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92844EB7-46DD-4B26-857E-4EC88180A8A8}"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Data!$A$1:$BR$463</definedName>
    <definedName name="_xlnm._FilterDatabase" localSheetId="7" hidden="1">WhatIf!$A$1:$I$287</definedName>
    <definedName name="AddOn_DB">WhatIf!$A$22:$K$274</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WhatIf!$A$1:$H$274</definedName>
    <definedName name="sling_channels">OFFSET(#REF!,0,0,COUNTA(#REF!)-1,COUNTA(#REF!))</definedName>
    <definedName name="sling_data">OFFSET(#REF!,0,0,COUNTA(#REF!)-2,COUNTA(#REF!))</definedName>
  </definedNames>
  <calcPr calcId="191029" calcMode="autoNoTable"/>
  <pivotCaches>
    <pivotCache cacheId="1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174" i="1" l="1"/>
  <c r="BP174" i="1"/>
  <c r="BO174" i="1"/>
  <c r="BN174" i="1" l="1"/>
  <c r="BQ263" i="1"/>
  <c r="BP263" i="1"/>
  <c r="BO263" i="1"/>
  <c r="BQ170" i="1"/>
  <c r="BP170" i="1"/>
  <c r="BO170" i="1"/>
  <c r="BQ76" i="1"/>
  <c r="BP76" i="1"/>
  <c r="BO76" i="1"/>
  <c r="BN263" i="1" l="1"/>
  <c r="BN170" i="1"/>
  <c r="BN76" i="1"/>
  <c r="BQ329" i="1"/>
  <c r="BP329" i="1"/>
  <c r="BO329" i="1"/>
  <c r="BQ279" i="1"/>
  <c r="BP279" i="1"/>
  <c r="BO279" i="1"/>
  <c r="BQ332" i="1"/>
  <c r="BP332" i="1"/>
  <c r="BO332" i="1"/>
  <c r="BQ434" i="1"/>
  <c r="BP434" i="1"/>
  <c r="BO434" i="1"/>
  <c r="BN329" i="1" l="1"/>
  <c r="BN279" i="1"/>
  <c r="BN332" i="1"/>
  <c r="BN434"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Q463" i="1"/>
  <c r="BP463" i="1"/>
  <c r="BO463" i="1"/>
  <c r="BQ462" i="1"/>
  <c r="BP462" i="1"/>
  <c r="BO462" i="1"/>
  <c r="BQ461" i="1"/>
  <c r="BP461" i="1"/>
  <c r="BO461" i="1"/>
  <c r="BQ460" i="1"/>
  <c r="BP460" i="1"/>
  <c r="BO460" i="1"/>
  <c r="BQ459" i="1"/>
  <c r="BP459" i="1"/>
  <c r="BO459" i="1"/>
  <c r="BQ458" i="1"/>
  <c r="BP458" i="1"/>
  <c r="BO458" i="1"/>
  <c r="BQ457" i="1"/>
  <c r="BP457" i="1"/>
  <c r="BO457" i="1"/>
  <c r="BQ456" i="1"/>
  <c r="BP456" i="1"/>
  <c r="BO456" i="1"/>
  <c r="BQ455" i="1"/>
  <c r="BP455" i="1"/>
  <c r="BO455" i="1"/>
  <c r="BQ454" i="1"/>
  <c r="BP454" i="1"/>
  <c r="BO454" i="1"/>
  <c r="BQ453" i="1"/>
  <c r="BP453" i="1"/>
  <c r="BO453" i="1"/>
  <c r="BQ452" i="1"/>
  <c r="BP452" i="1"/>
  <c r="BO452" i="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1" i="1"/>
  <c r="BP331" i="1"/>
  <c r="BO331" i="1"/>
  <c r="BQ330" i="1"/>
  <c r="BP330" i="1"/>
  <c r="BO330"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3" i="1"/>
  <c r="BP173" i="1"/>
  <c r="BO173" i="1"/>
  <c r="BQ172" i="1"/>
  <c r="BP172" i="1"/>
  <c r="BO172" i="1"/>
  <c r="BQ171" i="1"/>
  <c r="BP171" i="1"/>
  <c r="BO171"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8" i="1"/>
  <c r="BP8" i="1"/>
  <c r="BO8" i="1"/>
  <c r="BQ7" i="1"/>
  <c r="BP7" i="1"/>
  <c r="BO7" i="1"/>
  <c r="BQ6" i="1"/>
  <c r="BP6" i="1"/>
  <c r="BO6" i="1"/>
  <c r="BQ5" i="1"/>
  <c r="BP5" i="1"/>
  <c r="BO5" i="1"/>
  <c r="BQ4" i="1"/>
  <c r="BP4" i="1"/>
  <c r="BO4" i="1"/>
  <c r="BQ3" i="1"/>
  <c r="BP3" i="1"/>
  <c r="BO3" i="1"/>
  <c r="X1" i="1"/>
  <c r="W1" i="1"/>
  <c r="V1" i="1"/>
  <c r="U1" i="1"/>
  <c r="T1" i="1"/>
  <c r="S1" i="1"/>
  <c r="R1" i="1"/>
  <c r="BG174" i="1" s="1"/>
  <c r="Q1" i="1"/>
  <c r="BF174" i="1" s="1"/>
  <c r="P1" i="1"/>
  <c r="BE174" i="1" s="1"/>
  <c r="O1" i="1"/>
  <c r="N1" i="1"/>
  <c r="M1" i="1"/>
  <c r="L1" i="1"/>
  <c r="K1" i="1"/>
  <c r="AZ174" i="1" s="1"/>
  <c r="J1" i="1"/>
  <c r="AY174" i="1" s="1"/>
  <c r="I1" i="1"/>
  <c r="AX174" i="1" s="1"/>
  <c r="H1" i="1"/>
  <c r="G1" i="1"/>
  <c r="F1" i="1"/>
  <c r="H21" i="31"/>
  <c r="H19" i="31"/>
  <c r="H17" i="31"/>
  <c r="H14" i="31"/>
  <c r="H13" i="31"/>
  <c r="H11" i="31"/>
  <c r="H10" i="31"/>
  <c r="H9" i="31"/>
  <c r="H6" i="31"/>
  <c r="H3" i="31"/>
  <c r="C21" i="31"/>
  <c r="C20" i="31"/>
  <c r="C19" i="31"/>
  <c r="C18" i="31"/>
  <c r="C17" i="31"/>
  <c r="C16" i="31"/>
  <c r="C15" i="31"/>
  <c r="C14" i="31"/>
  <c r="C13" i="31"/>
  <c r="C12" i="31"/>
  <c r="C11" i="31"/>
  <c r="C10" i="31"/>
  <c r="C9" i="31"/>
  <c r="C8" i="31"/>
  <c r="C7" i="31"/>
  <c r="C6" i="31"/>
  <c r="C5" i="31"/>
  <c r="C4" i="31"/>
  <c r="C3" i="31"/>
  <c r="A21" i="31"/>
  <c r="A20" i="31"/>
  <c r="H20" i="31" s="1"/>
  <c r="A19" i="31"/>
  <c r="A18" i="31"/>
  <c r="H18" i="31" s="1"/>
  <c r="A17" i="31"/>
  <c r="A16" i="31"/>
  <c r="H16" i="31" s="1"/>
  <c r="A15" i="31"/>
  <c r="H15" i="31" s="1"/>
  <c r="A14" i="31"/>
  <c r="A13" i="31"/>
  <c r="A12" i="31"/>
  <c r="H12" i="31" s="1"/>
  <c r="A11" i="31"/>
  <c r="A10" i="31"/>
  <c r="A9" i="31"/>
  <c r="A8" i="31"/>
  <c r="H8" i="31" s="1"/>
  <c r="A7" i="31"/>
  <c r="H7" i="31" s="1"/>
  <c r="A6" i="31"/>
  <c r="A5" i="31"/>
  <c r="H5" i="31" s="1"/>
  <c r="A4" i="31"/>
  <c r="H4" i="31" s="1"/>
  <c r="A3" i="31"/>
  <c r="K74" i="31"/>
  <c r="H74" i="31"/>
  <c r="K73" i="31"/>
  <c r="H73" i="31"/>
  <c r="K72" i="31"/>
  <c r="H72" i="31"/>
  <c r="K71" i="31"/>
  <c r="H71" i="31"/>
  <c r="K70" i="31"/>
  <c r="H70" i="31"/>
  <c r="K69" i="31"/>
  <c r="H69" i="31"/>
  <c r="K68" i="31"/>
  <c r="H68" i="31"/>
  <c r="K67" i="31"/>
  <c r="H67" i="31"/>
  <c r="K66" i="31"/>
  <c r="H66" i="31"/>
  <c r="BI263" i="1" l="1"/>
  <c r="BI174" i="1"/>
  <c r="BJ263" i="1"/>
  <c r="BJ174" i="1"/>
  <c r="AU263" i="1"/>
  <c r="BK263" i="1"/>
  <c r="BL263" i="1"/>
  <c r="BL174" i="1"/>
  <c r="BM263" i="1"/>
  <c r="BM174" i="1"/>
  <c r="AX329" i="1"/>
  <c r="AX170" i="1"/>
  <c r="AX76" i="1"/>
  <c r="BF329" i="1"/>
  <c r="BF170" i="1"/>
  <c r="BF76" i="1"/>
  <c r="AY329" i="1"/>
  <c r="AY170" i="1"/>
  <c r="AY76" i="1"/>
  <c r="BG329" i="1"/>
  <c r="BG170" i="1"/>
  <c r="BG76" i="1"/>
  <c r="AZ329" i="1"/>
  <c r="AZ76" i="1"/>
  <c r="AZ170" i="1"/>
  <c r="BH76" i="1"/>
  <c r="BA329" i="1"/>
  <c r="BA76" i="1"/>
  <c r="BA170" i="1"/>
  <c r="BI76" i="1"/>
  <c r="BI170" i="1"/>
  <c r="BB329" i="1"/>
  <c r="BB170" i="1"/>
  <c r="BB76" i="1"/>
  <c r="BJ170" i="1"/>
  <c r="BJ76" i="1"/>
  <c r="AU170" i="1"/>
  <c r="BC329" i="1"/>
  <c r="BC170" i="1"/>
  <c r="BC76" i="1"/>
  <c r="BK329" i="1"/>
  <c r="BK170" i="1"/>
  <c r="BK76" i="1"/>
  <c r="AV170" i="1"/>
  <c r="BD170" i="1"/>
  <c r="BD76" i="1"/>
  <c r="BL329" i="1"/>
  <c r="BL170" i="1"/>
  <c r="BL76" i="1"/>
  <c r="AW170" i="1"/>
  <c r="BE329" i="1"/>
  <c r="BE170" i="1"/>
  <c r="BE76" i="1"/>
  <c r="BM329" i="1"/>
  <c r="BM170" i="1"/>
  <c r="BM76" i="1"/>
  <c r="BI279" i="1"/>
  <c r="BI329" i="1"/>
  <c r="BJ279" i="1"/>
  <c r="BJ329" i="1"/>
  <c r="AU279" i="1"/>
  <c r="AV279" i="1"/>
  <c r="AW279" i="1"/>
  <c r="AZ332" i="1"/>
  <c r="AY332" i="1"/>
  <c r="BB332" i="1"/>
  <c r="BF332" i="1"/>
  <c r="BG332" i="1"/>
  <c r="BG279" i="1"/>
  <c r="AQ1" i="1"/>
  <c r="BL279" i="1"/>
  <c r="AI1" i="1"/>
  <c r="BA1" i="1"/>
  <c r="BA332" i="1"/>
  <c r="BI8" i="1"/>
  <c r="BI332" i="1"/>
  <c r="BJ8" i="1"/>
  <c r="BJ332" i="1"/>
  <c r="BB1" i="1"/>
  <c r="BC7" i="1"/>
  <c r="BC332" i="1"/>
  <c r="BK3" i="1"/>
  <c r="BK332" i="1"/>
  <c r="BC1" i="1"/>
  <c r="BD7" i="1"/>
  <c r="AV11" i="1"/>
  <c r="BL7" i="1"/>
  <c r="BL332" i="1"/>
  <c r="BK1" i="1"/>
  <c r="AW434" i="1"/>
  <c r="AJ1" i="1"/>
  <c r="BE332" i="1"/>
  <c r="BM434" i="1"/>
  <c r="BM332" i="1"/>
  <c r="AX5" i="1"/>
  <c r="AX332" i="1"/>
  <c r="Z1" i="1"/>
  <c r="BL2" i="1"/>
  <c r="AH1" i="1"/>
  <c r="AZ53" i="1"/>
  <c r="BH58" i="1"/>
  <c r="AB1" i="1"/>
  <c r="BL6" i="1"/>
  <c r="BA53" i="1"/>
  <c r="BI49" i="1"/>
  <c r="BI434" i="1"/>
  <c r="BM6" i="1"/>
  <c r="AW12" i="1"/>
  <c r="BB53" i="1"/>
  <c r="BJ49" i="1"/>
  <c r="BJ434" i="1"/>
  <c r="BE7" i="1"/>
  <c r="BE12" i="1"/>
  <c r="AU63" i="1"/>
  <c r="AU434" i="1"/>
  <c r="BC64" i="1"/>
  <c r="BK57" i="1"/>
  <c r="BK434" i="1"/>
  <c r="BI1" i="1"/>
  <c r="BI2" i="1"/>
  <c r="BC10" i="1"/>
  <c r="AW11" i="1"/>
  <c r="AV63" i="1"/>
  <c r="AV434" i="1"/>
  <c r="BD64" i="1"/>
  <c r="BL59" i="1"/>
  <c r="BL434" i="1"/>
  <c r="AP1" i="1"/>
  <c r="BJ1" i="1"/>
  <c r="BK2" i="1"/>
  <c r="AU4" i="1"/>
  <c r="BM7" i="1"/>
  <c r="BD10" i="1"/>
  <c r="BL11" i="1"/>
  <c r="AV4" i="1"/>
  <c r="AU7" i="1"/>
  <c r="AV9" i="1"/>
  <c r="BK10" i="1"/>
  <c r="BM11" i="1"/>
  <c r="AX44" i="1"/>
  <c r="BF44" i="1"/>
  <c r="BF434" i="1"/>
  <c r="AR1" i="1"/>
  <c r="BI3" i="1"/>
  <c r="AW4" i="1"/>
  <c r="AV7" i="1"/>
  <c r="BL10" i="1"/>
  <c r="AY44" i="1"/>
  <c r="BG58" i="1"/>
  <c r="BG434" i="1"/>
  <c r="AA1" i="1"/>
  <c r="AU1" i="1"/>
  <c r="BJ3" i="1"/>
  <c r="BJ4" i="1"/>
  <c r="BJ6" i="1"/>
  <c r="AW7" i="1"/>
  <c r="BE9" i="1"/>
  <c r="BN315" i="1"/>
  <c r="BN44" i="1"/>
  <c r="AW400" i="1"/>
  <c r="AW383" i="1"/>
  <c r="AW435" i="1"/>
  <c r="AW424" i="1"/>
  <c r="AW418" i="1"/>
  <c r="AW413" i="1"/>
  <c r="AW409" i="1"/>
  <c r="AW405" i="1"/>
  <c r="AW462" i="1"/>
  <c r="AW450" i="1"/>
  <c r="AW443" i="1"/>
  <c r="AW427" i="1"/>
  <c r="AW378" i="1"/>
  <c r="AW454" i="1"/>
  <c r="AW444" i="1"/>
  <c r="AW425" i="1"/>
  <c r="AW414" i="1"/>
  <c r="AW410" i="1"/>
  <c r="AW406" i="1"/>
  <c r="AW392" i="1"/>
  <c r="AW463" i="1"/>
  <c r="AW457" i="1"/>
  <c r="AW426" i="1"/>
  <c r="AW417" i="1"/>
  <c r="AW397" i="1"/>
  <c r="AW455" i="1"/>
  <c r="AW430" i="1"/>
  <c r="AW428" i="1"/>
  <c r="AW415" i="1"/>
  <c r="AW411" i="1"/>
  <c r="AW407" i="1"/>
  <c r="AW388" i="1"/>
  <c r="AW385" i="1"/>
  <c r="AW381" i="1"/>
  <c r="AW458" i="1"/>
  <c r="AW452" i="1"/>
  <c r="AW439" i="1"/>
  <c r="AW437" i="1"/>
  <c r="AW421" i="1"/>
  <c r="AW395" i="1"/>
  <c r="AW364" i="1"/>
  <c r="AW353" i="1"/>
  <c r="AW330" i="1"/>
  <c r="AW323" i="1"/>
  <c r="AW433" i="1"/>
  <c r="AW371" i="1"/>
  <c r="AW359" i="1"/>
  <c r="AW431" i="1"/>
  <c r="AW412" i="1"/>
  <c r="AW362" i="1"/>
  <c r="AW350" i="1"/>
  <c r="AW344" i="1"/>
  <c r="AW340" i="1"/>
  <c r="AW306" i="1"/>
  <c r="AW305" i="1"/>
  <c r="AW404" i="1"/>
  <c r="AW386" i="1"/>
  <c r="AW374" i="1"/>
  <c r="AW369" i="1"/>
  <c r="AW365" i="1"/>
  <c r="AW360" i="1"/>
  <c r="AW351" i="1"/>
  <c r="AW345" i="1"/>
  <c r="AW342" i="1"/>
  <c r="AW339" i="1"/>
  <c r="AW321" i="1"/>
  <c r="AW311" i="1"/>
  <c r="AW363" i="1"/>
  <c r="AW347" i="1"/>
  <c r="AW343" i="1"/>
  <c r="AW358" i="1"/>
  <c r="AW352" i="1"/>
  <c r="AW322" i="1"/>
  <c r="AW319" i="1"/>
  <c r="AW313" i="1"/>
  <c r="AW312" i="1"/>
  <c r="AW308" i="1"/>
  <c r="AW361" i="1"/>
  <c r="AW297" i="1"/>
  <c r="AW278" i="1"/>
  <c r="AW273" i="1"/>
  <c r="AW376" i="1"/>
  <c r="AW286" i="1"/>
  <c r="AW259" i="1"/>
  <c r="AW251" i="1"/>
  <c r="AW249" i="1"/>
  <c r="AW248" i="1"/>
  <c r="AW239" i="1"/>
  <c r="AW234" i="1"/>
  <c r="AW408" i="1"/>
  <c r="AW341" i="1"/>
  <c r="AW295" i="1"/>
  <c r="AW268" i="1"/>
  <c r="AW346" i="1"/>
  <c r="AW298" i="1"/>
  <c r="AW274" i="1"/>
  <c r="AW260" i="1"/>
  <c r="AW293" i="1"/>
  <c r="AW291" i="1"/>
  <c r="AW269" i="1"/>
  <c r="AW266" i="1"/>
  <c r="AW254" i="1"/>
  <c r="AW235" i="1"/>
  <c r="AW303" i="1"/>
  <c r="AW296" i="1"/>
  <c r="AW284" i="1"/>
  <c r="AW283" i="1"/>
  <c r="AW277" i="1"/>
  <c r="AW244" i="1"/>
  <c r="AW232" i="1"/>
  <c r="AW304" i="1"/>
  <c r="AW290" i="1"/>
  <c r="AW218" i="1"/>
  <c r="AW195" i="1"/>
  <c r="AW156" i="1"/>
  <c r="AW294" i="1"/>
  <c r="AW219" i="1"/>
  <c r="AW214" i="1"/>
  <c r="AW196" i="1"/>
  <c r="AW169" i="1"/>
  <c r="AW166" i="1"/>
  <c r="AW162" i="1"/>
  <c r="AW255" i="1"/>
  <c r="AW245" i="1"/>
  <c r="AW221" i="1"/>
  <c r="AW210" i="1"/>
  <c r="AW197" i="1"/>
  <c r="AW179" i="1"/>
  <c r="AW158" i="1"/>
  <c r="AW153" i="1"/>
  <c r="AW151" i="1"/>
  <c r="AW215" i="1"/>
  <c r="AW186" i="1"/>
  <c r="AW212" i="1"/>
  <c r="AW198" i="1"/>
  <c r="AW182" i="1"/>
  <c r="AW180" i="1"/>
  <c r="AW172" i="1"/>
  <c r="AW233" i="1"/>
  <c r="AW230" i="1"/>
  <c r="AW225" i="1"/>
  <c r="AW194" i="1"/>
  <c r="AW187" i="1"/>
  <c r="AW183" i="1"/>
  <c r="AW216" i="1"/>
  <c r="AW209" i="1"/>
  <c r="AW208" i="1"/>
  <c r="AW167" i="1"/>
  <c r="AW70" i="1"/>
  <c r="AW211" i="1"/>
  <c r="AW139" i="1"/>
  <c r="AW129" i="1"/>
  <c r="AW105" i="1"/>
  <c r="AW88" i="1"/>
  <c r="AW71" i="1"/>
  <c r="AW204" i="1"/>
  <c r="AW171" i="1"/>
  <c r="AW110" i="1"/>
  <c r="AW97" i="1"/>
  <c r="AW77" i="1"/>
  <c r="AW72" i="1"/>
  <c r="AW65" i="1"/>
  <c r="AW150" i="1"/>
  <c r="AW130" i="1"/>
  <c r="AW124" i="1"/>
  <c r="AW111" i="1"/>
  <c r="AW89" i="1"/>
  <c r="AW184" i="1"/>
  <c r="AW161" i="1"/>
  <c r="AW102" i="1"/>
  <c r="AW99" i="1"/>
  <c r="AW80" i="1"/>
  <c r="AW127" i="1"/>
  <c r="AW103" i="1"/>
  <c r="AW98" i="1"/>
  <c r="AW92" i="1"/>
  <c r="AW78" i="1"/>
  <c r="AW168" i="1"/>
  <c r="AW148" i="1"/>
  <c r="AW140" i="1"/>
  <c r="AW81" i="1"/>
  <c r="AW138" i="1"/>
  <c r="AW104" i="1"/>
  <c r="AW96" i="1"/>
  <c r="AW87" i="1"/>
  <c r="AW85" i="1"/>
  <c r="AW83" i="1"/>
  <c r="AW64" i="1"/>
  <c r="BE423" i="1"/>
  <c r="BE420" i="1"/>
  <c r="BE396" i="1"/>
  <c r="BE393" i="1"/>
  <c r="BE391" i="1"/>
  <c r="BE383" i="1"/>
  <c r="BE461" i="1"/>
  <c r="BE456" i="1"/>
  <c r="BE449" i="1"/>
  <c r="BE424" i="1"/>
  <c r="BE418" i="1"/>
  <c r="BE416" i="1"/>
  <c r="BE413" i="1"/>
  <c r="BE409" i="1"/>
  <c r="BE405" i="1"/>
  <c r="BE402" i="1"/>
  <c r="BE462" i="1"/>
  <c r="BE453" i="1"/>
  <c r="BE450" i="1"/>
  <c r="BE427" i="1"/>
  <c r="BE421" i="1"/>
  <c r="BE401" i="1"/>
  <c r="BE378" i="1"/>
  <c r="BE375" i="1"/>
  <c r="BE459" i="1"/>
  <c r="BE446" i="1"/>
  <c r="BE414" i="1"/>
  <c r="BE410" i="1"/>
  <c r="BE406" i="1"/>
  <c r="BE392" i="1"/>
  <c r="BE389" i="1"/>
  <c r="BE376" i="1"/>
  <c r="BE451" i="1"/>
  <c r="BE431" i="1"/>
  <c r="BE422" i="1"/>
  <c r="BE403" i="1"/>
  <c r="BE397" i="1"/>
  <c r="BE387" i="1"/>
  <c r="BE384" i="1"/>
  <c r="BE380" i="1"/>
  <c r="BE460" i="1"/>
  <c r="BE457" i="1"/>
  <c r="BE455" i="1"/>
  <c r="BE448" i="1"/>
  <c r="BE419" i="1"/>
  <c r="BE415" i="1"/>
  <c r="BE411" i="1"/>
  <c r="BE407" i="1"/>
  <c r="BE394" i="1"/>
  <c r="BE385" i="1"/>
  <c r="BE379" i="1"/>
  <c r="BE458" i="1"/>
  <c r="BE437" i="1"/>
  <c r="BE395" i="1"/>
  <c r="BE370" i="1"/>
  <c r="BE358" i="1"/>
  <c r="BE356" i="1"/>
  <c r="BE353" i="1"/>
  <c r="BE343" i="1"/>
  <c r="BE336" i="1"/>
  <c r="BE330" i="1"/>
  <c r="BE323" i="1"/>
  <c r="BE309" i="1"/>
  <c r="BE445" i="1"/>
  <c r="BE412" i="1"/>
  <c r="BE399" i="1"/>
  <c r="BE371" i="1"/>
  <c r="BE361" i="1"/>
  <c r="BE348" i="1"/>
  <c r="BE333" i="1"/>
  <c r="BE317" i="1"/>
  <c r="BE426" i="1"/>
  <c r="BE386" i="1"/>
  <c r="BE373" i="1"/>
  <c r="BE368" i="1"/>
  <c r="BE366" i="1"/>
  <c r="BE364" i="1"/>
  <c r="BE350" i="1"/>
  <c r="BE347" i="1"/>
  <c r="BE344" i="1"/>
  <c r="BE340" i="1"/>
  <c r="BE338" i="1"/>
  <c r="BE324" i="1"/>
  <c r="BE320" i="1"/>
  <c r="BE308" i="1"/>
  <c r="BE305" i="1"/>
  <c r="BE372" i="1"/>
  <c r="BE369" i="1"/>
  <c r="BE359" i="1"/>
  <c r="BE335" i="1"/>
  <c r="BE326" i="1"/>
  <c r="BE318" i="1"/>
  <c r="BE314" i="1"/>
  <c r="BE310" i="1"/>
  <c r="BE362" i="1"/>
  <c r="BE355" i="1"/>
  <c r="BE351" i="1"/>
  <c r="BE346" i="1"/>
  <c r="BE345" i="1"/>
  <c r="BE342" i="1"/>
  <c r="BE339" i="1"/>
  <c r="BE325" i="1"/>
  <c r="BE321" i="1"/>
  <c r="BE365" i="1"/>
  <c r="BE357" i="1"/>
  <c r="BE337" i="1"/>
  <c r="BE331" i="1"/>
  <c r="BE315" i="1"/>
  <c r="BE408" i="1"/>
  <c r="BE390" i="1"/>
  <c r="BE367" i="1"/>
  <c r="BE360" i="1"/>
  <c r="BE352" i="1"/>
  <c r="BE334" i="1"/>
  <c r="BE328" i="1"/>
  <c r="BE322" i="1"/>
  <c r="BE319" i="1"/>
  <c r="BE313" i="1"/>
  <c r="BE307" i="1"/>
  <c r="BE304" i="1"/>
  <c r="BE297" i="1"/>
  <c r="BE291" i="1"/>
  <c r="BE288" i="1"/>
  <c r="BE273" i="1"/>
  <c r="BE257" i="1"/>
  <c r="BE245" i="1"/>
  <c r="BE241" i="1"/>
  <c r="BE238" i="1"/>
  <c r="BE236" i="1"/>
  <c r="BE341" i="1"/>
  <c r="BE299" i="1"/>
  <c r="BE270" i="1"/>
  <c r="BE267" i="1"/>
  <c r="BE259" i="1"/>
  <c r="BE251" i="1"/>
  <c r="BE249" i="1"/>
  <c r="BE239" i="1"/>
  <c r="BE234" i="1"/>
  <c r="BE228" i="1"/>
  <c r="BE295" i="1"/>
  <c r="BE292" i="1"/>
  <c r="BE268" i="1"/>
  <c r="BE240" i="1"/>
  <c r="BE298" i="1"/>
  <c r="BE287" i="1"/>
  <c r="BE274" i="1"/>
  <c r="BE265" i="1"/>
  <c r="BE261" i="1"/>
  <c r="BE253" i="1"/>
  <c r="BE349" i="1"/>
  <c r="BE316" i="1"/>
  <c r="BE293" i="1"/>
  <c r="BE290" i="1"/>
  <c r="BE275" i="1"/>
  <c r="BE272" i="1"/>
  <c r="BE269" i="1"/>
  <c r="BE266" i="1"/>
  <c r="BE248" i="1"/>
  <c r="BE237" i="1"/>
  <c r="BE231" i="1"/>
  <c r="BE363" i="1"/>
  <c r="BE303" i="1"/>
  <c r="BE296" i="1"/>
  <c r="BE289" i="1"/>
  <c r="BE285" i="1"/>
  <c r="BE284" i="1"/>
  <c r="BE283" i="1"/>
  <c r="BE280" i="1"/>
  <c r="BE277" i="1"/>
  <c r="BE271" i="1"/>
  <c r="BE250" i="1"/>
  <c r="BE242" i="1"/>
  <c r="BE229" i="1"/>
  <c r="BE286" i="1"/>
  <c r="BE254" i="1"/>
  <c r="BE244" i="1"/>
  <c r="BE294" i="1"/>
  <c r="BE224" i="1"/>
  <c r="BE222" i="1"/>
  <c r="BE199" i="1"/>
  <c r="BE300" i="1"/>
  <c r="BE255" i="1"/>
  <c r="BE220" i="1"/>
  <c r="BE214" i="1"/>
  <c r="BE190" i="1"/>
  <c r="BE169" i="1"/>
  <c r="BE166" i="1"/>
  <c r="BE226" i="1"/>
  <c r="BE221" i="1"/>
  <c r="BE210" i="1"/>
  <c r="BE191" i="1"/>
  <c r="BE160" i="1"/>
  <c r="BE158" i="1"/>
  <c r="BE151" i="1"/>
  <c r="BE217" i="1"/>
  <c r="BE215" i="1"/>
  <c r="BE205" i="1"/>
  <c r="BE155" i="1"/>
  <c r="BE233" i="1"/>
  <c r="BE230" i="1"/>
  <c r="BE212" i="1"/>
  <c r="BE193" i="1"/>
  <c r="BE192" i="1"/>
  <c r="BE180" i="1"/>
  <c r="BE176" i="1"/>
  <c r="BE173" i="1"/>
  <c r="BE172" i="1"/>
  <c r="BE164" i="1"/>
  <c r="BE225" i="1"/>
  <c r="BE219" i="1"/>
  <c r="BE213" i="1"/>
  <c r="BE207" i="1"/>
  <c r="BE201" i="1"/>
  <c r="BE200" i="1"/>
  <c r="BE189" i="1"/>
  <c r="BE187" i="1"/>
  <c r="BE183" i="1"/>
  <c r="BE157" i="1"/>
  <c r="BE149" i="1"/>
  <c r="BE227" i="1"/>
  <c r="BE216" i="1"/>
  <c r="BE208" i="1"/>
  <c r="BE181" i="1"/>
  <c r="BE167" i="1"/>
  <c r="BE211" i="1"/>
  <c r="BE128" i="1"/>
  <c r="BE113" i="1"/>
  <c r="BE89" i="1"/>
  <c r="BE171" i="1"/>
  <c r="BE146" i="1"/>
  <c r="BE135" i="1"/>
  <c r="BE129" i="1"/>
  <c r="BE121" i="1"/>
  <c r="BE116" i="1"/>
  <c r="BE106" i="1"/>
  <c r="BE92" i="1"/>
  <c r="BE88" i="1"/>
  <c r="BE150" i="1"/>
  <c r="BE133" i="1"/>
  <c r="BE123" i="1"/>
  <c r="BE101" i="1"/>
  <c r="BE97" i="1"/>
  <c r="BE82" i="1"/>
  <c r="BE79" i="1"/>
  <c r="BE184" i="1"/>
  <c r="BE178" i="1"/>
  <c r="BE163" i="1"/>
  <c r="BE142" i="1"/>
  <c r="BE119" i="1"/>
  <c r="BE115" i="1"/>
  <c r="BE102" i="1"/>
  <c r="BE94" i="1"/>
  <c r="BE84" i="1"/>
  <c r="BE145" i="1"/>
  <c r="BE126" i="1"/>
  <c r="BE95" i="1"/>
  <c r="BE91" i="1"/>
  <c r="BE90" i="1"/>
  <c r="BE80" i="1"/>
  <c r="BE74" i="1"/>
  <c r="BE168" i="1"/>
  <c r="BE147" i="1"/>
  <c r="BE127" i="1"/>
  <c r="BE117" i="1"/>
  <c r="BE110" i="1"/>
  <c r="BE93" i="1"/>
  <c r="BE85" i="1"/>
  <c r="BE148" i="1"/>
  <c r="BE140" i="1"/>
  <c r="BE137" i="1"/>
  <c r="BE132" i="1"/>
  <c r="BE111" i="1"/>
  <c r="BE100" i="1"/>
  <c r="BE81" i="1"/>
  <c r="BE78" i="1"/>
  <c r="BE185" i="1"/>
  <c r="BE144" i="1"/>
  <c r="BE141" i="1"/>
  <c r="BE138" i="1"/>
  <c r="BE136" i="1"/>
  <c r="BE134" i="1"/>
  <c r="BE120" i="1"/>
  <c r="BE118" i="1"/>
  <c r="BE104" i="1"/>
  <c r="BE96" i="1"/>
  <c r="BE83" i="1"/>
  <c r="BE64" i="1"/>
  <c r="BM433" i="1"/>
  <c r="BM423" i="1"/>
  <c r="BM412" i="1"/>
  <c r="BM408" i="1"/>
  <c r="BM404" i="1"/>
  <c r="BM386" i="1"/>
  <c r="BM383" i="1"/>
  <c r="BM461" i="1"/>
  <c r="BM449" i="1"/>
  <c r="BM447" i="1"/>
  <c r="BM442" i="1"/>
  <c r="BM435" i="1"/>
  <c r="BM426" i="1"/>
  <c r="BM418" i="1"/>
  <c r="BM402" i="1"/>
  <c r="BM400" i="1"/>
  <c r="BM393" i="1"/>
  <c r="BM377" i="1"/>
  <c r="BM453" i="1"/>
  <c r="BM450" i="1"/>
  <c r="BM443" i="1"/>
  <c r="BM424" i="1"/>
  <c r="BM421" i="1"/>
  <c r="BM413" i="1"/>
  <c r="BM409" i="1"/>
  <c r="BM405" i="1"/>
  <c r="BM391" i="1"/>
  <c r="BM462" i="1"/>
  <c r="BM459" i="1"/>
  <c r="BM456" i="1"/>
  <c r="BM444" i="1"/>
  <c r="BM425" i="1"/>
  <c r="BM416" i="1"/>
  <c r="BM398" i="1"/>
  <c r="BM389" i="1"/>
  <c r="BM382" i="1"/>
  <c r="BM378" i="1"/>
  <c r="BM463" i="1"/>
  <c r="BM454" i="1"/>
  <c r="BM446" i="1"/>
  <c r="BM429" i="1"/>
  <c r="BM427" i="1"/>
  <c r="BM422" i="1"/>
  <c r="BM417" i="1"/>
  <c r="BM414" i="1"/>
  <c r="BM410" i="1"/>
  <c r="BM406" i="1"/>
  <c r="BM392" i="1"/>
  <c r="BM387" i="1"/>
  <c r="BM384" i="1"/>
  <c r="BM380" i="1"/>
  <c r="BM460" i="1"/>
  <c r="BM457" i="1"/>
  <c r="BM455" i="1"/>
  <c r="BM448" i="1"/>
  <c r="BM438" i="1"/>
  <c r="BM436" i="1"/>
  <c r="BM419" i="1"/>
  <c r="BM397" i="1"/>
  <c r="BM394" i="1"/>
  <c r="BM381" i="1"/>
  <c r="BM376" i="1"/>
  <c r="BM375" i="1"/>
  <c r="BM439" i="1"/>
  <c r="BM432" i="1"/>
  <c r="BM430" i="1"/>
  <c r="BM428" i="1"/>
  <c r="BM415" i="1"/>
  <c r="BM411" i="1"/>
  <c r="BM407" i="1"/>
  <c r="BM403" i="1"/>
  <c r="BM385" i="1"/>
  <c r="BM445" i="1"/>
  <c r="BM399" i="1"/>
  <c r="BM388" i="1"/>
  <c r="BM370" i="1"/>
  <c r="BM358" i="1"/>
  <c r="BM356" i="1"/>
  <c r="BM354" i="1"/>
  <c r="BM325" i="1"/>
  <c r="BM316" i="1"/>
  <c r="BM304" i="1"/>
  <c r="BM431" i="1"/>
  <c r="BM374" i="1"/>
  <c r="BM361" i="1"/>
  <c r="BM353" i="1"/>
  <c r="BM349" i="1"/>
  <c r="BM336" i="1"/>
  <c r="BM330" i="1"/>
  <c r="BM323" i="1"/>
  <c r="BM317" i="1"/>
  <c r="BM309" i="1"/>
  <c r="BM371" i="1"/>
  <c r="BM368" i="1"/>
  <c r="BM366" i="1"/>
  <c r="BM364" i="1"/>
  <c r="BM347" i="1"/>
  <c r="BM340" i="1"/>
  <c r="BM333" i="1"/>
  <c r="BM327" i="1"/>
  <c r="BM306" i="1"/>
  <c r="BM437" i="1"/>
  <c r="BM359" i="1"/>
  <c r="BM350" i="1"/>
  <c r="BM348" i="1"/>
  <c r="BM344" i="1"/>
  <c r="BM343" i="1"/>
  <c r="BM338" i="1"/>
  <c r="BM326" i="1"/>
  <c r="BM320" i="1"/>
  <c r="BM318" i="1"/>
  <c r="BM310" i="1"/>
  <c r="BM395" i="1"/>
  <c r="BM369" i="1"/>
  <c r="BM362" i="1"/>
  <c r="BM355" i="1"/>
  <c r="BM346" i="1"/>
  <c r="BM342" i="1"/>
  <c r="BM335" i="1"/>
  <c r="BM314" i="1"/>
  <c r="BM390" i="1"/>
  <c r="BM372" i="1"/>
  <c r="BM365" i="1"/>
  <c r="BM357" i="1"/>
  <c r="BM351" i="1"/>
  <c r="BM339" i="1"/>
  <c r="BM331" i="1"/>
  <c r="BM321" i="1"/>
  <c r="BM315" i="1"/>
  <c r="BM458" i="1"/>
  <c r="BM367" i="1"/>
  <c r="BM360" i="1"/>
  <c r="BM345" i="1"/>
  <c r="BM337" i="1"/>
  <c r="BM319" i="1"/>
  <c r="BM308" i="1"/>
  <c r="BM341" i="1"/>
  <c r="BM312" i="1"/>
  <c r="BM285" i="1"/>
  <c r="BM264" i="1"/>
  <c r="BM258" i="1"/>
  <c r="BM256" i="1"/>
  <c r="BM245" i="1"/>
  <c r="BM238" i="1"/>
  <c r="BM236" i="1"/>
  <c r="BM233" i="1"/>
  <c r="BM230" i="1"/>
  <c r="BM322" i="1"/>
  <c r="BM307" i="1"/>
  <c r="BM294" i="1"/>
  <c r="BM288" i="1"/>
  <c r="BM270" i="1"/>
  <c r="BM267" i="1"/>
  <c r="BM255" i="1"/>
  <c r="BM241" i="1"/>
  <c r="BM334" i="1"/>
  <c r="BM313" i="1"/>
  <c r="BM297" i="1"/>
  <c r="BM273" i="1"/>
  <c r="BM259" i="1"/>
  <c r="BM239" i="1"/>
  <c r="BM373" i="1"/>
  <c r="BM352" i="1"/>
  <c r="BM299" i="1"/>
  <c r="BM268" i="1"/>
  <c r="BM265" i="1"/>
  <c r="BM262" i="1"/>
  <c r="BM253" i="1"/>
  <c r="BM234" i="1"/>
  <c r="BM363" i="1"/>
  <c r="BM302" i="1"/>
  <c r="BM295" i="1"/>
  <c r="BM290" i="1"/>
  <c r="BM282" i="1"/>
  <c r="BM260" i="1"/>
  <c r="BM257" i="1"/>
  <c r="BM240" i="1"/>
  <c r="BM237" i="1"/>
  <c r="BM235" i="1"/>
  <c r="BM231" i="1"/>
  <c r="BM311" i="1"/>
  <c r="BM298" i="1"/>
  <c r="BM292" i="1"/>
  <c r="BM289" i="1"/>
  <c r="BM275" i="1"/>
  <c r="BM274" i="1"/>
  <c r="BM269" i="1"/>
  <c r="BM261" i="1"/>
  <c r="BM242" i="1"/>
  <c r="BM328" i="1"/>
  <c r="BM303" i="1"/>
  <c r="BM293" i="1"/>
  <c r="BM284" i="1"/>
  <c r="BM283" i="1"/>
  <c r="BM281" i="1"/>
  <c r="BM266" i="1"/>
  <c r="BM246" i="1"/>
  <c r="BM244" i="1"/>
  <c r="BM232" i="1"/>
  <c r="BM229" i="1"/>
  <c r="BM305" i="1"/>
  <c r="BM300" i="1"/>
  <c r="BM227" i="1"/>
  <c r="BM218" i="1"/>
  <c r="BM195" i="1"/>
  <c r="BM184" i="1"/>
  <c r="BM176" i="1"/>
  <c r="BM168" i="1"/>
  <c r="BM163" i="1"/>
  <c r="BM161" i="1"/>
  <c r="BM286" i="1"/>
  <c r="BM252" i="1"/>
  <c r="BM220" i="1"/>
  <c r="BM216" i="1"/>
  <c r="BM206" i="1"/>
  <c r="BM196" i="1"/>
  <c r="BM188" i="1"/>
  <c r="BM166" i="1"/>
  <c r="BM226" i="1"/>
  <c r="BM214" i="1"/>
  <c r="BM210" i="1"/>
  <c r="BM185" i="1"/>
  <c r="BM169" i="1"/>
  <c r="BM154" i="1"/>
  <c r="BM222" i="1"/>
  <c r="BM221" i="1"/>
  <c r="BM205" i="1"/>
  <c r="BM197" i="1"/>
  <c r="BM179" i="1"/>
  <c r="BM159" i="1"/>
  <c r="BM156" i="1"/>
  <c r="BM153" i="1"/>
  <c r="BM151" i="1"/>
  <c r="BM215" i="1"/>
  <c r="BM212" i="1"/>
  <c r="BM198" i="1"/>
  <c r="BM193" i="1"/>
  <c r="BM186" i="1"/>
  <c r="BM175" i="1"/>
  <c r="BM172" i="1"/>
  <c r="BM165" i="1"/>
  <c r="BM162" i="1"/>
  <c r="BM158" i="1"/>
  <c r="BM296" i="1"/>
  <c r="BM219" i="1"/>
  <c r="BM207" i="1"/>
  <c r="BM200" i="1"/>
  <c r="BM189" i="1"/>
  <c r="BM182" i="1"/>
  <c r="BM180" i="1"/>
  <c r="BM173" i="1"/>
  <c r="BM164" i="1"/>
  <c r="BM149" i="1"/>
  <c r="BM254" i="1"/>
  <c r="BM225" i="1"/>
  <c r="BM203" i="1"/>
  <c r="BM187" i="1"/>
  <c r="BM183" i="1"/>
  <c r="BM167" i="1"/>
  <c r="BM160" i="1"/>
  <c r="BM217" i="1"/>
  <c r="BM171" i="1"/>
  <c r="BM157" i="1"/>
  <c r="BM148" i="1"/>
  <c r="BM144" i="1"/>
  <c r="BM138" i="1"/>
  <c r="BM128" i="1"/>
  <c r="BM125" i="1"/>
  <c r="BM122" i="1"/>
  <c r="BM109" i="1"/>
  <c r="BM104" i="1"/>
  <c r="BM89" i="1"/>
  <c r="BM87" i="1"/>
  <c r="BM85" i="1"/>
  <c r="BM73" i="1"/>
  <c r="BM70" i="1"/>
  <c r="BM204" i="1"/>
  <c r="BM146" i="1"/>
  <c r="BM131" i="1"/>
  <c r="BM116" i="1"/>
  <c r="BM108" i="1"/>
  <c r="BM105" i="1"/>
  <c r="BM96" i="1"/>
  <c r="BM92" i="1"/>
  <c r="BM75" i="1"/>
  <c r="BM71" i="1"/>
  <c r="BM155" i="1"/>
  <c r="BM133" i="1"/>
  <c r="BM129" i="1"/>
  <c r="BM123" i="1"/>
  <c r="BM121" i="1"/>
  <c r="BM99" i="1"/>
  <c r="BM88" i="1"/>
  <c r="BM79" i="1"/>
  <c r="BM72" i="1"/>
  <c r="BM67" i="1"/>
  <c r="BM55" i="1"/>
  <c r="BM143" i="1"/>
  <c r="BM141" i="1"/>
  <c r="BM136" i="1"/>
  <c r="BM130" i="1"/>
  <c r="BM124" i="1"/>
  <c r="BM119" i="1"/>
  <c r="BM114" i="1"/>
  <c r="BM98" i="1"/>
  <c r="BM94" i="1"/>
  <c r="BM126" i="1"/>
  <c r="BM113" i="1"/>
  <c r="BM97" i="1"/>
  <c r="BM91" i="1"/>
  <c r="BM77" i="1"/>
  <c r="BM74" i="1"/>
  <c r="BM208" i="1"/>
  <c r="BM194" i="1"/>
  <c r="BM147" i="1"/>
  <c r="BM145" i="1"/>
  <c r="BM139" i="1"/>
  <c r="BM135" i="1"/>
  <c r="BM117" i="1"/>
  <c r="BM102" i="1"/>
  <c r="BM101" i="1"/>
  <c r="BM150" i="1"/>
  <c r="BM137" i="1"/>
  <c r="BM132" i="1"/>
  <c r="BM127" i="1"/>
  <c r="BM112" i="1"/>
  <c r="BM103" i="1"/>
  <c r="BM100" i="1"/>
  <c r="BM86" i="1"/>
  <c r="BM84" i="1"/>
  <c r="BM78" i="1"/>
  <c r="BM211" i="1"/>
  <c r="BM209" i="1"/>
  <c r="BM177" i="1"/>
  <c r="BM142" i="1"/>
  <c r="BM140" i="1"/>
  <c r="BM134" i="1"/>
  <c r="BM120" i="1"/>
  <c r="BM118" i="1"/>
  <c r="BM93" i="1"/>
  <c r="BM81" i="1"/>
  <c r="BM63" i="1"/>
  <c r="BM61" i="1"/>
  <c r="BM57" i="1"/>
  <c r="AG1" i="1"/>
  <c r="AO1" i="1"/>
  <c r="AY1" i="1"/>
  <c r="BG1" i="1"/>
  <c r="BH3" i="1"/>
  <c r="BF4" i="1"/>
  <c r="BI6" i="1"/>
  <c r="BB7" i="1"/>
  <c r="AV8" i="1"/>
  <c r="BD8" i="1"/>
  <c r="BB9" i="1"/>
  <c r="BA10" i="1"/>
  <c r="BI10" i="1"/>
  <c r="BJ11" i="1"/>
  <c r="AU12" i="1"/>
  <c r="BC12" i="1"/>
  <c r="BL12" i="1"/>
  <c r="BA13" i="1"/>
  <c r="BI13" i="1"/>
  <c r="AX14" i="1"/>
  <c r="AZ15" i="1"/>
  <c r="BJ15" i="1"/>
  <c r="AY16" i="1"/>
  <c r="BL16" i="1"/>
  <c r="AY17" i="1"/>
  <c r="AZ19" i="1"/>
  <c r="BL19" i="1"/>
  <c r="AY20" i="1"/>
  <c r="BG20" i="1"/>
  <c r="AV21" i="1"/>
  <c r="BD21" i="1"/>
  <c r="BL21" i="1"/>
  <c r="AW22" i="1"/>
  <c r="BM22" i="1"/>
  <c r="AX23" i="1"/>
  <c r="BF23" i="1"/>
  <c r="AX24" i="1"/>
  <c r="BF24" i="1"/>
  <c r="BH25" i="1"/>
  <c r="BE26" i="1"/>
  <c r="BM26" i="1"/>
  <c r="BA27" i="1"/>
  <c r="BI27" i="1"/>
  <c r="BE28" i="1"/>
  <c r="BM28" i="1"/>
  <c r="BI29" i="1"/>
  <c r="AU30" i="1"/>
  <c r="BI30" i="1"/>
  <c r="AX31" i="1"/>
  <c r="BG31" i="1"/>
  <c r="BG33" i="1"/>
  <c r="BL34" i="1"/>
  <c r="BE35" i="1"/>
  <c r="BA36" i="1"/>
  <c r="BJ36" i="1"/>
  <c r="AU37" i="1"/>
  <c r="BC37" i="1"/>
  <c r="BL37" i="1"/>
  <c r="AW38" i="1"/>
  <c r="BE38" i="1"/>
  <c r="AY39" i="1"/>
  <c r="BG39" i="1"/>
  <c r="BA40" i="1"/>
  <c r="BJ40" i="1"/>
  <c r="AX41" i="1"/>
  <c r="BF41" i="1"/>
  <c r="BD42" i="1"/>
  <c r="BB43" i="1"/>
  <c r="BJ43" i="1"/>
  <c r="BA45" i="1"/>
  <c r="BJ45" i="1"/>
  <c r="BG46" i="1"/>
  <c r="AV47" i="1"/>
  <c r="BG47" i="1"/>
  <c r="BB48" i="1"/>
  <c r="BK48" i="1"/>
  <c r="AW49" i="1"/>
  <c r="BE49" i="1"/>
  <c r="BE50" i="1"/>
  <c r="BK51" i="1"/>
  <c r="AZ52" i="1"/>
  <c r="BH52" i="1"/>
  <c r="BJ53" i="1"/>
  <c r="AU54" i="1"/>
  <c r="BA55" i="1"/>
  <c r="BL55" i="1"/>
  <c r="BG56" i="1"/>
  <c r="BE58" i="1"/>
  <c r="BM60" i="1"/>
  <c r="AY61" i="1"/>
  <c r="BK61" i="1"/>
  <c r="BB62" i="1"/>
  <c r="BL62" i="1"/>
  <c r="BI63" i="1"/>
  <c r="AV64" i="1"/>
  <c r="BI64" i="1"/>
  <c r="AU65" i="1"/>
  <c r="BM65" i="1"/>
  <c r="BB66" i="1"/>
  <c r="BM66" i="1"/>
  <c r="BH68" i="1"/>
  <c r="BJ69" i="1"/>
  <c r="BL70" i="1"/>
  <c r="AX461" i="1"/>
  <c r="AX456" i="1"/>
  <c r="AX449" i="1"/>
  <c r="AX424" i="1"/>
  <c r="AX418" i="1"/>
  <c r="AX413" i="1"/>
  <c r="AX409" i="1"/>
  <c r="AX405" i="1"/>
  <c r="AX402" i="1"/>
  <c r="AX462" i="1"/>
  <c r="AX453" i="1"/>
  <c r="AX450" i="1"/>
  <c r="AX427" i="1"/>
  <c r="AX420" i="1"/>
  <c r="AX378" i="1"/>
  <c r="AX459" i="1"/>
  <c r="AX454" i="1"/>
  <c r="AX446" i="1"/>
  <c r="AX414" i="1"/>
  <c r="AX410" i="1"/>
  <c r="AX406" i="1"/>
  <c r="AX396" i="1"/>
  <c r="AX392" i="1"/>
  <c r="AX391" i="1"/>
  <c r="AX389" i="1"/>
  <c r="AX457" i="1"/>
  <c r="AX441" i="1"/>
  <c r="AX426" i="1"/>
  <c r="AX422" i="1"/>
  <c r="AX397" i="1"/>
  <c r="AX387" i="1"/>
  <c r="AX384" i="1"/>
  <c r="AX380" i="1"/>
  <c r="AX460" i="1"/>
  <c r="AX455" i="1"/>
  <c r="AX448" i="1"/>
  <c r="AX428" i="1"/>
  <c r="AX419" i="1"/>
  <c r="AX415" i="1"/>
  <c r="AX411" i="1"/>
  <c r="AX407" i="1"/>
  <c r="AX394" i="1"/>
  <c r="AX385" i="1"/>
  <c r="AX458" i="1"/>
  <c r="AX452" i="1"/>
  <c r="AX437" i="1"/>
  <c r="AX436" i="1"/>
  <c r="AX421" i="1"/>
  <c r="AX401" i="1"/>
  <c r="AX395" i="1"/>
  <c r="AX451" i="1"/>
  <c r="AX445" i="1"/>
  <c r="AX412" i="1"/>
  <c r="AX408" i="1"/>
  <c r="AX399" i="1"/>
  <c r="AX390" i="1"/>
  <c r="AX386" i="1"/>
  <c r="AX376" i="1"/>
  <c r="AX393" i="1"/>
  <c r="AX379" i="1"/>
  <c r="AX373" i="1"/>
  <c r="AX371" i="1"/>
  <c r="AX359" i="1"/>
  <c r="AX333" i="1"/>
  <c r="AX423" i="1"/>
  <c r="AX368" i="1"/>
  <c r="AX366" i="1"/>
  <c r="AX362" i="1"/>
  <c r="AX350" i="1"/>
  <c r="AX344" i="1"/>
  <c r="AX340" i="1"/>
  <c r="AX338" i="1"/>
  <c r="AX320" i="1"/>
  <c r="AX305" i="1"/>
  <c r="AX369" i="1"/>
  <c r="AX365" i="1"/>
  <c r="AX335" i="1"/>
  <c r="AX326" i="1"/>
  <c r="AX318" i="1"/>
  <c r="AX314" i="1"/>
  <c r="AX310" i="1"/>
  <c r="AX383" i="1"/>
  <c r="AX360" i="1"/>
  <c r="AX355" i="1"/>
  <c r="AX351" i="1"/>
  <c r="AX345" i="1"/>
  <c r="AX342" i="1"/>
  <c r="AX339" i="1"/>
  <c r="AX321" i="1"/>
  <c r="AX317" i="1"/>
  <c r="AX363" i="1"/>
  <c r="AX357" i="1"/>
  <c r="AX347" i="1"/>
  <c r="AX343" i="1"/>
  <c r="AX337" i="1"/>
  <c r="AX331" i="1"/>
  <c r="AX367" i="1"/>
  <c r="AX358" i="1"/>
  <c r="AX352" i="1"/>
  <c r="AX348" i="1"/>
  <c r="AX334" i="1"/>
  <c r="AX328" i="1"/>
  <c r="AX324" i="1"/>
  <c r="AX322" i="1"/>
  <c r="AX319" i="1"/>
  <c r="AX313" i="1"/>
  <c r="AX372" i="1"/>
  <c r="AX361" i="1"/>
  <c r="AX349" i="1"/>
  <c r="AX346" i="1"/>
  <c r="AX341" i="1"/>
  <c r="AX325" i="1"/>
  <c r="AX364" i="1"/>
  <c r="AX307" i="1"/>
  <c r="AX299" i="1"/>
  <c r="AX286" i="1"/>
  <c r="AX285" i="1"/>
  <c r="AX280" i="1"/>
  <c r="AX275" i="1"/>
  <c r="AX270" i="1"/>
  <c r="AX267" i="1"/>
  <c r="AX259" i="1"/>
  <c r="AX251" i="1"/>
  <c r="AX249" i="1"/>
  <c r="AX248" i="1"/>
  <c r="AX243" i="1"/>
  <c r="AX239" i="1"/>
  <c r="AX234" i="1"/>
  <c r="AX336" i="1"/>
  <c r="AX315" i="1"/>
  <c r="AX295" i="1"/>
  <c r="AX268" i="1"/>
  <c r="AX370" i="1"/>
  <c r="AX356" i="1"/>
  <c r="AX330" i="1"/>
  <c r="AX298" i="1"/>
  <c r="AX287" i="1"/>
  <c r="AX274" i="1"/>
  <c r="AX253" i="1"/>
  <c r="AX301" i="1"/>
  <c r="AX293" i="1"/>
  <c r="AX291" i="1"/>
  <c r="AX272" i="1"/>
  <c r="AX269" i="1"/>
  <c r="AX266" i="1"/>
  <c r="AX237" i="1"/>
  <c r="AX231" i="1"/>
  <c r="AX229" i="1"/>
  <c r="AX308" i="1"/>
  <c r="AX303" i="1"/>
  <c r="AX296" i="1"/>
  <c r="AX289" i="1"/>
  <c r="AX284" i="1"/>
  <c r="AX283" i="1"/>
  <c r="AX277" i="1"/>
  <c r="AX271" i="1"/>
  <c r="AX244" i="1"/>
  <c r="AX242" i="1"/>
  <c r="AX232" i="1"/>
  <c r="AX323" i="1"/>
  <c r="AX304" i="1"/>
  <c r="AX240" i="1"/>
  <c r="AX228" i="1"/>
  <c r="AX309" i="1"/>
  <c r="AX300" i="1"/>
  <c r="AX294" i="1"/>
  <c r="AX255" i="1"/>
  <c r="AX245" i="1"/>
  <c r="AX233" i="1"/>
  <c r="AX230" i="1"/>
  <c r="AX353" i="1"/>
  <c r="AX288" i="1"/>
  <c r="AX220" i="1"/>
  <c r="AX219" i="1"/>
  <c r="AX214" i="1"/>
  <c r="AX213" i="1"/>
  <c r="AX169" i="1"/>
  <c r="AX166" i="1"/>
  <c r="AX297" i="1"/>
  <c r="AX261" i="1"/>
  <c r="AX226" i="1"/>
  <c r="AX221" i="1"/>
  <c r="AX210" i="1"/>
  <c r="AX191" i="1"/>
  <c r="AX181" i="1"/>
  <c r="AX215" i="1"/>
  <c r="AX205" i="1"/>
  <c r="AX192" i="1"/>
  <c r="AX188" i="1"/>
  <c r="AX185" i="1"/>
  <c r="AX273" i="1"/>
  <c r="AX250" i="1"/>
  <c r="AX212" i="1"/>
  <c r="AX193" i="1"/>
  <c r="AX182" i="1"/>
  <c r="AX180" i="1"/>
  <c r="AX178" i="1"/>
  <c r="AX172" i="1"/>
  <c r="AX164" i="1"/>
  <c r="AX238" i="1"/>
  <c r="AX225" i="1"/>
  <c r="AX224" i="1"/>
  <c r="AX207" i="1"/>
  <c r="AX202" i="1"/>
  <c r="AX200" i="1"/>
  <c r="AX189" i="1"/>
  <c r="AX187" i="1"/>
  <c r="AX183" i="1"/>
  <c r="AX227" i="1"/>
  <c r="AX217" i="1"/>
  <c r="AX216" i="1"/>
  <c r="AX209" i="1"/>
  <c r="AX208" i="1"/>
  <c r="AX167" i="1"/>
  <c r="AX160" i="1"/>
  <c r="AX150" i="1"/>
  <c r="AX241" i="1"/>
  <c r="AX236" i="1"/>
  <c r="AX211" i="1"/>
  <c r="AX184" i="1"/>
  <c r="AX171" i="1"/>
  <c r="AX168" i="1"/>
  <c r="AX163" i="1"/>
  <c r="AX199" i="1"/>
  <c r="AX146" i="1"/>
  <c r="AX129" i="1"/>
  <c r="AX121" i="1"/>
  <c r="AX116" i="1"/>
  <c r="AX88" i="1"/>
  <c r="AX222" i="1"/>
  <c r="AX152" i="1"/>
  <c r="AX141" i="1"/>
  <c r="AX133" i="1"/>
  <c r="AX123" i="1"/>
  <c r="AX110" i="1"/>
  <c r="AX101" i="1"/>
  <c r="AX97" i="1"/>
  <c r="AX79" i="1"/>
  <c r="AX151" i="1"/>
  <c r="AX119" i="1"/>
  <c r="AX111" i="1"/>
  <c r="AX94" i="1"/>
  <c r="AX89" i="1"/>
  <c r="AX62" i="1"/>
  <c r="AX58" i="1"/>
  <c r="AX149" i="1"/>
  <c r="AX145" i="1"/>
  <c r="AX126" i="1"/>
  <c r="AX99" i="1"/>
  <c r="AX91" i="1"/>
  <c r="AX82" i="1"/>
  <c r="AX80" i="1"/>
  <c r="AX74" i="1"/>
  <c r="AX223" i="1"/>
  <c r="AX173" i="1"/>
  <c r="AX158" i="1"/>
  <c r="AX147" i="1"/>
  <c r="AX127" i="1"/>
  <c r="AX117" i="1"/>
  <c r="AX98" i="1"/>
  <c r="AX93" i="1"/>
  <c r="AX92" i="1"/>
  <c r="AX78" i="1"/>
  <c r="AX148" i="1"/>
  <c r="AX142" i="1"/>
  <c r="AX140" i="1"/>
  <c r="AX137" i="1"/>
  <c r="AX132" i="1"/>
  <c r="AX106" i="1"/>
  <c r="AX100" i="1"/>
  <c r="AX81" i="1"/>
  <c r="AX68" i="1"/>
  <c r="AX201" i="1"/>
  <c r="AX144" i="1"/>
  <c r="AX138" i="1"/>
  <c r="AX134" i="1"/>
  <c r="AX120" i="1"/>
  <c r="AX118" i="1"/>
  <c r="AX107" i="1"/>
  <c r="AX104" i="1"/>
  <c r="AX96" i="1"/>
  <c r="AX83" i="1"/>
  <c r="AX128" i="1"/>
  <c r="AX115" i="1"/>
  <c r="AX95" i="1"/>
  <c r="BF461" i="1"/>
  <c r="BF456" i="1"/>
  <c r="BF449" i="1"/>
  <c r="BF435" i="1"/>
  <c r="BF424" i="1"/>
  <c r="BF418" i="1"/>
  <c r="BF413" i="1"/>
  <c r="BF409" i="1"/>
  <c r="BF405" i="1"/>
  <c r="BF402" i="1"/>
  <c r="BF382" i="1"/>
  <c r="BF462" i="1"/>
  <c r="BF453" i="1"/>
  <c r="BF450" i="1"/>
  <c r="BF443" i="1"/>
  <c r="BF441" i="1"/>
  <c r="BF429" i="1"/>
  <c r="BF427" i="1"/>
  <c r="BF421" i="1"/>
  <c r="BF378" i="1"/>
  <c r="BF459" i="1"/>
  <c r="BF452" i="1"/>
  <c r="BF446" i="1"/>
  <c r="BF444" i="1"/>
  <c r="BF436" i="1"/>
  <c r="BF425" i="1"/>
  <c r="BF414" i="1"/>
  <c r="BF410" i="1"/>
  <c r="BF406" i="1"/>
  <c r="BF392" i="1"/>
  <c r="BF389" i="1"/>
  <c r="BF463" i="1"/>
  <c r="BF454" i="1"/>
  <c r="BF422" i="1"/>
  <c r="BF417" i="1"/>
  <c r="BF397" i="1"/>
  <c r="BF387" i="1"/>
  <c r="BF384" i="1"/>
  <c r="BF380" i="1"/>
  <c r="BF460" i="1"/>
  <c r="BF457" i="1"/>
  <c r="BF455" i="1"/>
  <c r="BF448" i="1"/>
  <c r="BF430" i="1"/>
  <c r="BF419" i="1"/>
  <c r="BF415" i="1"/>
  <c r="BF411" i="1"/>
  <c r="BF407" i="1"/>
  <c r="BF394" i="1"/>
  <c r="BF385" i="1"/>
  <c r="BF381" i="1"/>
  <c r="BF379" i="1"/>
  <c r="BF439" i="1"/>
  <c r="BF428" i="1"/>
  <c r="BF445" i="1"/>
  <c r="BF433" i="1"/>
  <c r="BF426" i="1"/>
  <c r="BF412" i="1"/>
  <c r="BF408" i="1"/>
  <c r="BF404" i="1"/>
  <c r="BF399" i="1"/>
  <c r="BF390" i="1"/>
  <c r="BF386" i="1"/>
  <c r="BF373" i="1"/>
  <c r="BF423" i="1"/>
  <c r="BF361" i="1"/>
  <c r="BF348" i="1"/>
  <c r="BF333" i="1"/>
  <c r="BF317" i="1"/>
  <c r="BF368" i="1"/>
  <c r="BF366" i="1"/>
  <c r="BF364" i="1"/>
  <c r="BF350" i="1"/>
  <c r="BF347" i="1"/>
  <c r="BF340" i="1"/>
  <c r="BF338" i="1"/>
  <c r="BF324" i="1"/>
  <c r="BF320" i="1"/>
  <c r="BF306" i="1"/>
  <c r="BF305" i="1"/>
  <c r="BF383" i="1"/>
  <c r="BF374" i="1"/>
  <c r="BF369" i="1"/>
  <c r="BF359" i="1"/>
  <c r="BF335" i="1"/>
  <c r="BF326" i="1"/>
  <c r="BF318" i="1"/>
  <c r="BF314" i="1"/>
  <c r="BF310" i="1"/>
  <c r="BF362" i="1"/>
  <c r="BF355" i="1"/>
  <c r="BF351" i="1"/>
  <c r="BF346" i="1"/>
  <c r="BF345" i="1"/>
  <c r="BF342" i="1"/>
  <c r="BF321" i="1"/>
  <c r="BF311" i="1"/>
  <c r="BF400" i="1"/>
  <c r="BF365" i="1"/>
  <c r="BF357" i="1"/>
  <c r="BF337" i="1"/>
  <c r="BF331" i="1"/>
  <c r="BF315" i="1"/>
  <c r="BF367" i="1"/>
  <c r="BF360" i="1"/>
  <c r="BF352" i="1"/>
  <c r="BF334" i="1"/>
  <c r="BF328" i="1"/>
  <c r="BF322" i="1"/>
  <c r="BF319" i="1"/>
  <c r="BF313" i="1"/>
  <c r="BF312" i="1"/>
  <c r="BF442" i="1"/>
  <c r="BF363" i="1"/>
  <c r="BF349" i="1"/>
  <c r="BF341" i="1"/>
  <c r="BF316" i="1"/>
  <c r="BF447" i="1"/>
  <c r="BF336" i="1"/>
  <c r="BF299" i="1"/>
  <c r="BF276" i="1"/>
  <c r="BF270" i="1"/>
  <c r="BF267" i="1"/>
  <c r="BF259" i="1"/>
  <c r="BF251" i="1"/>
  <c r="BF249" i="1"/>
  <c r="BF234" i="1"/>
  <c r="BF228" i="1"/>
  <c r="BF370" i="1"/>
  <c r="BF356" i="1"/>
  <c r="BF330" i="1"/>
  <c r="BF295" i="1"/>
  <c r="BF282" i="1"/>
  <c r="BF393" i="1"/>
  <c r="BF302" i="1"/>
  <c r="BF298" i="1"/>
  <c r="BF287" i="1"/>
  <c r="BF274" i="1"/>
  <c r="BF265" i="1"/>
  <c r="BF253" i="1"/>
  <c r="BF293" i="1"/>
  <c r="BF290" i="1"/>
  <c r="BF281" i="1"/>
  <c r="BF275" i="1"/>
  <c r="BF248" i="1"/>
  <c r="BF237" i="1"/>
  <c r="BF235" i="1"/>
  <c r="BF231" i="1"/>
  <c r="BF323" i="1"/>
  <c r="BF309" i="1"/>
  <c r="BF307" i="1"/>
  <c r="BF296" i="1"/>
  <c r="BF289" i="1"/>
  <c r="BF284" i="1"/>
  <c r="BF283" i="1"/>
  <c r="BF280" i="1"/>
  <c r="BF277" i="1"/>
  <c r="BF271" i="1"/>
  <c r="BF256" i="1"/>
  <c r="BF250" i="1"/>
  <c r="BF242" i="1"/>
  <c r="BF286" i="1"/>
  <c r="BF244" i="1"/>
  <c r="BF232" i="1"/>
  <c r="BF300" i="1"/>
  <c r="BF294" i="1"/>
  <c r="BF255" i="1"/>
  <c r="BF252" i="1"/>
  <c r="BF233" i="1"/>
  <c r="BF297" i="1"/>
  <c r="BF220" i="1"/>
  <c r="BF214" i="1"/>
  <c r="BF196" i="1"/>
  <c r="BF190" i="1"/>
  <c r="BF169" i="1"/>
  <c r="BF166" i="1"/>
  <c r="BF162" i="1"/>
  <c r="BF245" i="1"/>
  <c r="BF226" i="1"/>
  <c r="BF221" i="1"/>
  <c r="BF210" i="1"/>
  <c r="BF191" i="1"/>
  <c r="BF179" i="1"/>
  <c r="BF273" i="1"/>
  <c r="BF229" i="1"/>
  <c r="BF215" i="1"/>
  <c r="BF205" i="1"/>
  <c r="BF203" i="1"/>
  <c r="BF202" i="1"/>
  <c r="BF186" i="1"/>
  <c r="BF238" i="1"/>
  <c r="BF212" i="1"/>
  <c r="BF198" i="1"/>
  <c r="BF193" i="1"/>
  <c r="BF192" i="1"/>
  <c r="BF180" i="1"/>
  <c r="BF173" i="1"/>
  <c r="BF172" i="1"/>
  <c r="BF164" i="1"/>
  <c r="BF225" i="1"/>
  <c r="BF219" i="1"/>
  <c r="BF207" i="1"/>
  <c r="BF200" i="1"/>
  <c r="BF189" i="1"/>
  <c r="BF187" i="1"/>
  <c r="BF183" i="1"/>
  <c r="BF182" i="1"/>
  <c r="BF149" i="1"/>
  <c r="BF241" i="1"/>
  <c r="BF236" i="1"/>
  <c r="BF223" i="1"/>
  <c r="BF216" i="1"/>
  <c r="BF208" i="1"/>
  <c r="BF181" i="1"/>
  <c r="BF167" i="1"/>
  <c r="BF211" i="1"/>
  <c r="BF209" i="1"/>
  <c r="BF204" i="1"/>
  <c r="BF188" i="1"/>
  <c r="BF184" i="1"/>
  <c r="BF178" i="1"/>
  <c r="BF171" i="1"/>
  <c r="BF168" i="1"/>
  <c r="BF163" i="1"/>
  <c r="BF224" i="1"/>
  <c r="BF222" i="1"/>
  <c r="BF146" i="1"/>
  <c r="BF139" i="1"/>
  <c r="BF129" i="1"/>
  <c r="BF121" i="1"/>
  <c r="BF116" i="1"/>
  <c r="BF106" i="1"/>
  <c r="BF105" i="1"/>
  <c r="BF92" i="1"/>
  <c r="BF88" i="1"/>
  <c r="BF71" i="1"/>
  <c r="BF195" i="1"/>
  <c r="BF150" i="1"/>
  <c r="BF133" i="1"/>
  <c r="BF123" i="1"/>
  <c r="BF99" i="1"/>
  <c r="BF79" i="1"/>
  <c r="BF72" i="1"/>
  <c r="BF143" i="1"/>
  <c r="BF130" i="1"/>
  <c r="BF124" i="1"/>
  <c r="BF119" i="1"/>
  <c r="BF115" i="1"/>
  <c r="BF98" i="1"/>
  <c r="BF94" i="1"/>
  <c r="BF62" i="1"/>
  <c r="BF58" i="1"/>
  <c r="BF56" i="1"/>
  <c r="BF145" i="1"/>
  <c r="BF126" i="1"/>
  <c r="BF95" i="1"/>
  <c r="BF91" i="1"/>
  <c r="BF80" i="1"/>
  <c r="BF74" i="1"/>
  <c r="BF358" i="1"/>
  <c r="BF288" i="1"/>
  <c r="BF218" i="1"/>
  <c r="BF153" i="1"/>
  <c r="BF147" i="1"/>
  <c r="BF127" i="1"/>
  <c r="BF117" i="1"/>
  <c r="BF110" i="1"/>
  <c r="BF109" i="1"/>
  <c r="BF103" i="1"/>
  <c r="BF156" i="1"/>
  <c r="BF148" i="1"/>
  <c r="BF140" i="1"/>
  <c r="BF137" i="1"/>
  <c r="BF132" i="1"/>
  <c r="BF111" i="1"/>
  <c r="BF108" i="1"/>
  <c r="BF100" i="1"/>
  <c r="BF81" i="1"/>
  <c r="BF78" i="1"/>
  <c r="BF73" i="1"/>
  <c r="BF68" i="1"/>
  <c r="BF144" i="1"/>
  <c r="BF138" i="1"/>
  <c r="BF134" i="1"/>
  <c r="BF125" i="1"/>
  <c r="BF120" i="1"/>
  <c r="BF118" i="1"/>
  <c r="BF104" i="1"/>
  <c r="BF87" i="1"/>
  <c r="BF83" i="1"/>
  <c r="BF199" i="1"/>
  <c r="BF151" i="1"/>
  <c r="BF128" i="1"/>
  <c r="BF89" i="1"/>
  <c r="BF75" i="1"/>
  <c r="BF70" i="1"/>
  <c r="BF59" i="1"/>
  <c r="AZ1" i="1"/>
  <c r="BH1" i="1"/>
  <c r="BG4" i="1"/>
  <c r="AW8" i="1"/>
  <c r="BE8" i="1"/>
  <c r="BC9" i="1"/>
  <c r="BB10" i="1"/>
  <c r="BJ10" i="1"/>
  <c r="AU11" i="1"/>
  <c r="BK11" i="1"/>
  <c r="AV12" i="1"/>
  <c r="BD12" i="1"/>
  <c r="BM12" i="1"/>
  <c r="BB13" i="1"/>
  <c r="BJ13" i="1"/>
  <c r="AY14" i="1"/>
  <c r="BA15" i="1"/>
  <c r="BK15" i="1"/>
  <c r="AZ16" i="1"/>
  <c r="BI17" i="1"/>
  <c r="BA19" i="1"/>
  <c r="BM19" i="1"/>
  <c r="AZ20" i="1"/>
  <c r="BH20" i="1"/>
  <c r="AW21" i="1"/>
  <c r="BE21" i="1"/>
  <c r="BM21" i="1"/>
  <c r="BF22" i="1"/>
  <c r="AY23" i="1"/>
  <c r="BG23" i="1"/>
  <c r="AY24" i="1"/>
  <c r="BG24" i="1"/>
  <c r="BI25" i="1"/>
  <c r="AX26" i="1"/>
  <c r="BF26" i="1"/>
  <c r="BB27" i="1"/>
  <c r="BJ27" i="1"/>
  <c r="AX28" i="1"/>
  <c r="BF28" i="1"/>
  <c r="BJ29" i="1"/>
  <c r="AV30" i="1"/>
  <c r="BK30" i="1"/>
  <c r="AY31" i="1"/>
  <c r="BH31" i="1"/>
  <c r="BI33" i="1"/>
  <c r="AX34" i="1"/>
  <c r="BG35" i="1"/>
  <c r="BB36" i="1"/>
  <c r="BK36" i="1"/>
  <c r="AV37" i="1"/>
  <c r="BD37" i="1"/>
  <c r="BM37" i="1"/>
  <c r="AX38" i="1"/>
  <c r="BF38" i="1"/>
  <c r="AZ39" i="1"/>
  <c r="BI39" i="1"/>
  <c r="BB40" i="1"/>
  <c r="BK40" i="1"/>
  <c r="AY41" i="1"/>
  <c r="BG41" i="1"/>
  <c r="BE42" i="1"/>
  <c r="BC43" i="1"/>
  <c r="BK43" i="1"/>
  <c r="BG44" i="1"/>
  <c r="BB45" i="1"/>
  <c r="BK45" i="1"/>
  <c r="BI46" i="1"/>
  <c r="AW47" i="1"/>
  <c r="BI47" i="1"/>
  <c r="AU48" i="1"/>
  <c r="BC48" i="1"/>
  <c r="BL48" i="1"/>
  <c r="AX49" i="1"/>
  <c r="BF49" i="1"/>
  <c r="BI50" i="1"/>
  <c r="AX51" i="1"/>
  <c r="BL51" i="1"/>
  <c r="BA52" i="1"/>
  <c r="BI52" i="1"/>
  <c r="BK53" i="1"/>
  <c r="BI54" i="1"/>
  <c r="BB55" i="1"/>
  <c r="BH56" i="1"/>
  <c r="BF57" i="1"/>
  <c r="AZ61" i="1"/>
  <c r="BL61" i="1"/>
  <c r="BC62" i="1"/>
  <c r="BM62" i="1"/>
  <c r="BK63" i="1"/>
  <c r="AX64" i="1"/>
  <c r="BJ64" i="1"/>
  <c r="AV65" i="1"/>
  <c r="BD66" i="1"/>
  <c r="BJ68" i="1"/>
  <c r="AY462" i="1"/>
  <c r="AY453" i="1"/>
  <c r="AY450" i="1"/>
  <c r="AY427" i="1"/>
  <c r="AY378" i="1"/>
  <c r="AY459" i="1"/>
  <c r="AY454" i="1"/>
  <c r="AY446" i="1"/>
  <c r="AY414" i="1"/>
  <c r="AY410" i="1"/>
  <c r="AY406" i="1"/>
  <c r="AY396" i="1"/>
  <c r="AY392" i="1"/>
  <c r="AY389" i="1"/>
  <c r="AY441" i="1"/>
  <c r="AY426" i="1"/>
  <c r="AY422" i="1"/>
  <c r="AY397" i="1"/>
  <c r="AY387" i="1"/>
  <c r="AY384" i="1"/>
  <c r="AY380" i="1"/>
  <c r="AY460" i="1"/>
  <c r="AY455" i="1"/>
  <c r="AY448" i="1"/>
  <c r="AY428" i="1"/>
  <c r="AY419" i="1"/>
  <c r="AY415" i="1"/>
  <c r="AY411" i="1"/>
  <c r="AY407" i="1"/>
  <c r="AY394" i="1"/>
  <c r="AY385" i="1"/>
  <c r="AY458" i="1"/>
  <c r="AY452" i="1"/>
  <c r="AY437" i="1"/>
  <c r="AY436" i="1"/>
  <c r="AY421" i="1"/>
  <c r="AY401" i="1"/>
  <c r="AY395" i="1"/>
  <c r="AY451" i="1"/>
  <c r="AY445" i="1"/>
  <c r="AY412" i="1"/>
  <c r="AY408" i="1"/>
  <c r="AY399" i="1"/>
  <c r="AY390" i="1"/>
  <c r="AY386" i="1"/>
  <c r="AY376" i="1"/>
  <c r="AY423" i="1"/>
  <c r="AY393" i="1"/>
  <c r="AY383" i="1"/>
  <c r="AY379" i="1"/>
  <c r="AY368" i="1"/>
  <c r="AY366" i="1"/>
  <c r="AY362" i="1"/>
  <c r="AY350" i="1"/>
  <c r="AY344" i="1"/>
  <c r="AY340" i="1"/>
  <c r="AY338" i="1"/>
  <c r="AY320" i="1"/>
  <c r="AY305" i="1"/>
  <c r="AY418" i="1"/>
  <c r="AY369" i="1"/>
  <c r="AY365" i="1"/>
  <c r="AY335" i="1"/>
  <c r="AY326" i="1"/>
  <c r="AY318" i="1"/>
  <c r="AY314" i="1"/>
  <c r="AY310" i="1"/>
  <c r="AY409" i="1"/>
  <c r="AY360" i="1"/>
  <c r="AY355" i="1"/>
  <c r="AY351" i="1"/>
  <c r="AY345" i="1"/>
  <c r="AY342" i="1"/>
  <c r="AY339" i="1"/>
  <c r="AY321" i="1"/>
  <c r="AY317" i="1"/>
  <c r="AY456" i="1"/>
  <c r="AY363" i="1"/>
  <c r="AY357" i="1"/>
  <c r="AY343" i="1"/>
  <c r="AY337" i="1"/>
  <c r="AY331" i="1"/>
  <c r="AY424" i="1"/>
  <c r="AY402" i="1"/>
  <c r="AY367" i="1"/>
  <c r="AY358" i="1"/>
  <c r="AY352" i="1"/>
  <c r="AY348" i="1"/>
  <c r="AY334" i="1"/>
  <c r="AY328" i="1"/>
  <c r="AY324" i="1"/>
  <c r="AY322" i="1"/>
  <c r="AY319" i="1"/>
  <c r="AY313" i="1"/>
  <c r="AY413" i="1"/>
  <c r="AY372" i="1"/>
  <c r="AY361" i="1"/>
  <c r="AY349" i="1"/>
  <c r="AY341" i="1"/>
  <c r="AY449" i="1"/>
  <c r="AY370" i="1"/>
  <c r="AY364" i="1"/>
  <c r="AY356" i="1"/>
  <c r="AY353" i="1"/>
  <c r="AY336" i="1"/>
  <c r="AY330" i="1"/>
  <c r="AY323" i="1"/>
  <c r="AY315" i="1"/>
  <c r="AY309" i="1"/>
  <c r="AY333" i="1"/>
  <c r="AY295" i="1"/>
  <c r="AY268" i="1"/>
  <c r="AY298" i="1"/>
  <c r="AY287" i="1"/>
  <c r="AY274" i="1"/>
  <c r="AY253" i="1"/>
  <c r="AY461" i="1"/>
  <c r="AY293" i="1"/>
  <c r="AY291" i="1"/>
  <c r="AY272" i="1"/>
  <c r="AY269" i="1"/>
  <c r="AY266" i="1"/>
  <c r="AY237" i="1"/>
  <c r="AY231" i="1"/>
  <c r="AY359" i="1"/>
  <c r="AY308" i="1"/>
  <c r="AY303" i="1"/>
  <c r="AY296" i="1"/>
  <c r="AY289" i="1"/>
  <c r="AY284" i="1"/>
  <c r="AY283" i="1"/>
  <c r="AY277" i="1"/>
  <c r="AY271" i="1"/>
  <c r="AY242" i="1"/>
  <c r="AY232" i="1"/>
  <c r="AY405" i="1"/>
  <c r="AY373" i="1"/>
  <c r="AY304" i="1"/>
  <c r="AY240" i="1"/>
  <c r="AY371" i="1"/>
  <c r="AY300" i="1"/>
  <c r="AY294" i="1"/>
  <c r="AY255" i="1"/>
  <c r="AY233" i="1"/>
  <c r="AY230" i="1"/>
  <c r="AY297" i="1"/>
  <c r="AY288" i="1"/>
  <c r="AY273" i="1"/>
  <c r="AY261" i="1"/>
  <c r="AY250" i="1"/>
  <c r="AY241" i="1"/>
  <c r="AY238" i="1"/>
  <c r="AY236" i="1"/>
  <c r="AY307" i="1"/>
  <c r="AY249" i="1"/>
  <c r="AY234" i="1"/>
  <c r="AY226" i="1"/>
  <c r="AY221" i="1"/>
  <c r="AY210" i="1"/>
  <c r="AY191" i="1"/>
  <c r="AY181" i="1"/>
  <c r="AY158" i="1"/>
  <c r="AY275" i="1"/>
  <c r="AY270" i="1"/>
  <c r="AY267" i="1"/>
  <c r="AY215" i="1"/>
  <c r="AY205" i="1"/>
  <c r="AY192" i="1"/>
  <c r="AY188" i="1"/>
  <c r="AY286" i="1"/>
  <c r="AY259" i="1"/>
  <c r="AY212" i="1"/>
  <c r="AY193" i="1"/>
  <c r="AY182" i="1"/>
  <c r="AY180" i="1"/>
  <c r="AY178" i="1"/>
  <c r="AY172" i="1"/>
  <c r="AY164" i="1"/>
  <c r="AY225" i="1"/>
  <c r="AY224" i="1"/>
  <c r="AY207" i="1"/>
  <c r="AY202" i="1"/>
  <c r="AY200" i="1"/>
  <c r="AY189" i="1"/>
  <c r="AY187" i="1"/>
  <c r="AY183" i="1"/>
  <c r="AY149" i="1"/>
  <c r="AY243" i="1"/>
  <c r="AY228" i="1"/>
  <c r="AY227" i="1"/>
  <c r="AY217" i="1"/>
  <c r="AY216" i="1"/>
  <c r="AY209" i="1"/>
  <c r="AY208" i="1"/>
  <c r="AY167" i="1"/>
  <c r="AY150" i="1"/>
  <c r="AY248" i="1"/>
  <c r="AY211" i="1"/>
  <c r="AY184" i="1"/>
  <c r="AY171" i="1"/>
  <c r="AY168" i="1"/>
  <c r="AY163" i="1"/>
  <c r="AY280" i="1"/>
  <c r="AY223" i="1"/>
  <c r="AY222" i="1"/>
  <c r="AY201" i="1"/>
  <c r="AY199" i="1"/>
  <c r="AY173" i="1"/>
  <c r="AY152" i="1"/>
  <c r="AY299" i="1"/>
  <c r="AY219" i="1"/>
  <c r="AY133" i="1"/>
  <c r="AY123" i="1"/>
  <c r="AY110" i="1"/>
  <c r="AY101" i="1"/>
  <c r="AY97" i="1"/>
  <c r="AY79" i="1"/>
  <c r="AY169" i="1"/>
  <c r="AY151" i="1"/>
  <c r="AY119" i="1"/>
  <c r="AY111" i="1"/>
  <c r="AY94" i="1"/>
  <c r="AY89" i="1"/>
  <c r="AY239" i="1"/>
  <c r="AY145" i="1"/>
  <c r="AY126" i="1"/>
  <c r="AY99" i="1"/>
  <c r="AY91" i="1"/>
  <c r="AY80" i="1"/>
  <c r="AY74" i="1"/>
  <c r="AY251" i="1"/>
  <c r="AY220" i="1"/>
  <c r="AY213" i="1"/>
  <c r="AY166" i="1"/>
  <c r="AY147" i="1"/>
  <c r="AY127" i="1"/>
  <c r="AY117" i="1"/>
  <c r="AY98" i="1"/>
  <c r="AY93" i="1"/>
  <c r="AY92" i="1"/>
  <c r="AY148" i="1"/>
  <c r="AY140" i="1"/>
  <c r="AY137" i="1"/>
  <c r="AY132" i="1"/>
  <c r="AY106" i="1"/>
  <c r="AY100" i="1"/>
  <c r="AY81" i="1"/>
  <c r="AY68" i="1"/>
  <c r="AY144" i="1"/>
  <c r="AY138" i="1"/>
  <c r="AY134" i="1"/>
  <c r="AY120" i="1"/>
  <c r="AY118" i="1"/>
  <c r="AY107" i="1"/>
  <c r="AY104" i="1"/>
  <c r="AY96" i="1"/>
  <c r="AY83" i="1"/>
  <c r="AY128" i="1"/>
  <c r="AY115" i="1"/>
  <c r="AY95" i="1"/>
  <c r="AY214" i="1"/>
  <c r="AY146" i="1"/>
  <c r="AY129" i="1"/>
  <c r="AY121" i="1"/>
  <c r="AY116" i="1"/>
  <c r="AY88" i="1"/>
  <c r="AY55" i="1"/>
  <c r="BG462" i="1"/>
  <c r="BG453" i="1"/>
  <c r="BG450" i="1"/>
  <c r="BG443" i="1"/>
  <c r="BG429" i="1"/>
  <c r="BG427" i="1"/>
  <c r="BG421" i="1"/>
  <c r="BG378" i="1"/>
  <c r="BG459" i="1"/>
  <c r="BG452" i="1"/>
  <c r="BG446" i="1"/>
  <c r="BG444" i="1"/>
  <c r="BG436" i="1"/>
  <c r="BG425" i="1"/>
  <c r="BG414" i="1"/>
  <c r="BG410" i="1"/>
  <c r="BG406" i="1"/>
  <c r="BG392" i="1"/>
  <c r="BG389" i="1"/>
  <c r="BG463" i="1"/>
  <c r="BG454" i="1"/>
  <c r="BG440" i="1"/>
  <c r="BG422" i="1"/>
  <c r="BG417" i="1"/>
  <c r="BG397" i="1"/>
  <c r="BG387" i="1"/>
  <c r="BG384" i="1"/>
  <c r="BG380" i="1"/>
  <c r="BG376" i="1"/>
  <c r="BG460" i="1"/>
  <c r="BG457" i="1"/>
  <c r="BG455" i="1"/>
  <c r="BG451" i="1"/>
  <c r="BG448" i="1"/>
  <c r="BG430" i="1"/>
  <c r="BG419" i="1"/>
  <c r="BG415" i="1"/>
  <c r="BG411" i="1"/>
  <c r="BG407" i="1"/>
  <c r="BG394" i="1"/>
  <c r="BG385" i="1"/>
  <c r="BG381" i="1"/>
  <c r="BG379" i="1"/>
  <c r="BG439" i="1"/>
  <c r="BG428" i="1"/>
  <c r="BG458" i="1"/>
  <c r="BG445" i="1"/>
  <c r="BG437" i="1"/>
  <c r="BG433" i="1"/>
  <c r="BG426" i="1"/>
  <c r="BG412" i="1"/>
  <c r="BG408" i="1"/>
  <c r="BG404" i="1"/>
  <c r="BG399" i="1"/>
  <c r="BG395" i="1"/>
  <c r="BG390" i="1"/>
  <c r="BG386" i="1"/>
  <c r="BG447" i="1"/>
  <c r="BG442" i="1"/>
  <c r="BG423" i="1"/>
  <c r="BG400" i="1"/>
  <c r="BG393" i="1"/>
  <c r="BG383" i="1"/>
  <c r="BG374" i="1"/>
  <c r="BG418" i="1"/>
  <c r="BG371" i="1"/>
  <c r="BG368" i="1"/>
  <c r="BG366" i="1"/>
  <c r="BG364" i="1"/>
  <c r="BG350" i="1"/>
  <c r="BG347" i="1"/>
  <c r="BG340" i="1"/>
  <c r="BG338" i="1"/>
  <c r="BG320" i="1"/>
  <c r="BG306" i="1"/>
  <c r="BG305" i="1"/>
  <c r="BG409" i="1"/>
  <c r="BG391" i="1"/>
  <c r="BG373" i="1"/>
  <c r="BG369" i="1"/>
  <c r="BG359" i="1"/>
  <c r="BG344" i="1"/>
  <c r="BG335" i="1"/>
  <c r="BG326" i="1"/>
  <c r="BG318" i="1"/>
  <c r="BG314" i="1"/>
  <c r="BG310" i="1"/>
  <c r="BG456" i="1"/>
  <c r="BG382" i="1"/>
  <c r="BG372" i="1"/>
  <c r="BG362" i="1"/>
  <c r="BG355" i="1"/>
  <c r="BG351" i="1"/>
  <c r="BG346" i="1"/>
  <c r="BG345" i="1"/>
  <c r="BG342" i="1"/>
  <c r="BG321" i="1"/>
  <c r="BG424" i="1"/>
  <c r="BG402" i="1"/>
  <c r="BG365" i="1"/>
  <c r="BG357" i="1"/>
  <c r="BG339" i="1"/>
  <c r="BG337" i="1"/>
  <c r="BG331" i="1"/>
  <c r="BG315" i="1"/>
  <c r="BG413" i="1"/>
  <c r="BG367" i="1"/>
  <c r="BG360" i="1"/>
  <c r="BG352" i="1"/>
  <c r="BG334" i="1"/>
  <c r="BG328" i="1"/>
  <c r="BG322" i="1"/>
  <c r="BG319" i="1"/>
  <c r="BG313" i="1"/>
  <c r="BG312" i="1"/>
  <c r="BG449" i="1"/>
  <c r="BG435" i="1"/>
  <c r="BG363" i="1"/>
  <c r="BG349" i="1"/>
  <c r="BG341" i="1"/>
  <c r="BG316" i="1"/>
  <c r="BG461" i="1"/>
  <c r="BG405" i="1"/>
  <c r="BG370" i="1"/>
  <c r="BG358" i="1"/>
  <c r="BG356" i="1"/>
  <c r="BG336" i="1"/>
  <c r="BG330" i="1"/>
  <c r="BG323" i="1"/>
  <c r="BG309" i="1"/>
  <c r="BG317" i="1"/>
  <c r="BG295" i="1"/>
  <c r="BG282" i="1"/>
  <c r="BG239" i="1"/>
  <c r="BG348" i="1"/>
  <c r="BG302" i="1"/>
  <c r="BG298" i="1"/>
  <c r="BG287" i="1"/>
  <c r="BG274" i="1"/>
  <c r="BG268" i="1"/>
  <c r="BG265" i="1"/>
  <c r="BG253" i="1"/>
  <c r="BG240" i="1"/>
  <c r="BG301" i="1"/>
  <c r="BG293" i="1"/>
  <c r="BG290" i="1"/>
  <c r="BG281" i="1"/>
  <c r="BG275" i="1"/>
  <c r="BG261" i="1"/>
  <c r="BG260" i="1"/>
  <c r="BG248" i="1"/>
  <c r="BG247" i="1"/>
  <c r="BG237" i="1"/>
  <c r="BG235" i="1"/>
  <c r="BG231" i="1"/>
  <c r="BG420" i="1"/>
  <c r="BG307" i="1"/>
  <c r="BG296" i="1"/>
  <c r="BG289" i="1"/>
  <c r="BG284" i="1"/>
  <c r="BG283" i="1"/>
  <c r="BG280" i="1"/>
  <c r="BG277" i="1"/>
  <c r="BG272" i="1"/>
  <c r="BG271" i="1"/>
  <c r="BG269" i="1"/>
  <c r="BG266" i="1"/>
  <c r="BG256" i="1"/>
  <c r="BG250" i="1"/>
  <c r="BG242" i="1"/>
  <c r="BG229" i="1"/>
  <c r="BG303" i="1"/>
  <c r="BG286" i="1"/>
  <c r="BG258" i="1"/>
  <c r="BG244" i="1"/>
  <c r="BG232" i="1"/>
  <c r="BG300" i="1"/>
  <c r="BG294" i="1"/>
  <c r="BG254" i="1"/>
  <c r="BG252" i="1"/>
  <c r="BG233" i="1"/>
  <c r="BG353" i="1"/>
  <c r="BG297" i="1"/>
  <c r="BG288" i="1"/>
  <c r="BG273" i="1"/>
  <c r="BG245" i="1"/>
  <c r="BG241" i="1"/>
  <c r="BG238" i="1"/>
  <c r="BG236" i="1"/>
  <c r="BG230" i="1"/>
  <c r="BG291" i="1"/>
  <c r="BG270" i="1"/>
  <c r="BG267" i="1"/>
  <c r="BG226" i="1"/>
  <c r="BG221" i="1"/>
  <c r="BG210" i="1"/>
  <c r="BG191" i="1"/>
  <c r="BG179" i="1"/>
  <c r="BG153" i="1"/>
  <c r="BG333" i="1"/>
  <c r="BG259" i="1"/>
  <c r="BG215" i="1"/>
  <c r="BG205" i="1"/>
  <c r="BG186" i="1"/>
  <c r="BG278" i="1"/>
  <c r="BG212" i="1"/>
  <c r="BG198" i="1"/>
  <c r="BG193" i="1"/>
  <c r="BG192" i="1"/>
  <c r="BG180" i="1"/>
  <c r="BG173" i="1"/>
  <c r="BG172" i="1"/>
  <c r="BG164" i="1"/>
  <c r="BG228" i="1"/>
  <c r="BG225" i="1"/>
  <c r="BG219" i="1"/>
  <c r="BG207" i="1"/>
  <c r="BG200" i="1"/>
  <c r="BG189" i="1"/>
  <c r="BG187" i="1"/>
  <c r="BG183" i="1"/>
  <c r="BG182" i="1"/>
  <c r="BG149" i="1"/>
  <c r="BG276" i="1"/>
  <c r="BG216" i="1"/>
  <c r="BG213" i="1"/>
  <c r="BG208" i="1"/>
  <c r="BG181" i="1"/>
  <c r="BG167" i="1"/>
  <c r="BG361" i="1"/>
  <c r="BG304" i="1"/>
  <c r="BG227" i="1"/>
  <c r="BG211" i="1"/>
  <c r="BG209" i="1"/>
  <c r="BG204" i="1"/>
  <c r="BG188" i="1"/>
  <c r="BG184" i="1"/>
  <c r="BG171" i="1"/>
  <c r="BG168" i="1"/>
  <c r="BG163" i="1"/>
  <c r="BG299" i="1"/>
  <c r="BG251" i="1"/>
  <c r="BG222" i="1"/>
  <c r="BG218" i="1"/>
  <c r="BG199" i="1"/>
  <c r="BG195" i="1"/>
  <c r="BG161" i="1"/>
  <c r="BG156" i="1"/>
  <c r="BG190" i="1"/>
  <c r="BG169" i="1"/>
  <c r="BG162" i="1"/>
  <c r="BG150" i="1"/>
  <c r="BG133" i="1"/>
  <c r="BG123" i="1"/>
  <c r="BG99" i="1"/>
  <c r="BG79" i="1"/>
  <c r="BG72" i="1"/>
  <c r="BG143" i="1"/>
  <c r="BG130" i="1"/>
  <c r="BG124" i="1"/>
  <c r="BG119" i="1"/>
  <c r="BG101" i="1"/>
  <c r="BG98" i="1"/>
  <c r="BG94" i="1"/>
  <c r="BG82" i="1"/>
  <c r="BG249" i="1"/>
  <c r="BG234" i="1"/>
  <c r="BG220" i="1"/>
  <c r="BG166" i="1"/>
  <c r="BG158" i="1"/>
  <c r="BG145" i="1"/>
  <c r="BG126" i="1"/>
  <c r="BG91" i="1"/>
  <c r="BG80" i="1"/>
  <c r="BG74" i="1"/>
  <c r="BG147" i="1"/>
  <c r="BG127" i="1"/>
  <c r="BG117" i="1"/>
  <c r="BG103" i="1"/>
  <c r="BG90" i="1"/>
  <c r="BG148" i="1"/>
  <c r="BG140" i="1"/>
  <c r="BG137" i="1"/>
  <c r="BG132" i="1"/>
  <c r="BG100" i="1"/>
  <c r="BG93" i="1"/>
  <c r="BG81" i="1"/>
  <c r="BG78" i="1"/>
  <c r="BG73" i="1"/>
  <c r="BG68" i="1"/>
  <c r="BG196" i="1"/>
  <c r="BG144" i="1"/>
  <c r="BG134" i="1"/>
  <c r="BG125" i="1"/>
  <c r="BG120" i="1"/>
  <c r="BG118" i="1"/>
  <c r="BG104" i="1"/>
  <c r="BG83" i="1"/>
  <c r="BG214" i="1"/>
  <c r="BG151" i="1"/>
  <c r="BG128" i="1"/>
  <c r="BG96" i="1"/>
  <c r="BG89" i="1"/>
  <c r="BG75" i="1"/>
  <c r="BG146" i="1"/>
  <c r="BG131" i="1"/>
  <c r="BG129" i="1"/>
  <c r="BG121" i="1"/>
  <c r="BG116" i="1"/>
  <c r="BG105" i="1"/>
  <c r="BG92" i="1"/>
  <c r="BG71" i="1"/>
  <c r="BG67" i="1"/>
  <c r="BG55" i="1"/>
  <c r="BH4" i="1"/>
  <c r="AX8" i="1"/>
  <c r="AU13" i="1"/>
  <c r="BC13" i="1"/>
  <c r="BK13" i="1"/>
  <c r="BG14" i="1"/>
  <c r="BB15" i="1"/>
  <c r="BL15" i="1"/>
  <c r="BA16" i="1"/>
  <c r="BJ17" i="1"/>
  <c r="BF18" i="1"/>
  <c r="BE19" i="1"/>
  <c r="BA20" i="1"/>
  <c r="BI20" i="1"/>
  <c r="AX21" i="1"/>
  <c r="BF21" i="1"/>
  <c r="BG22" i="1"/>
  <c r="AZ23" i="1"/>
  <c r="BH23" i="1"/>
  <c r="AZ24" i="1"/>
  <c r="BH24" i="1"/>
  <c r="BJ25" i="1"/>
  <c r="AY26" i="1"/>
  <c r="BG26" i="1"/>
  <c r="BC27" i="1"/>
  <c r="BK27" i="1"/>
  <c r="AY28" i="1"/>
  <c r="BG28" i="1"/>
  <c r="BK29" i="1"/>
  <c r="AW30" i="1"/>
  <c r="BL30" i="1"/>
  <c r="AZ31" i="1"/>
  <c r="BI31" i="1"/>
  <c r="BF32" i="1"/>
  <c r="BJ33" i="1"/>
  <c r="AY34" i="1"/>
  <c r="BI35" i="1"/>
  <c r="AU36" i="1"/>
  <c r="BC36" i="1"/>
  <c r="BL36" i="1"/>
  <c r="AW37" i="1"/>
  <c r="BE37" i="1"/>
  <c r="AY38" i="1"/>
  <c r="BG38" i="1"/>
  <c r="BA39" i="1"/>
  <c r="BJ39" i="1"/>
  <c r="AU40" i="1"/>
  <c r="BC40" i="1"/>
  <c r="BL40" i="1"/>
  <c r="AZ41" i="1"/>
  <c r="BI41" i="1"/>
  <c r="AX42" i="1"/>
  <c r="BF42" i="1"/>
  <c r="BD43" i="1"/>
  <c r="BL43" i="1"/>
  <c r="AZ44" i="1"/>
  <c r="BI44" i="1"/>
  <c r="AU45" i="1"/>
  <c r="BC45" i="1"/>
  <c r="BL45" i="1"/>
  <c r="BJ46" i="1"/>
  <c r="AX47" i="1"/>
  <c r="BJ47" i="1"/>
  <c r="AV48" i="1"/>
  <c r="BD48" i="1"/>
  <c r="AY49" i="1"/>
  <c r="BG49" i="1"/>
  <c r="BJ50" i="1"/>
  <c r="AY51" i="1"/>
  <c r="BB52" i="1"/>
  <c r="BJ52" i="1"/>
  <c r="BL53" i="1"/>
  <c r="BJ54" i="1"/>
  <c r="BC55" i="1"/>
  <c r="BJ56" i="1"/>
  <c r="BG57" i="1"/>
  <c r="BG59" i="1"/>
  <c r="BB61" i="1"/>
  <c r="BD62" i="1"/>
  <c r="BL63" i="1"/>
  <c r="AY64" i="1"/>
  <c r="BK64" i="1"/>
  <c r="AX65" i="1"/>
  <c r="BE66" i="1"/>
  <c r="BK68" i="1"/>
  <c r="AZ459" i="1"/>
  <c r="AZ454" i="1"/>
  <c r="AZ446" i="1"/>
  <c r="AZ414" i="1"/>
  <c r="AZ410" i="1"/>
  <c r="AZ406" i="1"/>
  <c r="AZ392" i="1"/>
  <c r="AZ389" i="1"/>
  <c r="AZ426" i="1"/>
  <c r="AZ422" i="1"/>
  <c r="AZ397" i="1"/>
  <c r="AZ391" i="1"/>
  <c r="AZ387" i="1"/>
  <c r="AZ384" i="1"/>
  <c r="AZ380" i="1"/>
  <c r="AZ460" i="1"/>
  <c r="AZ457" i="1"/>
  <c r="AZ455" i="1"/>
  <c r="AZ448" i="1"/>
  <c r="AZ428" i="1"/>
  <c r="AZ419" i="1"/>
  <c r="AZ415" i="1"/>
  <c r="AZ411" i="1"/>
  <c r="AZ407" i="1"/>
  <c r="AZ394" i="1"/>
  <c r="AZ385" i="1"/>
  <c r="AZ458" i="1"/>
  <c r="AZ452" i="1"/>
  <c r="AZ437" i="1"/>
  <c r="AZ436" i="1"/>
  <c r="AZ421" i="1"/>
  <c r="AZ401" i="1"/>
  <c r="AZ395" i="1"/>
  <c r="AZ445" i="1"/>
  <c r="AZ412" i="1"/>
  <c r="AZ408" i="1"/>
  <c r="AZ399" i="1"/>
  <c r="AZ390" i="1"/>
  <c r="AZ386" i="1"/>
  <c r="AZ376" i="1"/>
  <c r="AZ423" i="1"/>
  <c r="AZ393" i="1"/>
  <c r="AZ383" i="1"/>
  <c r="AZ461" i="1"/>
  <c r="AZ456" i="1"/>
  <c r="AZ449" i="1"/>
  <c r="AZ431" i="1"/>
  <c r="AZ424" i="1"/>
  <c r="AZ418" i="1"/>
  <c r="AZ413" i="1"/>
  <c r="AZ409" i="1"/>
  <c r="AZ405" i="1"/>
  <c r="AZ402" i="1"/>
  <c r="AZ369" i="1"/>
  <c r="AZ365" i="1"/>
  <c r="AZ335" i="1"/>
  <c r="AZ326" i="1"/>
  <c r="AZ318" i="1"/>
  <c r="AZ314" i="1"/>
  <c r="AZ310" i="1"/>
  <c r="AZ450" i="1"/>
  <c r="AZ360" i="1"/>
  <c r="AZ355" i="1"/>
  <c r="AZ351" i="1"/>
  <c r="AZ345" i="1"/>
  <c r="AZ342" i="1"/>
  <c r="AZ339" i="1"/>
  <c r="AZ321" i="1"/>
  <c r="AZ316" i="1"/>
  <c r="AZ462" i="1"/>
  <c r="AZ363" i="1"/>
  <c r="AZ357" i="1"/>
  <c r="AZ343" i="1"/>
  <c r="AZ337" i="1"/>
  <c r="AZ331" i="1"/>
  <c r="AZ453" i="1"/>
  <c r="AZ367" i="1"/>
  <c r="AZ358" i="1"/>
  <c r="AZ352" i="1"/>
  <c r="AZ348" i="1"/>
  <c r="AZ347" i="1"/>
  <c r="AZ334" i="1"/>
  <c r="AZ328" i="1"/>
  <c r="AZ324" i="1"/>
  <c r="AZ322" i="1"/>
  <c r="AZ319" i="1"/>
  <c r="AZ313" i="1"/>
  <c r="AZ308" i="1"/>
  <c r="AZ372" i="1"/>
  <c r="AZ361" i="1"/>
  <c r="AZ349" i="1"/>
  <c r="AZ341" i="1"/>
  <c r="AZ378" i="1"/>
  <c r="AZ370" i="1"/>
  <c r="AZ364" i="1"/>
  <c r="AZ356" i="1"/>
  <c r="AZ353" i="1"/>
  <c r="AZ346" i="1"/>
  <c r="AZ336" i="1"/>
  <c r="AZ330" i="1"/>
  <c r="AZ325" i="1"/>
  <c r="AZ323" i="1"/>
  <c r="AZ427" i="1"/>
  <c r="AZ373" i="1"/>
  <c r="AZ371" i="1"/>
  <c r="AZ359" i="1"/>
  <c r="AZ333" i="1"/>
  <c r="AZ350" i="1"/>
  <c r="AZ298" i="1"/>
  <c r="AZ287" i="1"/>
  <c r="AZ274" i="1"/>
  <c r="AZ265" i="1"/>
  <c r="AZ253" i="1"/>
  <c r="AZ340" i="1"/>
  <c r="AZ293" i="1"/>
  <c r="AZ291" i="1"/>
  <c r="AZ276" i="1"/>
  <c r="AZ272" i="1"/>
  <c r="AZ269" i="1"/>
  <c r="AZ266" i="1"/>
  <c r="AZ237" i="1"/>
  <c r="AZ231" i="1"/>
  <c r="AZ303" i="1"/>
  <c r="AZ296" i="1"/>
  <c r="AZ289" i="1"/>
  <c r="AZ284" i="1"/>
  <c r="AZ283" i="1"/>
  <c r="AZ277" i="1"/>
  <c r="AZ271" i="1"/>
  <c r="AZ257" i="1"/>
  <c r="AZ242" i="1"/>
  <c r="AZ232" i="1"/>
  <c r="AZ229" i="1"/>
  <c r="AZ362" i="1"/>
  <c r="AZ304" i="1"/>
  <c r="AZ254" i="1"/>
  <c r="AZ244" i="1"/>
  <c r="AZ240" i="1"/>
  <c r="AZ228" i="1"/>
  <c r="AZ368" i="1"/>
  <c r="AZ300" i="1"/>
  <c r="AZ294" i="1"/>
  <c r="AZ292" i="1"/>
  <c r="AZ255" i="1"/>
  <c r="AZ233" i="1"/>
  <c r="AZ230" i="1"/>
  <c r="AZ309" i="1"/>
  <c r="AZ297" i="1"/>
  <c r="AZ288" i="1"/>
  <c r="AZ273" i="1"/>
  <c r="AZ261" i="1"/>
  <c r="AZ245" i="1"/>
  <c r="AZ241" i="1"/>
  <c r="AZ238" i="1"/>
  <c r="AZ236" i="1"/>
  <c r="AZ366" i="1"/>
  <c r="AZ344" i="1"/>
  <c r="AZ320" i="1"/>
  <c r="AZ307" i="1"/>
  <c r="AZ305" i="1"/>
  <c r="AZ299" i="1"/>
  <c r="AZ280" i="1"/>
  <c r="AZ275" i="1"/>
  <c r="AZ270" i="1"/>
  <c r="AZ267" i="1"/>
  <c r="AZ259" i="1"/>
  <c r="AZ251" i="1"/>
  <c r="AZ249" i="1"/>
  <c r="AZ248" i="1"/>
  <c r="AZ239" i="1"/>
  <c r="AZ234" i="1"/>
  <c r="AZ215" i="1"/>
  <c r="AZ205" i="1"/>
  <c r="AZ188" i="1"/>
  <c r="AZ338" i="1"/>
  <c r="AZ212" i="1"/>
  <c r="AZ193" i="1"/>
  <c r="AZ185" i="1"/>
  <c r="AZ182" i="1"/>
  <c r="AZ180" i="1"/>
  <c r="AZ178" i="1"/>
  <c r="AZ172" i="1"/>
  <c r="AZ164" i="1"/>
  <c r="AZ225" i="1"/>
  <c r="AZ224" i="1"/>
  <c r="AZ207" i="1"/>
  <c r="AZ200" i="1"/>
  <c r="AZ189" i="1"/>
  <c r="AZ187" i="1"/>
  <c r="AZ183" i="1"/>
  <c r="AZ227" i="1"/>
  <c r="AZ216" i="1"/>
  <c r="AZ209" i="1"/>
  <c r="AZ208" i="1"/>
  <c r="AZ167" i="1"/>
  <c r="AZ150" i="1"/>
  <c r="AZ295" i="1"/>
  <c r="AZ268" i="1"/>
  <c r="AZ211" i="1"/>
  <c r="AZ184" i="1"/>
  <c r="AZ171" i="1"/>
  <c r="AZ168" i="1"/>
  <c r="AZ163" i="1"/>
  <c r="AZ160" i="1"/>
  <c r="AZ222" i="1"/>
  <c r="AZ199" i="1"/>
  <c r="AZ173" i="1"/>
  <c r="AZ285" i="1"/>
  <c r="AZ220" i="1"/>
  <c r="AZ219" i="1"/>
  <c r="AZ214" i="1"/>
  <c r="AZ213" i="1"/>
  <c r="AZ176" i="1"/>
  <c r="AZ169" i="1"/>
  <c r="AZ166" i="1"/>
  <c r="AZ210" i="1"/>
  <c r="AZ151" i="1"/>
  <c r="AZ141" i="1"/>
  <c r="AZ119" i="1"/>
  <c r="AZ111" i="1"/>
  <c r="AZ94" i="1"/>
  <c r="AZ145" i="1"/>
  <c r="AZ126" i="1"/>
  <c r="AZ91" i="1"/>
  <c r="AZ80" i="1"/>
  <c r="AZ74" i="1"/>
  <c r="AZ149" i="1"/>
  <c r="AZ147" i="1"/>
  <c r="AZ127" i="1"/>
  <c r="AZ117" i="1"/>
  <c r="AZ93" i="1"/>
  <c r="AZ92" i="1"/>
  <c r="AZ69" i="1"/>
  <c r="AZ66" i="1"/>
  <c r="AZ158" i="1"/>
  <c r="AZ148" i="1"/>
  <c r="AZ140" i="1"/>
  <c r="AZ137" i="1"/>
  <c r="AZ132" i="1"/>
  <c r="AZ106" i="1"/>
  <c r="AZ100" i="1"/>
  <c r="AZ81" i="1"/>
  <c r="AZ78" i="1"/>
  <c r="AZ191" i="1"/>
  <c r="AZ181" i="1"/>
  <c r="AZ144" i="1"/>
  <c r="AZ142" i="1"/>
  <c r="AZ138" i="1"/>
  <c r="AZ134" i="1"/>
  <c r="AZ120" i="1"/>
  <c r="AZ118" i="1"/>
  <c r="AZ104" i="1"/>
  <c r="AZ96" i="1"/>
  <c r="AZ83" i="1"/>
  <c r="AZ128" i="1"/>
  <c r="AZ115" i="1"/>
  <c r="AZ95" i="1"/>
  <c r="AZ226" i="1"/>
  <c r="AZ221" i="1"/>
  <c r="AZ146" i="1"/>
  <c r="AZ129" i="1"/>
  <c r="AZ121" i="1"/>
  <c r="AZ116" i="1"/>
  <c r="AZ88" i="1"/>
  <c r="AZ85" i="1"/>
  <c r="AZ133" i="1"/>
  <c r="AZ123" i="1"/>
  <c r="AZ110" i="1"/>
  <c r="AZ101" i="1"/>
  <c r="AZ97" i="1"/>
  <c r="AZ79" i="1"/>
  <c r="BH459" i="1"/>
  <c r="BH444" i="1"/>
  <c r="BH436" i="1"/>
  <c r="BH425" i="1"/>
  <c r="BH416" i="1"/>
  <c r="BH398" i="1"/>
  <c r="BH392" i="1"/>
  <c r="BH389" i="1"/>
  <c r="BH463" i="1"/>
  <c r="BH454" i="1"/>
  <c r="BH422" i="1"/>
  <c r="BH417" i="1"/>
  <c r="BH387" i="1"/>
  <c r="BH384" i="1"/>
  <c r="BH380" i="1"/>
  <c r="BH460" i="1"/>
  <c r="BH457" i="1"/>
  <c r="BH455" i="1"/>
  <c r="BH448" i="1"/>
  <c r="BH419" i="1"/>
  <c r="BH394" i="1"/>
  <c r="BH381" i="1"/>
  <c r="BH439" i="1"/>
  <c r="BH428" i="1"/>
  <c r="BH403" i="1"/>
  <c r="BH458" i="1"/>
  <c r="BH445" i="1"/>
  <c r="BH437" i="1"/>
  <c r="BH399" i="1"/>
  <c r="BH395" i="1"/>
  <c r="BH390" i="1"/>
  <c r="BH388" i="1"/>
  <c r="BH373" i="1"/>
  <c r="BH447" i="1"/>
  <c r="BH442" i="1"/>
  <c r="BH423" i="1"/>
  <c r="BH393" i="1"/>
  <c r="BH383" i="1"/>
  <c r="BH374" i="1"/>
  <c r="BH461" i="1"/>
  <c r="BH449" i="1"/>
  <c r="BH435" i="1"/>
  <c r="BH418" i="1"/>
  <c r="BH402" i="1"/>
  <c r="BH377" i="1"/>
  <c r="BH450" i="1"/>
  <c r="BH369" i="1"/>
  <c r="BH359" i="1"/>
  <c r="BH344" i="1"/>
  <c r="BH326" i="1"/>
  <c r="BH318" i="1"/>
  <c r="BH314" i="1"/>
  <c r="BH310" i="1"/>
  <c r="BH362" i="1"/>
  <c r="BH355" i="1"/>
  <c r="BH346" i="1"/>
  <c r="BH342" i="1"/>
  <c r="BH321" i="1"/>
  <c r="BH453" i="1"/>
  <c r="BH443" i="1"/>
  <c r="BH421" i="1"/>
  <c r="BH365" i="1"/>
  <c r="BH357" i="1"/>
  <c r="BH339" i="1"/>
  <c r="BH331" i="1"/>
  <c r="BH315" i="1"/>
  <c r="BH311" i="1"/>
  <c r="BH367" i="1"/>
  <c r="BH360" i="1"/>
  <c r="BH322" i="1"/>
  <c r="BH319" i="1"/>
  <c r="BH312" i="1"/>
  <c r="BH363" i="1"/>
  <c r="BH341" i="1"/>
  <c r="BH370" i="1"/>
  <c r="BH358" i="1"/>
  <c r="BH356" i="1"/>
  <c r="BH354" i="1"/>
  <c r="BH361" i="1"/>
  <c r="BH353" i="1"/>
  <c r="BH317" i="1"/>
  <c r="BH340" i="1"/>
  <c r="BH302" i="1"/>
  <c r="BH268" i="1"/>
  <c r="BH265" i="1"/>
  <c r="BH253" i="1"/>
  <c r="BH290" i="1"/>
  <c r="BH260" i="1"/>
  <c r="BH237" i="1"/>
  <c r="BH235" i="1"/>
  <c r="BH231" i="1"/>
  <c r="BH307" i="1"/>
  <c r="BH289" i="1"/>
  <c r="BH284" i="1"/>
  <c r="BH283" i="1"/>
  <c r="BH277" i="1"/>
  <c r="BH269" i="1"/>
  <c r="BH242" i="1"/>
  <c r="BH229" i="1"/>
  <c r="BH368" i="1"/>
  <c r="BH309" i="1"/>
  <c r="BH303" i="1"/>
  <c r="BH286" i="1"/>
  <c r="BH244" i="1"/>
  <c r="BH232" i="1"/>
  <c r="BH371" i="1"/>
  <c r="BH300" i="1"/>
  <c r="BH254" i="1"/>
  <c r="BH252" i="1"/>
  <c r="BH366" i="1"/>
  <c r="BH347" i="1"/>
  <c r="BH320" i="1"/>
  <c r="BH255" i="1"/>
  <c r="BH245" i="1"/>
  <c r="BH238" i="1"/>
  <c r="BH236" i="1"/>
  <c r="BH230" i="1"/>
  <c r="BH304" i="1"/>
  <c r="BH270" i="1"/>
  <c r="BH267" i="1"/>
  <c r="BH259" i="1"/>
  <c r="BH205" i="1"/>
  <c r="BH197" i="1"/>
  <c r="BH212" i="1"/>
  <c r="BH203" i="1"/>
  <c r="BH198" i="1"/>
  <c r="BH193" i="1"/>
  <c r="BH172" i="1"/>
  <c r="BH164" i="1"/>
  <c r="BH225" i="1"/>
  <c r="BH219" i="1"/>
  <c r="BH207" i="1"/>
  <c r="BH200" i="1"/>
  <c r="BH189" i="1"/>
  <c r="BH182" i="1"/>
  <c r="BH149" i="1"/>
  <c r="BH364" i="1"/>
  <c r="BH208" i="1"/>
  <c r="BH167" i="1"/>
  <c r="BH306" i="1"/>
  <c r="BH211" i="1"/>
  <c r="BH209" i="1"/>
  <c r="BH204" i="1"/>
  <c r="BH194" i="1"/>
  <c r="BH171" i="1"/>
  <c r="BH163" i="1"/>
  <c r="BH218" i="1"/>
  <c r="BH199" i="1"/>
  <c r="BH195" i="1"/>
  <c r="BH161" i="1"/>
  <c r="BH239" i="1"/>
  <c r="BH220" i="1"/>
  <c r="BH214" i="1"/>
  <c r="BH206" i="1"/>
  <c r="BH196" i="1"/>
  <c r="BH166" i="1"/>
  <c r="BH130" i="1"/>
  <c r="BH124" i="1"/>
  <c r="BH119" i="1"/>
  <c r="BH101" i="1"/>
  <c r="BH98" i="1"/>
  <c r="BH94" i="1"/>
  <c r="BH145" i="1"/>
  <c r="BH126" i="1"/>
  <c r="BH97" i="1"/>
  <c r="BH91" i="1"/>
  <c r="BH80" i="1"/>
  <c r="BH77" i="1"/>
  <c r="BH74" i="1"/>
  <c r="BH147" i="1"/>
  <c r="BH117" i="1"/>
  <c r="BH102" i="1"/>
  <c r="BH66" i="1"/>
  <c r="BH60" i="1"/>
  <c r="BH140" i="1"/>
  <c r="BH137" i="1"/>
  <c r="BH132" i="1"/>
  <c r="BH100" i="1"/>
  <c r="BH86" i="1"/>
  <c r="BH81" i="1"/>
  <c r="BH78" i="1"/>
  <c r="BH144" i="1"/>
  <c r="BH134" i="1"/>
  <c r="BH125" i="1"/>
  <c r="BH120" i="1"/>
  <c r="BH118" i="1"/>
  <c r="BH83" i="1"/>
  <c r="BH226" i="1"/>
  <c r="BH221" i="1"/>
  <c r="BH151" i="1"/>
  <c r="BH138" i="1"/>
  <c r="BH128" i="1"/>
  <c r="BH96" i="1"/>
  <c r="BH89" i="1"/>
  <c r="BH87" i="1"/>
  <c r="BH75" i="1"/>
  <c r="BH70" i="1"/>
  <c r="BH146" i="1"/>
  <c r="BH131" i="1"/>
  <c r="BH121" i="1"/>
  <c r="BH116" i="1"/>
  <c r="BH105" i="1"/>
  <c r="BH92" i="1"/>
  <c r="BH71" i="1"/>
  <c r="BH210" i="1"/>
  <c r="BH150" i="1"/>
  <c r="BH133" i="1"/>
  <c r="BH123" i="1"/>
  <c r="BH99" i="1"/>
  <c r="BH88" i="1"/>
  <c r="BH79" i="1"/>
  <c r="BH72" i="1"/>
  <c r="AY5" i="1"/>
  <c r="AY8" i="1"/>
  <c r="AX12" i="1"/>
  <c r="BG12" i="1"/>
  <c r="AV13" i="1"/>
  <c r="BD13" i="1"/>
  <c r="BL13" i="1"/>
  <c r="BI14" i="1"/>
  <c r="AU15" i="1"/>
  <c r="BC15" i="1"/>
  <c r="BM15" i="1"/>
  <c r="BE16" i="1"/>
  <c r="BL17" i="1"/>
  <c r="BG18" i="1"/>
  <c r="AU19" i="1"/>
  <c r="BF19" i="1"/>
  <c r="BB20" i="1"/>
  <c r="BJ20" i="1"/>
  <c r="AY21" i="1"/>
  <c r="BG21" i="1"/>
  <c r="BH22" i="1"/>
  <c r="BA23" i="1"/>
  <c r="BJ23" i="1"/>
  <c r="BA24" i="1"/>
  <c r="BJ24" i="1"/>
  <c r="BK25" i="1"/>
  <c r="AZ26" i="1"/>
  <c r="BH26" i="1"/>
  <c r="BD27" i="1"/>
  <c r="BL27" i="1"/>
  <c r="AZ28" i="1"/>
  <c r="BH28" i="1"/>
  <c r="BM29" i="1"/>
  <c r="AX30" i="1"/>
  <c r="BM30" i="1"/>
  <c r="BA31" i="1"/>
  <c r="BJ31" i="1"/>
  <c r="BG32" i="1"/>
  <c r="BK33" i="1"/>
  <c r="BE34" i="1"/>
  <c r="BJ35" i="1"/>
  <c r="AV36" i="1"/>
  <c r="BD36" i="1"/>
  <c r="BM36" i="1"/>
  <c r="AX37" i="1"/>
  <c r="BF37" i="1"/>
  <c r="AZ38" i="1"/>
  <c r="BI38" i="1"/>
  <c r="BB39" i="1"/>
  <c r="BK39" i="1"/>
  <c r="AV40" i="1"/>
  <c r="BD40" i="1"/>
  <c r="BM40" i="1"/>
  <c r="BA41" i="1"/>
  <c r="BJ41" i="1"/>
  <c r="AY42" i="1"/>
  <c r="BG42" i="1"/>
  <c r="BE43" i="1"/>
  <c r="BM43" i="1"/>
  <c r="BA44" i="1"/>
  <c r="BJ44" i="1"/>
  <c r="AV45" i="1"/>
  <c r="BD45" i="1"/>
  <c r="BM45" i="1"/>
  <c r="BL46" i="1"/>
  <c r="AY47" i="1"/>
  <c r="BK47" i="1"/>
  <c r="AW48" i="1"/>
  <c r="BE48" i="1"/>
  <c r="AZ49" i="1"/>
  <c r="AU50" i="1"/>
  <c r="BL50" i="1"/>
  <c r="BE51" i="1"/>
  <c r="BC52" i="1"/>
  <c r="BK52" i="1"/>
  <c r="BM53" i="1"/>
  <c r="BK54" i="1"/>
  <c r="BE55" i="1"/>
  <c r="BK56" i="1"/>
  <c r="BH57" i="1"/>
  <c r="AY58" i="1"/>
  <c r="BJ58" i="1"/>
  <c r="BH59" i="1"/>
  <c r="BC61" i="1"/>
  <c r="BE62" i="1"/>
  <c r="AZ64" i="1"/>
  <c r="BM64" i="1"/>
  <c r="AZ65" i="1"/>
  <c r="BF66" i="1"/>
  <c r="BM68" i="1"/>
  <c r="BA426" i="1"/>
  <c r="BA422" i="1"/>
  <c r="BA397" i="1"/>
  <c r="BA387" i="1"/>
  <c r="BA384" i="1"/>
  <c r="BA380" i="1"/>
  <c r="BA460" i="1"/>
  <c r="BA455" i="1"/>
  <c r="BA448" i="1"/>
  <c r="BA428" i="1"/>
  <c r="BA419" i="1"/>
  <c r="BA415" i="1"/>
  <c r="BA411" i="1"/>
  <c r="BA407" i="1"/>
  <c r="BA394" i="1"/>
  <c r="BA385" i="1"/>
  <c r="BA458" i="1"/>
  <c r="BA437" i="1"/>
  <c r="BA395" i="1"/>
  <c r="BA445" i="1"/>
  <c r="BA412" i="1"/>
  <c r="BA408" i="1"/>
  <c r="BA399" i="1"/>
  <c r="BA390" i="1"/>
  <c r="BA386" i="1"/>
  <c r="BA423" i="1"/>
  <c r="BA393" i="1"/>
  <c r="BA383" i="1"/>
  <c r="BA461" i="1"/>
  <c r="BA456" i="1"/>
  <c r="BA449" i="1"/>
  <c r="BA431" i="1"/>
  <c r="BA424" i="1"/>
  <c r="BA418" i="1"/>
  <c r="BA413" i="1"/>
  <c r="BA409" i="1"/>
  <c r="BA405" i="1"/>
  <c r="BA402" i="1"/>
  <c r="BA462" i="1"/>
  <c r="BA453" i="1"/>
  <c r="BA450" i="1"/>
  <c r="BA427" i="1"/>
  <c r="BA378" i="1"/>
  <c r="BA414" i="1"/>
  <c r="BA360" i="1"/>
  <c r="BA355" i="1"/>
  <c r="BA351" i="1"/>
  <c r="BA345" i="1"/>
  <c r="BA342" i="1"/>
  <c r="BA339" i="1"/>
  <c r="BA321" i="1"/>
  <c r="BA316" i="1"/>
  <c r="BA363" i="1"/>
  <c r="BA357" i="1"/>
  <c r="BA343" i="1"/>
  <c r="BA337" i="1"/>
  <c r="BA331" i="1"/>
  <c r="BA459" i="1"/>
  <c r="BA406" i="1"/>
  <c r="BA367" i="1"/>
  <c r="BA358" i="1"/>
  <c r="BA352" i="1"/>
  <c r="BA348" i="1"/>
  <c r="BA334" i="1"/>
  <c r="BA328" i="1"/>
  <c r="BA322" i="1"/>
  <c r="BA319" i="1"/>
  <c r="BA313" i="1"/>
  <c r="BA307" i="1"/>
  <c r="BA361" i="1"/>
  <c r="BA349" i="1"/>
  <c r="BA341" i="1"/>
  <c r="BA446" i="1"/>
  <c r="BA389" i="1"/>
  <c r="BA370" i="1"/>
  <c r="BA364" i="1"/>
  <c r="BA356" i="1"/>
  <c r="BA353" i="1"/>
  <c r="BA336" i="1"/>
  <c r="BA330" i="1"/>
  <c r="BA323" i="1"/>
  <c r="BA309" i="1"/>
  <c r="BA410" i="1"/>
  <c r="BA392" i="1"/>
  <c r="BA373" i="1"/>
  <c r="BA371" i="1"/>
  <c r="BA359" i="1"/>
  <c r="BA333" i="1"/>
  <c r="BA454" i="1"/>
  <c r="BA368" i="1"/>
  <c r="BA366" i="1"/>
  <c r="BA362" i="1"/>
  <c r="BA350" i="1"/>
  <c r="BA340" i="1"/>
  <c r="BA338" i="1"/>
  <c r="BA320" i="1"/>
  <c r="BA305" i="1"/>
  <c r="BA326" i="1"/>
  <c r="BA293" i="1"/>
  <c r="BA272" i="1"/>
  <c r="BA269" i="1"/>
  <c r="BA266" i="1"/>
  <c r="BA237" i="1"/>
  <c r="BA231" i="1"/>
  <c r="BA303" i="1"/>
  <c r="BA296" i="1"/>
  <c r="BA289" i="1"/>
  <c r="BA284" i="1"/>
  <c r="BA283" i="1"/>
  <c r="BA277" i="1"/>
  <c r="BA271" i="1"/>
  <c r="BA257" i="1"/>
  <c r="BA242" i="1"/>
  <c r="BA232" i="1"/>
  <c r="BA229" i="1"/>
  <c r="BA304" i="1"/>
  <c r="BA254" i="1"/>
  <c r="BA228" i="1"/>
  <c r="BA365" i="1"/>
  <c r="BA300" i="1"/>
  <c r="BA294" i="1"/>
  <c r="BA292" i="1"/>
  <c r="BA255" i="1"/>
  <c r="BA233" i="1"/>
  <c r="BA230" i="1"/>
  <c r="BA318" i="1"/>
  <c r="BA297" i="1"/>
  <c r="BA288" i="1"/>
  <c r="BA273" i="1"/>
  <c r="BA261" i="1"/>
  <c r="BA241" i="1"/>
  <c r="BA238" i="1"/>
  <c r="BA236" i="1"/>
  <c r="BA299" i="1"/>
  <c r="BA290" i="1"/>
  <c r="BA275" i="1"/>
  <c r="BA270" i="1"/>
  <c r="BA267" i="1"/>
  <c r="BA259" i="1"/>
  <c r="BA251" i="1"/>
  <c r="BA249" i="1"/>
  <c r="BA248" i="1"/>
  <c r="BA239" i="1"/>
  <c r="BA234" i="1"/>
  <c r="BA335" i="1"/>
  <c r="BA314" i="1"/>
  <c r="BA310" i="1"/>
  <c r="BA295" i="1"/>
  <c r="BA285" i="1"/>
  <c r="BA268" i="1"/>
  <c r="BA212" i="1"/>
  <c r="BA193" i="1"/>
  <c r="BA192" i="1"/>
  <c r="BA185" i="1"/>
  <c r="BA182" i="1"/>
  <c r="BA180" i="1"/>
  <c r="BA178" i="1"/>
  <c r="BA172" i="1"/>
  <c r="BA164" i="1"/>
  <c r="BA225" i="1"/>
  <c r="BA224" i="1"/>
  <c r="BA207" i="1"/>
  <c r="BA200" i="1"/>
  <c r="BA189" i="1"/>
  <c r="BA187" i="1"/>
  <c r="BA183" i="1"/>
  <c r="BA227" i="1"/>
  <c r="BA216" i="1"/>
  <c r="BA209" i="1"/>
  <c r="BA208" i="1"/>
  <c r="BA167" i="1"/>
  <c r="BA150" i="1"/>
  <c r="BA369" i="1"/>
  <c r="BA211" i="1"/>
  <c r="BA184" i="1"/>
  <c r="BA171" i="1"/>
  <c r="BA168" i="1"/>
  <c r="BA163" i="1"/>
  <c r="BA160" i="1"/>
  <c r="BA298" i="1"/>
  <c r="BA265" i="1"/>
  <c r="BA222" i="1"/>
  <c r="BA199" i="1"/>
  <c r="BA287" i="1"/>
  <c r="BA253" i="1"/>
  <c r="BA220" i="1"/>
  <c r="BA214" i="1"/>
  <c r="BA176" i="1"/>
  <c r="BA169" i="1"/>
  <c r="BA166" i="1"/>
  <c r="BA274" i="1"/>
  <c r="BA226" i="1"/>
  <c r="BA221" i="1"/>
  <c r="BA210" i="1"/>
  <c r="BA191" i="1"/>
  <c r="BA158" i="1"/>
  <c r="BA151" i="1"/>
  <c r="BA145" i="1"/>
  <c r="BA126" i="1"/>
  <c r="BA91" i="1"/>
  <c r="BA80" i="1"/>
  <c r="BA74" i="1"/>
  <c r="BA188" i="1"/>
  <c r="BA149" i="1"/>
  <c r="BA147" i="1"/>
  <c r="BA127" i="1"/>
  <c r="BA117" i="1"/>
  <c r="BA93" i="1"/>
  <c r="BA215" i="1"/>
  <c r="BA148" i="1"/>
  <c r="BA140" i="1"/>
  <c r="BA137" i="1"/>
  <c r="BA132" i="1"/>
  <c r="BA106" i="1"/>
  <c r="BA100" i="1"/>
  <c r="BA81" i="1"/>
  <c r="BA78" i="1"/>
  <c r="BA68" i="1"/>
  <c r="BA61" i="1"/>
  <c r="BA144" i="1"/>
  <c r="BA138" i="1"/>
  <c r="BA134" i="1"/>
  <c r="BA120" i="1"/>
  <c r="BA118" i="1"/>
  <c r="BA104" i="1"/>
  <c r="BA96" i="1"/>
  <c r="BA83" i="1"/>
  <c r="BA128" i="1"/>
  <c r="BA115" i="1"/>
  <c r="BA205" i="1"/>
  <c r="BA146" i="1"/>
  <c r="BA129" i="1"/>
  <c r="BA121" i="1"/>
  <c r="BA116" i="1"/>
  <c r="BA88" i="1"/>
  <c r="BA133" i="1"/>
  <c r="BA123" i="1"/>
  <c r="BA110" i="1"/>
  <c r="BA101" i="1"/>
  <c r="BA97" i="1"/>
  <c r="BA79" i="1"/>
  <c r="BA119" i="1"/>
  <c r="BA111" i="1"/>
  <c r="BA94" i="1"/>
  <c r="BA65" i="1"/>
  <c r="BA62" i="1"/>
  <c r="BA58" i="1"/>
  <c r="BI463" i="1"/>
  <c r="BI454" i="1"/>
  <c r="BI452" i="1"/>
  <c r="BI446" i="1"/>
  <c r="BI441" i="1"/>
  <c r="BI422" i="1"/>
  <c r="BI417" i="1"/>
  <c r="BI414" i="1"/>
  <c r="BI410" i="1"/>
  <c r="BI406" i="1"/>
  <c r="BI387" i="1"/>
  <c r="BI384" i="1"/>
  <c r="BI380" i="1"/>
  <c r="BI460" i="1"/>
  <c r="BI457" i="1"/>
  <c r="BI455" i="1"/>
  <c r="BI448" i="1"/>
  <c r="BI440" i="1"/>
  <c r="BI438" i="1"/>
  <c r="BI419" i="1"/>
  <c r="BI401" i="1"/>
  <c r="BI397" i="1"/>
  <c r="BI394" i="1"/>
  <c r="BI381" i="1"/>
  <c r="BI376" i="1"/>
  <c r="BI375" i="1"/>
  <c r="BI451" i="1"/>
  <c r="BI439" i="1"/>
  <c r="BI432" i="1"/>
  <c r="BI430" i="1"/>
  <c r="BI428" i="1"/>
  <c r="BI415" i="1"/>
  <c r="BI411" i="1"/>
  <c r="BI407" i="1"/>
  <c r="BI403" i="1"/>
  <c r="BI385" i="1"/>
  <c r="BI379" i="1"/>
  <c r="BI458" i="1"/>
  <c r="BI445" i="1"/>
  <c r="BI437" i="1"/>
  <c r="BI431" i="1"/>
  <c r="BI399" i="1"/>
  <c r="BI395" i="1"/>
  <c r="BI390" i="1"/>
  <c r="BI388" i="1"/>
  <c r="BI373" i="1"/>
  <c r="BI447" i="1"/>
  <c r="BI442" i="1"/>
  <c r="BI433" i="1"/>
  <c r="BI423" i="1"/>
  <c r="BI412" i="1"/>
  <c r="BI408" i="1"/>
  <c r="BI404" i="1"/>
  <c r="BI386" i="1"/>
  <c r="BI383" i="1"/>
  <c r="BI374" i="1"/>
  <c r="BI461" i="1"/>
  <c r="BI449" i="1"/>
  <c r="BI435" i="1"/>
  <c r="BI418" i="1"/>
  <c r="BI402" i="1"/>
  <c r="BI400" i="1"/>
  <c r="BI377" i="1"/>
  <c r="BI456" i="1"/>
  <c r="BI453" i="1"/>
  <c r="BI450" i="1"/>
  <c r="BI443" i="1"/>
  <c r="BI424" i="1"/>
  <c r="BI421" i="1"/>
  <c r="BI420" i="1"/>
  <c r="BI413" i="1"/>
  <c r="BI409" i="1"/>
  <c r="BI405" i="1"/>
  <c r="BI391" i="1"/>
  <c r="BI382" i="1"/>
  <c r="BI396" i="1"/>
  <c r="BI362" i="1"/>
  <c r="BI355" i="1"/>
  <c r="BI346" i="1"/>
  <c r="BI342" i="1"/>
  <c r="BI335" i="1"/>
  <c r="BI324" i="1"/>
  <c r="BI462" i="1"/>
  <c r="BI459" i="1"/>
  <c r="BI436" i="1"/>
  <c r="BI372" i="1"/>
  <c r="BI365" i="1"/>
  <c r="BI357" i="1"/>
  <c r="BI351" i="1"/>
  <c r="BI339" i="1"/>
  <c r="BI331" i="1"/>
  <c r="BI315" i="1"/>
  <c r="BI367" i="1"/>
  <c r="BI360" i="1"/>
  <c r="BI337" i="1"/>
  <c r="BI319" i="1"/>
  <c r="BI307" i="1"/>
  <c r="BI429" i="1"/>
  <c r="BI389" i="1"/>
  <c r="BI363" i="1"/>
  <c r="BI352" i="1"/>
  <c r="BI341" i="1"/>
  <c r="BI334" i="1"/>
  <c r="BI328" i="1"/>
  <c r="BI325" i="1"/>
  <c r="BI313" i="1"/>
  <c r="BI378" i="1"/>
  <c r="BI370" i="1"/>
  <c r="BI358" i="1"/>
  <c r="BI356" i="1"/>
  <c r="BI354" i="1"/>
  <c r="BI349" i="1"/>
  <c r="BI316" i="1"/>
  <c r="BI416" i="1"/>
  <c r="BI361" i="1"/>
  <c r="BI353" i="1"/>
  <c r="BI336" i="1"/>
  <c r="BI330" i="1"/>
  <c r="BI323" i="1"/>
  <c r="BI317" i="1"/>
  <c r="BI444" i="1"/>
  <c r="BI398" i="1"/>
  <c r="BI371" i="1"/>
  <c r="BI368" i="1"/>
  <c r="BI366" i="1"/>
  <c r="BI364" i="1"/>
  <c r="BI348" i="1"/>
  <c r="BI347" i="1"/>
  <c r="BI340" i="1"/>
  <c r="BI333" i="1"/>
  <c r="BI327" i="1"/>
  <c r="BI306" i="1"/>
  <c r="BI298" i="1"/>
  <c r="BI290" i="1"/>
  <c r="BI287" i="1"/>
  <c r="BI274" i="1"/>
  <c r="BI260" i="1"/>
  <c r="BI240" i="1"/>
  <c r="BI237" i="1"/>
  <c r="BI235" i="1"/>
  <c r="BI231" i="1"/>
  <c r="BI301" i="1"/>
  <c r="BI293" i="1"/>
  <c r="BI292" i="1"/>
  <c r="BI289" i="1"/>
  <c r="BI281" i="1"/>
  <c r="BI277" i="1"/>
  <c r="BI275" i="1"/>
  <c r="BI269" i="1"/>
  <c r="BI261" i="1"/>
  <c r="BI248" i="1"/>
  <c r="BI247" i="1"/>
  <c r="BI242" i="1"/>
  <c r="BI229" i="1"/>
  <c r="BI359" i="1"/>
  <c r="BI305" i="1"/>
  <c r="BI303" i="1"/>
  <c r="BI296" i="1"/>
  <c r="BI280" i="1"/>
  <c r="BI272" i="1"/>
  <c r="BI266" i="1"/>
  <c r="BI256" i="1"/>
  <c r="BI250" i="1"/>
  <c r="BI246" i="1"/>
  <c r="BI244" i="1"/>
  <c r="BI232" i="1"/>
  <c r="BI425" i="1"/>
  <c r="BI343" i="1"/>
  <c r="BI318" i="1"/>
  <c r="BI300" i="1"/>
  <c r="BI258" i="1"/>
  <c r="BI254" i="1"/>
  <c r="BI252" i="1"/>
  <c r="BI310" i="1"/>
  <c r="BI294" i="1"/>
  <c r="BI285" i="1"/>
  <c r="BI264" i="1"/>
  <c r="BI245" i="1"/>
  <c r="BI238" i="1"/>
  <c r="BI236" i="1"/>
  <c r="BI233" i="1"/>
  <c r="BI230" i="1"/>
  <c r="BI344" i="1"/>
  <c r="BI314" i="1"/>
  <c r="BI304" i="1"/>
  <c r="BI297" i="1"/>
  <c r="BI288" i="1"/>
  <c r="BI273" i="1"/>
  <c r="BI270" i="1"/>
  <c r="BI267" i="1"/>
  <c r="BI241" i="1"/>
  <c r="BI338" i="1"/>
  <c r="BI299" i="1"/>
  <c r="BI291" i="1"/>
  <c r="BI278" i="1"/>
  <c r="BI276" i="1"/>
  <c r="BI251" i="1"/>
  <c r="BI249" i="1"/>
  <c r="BI243" i="1"/>
  <c r="BI239" i="1"/>
  <c r="BI234" i="1"/>
  <c r="BI302" i="1"/>
  <c r="BI215" i="1"/>
  <c r="BI212" i="1"/>
  <c r="BI203" i="1"/>
  <c r="BI198" i="1"/>
  <c r="BI193" i="1"/>
  <c r="BI186" i="1"/>
  <c r="BI172" i="1"/>
  <c r="BI158" i="1"/>
  <c r="BI225" i="1"/>
  <c r="BI219" i="1"/>
  <c r="BI207" i="1"/>
  <c r="BI202" i="1"/>
  <c r="BI200" i="1"/>
  <c r="BI192" i="1"/>
  <c r="BI189" i="1"/>
  <c r="BI182" i="1"/>
  <c r="BI180" i="1"/>
  <c r="BI173" i="1"/>
  <c r="BI160" i="1"/>
  <c r="BI350" i="1"/>
  <c r="BI326" i="1"/>
  <c r="BI257" i="1"/>
  <c r="BI228" i="1"/>
  <c r="BI217" i="1"/>
  <c r="BI187" i="1"/>
  <c r="BI183" i="1"/>
  <c r="BI177" i="1"/>
  <c r="BI167" i="1"/>
  <c r="BI155" i="1"/>
  <c r="BI295" i="1"/>
  <c r="BI268" i="1"/>
  <c r="BI265" i="1"/>
  <c r="BI216" i="1"/>
  <c r="BI213" i="1"/>
  <c r="BI211" i="1"/>
  <c r="BI209" i="1"/>
  <c r="BI204" i="1"/>
  <c r="BI194" i="1"/>
  <c r="BI176" i="1"/>
  <c r="BI171" i="1"/>
  <c r="BI262" i="1"/>
  <c r="BI253" i="1"/>
  <c r="BI227" i="1"/>
  <c r="BI223" i="1"/>
  <c r="BI218" i="1"/>
  <c r="BI201" i="1"/>
  <c r="BI199" i="1"/>
  <c r="BI195" i="1"/>
  <c r="BI188" i="1"/>
  <c r="BI184" i="1"/>
  <c r="BI168" i="1"/>
  <c r="BI161" i="1"/>
  <c r="BI157" i="1"/>
  <c r="BI220" i="1"/>
  <c r="BI206" i="1"/>
  <c r="BI196" i="1"/>
  <c r="BI178" i="1"/>
  <c r="BI166" i="1"/>
  <c r="BI156" i="1"/>
  <c r="BI154" i="1"/>
  <c r="BI152" i="1"/>
  <c r="BI150" i="1"/>
  <c r="BI282" i="1"/>
  <c r="BI226" i="1"/>
  <c r="BI224" i="1"/>
  <c r="BI221" i="1"/>
  <c r="BI210" i="1"/>
  <c r="BI190" i="1"/>
  <c r="BI185" i="1"/>
  <c r="BI169" i="1"/>
  <c r="BI162" i="1"/>
  <c r="BI159" i="1"/>
  <c r="BI135" i="1"/>
  <c r="BI126" i="1"/>
  <c r="BI97" i="1"/>
  <c r="BI91" i="1"/>
  <c r="BI82" i="1"/>
  <c r="BI80" i="1"/>
  <c r="BI77" i="1"/>
  <c r="BI74" i="1"/>
  <c r="BI197" i="1"/>
  <c r="BI147" i="1"/>
  <c r="BI117" i="1"/>
  <c r="BI115" i="1"/>
  <c r="BI112" i="1"/>
  <c r="BI102" i="1"/>
  <c r="BI165" i="1"/>
  <c r="BI142" i="1"/>
  <c r="BI140" i="1"/>
  <c r="BI137" i="1"/>
  <c r="BI132" i="1"/>
  <c r="BI127" i="1"/>
  <c r="BI103" i="1"/>
  <c r="BI100" i="1"/>
  <c r="BI95" i="1"/>
  <c r="BI90" i="1"/>
  <c r="BI86" i="1"/>
  <c r="BI84" i="1"/>
  <c r="BI78" i="1"/>
  <c r="BI68" i="1"/>
  <c r="BI191" i="1"/>
  <c r="BI153" i="1"/>
  <c r="BI144" i="1"/>
  <c r="BI134" i="1"/>
  <c r="BI125" i="1"/>
  <c r="BI120" i="1"/>
  <c r="BI118" i="1"/>
  <c r="BI110" i="1"/>
  <c r="BI109" i="1"/>
  <c r="BI93" i="1"/>
  <c r="BI83" i="1"/>
  <c r="BI205" i="1"/>
  <c r="BI138" i="1"/>
  <c r="BI128" i="1"/>
  <c r="BI122" i="1"/>
  <c r="BI111" i="1"/>
  <c r="BI108" i="1"/>
  <c r="BI107" i="1"/>
  <c r="BI104" i="1"/>
  <c r="BI89" i="1"/>
  <c r="BI87" i="1"/>
  <c r="BI85" i="1"/>
  <c r="BI75" i="1"/>
  <c r="BI70" i="1"/>
  <c r="BI149" i="1"/>
  <c r="BI146" i="1"/>
  <c r="BI131" i="1"/>
  <c r="BI116" i="1"/>
  <c r="BI105" i="1"/>
  <c r="BI92" i="1"/>
  <c r="BI71" i="1"/>
  <c r="BI67" i="1"/>
  <c r="BI179" i="1"/>
  <c r="BI141" i="1"/>
  <c r="BI136" i="1"/>
  <c r="BI133" i="1"/>
  <c r="BI129" i="1"/>
  <c r="BI123" i="1"/>
  <c r="BI114" i="1"/>
  <c r="BI99" i="1"/>
  <c r="BI88" i="1"/>
  <c r="BI79" i="1"/>
  <c r="BI72" i="1"/>
  <c r="BI175" i="1"/>
  <c r="BI143" i="1"/>
  <c r="BI139" i="1"/>
  <c r="BI130" i="1"/>
  <c r="BI124" i="1"/>
  <c r="BI119" i="1"/>
  <c r="BI113" i="1"/>
  <c r="BI106" i="1"/>
  <c r="BI101" i="1"/>
  <c r="BI98" i="1"/>
  <c r="BI94" i="1"/>
  <c r="BI62" i="1"/>
  <c r="BI58" i="1"/>
  <c r="BI56" i="1"/>
  <c r="AC1" i="1"/>
  <c r="AK1" i="1"/>
  <c r="BM3" i="1"/>
  <c r="AX4" i="1"/>
  <c r="BK4" i="1"/>
  <c r="BF5" i="1"/>
  <c r="AU6" i="1"/>
  <c r="AX7" i="1"/>
  <c r="BG7" i="1"/>
  <c r="AZ8" i="1"/>
  <c r="BK8" i="1"/>
  <c r="AX9" i="1"/>
  <c r="BI9" i="1"/>
  <c r="AV10" i="1"/>
  <c r="BE10" i="1"/>
  <c r="BM10" i="1"/>
  <c r="BF11" i="1"/>
  <c r="AY12" i="1"/>
  <c r="BH12" i="1"/>
  <c r="AW13" i="1"/>
  <c r="BE13" i="1"/>
  <c r="BM13" i="1"/>
  <c r="BJ14" i="1"/>
  <c r="AV15" i="1"/>
  <c r="BD15" i="1"/>
  <c r="BF16" i="1"/>
  <c r="AU17" i="1"/>
  <c r="BI18" i="1"/>
  <c r="AV19" i="1"/>
  <c r="BG19" i="1"/>
  <c r="AU20" i="1"/>
  <c r="BC20" i="1"/>
  <c r="BK20" i="1"/>
  <c r="AZ21" i="1"/>
  <c r="BH21" i="1"/>
  <c r="BI22" i="1"/>
  <c r="BB23" i="1"/>
  <c r="BK23" i="1"/>
  <c r="BB24" i="1"/>
  <c r="BK24" i="1"/>
  <c r="AX25" i="1"/>
  <c r="BL25" i="1"/>
  <c r="BA26" i="1"/>
  <c r="BI26" i="1"/>
  <c r="BE27" i="1"/>
  <c r="BM27" i="1"/>
  <c r="BA28" i="1"/>
  <c r="BI28" i="1"/>
  <c r="AY30" i="1"/>
  <c r="BB31" i="1"/>
  <c r="BL31" i="1"/>
  <c r="BI32" i="1"/>
  <c r="AU33" i="1"/>
  <c r="BL33" i="1"/>
  <c r="BG34" i="1"/>
  <c r="AX35" i="1"/>
  <c r="BK35" i="1"/>
  <c r="AW36" i="1"/>
  <c r="BE36" i="1"/>
  <c r="AY37" i="1"/>
  <c r="BG37" i="1"/>
  <c r="BA38" i="1"/>
  <c r="BJ38" i="1"/>
  <c r="AU39" i="1"/>
  <c r="BC39" i="1"/>
  <c r="BL39" i="1"/>
  <c r="AW40" i="1"/>
  <c r="BE40" i="1"/>
  <c r="BB41" i="1"/>
  <c r="BL41" i="1"/>
  <c r="AZ42" i="1"/>
  <c r="BI42" i="1"/>
  <c r="AX43" i="1"/>
  <c r="BF43" i="1"/>
  <c r="BB44" i="1"/>
  <c r="BK44" i="1"/>
  <c r="AW45" i="1"/>
  <c r="BE45" i="1"/>
  <c r="AZ47" i="1"/>
  <c r="BL47" i="1"/>
  <c r="AX48" i="1"/>
  <c r="BF48" i="1"/>
  <c r="BA49" i="1"/>
  <c r="AV50" i="1"/>
  <c r="BM50" i="1"/>
  <c r="BF51" i="1"/>
  <c r="BD52" i="1"/>
  <c r="BL52" i="1"/>
  <c r="BL54" i="1"/>
  <c r="AU55" i="1"/>
  <c r="BF55" i="1"/>
  <c r="BL56" i="1"/>
  <c r="BI57" i="1"/>
  <c r="AZ58" i="1"/>
  <c r="BK58" i="1"/>
  <c r="BI59" i="1"/>
  <c r="BE60" i="1"/>
  <c r="BF61" i="1"/>
  <c r="BG62" i="1"/>
  <c r="BA64" i="1"/>
  <c r="BE65" i="1"/>
  <c r="BG66" i="1"/>
  <c r="AZ68" i="1"/>
  <c r="BB460" i="1"/>
  <c r="BB455" i="1"/>
  <c r="BB448" i="1"/>
  <c r="BB428" i="1"/>
  <c r="BB419" i="1"/>
  <c r="BB415" i="1"/>
  <c r="BB411" i="1"/>
  <c r="BB407" i="1"/>
  <c r="BB394" i="1"/>
  <c r="BB385" i="1"/>
  <c r="BB458" i="1"/>
  <c r="BB437" i="1"/>
  <c r="BB395" i="1"/>
  <c r="BB445" i="1"/>
  <c r="BB412" i="1"/>
  <c r="BB408" i="1"/>
  <c r="BB399" i="1"/>
  <c r="BB390" i="1"/>
  <c r="BB386" i="1"/>
  <c r="BB423" i="1"/>
  <c r="BB393" i="1"/>
  <c r="BB383" i="1"/>
  <c r="BB461" i="1"/>
  <c r="BB456" i="1"/>
  <c r="BB449" i="1"/>
  <c r="BB424" i="1"/>
  <c r="BB418" i="1"/>
  <c r="BB413" i="1"/>
  <c r="BB409" i="1"/>
  <c r="BB405" i="1"/>
  <c r="BB402" i="1"/>
  <c r="BB462" i="1"/>
  <c r="BB453" i="1"/>
  <c r="BB450" i="1"/>
  <c r="BB427" i="1"/>
  <c r="BB378" i="1"/>
  <c r="BB459" i="1"/>
  <c r="BB454" i="1"/>
  <c r="BB446" i="1"/>
  <c r="BB414" i="1"/>
  <c r="BB410" i="1"/>
  <c r="BB406" i="1"/>
  <c r="BB392" i="1"/>
  <c r="BB389" i="1"/>
  <c r="BB363" i="1"/>
  <c r="BB357" i="1"/>
  <c r="BB337" i="1"/>
  <c r="BB331" i="1"/>
  <c r="BB367" i="1"/>
  <c r="BB358" i="1"/>
  <c r="BB352" i="1"/>
  <c r="BB334" i="1"/>
  <c r="BB328" i="1"/>
  <c r="BB322" i="1"/>
  <c r="BB319" i="1"/>
  <c r="BB313" i="1"/>
  <c r="BB307" i="1"/>
  <c r="BB361" i="1"/>
  <c r="BB349" i="1"/>
  <c r="BB341" i="1"/>
  <c r="BB397" i="1"/>
  <c r="BB370" i="1"/>
  <c r="BB364" i="1"/>
  <c r="BB356" i="1"/>
  <c r="BB353" i="1"/>
  <c r="BB336" i="1"/>
  <c r="BB330" i="1"/>
  <c r="BB323" i="1"/>
  <c r="BB309" i="1"/>
  <c r="BB380" i="1"/>
  <c r="BB373" i="1"/>
  <c r="BB371" i="1"/>
  <c r="BB359" i="1"/>
  <c r="BB333" i="1"/>
  <c r="BB368" i="1"/>
  <c r="BB366" i="1"/>
  <c r="BB362" i="1"/>
  <c r="BB350" i="1"/>
  <c r="BB340" i="1"/>
  <c r="BB338" i="1"/>
  <c r="BB320" i="1"/>
  <c r="BB422" i="1"/>
  <c r="BB387" i="1"/>
  <c r="BB384" i="1"/>
  <c r="BB369" i="1"/>
  <c r="BB365" i="1"/>
  <c r="BB335" i="1"/>
  <c r="BB326" i="1"/>
  <c r="BB318" i="1"/>
  <c r="BB314" i="1"/>
  <c r="BB310" i="1"/>
  <c r="BB345" i="1"/>
  <c r="BB321" i="1"/>
  <c r="BB303" i="1"/>
  <c r="BB296" i="1"/>
  <c r="BB289" i="1"/>
  <c r="BB284" i="1"/>
  <c r="BB283" i="1"/>
  <c r="BB277" i="1"/>
  <c r="BB271" i="1"/>
  <c r="BB242" i="1"/>
  <c r="BB232" i="1"/>
  <c r="BB342" i="1"/>
  <c r="BB339" i="1"/>
  <c r="BB304" i="1"/>
  <c r="BB254" i="1"/>
  <c r="BB351" i="1"/>
  <c r="BB300" i="1"/>
  <c r="BB294" i="1"/>
  <c r="BB255" i="1"/>
  <c r="BB233" i="1"/>
  <c r="BB230" i="1"/>
  <c r="BB297" i="1"/>
  <c r="BB288" i="1"/>
  <c r="BB273" i="1"/>
  <c r="BB241" i="1"/>
  <c r="BB238" i="1"/>
  <c r="BB236" i="1"/>
  <c r="BB299" i="1"/>
  <c r="BB270" i="1"/>
  <c r="BB267" i="1"/>
  <c r="BB259" i="1"/>
  <c r="BB251" i="1"/>
  <c r="BB249" i="1"/>
  <c r="BB239" i="1"/>
  <c r="BB234" i="1"/>
  <c r="BB360" i="1"/>
  <c r="BB305" i="1"/>
  <c r="BB295" i="1"/>
  <c r="BB268" i="1"/>
  <c r="BB298" i="1"/>
  <c r="BB287" i="1"/>
  <c r="BB274" i="1"/>
  <c r="BB265" i="1"/>
  <c r="BB253" i="1"/>
  <c r="BB272" i="1"/>
  <c r="BB231" i="1"/>
  <c r="BB225" i="1"/>
  <c r="BB207" i="1"/>
  <c r="BB200" i="1"/>
  <c r="BB189" i="1"/>
  <c r="BB187" i="1"/>
  <c r="BB183" i="1"/>
  <c r="BB355" i="1"/>
  <c r="BB237" i="1"/>
  <c r="BB227" i="1"/>
  <c r="BB216" i="1"/>
  <c r="BB209" i="1"/>
  <c r="BB208" i="1"/>
  <c r="BB167" i="1"/>
  <c r="BB211" i="1"/>
  <c r="BB184" i="1"/>
  <c r="BB171" i="1"/>
  <c r="BB168" i="1"/>
  <c r="BB163" i="1"/>
  <c r="BB222" i="1"/>
  <c r="BB199" i="1"/>
  <c r="BB220" i="1"/>
  <c r="BB214" i="1"/>
  <c r="BB169" i="1"/>
  <c r="BB166" i="1"/>
  <c r="BB226" i="1"/>
  <c r="BB221" i="1"/>
  <c r="BB210" i="1"/>
  <c r="BB191" i="1"/>
  <c r="BB158" i="1"/>
  <c r="BB151" i="1"/>
  <c r="BB293" i="1"/>
  <c r="BB269" i="1"/>
  <c r="BB266" i="1"/>
  <c r="BB215" i="1"/>
  <c r="BB205" i="1"/>
  <c r="BB212" i="1"/>
  <c r="BB149" i="1"/>
  <c r="BB147" i="1"/>
  <c r="BB127" i="1"/>
  <c r="BB117" i="1"/>
  <c r="BB93" i="1"/>
  <c r="BB180" i="1"/>
  <c r="BB172" i="1"/>
  <c r="BB148" i="1"/>
  <c r="BB140" i="1"/>
  <c r="BB137" i="1"/>
  <c r="BB132" i="1"/>
  <c r="BB100" i="1"/>
  <c r="BB81" i="1"/>
  <c r="BB78" i="1"/>
  <c r="BB144" i="1"/>
  <c r="BB138" i="1"/>
  <c r="BB134" i="1"/>
  <c r="BB120" i="1"/>
  <c r="BB118" i="1"/>
  <c r="BB104" i="1"/>
  <c r="BB96" i="1"/>
  <c r="BB83" i="1"/>
  <c r="BB64" i="1"/>
  <c r="BB193" i="1"/>
  <c r="BB128" i="1"/>
  <c r="BB146" i="1"/>
  <c r="BB129" i="1"/>
  <c r="BB121" i="1"/>
  <c r="BB116" i="1"/>
  <c r="BB88" i="1"/>
  <c r="BB133" i="1"/>
  <c r="BB123" i="1"/>
  <c r="BB101" i="1"/>
  <c r="BB97" i="1"/>
  <c r="BB79" i="1"/>
  <c r="BB119" i="1"/>
  <c r="BB94" i="1"/>
  <c r="BB192" i="1"/>
  <c r="BB182" i="1"/>
  <c r="BB164" i="1"/>
  <c r="BB145" i="1"/>
  <c r="BB126" i="1"/>
  <c r="BB91" i="1"/>
  <c r="BB80" i="1"/>
  <c r="BB74" i="1"/>
  <c r="BJ460" i="1"/>
  <c r="BJ457" i="1"/>
  <c r="BJ455" i="1"/>
  <c r="BJ448" i="1"/>
  <c r="BJ440" i="1"/>
  <c r="BJ438" i="1"/>
  <c r="BJ419" i="1"/>
  <c r="BJ401" i="1"/>
  <c r="BJ397" i="1"/>
  <c r="BJ394" i="1"/>
  <c r="BJ381" i="1"/>
  <c r="BJ451" i="1"/>
  <c r="BJ439" i="1"/>
  <c r="BJ432" i="1"/>
  <c r="BJ430" i="1"/>
  <c r="BJ428" i="1"/>
  <c r="BJ415" i="1"/>
  <c r="BJ411" i="1"/>
  <c r="BJ407" i="1"/>
  <c r="BJ403" i="1"/>
  <c r="BJ385" i="1"/>
  <c r="BJ379" i="1"/>
  <c r="BJ458" i="1"/>
  <c r="BJ445" i="1"/>
  <c r="BJ437" i="1"/>
  <c r="BJ431" i="1"/>
  <c r="BJ399" i="1"/>
  <c r="BJ395" i="1"/>
  <c r="BJ390" i="1"/>
  <c r="BJ388" i="1"/>
  <c r="BJ373" i="1"/>
  <c r="BJ447" i="1"/>
  <c r="BJ442" i="1"/>
  <c r="BJ433" i="1"/>
  <c r="BJ423" i="1"/>
  <c r="BJ412" i="1"/>
  <c r="BJ408" i="1"/>
  <c r="BJ404" i="1"/>
  <c r="BJ386" i="1"/>
  <c r="BJ383" i="1"/>
  <c r="BJ374" i="1"/>
  <c r="BJ461" i="1"/>
  <c r="BJ449" i="1"/>
  <c r="BJ435" i="1"/>
  <c r="BJ426" i="1"/>
  <c r="BJ418" i="1"/>
  <c r="BJ402" i="1"/>
  <c r="BJ400" i="1"/>
  <c r="BJ393" i="1"/>
  <c r="BJ377" i="1"/>
  <c r="BJ453" i="1"/>
  <c r="BJ450" i="1"/>
  <c r="BJ443" i="1"/>
  <c r="BJ424" i="1"/>
  <c r="BJ421" i="1"/>
  <c r="BJ420" i="1"/>
  <c r="BJ413" i="1"/>
  <c r="BJ409" i="1"/>
  <c r="BJ405" i="1"/>
  <c r="BJ391" i="1"/>
  <c r="BJ382" i="1"/>
  <c r="BJ462" i="1"/>
  <c r="BJ459" i="1"/>
  <c r="BJ444" i="1"/>
  <c r="BJ429" i="1"/>
  <c r="BJ425" i="1"/>
  <c r="BJ416" i="1"/>
  <c r="BJ398" i="1"/>
  <c r="BJ396" i="1"/>
  <c r="BJ389" i="1"/>
  <c r="BJ378" i="1"/>
  <c r="BJ417" i="1"/>
  <c r="BJ372" i="1"/>
  <c r="BJ365" i="1"/>
  <c r="BJ357" i="1"/>
  <c r="BJ351" i="1"/>
  <c r="BJ339" i="1"/>
  <c r="BJ331" i="1"/>
  <c r="BJ321" i="1"/>
  <c r="BJ315" i="1"/>
  <c r="BJ406" i="1"/>
  <c r="BJ367" i="1"/>
  <c r="BJ360" i="1"/>
  <c r="BJ345" i="1"/>
  <c r="BJ337" i="1"/>
  <c r="BJ319" i="1"/>
  <c r="BJ308" i="1"/>
  <c r="BJ441" i="1"/>
  <c r="BJ363" i="1"/>
  <c r="BJ352" i="1"/>
  <c r="BJ341" i="1"/>
  <c r="BJ334" i="1"/>
  <c r="BJ328" i="1"/>
  <c r="BJ325" i="1"/>
  <c r="BJ322" i="1"/>
  <c r="BJ313" i="1"/>
  <c r="BJ312" i="1"/>
  <c r="BJ446" i="1"/>
  <c r="BJ380" i="1"/>
  <c r="BJ370" i="1"/>
  <c r="BJ358" i="1"/>
  <c r="BJ356" i="1"/>
  <c r="BJ354" i="1"/>
  <c r="BJ349" i="1"/>
  <c r="BJ316" i="1"/>
  <c r="BJ463" i="1"/>
  <c r="BJ410" i="1"/>
  <c r="BJ392" i="1"/>
  <c r="BJ361" i="1"/>
  <c r="BJ353" i="1"/>
  <c r="BJ336" i="1"/>
  <c r="BJ330" i="1"/>
  <c r="BJ323" i="1"/>
  <c r="BJ317" i="1"/>
  <c r="BJ309" i="1"/>
  <c r="BJ454" i="1"/>
  <c r="BJ427" i="1"/>
  <c r="BJ422" i="1"/>
  <c r="BJ387" i="1"/>
  <c r="BJ384" i="1"/>
  <c r="BJ375" i="1"/>
  <c r="BJ371" i="1"/>
  <c r="BJ368" i="1"/>
  <c r="BJ366" i="1"/>
  <c r="BJ364" i="1"/>
  <c r="BJ347" i="1"/>
  <c r="BJ340" i="1"/>
  <c r="BJ333" i="1"/>
  <c r="BJ327" i="1"/>
  <c r="BJ376" i="1"/>
  <c r="BJ359" i="1"/>
  <c r="BJ350" i="1"/>
  <c r="BJ344" i="1"/>
  <c r="BJ343" i="1"/>
  <c r="BJ338" i="1"/>
  <c r="BJ326" i="1"/>
  <c r="BJ320" i="1"/>
  <c r="BJ318" i="1"/>
  <c r="BJ314" i="1"/>
  <c r="BJ310" i="1"/>
  <c r="BJ305" i="1"/>
  <c r="BJ342" i="1"/>
  <c r="BJ324" i="1"/>
  <c r="BJ301" i="1"/>
  <c r="BJ293" i="1"/>
  <c r="BJ292" i="1"/>
  <c r="BJ289" i="1"/>
  <c r="BJ281" i="1"/>
  <c r="BJ277" i="1"/>
  <c r="BJ275" i="1"/>
  <c r="BJ269" i="1"/>
  <c r="BJ261" i="1"/>
  <c r="BJ248" i="1"/>
  <c r="BJ247" i="1"/>
  <c r="BJ242" i="1"/>
  <c r="BJ229" i="1"/>
  <c r="BJ303" i="1"/>
  <c r="BJ296" i="1"/>
  <c r="BJ284" i="1"/>
  <c r="BJ283" i="1"/>
  <c r="BJ280" i="1"/>
  <c r="BJ272" i="1"/>
  <c r="BJ266" i="1"/>
  <c r="BJ256" i="1"/>
  <c r="BJ250" i="1"/>
  <c r="BJ246" i="1"/>
  <c r="BJ244" i="1"/>
  <c r="BJ232" i="1"/>
  <c r="BJ362" i="1"/>
  <c r="BJ346" i="1"/>
  <c r="BJ300" i="1"/>
  <c r="BJ286" i="1"/>
  <c r="BJ271" i="1"/>
  <c r="BJ258" i="1"/>
  <c r="BJ254" i="1"/>
  <c r="BJ252" i="1"/>
  <c r="BJ294" i="1"/>
  <c r="BJ285" i="1"/>
  <c r="BJ264" i="1"/>
  <c r="BJ245" i="1"/>
  <c r="BJ238" i="1"/>
  <c r="BJ236" i="1"/>
  <c r="BJ233" i="1"/>
  <c r="BJ230" i="1"/>
  <c r="BJ304" i="1"/>
  <c r="BJ297" i="1"/>
  <c r="BJ288" i="1"/>
  <c r="BJ273" i="1"/>
  <c r="BJ270" i="1"/>
  <c r="BJ267" i="1"/>
  <c r="BJ255" i="1"/>
  <c r="BJ241" i="1"/>
  <c r="BJ335" i="1"/>
  <c r="BJ299" i="1"/>
  <c r="BJ291" i="1"/>
  <c r="BJ278" i="1"/>
  <c r="BJ276" i="1"/>
  <c r="BJ259" i="1"/>
  <c r="BJ251" i="1"/>
  <c r="BJ249" i="1"/>
  <c r="BJ243" i="1"/>
  <c r="BJ239" i="1"/>
  <c r="BJ234" i="1"/>
  <c r="BJ228" i="1"/>
  <c r="BJ414" i="1"/>
  <c r="BJ369" i="1"/>
  <c r="BJ355" i="1"/>
  <c r="BJ306" i="1"/>
  <c r="BJ302" i="1"/>
  <c r="BJ295" i="1"/>
  <c r="BJ282" i="1"/>
  <c r="BJ268" i="1"/>
  <c r="BJ265" i="1"/>
  <c r="BJ262" i="1"/>
  <c r="BJ257" i="1"/>
  <c r="BJ253" i="1"/>
  <c r="BJ237" i="1"/>
  <c r="BJ219" i="1"/>
  <c r="BJ207" i="1"/>
  <c r="BJ202" i="1"/>
  <c r="BJ200" i="1"/>
  <c r="BJ189" i="1"/>
  <c r="BJ182" i="1"/>
  <c r="BJ180" i="1"/>
  <c r="BJ173" i="1"/>
  <c r="BJ164" i="1"/>
  <c r="BJ160" i="1"/>
  <c r="BJ217" i="1"/>
  <c r="BJ187" i="1"/>
  <c r="BJ183" i="1"/>
  <c r="BJ177" i="1"/>
  <c r="BJ167" i="1"/>
  <c r="BJ240" i="1"/>
  <c r="BJ235" i="1"/>
  <c r="BJ213" i="1"/>
  <c r="BJ211" i="1"/>
  <c r="BJ209" i="1"/>
  <c r="BJ208" i="1"/>
  <c r="BJ204" i="1"/>
  <c r="BJ194" i="1"/>
  <c r="BJ176" i="1"/>
  <c r="BJ171" i="1"/>
  <c r="BJ298" i="1"/>
  <c r="BJ227" i="1"/>
  <c r="BJ223" i="1"/>
  <c r="BJ218" i="1"/>
  <c r="BJ201" i="1"/>
  <c r="BJ199" i="1"/>
  <c r="BJ195" i="1"/>
  <c r="BJ188" i="1"/>
  <c r="BJ184" i="1"/>
  <c r="BJ168" i="1"/>
  <c r="BJ163" i="1"/>
  <c r="BJ161" i="1"/>
  <c r="BJ157" i="1"/>
  <c r="BJ220" i="1"/>
  <c r="BJ206" i="1"/>
  <c r="BJ196" i="1"/>
  <c r="BJ178" i="1"/>
  <c r="BJ166" i="1"/>
  <c r="BJ156" i="1"/>
  <c r="BJ154" i="1"/>
  <c r="BJ152" i="1"/>
  <c r="BJ150" i="1"/>
  <c r="BJ290" i="1"/>
  <c r="BJ274" i="1"/>
  <c r="BJ260" i="1"/>
  <c r="BJ226" i="1"/>
  <c r="BJ224" i="1"/>
  <c r="BJ222" i="1"/>
  <c r="BJ221" i="1"/>
  <c r="BJ214" i="1"/>
  <c r="BJ210" i="1"/>
  <c r="BJ185" i="1"/>
  <c r="BJ169" i="1"/>
  <c r="BJ162" i="1"/>
  <c r="BJ159" i="1"/>
  <c r="BJ205" i="1"/>
  <c r="BJ197" i="1"/>
  <c r="BJ179" i="1"/>
  <c r="BJ175" i="1"/>
  <c r="BJ165" i="1"/>
  <c r="BJ153" i="1"/>
  <c r="BJ151" i="1"/>
  <c r="BJ172" i="1"/>
  <c r="BJ147" i="1"/>
  <c r="BJ145" i="1"/>
  <c r="BJ117" i="1"/>
  <c r="BJ115" i="1"/>
  <c r="BJ112" i="1"/>
  <c r="BJ102" i="1"/>
  <c r="BJ215" i="1"/>
  <c r="BJ158" i="1"/>
  <c r="BJ142" i="1"/>
  <c r="BJ140" i="1"/>
  <c r="BJ137" i="1"/>
  <c r="BJ132" i="1"/>
  <c r="BJ127" i="1"/>
  <c r="BJ103" i="1"/>
  <c r="BJ100" i="1"/>
  <c r="BJ95" i="1"/>
  <c r="BJ90" i="1"/>
  <c r="BJ86" i="1"/>
  <c r="BJ84" i="1"/>
  <c r="BJ78" i="1"/>
  <c r="BJ193" i="1"/>
  <c r="BJ144" i="1"/>
  <c r="BJ134" i="1"/>
  <c r="BJ125" i="1"/>
  <c r="BJ120" i="1"/>
  <c r="BJ118" i="1"/>
  <c r="BJ110" i="1"/>
  <c r="BJ109" i="1"/>
  <c r="BJ93" i="1"/>
  <c r="BJ83" i="1"/>
  <c r="BJ81" i="1"/>
  <c r="BJ63" i="1"/>
  <c r="BJ61" i="1"/>
  <c r="BJ57" i="1"/>
  <c r="BJ186" i="1"/>
  <c r="BJ155" i="1"/>
  <c r="BJ148" i="1"/>
  <c r="BJ138" i="1"/>
  <c r="BJ128" i="1"/>
  <c r="BJ122" i="1"/>
  <c r="BJ111" i="1"/>
  <c r="BJ108" i="1"/>
  <c r="BJ107" i="1"/>
  <c r="BJ104" i="1"/>
  <c r="BJ89" i="1"/>
  <c r="BJ87" i="1"/>
  <c r="BJ85" i="1"/>
  <c r="BJ75" i="1"/>
  <c r="BJ73" i="1"/>
  <c r="BJ231" i="1"/>
  <c r="BJ198" i="1"/>
  <c r="BJ149" i="1"/>
  <c r="BJ146" i="1"/>
  <c r="BJ131" i="1"/>
  <c r="BJ116" i="1"/>
  <c r="BJ105" i="1"/>
  <c r="BJ96" i="1"/>
  <c r="BJ92" i="1"/>
  <c r="BJ71" i="1"/>
  <c r="BJ67" i="1"/>
  <c r="BJ141" i="1"/>
  <c r="BJ136" i="1"/>
  <c r="BJ133" i="1"/>
  <c r="BJ129" i="1"/>
  <c r="BJ123" i="1"/>
  <c r="BJ121" i="1"/>
  <c r="BJ114" i="1"/>
  <c r="BJ99" i="1"/>
  <c r="BJ88" i="1"/>
  <c r="BJ79" i="1"/>
  <c r="BJ72" i="1"/>
  <c r="BJ203" i="1"/>
  <c r="BJ143" i="1"/>
  <c r="BJ139" i="1"/>
  <c r="BJ130" i="1"/>
  <c r="BJ124" i="1"/>
  <c r="BJ119" i="1"/>
  <c r="BJ113" i="1"/>
  <c r="BJ106" i="1"/>
  <c r="BJ98" i="1"/>
  <c r="BJ94" i="1"/>
  <c r="BJ212" i="1"/>
  <c r="BJ135" i="1"/>
  <c r="BJ126" i="1"/>
  <c r="BJ97" i="1"/>
  <c r="BJ91" i="1"/>
  <c r="BJ82" i="1"/>
  <c r="BJ80" i="1"/>
  <c r="BJ77" i="1"/>
  <c r="BJ74" i="1"/>
  <c r="AD1" i="1"/>
  <c r="AL1" i="1"/>
  <c r="AV1" i="1"/>
  <c r="BD1" i="1"/>
  <c r="BL1" i="1"/>
  <c r="AY4" i="1"/>
  <c r="BL4" i="1"/>
  <c r="BI5" i="1"/>
  <c r="AV6" i="1"/>
  <c r="AY7" i="1"/>
  <c r="BH7" i="1"/>
  <c r="BA8" i="1"/>
  <c r="BL8" i="1"/>
  <c r="AY9" i="1"/>
  <c r="BJ9" i="1"/>
  <c r="AX10" i="1"/>
  <c r="BF10" i="1"/>
  <c r="BG11" i="1"/>
  <c r="AZ12" i="1"/>
  <c r="BI12" i="1"/>
  <c r="AX13" i="1"/>
  <c r="BF13" i="1"/>
  <c r="BK14" i="1"/>
  <c r="AW15" i="1"/>
  <c r="BE15" i="1"/>
  <c r="BI16" i="1"/>
  <c r="AV17" i="1"/>
  <c r="BJ18" i="1"/>
  <c r="AW19" i="1"/>
  <c r="BH19" i="1"/>
  <c r="AV20" i="1"/>
  <c r="BD20" i="1"/>
  <c r="BL20" i="1"/>
  <c r="BA21" i="1"/>
  <c r="BI21" i="1"/>
  <c r="BJ22" i="1"/>
  <c r="AU23" i="1"/>
  <c r="BC23" i="1"/>
  <c r="BL23" i="1"/>
  <c r="AU24" i="1"/>
  <c r="BC24" i="1"/>
  <c r="BL24" i="1"/>
  <c r="AY25" i="1"/>
  <c r="BB26" i="1"/>
  <c r="BJ26" i="1"/>
  <c r="AX27" i="1"/>
  <c r="BF27" i="1"/>
  <c r="BB28" i="1"/>
  <c r="BJ28" i="1"/>
  <c r="BF29" i="1"/>
  <c r="BF30" i="1"/>
  <c r="BC31" i="1"/>
  <c r="BM31" i="1"/>
  <c r="BJ32" i="1"/>
  <c r="AV33" i="1"/>
  <c r="BM33" i="1"/>
  <c r="BI34" i="1"/>
  <c r="AY35" i="1"/>
  <c r="BL35" i="1"/>
  <c r="AX36" i="1"/>
  <c r="BF36" i="1"/>
  <c r="AZ37" i="1"/>
  <c r="BI37" i="1"/>
  <c r="BB38" i="1"/>
  <c r="BK38" i="1"/>
  <c r="AV39" i="1"/>
  <c r="BD39" i="1"/>
  <c r="BM39" i="1"/>
  <c r="AX40" i="1"/>
  <c r="BF40" i="1"/>
  <c r="BC41" i="1"/>
  <c r="BM41" i="1"/>
  <c r="BA42" i="1"/>
  <c r="BJ42" i="1"/>
  <c r="AY43" i="1"/>
  <c r="BG43" i="1"/>
  <c r="BC44" i="1"/>
  <c r="BM44" i="1"/>
  <c r="AX45" i="1"/>
  <c r="BF45" i="1"/>
  <c r="BA47" i="1"/>
  <c r="AY48" i="1"/>
  <c r="BG48" i="1"/>
  <c r="BB49" i="1"/>
  <c r="BK49" i="1"/>
  <c r="AW50" i="1"/>
  <c r="BH51" i="1"/>
  <c r="BE52" i="1"/>
  <c r="BM52" i="1"/>
  <c r="BF53" i="1"/>
  <c r="BM54" i="1"/>
  <c r="AW55" i="1"/>
  <c r="BH55" i="1"/>
  <c r="AU56" i="1"/>
  <c r="BM56" i="1"/>
  <c r="BB58" i="1"/>
  <c r="BM58" i="1"/>
  <c r="BJ59" i="1"/>
  <c r="BI60" i="1"/>
  <c r="AU61" i="1"/>
  <c r="BG61" i="1"/>
  <c r="BH62" i="1"/>
  <c r="BI65" i="1"/>
  <c r="AX66" i="1"/>
  <c r="BI66" i="1"/>
  <c r="BF67" i="1"/>
  <c r="BB68" i="1"/>
  <c r="AV70" i="1"/>
  <c r="AU458" i="1"/>
  <c r="AU452" i="1"/>
  <c r="AU439" i="1"/>
  <c r="AU437" i="1"/>
  <c r="AU421" i="1"/>
  <c r="AU395" i="1"/>
  <c r="AU433" i="1"/>
  <c r="AU431" i="1"/>
  <c r="AU412" i="1"/>
  <c r="AU408" i="1"/>
  <c r="AU404" i="1"/>
  <c r="AU386" i="1"/>
  <c r="AU376" i="1"/>
  <c r="AU438" i="1"/>
  <c r="AU400" i="1"/>
  <c r="AU383" i="1"/>
  <c r="AU374" i="1"/>
  <c r="AU435" i="1"/>
  <c r="AU424" i="1"/>
  <c r="AU418" i="1"/>
  <c r="AU413" i="1"/>
  <c r="AU409" i="1"/>
  <c r="AU405" i="1"/>
  <c r="AU396" i="1"/>
  <c r="AU375" i="1"/>
  <c r="AU462" i="1"/>
  <c r="AU450" i="1"/>
  <c r="AU443" i="1"/>
  <c r="AU427" i="1"/>
  <c r="AU378" i="1"/>
  <c r="AU454" i="1"/>
  <c r="AU444" i="1"/>
  <c r="AU425" i="1"/>
  <c r="AU414" i="1"/>
  <c r="AU410" i="1"/>
  <c r="AU406" i="1"/>
  <c r="AU392" i="1"/>
  <c r="AU463" i="1"/>
  <c r="AU457" i="1"/>
  <c r="AU426" i="1"/>
  <c r="AU417" i="1"/>
  <c r="AU397" i="1"/>
  <c r="AU411" i="1"/>
  <c r="AU358" i="1"/>
  <c r="AU352" i="1"/>
  <c r="AU322" i="1"/>
  <c r="AU319" i="1"/>
  <c r="AU313" i="1"/>
  <c r="AU312" i="1"/>
  <c r="AU308" i="1"/>
  <c r="AU455" i="1"/>
  <c r="AU428" i="1"/>
  <c r="AU388" i="1"/>
  <c r="AU385" i="1"/>
  <c r="AU361" i="1"/>
  <c r="AU346" i="1"/>
  <c r="AU341" i="1"/>
  <c r="AU364" i="1"/>
  <c r="AU353" i="1"/>
  <c r="AU330" i="1"/>
  <c r="AU323" i="1"/>
  <c r="AU415" i="1"/>
  <c r="AU371" i="1"/>
  <c r="AU359" i="1"/>
  <c r="AU362" i="1"/>
  <c r="AU350" i="1"/>
  <c r="AU344" i="1"/>
  <c r="AU340" i="1"/>
  <c r="AU407" i="1"/>
  <c r="AU369" i="1"/>
  <c r="AU365" i="1"/>
  <c r="AU360" i="1"/>
  <c r="AU351" i="1"/>
  <c r="AU345" i="1"/>
  <c r="AU342" i="1"/>
  <c r="AU339" i="1"/>
  <c r="AU321" i="1"/>
  <c r="AU311" i="1"/>
  <c r="AU305" i="1"/>
  <c r="AU304" i="1"/>
  <c r="AU290" i="1"/>
  <c r="AU262" i="1"/>
  <c r="AU381" i="1"/>
  <c r="AU306" i="1"/>
  <c r="AU294" i="1"/>
  <c r="AU285" i="1"/>
  <c r="AU267" i="1"/>
  <c r="AU255" i="1"/>
  <c r="AU245" i="1"/>
  <c r="AU233" i="1"/>
  <c r="AU230" i="1"/>
  <c r="AU430" i="1"/>
  <c r="AU297" i="1"/>
  <c r="AU278" i="1"/>
  <c r="AU273" i="1"/>
  <c r="AU286" i="1"/>
  <c r="AU265" i="1"/>
  <c r="AU259" i="1"/>
  <c r="AU257" i="1"/>
  <c r="AU251" i="1"/>
  <c r="AU249" i="1"/>
  <c r="AU248" i="1"/>
  <c r="AU246" i="1"/>
  <c r="AU239" i="1"/>
  <c r="AU234" i="1"/>
  <c r="AU343" i="1"/>
  <c r="AU295" i="1"/>
  <c r="AU268" i="1"/>
  <c r="AU298" i="1"/>
  <c r="AU292" i="1"/>
  <c r="AU274" i="1"/>
  <c r="AU264" i="1"/>
  <c r="AU260" i="1"/>
  <c r="AU258" i="1"/>
  <c r="AU363" i="1"/>
  <c r="AU347" i="1"/>
  <c r="AU293" i="1"/>
  <c r="AU291" i="1"/>
  <c r="AU269" i="1"/>
  <c r="AU266" i="1"/>
  <c r="AU254" i="1"/>
  <c r="AU235" i="1"/>
  <c r="AU277" i="1"/>
  <c r="AU244" i="1"/>
  <c r="AU216" i="1"/>
  <c r="AU209" i="1"/>
  <c r="AU208" i="1"/>
  <c r="AU175" i="1"/>
  <c r="AU167" i="1"/>
  <c r="AU211" i="1"/>
  <c r="AU204" i="1"/>
  <c r="AU184" i="1"/>
  <c r="AU171" i="1"/>
  <c r="AU168" i="1"/>
  <c r="AU161" i="1"/>
  <c r="AU283" i="1"/>
  <c r="AU218" i="1"/>
  <c r="AU195" i="1"/>
  <c r="AU156" i="1"/>
  <c r="AU232" i="1"/>
  <c r="AU219" i="1"/>
  <c r="AU214" i="1"/>
  <c r="AU196" i="1"/>
  <c r="AU185" i="1"/>
  <c r="AU177" i="1"/>
  <c r="AU169" i="1"/>
  <c r="AU166" i="1"/>
  <c r="AU162" i="1"/>
  <c r="AU303" i="1"/>
  <c r="AU284" i="1"/>
  <c r="AU221" i="1"/>
  <c r="AU210" i="1"/>
  <c r="AU197" i="1"/>
  <c r="AU179" i="1"/>
  <c r="AU158" i="1"/>
  <c r="AU155" i="1"/>
  <c r="AU153" i="1"/>
  <c r="AU151" i="1"/>
  <c r="AU215" i="1"/>
  <c r="AU186" i="1"/>
  <c r="AU212" i="1"/>
  <c r="AU198" i="1"/>
  <c r="AU182" i="1"/>
  <c r="AU180" i="1"/>
  <c r="AU172" i="1"/>
  <c r="AU160" i="1"/>
  <c r="AU157" i="1"/>
  <c r="AU154" i="1"/>
  <c r="AU148" i="1"/>
  <c r="AU140" i="1"/>
  <c r="AU81" i="1"/>
  <c r="AU138" i="1"/>
  <c r="AU104" i="1"/>
  <c r="AU96" i="1"/>
  <c r="AU87" i="1"/>
  <c r="AU85" i="1"/>
  <c r="AU83" i="1"/>
  <c r="AU296" i="1"/>
  <c r="AU183" i="1"/>
  <c r="AU70" i="1"/>
  <c r="AU176" i="1"/>
  <c r="AU139" i="1"/>
  <c r="AU129" i="1"/>
  <c r="AU105" i="1"/>
  <c r="AU88" i="1"/>
  <c r="AU71" i="1"/>
  <c r="AU225" i="1"/>
  <c r="AU163" i="1"/>
  <c r="AU110" i="1"/>
  <c r="AU97" i="1"/>
  <c r="AU84" i="1"/>
  <c r="AU77" i="1"/>
  <c r="AU72" i="1"/>
  <c r="AU159" i="1"/>
  <c r="AU150" i="1"/>
  <c r="AU130" i="1"/>
  <c r="AU124" i="1"/>
  <c r="AU122" i="1"/>
  <c r="AU111" i="1"/>
  <c r="AU89" i="1"/>
  <c r="AU194" i="1"/>
  <c r="AU102" i="1"/>
  <c r="AU99" i="1"/>
  <c r="AU80" i="1"/>
  <c r="AU187" i="1"/>
  <c r="AU127" i="1"/>
  <c r="AU107" i="1"/>
  <c r="AU103" i="1"/>
  <c r="AU98" i="1"/>
  <c r="AU92" i="1"/>
  <c r="AU78" i="1"/>
  <c r="BC458" i="1"/>
  <c r="BC437" i="1"/>
  <c r="BC395" i="1"/>
  <c r="BC445" i="1"/>
  <c r="BC412" i="1"/>
  <c r="BC408" i="1"/>
  <c r="BC399" i="1"/>
  <c r="BC390" i="1"/>
  <c r="BC386" i="1"/>
  <c r="BC373" i="1"/>
  <c r="BC423" i="1"/>
  <c r="BC393" i="1"/>
  <c r="BC383" i="1"/>
  <c r="BC461" i="1"/>
  <c r="BC456" i="1"/>
  <c r="BC449" i="1"/>
  <c r="BC424" i="1"/>
  <c r="BC418" i="1"/>
  <c r="BC413" i="1"/>
  <c r="BC409" i="1"/>
  <c r="BC405" i="1"/>
  <c r="BC402" i="1"/>
  <c r="BC462" i="1"/>
  <c r="BC453" i="1"/>
  <c r="BC450" i="1"/>
  <c r="BC427" i="1"/>
  <c r="BC378" i="1"/>
  <c r="BC459" i="1"/>
  <c r="BC454" i="1"/>
  <c r="BC446" i="1"/>
  <c r="BC414" i="1"/>
  <c r="BC410" i="1"/>
  <c r="BC406" i="1"/>
  <c r="BC392" i="1"/>
  <c r="BC389" i="1"/>
  <c r="BC422" i="1"/>
  <c r="BC397" i="1"/>
  <c r="BC387" i="1"/>
  <c r="BC384" i="1"/>
  <c r="BC380" i="1"/>
  <c r="BC455" i="1"/>
  <c r="BC428" i="1"/>
  <c r="BC385" i="1"/>
  <c r="BC367" i="1"/>
  <c r="BC352" i="1"/>
  <c r="BC334" i="1"/>
  <c r="BC328" i="1"/>
  <c r="BC322" i="1"/>
  <c r="BC319" i="1"/>
  <c r="BC313" i="1"/>
  <c r="BC307" i="1"/>
  <c r="BC349" i="1"/>
  <c r="BC341" i="1"/>
  <c r="BC304" i="1"/>
  <c r="BC415" i="1"/>
  <c r="BC370" i="1"/>
  <c r="BC356" i="1"/>
  <c r="BC353" i="1"/>
  <c r="BC336" i="1"/>
  <c r="BC330" i="1"/>
  <c r="BC323" i="1"/>
  <c r="BC309" i="1"/>
  <c r="BC448" i="1"/>
  <c r="BC394" i="1"/>
  <c r="BC371" i="1"/>
  <c r="BC333" i="1"/>
  <c r="BC460" i="1"/>
  <c r="BC419" i="1"/>
  <c r="BC407" i="1"/>
  <c r="BC368" i="1"/>
  <c r="BC366" i="1"/>
  <c r="BC350" i="1"/>
  <c r="BC340" i="1"/>
  <c r="BC338" i="1"/>
  <c r="BC320" i="1"/>
  <c r="BC369" i="1"/>
  <c r="BC335" i="1"/>
  <c r="BC326" i="1"/>
  <c r="BC318" i="1"/>
  <c r="BC314" i="1"/>
  <c r="BC355" i="1"/>
  <c r="BC351" i="1"/>
  <c r="BC345" i="1"/>
  <c r="BC342" i="1"/>
  <c r="BC339" i="1"/>
  <c r="BC321" i="1"/>
  <c r="BC411" i="1"/>
  <c r="BC254" i="1"/>
  <c r="BC300" i="1"/>
  <c r="BC294" i="1"/>
  <c r="BC255" i="1"/>
  <c r="BC233" i="1"/>
  <c r="BC230" i="1"/>
  <c r="BC297" i="1"/>
  <c r="BC288" i="1"/>
  <c r="BC273" i="1"/>
  <c r="BC241" i="1"/>
  <c r="BC238" i="1"/>
  <c r="BC236" i="1"/>
  <c r="BC299" i="1"/>
  <c r="BC270" i="1"/>
  <c r="BC267" i="1"/>
  <c r="BC259" i="1"/>
  <c r="BC251" i="1"/>
  <c r="BC249" i="1"/>
  <c r="BC239" i="1"/>
  <c r="BC234" i="1"/>
  <c r="BC337" i="1"/>
  <c r="BC305" i="1"/>
  <c r="BC295" i="1"/>
  <c r="BC268" i="1"/>
  <c r="BC357" i="1"/>
  <c r="BC331" i="1"/>
  <c r="BC310" i="1"/>
  <c r="BC298" i="1"/>
  <c r="BC287" i="1"/>
  <c r="BC274" i="1"/>
  <c r="BC265" i="1"/>
  <c r="BC253" i="1"/>
  <c r="BC293" i="1"/>
  <c r="BC272" i="1"/>
  <c r="BC269" i="1"/>
  <c r="BC266" i="1"/>
  <c r="BC237" i="1"/>
  <c r="BC231" i="1"/>
  <c r="BC227" i="1"/>
  <c r="BC216" i="1"/>
  <c r="BC209" i="1"/>
  <c r="BC208" i="1"/>
  <c r="BC167" i="1"/>
  <c r="BC283" i="1"/>
  <c r="BC242" i="1"/>
  <c r="BC211" i="1"/>
  <c r="BC184" i="1"/>
  <c r="BC171" i="1"/>
  <c r="BC168" i="1"/>
  <c r="BC163" i="1"/>
  <c r="BC232" i="1"/>
  <c r="BC222" i="1"/>
  <c r="BC199" i="1"/>
  <c r="BC303" i="1"/>
  <c r="BC289" i="1"/>
  <c r="BC284" i="1"/>
  <c r="BC220" i="1"/>
  <c r="BC214" i="1"/>
  <c r="BC169" i="1"/>
  <c r="BC166" i="1"/>
  <c r="BC271" i="1"/>
  <c r="BC226" i="1"/>
  <c r="BC221" i="1"/>
  <c r="BC210" i="1"/>
  <c r="BC191" i="1"/>
  <c r="BC158" i="1"/>
  <c r="BC151" i="1"/>
  <c r="BC215" i="1"/>
  <c r="BC205" i="1"/>
  <c r="BC296" i="1"/>
  <c r="BC212" i="1"/>
  <c r="BC193" i="1"/>
  <c r="BC192" i="1"/>
  <c r="BC182" i="1"/>
  <c r="BC180" i="1"/>
  <c r="BC172" i="1"/>
  <c r="BC164" i="1"/>
  <c r="BC148" i="1"/>
  <c r="BC140" i="1"/>
  <c r="BC137" i="1"/>
  <c r="BC132" i="1"/>
  <c r="BC100" i="1"/>
  <c r="BC81" i="1"/>
  <c r="BC78" i="1"/>
  <c r="BC183" i="1"/>
  <c r="BC144" i="1"/>
  <c r="BC138" i="1"/>
  <c r="BC134" i="1"/>
  <c r="BC120" i="1"/>
  <c r="BC118" i="1"/>
  <c r="BC104" i="1"/>
  <c r="BC96" i="1"/>
  <c r="BC83" i="1"/>
  <c r="BC128" i="1"/>
  <c r="BC277" i="1"/>
  <c r="BC225" i="1"/>
  <c r="BC200" i="1"/>
  <c r="BC146" i="1"/>
  <c r="BC129" i="1"/>
  <c r="BC121" i="1"/>
  <c r="BC116" i="1"/>
  <c r="BC88" i="1"/>
  <c r="BC207" i="1"/>
  <c r="BC133" i="1"/>
  <c r="BC123" i="1"/>
  <c r="BC101" i="1"/>
  <c r="BC97" i="1"/>
  <c r="BC79" i="1"/>
  <c r="BC189" i="1"/>
  <c r="BC119" i="1"/>
  <c r="BC94" i="1"/>
  <c r="BC187" i="1"/>
  <c r="BC145" i="1"/>
  <c r="BC126" i="1"/>
  <c r="BC91" i="1"/>
  <c r="BC80" i="1"/>
  <c r="BC74" i="1"/>
  <c r="BC149" i="1"/>
  <c r="BC147" i="1"/>
  <c r="BC127" i="1"/>
  <c r="BC117" i="1"/>
  <c r="BC93" i="1"/>
  <c r="BC66" i="1"/>
  <c r="BK451" i="1"/>
  <c r="BK439" i="1"/>
  <c r="BK432" i="1"/>
  <c r="BK430" i="1"/>
  <c r="BK428" i="1"/>
  <c r="BK415" i="1"/>
  <c r="BK411" i="1"/>
  <c r="BK407" i="1"/>
  <c r="BK403" i="1"/>
  <c r="BK385" i="1"/>
  <c r="BK458" i="1"/>
  <c r="BK445" i="1"/>
  <c r="BK437" i="1"/>
  <c r="BK431" i="1"/>
  <c r="BK399" i="1"/>
  <c r="BK395" i="1"/>
  <c r="BK390" i="1"/>
  <c r="BK388" i="1"/>
  <c r="BK373" i="1"/>
  <c r="BK447" i="1"/>
  <c r="BK442" i="1"/>
  <c r="BK433" i="1"/>
  <c r="BK423" i="1"/>
  <c r="BK412" i="1"/>
  <c r="BK408" i="1"/>
  <c r="BK404" i="1"/>
  <c r="BK386" i="1"/>
  <c r="BK383" i="1"/>
  <c r="BK374" i="1"/>
  <c r="BK461" i="1"/>
  <c r="BK449" i="1"/>
  <c r="BK435" i="1"/>
  <c r="BK426" i="1"/>
  <c r="BK418" i="1"/>
  <c r="BK402" i="1"/>
  <c r="BK400" i="1"/>
  <c r="BK393" i="1"/>
  <c r="BK377" i="1"/>
  <c r="BK453" i="1"/>
  <c r="BK450" i="1"/>
  <c r="BK443" i="1"/>
  <c r="BK424" i="1"/>
  <c r="BK421" i="1"/>
  <c r="BK413" i="1"/>
  <c r="BK409" i="1"/>
  <c r="BK405" i="1"/>
  <c r="BK391" i="1"/>
  <c r="BK382" i="1"/>
  <c r="BK462" i="1"/>
  <c r="BK459" i="1"/>
  <c r="BK456" i="1"/>
  <c r="BK444" i="1"/>
  <c r="BK429" i="1"/>
  <c r="BK425" i="1"/>
  <c r="BK416" i="1"/>
  <c r="BK398" i="1"/>
  <c r="BK389" i="1"/>
  <c r="BK378" i="1"/>
  <c r="BK463" i="1"/>
  <c r="BK454" i="1"/>
  <c r="BK446" i="1"/>
  <c r="BK427" i="1"/>
  <c r="BK422" i="1"/>
  <c r="BK417" i="1"/>
  <c r="BK414" i="1"/>
  <c r="BK410" i="1"/>
  <c r="BK406" i="1"/>
  <c r="BK392" i="1"/>
  <c r="BK387" i="1"/>
  <c r="BK384" i="1"/>
  <c r="BK380" i="1"/>
  <c r="BK367" i="1"/>
  <c r="BK360" i="1"/>
  <c r="BK337" i="1"/>
  <c r="BK319" i="1"/>
  <c r="BK308" i="1"/>
  <c r="BK363" i="1"/>
  <c r="BK352" i="1"/>
  <c r="BK341" i="1"/>
  <c r="BK334" i="1"/>
  <c r="BK328" i="1"/>
  <c r="BK322" i="1"/>
  <c r="BK313" i="1"/>
  <c r="BK312" i="1"/>
  <c r="BK311" i="1"/>
  <c r="BK307" i="1"/>
  <c r="BK448" i="1"/>
  <c r="BK397" i="1"/>
  <c r="BK394" i="1"/>
  <c r="BK370" i="1"/>
  <c r="BK358" i="1"/>
  <c r="BK356" i="1"/>
  <c r="BK354" i="1"/>
  <c r="BK316" i="1"/>
  <c r="BK304" i="1"/>
  <c r="BK460" i="1"/>
  <c r="BK419" i="1"/>
  <c r="BK361" i="1"/>
  <c r="BK353" i="1"/>
  <c r="BK336" i="1"/>
  <c r="BK330" i="1"/>
  <c r="BK323" i="1"/>
  <c r="BK317" i="1"/>
  <c r="BK309" i="1"/>
  <c r="BK457" i="1"/>
  <c r="BK375" i="1"/>
  <c r="BK371" i="1"/>
  <c r="BK368" i="1"/>
  <c r="BK366" i="1"/>
  <c r="BK364" i="1"/>
  <c r="BK347" i="1"/>
  <c r="BK340" i="1"/>
  <c r="BK333" i="1"/>
  <c r="BK327" i="1"/>
  <c r="BK376" i="1"/>
  <c r="BK359" i="1"/>
  <c r="BK350" i="1"/>
  <c r="BK348" i="1"/>
  <c r="BK344" i="1"/>
  <c r="BK343" i="1"/>
  <c r="BK338" i="1"/>
  <c r="BK326" i="1"/>
  <c r="BK320" i="1"/>
  <c r="BK318" i="1"/>
  <c r="BK314" i="1"/>
  <c r="BK381" i="1"/>
  <c r="BK369" i="1"/>
  <c r="BK362" i="1"/>
  <c r="BK355" i="1"/>
  <c r="BK346" i="1"/>
  <c r="BK342" i="1"/>
  <c r="BK335" i="1"/>
  <c r="BK452" i="1"/>
  <c r="BK372" i="1"/>
  <c r="BK339" i="1"/>
  <c r="BK315" i="1"/>
  <c r="BK303" i="1"/>
  <c r="BK284" i="1"/>
  <c r="BK283" i="1"/>
  <c r="BK272" i="1"/>
  <c r="BK266" i="1"/>
  <c r="BK246" i="1"/>
  <c r="BK244" i="1"/>
  <c r="BK232" i="1"/>
  <c r="BK351" i="1"/>
  <c r="BK305" i="1"/>
  <c r="BK300" i="1"/>
  <c r="BK286" i="1"/>
  <c r="BK271" i="1"/>
  <c r="BK254" i="1"/>
  <c r="BK252" i="1"/>
  <c r="BK365" i="1"/>
  <c r="BK285" i="1"/>
  <c r="BK264" i="1"/>
  <c r="BK245" i="1"/>
  <c r="BK238" i="1"/>
  <c r="BK236" i="1"/>
  <c r="BK233" i="1"/>
  <c r="BK230" i="1"/>
  <c r="BK310" i="1"/>
  <c r="BK288" i="1"/>
  <c r="BK270" i="1"/>
  <c r="BK267" i="1"/>
  <c r="BK255" i="1"/>
  <c r="BK241" i="1"/>
  <c r="BK438" i="1"/>
  <c r="BK357" i="1"/>
  <c r="BK331" i="1"/>
  <c r="BK259" i="1"/>
  <c r="BK251" i="1"/>
  <c r="BK249" i="1"/>
  <c r="BK239" i="1"/>
  <c r="BK306" i="1"/>
  <c r="BK302" i="1"/>
  <c r="BK282" i="1"/>
  <c r="BK268" i="1"/>
  <c r="BK265" i="1"/>
  <c r="BK262" i="1"/>
  <c r="BK253" i="1"/>
  <c r="BK455" i="1"/>
  <c r="BK290" i="1"/>
  <c r="BK260" i="1"/>
  <c r="BK240" i="1"/>
  <c r="BK237" i="1"/>
  <c r="BK235" i="1"/>
  <c r="BK231" i="1"/>
  <c r="BK275" i="1"/>
  <c r="BK261" i="1"/>
  <c r="BK242" i="1"/>
  <c r="BK225" i="1"/>
  <c r="BK187" i="1"/>
  <c r="BK167" i="1"/>
  <c r="BK228" i="1"/>
  <c r="BK213" i="1"/>
  <c r="BK211" i="1"/>
  <c r="BK209" i="1"/>
  <c r="BK208" i="1"/>
  <c r="BK204" i="1"/>
  <c r="BK194" i="1"/>
  <c r="BK171" i="1"/>
  <c r="BK321" i="1"/>
  <c r="BK289" i="1"/>
  <c r="BK281" i="1"/>
  <c r="BK227" i="1"/>
  <c r="BK218" i="1"/>
  <c r="BK199" i="1"/>
  <c r="BK195" i="1"/>
  <c r="BK184" i="1"/>
  <c r="BK168" i="1"/>
  <c r="BK163" i="1"/>
  <c r="BK161" i="1"/>
  <c r="BK292" i="1"/>
  <c r="BK220" i="1"/>
  <c r="BK206" i="1"/>
  <c r="BK196" i="1"/>
  <c r="BK166" i="1"/>
  <c r="BK150" i="1"/>
  <c r="BK287" i="1"/>
  <c r="BK226" i="1"/>
  <c r="BK214" i="1"/>
  <c r="BK210" i="1"/>
  <c r="BK185" i="1"/>
  <c r="BK169" i="1"/>
  <c r="BK269" i="1"/>
  <c r="BK205" i="1"/>
  <c r="BK197" i="1"/>
  <c r="BK179" i="1"/>
  <c r="BK153" i="1"/>
  <c r="BK151" i="1"/>
  <c r="BK277" i="1"/>
  <c r="BK215" i="1"/>
  <c r="BK212" i="1"/>
  <c r="BK198" i="1"/>
  <c r="BK193" i="1"/>
  <c r="BK186" i="1"/>
  <c r="BK172" i="1"/>
  <c r="BK158" i="1"/>
  <c r="BK180" i="1"/>
  <c r="BK137" i="1"/>
  <c r="BK132" i="1"/>
  <c r="BK127" i="1"/>
  <c r="BK103" i="1"/>
  <c r="BK100" i="1"/>
  <c r="BK86" i="1"/>
  <c r="BK84" i="1"/>
  <c r="BK78" i="1"/>
  <c r="BK144" i="1"/>
  <c r="BK134" i="1"/>
  <c r="BK125" i="1"/>
  <c r="BK120" i="1"/>
  <c r="BK118" i="1"/>
  <c r="BK109" i="1"/>
  <c r="BK93" i="1"/>
  <c r="BK81" i="1"/>
  <c r="BK200" i="1"/>
  <c r="BK148" i="1"/>
  <c r="BK138" i="1"/>
  <c r="BK128" i="1"/>
  <c r="BK122" i="1"/>
  <c r="BK108" i="1"/>
  <c r="BK104" i="1"/>
  <c r="BK89" i="1"/>
  <c r="BK87" i="1"/>
  <c r="BK85" i="1"/>
  <c r="BK75" i="1"/>
  <c r="BK73" i="1"/>
  <c r="BK70" i="1"/>
  <c r="BK59" i="1"/>
  <c r="BK207" i="1"/>
  <c r="BK173" i="1"/>
  <c r="BK149" i="1"/>
  <c r="BK146" i="1"/>
  <c r="BK131" i="1"/>
  <c r="BK116" i="1"/>
  <c r="BK105" i="1"/>
  <c r="BK96" i="1"/>
  <c r="BK92" i="1"/>
  <c r="BK71" i="1"/>
  <c r="BK189" i="1"/>
  <c r="BK133" i="1"/>
  <c r="BK129" i="1"/>
  <c r="BK123" i="1"/>
  <c r="BK121" i="1"/>
  <c r="BK99" i="1"/>
  <c r="BK88" i="1"/>
  <c r="BK79" i="1"/>
  <c r="BK72" i="1"/>
  <c r="BK143" i="1"/>
  <c r="BK130" i="1"/>
  <c r="BK124" i="1"/>
  <c r="BK119" i="1"/>
  <c r="BK98" i="1"/>
  <c r="BK94" i="1"/>
  <c r="BK182" i="1"/>
  <c r="BK164" i="1"/>
  <c r="BK126" i="1"/>
  <c r="BK97" i="1"/>
  <c r="BK91" i="1"/>
  <c r="BK80" i="1"/>
  <c r="BK77" i="1"/>
  <c r="BK74" i="1"/>
  <c r="BK219" i="1"/>
  <c r="BK147" i="1"/>
  <c r="BK145" i="1"/>
  <c r="BK117" i="1"/>
  <c r="BK102" i="1"/>
  <c r="BK66" i="1"/>
  <c r="BK60" i="1"/>
  <c r="AE1" i="1"/>
  <c r="AM1" i="1"/>
  <c r="AW1" i="1"/>
  <c r="BE1" i="1"/>
  <c r="BM1" i="1"/>
  <c r="BF3" i="1"/>
  <c r="AZ4" i="1"/>
  <c r="BM4" i="1"/>
  <c r="BJ5" i="1"/>
  <c r="AW6" i="1"/>
  <c r="AZ7" i="1"/>
  <c r="BI7" i="1"/>
  <c r="BB8" i="1"/>
  <c r="BM8" i="1"/>
  <c r="AZ9" i="1"/>
  <c r="BL9" i="1"/>
  <c r="AY10" i="1"/>
  <c r="BG10" i="1"/>
  <c r="BH11" i="1"/>
  <c r="BA12" i="1"/>
  <c r="BJ12" i="1"/>
  <c r="AY13" i="1"/>
  <c r="BG13" i="1"/>
  <c r="BL14" i="1"/>
  <c r="AX15" i="1"/>
  <c r="BG15" i="1"/>
  <c r="BJ16" i="1"/>
  <c r="AW17" i="1"/>
  <c r="BK18" i="1"/>
  <c r="AX19" i="1"/>
  <c r="BI19" i="1"/>
  <c r="AW20" i="1"/>
  <c r="BE20" i="1"/>
  <c r="BM20" i="1"/>
  <c r="BB21" i="1"/>
  <c r="BJ21" i="1"/>
  <c r="AU22" i="1"/>
  <c r="BK22" i="1"/>
  <c r="AV23" i="1"/>
  <c r="BD23" i="1"/>
  <c r="BM23" i="1"/>
  <c r="AV24" i="1"/>
  <c r="BD24" i="1"/>
  <c r="BM24" i="1"/>
  <c r="BF25" i="1"/>
  <c r="BC26" i="1"/>
  <c r="BK26" i="1"/>
  <c r="AY27" i="1"/>
  <c r="BG27" i="1"/>
  <c r="BC28" i="1"/>
  <c r="BK28" i="1"/>
  <c r="BG29" i="1"/>
  <c r="BG30" i="1"/>
  <c r="BD31" i="1"/>
  <c r="BK32" i="1"/>
  <c r="AW33" i="1"/>
  <c r="BJ34" i="1"/>
  <c r="AZ35" i="1"/>
  <c r="AY36" i="1"/>
  <c r="BG36" i="1"/>
  <c r="BA37" i="1"/>
  <c r="BJ37" i="1"/>
  <c r="AU38" i="1"/>
  <c r="BC38" i="1"/>
  <c r="BL38" i="1"/>
  <c r="AW39" i="1"/>
  <c r="BE39" i="1"/>
  <c r="AY40" i="1"/>
  <c r="BG40" i="1"/>
  <c r="BD41" i="1"/>
  <c r="BB42" i="1"/>
  <c r="BK42" i="1"/>
  <c r="AZ43" i="1"/>
  <c r="BH43" i="1"/>
  <c r="BD44" i="1"/>
  <c r="AY45" i="1"/>
  <c r="BG45" i="1"/>
  <c r="BE47" i="1"/>
  <c r="AZ48" i="1"/>
  <c r="BI48" i="1"/>
  <c r="AU49" i="1"/>
  <c r="BC49" i="1"/>
  <c r="BL49" i="1"/>
  <c r="AX50" i="1"/>
  <c r="BI51" i="1"/>
  <c r="AX52" i="1"/>
  <c r="BF52" i="1"/>
  <c r="BH53" i="1"/>
  <c r="AX55" i="1"/>
  <c r="BJ55" i="1"/>
  <c r="AV56" i="1"/>
  <c r="BL57" i="1"/>
  <c r="BC58" i="1"/>
  <c r="BJ60" i="1"/>
  <c r="AW61" i="1"/>
  <c r="BH61" i="1"/>
  <c r="AY62" i="1"/>
  <c r="BJ62" i="1"/>
  <c r="BJ65" i="1"/>
  <c r="AY66" i="1"/>
  <c r="BJ66" i="1"/>
  <c r="BH67" i="1"/>
  <c r="BC68" i="1"/>
  <c r="BG70" i="1"/>
  <c r="AV433" i="1"/>
  <c r="AV431" i="1"/>
  <c r="AV412" i="1"/>
  <c r="AV408" i="1"/>
  <c r="AV404" i="1"/>
  <c r="AV386" i="1"/>
  <c r="AV400" i="1"/>
  <c r="AV383" i="1"/>
  <c r="AV374" i="1"/>
  <c r="AV435" i="1"/>
  <c r="AV424" i="1"/>
  <c r="AV418" i="1"/>
  <c r="AV413" i="1"/>
  <c r="AV409" i="1"/>
  <c r="AV405" i="1"/>
  <c r="AV462" i="1"/>
  <c r="AV450" i="1"/>
  <c r="AV443" i="1"/>
  <c r="AV427" i="1"/>
  <c r="AV378" i="1"/>
  <c r="AV454" i="1"/>
  <c r="AV444" i="1"/>
  <c r="AV425" i="1"/>
  <c r="AV414" i="1"/>
  <c r="AV410" i="1"/>
  <c r="AV406" i="1"/>
  <c r="AV392" i="1"/>
  <c r="AV463" i="1"/>
  <c r="AV457" i="1"/>
  <c r="AV426" i="1"/>
  <c r="AV417" i="1"/>
  <c r="AV397" i="1"/>
  <c r="AV455" i="1"/>
  <c r="AV430" i="1"/>
  <c r="AV428" i="1"/>
  <c r="AV415" i="1"/>
  <c r="AV411" i="1"/>
  <c r="AV407" i="1"/>
  <c r="AV388" i="1"/>
  <c r="AV385" i="1"/>
  <c r="AV381" i="1"/>
  <c r="AV458" i="1"/>
  <c r="AV452" i="1"/>
  <c r="AV376" i="1"/>
  <c r="AV361" i="1"/>
  <c r="AV346" i="1"/>
  <c r="AV341" i="1"/>
  <c r="AV364" i="1"/>
  <c r="AV353" i="1"/>
  <c r="AV330" i="1"/>
  <c r="AV323" i="1"/>
  <c r="AV371" i="1"/>
  <c r="AV359" i="1"/>
  <c r="AV439" i="1"/>
  <c r="AV421" i="1"/>
  <c r="AV362" i="1"/>
  <c r="AV350" i="1"/>
  <c r="AV344" i="1"/>
  <c r="AV340" i="1"/>
  <c r="AV326" i="1"/>
  <c r="AV369" i="1"/>
  <c r="AV365" i="1"/>
  <c r="AV437" i="1"/>
  <c r="AV360" i="1"/>
  <c r="AV351" i="1"/>
  <c r="AV345" i="1"/>
  <c r="AV342" i="1"/>
  <c r="AV339" i="1"/>
  <c r="AV321" i="1"/>
  <c r="AV395" i="1"/>
  <c r="AV363" i="1"/>
  <c r="AV347" i="1"/>
  <c r="AV343" i="1"/>
  <c r="AV358" i="1"/>
  <c r="AV306" i="1"/>
  <c r="AV294" i="1"/>
  <c r="AV255" i="1"/>
  <c r="AV245" i="1"/>
  <c r="AV233" i="1"/>
  <c r="AV230" i="1"/>
  <c r="AV312" i="1"/>
  <c r="AV297" i="1"/>
  <c r="AV278" i="1"/>
  <c r="AV273" i="1"/>
  <c r="AV243" i="1"/>
  <c r="AV286" i="1"/>
  <c r="AV259" i="1"/>
  <c r="AV251" i="1"/>
  <c r="AV249" i="1"/>
  <c r="AV248" i="1"/>
  <c r="AV239" i="1"/>
  <c r="AV234" i="1"/>
  <c r="AV322" i="1"/>
  <c r="AV295" i="1"/>
  <c r="AV268" i="1"/>
  <c r="AV325" i="1"/>
  <c r="AV319" i="1"/>
  <c r="AV313" i="1"/>
  <c r="AV298" i="1"/>
  <c r="AV274" i="1"/>
  <c r="AV260" i="1"/>
  <c r="AV352" i="1"/>
  <c r="AV308" i="1"/>
  <c r="AV293" i="1"/>
  <c r="AV291" i="1"/>
  <c r="AV269" i="1"/>
  <c r="AV266" i="1"/>
  <c r="AV254" i="1"/>
  <c r="AV235" i="1"/>
  <c r="AV311" i="1"/>
  <c r="AV303" i="1"/>
  <c r="AV296" i="1"/>
  <c r="AV284" i="1"/>
  <c r="AV283" i="1"/>
  <c r="AV277" i="1"/>
  <c r="AV244" i="1"/>
  <c r="AV232" i="1"/>
  <c r="AV211" i="1"/>
  <c r="AV204" i="1"/>
  <c r="AV184" i="1"/>
  <c r="AV171" i="1"/>
  <c r="AV168" i="1"/>
  <c r="AV165" i="1"/>
  <c r="AV161" i="1"/>
  <c r="AV305" i="1"/>
  <c r="AV218" i="1"/>
  <c r="AV195" i="1"/>
  <c r="AV219" i="1"/>
  <c r="AV214" i="1"/>
  <c r="AV196" i="1"/>
  <c r="AV169" i="1"/>
  <c r="AV166" i="1"/>
  <c r="AV162" i="1"/>
  <c r="AV221" i="1"/>
  <c r="AV210" i="1"/>
  <c r="AV197" i="1"/>
  <c r="AV179" i="1"/>
  <c r="AV158" i="1"/>
  <c r="AV153" i="1"/>
  <c r="AV151" i="1"/>
  <c r="AV229" i="1"/>
  <c r="AV215" i="1"/>
  <c r="AV186" i="1"/>
  <c r="AV212" i="1"/>
  <c r="AV198" i="1"/>
  <c r="AV182" i="1"/>
  <c r="AV180" i="1"/>
  <c r="AV172" i="1"/>
  <c r="AV304" i="1"/>
  <c r="AV290" i="1"/>
  <c r="AV225" i="1"/>
  <c r="AV194" i="1"/>
  <c r="AV187" i="1"/>
  <c r="AV183" i="1"/>
  <c r="AV138" i="1"/>
  <c r="AV136" i="1"/>
  <c r="AV104" i="1"/>
  <c r="AV96" i="1"/>
  <c r="AV87" i="1"/>
  <c r="AV85" i="1"/>
  <c r="AV83" i="1"/>
  <c r="AV209" i="1"/>
  <c r="AV113" i="1"/>
  <c r="AV141" i="1"/>
  <c r="AV139" i="1"/>
  <c r="AV135" i="1"/>
  <c r="AV129" i="1"/>
  <c r="AV105" i="1"/>
  <c r="AV88" i="1"/>
  <c r="AV71" i="1"/>
  <c r="AV55" i="1"/>
  <c r="AV112" i="1"/>
  <c r="AV110" i="1"/>
  <c r="AV97" i="1"/>
  <c r="AV77" i="1"/>
  <c r="AV72" i="1"/>
  <c r="AV167" i="1"/>
  <c r="AV150" i="1"/>
  <c r="AV130" i="1"/>
  <c r="AV124" i="1"/>
  <c r="AV111" i="1"/>
  <c r="AV89" i="1"/>
  <c r="AV216" i="1"/>
  <c r="AV102" i="1"/>
  <c r="AV99" i="1"/>
  <c r="AV80" i="1"/>
  <c r="AV156" i="1"/>
  <c r="AV142" i="1"/>
  <c r="AV137" i="1"/>
  <c r="AV127" i="1"/>
  <c r="AV103" i="1"/>
  <c r="AV98" i="1"/>
  <c r="AV92" i="1"/>
  <c r="AV78" i="1"/>
  <c r="AV208" i="1"/>
  <c r="AV148" i="1"/>
  <c r="AV140" i="1"/>
  <c r="AV114" i="1"/>
  <c r="AV81" i="1"/>
  <c r="AV61" i="1"/>
  <c r="BD445" i="1"/>
  <c r="BD412" i="1"/>
  <c r="BD408" i="1"/>
  <c r="BD399" i="1"/>
  <c r="BD390" i="1"/>
  <c r="BD386" i="1"/>
  <c r="BD423" i="1"/>
  <c r="BD393" i="1"/>
  <c r="BD383" i="1"/>
  <c r="BD461" i="1"/>
  <c r="BD456" i="1"/>
  <c r="BD449" i="1"/>
  <c r="BD424" i="1"/>
  <c r="BD418" i="1"/>
  <c r="BD413" i="1"/>
  <c r="BD409" i="1"/>
  <c r="BD405" i="1"/>
  <c r="BD402" i="1"/>
  <c r="BD462" i="1"/>
  <c r="BD453" i="1"/>
  <c r="BD450" i="1"/>
  <c r="BD427" i="1"/>
  <c r="BD378" i="1"/>
  <c r="BD459" i="1"/>
  <c r="BD446" i="1"/>
  <c r="BD414" i="1"/>
  <c r="BD410" i="1"/>
  <c r="BD406" i="1"/>
  <c r="BD392" i="1"/>
  <c r="BD389" i="1"/>
  <c r="BD422" i="1"/>
  <c r="BD397" i="1"/>
  <c r="BD387" i="1"/>
  <c r="BD384" i="1"/>
  <c r="BD380" i="1"/>
  <c r="BD460" i="1"/>
  <c r="BD455" i="1"/>
  <c r="BD448" i="1"/>
  <c r="BD428" i="1"/>
  <c r="BD419" i="1"/>
  <c r="BD415" i="1"/>
  <c r="BD411" i="1"/>
  <c r="BD407" i="1"/>
  <c r="BD394" i="1"/>
  <c r="BD385" i="1"/>
  <c r="BD349" i="1"/>
  <c r="BD341" i="1"/>
  <c r="BD304" i="1"/>
  <c r="BD370" i="1"/>
  <c r="BD356" i="1"/>
  <c r="BD353" i="1"/>
  <c r="BD336" i="1"/>
  <c r="BD330" i="1"/>
  <c r="BD323" i="1"/>
  <c r="BD309" i="1"/>
  <c r="BD371" i="1"/>
  <c r="BD373" i="1"/>
  <c r="BD368" i="1"/>
  <c r="BD350" i="1"/>
  <c r="BD340" i="1"/>
  <c r="BD338" i="1"/>
  <c r="BD320" i="1"/>
  <c r="BD437" i="1"/>
  <c r="BD369" i="1"/>
  <c r="BD335" i="1"/>
  <c r="BD326" i="1"/>
  <c r="BD318" i="1"/>
  <c r="BD314" i="1"/>
  <c r="BD310" i="1"/>
  <c r="BD395" i="1"/>
  <c r="BD355" i="1"/>
  <c r="BD351" i="1"/>
  <c r="BD345" i="1"/>
  <c r="BD342" i="1"/>
  <c r="BD339" i="1"/>
  <c r="BD321" i="1"/>
  <c r="BD357" i="1"/>
  <c r="BD337" i="1"/>
  <c r="BD331" i="1"/>
  <c r="BD300" i="1"/>
  <c r="BD294" i="1"/>
  <c r="BD255" i="1"/>
  <c r="BD233" i="1"/>
  <c r="BD230" i="1"/>
  <c r="BD367" i="1"/>
  <c r="BD297" i="1"/>
  <c r="BD288" i="1"/>
  <c r="BD273" i="1"/>
  <c r="BD241" i="1"/>
  <c r="BD238" i="1"/>
  <c r="BD236" i="1"/>
  <c r="BD322" i="1"/>
  <c r="BD299" i="1"/>
  <c r="BD270" i="1"/>
  <c r="BD267" i="1"/>
  <c r="BD259" i="1"/>
  <c r="BD251" i="1"/>
  <c r="BD249" i="1"/>
  <c r="BD239" i="1"/>
  <c r="BD234" i="1"/>
  <c r="BD334" i="1"/>
  <c r="BD319" i="1"/>
  <c r="BD313" i="1"/>
  <c r="BD305" i="1"/>
  <c r="BD295" i="1"/>
  <c r="BD268" i="1"/>
  <c r="BD458" i="1"/>
  <c r="BD352" i="1"/>
  <c r="BD298" i="1"/>
  <c r="BD287" i="1"/>
  <c r="BD274" i="1"/>
  <c r="BD253" i="1"/>
  <c r="BD307" i="1"/>
  <c r="BD293" i="1"/>
  <c r="BD272" i="1"/>
  <c r="BD269" i="1"/>
  <c r="BD266" i="1"/>
  <c r="BD237" i="1"/>
  <c r="BD231" i="1"/>
  <c r="BD303" i="1"/>
  <c r="BD296" i="1"/>
  <c r="BD289" i="1"/>
  <c r="BD284" i="1"/>
  <c r="BD283" i="1"/>
  <c r="BD277" i="1"/>
  <c r="BD271" i="1"/>
  <c r="BD242" i="1"/>
  <c r="BD211" i="1"/>
  <c r="BD184" i="1"/>
  <c r="BD171" i="1"/>
  <c r="BD168" i="1"/>
  <c r="BD163" i="1"/>
  <c r="BD222" i="1"/>
  <c r="BD199" i="1"/>
  <c r="BD220" i="1"/>
  <c r="BD214" i="1"/>
  <c r="BD169" i="1"/>
  <c r="BD166" i="1"/>
  <c r="BD328" i="1"/>
  <c r="BD226" i="1"/>
  <c r="BD221" i="1"/>
  <c r="BD210" i="1"/>
  <c r="BD191" i="1"/>
  <c r="BD158" i="1"/>
  <c r="BD151" i="1"/>
  <c r="BD215" i="1"/>
  <c r="BD205" i="1"/>
  <c r="BD212" i="1"/>
  <c r="BD193" i="1"/>
  <c r="BD180" i="1"/>
  <c r="BD172" i="1"/>
  <c r="BD164" i="1"/>
  <c r="BD225" i="1"/>
  <c r="BD207" i="1"/>
  <c r="BD200" i="1"/>
  <c r="BD189" i="1"/>
  <c r="BD187" i="1"/>
  <c r="BD183" i="1"/>
  <c r="BD144" i="1"/>
  <c r="BD138" i="1"/>
  <c r="BD134" i="1"/>
  <c r="BD120" i="1"/>
  <c r="BD118" i="1"/>
  <c r="BD104" i="1"/>
  <c r="BD96" i="1"/>
  <c r="BD83" i="1"/>
  <c r="BD254" i="1"/>
  <c r="BD227" i="1"/>
  <c r="BD128" i="1"/>
  <c r="BD146" i="1"/>
  <c r="BD129" i="1"/>
  <c r="BD121" i="1"/>
  <c r="BD116" i="1"/>
  <c r="BD55" i="1"/>
  <c r="BD167" i="1"/>
  <c r="BD133" i="1"/>
  <c r="BD123" i="1"/>
  <c r="BD101" i="1"/>
  <c r="BD97" i="1"/>
  <c r="BD79" i="1"/>
  <c r="BD216" i="1"/>
  <c r="BD119" i="1"/>
  <c r="BD94" i="1"/>
  <c r="BD145" i="1"/>
  <c r="BD126" i="1"/>
  <c r="BD91" i="1"/>
  <c r="BD80" i="1"/>
  <c r="BD74" i="1"/>
  <c r="BD208" i="1"/>
  <c r="BD149" i="1"/>
  <c r="BD147" i="1"/>
  <c r="BD127" i="1"/>
  <c r="BD117" i="1"/>
  <c r="BD93" i="1"/>
  <c r="BD148" i="1"/>
  <c r="BD140" i="1"/>
  <c r="BD137" i="1"/>
  <c r="BD132" i="1"/>
  <c r="BD100" i="1"/>
  <c r="BD81" i="1"/>
  <c r="BD68" i="1"/>
  <c r="BL458" i="1"/>
  <c r="BL445" i="1"/>
  <c r="BL437" i="1"/>
  <c r="BL431" i="1"/>
  <c r="BL399" i="1"/>
  <c r="BL395" i="1"/>
  <c r="BL390" i="1"/>
  <c r="BL388" i="1"/>
  <c r="BL379" i="1"/>
  <c r="BL433" i="1"/>
  <c r="BL423" i="1"/>
  <c r="BL412" i="1"/>
  <c r="BL408" i="1"/>
  <c r="BL404" i="1"/>
  <c r="BL386" i="1"/>
  <c r="BL383" i="1"/>
  <c r="BL374" i="1"/>
  <c r="BL461" i="1"/>
  <c r="BL449" i="1"/>
  <c r="BL435" i="1"/>
  <c r="BL426" i="1"/>
  <c r="BL418" i="1"/>
  <c r="BL402" i="1"/>
  <c r="BL400" i="1"/>
  <c r="BL393" i="1"/>
  <c r="BL377" i="1"/>
  <c r="BL453" i="1"/>
  <c r="BL450" i="1"/>
  <c r="BL443" i="1"/>
  <c r="BL424" i="1"/>
  <c r="BL421" i="1"/>
  <c r="BL413" i="1"/>
  <c r="BL409" i="1"/>
  <c r="BL405" i="1"/>
  <c r="BL391" i="1"/>
  <c r="BL462" i="1"/>
  <c r="BL459" i="1"/>
  <c r="BL456" i="1"/>
  <c r="BL444" i="1"/>
  <c r="BL425" i="1"/>
  <c r="BL420" i="1"/>
  <c r="BL416" i="1"/>
  <c r="BL398" i="1"/>
  <c r="BL389" i="1"/>
  <c r="BL378" i="1"/>
  <c r="BL463" i="1"/>
  <c r="BL454" i="1"/>
  <c r="BL446" i="1"/>
  <c r="BL427" i="1"/>
  <c r="BL422" i="1"/>
  <c r="BL417" i="1"/>
  <c r="BL414" i="1"/>
  <c r="BL410" i="1"/>
  <c r="BL406" i="1"/>
  <c r="BL396" i="1"/>
  <c r="BL392" i="1"/>
  <c r="BL387" i="1"/>
  <c r="BL384" i="1"/>
  <c r="BL380" i="1"/>
  <c r="BL460" i="1"/>
  <c r="BL457" i="1"/>
  <c r="BL455" i="1"/>
  <c r="BL452" i="1"/>
  <c r="BL448" i="1"/>
  <c r="BL441" i="1"/>
  <c r="BL438" i="1"/>
  <c r="BL436" i="1"/>
  <c r="BL419" i="1"/>
  <c r="BL397" i="1"/>
  <c r="BL394" i="1"/>
  <c r="BL381" i="1"/>
  <c r="BL376" i="1"/>
  <c r="BL375" i="1"/>
  <c r="BL401" i="1"/>
  <c r="BL373" i="1"/>
  <c r="BL363" i="1"/>
  <c r="BL352" i="1"/>
  <c r="BL341" i="1"/>
  <c r="BL334" i="1"/>
  <c r="BL328" i="1"/>
  <c r="BL322" i="1"/>
  <c r="BL313" i="1"/>
  <c r="BL312" i="1"/>
  <c r="BL311" i="1"/>
  <c r="BL307" i="1"/>
  <c r="BL415" i="1"/>
  <c r="BL370" i="1"/>
  <c r="BL358" i="1"/>
  <c r="BL356" i="1"/>
  <c r="BL354" i="1"/>
  <c r="BL325" i="1"/>
  <c r="BL316" i="1"/>
  <c r="BL304" i="1"/>
  <c r="BL439" i="1"/>
  <c r="BL361" i="1"/>
  <c r="BL353" i="1"/>
  <c r="BL349" i="1"/>
  <c r="BL336" i="1"/>
  <c r="BL330" i="1"/>
  <c r="BL323" i="1"/>
  <c r="BL317" i="1"/>
  <c r="BL309" i="1"/>
  <c r="BL407" i="1"/>
  <c r="BL371" i="1"/>
  <c r="BL368" i="1"/>
  <c r="BL366" i="1"/>
  <c r="BL364" i="1"/>
  <c r="BL347" i="1"/>
  <c r="BL340" i="1"/>
  <c r="BL333" i="1"/>
  <c r="BL327" i="1"/>
  <c r="BL451" i="1"/>
  <c r="BL359" i="1"/>
  <c r="BL350" i="1"/>
  <c r="BL348" i="1"/>
  <c r="BL344" i="1"/>
  <c r="BL343" i="1"/>
  <c r="BL338" i="1"/>
  <c r="BL326" i="1"/>
  <c r="BL320" i="1"/>
  <c r="BL318" i="1"/>
  <c r="BL310" i="1"/>
  <c r="BL432" i="1"/>
  <c r="BL369" i="1"/>
  <c r="BL362" i="1"/>
  <c r="BL355" i="1"/>
  <c r="BL346" i="1"/>
  <c r="BL342" i="1"/>
  <c r="BL335" i="1"/>
  <c r="BL440" i="1"/>
  <c r="BL430" i="1"/>
  <c r="BL411" i="1"/>
  <c r="BL372" i="1"/>
  <c r="BL365" i="1"/>
  <c r="BL357" i="1"/>
  <c r="BL351" i="1"/>
  <c r="BL339" i="1"/>
  <c r="BL331" i="1"/>
  <c r="BL324" i="1"/>
  <c r="BL321" i="1"/>
  <c r="BL315" i="1"/>
  <c r="BL367" i="1"/>
  <c r="BL305" i="1"/>
  <c r="BL300" i="1"/>
  <c r="BL296" i="1"/>
  <c r="BL286" i="1"/>
  <c r="BL280" i="1"/>
  <c r="BL271" i="1"/>
  <c r="BL254" i="1"/>
  <c r="BL252" i="1"/>
  <c r="BL250" i="1"/>
  <c r="BL428" i="1"/>
  <c r="BL285" i="1"/>
  <c r="BL264" i="1"/>
  <c r="BL258" i="1"/>
  <c r="BL245" i="1"/>
  <c r="BL238" i="1"/>
  <c r="BL236" i="1"/>
  <c r="BL233" i="1"/>
  <c r="BL230" i="1"/>
  <c r="BL319" i="1"/>
  <c r="BL308" i="1"/>
  <c r="BL294" i="1"/>
  <c r="BL288" i="1"/>
  <c r="BL270" i="1"/>
  <c r="BL267" i="1"/>
  <c r="BL255" i="1"/>
  <c r="BL241" i="1"/>
  <c r="BL403" i="1"/>
  <c r="BL337" i="1"/>
  <c r="BL297" i="1"/>
  <c r="BL273" i="1"/>
  <c r="BL259" i="1"/>
  <c r="BL251" i="1"/>
  <c r="BL249" i="1"/>
  <c r="BL239" i="1"/>
  <c r="BL228" i="1"/>
  <c r="BL385" i="1"/>
  <c r="BL360" i="1"/>
  <c r="BL306" i="1"/>
  <c r="BL299" i="1"/>
  <c r="BL291" i="1"/>
  <c r="BL278" i="1"/>
  <c r="BL276" i="1"/>
  <c r="BL268" i="1"/>
  <c r="BL265" i="1"/>
  <c r="BL262" i="1"/>
  <c r="BL253" i="1"/>
  <c r="BL243" i="1"/>
  <c r="BL234" i="1"/>
  <c r="BL295" i="1"/>
  <c r="BL290" i="1"/>
  <c r="BL260" i="1"/>
  <c r="BL257" i="1"/>
  <c r="BL240" i="1"/>
  <c r="BL237" i="1"/>
  <c r="BL235" i="1"/>
  <c r="BL231" i="1"/>
  <c r="BL298" i="1"/>
  <c r="BL292" i="1"/>
  <c r="BL289" i="1"/>
  <c r="BL287" i="1"/>
  <c r="BL277" i="1"/>
  <c r="BL275" i="1"/>
  <c r="BL274" i="1"/>
  <c r="BL269" i="1"/>
  <c r="BL261" i="1"/>
  <c r="BL242" i="1"/>
  <c r="BL283" i="1"/>
  <c r="BL217" i="1"/>
  <c r="BL213" i="1"/>
  <c r="BL211" i="1"/>
  <c r="BL209" i="1"/>
  <c r="BL208" i="1"/>
  <c r="BL204" i="1"/>
  <c r="BL194" i="1"/>
  <c r="BL192" i="1"/>
  <c r="BL177" i="1"/>
  <c r="BL171" i="1"/>
  <c r="BL155" i="1"/>
  <c r="BL247" i="1"/>
  <c r="BL232" i="1"/>
  <c r="BL229" i="1"/>
  <c r="BL227" i="1"/>
  <c r="BL218" i="1"/>
  <c r="BL199" i="1"/>
  <c r="BL195" i="1"/>
  <c r="BL184" i="1"/>
  <c r="BL176" i="1"/>
  <c r="BL168" i="1"/>
  <c r="BL163" i="1"/>
  <c r="BL161" i="1"/>
  <c r="BL345" i="1"/>
  <c r="BL303" i="1"/>
  <c r="BL284" i="1"/>
  <c r="BL223" i="1"/>
  <c r="BL220" i="1"/>
  <c r="BL216" i="1"/>
  <c r="BL206" i="1"/>
  <c r="BL201" i="1"/>
  <c r="BL196" i="1"/>
  <c r="BL188" i="1"/>
  <c r="BL166" i="1"/>
  <c r="BL157" i="1"/>
  <c r="BL150" i="1"/>
  <c r="BL226" i="1"/>
  <c r="BL214" i="1"/>
  <c r="BL210" i="1"/>
  <c r="BL185" i="1"/>
  <c r="BL181" i="1"/>
  <c r="BL178" i="1"/>
  <c r="BL169" i="1"/>
  <c r="BL154" i="1"/>
  <c r="BL152" i="1"/>
  <c r="BL301" i="1"/>
  <c r="BL248" i="1"/>
  <c r="BL224" i="1"/>
  <c r="BL222" i="1"/>
  <c r="BL221" i="1"/>
  <c r="BL205" i="1"/>
  <c r="BL197" i="1"/>
  <c r="BL179" i="1"/>
  <c r="BL159" i="1"/>
  <c r="BL153" i="1"/>
  <c r="BL151" i="1"/>
  <c r="BL293" i="1"/>
  <c r="BL266" i="1"/>
  <c r="BL246" i="1"/>
  <c r="BL215" i="1"/>
  <c r="BL212" i="1"/>
  <c r="BL198" i="1"/>
  <c r="BL193" i="1"/>
  <c r="BL190" i="1"/>
  <c r="BL186" i="1"/>
  <c r="BL175" i="1"/>
  <c r="BL172" i="1"/>
  <c r="BL165" i="1"/>
  <c r="BL158" i="1"/>
  <c r="BL244" i="1"/>
  <c r="BL219" i="1"/>
  <c r="BL207" i="1"/>
  <c r="BL200" i="1"/>
  <c r="BL191" i="1"/>
  <c r="BL189" i="1"/>
  <c r="BL182" i="1"/>
  <c r="BL180" i="1"/>
  <c r="BL173" i="1"/>
  <c r="BL164" i="1"/>
  <c r="BL183" i="1"/>
  <c r="BL160" i="1"/>
  <c r="BL142" i="1"/>
  <c r="BL140" i="1"/>
  <c r="BL134" i="1"/>
  <c r="BL120" i="1"/>
  <c r="BL118" i="1"/>
  <c r="BL95" i="1"/>
  <c r="BL93" i="1"/>
  <c r="BL90" i="1"/>
  <c r="BL81" i="1"/>
  <c r="BL148" i="1"/>
  <c r="BL138" i="1"/>
  <c r="BL128" i="1"/>
  <c r="BL122" i="1"/>
  <c r="BL110" i="1"/>
  <c r="BL104" i="1"/>
  <c r="BL89" i="1"/>
  <c r="BL87" i="1"/>
  <c r="BL85" i="1"/>
  <c r="BL83" i="1"/>
  <c r="BL225" i="1"/>
  <c r="BL202" i="1"/>
  <c r="BL167" i="1"/>
  <c r="BL149" i="1"/>
  <c r="BL146" i="1"/>
  <c r="BL131" i="1"/>
  <c r="BL116" i="1"/>
  <c r="BL111" i="1"/>
  <c r="BL107" i="1"/>
  <c r="BL105" i="1"/>
  <c r="BL96" i="1"/>
  <c r="BL92" i="1"/>
  <c r="BL71" i="1"/>
  <c r="BL65" i="1"/>
  <c r="BL64" i="1"/>
  <c r="BL272" i="1"/>
  <c r="BL133" i="1"/>
  <c r="BL129" i="1"/>
  <c r="BL123" i="1"/>
  <c r="BL121" i="1"/>
  <c r="BL99" i="1"/>
  <c r="BL88" i="1"/>
  <c r="BL79" i="1"/>
  <c r="BL72" i="1"/>
  <c r="BL143" i="1"/>
  <c r="BL141" i="1"/>
  <c r="BL136" i="1"/>
  <c r="BL130" i="1"/>
  <c r="BL124" i="1"/>
  <c r="BL119" i="1"/>
  <c r="BL114" i="1"/>
  <c r="BL98" i="1"/>
  <c r="BL94" i="1"/>
  <c r="BL187" i="1"/>
  <c r="BL126" i="1"/>
  <c r="BL113" i="1"/>
  <c r="BL106" i="1"/>
  <c r="BL97" i="1"/>
  <c r="BL91" i="1"/>
  <c r="BL80" i="1"/>
  <c r="BL77" i="1"/>
  <c r="BL74" i="1"/>
  <c r="BL147" i="1"/>
  <c r="BL145" i="1"/>
  <c r="BL135" i="1"/>
  <c r="BL117" i="1"/>
  <c r="BL102" i="1"/>
  <c r="BL101" i="1"/>
  <c r="BL82" i="1"/>
  <c r="BL137" i="1"/>
  <c r="BL132" i="1"/>
  <c r="BL127" i="1"/>
  <c r="BL115" i="1"/>
  <c r="BL112" i="1"/>
  <c r="BL103" i="1"/>
  <c r="BL100" i="1"/>
  <c r="BL86" i="1"/>
  <c r="BL84" i="1"/>
  <c r="BL78" i="1"/>
  <c r="BL69" i="1"/>
  <c r="BL68" i="1"/>
  <c r="AF1" i="1"/>
  <c r="AN1" i="1"/>
  <c r="AX1" i="1"/>
  <c r="BF1" i="1"/>
  <c r="BG3" i="1"/>
  <c r="BE4" i="1"/>
  <c r="BL5" i="1"/>
  <c r="BH6" i="1"/>
  <c r="BA7" i="1"/>
  <c r="BJ7" i="1"/>
  <c r="AU8" i="1"/>
  <c r="BC8" i="1"/>
  <c r="BA9" i="1"/>
  <c r="BM9" i="1"/>
  <c r="AZ10" i="1"/>
  <c r="BH10" i="1"/>
  <c r="BI11" i="1"/>
  <c r="BB12" i="1"/>
  <c r="BK12" i="1"/>
  <c r="AZ13" i="1"/>
  <c r="BH13" i="1"/>
  <c r="AY15" i="1"/>
  <c r="BI15" i="1"/>
  <c r="AX16" i="1"/>
  <c r="AX17" i="1"/>
  <c r="BM18" i="1"/>
  <c r="AY19" i="1"/>
  <c r="BJ19" i="1"/>
  <c r="AX20" i="1"/>
  <c r="BF20" i="1"/>
  <c r="AU21" i="1"/>
  <c r="BC21" i="1"/>
  <c r="BK21" i="1"/>
  <c r="AV22" i="1"/>
  <c r="BL22" i="1"/>
  <c r="AW23" i="1"/>
  <c r="BE23" i="1"/>
  <c r="AW24" i="1"/>
  <c r="BE24" i="1"/>
  <c r="BG25" i="1"/>
  <c r="BD26" i="1"/>
  <c r="BL26" i="1"/>
  <c r="AZ27" i="1"/>
  <c r="BH27" i="1"/>
  <c r="BD28" i="1"/>
  <c r="BL28" i="1"/>
  <c r="BH29" i="1"/>
  <c r="BH30" i="1"/>
  <c r="BF31" i="1"/>
  <c r="BM32" i="1"/>
  <c r="BF33" i="1"/>
  <c r="BK34" i="1"/>
  <c r="BA35" i="1"/>
  <c r="AZ36" i="1"/>
  <c r="BI36" i="1"/>
  <c r="BB37" i="1"/>
  <c r="BK37" i="1"/>
  <c r="AV38" i="1"/>
  <c r="BD38" i="1"/>
  <c r="BM38" i="1"/>
  <c r="AX39" i="1"/>
  <c r="BF39" i="1"/>
  <c r="AZ40" i="1"/>
  <c r="BI40" i="1"/>
  <c r="BE41" i="1"/>
  <c r="BC42" i="1"/>
  <c r="BM42" i="1"/>
  <c r="BA43" i="1"/>
  <c r="BI43" i="1"/>
  <c r="BE44" i="1"/>
  <c r="AZ45" i="1"/>
  <c r="BI45" i="1"/>
  <c r="BE46" i="1"/>
  <c r="AU47" i="1"/>
  <c r="BF47" i="1"/>
  <c r="BA48" i="1"/>
  <c r="BJ48" i="1"/>
  <c r="AV49" i="1"/>
  <c r="BD49" i="1"/>
  <c r="AZ50" i="1"/>
  <c r="BJ51" i="1"/>
  <c r="AY52" i="1"/>
  <c r="BG52" i="1"/>
  <c r="BI53" i="1"/>
  <c r="AZ55" i="1"/>
  <c r="BK55" i="1"/>
  <c r="AW56" i="1"/>
  <c r="BD58" i="1"/>
  <c r="BM59" i="1"/>
  <c r="BL60" i="1"/>
  <c r="AX61" i="1"/>
  <c r="BI61" i="1"/>
  <c r="AZ62" i="1"/>
  <c r="BK62" i="1"/>
  <c r="AW63" i="1"/>
  <c r="AU64" i="1"/>
  <c r="BF64" i="1"/>
  <c r="BK65" i="1"/>
  <c r="BA66" i="1"/>
  <c r="BL66" i="1"/>
  <c r="BK67" i="1"/>
  <c r="BE68" i="1"/>
  <c r="BE69" i="1"/>
  <c r="BJ70" i="1"/>
  <c r="BN119" i="1"/>
  <c r="BN213" i="1"/>
  <c r="BN212" i="1"/>
  <c r="BN251" i="1"/>
  <c r="BN173" i="1"/>
  <c r="BN180" i="1"/>
  <c r="BN364" i="1"/>
  <c r="BN285" i="1"/>
  <c r="BN131" i="1"/>
  <c r="BN206" i="1"/>
  <c r="BN223" i="1"/>
  <c r="BN295" i="1"/>
  <c r="BN18" i="1"/>
  <c r="BN253" i="1"/>
  <c r="BN82" i="1"/>
  <c r="BN86" i="1"/>
  <c r="BN100" i="1"/>
  <c r="BN127" i="1"/>
  <c r="BN282" i="1"/>
  <c r="BN15" i="1"/>
  <c r="BN24" i="1"/>
  <c r="BN401" i="1"/>
  <c r="BN415" i="1"/>
  <c r="BN420" i="1"/>
  <c r="BN424" i="1"/>
  <c r="BN453" i="1"/>
  <c r="BN53" i="1"/>
  <c r="BN121" i="1"/>
  <c r="BN149" i="1"/>
  <c r="BN218" i="1"/>
  <c r="BN265" i="1"/>
  <c r="BN287" i="1"/>
  <c r="BN303" i="1"/>
  <c r="BN151" i="1"/>
  <c r="BN185" i="1"/>
  <c r="BN201" i="1"/>
  <c r="BN306" i="1"/>
  <c r="BN6" i="1"/>
  <c r="BN136" i="1"/>
  <c r="BN161" i="1"/>
  <c r="BN10" i="1"/>
  <c r="BN73" i="1"/>
  <c r="BN74" i="1"/>
  <c r="BN104" i="1"/>
  <c r="BN152" i="1"/>
  <c r="BN376" i="1"/>
  <c r="BN122" i="1"/>
  <c r="BN270" i="1"/>
  <c r="BN328" i="1"/>
  <c r="BN90" i="1"/>
  <c r="BN91" i="1"/>
  <c r="BN108" i="1"/>
  <c r="BN171" i="1"/>
  <c r="BN363" i="1"/>
  <c r="BN411" i="1"/>
  <c r="BN63" i="1"/>
  <c r="BN69" i="1"/>
  <c r="BN221" i="1"/>
  <c r="BN375" i="1"/>
  <c r="BN36" i="1"/>
  <c r="BN182" i="1"/>
  <c r="BN427" i="1"/>
  <c r="BN429" i="1"/>
  <c r="BN436" i="1"/>
  <c r="BN21" i="1"/>
  <c r="BN64" i="1"/>
  <c r="BN135" i="1"/>
  <c r="BN148" i="1"/>
  <c r="BN162" i="1"/>
  <c r="BN335" i="1"/>
  <c r="BN413" i="1"/>
  <c r="BN441" i="1"/>
  <c r="BN456" i="1"/>
  <c r="BN154" i="1"/>
  <c r="BN188" i="1"/>
  <c r="BN217" i="1"/>
  <c r="BN360" i="1"/>
  <c r="BN396" i="1"/>
  <c r="BN13" i="1"/>
  <c r="BN28" i="1"/>
  <c r="BN94" i="1"/>
  <c r="BN106" i="1"/>
  <c r="BN260" i="1"/>
  <c r="BN302" i="1"/>
  <c r="BN349" i="1"/>
  <c r="BN68" i="1"/>
  <c r="BN142" i="1"/>
  <c r="BN143" i="1"/>
  <c r="BN159" i="1"/>
  <c r="BN240" i="1"/>
  <c r="BN245" i="1"/>
  <c r="BN301" i="1"/>
  <c r="BN342" i="1"/>
  <c r="BN459" i="1"/>
  <c r="BN343" i="1"/>
  <c r="BN352" i="1"/>
  <c r="BN407" i="1"/>
  <c r="BN462" i="1"/>
  <c r="BN32" i="1"/>
  <c r="BN187" i="1"/>
  <c r="BN209" i="1"/>
  <c r="BN211" i="1"/>
  <c r="BN244" i="1"/>
  <c r="BN249" i="1"/>
  <c r="BN266" i="1"/>
  <c r="BN272" i="1"/>
  <c r="BN317" i="1"/>
  <c r="BN330" i="1"/>
  <c r="BN366" i="1"/>
  <c r="BN390" i="1"/>
  <c r="BN403" i="1"/>
  <c r="BN428" i="1"/>
  <c r="BN273" i="1"/>
  <c r="BN293" i="1"/>
  <c r="BN22" i="1"/>
  <c r="BN33" i="1"/>
  <c r="BN42" i="1"/>
  <c r="BN47" i="1"/>
  <c r="BN112" i="1"/>
  <c r="BN160" i="1"/>
  <c r="BN193" i="1"/>
  <c r="BN222" i="1"/>
  <c r="BN241" i="1"/>
  <c r="BN310" i="1"/>
  <c r="BN325" i="1"/>
  <c r="BN393" i="1"/>
  <c r="BN418" i="1"/>
  <c r="BN419" i="1"/>
  <c r="BN426" i="1"/>
  <c r="BN458" i="1"/>
  <c r="BN23" i="1"/>
  <c r="BN27" i="1"/>
  <c r="BN39" i="1"/>
  <c r="BN55" i="1"/>
  <c r="BN70" i="1"/>
  <c r="BN78" i="1"/>
  <c r="BN95" i="1"/>
  <c r="BN123" i="1"/>
  <c r="BN139" i="1"/>
  <c r="BN157" i="1"/>
  <c r="BN165" i="1"/>
  <c r="BN169" i="1"/>
  <c r="BN184" i="1"/>
  <c r="BN192" i="1"/>
  <c r="BN204" i="1"/>
  <c r="BN220" i="1"/>
  <c r="BN226" i="1"/>
  <c r="BN228" i="1"/>
  <c r="BN254" i="1"/>
  <c r="BN277" i="1"/>
  <c r="BN297" i="1"/>
  <c r="BN320" i="1"/>
  <c r="BN326" i="1"/>
  <c r="BN341" i="1"/>
  <c r="BN344" i="1"/>
  <c r="BN348" i="1"/>
  <c r="BN380" i="1"/>
  <c r="BN384" i="1"/>
  <c r="BN392" i="1"/>
  <c r="BN405" i="1"/>
  <c r="BN409" i="1"/>
  <c r="BN417" i="1"/>
  <c r="BN435" i="1"/>
  <c r="BN438" i="1"/>
  <c r="BN440" i="1"/>
  <c r="BN321" i="1"/>
  <c r="BN362" i="1"/>
  <c r="BN425" i="1"/>
  <c r="BN4" i="1"/>
  <c r="BN7" i="1"/>
  <c r="BN30" i="1"/>
  <c r="BN48" i="1"/>
  <c r="BN60" i="1"/>
  <c r="BN66" i="1"/>
  <c r="BN67" i="1"/>
  <c r="BN115" i="1"/>
  <c r="BN146" i="1"/>
  <c r="BN147" i="1"/>
  <c r="BN275" i="1"/>
  <c r="BN290" i="1"/>
  <c r="BN292" i="1"/>
  <c r="BN339" i="1"/>
  <c r="BN421" i="1"/>
  <c r="BN446" i="1"/>
  <c r="BN14" i="1"/>
  <c r="BN40" i="1"/>
  <c r="BN50" i="1"/>
  <c r="BN56" i="1"/>
  <c r="BN61" i="1"/>
  <c r="BN88" i="1"/>
  <c r="BN93" i="1"/>
  <c r="BN109" i="1"/>
  <c r="BN133" i="1"/>
  <c r="BN138" i="1"/>
  <c r="BN177" i="1"/>
  <c r="BN178" i="1"/>
  <c r="BN198" i="1"/>
  <c r="BN230" i="1"/>
  <c r="BN231" i="1"/>
  <c r="BN236" i="1"/>
  <c r="BN238" i="1"/>
  <c r="BN250" i="1"/>
  <c r="BN264" i="1"/>
  <c r="BN355" i="1"/>
  <c r="BN356" i="1"/>
  <c r="BN368" i="1"/>
  <c r="BN399" i="1"/>
  <c r="BN406" i="1"/>
  <c r="BN432" i="1"/>
  <c r="BN444" i="1"/>
  <c r="BN451" i="1"/>
  <c r="BN460" i="1"/>
  <c r="BN461" i="1"/>
  <c r="BN9" i="1"/>
  <c r="BN17" i="1"/>
  <c r="BN19" i="1"/>
  <c r="BN29" i="1"/>
  <c r="BN31" i="1"/>
  <c r="BN37" i="1"/>
  <c r="BN49" i="1"/>
  <c r="BN51" i="1"/>
  <c r="BN52" i="1"/>
  <c r="BN71" i="1"/>
  <c r="BN81" i="1"/>
  <c r="BN111" i="1"/>
  <c r="BN113" i="1"/>
  <c r="BN116" i="1"/>
  <c r="BN128" i="1"/>
  <c r="BN130" i="1"/>
  <c r="BN141" i="1"/>
  <c r="BN3" i="1"/>
  <c r="BN5" i="1"/>
  <c r="BN11" i="1"/>
  <c r="BN20" i="1"/>
  <c r="BN35" i="1"/>
  <c r="BN57" i="1"/>
  <c r="BN65" i="1"/>
  <c r="BN75" i="1"/>
  <c r="BN84" i="1"/>
  <c r="BN89" i="1"/>
  <c r="BN98" i="1"/>
  <c r="BN107" i="1"/>
  <c r="BN124" i="1"/>
  <c r="BN158" i="1"/>
  <c r="BN168" i="1"/>
  <c r="BN203" i="1"/>
  <c r="BN239" i="1"/>
  <c r="BN262" i="1"/>
  <c r="BN276" i="1"/>
  <c r="BN8" i="1"/>
  <c r="BN25" i="1"/>
  <c r="BN43" i="1"/>
  <c r="BN46" i="1"/>
  <c r="BN58" i="1"/>
  <c r="BN79" i="1"/>
  <c r="BN97" i="1"/>
  <c r="BN117" i="1"/>
  <c r="BN125" i="1"/>
  <c r="BN208" i="1"/>
  <c r="BN225" i="1"/>
  <c r="BN278" i="1"/>
  <c r="BN190" i="1"/>
  <c r="BN195" i="1"/>
  <c r="BN215" i="1"/>
  <c r="BN129" i="1"/>
  <c r="BN247" i="1"/>
  <c r="BN12" i="1"/>
  <c r="BN26" i="1"/>
  <c r="BN34" i="1"/>
  <c r="BN38" i="1"/>
  <c r="BN45" i="1"/>
  <c r="BN54" i="1"/>
  <c r="BN72" i="1"/>
  <c r="BN77" i="1"/>
  <c r="BN80" i="1"/>
  <c r="BN102" i="1"/>
  <c r="BN118" i="1"/>
  <c r="BN134" i="1"/>
  <c r="BN145" i="1"/>
  <c r="BN202" i="1"/>
  <c r="BN294" i="1"/>
  <c r="BN304" i="1"/>
  <c r="BN16" i="1"/>
  <c r="BN41" i="1"/>
  <c r="BN59" i="1"/>
  <c r="BN62" i="1"/>
  <c r="BN85" i="1"/>
  <c r="BN87" i="1"/>
  <c r="BN196" i="1"/>
  <c r="BN199" i="1"/>
  <c r="BN205" i="1"/>
  <c r="BN229" i="1"/>
  <c r="BN237" i="1"/>
  <c r="BN267" i="1"/>
  <c r="BN105" i="1"/>
  <c r="BN114" i="1"/>
  <c r="BN120" i="1"/>
  <c r="BN175" i="1"/>
  <c r="BN186" i="1"/>
  <c r="BN189" i="1"/>
  <c r="BN256" i="1"/>
  <c r="BN183" i="1"/>
  <c r="BN227" i="1"/>
  <c r="BN255" i="1"/>
  <c r="BN271" i="1"/>
  <c r="BN289" i="1"/>
  <c r="BN83" i="1"/>
  <c r="BN96" i="1"/>
  <c r="BN103" i="1"/>
  <c r="BN132" i="1"/>
  <c r="BN137" i="1"/>
  <c r="BN150" i="1"/>
  <c r="BN155" i="1"/>
  <c r="BN167" i="1"/>
  <c r="BN181" i="1"/>
  <c r="BN191" i="1"/>
  <c r="BN194" i="1"/>
  <c r="BN200" i="1"/>
  <c r="BN207" i="1"/>
  <c r="BN210" i="1"/>
  <c r="BN232" i="1"/>
  <c r="BN252" i="1"/>
  <c r="BN257" i="1"/>
  <c r="BN258" i="1"/>
  <c r="BN268" i="1"/>
  <c r="BN298" i="1"/>
  <c r="BN299" i="1"/>
  <c r="BN92" i="1"/>
  <c r="BN99" i="1"/>
  <c r="BN101" i="1"/>
  <c r="BN110" i="1"/>
  <c r="BN126" i="1"/>
  <c r="BN140" i="1"/>
  <c r="BN144" i="1"/>
  <c r="BN153" i="1"/>
  <c r="BN156" i="1"/>
  <c r="BN164" i="1"/>
  <c r="BN166" i="1"/>
  <c r="BN172" i="1"/>
  <c r="BN179" i="1"/>
  <c r="BN219" i="1"/>
  <c r="BN224" i="1"/>
  <c r="BN235" i="1"/>
  <c r="BN248" i="1"/>
  <c r="BN280" i="1"/>
  <c r="BN281" i="1"/>
  <c r="BN284" i="1"/>
  <c r="BN291" i="1"/>
  <c r="BN214" i="1"/>
  <c r="BN216" i="1"/>
  <c r="BN233" i="1"/>
  <c r="BN234" i="1"/>
  <c r="BN242" i="1"/>
  <c r="BN243" i="1"/>
  <c r="BN246" i="1"/>
  <c r="BN259" i="1"/>
  <c r="BN286" i="1"/>
  <c r="BN288" i="1"/>
  <c r="BN296" i="1"/>
  <c r="BN385" i="1"/>
  <c r="BN261" i="1"/>
  <c r="BN269" i="1"/>
  <c r="BN274" i="1"/>
  <c r="BN283" i="1"/>
  <c r="BN347" i="1"/>
  <c r="BN388" i="1"/>
  <c r="BN334" i="1"/>
  <c r="BN340" i="1"/>
  <c r="BN350" i="1"/>
  <c r="BN357" i="1"/>
  <c r="BN359" i="1"/>
  <c r="BN370" i="1"/>
  <c r="BN373" i="1"/>
  <c r="BN378" i="1"/>
  <c r="BN379" i="1"/>
  <c r="BN383" i="1"/>
  <c r="BN395" i="1"/>
  <c r="BN445" i="1"/>
  <c r="BN463" i="1"/>
  <c r="BN389" i="1"/>
  <c r="BN447" i="1"/>
  <c r="BN455" i="1"/>
  <c r="BN336" i="1"/>
  <c r="BN416" i="1"/>
  <c r="BN442" i="1"/>
  <c r="BN448" i="1"/>
  <c r="BN449" i="1"/>
  <c r="BN307" i="1"/>
  <c r="BN309" i="1"/>
  <c r="BN312" i="1"/>
  <c r="BN324" i="1"/>
  <c r="BN337" i="1"/>
  <c r="BN354" i="1"/>
  <c r="BN358" i="1"/>
  <c r="BN365" i="1"/>
  <c r="BN371" i="1"/>
  <c r="BN377" i="1"/>
  <c r="BN394" i="1"/>
  <c r="BN408" i="1"/>
  <c r="BN410" i="1"/>
  <c r="BN430" i="1"/>
  <c r="BN433" i="1"/>
  <c r="BN305" i="1"/>
  <c r="BN331" i="1"/>
  <c r="BN338" i="1"/>
  <c r="BN351" i="1"/>
  <c r="BN353" i="1"/>
  <c r="BN374" i="1"/>
  <c r="BN391" i="1"/>
  <c r="BN398" i="1"/>
  <c r="BN404" i="1"/>
  <c r="BN318" i="1"/>
  <c r="BN345" i="1"/>
  <c r="BN361" i="1"/>
  <c r="BN369" i="1"/>
  <c r="BN381" i="1"/>
  <c r="BN387" i="1"/>
  <c r="BN397" i="1"/>
  <c r="BN402" i="1"/>
  <c r="BN423" i="1"/>
  <c r="BN452" i="1"/>
  <c r="BN454" i="1"/>
  <c r="BN311" i="1"/>
  <c r="BN316" i="1"/>
  <c r="BN319" i="1"/>
  <c r="BN322" i="1"/>
  <c r="BN327" i="1"/>
  <c r="BN367" i="1"/>
  <c r="BN372" i="1"/>
  <c r="BN382" i="1"/>
  <c r="BN414" i="1"/>
  <c r="BN422" i="1"/>
  <c r="BN439" i="1"/>
  <c r="BN197" i="1"/>
  <c r="BN176" i="1"/>
  <c r="BN163" i="1"/>
  <c r="BN300" i="1"/>
  <c r="BN308" i="1"/>
  <c r="BN314" i="1"/>
  <c r="BN333" i="1"/>
  <c r="BN313" i="1"/>
  <c r="BN323" i="1"/>
  <c r="BN346" i="1"/>
  <c r="BN386" i="1"/>
  <c r="BN400" i="1"/>
  <c r="BN412" i="1"/>
  <c r="BN431" i="1"/>
  <c r="BN437" i="1"/>
  <c r="BN450" i="1"/>
  <c r="BN443" i="1"/>
  <c r="BN457" i="1"/>
  <c r="K88" i="31" l="1"/>
  <c r="H88" i="31"/>
  <c r="K79" i="31"/>
  <c r="H79" i="31"/>
  <c r="K61" i="31"/>
  <c r="H61" i="31"/>
  <c r="K52" i="31"/>
  <c r="H52" i="31"/>
  <c r="K36" i="31"/>
  <c r="H36" i="31"/>
  <c r="K27" i="31"/>
  <c r="H27" i="31"/>
  <c r="K109" i="31" l="1"/>
  <c r="H109" i="31"/>
  <c r="K276" i="31"/>
  <c r="H276" i="31"/>
  <c r="K280" i="31"/>
  <c r="H280" i="31"/>
  <c r="K281" i="31"/>
  <c r="H281" i="31"/>
  <c r="K249" i="31"/>
  <c r="H249" i="31"/>
  <c r="K199" i="31"/>
  <c r="H199" i="31"/>
  <c r="K147" i="31"/>
  <c r="H147" i="31"/>
  <c r="K171" i="31"/>
  <c r="H171" i="31"/>
  <c r="K170" i="31"/>
  <c r="H170"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174" i="1" l="1"/>
  <c r="D174" i="1" s="1"/>
  <c r="BK174" i="1" s="1"/>
  <c r="BR263" i="1"/>
  <c r="D263" i="1" s="1"/>
  <c r="BR170" i="1"/>
  <c r="D170" i="1" s="1"/>
  <c r="BR76" i="1"/>
  <c r="D76" i="1" s="1"/>
  <c r="BR329" i="1"/>
  <c r="D329" i="1" s="1"/>
  <c r="BD329" i="1" s="1"/>
  <c r="BR279" i="1"/>
  <c r="D279" i="1" s="1"/>
  <c r="BR332" i="1"/>
  <c r="D332" i="1" s="1"/>
  <c r="BD332" i="1" s="1"/>
  <c r="BR434" i="1"/>
  <c r="D434" i="1" s="1"/>
  <c r="BR396" i="1"/>
  <c r="BR376" i="1"/>
  <c r="BR441" i="1"/>
  <c r="BR451" i="1"/>
  <c r="BR401" i="1"/>
  <c r="BR421" i="1"/>
  <c r="BR324" i="1"/>
  <c r="BR308" i="1"/>
  <c r="BR312" i="1"/>
  <c r="BR311" i="1"/>
  <c r="BR307" i="1"/>
  <c r="BR459" i="1"/>
  <c r="BR317" i="1"/>
  <c r="BR291" i="1"/>
  <c r="BR290" i="1"/>
  <c r="BR257" i="1"/>
  <c r="BR292" i="1"/>
  <c r="BR287" i="1"/>
  <c r="BR283" i="1"/>
  <c r="BR305" i="1"/>
  <c r="BR318" i="1"/>
  <c r="BR200" i="1"/>
  <c r="BR182" i="1"/>
  <c r="D182" i="1" s="1"/>
  <c r="BD182" i="1" s="1"/>
  <c r="BR209" i="1"/>
  <c r="D209" i="1" s="1"/>
  <c r="BD209" i="1" s="1"/>
  <c r="BR208" i="1"/>
  <c r="BR228" i="1"/>
  <c r="BR343" i="1"/>
  <c r="BR309" i="1"/>
  <c r="BR223" i="1"/>
  <c r="BR201" i="1"/>
  <c r="BR117" i="1"/>
  <c r="BR106" i="1"/>
  <c r="BR101" i="1"/>
  <c r="BR127" i="1"/>
  <c r="BR120" i="1"/>
  <c r="BR115" i="1"/>
  <c r="BR122" i="1"/>
  <c r="BR95" i="1"/>
  <c r="BR152" i="1"/>
  <c r="BR111" i="1"/>
  <c r="BR178" i="1"/>
  <c r="BR17" i="1"/>
  <c r="BR19" i="1"/>
  <c r="BR24" i="1"/>
  <c r="BR23" i="1"/>
  <c r="BR54" i="1"/>
  <c r="BR303" i="1"/>
  <c r="BR254" i="1"/>
  <c r="BR262" i="1"/>
  <c r="BR154" i="1"/>
  <c r="BR102" i="1"/>
  <c r="BR6" i="1"/>
  <c r="BR63" i="1"/>
  <c r="BR371" i="1"/>
  <c r="BR416" i="1"/>
  <c r="BR339" i="1"/>
  <c r="BR437" i="1"/>
  <c r="BR79" i="1"/>
  <c r="BR199" i="1"/>
  <c r="BR176" i="1"/>
  <c r="BR231" i="1"/>
  <c r="BR224" i="1"/>
  <c r="BR74" i="1"/>
  <c r="BR345" i="1"/>
  <c r="BR454" i="1"/>
  <c r="BR377" i="1"/>
  <c r="BR353" i="1"/>
  <c r="BR449" i="1"/>
  <c r="BR321" i="1"/>
  <c r="BR315" i="1"/>
  <c r="BR440" i="1"/>
  <c r="BR448" i="1"/>
  <c r="BR301" i="1"/>
  <c r="BR458" i="1"/>
  <c r="BR438" i="1"/>
  <c r="BR403" i="1"/>
  <c r="BR372" i="1"/>
  <c r="BR428" i="1"/>
  <c r="BR402" i="1"/>
  <c r="BR375" i="1"/>
  <c r="BR247" i="1"/>
  <c r="BR216" i="1"/>
  <c r="BR219" i="1"/>
  <c r="BR215" i="1"/>
  <c r="BR398" i="1"/>
  <c r="BR226" i="1"/>
  <c r="BR183" i="1"/>
  <c r="BR181" i="1"/>
  <c r="BR89" i="1"/>
  <c r="BR255" i="1"/>
  <c r="BR202" i="1"/>
  <c r="BR90" i="1"/>
  <c r="BR82" i="1"/>
  <c r="BR225" i="1"/>
  <c r="BR80" i="1"/>
  <c r="BR34" i="1"/>
  <c r="BR242" i="1"/>
  <c r="BR250" i="1"/>
  <c r="BR97" i="1"/>
  <c r="BR4" i="1"/>
  <c r="BR217" i="1"/>
  <c r="BR107" i="1"/>
  <c r="BR55" i="1"/>
  <c r="BR47" i="1"/>
  <c r="BR46" i="1"/>
  <c r="BR25" i="1"/>
  <c r="BR5" i="1"/>
  <c r="BR214" i="1"/>
  <c r="BR147" i="1"/>
  <c r="D147" i="1" s="1"/>
  <c r="BR116" i="1"/>
  <c r="BR93" i="1"/>
  <c r="BR92" i="1"/>
  <c r="BR258" i="1"/>
  <c r="BR96" i="1"/>
  <c r="BR91" i="1"/>
  <c r="BR14" i="1"/>
  <c r="BR175" i="1"/>
  <c r="BR16" i="1"/>
  <c r="BR213" i="1"/>
  <c r="BR188" i="1"/>
  <c r="BR177" i="1"/>
  <c r="BR119" i="1"/>
  <c r="BR12" i="1"/>
  <c r="BR365" i="1"/>
  <c r="BR358" i="1"/>
  <c r="BR338" i="1"/>
  <c r="BR360" i="1"/>
  <c r="BR354" i="1"/>
  <c r="BR337" i="1"/>
  <c r="BR330" i="1"/>
  <c r="D330" i="1" s="1"/>
  <c r="BR336" i="1"/>
  <c r="BR364" i="1"/>
  <c r="BR362" i="1"/>
  <c r="BR357" i="1"/>
  <c r="BR335" i="1"/>
  <c r="BR356" i="1"/>
  <c r="BR367" i="1"/>
  <c r="BR359" i="1"/>
  <c r="BR334" i="1"/>
  <c r="BR328" i="1"/>
  <c r="BR361" i="1"/>
  <c r="BR355" i="1"/>
  <c r="BR333" i="1"/>
  <c r="BR327" i="1"/>
  <c r="BR363" i="1"/>
  <c r="BR331" i="1"/>
  <c r="BR197" i="1"/>
  <c r="BR198" i="1"/>
  <c r="BR195" i="1"/>
  <c r="BR134" i="1"/>
  <c r="BR77" i="1"/>
  <c r="BR15" i="1"/>
  <c r="BR366" i="1"/>
  <c r="BR133" i="1"/>
  <c r="BR132" i="1"/>
  <c r="BR78" i="1"/>
  <c r="BR131" i="1"/>
  <c r="BR196" i="1"/>
  <c r="BR194" i="1"/>
  <c r="BR453" i="1"/>
  <c r="BR395" i="1"/>
  <c r="BR392" i="1"/>
  <c r="BR320" i="1"/>
  <c r="BR452" i="1"/>
  <c r="BR266" i="1"/>
  <c r="BR284" i="1"/>
  <c r="BR268" i="1"/>
  <c r="BR270" i="1"/>
  <c r="BR227" i="1"/>
  <c r="BR88" i="1"/>
  <c r="BR86" i="1"/>
  <c r="BR271" i="1"/>
  <c r="BR222" i="1"/>
  <c r="BR206" i="1"/>
  <c r="BR85" i="1"/>
  <c r="BR272" i="1"/>
  <c r="BR267" i="1"/>
  <c r="BR155" i="1"/>
  <c r="BR145" i="1"/>
  <c r="BR64" i="1"/>
  <c r="BR98" i="1"/>
  <c r="BR11" i="1"/>
  <c r="BR8" i="1"/>
  <c r="BR246" i="1"/>
  <c r="BR99" i="1"/>
  <c r="BR84" i="1"/>
  <c r="BR68" i="1"/>
  <c r="BR35" i="1"/>
  <c r="BR7" i="1"/>
  <c r="BR163" i="1"/>
  <c r="BR157" i="1"/>
  <c r="BR51" i="1"/>
  <c r="BR286" i="1"/>
  <c r="BR69" i="1"/>
  <c r="BR436" i="1"/>
  <c r="BR420" i="1"/>
  <c r="BR304" i="1"/>
  <c r="BR379" i="1"/>
  <c r="BR431" i="1"/>
  <c r="BR378" i="1"/>
  <c r="BR276" i="1"/>
  <c r="BR191" i="1"/>
  <c r="BR113" i="1"/>
  <c r="BR112" i="1"/>
  <c r="BR278" i="1"/>
  <c r="BR114" i="1"/>
  <c r="BR193" i="1"/>
  <c r="BR53" i="1"/>
  <c r="BR221" i="1"/>
  <c r="BR192" i="1"/>
  <c r="BR190" i="1"/>
  <c r="BR110" i="1"/>
  <c r="BR94" i="1"/>
  <c r="BR61" i="1"/>
  <c r="BR280" i="1"/>
  <c r="BR121" i="1"/>
  <c r="BR165" i="1"/>
  <c r="BR32" i="1"/>
  <c r="BR220" i="1"/>
  <c r="D220" i="1" s="1"/>
  <c r="BR60" i="1"/>
  <c r="BR31" i="1"/>
  <c r="BR30" i="1"/>
  <c r="BR207" i="1"/>
  <c r="BR62" i="1"/>
  <c r="BR393" i="1"/>
  <c r="BR368" i="1"/>
  <c r="BR370" i="1"/>
  <c r="BR369" i="1"/>
  <c r="BR249" i="1"/>
  <c r="BR251" i="1"/>
  <c r="BR277" i="1"/>
  <c r="BR81" i="1"/>
  <c r="BR248" i="1"/>
  <c r="BR173" i="1"/>
  <c r="BR49" i="1"/>
  <c r="BR150" i="1"/>
  <c r="BR83" i="1"/>
  <c r="BR316" i="1"/>
  <c r="BR48" i="1"/>
  <c r="BR462" i="1"/>
  <c r="BR394" i="1"/>
  <c r="BR391" i="1"/>
  <c r="BR351" i="1"/>
  <c r="BR349" i="1"/>
  <c r="BR348" i="1"/>
  <c r="BR456" i="1"/>
  <c r="BR455" i="1"/>
  <c r="BR427" i="1"/>
  <c r="BR450" i="1"/>
  <c r="BR446" i="1"/>
  <c r="BR352" i="1"/>
  <c r="BR429" i="1"/>
  <c r="BR350" i="1"/>
  <c r="BR326" i="1"/>
  <c r="BR347" i="1"/>
  <c r="BR426" i="1"/>
  <c r="BR275" i="1"/>
  <c r="BR241" i="1"/>
  <c r="BR298" i="1"/>
  <c r="BR293" i="1"/>
  <c r="BR273" i="1"/>
  <c r="BR240" i="1"/>
  <c r="BR346" i="1"/>
  <c r="BR244" i="1"/>
  <c r="BR232" i="1"/>
  <c r="D232" i="1" s="1"/>
  <c r="BD232" i="1" s="1"/>
  <c r="BR187" i="1"/>
  <c r="BR185" i="1"/>
  <c r="BR180" i="1"/>
  <c r="BR169" i="1"/>
  <c r="BR297" i="1"/>
  <c r="BR289" i="1"/>
  <c r="BR158" i="1"/>
  <c r="BR151" i="1"/>
  <c r="BR142" i="1"/>
  <c r="BR294" i="1"/>
  <c r="BR285" i="1"/>
  <c r="BR269" i="1"/>
  <c r="BR261" i="1"/>
  <c r="BR239" i="1"/>
  <c r="BR205" i="1"/>
  <c r="BR288" i="1"/>
  <c r="BR135" i="1"/>
  <c r="BR123" i="1"/>
  <c r="BR38" i="1"/>
  <c r="BR36" i="1"/>
  <c r="BR10" i="1"/>
  <c r="BR148" i="1"/>
  <c r="BR136" i="1"/>
  <c r="BR259" i="1"/>
  <c r="BR245" i="1"/>
  <c r="BR243" i="1"/>
  <c r="BR168" i="1"/>
  <c r="BR138" i="1"/>
  <c r="BR65" i="1"/>
  <c r="BR44" i="1"/>
  <c r="BR39" i="1"/>
  <c r="BR296" i="1"/>
  <c r="BR234" i="1"/>
  <c r="BR184" i="1"/>
  <c r="BR160" i="1"/>
  <c r="BR43" i="1"/>
  <c r="BR37" i="1"/>
  <c r="BR9" i="1"/>
  <c r="BR230" i="1"/>
  <c r="BR186" i="1"/>
  <c r="BR141" i="1"/>
  <c r="BR295" i="1"/>
  <c r="BR274" i="1"/>
  <c r="BR264" i="1"/>
  <c r="BR159" i="1"/>
  <c r="BR42" i="1"/>
  <c r="BR41" i="1"/>
  <c r="BR40" i="1"/>
  <c r="BR260" i="1"/>
  <c r="BR140" i="1"/>
  <c r="BR137" i="1"/>
  <c r="BR433" i="1"/>
  <c r="BR419" i="1"/>
  <c r="BR410" i="1"/>
  <c r="BR408" i="1"/>
  <c r="BR406" i="1"/>
  <c r="BR374" i="1"/>
  <c r="BR442" i="1"/>
  <c r="BR430" i="1"/>
  <c r="BR404" i="1"/>
  <c r="BR400" i="1"/>
  <c r="BR386" i="1"/>
  <c r="BR306" i="1"/>
  <c r="BR415" i="1"/>
  <c r="BR413" i="1"/>
  <c r="BR384" i="1"/>
  <c r="BR463" i="1"/>
  <c r="BR435" i="1"/>
  <c r="BR418" i="1"/>
  <c r="BR411" i="1"/>
  <c r="BR389" i="1"/>
  <c r="BR443" i="1"/>
  <c r="BR432" i="1"/>
  <c r="BR417" i="1"/>
  <c r="BR409" i="1"/>
  <c r="BR407" i="1"/>
  <c r="BR405" i="1"/>
  <c r="BR461" i="1"/>
  <c r="BR445" i="1"/>
  <c r="BR399" i="1"/>
  <c r="BR388" i="1"/>
  <c r="BR385" i="1"/>
  <c r="BR383" i="1"/>
  <c r="BR322" i="1"/>
  <c r="BR423" i="1"/>
  <c r="BR414" i="1"/>
  <c r="BR382" i="1"/>
  <c r="BR381" i="1"/>
  <c r="BR319" i="1"/>
  <c r="BR460" i="1"/>
  <c r="BR425" i="1"/>
  <c r="BR444" i="1"/>
  <c r="BR439" i="1"/>
  <c r="BR282" i="1"/>
  <c r="BR252" i="1"/>
  <c r="BR235" i="1"/>
  <c r="BR412" i="1"/>
  <c r="BR397" i="1"/>
  <c r="BR302" i="1"/>
  <c r="BR149" i="1"/>
  <c r="BR130" i="1"/>
  <c r="BR128" i="1"/>
  <c r="BR314" i="1"/>
  <c r="BR256" i="1"/>
  <c r="BR237" i="1"/>
  <c r="BR162" i="1"/>
  <c r="BR146" i="1"/>
  <c r="BR139" i="1"/>
  <c r="BR125" i="1"/>
  <c r="BR104" i="1"/>
  <c r="BR310" i="1"/>
  <c r="BR203" i="1"/>
  <c r="BR236" i="1"/>
  <c r="BR204" i="1"/>
  <c r="BR72" i="1"/>
  <c r="BR67" i="1"/>
  <c r="BR59" i="1"/>
  <c r="BR144" i="1"/>
  <c r="BR66" i="1"/>
  <c r="BR33" i="1"/>
  <c r="BR26" i="1"/>
  <c r="BR179" i="1"/>
  <c r="BR143" i="1"/>
  <c r="BR70" i="1"/>
  <c r="BR58" i="1"/>
  <c r="BR281" i="1"/>
  <c r="BR126" i="1"/>
  <c r="BR124" i="1"/>
  <c r="BR57" i="1"/>
  <c r="BR3" i="1"/>
  <c r="BR108" i="1"/>
  <c r="BR75" i="1"/>
  <c r="BR52" i="1"/>
  <c r="BR29" i="1"/>
  <c r="BR21" i="1"/>
  <c r="BR18" i="1"/>
  <c r="BR164" i="1"/>
  <c r="BR105" i="1"/>
  <c r="BR103" i="1"/>
  <c r="BR71" i="1"/>
  <c r="BR56" i="1"/>
  <c r="BR28" i="1"/>
  <c r="BR238" i="1"/>
  <c r="BR218" i="1"/>
  <c r="BR156" i="1"/>
  <c r="BR109" i="1"/>
  <c r="BR87" i="1"/>
  <c r="BR22" i="1"/>
  <c r="BR13" i="1"/>
  <c r="BR153" i="1"/>
  <c r="BR73" i="1"/>
  <c r="BR27" i="1"/>
  <c r="BR344" i="1"/>
  <c r="BR457" i="1"/>
  <c r="BR325" i="1"/>
  <c r="BR299" i="1"/>
  <c r="BR229" i="1"/>
  <c r="BR161" i="1"/>
  <c r="BR50" i="1"/>
  <c r="BR129" i="1"/>
  <c r="BR265" i="1"/>
  <c r="BR342" i="1"/>
  <c r="BR341" i="1"/>
  <c r="BR340" i="1"/>
  <c r="BR171" i="1"/>
  <c r="BR212" i="1"/>
  <c r="BR167" i="1"/>
  <c r="BR211" i="1"/>
  <c r="BR172" i="1"/>
  <c r="BR210" i="1"/>
  <c r="BR166" i="1"/>
  <c r="BR20" i="1"/>
  <c r="BR447" i="1"/>
  <c r="BR422" i="1"/>
  <c r="BR424" i="1"/>
  <c r="D424" i="1" s="1"/>
  <c r="BR390" i="1"/>
  <c r="BR387" i="1"/>
  <c r="BR373" i="1"/>
  <c r="BR380" i="1"/>
  <c r="BR323" i="1"/>
  <c r="BR313" i="1"/>
  <c r="BR300" i="1"/>
  <c r="BR253" i="1"/>
  <c r="BR233" i="1"/>
  <c r="BR189" i="1"/>
  <c r="BR118" i="1"/>
  <c r="BR100" i="1"/>
  <c r="BR45" i="1"/>
  <c r="BH174" i="1" l="1"/>
  <c r="AU174" i="1"/>
  <c r="AW174" i="1"/>
  <c r="BA174" i="1"/>
  <c r="BC174" i="1"/>
  <c r="BB174" i="1"/>
  <c r="AV174" i="1"/>
  <c r="BD174" i="1"/>
  <c r="AX263" i="1"/>
  <c r="BC263" i="1"/>
  <c r="BF263" i="1"/>
  <c r="AV263" i="1"/>
  <c r="AY263" i="1"/>
  <c r="BD263" i="1"/>
  <c r="BG263" i="1"/>
  <c r="AW263" i="1"/>
  <c r="AZ263" i="1"/>
  <c r="BE263" i="1"/>
  <c r="BH263" i="1"/>
  <c r="BA263" i="1"/>
  <c r="BB263" i="1"/>
  <c r="BH170" i="1"/>
  <c r="AV76" i="1"/>
  <c r="AU76" i="1"/>
  <c r="AW76" i="1"/>
  <c r="BH329" i="1"/>
  <c r="AV329" i="1"/>
  <c r="AW329" i="1"/>
  <c r="AU329" i="1"/>
  <c r="AX279" i="1"/>
  <c r="AZ279" i="1"/>
  <c r="BC279" i="1"/>
  <c r="BH279" i="1"/>
  <c r="BK279" i="1"/>
  <c r="BE279" i="1"/>
  <c r="BA279" i="1"/>
  <c r="BM279" i="1"/>
  <c r="BF279" i="1"/>
  <c r="AY279" i="1"/>
  <c r="BB279" i="1"/>
  <c r="BD279" i="1"/>
  <c r="BH332" i="1"/>
  <c r="AU332" i="1"/>
  <c r="AV332" i="1"/>
  <c r="AW332" i="1"/>
  <c r="BA434" i="1"/>
  <c r="AZ434" i="1"/>
  <c r="BD434" i="1"/>
  <c r="AX434" i="1"/>
  <c r="BH434" i="1"/>
  <c r="BE434" i="1"/>
  <c r="AY434" i="1"/>
  <c r="BB434" i="1"/>
  <c r="BC434" i="1"/>
  <c r="BH330" i="1"/>
  <c r="BE232" i="1"/>
  <c r="BE182" i="1"/>
  <c r="AW147" i="1"/>
  <c r="AV147" i="1"/>
  <c r="AU147" i="1"/>
  <c r="AW220" i="1"/>
  <c r="AV220" i="1"/>
  <c r="AU220" i="1"/>
  <c r="BE209" i="1"/>
  <c r="BH424" i="1"/>
  <c r="D454" i="1"/>
  <c r="BD454" i="1" s="1"/>
  <c r="D266" i="1"/>
  <c r="D197" i="1"/>
  <c r="BG197" i="1" s="1"/>
  <c r="BE454" i="1" l="1"/>
  <c r="AZ197" i="1"/>
  <c r="AY197" i="1"/>
  <c r="BF197" i="1"/>
  <c r="AX197" i="1"/>
  <c r="BE197" i="1"/>
  <c r="BD197" i="1"/>
  <c r="BC197" i="1"/>
  <c r="BB197" i="1"/>
  <c r="BA197" i="1"/>
  <c r="BH266" i="1"/>
  <c r="BF266" i="1"/>
  <c r="D23" i="1" l="1"/>
  <c r="BI23" i="1" l="1"/>
  <c r="D24" i="1"/>
  <c r="D221" i="1"/>
  <c r="BA21" i="38"/>
  <c r="BA20" i="38"/>
  <c r="BA19" i="38"/>
  <c r="BA18" i="38"/>
  <c r="BA17" i="38"/>
  <c r="BA16" i="38"/>
  <c r="BA15" i="38"/>
  <c r="BA14" i="38"/>
  <c r="BA13" i="38"/>
  <c r="BA12" i="38"/>
  <c r="BA11" i="38"/>
  <c r="BA10" i="38"/>
  <c r="BA9" i="38"/>
  <c r="BA8" i="38"/>
  <c r="BA7" i="38"/>
  <c r="BA6" i="38"/>
  <c r="K271" i="31"/>
  <c r="H169" i="31"/>
  <c r="K270" i="31"/>
  <c r="H168" i="31"/>
  <c r="K269" i="31"/>
  <c r="H167" i="31"/>
  <c r="K268" i="31"/>
  <c r="H166" i="31"/>
  <c r="K267" i="31"/>
  <c r="H165" i="31"/>
  <c r="K266" i="31"/>
  <c r="H164" i="31"/>
  <c r="K265" i="31"/>
  <c r="H163" i="31"/>
  <c r="K264" i="31"/>
  <c r="H162" i="31"/>
  <c r="K263" i="31"/>
  <c r="H161" i="31"/>
  <c r="K262" i="31"/>
  <c r="H160" i="31"/>
  <c r="K261" i="31"/>
  <c r="H159" i="31"/>
  <c r="K260" i="31"/>
  <c r="H158" i="31"/>
  <c r="K259" i="31"/>
  <c r="H157" i="31"/>
  <c r="K258" i="31"/>
  <c r="H156" i="31"/>
  <c r="K257" i="31"/>
  <c r="H155" i="31"/>
  <c r="K256" i="31"/>
  <c r="H154" i="31"/>
  <c r="K255" i="31"/>
  <c r="H153" i="31"/>
  <c r="K254" i="31"/>
  <c r="H152" i="31"/>
  <c r="K253" i="31"/>
  <c r="H151" i="31"/>
  <c r="K252" i="31"/>
  <c r="H150" i="31"/>
  <c r="K251" i="31"/>
  <c r="H149" i="31"/>
  <c r="K250" i="31"/>
  <c r="H148" i="31"/>
  <c r="K248" i="31"/>
  <c r="H146" i="31"/>
  <c r="K247" i="31"/>
  <c r="H145" i="31"/>
  <c r="K246" i="31"/>
  <c r="H144" i="31"/>
  <c r="K245" i="31"/>
  <c r="H143" i="31"/>
  <c r="K244" i="31"/>
  <c r="H142" i="31"/>
  <c r="K243" i="31"/>
  <c r="H141" i="31"/>
  <c r="K242" i="31"/>
  <c r="H140" i="31"/>
  <c r="K241" i="31"/>
  <c r="H139" i="31"/>
  <c r="K240" i="31"/>
  <c r="H138" i="31"/>
  <c r="K239" i="31"/>
  <c r="H137" i="31"/>
  <c r="K238" i="31"/>
  <c r="H136" i="31"/>
  <c r="K237" i="31"/>
  <c r="H135" i="31"/>
  <c r="K236" i="31"/>
  <c r="H134" i="31"/>
  <c r="K235" i="31"/>
  <c r="H133" i="31"/>
  <c r="K234" i="31"/>
  <c r="H132" i="31"/>
  <c r="K233" i="31"/>
  <c r="H131" i="31"/>
  <c r="K232" i="31"/>
  <c r="H130" i="31"/>
  <c r="K231" i="31"/>
  <c r="H129" i="31"/>
  <c r="K230" i="31"/>
  <c r="H128" i="31"/>
  <c r="K229" i="31"/>
  <c r="H127" i="31"/>
  <c r="K228" i="31"/>
  <c r="H126" i="31"/>
  <c r="K227" i="31"/>
  <c r="H125" i="31"/>
  <c r="K226" i="31"/>
  <c r="H124" i="31"/>
  <c r="K225" i="31"/>
  <c r="H123" i="31"/>
  <c r="K224" i="31"/>
  <c r="H122" i="31"/>
  <c r="K223" i="31"/>
  <c r="H121" i="31"/>
  <c r="K222" i="31"/>
  <c r="H120" i="31"/>
  <c r="BK221" i="1" l="1"/>
  <c r="BI24" i="1"/>
  <c r="K198" i="31" l="1"/>
  <c r="H271" i="31"/>
  <c r="K197" i="31"/>
  <c r="H267" i="31"/>
  <c r="K161" i="31"/>
  <c r="H221" i="31"/>
  <c r="K160" i="31"/>
  <c r="H217" i="31"/>
  <c r="K196" i="31"/>
  <c r="H246" i="31"/>
  <c r="K159" i="31"/>
  <c r="H196" i="31"/>
  <c r="K90" i="31" l="1"/>
  <c r="H90" i="31"/>
  <c r="K81" i="31"/>
  <c r="H81" i="31"/>
  <c r="K63" i="31"/>
  <c r="H63" i="31"/>
  <c r="K54" i="31"/>
  <c r="H54" i="31"/>
  <c r="K45" i="31"/>
  <c r="H45" i="31"/>
  <c r="K38" i="31"/>
  <c r="H38" i="31"/>
  <c r="K29" i="31"/>
  <c r="H29" i="31"/>
  <c r="K287" i="31" l="1"/>
  <c r="H98" i="31"/>
  <c r="K286" i="31"/>
  <c r="H105" i="31"/>
  <c r="K285" i="31"/>
  <c r="H106" i="31"/>
  <c r="K284" i="31"/>
  <c r="H104" i="31"/>
  <c r="K283" i="31"/>
  <c r="H95" i="31"/>
  <c r="K282" i="31"/>
  <c r="H103" i="31"/>
  <c r="K279" i="31"/>
  <c r="H100" i="31"/>
  <c r="K278" i="31"/>
  <c r="K277" i="31"/>
  <c r="H108" i="31"/>
  <c r="K275" i="31"/>
  <c r="H96" i="31"/>
  <c r="K105" i="31" l="1"/>
  <c r="H115" i="31"/>
  <c r="D132" i="1" l="1"/>
  <c r="D31" i="1"/>
  <c r="D168" i="1"/>
  <c r="D397" i="1"/>
  <c r="D385" i="1"/>
  <c r="D386" i="1"/>
  <c r="D104" i="1"/>
  <c r="D449" i="1"/>
  <c r="D402" i="1"/>
  <c r="D428" i="1"/>
  <c r="D215" i="1"/>
  <c r="D323" i="1"/>
  <c r="D313" i="1"/>
  <c r="D45" i="1"/>
  <c r="AU132" i="1" l="1"/>
  <c r="AW132" i="1"/>
  <c r="AV132" i="1"/>
  <c r="BE428" i="1"/>
  <c r="AW402" i="1"/>
  <c r="AV402" i="1"/>
  <c r="AU402" i="1"/>
  <c r="BH104" i="1"/>
  <c r="BH313" i="1"/>
  <c r="AV449" i="1"/>
  <c r="AW449" i="1"/>
  <c r="AU449" i="1"/>
  <c r="BH397" i="1"/>
  <c r="AV31" i="1"/>
  <c r="BK31" i="1"/>
  <c r="AU31" i="1"/>
  <c r="BE31" i="1"/>
  <c r="AW31" i="1"/>
  <c r="BH45" i="1"/>
  <c r="BH323" i="1"/>
  <c r="BH215" i="1"/>
  <c r="BH386" i="1"/>
  <c r="BH168" i="1"/>
  <c r="BH385" i="1"/>
  <c r="D347" i="1"/>
  <c r="D89" i="1"/>
  <c r="D198" i="1"/>
  <c r="D78" i="1"/>
  <c r="BD78" i="1" s="1"/>
  <c r="D346" i="1"/>
  <c r="D8" i="1"/>
  <c r="K212" i="31"/>
  <c r="H272" i="31"/>
  <c r="AY346" i="1" l="1"/>
  <c r="BD346" i="1"/>
  <c r="BC346" i="1"/>
  <c r="BB346" i="1"/>
  <c r="BA346" i="1"/>
  <c r="BA89" i="1"/>
  <c r="AZ89" i="1"/>
  <c r="BD89" i="1"/>
  <c r="BC89" i="1"/>
  <c r="BB89" i="1"/>
  <c r="BE198" i="1"/>
  <c r="BD198" i="1"/>
  <c r="BC198" i="1"/>
  <c r="BB198" i="1"/>
  <c r="BA198" i="1"/>
  <c r="AZ198" i="1"/>
  <c r="AY198" i="1"/>
  <c r="AX198" i="1"/>
  <c r="BH8" i="1"/>
  <c r="BG8" i="1"/>
  <c r="BF8" i="1"/>
  <c r="AY78" i="1"/>
  <c r="BD347" i="1"/>
  <c r="BC347" i="1"/>
  <c r="BB347" i="1"/>
  <c r="BA347" i="1"/>
  <c r="AY347" i="1"/>
  <c r="D289" i="1" l="1"/>
  <c r="D304" i="1"/>
  <c r="BF304" i="1" l="1"/>
  <c r="AW289" i="1"/>
  <c r="AV289" i="1"/>
  <c r="AU289" i="1"/>
  <c r="B71" i="28" l="1"/>
  <c r="D188" i="1" l="1"/>
  <c r="D183" i="1"/>
  <c r="BK183" i="1" s="1"/>
  <c r="BK188" i="1" l="1"/>
  <c r="BC188" i="1"/>
  <c r="AU188" i="1"/>
  <c r="BB188" i="1"/>
  <c r="BH188" i="1"/>
  <c r="BE188" i="1"/>
  <c r="AW188" i="1"/>
  <c r="AV188" i="1"/>
  <c r="BD188" i="1"/>
  <c r="BH183" i="1"/>
  <c r="K87" i="31" l="1"/>
  <c r="H86" i="31"/>
  <c r="K274" i="31"/>
  <c r="K273" i="31"/>
  <c r="K272" i="31"/>
  <c r="K221" i="31"/>
  <c r="K220" i="31"/>
  <c r="K219" i="31"/>
  <c r="K218" i="31"/>
  <c r="K217" i="31"/>
  <c r="K216" i="31"/>
  <c r="K215" i="31"/>
  <c r="K214" i="31"/>
  <c r="K213" i="31"/>
  <c r="K211" i="31"/>
  <c r="K210" i="31"/>
  <c r="K209" i="31"/>
  <c r="K208" i="31"/>
  <c r="K207" i="31"/>
  <c r="K206" i="31"/>
  <c r="K205" i="31"/>
  <c r="K204" i="31"/>
  <c r="K203" i="31"/>
  <c r="K202" i="31"/>
  <c r="K201" i="31"/>
  <c r="K200"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69" i="31"/>
  <c r="K168" i="31"/>
  <c r="K167" i="31"/>
  <c r="K166" i="31"/>
  <c r="K165" i="31"/>
  <c r="K164" i="31"/>
  <c r="K163" i="31"/>
  <c r="K162" i="31"/>
  <c r="K158" i="31"/>
  <c r="K157" i="31"/>
  <c r="K156" i="31"/>
  <c r="K155" i="31"/>
  <c r="K154" i="31"/>
  <c r="K153" i="31"/>
  <c r="K152" i="31"/>
  <c r="K151" i="31"/>
  <c r="K150" i="31"/>
  <c r="K149" i="31"/>
  <c r="K148"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8" i="31"/>
  <c r="K107" i="31"/>
  <c r="K106" i="31"/>
  <c r="K104" i="31"/>
  <c r="K103" i="31"/>
  <c r="K102" i="31"/>
  <c r="K101" i="31"/>
  <c r="K100" i="31"/>
  <c r="K99" i="31"/>
  <c r="K98" i="31"/>
  <c r="K97" i="31"/>
  <c r="K96" i="31"/>
  <c r="K95" i="31"/>
  <c r="K94" i="31"/>
  <c r="K93" i="31"/>
  <c r="K92" i="31"/>
  <c r="K91" i="31"/>
  <c r="K89" i="31"/>
  <c r="K86" i="31"/>
  <c r="K85" i="31"/>
  <c r="K84" i="31"/>
  <c r="K83" i="31"/>
  <c r="K82" i="31"/>
  <c r="K80" i="31"/>
  <c r="K78" i="31"/>
  <c r="K77" i="31"/>
  <c r="K76" i="31"/>
  <c r="K75"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D284" i="1" l="1"/>
  <c r="H77" i="31"/>
  <c r="H59" i="31"/>
  <c r="H50" i="31"/>
  <c r="H42" i="31"/>
  <c r="H34" i="31"/>
  <c r="H25" i="31"/>
  <c r="BI284" i="1" l="1"/>
  <c r="D303" i="1"/>
  <c r="H102" i="31"/>
  <c r="BF303" i="1" l="1"/>
  <c r="W80" i="2"/>
  <c r="W60" i="2"/>
  <c r="W40" i="2"/>
  <c r="W39" i="2"/>
  <c r="W38" i="2"/>
  <c r="H94" i="31"/>
  <c r="H93" i="31"/>
  <c r="H273" i="31"/>
  <c r="R1" i="52" a="1"/>
  <c r="Y1" i="52" s="1"/>
  <c r="AH1" i="52" l="1"/>
  <c r="AA1" i="52"/>
  <c r="W1" i="52"/>
  <c r="V1" i="52"/>
  <c r="Z1" i="52"/>
  <c r="R1" i="52"/>
  <c r="AI1" i="52"/>
  <c r="S1" i="52"/>
  <c r="AE1" i="52"/>
  <c r="AD1" i="52"/>
  <c r="D10" i="1"/>
  <c r="D127" i="1"/>
  <c r="D233" i="1"/>
  <c r="W79" i="2"/>
  <c r="W78" i="2"/>
  <c r="W59" i="2"/>
  <c r="W58" i="2"/>
  <c r="AF1" i="52"/>
  <c r="X1" i="52"/>
  <c r="AK1" i="52"/>
  <c r="AC1" i="52"/>
  <c r="U1" i="52"/>
  <c r="AJ1" i="52"/>
  <c r="AB1" i="52"/>
  <c r="T1" i="52"/>
  <c r="AG1" i="52"/>
  <c r="BH233" i="1" l="1"/>
  <c r="BH127" i="1"/>
  <c r="AU10" i="1"/>
  <c r="AW10" i="1"/>
  <c r="AH6" i="39"/>
  <c r="S21" i="2"/>
  <c r="V21" i="2"/>
  <c r="AN6" i="39"/>
  <c r="AJ6" i="39"/>
  <c r="T21" i="2"/>
  <c r="AL6" i="39"/>
  <c r="U21" i="2"/>
  <c r="D83" i="1"/>
  <c r="D225" i="1"/>
  <c r="D234" i="1"/>
  <c r="BK83" i="1" l="1"/>
  <c r="BM83" i="1"/>
  <c r="BJ225" i="1"/>
  <c r="BK234" i="1"/>
  <c r="BH234" i="1"/>
  <c r="S78" i="2"/>
  <c r="S80" i="2"/>
  <c r="S79" i="2"/>
  <c r="T78" i="2"/>
  <c r="T79" i="2"/>
  <c r="T80" i="2"/>
  <c r="U78" i="2"/>
  <c r="U40" i="2"/>
  <c r="U60" i="2"/>
  <c r="U59" i="2"/>
  <c r="U80" i="2"/>
  <c r="U39" i="2"/>
  <c r="U79" i="2"/>
  <c r="V80" i="2"/>
  <c r="V79" i="2"/>
  <c r="V78" i="2"/>
  <c r="H252" i="31"/>
  <c r="H202" i="31"/>
  <c r="H237" i="31"/>
  <c r="H187" i="31"/>
  <c r="BQ2" i="1" l="1"/>
  <c r="BP2" i="1"/>
  <c r="BO2" i="1"/>
  <c r="H89" i="31"/>
  <c r="H80" i="31"/>
  <c r="H62" i="31"/>
  <c r="H53" i="31"/>
  <c r="H44" i="31"/>
  <c r="H37" i="31"/>
  <c r="H28" i="31"/>
  <c r="H111" i="31"/>
  <c r="H118" i="31"/>
  <c r="H266" i="31"/>
  <c r="H216" i="31"/>
  <c r="H222" i="31"/>
  <c r="H172" i="31"/>
  <c r="D226" i="1" l="1"/>
  <c r="D123" i="1"/>
  <c r="BN2" i="1"/>
  <c r="BR2" i="1"/>
  <c r="H228" i="31"/>
  <c r="H178" i="31"/>
  <c r="AW123" i="1" l="1"/>
  <c r="AV123" i="1"/>
  <c r="AU123" i="1"/>
  <c r="AW226" i="1"/>
  <c r="AV226" i="1"/>
  <c r="AU226" i="1"/>
  <c r="D2" i="1"/>
  <c r="H99" i="31"/>
  <c r="H97" i="31"/>
  <c r="BM2" i="1" l="1"/>
  <c r="BE2" i="1"/>
  <c r="AW2" i="1"/>
  <c r="BD2" i="1"/>
  <c r="AV2" i="1"/>
  <c r="BC2" i="1"/>
  <c r="AU2" i="1"/>
  <c r="BJ2" i="1"/>
  <c r="BB2" i="1"/>
  <c r="BA2" i="1"/>
  <c r="BH2" i="1"/>
  <c r="AZ2" i="1"/>
  <c r="BG2" i="1"/>
  <c r="AY2" i="1"/>
  <c r="BF2" i="1"/>
  <c r="AX2" i="1"/>
  <c r="H227" i="31" l="1"/>
  <c r="H176" i="31"/>
  <c r="D405" i="1" l="1"/>
  <c r="D415" i="1"/>
  <c r="D409" i="1"/>
  <c r="D410" i="1"/>
  <c r="D412" i="1"/>
  <c r="D407" i="1"/>
  <c r="D414" i="1"/>
  <c r="D411" i="1"/>
  <c r="D406" i="1"/>
  <c r="D413" i="1"/>
  <c r="D408" i="1"/>
  <c r="D96" i="1"/>
  <c r="BH412" i="1" l="1"/>
  <c r="BH408" i="1"/>
  <c r="BH409" i="1"/>
  <c r="BI96" i="1"/>
  <c r="BF96" i="1"/>
  <c r="BH413" i="1"/>
  <c r="BH415" i="1"/>
  <c r="BH406" i="1"/>
  <c r="BH405" i="1"/>
  <c r="BH411" i="1"/>
  <c r="BH410" i="1"/>
  <c r="BH414" i="1"/>
  <c r="BH407" i="1"/>
  <c r="D462" i="1" l="1"/>
  <c r="D144" i="1"/>
  <c r="D146" i="1"/>
  <c r="D58" i="1"/>
  <c r="D399" i="1"/>
  <c r="D28" i="1"/>
  <c r="D128" i="1"/>
  <c r="AW144" i="1" l="1"/>
  <c r="BL144" i="1"/>
  <c r="AV144" i="1"/>
  <c r="AU144" i="1"/>
  <c r="AW28" i="1"/>
  <c r="AV28" i="1"/>
  <c r="AU28" i="1"/>
  <c r="BH462" i="1"/>
  <c r="AW128" i="1"/>
  <c r="AV128" i="1"/>
  <c r="AU128" i="1"/>
  <c r="AU399" i="1"/>
  <c r="AW399" i="1"/>
  <c r="AV399" i="1"/>
  <c r="BL58" i="1"/>
  <c r="AV58" i="1"/>
  <c r="AU58" i="1"/>
  <c r="AW58" i="1"/>
  <c r="AW146" i="1"/>
  <c r="AV146" i="1"/>
  <c r="AU146" i="1"/>
  <c r="H287" i="31"/>
  <c r="H274" i="31"/>
  <c r="D236" i="1" l="1"/>
  <c r="D238" i="1"/>
  <c r="D389" i="1"/>
  <c r="D461" i="1"/>
  <c r="D419" i="1"/>
  <c r="D445" i="1"/>
  <c r="D310" i="1"/>
  <c r="D12" i="1"/>
  <c r="D437" i="1"/>
  <c r="D126" i="1"/>
  <c r="D62" i="1"/>
  <c r="D453" i="1"/>
  <c r="D205" i="1"/>
  <c r="AW205" i="1" l="1"/>
  <c r="AV205" i="1"/>
  <c r="AU205" i="1"/>
  <c r="AU419" i="1"/>
  <c r="AW419" i="1"/>
  <c r="AV419" i="1"/>
  <c r="AW453" i="1"/>
  <c r="AU453" i="1"/>
  <c r="AV453" i="1"/>
  <c r="AW461" i="1"/>
  <c r="AV461" i="1"/>
  <c r="AU461" i="1"/>
  <c r="AW62" i="1"/>
  <c r="AV62" i="1"/>
  <c r="AU62" i="1"/>
  <c r="AW389" i="1"/>
  <c r="AV389" i="1"/>
  <c r="AU389" i="1"/>
  <c r="AW126" i="1"/>
  <c r="AV126" i="1"/>
  <c r="AU126" i="1"/>
  <c r="AU238" i="1"/>
  <c r="AW238" i="1"/>
  <c r="AV238" i="1"/>
  <c r="BF437" i="1"/>
  <c r="AW236" i="1"/>
  <c r="AV236" i="1"/>
  <c r="AU236" i="1"/>
  <c r="BF12" i="1"/>
  <c r="AW310" i="1"/>
  <c r="AV310" i="1"/>
  <c r="AU310" i="1"/>
  <c r="AW445" i="1"/>
  <c r="AV445" i="1"/>
  <c r="AU445" i="1"/>
  <c r="D450" i="1" l="1"/>
  <c r="H213" i="31"/>
  <c r="H186" i="31"/>
  <c r="H220" i="31"/>
  <c r="H205" i="31"/>
  <c r="H203" i="31"/>
  <c r="H263" i="31"/>
  <c r="H236" i="31"/>
  <c r="H270" i="31"/>
  <c r="H255" i="31"/>
  <c r="H253" i="31"/>
  <c r="D460" i="1" l="1"/>
  <c r="D370" i="1"/>
  <c r="D120" i="1"/>
  <c r="D448" i="1"/>
  <c r="D242" i="1"/>
  <c r="D231" i="1"/>
  <c r="AV448" i="1" l="1"/>
  <c r="AW448" i="1"/>
  <c r="AU448" i="1"/>
  <c r="AW120" i="1"/>
  <c r="AV120" i="1"/>
  <c r="AU120" i="1"/>
  <c r="AW460" i="1"/>
  <c r="AV460" i="1"/>
  <c r="AU460" i="1"/>
  <c r="AV370" i="1"/>
  <c r="AU370" i="1"/>
  <c r="AW370" i="1"/>
  <c r="AW231" i="1"/>
  <c r="AV231" i="1"/>
  <c r="AU231" i="1"/>
  <c r="AW242" i="1"/>
  <c r="AV242" i="1"/>
  <c r="AU242" i="1"/>
  <c r="D239" i="1"/>
  <c r="D277" i="1"/>
  <c r="D169" i="1"/>
  <c r="BM277" i="1" l="1"/>
  <c r="BH169" i="1"/>
  <c r="BF239" i="1"/>
  <c r="D208" i="1"/>
  <c r="BI208" i="1" l="1"/>
  <c r="H190" i="31" l="1"/>
  <c r="H240" i="31"/>
  <c r="H241" i="31" l="1"/>
  <c r="H191" i="31"/>
  <c r="D149" i="1" l="1"/>
  <c r="AW149" i="1" l="1"/>
  <c r="AV149" i="1"/>
  <c r="AU149" i="1"/>
  <c r="I1" i="10"/>
  <c r="H101" i="31"/>
  <c r="AD6" i="39" l="1"/>
  <c r="AF6" i="39"/>
  <c r="D378" i="1" l="1"/>
  <c r="BH378" i="1" l="1"/>
  <c r="D312" i="1"/>
  <c r="AY312" i="1" l="1"/>
  <c r="BI312" i="1"/>
  <c r="BA312" i="1"/>
  <c r="BE312" i="1"/>
  <c r="BC312" i="1"/>
  <c r="BB312" i="1"/>
  <c r="AX312" i="1"/>
  <c r="AZ312" i="1"/>
  <c r="BD312" i="1"/>
  <c r="H219" i="31"/>
  <c r="H269" i="31"/>
  <c r="H193" i="31"/>
  <c r="H243" i="31"/>
  <c r="D180" i="1" l="1"/>
  <c r="BH180" i="1" l="1"/>
  <c r="D193" i="1"/>
  <c r="H278" i="31"/>
  <c r="AV193" i="1" l="1"/>
  <c r="AU193" i="1"/>
  <c r="AW193" i="1"/>
  <c r="B2" i="28"/>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19"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83" i="31"/>
  <c r="H82" i="31"/>
  <c r="H78" i="31"/>
  <c r="H76" i="31"/>
  <c r="H75" i="31"/>
  <c r="H92" i="31"/>
  <c r="H91" i="31"/>
  <c r="H87" i="31"/>
  <c r="H85" i="31"/>
  <c r="H84"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AT174" i="1" l="1"/>
  <c r="AT263" i="1"/>
  <c r="AT76" i="1"/>
  <c r="AT170" i="1"/>
  <c r="AT329" i="1"/>
  <c r="AT279" i="1"/>
  <c r="AT332" i="1"/>
  <c r="AT434" i="1"/>
  <c r="AT455" i="1"/>
  <c r="AT447" i="1"/>
  <c r="AT442" i="1"/>
  <c r="AT430" i="1"/>
  <c r="AT428" i="1"/>
  <c r="AT423" i="1"/>
  <c r="AT415" i="1"/>
  <c r="AT411" i="1"/>
  <c r="AT407" i="1"/>
  <c r="AT393" i="1"/>
  <c r="AT388" i="1"/>
  <c r="AT385" i="1"/>
  <c r="AT381" i="1"/>
  <c r="AT461" i="1"/>
  <c r="AT458" i="1"/>
  <c r="AT456" i="1"/>
  <c r="AT452" i="1"/>
  <c r="AT449" i="1"/>
  <c r="AT439" i="1"/>
  <c r="AT437" i="1"/>
  <c r="AT402" i="1"/>
  <c r="AT398" i="1"/>
  <c r="AT395" i="1"/>
  <c r="AT382" i="1"/>
  <c r="AT453" i="1"/>
  <c r="AT433" i="1"/>
  <c r="AT431" i="1"/>
  <c r="AT429" i="1"/>
  <c r="AT416" i="1"/>
  <c r="AT412" i="1"/>
  <c r="AT408" i="1"/>
  <c r="AT404" i="1"/>
  <c r="AT386" i="1"/>
  <c r="AT459" i="1"/>
  <c r="AT446" i="1"/>
  <c r="AT438" i="1"/>
  <c r="AT432" i="1"/>
  <c r="AT400" i="1"/>
  <c r="AT391" i="1"/>
  <c r="AT389" i="1"/>
  <c r="AT383" i="1"/>
  <c r="AT374" i="1"/>
  <c r="AT435" i="1"/>
  <c r="AT424" i="1"/>
  <c r="AT422" i="1"/>
  <c r="AT418" i="1"/>
  <c r="AT413" i="1"/>
  <c r="AT409" i="1"/>
  <c r="AT405" i="1"/>
  <c r="AT387" i="1"/>
  <c r="AT384" i="1"/>
  <c r="AT380" i="1"/>
  <c r="AT375" i="1"/>
  <c r="AT462" i="1"/>
  <c r="AT460" i="1"/>
  <c r="AT450" i="1"/>
  <c r="AT448" i="1"/>
  <c r="AT443" i="1"/>
  <c r="AT427" i="1"/>
  <c r="AT419" i="1"/>
  <c r="AT403" i="1"/>
  <c r="AT394" i="1"/>
  <c r="AT378" i="1"/>
  <c r="AT454" i="1"/>
  <c r="AT444" i="1"/>
  <c r="AT425" i="1"/>
  <c r="AT414" i="1"/>
  <c r="AT410" i="1"/>
  <c r="AT406" i="1"/>
  <c r="AT392" i="1"/>
  <c r="AT370" i="1"/>
  <c r="AT363" i="1"/>
  <c r="AT356" i="1"/>
  <c r="AT347" i="1"/>
  <c r="AT343" i="1"/>
  <c r="AT336" i="1"/>
  <c r="AT325" i="1"/>
  <c r="AT315" i="1"/>
  <c r="AT309" i="1"/>
  <c r="AT417" i="1"/>
  <c r="AT377" i="1"/>
  <c r="AT373" i="1"/>
  <c r="AT358" i="1"/>
  <c r="AT352" i="1"/>
  <c r="AT333" i="1"/>
  <c r="AT322" i="1"/>
  <c r="AT319" i="1"/>
  <c r="AT313" i="1"/>
  <c r="AT312" i="1"/>
  <c r="AT308" i="1"/>
  <c r="AT445" i="1"/>
  <c r="AT399" i="1"/>
  <c r="AT368" i="1"/>
  <c r="AT361" i="1"/>
  <c r="AT346" i="1"/>
  <c r="AT341" i="1"/>
  <c r="AT338" i="1"/>
  <c r="AT320" i="1"/>
  <c r="AT426" i="1"/>
  <c r="AT364" i="1"/>
  <c r="AT353" i="1"/>
  <c r="AT335" i="1"/>
  <c r="AT330" i="1"/>
  <c r="AT323" i="1"/>
  <c r="AT318" i="1"/>
  <c r="AT314" i="1"/>
  <c r="AT310" i="1"/>
  <c r="AT397" i="1"/>
  <c r="AT371" i="1"/>
  <c r="AT359" i="1"/>
  <c r="AT355" i="1"/>
  <c r="AT326" i="1"/>
  <c r="AT317" i="1"/>
  <c r="AT463" i="1"/>
  <c r="AT362" i="1"/>
  <c r="AT350" i="1"/>
  <c r="AT344" i="1"/>
  <c r="AT340" i="1"/>
  <c r="AT337" i="1"/>
  <c r="AT331" i="1"/>
  <c r="AT457" i="1"/>
  <c r="AT369" i="1"/>
  <c r="AT367" i="1"/>
  <c r="AT365" i="1"/>
  <c r="AT348" i="1"/>
  <c r="AT334" i="1"/>
  <c r="AT328" i="1"/>
  <c r="AT307" i="1"/>
  <c r="AT303" i="1"/>
  <c r="AT296" i="1"/>
  <c r="AT288" i="1"/>
  <c r="AT284" i="1"/>
  <c r="AT283" i="1"/>
  <c r="AT277" i="1"/>
  <c r="AT261" i="1"/>
  <c r="AT244" i="1"/>
  <c r="AT241" i="1"/>
  <c r="AT238" i="1"/>
  <c r="AT236" i="1"/>
  <c r="AT232" i="1"/>
  <c r="AT345" i="1"/>
  <c r="AT321" i="1"/>
  <c r="AT304" i="1"/>
  <c r="AT299" i="1"/>
  <c r="AT290" i="1"/>
  <c r="AT275" i="1"/>
  <c r="AT270" i="1"/>
  <c r="AT262" i="1"/>
  <c r="AT342" i="1"/>
  <c r="AT339" i="1"/>
  <c r="AT306" i="1"/>
  <c r="AT294" i="1"/>
  <c r="AT285" i="1"/>
  <c r="AT282" i="1"/>
  <c r="AT267" i="1"/>
  <c r="AT255" i="1"/>
  <c r="AT245" i="1"/>
  <c r="AT233" i="1"/>
  <c r="AT230" i="1"/>
  <c r="AT351" i="1"/>
  <c r="AT327" i="1"/>
  <c r="AT302" i="1"/>
  <c r="AT297" i="1"/>
  <c r="AT287" i="1"/>
  <c r="AT273" i="1"/>
  <c r="AT253" i="1"/>
  <c r="AT390" i="1"/>
  <c r="AT286" i="1"/>
  <c r="AT281" i="1"/>
  <c r="AT272" i="1"/>
  <c r="AT265" i="1"/>
  <c r="AT259" i="1"/>
  <c r="AT257" i="1"/>
  <c r="AT251" i="1"/>
  <c r="AT246" i="1"/>
  <c r="AT239" i="1"/>
  <c r="AT237" i="1"/>
  <c r="AT234" i="1"/>
  <c r="AT231" i="1"/>
  <c r="AT349" i="1"/>
  <c r="AT295" i="1"/>
  <c r="AT289" i="1"/>
  <c r="AT271" i="1"/>
  <c r="AT268" i="1"/>
  <c r="AT256" i="1"/>
  <c r="AT242" i="1"/>
  <c r="AT229" i="1"/>
  <c r="AT360" i="1"/>
  <c r="AT298" i="1"/>
  <c r="AT292" i="1"/>
  <c r="AT274" i="1"/>
  <c r="AT264" i="1"/>
  <c r="AT260" i="1"/>
  <c r="AT258" i="1"/>
  <c r="AT240" i="1"/>
  <c r="AT254" i="1"/>
  <c r="AT225" i="1"/>
  <c r="AT199" i="1"/>
  <c r="AT194" i="1"/>
  <c r="AT187" i="1"/>
  <c r="AT176" i="1"/>
  <c r="AT173" i="1"/>
  <c r="AT163" i="1"/>
  <c r="AT159" i="1"/>
  <c r="AT220" i="1"/>
  <c r="AT209" i="1"/>
  <c r="AT208" i="1"/>
  <c r="AT175" i="1"/>
  <c r="AT167" i="1"/>
  <c r="AT165" i="1"/>
  <c r="AT311" i="1"/>
  <c r="AT300" i="1"/>
  <c r="AT252" i="1"/>
  <c r="AT226" i="1"/>
  <c r="AT211" i="1"/>
  <c r="AT204" i="1"/>
  <c r="AT184" i="1"/>
  <c r="AT171" i="1"/>
  <c r="AT168" i="1"/>
  <c r="AT161" i="1"/>
  <c r="AT235" i="1"/>
  <c r="AT218" i="1"/>
  <c r="AT205" i="1"/>
  <c r="AT203" i="1"/>
  <c r="AT195" i="1"/>
  <c r="AT156" i="1"/>
  <c r="AT219" i="1"/>
  <c r="AT214" i="1"/>
  <c r="AT196" i="1"/>
  <c r="AT193" i="1"/>
  <c r="AT185" i="1"/>
  <c r="AT177" i="1"/>
  <c r="AT169" i="1"/>
  <c r="AT166" i="1"/>
  <c r="AT164" i="1"/>
  <c r="AT162" i="1"/>
  <c r="AT221" i="1"/>
  <c r="AT210" i="1"/>
  <c r="AT207" i="1"/>
  <c r="AT200" i="1"/>
  <c r="AT197" i="1"/>
  <c r="AT189" i="1"/>
  <c r="AT179" i="1"/>
  <c r="AT158" i="1"/>
  <c r="AT155" i="1"/>
  <c r="AT153" i="1"/>
  <c r="AT151" i="1"/>
  <c r="AT227" i="1"/>
  <c r="AT215" i="1"/>
  <c r="AT186" i="1"/>
  <c r="AT206" i="1"/>
  <c r="AT182" i="1"/>
  <c r="AT128" i="1"/>
  <c r="AT127" i="1"/>
  <c r="AT114" i="1"/>
  <c r="AT103" i="1"/>
  <c r="AT98" i="1"/>
  <c r="AT92" i="1"/>
  <c r="AT78" i="1"/>
  <c r="AT75" i="1"/>
  <c r="AT212" i="1"/>
  <c r="AT160" i="1"/>
  <c r="AT157" i="1"/>
  <c r="AT148" i="1"/>
  <c r="AT146" i="1"/>
  <c r="AT140" i="1"/>
  <c r="AT136" i="1"/>
  <c r="AT121" i="1"/>
  <c r="AT116" i="1"/>
  <c r="AT81" i="1"/>
  <c r="AT180" i="1"/>
  <c r="AT172" i="1"/>
  <c r="AT138" i="1"/>
  <c r="AT133" i="1"/>
  <c r="AT123" i="1"/>
  <c r="AT113" i="1"/>
  <c r="AT104" i="1"/>
  <c r="AT101" i="1"/>
  <c r="AT96" i="1"/>
  <c r="AT87" i="1"/>
  <c r="AT85" i="1"/>
  <c r="AT83" i="1"/>
  <c r="AT79" i="1"/>
  <c r="AT64" i="1"/>
  <c r="AT143" i="1"/>
  <c r="AT141" i="1"/>
  <c r="AT135" i="1"/>
  <c r="AT119" i="1"/>
  <c r="AT94" i="1"/>
  <c r="AT293" i="1"/>
  <c r="AT149" i="1"/>
  <c r="AT145" i="1"/>
  <c r="AT139" i="1"/>
  <c r="AT129" i="1"/>
  <c r="AT126" i="1"/>
  <c r="AT112" i="1"/>
  <c r="AT105" i="1"/>
  <c r="AT91" i="1"/>
  <c r="AT88" i="1"/>
  <c r="AT86" i="1"/>
  <c r="AT74" i="1"/>
  <c r="AT71" i="1"/>
  <c r="AT269" i="1"/>
  <c r="AT198" i="1"/>
  <c r="AT147" i="1"/>
  <c r="AT117" i="1"/>
  <c r="AT109" i="1"/>
  <c r="AT97" i="1"/>
  <c r="AT93" i="1"/>
  <c r="AT84" i="1"/>
  <c r="AT77" i="1"/>
  <c r="AT72" i="1"/>
  <c r="AT150" i="1"/>
  <c r="AT130" i="1"/>
  <c r="AT124" i="1"/>
  <c r="AT122" i="1"/>
  <c r="AT108" i="1"/>
  <c r="AT100" i="1"/>
  <c r="AT89" i="1"/>
  <c r="AT73" i="1"/>
  <c r="AT266" i="1"/>
  <c r="AT154" i="1"/>
  <c r="AT144" i="1"/>
  <c r="AT142" i="1"/>
  <c r="AT137" i="1"/>
  <c r="AT125" i="1"/>
  <c r="AT120" i="1"/>
  <c r="AT118" i="1"/>
  <c r="AT102" i="1"/>
  <c r="AT99" i="1"/>
  <c r="AT63" i="1"/>
  <c r="AT57" i="1"/>
  <c r="AT65" i="1"/>
  <c r="AT54" i="1"/>
  <c r="AT44" i="1"/>
  <c r="AT41" i="1"/>
  <c r="AT37" i="1"/>
  <c r="AT31" i="1"/>
  <c r="AT30" i="1"/>
  <c r="AT12" i="1"/>
  <c r="I16" i="31"/>
  <c r="I5" i="31"/>
  <c r="J8" i="39" a="1"/>
  <c r="J8" i="39" s="1"/>
  <c r="I8" i="39" s="1"/>
  <c r="L208" i="39" a="1"/>
  <c r="L208" i="39" s="1"/>
  <c r="K208" i="39" s="1"/>
  <c r="R207" i="39" a="1"/>
  <c r="R207" i="39" s="1"/>
  <c r="Q207" i="39" s="1"/>
  <c r="AN206" i="39" a="1"/>
  <c r="AN206" i="39" s="1"/>
  <c r="AM206" i="39" s="1"/>
  <c r="B206" i="39" a="1"/>
  <c r="B206" i="39" s="1"/>
  <c r="A206" i="39" s="1"/>
  <c r="F205" i="39" a="1"/>
  <c r="F205" i="39" s="1"/>
  <c r="E205" i="39" s="1"/>
  <c r="H204" i="39" a="1"/>
  <c r="H204" i="39" s="1"/>
  <c r="G204" i="39" s="1"/>
  <c r="L203" i="39" a="1"/>
  <c r="L203" i="39" s="1"/>
  <c r="K203" i="39" s="1"/>
  <c r="X202" i="39" a="1"/>
  <c r="X202" i="39" s="1"/>
  <c r="W202" i="39" s="1"/>
  <c r="AF201" i="39" a="1"/>
  <c r="AF201" i="39" s="1"/>
  <c r="AE201" i="39" s="1"/>
  <c r="B201" i="39" a="1"/>
  <c r="B201" i="39" s="1"/>
  <c r="A201" i="39" s="1"/>
  <c r="D200" i="39" a="1"/>
  <c r="D200" i="39" s="1"/>
  <c r="C200" i="39" s="1"/>
  <c r="H199" i="39" a="1"/>
  <c r="H199" i="39" s="1"/>
  <c r="G199" i="39" s="1"/>
  <c r="J198" i="39" a="1"/>
  <c r="J198" i="39" s="1"/>
  <c r="I198" i="39" s="1"/>
  <c r="T197" i="39" a="1"/>
  <c r="T197" i="39" s="1"/>
  <c r="S197" i="39" s="1"/>
  <c r="B197" i="39" a="1"/>
  <c r="B197" i="39" s="1"/>
  <c r="A197" i="39" s="1"/>
  <c r="R196" i="39" a="1"/>
  <c r="R196" i="39" s="1"/>
  <c r="Q196" i="39" s="1"/>
  <c r="AH195" i="39" a="1"/>
  <c r="AH195" i="39" s="1"/>
  <c r="AG195" i="39" s="1"/>
  <c r="J195" i="39" a="1"/>
  <c r="J195" i="39" s="1"/>
  <c r="I195" i="39" s="1"/>
  <c r="AB194" i="39" a="1"/>
  <c r="AB194" i="39" s="1"/>
  <c r="AA194" i="39" s="1"/>
  <c r="F194" i="39" a="1"/>
  <c r="F194" i="39" s="1"/>
  <c r="E194" i="39" s="1"/>
  <c r="T193" i="39" a="1"/>
  <c r="T193" i="39" s="1"/>
  <c r="S193" i="39" s="1"/>
  <c r="B193" i="39" a="1"/>
  <c r="B193" i="39" s="1"/>
  <c r="A193" i="39" s="1"/>
  <c r="R192" i="39" a="1"/>
  <c r="R192" i="39" s="1"/>
  <c r="Q192" i="39" s="1"/>
  <c r="AH191" i="39" a="1"/>
  <c r="AH191" i="39" s="1"/>
  <c r="AG191" i="39" s="1"/>
  <c r="J191" i="39" a="1"/>
  <c r="J191" i="39" s="1"/>
  <c r="I191" i="39" s="1"/>
  <c r="AB190" i="39" a="1"/>
  <c r="AB190" i="39" s="1"/>
  <c r="AA190" i="39" s="1"/>
  <c r="F190" i="39" a="1"/>
  <c r="F190" i="39" s="1"/>
  <c r="E190" i="39" s="1"/>
  <c r="Z189" i="39" a="1"/>
  <c r="Z189" i="39" s="1"/>
  <c r="Y189" i="39" s="1"/>
  <c r="F189" i="39" a="1"/>
  <c r="F189" i="39" s="1"/>
  <c r="E189" i="39" s="1"/>
  <c r="AB188" i="39" a="1"/>
  <c r="AB188" i="39" s="1"/>
  <c r="AA188" i="39" s="1"/>
  <c r="J188" i="39" a="1"/>
  <c r="J188" i="39" s="1"/>
  <c r="I188" i="39" s="1"/>
  <c r="AF187" i="39" a="1"/>
  <c r="AF187" i="39" s="1"/>
  <c r="AE187" i="39" s="1"/>
  <c r="N187" i="39" a="1"/>
  <c r="N187" i="39" s="1"/>
  <c r="M187" i="39" s="1"/>
  <c r="AL186" i="39" a="1"/>
  <c r="AL186" i="39" s="1"/>
  <c r="AK186" i="39" s="1"/>
  <c r="V186" i="39" a="1"/>
  <c r="V186" i="39" s="1"/>
  <c r="U186" i="39" s="1"/>
  <c r="F186" i="39" a="1"/>
  <c r="F186" i="39" s="1"/>
  <c r="E186" i="39" s="1"/>
  <c r="AD185" i="39" a="1"/>
  <c r="AD185" i="39" s="1"/>
  <c r="AC185" i="39" s="1"/>
  <c r="N185" i="39" a="1"/>
  <c r="N185" i="39" s="1"/>
  <c r="M185" i="39" s="1"/>
  <c r="AL184" i="39" a="1"/>
  <c r="AL184" i="39" s="1"/>
  <c r="AK184" i="39" s="1"/>
  <c r="V184" i="39" a="1"/>
  <c r="V184" i="39" s="1"/>
  <c r="U184" i="39" s="1"/>
  <c r="F184" i="39" a="1"/>
  <c r="F184" i="39" s="1"/>
  <c r="E184" i="39" s="1"/>
  <c r="AD183" i="39" a="1"/>
  <c r="AD183" i="39" s="1"/>
  <c r="AC183" i="39" s="1"/>
  <c r="N183" i="39" a="1"/>
  <c r="N183" i="39" s="1"/>
  <c r="M183" i="39" s="1"/>
  <c r="AL182" i="39" a="1"/>
  <c r="AL182" i="39" s="1"/>
  <c r="AK182" i="39" s="1"/>
  <c r="V182" i="39" a="1"/>
  <c r="V182" i="39" s="1"/>
  <c r="U182" i="39" s="1"/>
  <c r="F182" i="39" a="1"/>
  <c r="F182" i="39" s="1"/>
  <c r="E182" i="39" s="1"/>
  <c r="AD181" i="39" a="1"/>
  <c r="AD181" i="39" s="1"/>
  <c r="AC181" i="39" s="1"/>
  <c r="N181" i="39" a="1"/>
  <c r="N181" i="39" s="1"/>
  <c r="M181" i="39" s="1"/>
  <c r="AL180" i="39" a="1"/>
  <c r="AL180" i="39" s="1"/>
  <c r="AK180" i="39" s="1"/>
  <c r="V180" i="39" a="1"/>
  <c r="V180" i="39" s="1"/>
  <c r="U180" i="39" s="1"/>
  <c r="F180" i="39" a="1"/>
  <c r="F180" i="39" s="1"/>
  <c r="E180" i="39" s="1"/>
  <c r="AD179" i="39" a="1"/>
  <c r="AD179" i="39" s="1"/>
  <c r="AC179" i="39" s="1"/>
  <c r="N179" i="39" a="1"/>
  <c r="N179" i="39" s="1"/>
  <c r="M179" i="39" s="1"/>
  <c r="AL178" i="39" a="1"/>
  <c r="AL178" i="39" s="1"/>
  <c r="AK178" i="39" s="1"/>
  <c r="V178" i="39" a="1"/>
  <c r="V178" i="39" s="1"/>
  <c r="U178" i="39" s="1"/>
  <c r="F178" i="39" a="1"/>
  <c r="F178" i="39" s="1"/>
  <c r="E178" i="39" s="1"/>
  <c r="AD177" i="39" a="1"/>
  <c r="AD177" i="39" s="1"/>
  <c r="AC177" i="39" s="1"/>
  <c r="N177" i="39" a="1"/>
  <c r="N177" i="39" s="1"/>
  <c r="M177" i="39" s="1"/>
  <c r="AL176" i="39" a="1"/>
  <c r="AL176" i="39" s="1"/>
  <c r="AK176" i="39" s="1"/>
  <c r="V176" i="39" a="1"/>
  <c r="V176" i="39" s="1"/>
  <c r="U176" i="39" s="1"/>
  <c r="F176" i="39" a="1"/>
  <c r="F176" i="39" s="1"/>
  <c r="E176" i="39" s="1"/>
  <c r="AD175" i="39" a="1"/>
  <c r="AD175" i="39" s="1"/>
  <c r="AC175" i="39" s="1"/>
  <c r="N175" i="39" a="1"/>
  <c r="N175" i="39" s="1"/>
  <c r="M175" i="39" s="1"/>
  <c r="AL174" i="39" a="1"/>
  <c r="AL174" i="39" s="1"/>
  <c r="AK174" i="39" s="1"/>
  <c r="V174" i="39" a="1"/>
  <c r="V174" i="39" s="1"/>
  <c r="U174" i="39" s="1"/>
  <c r="F174" i="39" a="1"/>
  <c r="F174" i="39" s="1"/>
  <c r="E174" i="39" s="1"/>
  <c r="AT21" i="1"/>
  <c r="AT8" i="1"/>
  <c r="I9" i="31"/>
  <c r="L8" i="39" a="1"/>
  <c r="L8" i="39" s="1"/>
  <c r="K8" i="39" s="1"/>
  <c r="J208" i="39" a="1"/>
  <c r="J208" i="39" s="1"/>
  <c r="I208" i="39" s="1"/>
  <c r="P207" i="39" a="1"/>
  <c r="P207" i="39" s="1"/>
  <c r="O207" i="39" s="1"/>
  <c r="Z206" i="39" a="1"/>
  <c r="Z206" i="39" s="1"/>
  <c r="Y206" i="39" s="1"/>
  <c r="AH205" i="39" a="1"/>
  <c r="AH205" i="39" s="1"/>
  <c r="AG205" i="39" s="1"/>
  <c r="D205" i="39" a="1"/>
  <c r="D205" i="39" s="1"/>
  <c r="C205" i="39" s="1"/>
  <c r="F204" i="39" a="1"/>
  <c r="F204" i="39" s="1"/>
  <c r="E204" i="39" s="1"/>
  <c r="J203" i="39" a="1"/>
  <c r="J203" i="39" s="1"/>
  <c r="I203" i="39" s="1"/>
  <c r="L202" i="39" a="1"/>
  <c r="L202" i="39" s="1"/>
  <c r="K202" i="39" s="1"/>
  <c r="R201" i="39" a="1"/>
  <c r="R201" i="39" s="1"/>
  <c r="Q201" i="39" s="1"/>
  <c r="AN200" i="39" a="1"/>
  <c r="AN200" i="39" s="1"/>
  <c r="AM200" i="39" s="1"/>
  <c r="B200" i="39" a="1"/>
  <c r="B200" i="39" s="1"/>
  <c r="A200" i="39" s="1"/>
  <c r="F199" i="39" a="1"/>
  <c r="F199" i="39" s="1"/>
  <c r="E199" i="39" s="1"/>
  <c r="H198" i="39" a="1"/>
  <c r="H198" i="39" s="1"/>
  <c r="G198" i="39" s="1"/>
  <c r="R197" i="39" a="1"/>
  <c r="R197" i="39" s="1"/>
  <c r="Q197" i="39" s="1"/>
  <c r="AN196" i="39" a="1"/>
  <c r="AN196" i="39" s="1"/>
  <c r="AM196" i="39" s="1"/>
  <c r="L196" i="39" a="1"/>
  <c r="L196" i="39" s="1"/>
  <c r="K196" i="39" s="1"/>
  <c r="AF195" i="39" a="1"/>
  <c r="AF195" i="39" s="1"/>
  <c r="AE195" i="39" s="1"/>
  <c r="H195" i="39" a="1"/>
  <c r="H195" i="39" s="1"/>
  <c r="G195" i="39" s="1"/>
  <c r="Z194" i="39" a="1"/>
  <c r="Z194" i="39" s="1"/>
  <c r="Y194" i="39" s="1"/>
  <c r="D194" i="39" a="1"/>
  <c r="D194" i="39" s="1"/>
  <c r="C194" i="39" s="1"/>
  <c r="R193" i="39" a="1"/>
  <c r="R193" i="39" s="1"/>
  <c r="Q193" i="39" s="1"/>
  <c r="AN192" i="39" a="1"/>
  <c r="AN192" i="39" s="1"/>
  <c r="AM192" i="39" s="1"/>
  <c r="L192" i="39" a="1"/>
  <c r="L192" i="39" s="1"/>
  <c r="K192" i="39" s="1"/>
  <c r="AF191" i="39" a="1"/>
  <c r="AF191" i="39" s="1"/>
  <c r="AE191" i="39" s="1"/>
  <c r="H191" i="39" a="1"/>
  <c r="H191" i="39" s="1"/>
  <c r="G191" i="39" s="1"/>
  <c r="Z190" i="39" a="1"/>
  <c r="Z190" i="39" s="1"/>
  <c r="Y190" i="39" s="1"/>
  <c r="D190" i="39" a="1"/>
  <c r="D190" i="39" s="1"/>
  <c r="C190" i="39" s="1"/>
  <c r="T189" i="39" a="1"/>
  <c r="T189" i="39" s="1"/>
  <c r="S189" i="39" s="1"/>
  <c r="D189" i="39" a="1"/>
  <c r="D189" i="39" s="1"/>
  <c r="C189" i="39" s="1"/>
  <c r="Z188" i="39" a="1"/>
  <c r="Z188" i="39" s="1"/>
  <c r="Y188" i="39" s="1"/>
  <c r="H188" i="39" a="1"/>
  <c r="H188" i="39" s="1"/>
  <c r="G188" i="39" s="1"/>
  <c r="AD187" i="39" a="1"/>
  <c r="AD187" i="39" s="1"/>
  <c r="AC187" i="39" s="1"/>
  <c r="L187" i="39" a="1"/>
  <c r="L187" i="39" s="1"/>
  <c r="K187" i="39" s="1"/>
  <c r="AJ186" i="39" a="1"/>
  <c r="AJ186" i="39" s="1"/>
  <c r="AI186" i="39" s="1"/>
  <c r="T186" i="39" a="1"/>
  <c r="T186" i="39" s="1"/>
  <c r="S186" i="39" s="1"/>
  <c r="D186" i="39" a="1"/>
  <c r="D186" i="39" s="1"/>
  <c r="C186" i="39" s="1"/>
  <c r="AB185" i="39" a="1"/>
  <c r="AB185" i="39" s="1"/>
  <c r="AA185" i="39" s="1"/>
  <c r="L185" i="39" a="1"/>
  <c r="L185" i="39" s="1"/>
  <c r="K185" i="39" s="1"/>
  <c r="AJ184" i="39" a="1"/>
  <c r="AJ184" i="39" s="1"/>
  <c r="AI184" i="39" s="1"/>
  <c r="T184" i="39" a="1"/>
  <c r="T184" i="39" s="1"/>
  <c r="S184" i="39" s="1"/>
  <c r="D184" i="39" a="1"/>
  <c r="D184" i="39" s="1"/>
  <c r="C184" i="39" s="1"/>
  <c r="AB183" i="39" a="1"/>
  <c r="AB183" i="39" s="1"/>
  <c r="AA183" i="39" s="1"/>
  <c r="L183" i="39" a="1"/>
  <c r="L183" i="39" s="1"/>
  <c r="K183" i="39" s="1"/>
  <c r="AJ182" i="39" a="1"/>
  <c r="AJ182" i="39" s="1"/>
  <c r="AI182" i="39" s="1"/>
  <c r="T182" i="39" a="1"/>
  <c r="T182" i="39" s="1"/>
  <c r="S182" i="39" s="1"/>
  <c r="D182" i="39" a="1"/>
  <c r="D182" i="39" s="1"/>
  <c r="C182" i="39" s="1"/>
  <c r="AB181" i="39" a="1"/>
  <c r="AB181" i="39" s="1"/>
  <c r="AA181" i="39" s="1"/>
  <c r="L181" i="39" a="1"/>
  <c r="L181" i="39" s="1"/>
  <c r="K181" i="39" s="1"/>
  <c r="AJ180" i="39" a="1"/>
  <c r="AJ180" i="39" s="1"/>
  <c r="AI180" i="39" s="1"/>
  <c r="T180" i="39" a="1"/>
  <c r="T180" i="39" s="1"/>
  <c r="S180" i="39" s="1"/>
  <c r="D180" i="39" a="1"/>
  <c r="D180" i="39" s="1"/>
  <c r="C180" i="39" s="1"/>
  <c r="AB179" i="39" a="1"/>
  <c r="AB179" i="39" s="1"/>
  <c r="AA179" i="39" s="1"/>
  <c r="L179" i="39" a="1"/>
  <c r="L179" i="39" s="1"/>
  <c r="K179" i="39" s="1"/>
  <c r="AJ178" i="39" a="1"/>
  <c r="AJ178" i="39" s="1"/>
  <c r="AI178" i="39" s="1"/>
  <c r="T178" i="39" a="1"/>
  <c r="T178" i="39" s="1"/>
  <c r="S178" i="39" s="1"/>
  <c r="D178" i="39" a="1"/>
  <c r="D178" i="39" s="1"/>
  <c r="C178" i="39" s="1"/>
  <c r="AB177" i="39" a="1"/>
  <c r="AB177" i="39" s="1"/>
  <c r="AA177" i="39" s="1"/>
  <c r="L177" i="39" a="1"/>
  <c r="L177" i="39" s="1"/>
  <c r="K177" i="39" s="1"/>
  <c r="AJ176" i="39" a="1"/>
  <c r="AJ176" i="39" s="1"/>
  <c r="AI176" i="39" s="1"/>
  <c r="T176" i="39" a="1"/>
  <c r="T176" i="39" s="1"/>
  <c r="S176" i="39" s="1"/>
  <c r="D176" i="39" a="1"/>
  <c r="D176" i="39" s="1"/>
  <c r="C176" i="39" s="1"/>
  <c r="AB175" i="39" a="1"/>
  <c r="AB175" i="39" s="1"/>
  <c r="AA175" i="39" s="1"/>
  <c r="L175" i="39" a="1"/>
  <c r="L175" i="39" s="1"/>
  <c r="K175" i="39" s="1"/>
  <c r="AJ174" i="39" a="1"/>
  <c r="AJ174" i="39" s="1"/>
  <c r="AI174" i="39" s="1"/>
  <c r="T174" i="39" a="1"/>
  <c r="T174" i="39" s="1"/>
  <c r="S174" i="39" s="1"/>
  <c r="D174" i="39" a="1"/>
  <c r="D174" i="39" s="1"/>
  <c r="C174" i="39" s="1"/>
  <c r="AB173" i="39" a="1"/>
  <c r="AB173" i="39" s="1"/>
  <c r="AA173" i="39" s="1"/>
  <c r="AT62" i="1"/>
  <c r="AT52" i="1"/>
  <c r="AT49" i="1"/>
  <c r="AT38" i="1"/>
  <c r="AT22" i="1"/>
  <c r="AT3" i="1"/>
  <c r="I4" i="31"/>
  <c r="X8" i="39" a="1"/>
  <c r="X8" i="39" s="1"/>
  <c r="W8" i="39" s="1"/>
  <c r="H208" i="39" a="1"/>
  <c r="H208" i="39" s="1"/>
  <c r="G208" i="39" s="1"/>
  <c r="L207" i="39" a="1"/>
  <c r="L207" i="39" s="1"/>
  <c r="K207" i="39" s="1"/>
  <c r="X206" i="39" a="1"/>
  <c r="X206" i="39" s="1"/>
  <c r="W206" i="39" s="1"/>
  <c r="AF205" i="39" a="1"/>
  <c r="AF205" i="39" s="1"/>
  <c r="AE205" i="39" s="1"/>
  <c r="B205" i="39" a="1"/>
  <c r="B205" i="39" s="1"/>
  <c r="A205" i="39" s="1"/>
  <c r="D204" i="39" a="1"/>
  <c r="D204" i="39" s="1"/>
  <c r="C204" i="39" s="1"/>
  <c r="H203" i="39" a="1"/>
  <c r="H203" i="39" s="1"/>
  <c r="G203" i="39" s="1"/>
  <c r="J202" i="39" a="1"/>
  <c r="J202" i="39" s="1"/>
  <c r="I202" i="39" s="1"/>
  <c r="P201" i="39" a="1"/>
  <c r="P201" i="39" s="1"/>
  <c r="O201" i="39" s="1"/>
  <c r="Z200" i="39" a="1"/>
  <c r="Z200" i="39" s="1"/>
  <c r="Y200" i="39" s="1"/>
  <c r="AH199" i="39" a="1"/>
  <c r="AH199" i="39" s="1"/>
  <c r="AG199" i="39" s="1"/>
  <c r="D199" i="39" a="1"/>
  <c r="D199" i="39" s="1"/>
  <c r="C199" i="39" s="1"/>
  <c r="F198" i="39" a="1"/>
  <c r="F198" i="39" s="1"/>
  <c r="E198" i="39" s="1"/>
  <c r="P197" i="39" a="1"/>
  <c r="P197" i="39" s="1"/>
  <c r="O197" i="39" s="1"/>
  <c r="AJ196" i="39" a="1"/>
  <c r="AJ196" i="39" s="1"/>
  <c r="AI196" i="39" s="1"/>
  <c r="J196" i="39" a="1"/>
  <c r="J196" i="39" s="1"/>
  <c r="I196" i="39" s="1"/>
  <c r="AB195" i="39" a="1"/>
  <c r="AB195" i="39" s="1"/>
  <c r="AA195" i="39" s="1"/>
  <c r="F195" i="39" a="1"/>
  <c r="F195" i="39" s="1"/>
  <c r="E195" i="39" s="1"/>
  <c r="X194" i="39" a="1"/>
  <c r="X194" i="39" s="1"/>
  <c r="W194" i="39" s="1"/>
  <c r="B194" i="39" a="1"/>
  <c r="B194" i="39" s="1"/>
  <c r="A194" i="39" s="1"/>
  <c r="P193" i="39" a="1"/>
  <c r="P193" i="39" s="1"/>
  <c r="O193" i="39" s="1"/>
  <c r="AJ192" i="39" a="1"/>
  <c r="AJ192" i="39" s="1"/>
  <c r="AI192" i="39" s="1"/>
  <c r="J192" i="39" a="1"/>
  <c r="J192" i="39" s="1"/>
  <c r="I192" i="39" s="1"/>
  <c r="AB191" i="39" a="1"/>
  <c r="AB191" i="39" s="1"/>
  <c r="AA191" i="39" s="1"/>
  <c r="F191" i="39" a="1"/>
  <c r="F191" i="39" s="1"/>
  <c r="E191" i="39" s="1"/>
  <c r="X190" i="39" a="1"/>
  <c r="X190" i="39" s="1"/>
  <c r="W190" i="39" s="1"/>
  <c r="B190" i="39" a="1"/>
  <c r="B190" i="39" s="1"/>
  <c r="A190" i="39" s="1"/>
  <c r="R189" i="39" a="1"/>
  <c r="R189" i="39" s="1"/>
  <c r="Q189" i="39" s="1"/>
  <c r="B189" i="39" a="1"/>
  <c r="B189" i="39" s="1"/>
  <c r="A189" i="39" s="1"/>
  <c r="X188" i="39" a="1"/>
  <c r="X188" i="39" s="1"/>
  <c r="W188" i="39" s="1"/>
  <c r="F188" i="39" a="1"/>
  <c r="F188" i="39" s="1"/>
  <c r="E188" i="39" s="1"/>
  <c r="AB187" i="39" a="1"/>
  <c r="AB187" i="39" s="1"/>
  <c r="AA187" i="39" s="1"/>
  <c r="J187" i="39" a="1"/>
  <c r="J187" i="39" s="1"/>
  <c r="I187" i="39" s="1"/>
  <c r="AH186" i="39" a="1"/>
  <c r="AH186" i="39" s="1"/>
  <c r="AG186" i="39" s="1"/>
  <c r="R186" i="39" a="1"/>
  <c r="R186" i="39" s="1"/>
  <c r="Q186" i="39" s="1"/>
  <c r="B186" i="39" a="1"/>
  <c r="B186" i="39" s="1"/>
  <c r="A186" i="39" s="1"/>
  <c r="Z185" i="39" a="1"/>
  <c r="Z185" i="39" s="1"/>
  <c r="Y185" i="39" s="1"/>
  <c r="J185" i="39" a="1"/>
  <c r="J185" i="39" s="1"/>
  <c r="I185" i="39" s="1"/>
  <c r="AH184" i="39" a="1"/>
  <c r="AH184" i="39" s="1"/>
  <c r="AG184" i="39" s="1"/>
  <c r="R184" i="39" a="1"/>
  <c r="R184" i="39" s="1"/>
  <c r="Q184" i="39" s="1"/>
  <c r="B184" i="39" a="1"/>
  <c r="B184" i="39" s="1"/>
  <c r="A184" i="39" s="1"/>
  <c r="Z183" i="39" a="1"/>
  <c r="Z183" i="39" s="1"/>
  <c r="Y183" i="39" s="1"/>
  <c r="J183" i="39" a="1"/>
  <c r="J183" i="39" s="1"/>
  <c r="I183" i="39" s="1"/>
  <c r="AH182" i="39" a="1"/>
  <c r="AH182" i="39" s="1"/>
  <c r="AG182" i="39" s="1"/>
  <c r="R182" i="39" a="1"/>
  <c r="R182" i="39" s="1"/>
  <c r="Q182" i="39" s="1"/>
  <c r="B182" i="39" a="1"/>
  <c r="B182" i="39" s="1"/>
  <c r="A182" i="39" s="1"/>
  <c r="Z181" i="39" a="1"/>
  <c r="Z181" i="39" s="1"/>
  <c r="Y181" i="39" s="1"/>
  <c r="J181" i="39" a="1"/>
  <c r="J181" i="39" s="1"/>
  <c r="I181" i="39" s="1"/>
  <c r="AH180" i="39" a="1"/>
  <c r="AH180" i="39" s="1"/>
  <c r="AG180" i="39" s="1"/>
  <c r="R180" i="39" a="1"/>
  <c r="R180" i="39" s="1"/>
  <c r="Q180" i="39" s="1"/>
  <c r="B180" i="39" a="1"/>
  <c r="B180" i="39" s="1"/>
  <c r="A180" i="39" s="1"/>
  <c r="Z179" i="39" a="1"/>
  <c r="Z179" i="39" s="1"/>
  <c r="Y179" i="39" s="1"/>
  <c r="J179" i="39" a="1"/>
  <c r="J179" i="39" s="1"/>
  <c r="I179" i="39" s="1"/>
  <c r="AH178" i="39" a="1"/>
  <c r="AH178" i="39" s="1"/>
  <c r="AG178" i="39" s="1"/>
  <c r="R178" i="39" a="1"/>
  <c r="R178" i="39" s="1"/>
  <c r="Q178" i="39" s="1"/>
  <c r="B178" i="39" a="1"/>
  <c r="B178" i="39" s="1"/>
  <c r="A178" i="39" s="1"/>
  <c r="Z177" i="39" a="1"/>
  <c r="Z177" i="39" s="1"/>
  <c r="Y177" i="39" s="1"/>
  <c r="J177" i="39" a="1"/>
  <c r="J177" i="39" s="1"/>
  <c r="I177" i="39" s="1"/>
  <c r="AH176" i="39" a="1"/>
  <c r="AH176" i="39" s="1"/>
  <c r="AG176" i="39" s="1"/>
  <c r="R176" i="39" a="1"/>
  <c r="R176" i="39" s="1"/>
  <c r="Q176" i="39" s="1"/>
  <c r="B176" i="39" a="1"/>
  <c r="B176" i="39" s="1"/>
  <c r="A176" i="39" s="1"/>
  <c r="Z175" i="39" a="1"/>
  <c r="Z175" i="39" s="1"/>
  <c r="Y175" i="39" s="1"/>
  <c r="J175" i="39" a="1"/>
  <c r="J175" i="39" s="1"/>
  <c r="I175" i="39" s="1"/>
  <c r="AH174" i="39" a="1"/>
  <c r="AH174" i="39" s="1"/>
  <c r="AG174" i="39" s="1"/>
  <c r="R174" i="39" a="1"/>
  <c r="R174" i="39" s="1"/>
  <c r="Q174" i="39" s="1"/>
  <c r="B174" i="39" a="1"/>
  <c r="B174" i="39" s="1"/>
  <c r="A174" i="39" s="1"/>
  <c r="AT70" i="1"/>
  <c r="AT67" i="1"/>
  <c r="AT66" i="1"/>
  <c r="AT61" i="1"/>
  <c r="AT56" i="1"/>
  <c r="AT29" i="1"/>
  <c r="AT27" i="1"/>
  <c r="AT24" i="1"/>
  <c r="AT23" i="1"/>
  <c r="I20" i="31"/>
  <c r="Z8" i="39" a="1"/>
  <c r="Z8" i="39" s="1"/>
  <c r="Y8" i="39" s="1"/>
  <c r="F208" i="39" a="1"/>
  <c r="F208" i="39" s="1"/>
  <c r="E208" i="39" s="1"/>
  <c r="J207" i="39" a="1"/>
  <c r="J207" i="39" s="1"/>
  <c r="I207" i="39" s="1"/>
  <c r="L206" i="39" a="1"/>
  <c r="L206" i="39" s="1"/>
  <c r="K206" i="39" s="1"/>
  <c r="R205" i="39" a="1"/>
  <c r="R205" i="39" s="1"/>
  <c r="Q205" i="39" s="1"/>
  <c r="AN204" i="39" a="1"/>
  <c r="AN204" i="39" s="1"/>
  <c r="AM204" i="39" s="1"/>
  <c r="B204" i="39" a="1"/>
  <c r="B204" i="39" s="1"/>
  <c r="A204" i="39" s="1"/>
  <c r="F203" i="39" a="1"/>
  <c r="F203" i="39" s="1"/>
  <c r="E203" i="39" s="1"/>
  <c r="H202" i="39" a="1"/>
  <c r="H202" i="39" s="1"/>
  <c r="G202" i="39" s="1"/>
  <c r="L201" i="39" a="1"/>
  <c r="L201" i="39" s="1"/>
  <c r="K201" i="39" s="1"/>
  <c r="X200" i="39" a="1"/>
  <c r="X200" i="39" s="1"/>
  <c r="W200" i="39" s="1"/>
  <c r="AF199" i="39" a="1"/>
  <c r="AF199" i="39" s="1"/>
  <c r="AE199" i="39" s="1"/>
  <c r="B199" i="39" a="1"/>
  <c r="B199" i="39" s="1"/>
  <c r="A199" i="39" s="1"/>
  <c r="D198" i="39" a="1"/>
  <c r="D198" i="39" s="1"/>
  <c r="C198" i="39" s="1"/>
  <c r="L197" i="39" a="1"/>
  <c r="L197" i="39" s="1"/>
  <c r="K197" i="39" s="1"/>
  <c r="AH196" i="39" a="1"/>
  <c r="AH196" i="39" s="1"/>
  <c r="AG196" i="39" s="1"/>
  <c r="H196" i="39" a="1"/>
  <c r="H196" i="39" s="1"/>
  <c r="G196" i="39" s="1"/>
  <c r="Z195" i="39" a="1"/>
  <c r="Z195" i="39" s="1"/>
  <c r="Y195" i="39" s="1"/>
  <c r="D195" i="39" a="1"/>
  <c r="D195" i="39" s="1"/>
  <c r="C195" i="39" s="1"/>
  <c r="T194" i="39" a="1"/>
  <c r="T194" i="39" s="1"/>
  <c r="S194" i="39" s="1"/>
  <c r="AJ193" i="39" a="1"/>
  <c r="AJ193" i="39" s="1"/>
  <c r="AI193" i="39" s="1"/>
  <c r="L193" i="39" a="1"/>
  <c r="L193" i="39" s="1"/>
  <c r="K193" i="39" s="1"/>
  <c r="AH192" i="39" a="1"/>
  <c r="AH192" i="39" s="1"/>
  <c r="AG192" i="39" s="1"/>
  <c r="H192" i="39" a="1"/>
  <c r="H192" i="39" s="1"/>
  <c r="G192" i="39" s="1"/>
  <c r="Z191" i="39" a="1"/>
  <c r="Z191" i="39" s="1"/>
  <c r="Y191" i="39" s="1"/>
  <c r="D191" i="39" a="1"/>
  <c r="D191" i="39" s="1"/>
  <c r="C191" i="39" s="1"/>
  <c r="T190" i="39" a="1"/>
  <c r="T190" i="39" s="1"/>
  <c r="S190" i="39" s="1"/>
  <c r="AJ189" i="39" a="1"/>
  <c r="AJ189" i="39" s="1"/>
  <c r="AI189" i="39" s="1"/>
  <c r="P189" i="39" a="1"/>
  <c r="P189" i="39" s="1"/>
  <c r="O189" i="39" s="1"/>
  <c r="AN188" i="39" a="1"/>
  <c r="AN188" i="39" s="1"/>
  <c r="AM188" i="39" s="1"/>
  <c r="V188" i="39" a="1"/>
  <c r="V188" i="39" s="1"/>
  <c r="U188" i="39" s="1"/>
  <c r="D188" i="39" a="1"/>
  <c r="D188" i="39" s="1"/>
  <c r="C188" i="39" s="1"/>
  <c r="Z187" i="39" a="1"/>
  <c r="Z187" i="39" s="1"/>
  <c r="Y187" i="39" s="1"/>
  <c r="H187" i="39" a="1"/>
  <c r="H187" i="39" s="1"/>
  <c r="G187" i="39" s="1"/>
  <c r="AF186" i="39" a="1"/>
  <c r="AF186" i="39" s="1"/>
  <c r="AE186" i="39" s="1"/>
  <c r="P186" i="39" a="1"/>
  <c r="P186" i="39" s="1"/>
  <c r="O186" i="39" s="1"/>
  <c r="AN185" i="39" a="1"/>
  <c r="AN185" i="39" s="1"/>
  <c r="AM185" i="39" s="1"/>
  <c r="X185" i="39" a="1"/>
  <c r="X185" i="39" s="1"/>
  <c r="W185" i="39" s="1"/>
  <c r="H185" i="39" a="1"/>
  <c r="H185" i="39" s="1"/>
  <c r="G185" i="39" s="1"/>
  <c r="AF184" i="39" a="1"/>
  <c r="AF184" i="39" s="1"/>
  <c r="AE184" i="39" s="1"/>
  <c r="P184" i="39" a="1"/>
  <c r="P184" i="39" s="1"/>
  <c r="O184" i="39" s="1"/>
  <c r="AN183" i="39" a="1"/>
  <c r="AN183" i="39" s="1"/>
  <c r="AM183" i="39" s="1"/>
  <c r="X183" i="39" a="1"/>
  <c r="X183" i="39" s="1"/>
  <c r="W183" i="39" s="1"/>
  <c r="H183" i="39" a="1"/>
  <c r="H183" i="39" s="1"/>
  <c r="G183" i="39" s="1"/>
  <c r="AF182" i="39" a="1"/>
  <c r="AF182" i="39" s="1"/>
  <c r="AE182" i="39" s="1"/>
  <c r="P182" i="39" a="1"/>
  <c r="P182" i="39" s="1"/>
  <c r="O182" i="39" s="1"/>
  <c r="AT68" i="1"/>
  <c r="AT60" i="1"/>
  <c r="AT55" i="1"/>
  <c r="AT43" i="1"/>
  <c r="AT39" i="1"/>
  <c r="AT33" i="1"/>
  <c r="AT20" i="1"/>
  <c r="AT10" i="1"/>
  <c r="AT6" i="1"/>
  <c r="I7" i="31"/>
  <c r="I3" i="31"/>
  <c r="B8" i="39" a="1"/>
  <c r="B8" i="39" s="1"/>
  <c r="A8" i="39" s="1"/>
  <c r="AN8" i="39" a="1"/>
  <c r="AN8" i="39" s="1"/>
  <c r="AM8" i="39" s="1"/>
  <c r="D208" i="39" a="1"/>
  <c r="D208" i="39" s="1"/>
  <c r="C208" i="39" s="1"/>
  <c r="H207" i="39" a="1"/>
  <c r="H207" i="39" s="1"/>
  <c r="G207" i="39" s="1"/>
  <c r="J206" i="39" a="1"/>
  <c r="J206" i="39" s="1"/>
  <c r="I206" i="39" s="1"/>
  <c r="P205" i="39" a="1"/>
  <c r="P205" i="39" s="1"/>
  <c r="O205" i="39" s="1"/>
  <c r="Z204" i="39" a="1"/>
  <c r="Z204" i="39" s="1"/>
  <c r="Y204" i="39" s="1"/>
  <c r="AH203" i="39" a="1"/>
  <c r="AH203" i="39" s="1"/>
  <c r="AG203" i="39" s="1"/>
  <c r="D203" i="39" a="1"/>
  <c r="D203" i="39" s="1"/>
  <c r="C203" i="39" s="1"/>
  <c r="F202" i="39" a="1"/>
  <c r="F202" i="39" s="1"/>
  <c r="E202" i="39" s="1"/>
  <c r="J201" i="39" a="1"/>
  <c r="J201" i="39" s="1"/>
  <c r="I201" i="39" s="1"/>
  <c r="L200" i="39" a="1"/>
  <c r="L200" i="39" s="1"/>
  <c r="K200" i="39" s="1"/>
  <c r="R199" i="39" a="1"/>
  <c r="R199" i="39" s="1"/>
  <c r="Q199" i="39" s="1"/>
  <c r="AN198" i="39" a="1"/>
  <c r="AN198" i="39" s="1"/>
  <c r="AM198" i="39" s="1"/>
  <c r="B198" i="39" a="1"/>
  <c r="B198" i="39" s="1"/>
  <c r="A198" i="39" s="1"/>
  <c r="J197" i="39" a="1"/>
  <c r="J197" i="39" s="1"/>
  <c r="I197" i="39" s="1"/>
  <c r="AB196" i="39" a="1"/>
  <c r="AB196" i="39" s="1"/>
  <c r="AA196" i="39" s="1"/>
  <c r="F196" i="39" a="1"/>
  <c r="F196" i="39" s="1"/>
  <c r="E196" i="39" s="1"/>
  <c r="T195" i="39" a="1"/>
  <c r="T195" i="39" s="1"/>
  <c r="S195" i="39" s="1"/>
  <c r="B195" i="39" a="1"/>
  <c r="B195" i="39" s="1"/>
  <c r="A195" i="39" s="1"/>
  <c r="R194" i="39" a="1"/>
  <c r="R194" i="39" s="1"/>
  <c r="Q194" i="39" s="1"/>
  <c r="AH193" i="39" a="1"/>
  <c r="AH193" i="39" s="1"/>
  <c r="AG193" i="39" s="1"/>
  <c r="J193" i="39" a="1"/>
  <c r="J193" i="39" s="1"/>
  <c r="I193" i="39" s="1"/>
  <c r="AB192" i="39" a="1"/>
  <c r="AB192" i="39" s="1"/>
  <c r="AA192" i="39" s="1"/>
  <c r="F192" i="39" a="1"/>
  <c r="F192" i="39" s="1"/>
  <c r="E192" i="39" s="1"/>
  <c r="T191" i="39" a="1"/>
  <c r="T191" i="39" s="1"/>
  <c r="S191" i="39" s="1"/>
  <c r="AT58" i="1"/>
  <c r="AT50" i="1"/>
  <c r="AT15" i="1"/>
  <c r="AT9" i="1"/>
  <c r="D8" i="39" a="1"/>
  <c r="D8" i="39" s="1"/>
  <c r="C8" i="39" s="1"/>
  <c r="AN208" i="39" a="1"/>
  <c r="AN208" i="39" s="1"/>
  <c r="AM208" i="39" s="1"/>
  <c r="B208" i="39" a="1"/>
  <c r="B208" i="39" s="1"/>
  <c r="A208" i="39" s="1"/>
  <c r="F207" i="39" a="1"/>
  <c r="F207" i="39" s="1"/>
  <c r="E207" i="39" s="1"/>
  <c r="H206" i="39" a="1"/>
  <c r="H206" i="39" s="1"/>
  <c r="G206" i="39" s="1"/>
  <c r="L205" i="39" a="1"/>
  <c r="L205" i="39" s="1"/>
  <c r="K205" i="39" s="1"/>
  <c r="X204" i="39" a="1"/>
  <c r="X204" i="39" s="1"/>
  <c r="W204" i="39" s="1"/>
  <c r="AF203" i="39" a="1"/>
  <c r="AF203" i="39" s="1"/>
  <c r="AE203" i="39" s="1"/>
  <c r="B203" i="39" a="1"/>
  <c r="B203" i="39" s="1"/>
  <c r="A203" i="39" s="1"/>
  <c r="D202" i="39" a="1"/>
  <c r="D202" i="39" s="1"/>
  <c r="C202" i="39" s="1"/>
  <c r="H201" i="39" a="1"/>
  <c r="H201" i="39" s="1"/>
  <c r="G201" i="39" s="1"/>
  <c r="J200" i="39" a="1"/>
  <c r="J200" i="39" s="1"/>
  <c r="I200" i="39" s="1"/>
  <c r="P199" i="39" a="1"/>
  <c r="P199" i="39" s="1"/>
  <c r="O199" i="39" s="1"/>
  <c r="Z198" i="39" a="1"/>
  <c r="Z198" i="39" s="1"/>
  <c r="Y198" i="39" s="1"/>
  <c r="AJ197" i="39" a="1"/>
  <c r="AJ197" i="39" s="1"/>
  <c r="AI197" i="39" s="1"/>
  <c r="H197" i="39" a="1"/>
  <c r="H197" i="39" s="1"/>
  <c r="G197" i="39" s="1"/>
  <c r="Z196" i="39" a="1"/>
  <c r="Z196" i="39" s="1"/>
  <c r="Y196" i="39" s="1"/>
  <c r="D196" i="39" a="1"/>
  <c r="D196" i="39" s="1"/>
  <c r="C196" i="39" s="1"/>
  <c r="R195" i="39" a="1"/>
  <c r="R195" i="39" s="1"/>
  <c r="Q195" i="39" s="1"/>
  <c r="AN194" i="39" a="1"/>
  <c r="AN194" i="39" s="1"/>
  <c r="AM194" i="39" s="1"/>
  <c r="L194" i="39" a="1"/>
  <c r="L194" i="39" s="1"/>
  <c r="K194" i="39" s="1"/>
  <c r="AF193" i="39" a="1"/>
  <c r="AF193" i="39" s="1"/>
  <c r="AE193" i="39" s="1"/>
  <c r="H193" i="39" a="1"/>
  <c r="H193" i="39" s="1"/>
  <c r="G193" i="39" s="1"/>
  <c r="Z192" i="39" a="1"/>
  <c r="Z192" i="39" s="1"/>
  <c r="Y192" i="39" s="1"/>
  <c r="D192" i="39" a="1"/>
  <c r="D192" i="39" s="1"/>
  <c r="C192" i="39" s="1"/>
  <c r="AT59" i="1"/>
  <c r="AT53" i="1"/>
  <c r="AT45" i="1"/>
  <c r="AT42" i="1"/>
  <c r="AT40" i="1"/>
  <c r="AT36" i="1"/>
  <c r="AT32" i="1"/>
  <c r="AT18" i="1"/>
  <c r="AT13" i="1"/>
  <c r="I6" i="31"/>
  <c r="F8" i="39" a="1"/>
  <c r="F8" i="39" s="1"/>
  <c r="E8" i="39" s="1"/>
  <c r="Z208" i="39" a="1"/>
  <c r="Z208" i="39" s="1"/>
  <c r="Y208" i="39" s="1"/>
  <c r="AH207" i="39" a="1"/>
  <c r="AH207" i="39" s="1"/>
  <c r="AG207" i="39" s="1"/>
  <c r="D207" i="39" a="1"/>
  <c r="D207" i="39" s="1"/>
  <c r="C207" i="39" s="1"/>
  <c r="F206" i="39" a="1"/>
  <c r="F206" i="39" s="1"/>
  <c r="E206" i="39" s="1"/>
  <c r="J205" i="39" a="1"/>
  <c r="J205" i="39" s="1"/>
  <c r="I205" i="39" s="1"/>
  <c r="L204" i="39" a="1"/>
  <c r="L204" i="39" s="1"/>
  <c r="K204" i="39" s="1"/>
  <c r="R203" i="39" a="1"/>
  <c r="R203" i="39" s="1"/>
  <c r="Q203" i="39" s="1"/>
  <c r="AN202" i="39" a="1"/>
  <c r="AN202" i="39" s="1"/>
  <c r="AM202" i="39" s="1"/>
  <c r="B202" i="39" a="1"/>
  <c r="B202" i="39" s="1"/>
  <c r="A202" i="39" s="1"/>
  <c r="F201" i="39" a="1"/>
  <c r="F201" i="39" s="1"/>
  <c r="E201" i="39" s="1"/>
  <c r="H200" i="39" a="1"/>
  <c r="H200" i="39" s="1"/>
  <c r="G200" i="39" s="1"/>
  <c r="L199" i="39" a="1"/>
  <c r="L199" i="39" s="1"/>
  <c r="K199" i="39" s="1"/>
  <c r="X198" i="39" a="1"/>
  <c r="X198" i="39" s="1"/>
  <c r="W198" i="39" s="1"/>
  <c r="AH197" i="39" a="1"/>
  <c r="AH197" i="39" s="1"/>
  <c r="AG197" i="39" s="1"/>
  <c r="F197" i="39" a="1"/>
  <c r="F197" i="39" s="1"/>
  <c r="E197" i="39" s="1"/>
  <c r="X196" i="39" a="1"/>
  <c r="X196" i="39" s="1"/>
  <c r="W196" i="39" s="1"/>
  <c r="B196" i="39" a="1"/>
  <c r="B196" i="39" s="1"/>
  <c r="A196" i="39" s="1"/>
  <c r="P195" i="39" a="1"/>
  <c r="P195" i="39" s="1"/>
  <c r="O195" i="39" s="1"/>
  <c r="AJ194" i="39" a="1"/>
  <c r="AJ194" i="39" s="1"/>
  <c r="AI194" i="39" s="1"/>
  <c r="J194" i="39" a="1"/>
  <c r="J194" i="39" s="1"/>
  <c r="I194" i="39" s="1"/>
  <c r="AB193" i="39" a="1"/>
  <c r="AB193" i="39" s="1"/>
  <c r="AA193" i="39" s="1"/>
  <c r="F193" i="39" a="1"/>
  <c r="F193" i="39" s="1"/>
  <c r="E193" i="39" s="1"/>
  <c r="X192" i="39" a="1"/>
  <c r="X192" i="39" s="1"/>
  <c r="W192" i="39" s="1"/>
  <c r="B192" i="39" a="1"/>
  <c r="B192" i="39" s="1"/>
  <c r="A192" i="39" s="1"/>
  <c r="P191" i="39" a="1"/>
  <c r="P191" i="39" s="1"/>
  <c r="O191" i="39" s="1"/>
  <c r="AT51" i="1"/>
  <c r="AT48" i="1"/>
  <c r="AT28" i="1"/>
  <c r="AT26" i="1"/>
  <c r="AT11" i="1"/>
  <c r="AT7" i="1"/>
  <c r="AT4" i="1"/>
  <c r="H8" i="39" a="1"/>
  <c r="H8" i="39" s="1"/>
  <c r="G8" i="39" s="1"/>
  <c r="X208" i="39" a="1"/>
  <c r="X208" i="39" s="1"/>
  <c r="W208" i="39" s="1"/>
  <c r="AF207" i="39" a="1"/>
  <c r="AF207" i="39" s="1"/>
  <c r="AE207" i="39" s="1"/>
  <c r="B207" i="39" a="1"/>
  <c r="B207" i="39" s="1"/>
  <c r="A207" i="39" s="1"/>
  <c r="D206" i="39" a="1"/>
  <c r="D206" i="39" s="1"/>
  <c r="C206" i="39" s="1"/>
  <c r="H205" i="39" a="1"/>
  <c r="H205" i="39" s="1"/>
  <c r="G205" i="39" s="1"/>
  <c r="J204" i="39" a="1"/>
  <c r="J204" i="39" s="1"/>
  <c r="I204" i="39" s="1"/>
  <c r="P203" i="39" a="1"/>
  <c r="P203" i="39" s="1"/>
  <c r="O203" i="39" s="1"/>
  <c r="Z202" i="39" a="1"/>
  <c r="Z202" i="39" s="1"/>
  <c r="Y202" i="39" s="1"/>
  <c r="AH201" i="39" a="1"/>
  <c r="AH201" i="39" s="1"/>
  <c r="AG201" i="39" s="1"/>
  <c r="D201" i="39" a="1"/>
  <c r="D201" i="39" s="1"/>
  <c r="C201" i="39" s="1"/>
  <c r="F200" i="39" a="1"/>
  <c r="F200" i="39" s="1"/>
  <c r="E200" i="39" s="1"/>
  <c r="J199" i="39" a="1"/>
  <c r="J199" i="39" s="1"/>
  <c r="I199" i="39" s="1"/>
  <c r="L198" i="39" a="1"/>
  <c r="L198" i="39" s="1"/>
  <c r="K198" i="39" s="1"/>
  <c r="AF197" i="39" a="1"/>
  <c r="AF197" i="39" s="1"/>
  <c r="AE197" i="39" s="1"/>
  <c r="D197" i="39" a="1"/>
  <c r="D197" i="39" s="1"/>
  <c r="C197" i="39" s="1"/>
  <c r="T196" i="39" a="1"/>
  <c r="T196" i="39" s="1"/>
  <c r="S196" i="39" s="1"/>
  <c r="AJ195" i="39" a="1"/>
  <c r="AJ195" i="39" s="1"/>
  <c r="AI195" i="39" s="1"/>
  <c r="L195" i="39" a="1"/>
  <c r="L195" i="39" s="1"/>
  <c r="K195" i="39" s="1"/>
  <c r="AH194" i="39" a="1"/>
  <c r="AH194" i="39" s="1"/>
  <c r="AG194" i="39" s="1"/>
  <c r="H194" i="39" a="1"/>
  <c r="H194" i="39" s="1"/>
  <c r="G194" i="39" s="1"/>
  <c r="Z193" i="39" a="1"/>
  <c r="Z193" i="39" s="1"/>
  <c r="Y193" i="39" s="1"/>
  <c r="D193" i="39" a="1"/>
  <c r="D193" i="39" s="1"/>
  <c r="C193" i="39" s="1"/>
  <c r="T192" i="39" a="1"/>
  <c r="T192" i="39" s="1"/>
  <c r="S192" i="39" s="1"/>
  <c r="AJ191" i="39" a="1"/>
  <c r="AJ191" i="39" s="1"/>
  <c r="AI191" i="39" s="1"/>
  <c r="L191" i="39" a="1"/>
  <c r="L191" i="39" s="1"/>
  <c r="K191" i="39" s="1"/>
  <c r="AH190" i="39" a="1"/>
  <c r="AH190" i="39" s="1"/>
  <c r="AG190" i="39" s="1"/>
  <c r="H190" i="39" a="1"/>
  <c r="H190" i="39" s="1"/>
  <c r="G190" i="39" s="1"/>
  <c r="AB189" i="39" a="1"/>
  <c r="AB189" i="39" s="1"/>
  <c r="AA189" i="39" s="1"/>
  <c r="H189" i="39" a="1"/>
  <c r="H189" i="39" s="1"/>
  <c r="G189" i="39" s="1"/>
  <c r="AF188" i="39" a="1"/>
  <c r="AF188" i="39" s="1"/>
  <c r="AE188" i="39" s="1"/>
  <c r="L188" i="39" a="1"/>
  <c r="L188" i="39" s="1"/>
  <c r="K188" i="39" s="1"/>
  <c r="AH187" i="39" a="1"/>
  <c r="AH187" i="39" s="1"/>
  <c r="AG187" i="39" s="1"/>
  <c r="P187" i="39" a="1"/>
  <c r="P187" i="39" s="1"/>
  <c r="O187" i="39" s="1"/>
  <c r="AN186" i="39" a="1"/>
  <c r="AN186" i="39" s="1"/>
  <c r="AM186" i="39" s="1"/>
  <c r="X186" i="39" a="1"/>
  <c r="X186" i="39" s="1"/>
  <c r="W186" i="39" s="1"/>
  <c r="H186" i="39" a="1"/>
  <c r="H186" i="39" s="1"/>
  <c r="G186" i="39" s="1"/>
  <c r="AF185" i="39" a="1"/>
  <c r="AF185" i="39" s="1"/>
  <c r="AE185" i="39" s="1"/>
  <c r="P185" i="39" a="1"/>
  <c r="P185" i="39" s="1"/>
  <c r="O185" i="39" s="1"/>
  <c r="AN184" i="39" a="1"/>
  <c r="AN184" i="39" s="1"/>
  <c r="AM184" i="39" s="1"/>
  <c r="X184" i="39" a="1"/>
  <c r="X184" i="39" s="1"/>
  <c r="W184" i="39" s="1"/>
  <c r="H184" i="39" a="1"/>
  <c r="H184" i="39" s="1"/>
  <c r="G184" i="39" s="1"/>
  <c r="AF183" i="39" a="1"/>
  <c r="AF183" i="39" s="1"/>
  <c r="AE183" i="39" s="1"/>
  <c r="P183" i="39" a="1"/>
  <c r="P183" i="39" s="1"/>
  <c r="O183" i="39" s="1"/>
  <c r="AN182" i="39" a="1"/>
  <c r="AN182" i="39" s="1"/>
  <c r="AM182" i="39" s="1"/>
  <c r="X182" i="39" a="1"/>
  <c r="X182" i="39" s="1"/>
  <c r="W182" i="39" s="1"/>
  <c r="H182" i="39" a="1"/>
  <c r="H182" i="39" s="1"/>
  <c r="G182" i="39" s="1"/>
  <c r="AF181" i="39" a="1"/>
  <c r="AF181" i="39" s="1"/>
  <c r="AE181" i="39" s="1"/>
  <c r="P181" i="39" a="1"/>
  <c r="P181" i="39" s="1"/>
  <c r="O181" i="39" s="1"/>
  <c r="AN180" i="39" a="1"/>
  <c r="AN180" i="39" s="1"/>
  <c r="AM180" i="39" s="1"/>
  <c r="X180" i="39" a="1"/>
  <c r="X180" i="39" s="1"/>
  <c r="W180" i="39" s="1"/>
  <c r="H180" i="39" a="1"/>
  <c r="H180" i="39" s="1"/>
  <c r="G180" i="39" s="1"/>
  <c r="AF179" i="39" a="1"/>
  <c r="AF179" i="39" s="1"/>
  <c r="AE179" i="39" s="1"/>
  <c r="P179" i="39" a="1"/>
  <c r="P179" i="39" s="1"/>
  <c r="O179" i="39" s="1"/>
  <c r="AN178" i="39" a="1"/>
  <c r="AN178" i="39" s="1"/>
  <c r="AM178" i="39" s="1"/>
  <c r="X178" i="39" a="1"/>
  <c r="X178" i="39" s="1"/>
  <c r="W178" i="39" s="1"/>
  <c r="H178" i="39" a="1"/>
  <c r="H178" i="39" s="1"/>
  <c r="G178" i="39" s="1"/>
  <c r="AF177" i="39" a="1"/>
  <c r="AF177" i="39" s="1"/>
  <c r="AE177" i="39" s="1"/>
  <c r="P177" i="39" a="1"/>
  <c r="P177" i="39" s="1"/>
  <c r="O177" i="39" s="1"/>
  <c r="AN176" i="39" a="1"/>
  <c r="AN176" i="39" s="1"/>
  <c r="AM176" i="39" s="1"/>
  <c r="X176" i="39" a="1"/>
  <c r="X176" i="39" s="1"/>
  <c r="W176" i="39" s="1"/>
  <c r="H176" i="39" a="1"/>
  <c r="H176" i="39" s="1"/>
  <c r="G176" i="39" s="1"/>
  <c r="AF175" i="39" a="1"/>
  <c r="AF175" i="39" s="1"/>
  <c r="AE175" i="39" s="1"/>
  <c r="P175" i="39" a="1"/>
  <c r="P175" i="39" s="1"/>
  <c r="O175" i="39" s="1"/>
  <c r="AN174" i="39" a="1"/>
  <c r="AN174" i="39" s="1"/>
  <c r="AM174" i="39" s="1"/>
  <c r="X174" i="39" a="1"/>
  <c r="X174" i="39" s="1"/>
  <c r="W174" i="39" s="1"/>
  <c r="H174" i="39" a="1"/>
  <c r="H174" i="39" s="1"/>
  <c r="G174" i="39" s="1"/>
  <c r="AF173" i="39" a="1"/>
  <c r="AF173" i="39" s="1"/>
  <c r="AE173" i="39" s="1"/>
  <c r="B191" i="39" a="1"/>
  <c r="B191" i="39" s="1"/>
  <c r="A191" i="39" s="1"/>
  <c r="AD189" i="39" a="1"/>
  <c r="AD189" i="39" s="1"/>
  <c r="AC189" i="39" s="1"/>
  <c r="R188" i="39" a="1"/>
  <c r="R188" i="39" s="1"/>
  <c r="Q188" i="39" s="1"/>
  <c r="F187" i="39" a="1"/>
  <c r="F187" i="39" s="1"/>
  <c r="E187" i="39" s="1"/>
  <c r="J186" i="39" a="1"/>
  <c r="J186" i="39" s="1"/>
  <c r="I186" i="39" s="1"/>
  <c r="D185" i="39" a="1"/>
  <c r="D185" i="39" s="1"/>
  <c r="C185" i="39" s="1"/>
  <c r="AL183" i="39" a="1"/>
  <c r="AL183" i="39" s="1"/>
  <c r="AK183" i="39" s="1"/>
  <c r="B183" i="39" a="1"/>
  <c r="B183" i="39" s="1"/>
  <c r="A183" i="39" s="1"/>
  <c r="AL181" i="39" a="1"/>
  <c r="AL181" i="39" s="1"/>
  <c r="AK181" i="39" s="1"/>
  <c r="F181" i="39" a="1"/>
  <c r="F181" i="39" s="1"/>
  <c r="E181" i="39" s="1"/>
  <c r="N180" i="39" a="1"/>
  <c r="N180" i="39" s="1"/>
  <c r="M180" i="39" s="1"/>
  <c r="V179" i="39" a="1"/>
  <c r="V179" i="39" s="1"/>
  <c r="U179" i="39" s="1"/>
  <c r="AD178" i="39" a="1"/>
  <c r="AD178" i="39" s="1"/>
  <c r="AC178" i="39" s="1"/>
  <c r="AL177" i="39" a="1"/>
  <c r="AL177" i="39" s="1"/>
  <c r="AK177" i="39" s="1"/>
  <c r="F177" i="39" a="1"/>
  <c r="F177" i="39" s="1"/>
  <c r="E177" i="39" s="1"/>
  <c r="N176" i="39" a="1"/>
  <c r="N176" i="39" s="1"/>
  <c r="M176" i="39" s="1"/>
  <c r="V175" i="39" a="1"/>
  <c r="V175" i="39" s="1"/>
  <c r="U175" i="39" s="1"/>
  <c r="AD174" i="39" a="1"/>
  <c r="AD174" i="39" s="1"/>
  <c r="AC174" i="39" s="1"/>
  <c r="AL173" i="39" a="1"/>
  <c r="AL173" i="39" s="1"/>
  <c r="AK173" i="39" s="1"/>
  <c r="R173" i="39" a="1"/>
  <c r="R173" i="39" s="1"/>
  <c r="Q173" i="39" s="1"/>
  <c r="B173" i="39" a="1"/>
  <c r="B173" i="39" s="1"/>
  <c r="A173" i="39" s="1"/>
  <c r="Z172" i="39" a="1"/>
  <c r="Z172" i="39" s="1"/>
  <c r="Y172" i="39" s="1"/>
  <c r="J172" i="39" a="1"/>
  <c r="J172" i="39" s="1"/>
  <c r="I172" i="39" s="1"/>
  <c r="AH171" i="39" a="1"/>
  <c r="AH171" i="39" s="1"/>
  <c r="AG171" i="39" s="1"/>
  <c r="R171" i="39" a="1"/>
  <c r="R171" i="39" s="1"/>
  <c r="Q171" i="39" s="1"/>
  <c r="B171" i="39" a="1"/>
  <c r="B171" i="39" s="1"/>
  <c r="A171" i="39" s="1"/>
  <c r="Z170" i="39" a="1"/>
  <c r="Z170" i="39" s="1"/>
  <c r="Y170" i="39" s="1"/>
  <c r="J170" i="39" a="1"/>
  <c r="J170" i="39" s="1"/>
  <c r="I170" i="39" s="1"/>
  <c r="AH169" i="39" a="1"/>
  <c r="AH169" i="39" s="1"/>
  <c r="AG169" i="39" s="1"/>
  <c r="R169" i="39" a="1"/>
  <c r="R169" i="39" s="1"/>
  <c r="Q169" i="39" s="1"/>
  <c r="B169" i="39" a="1"/>
  <c r="B169" i="39" s="1"/>
  <c r="A169" i="39" s="1"/>
  <c r="Z168" i="39" a="1"/>
  <c r="Z168" i="39" s="1"/>
  <c r="Y168" i="39" s="1"/>
  <c r="J168" i="39" a="1"/>
  <c r="J168" i="39" s="1"/>
  <c r="I168" i="39" s="1"/>
  <c r="AH167" i="39" a="1"/>
  <c r="AH167" i="39" s="1"/>
  <c r="AG167" i="39" s="1"/>
  <c r="R167" i="39" a="1"/>
  <c r="R167" i="39" s="1"/>
  <c r="Q167" i="39" s="1"/>
  <c r="B167" i="39" a="1"/>
  <c r="B167" i="39" s="1"/>
  <c r="A167" i="39" s="1"/>
  <c r="Z166" i="39" a="1"/>
  <c r="Z166" i="39" s="1"/>
  <c r="Y166" i="39" s="1"/>
  <c r="J166" i="39" a="1"/>
  <c r="J166" i="39" s="1"/>
  <c r="I166" i="39" s="1"/>
  <c r="AH165" i="39" a="1"/>
  <c r="AH165" i="39" s="1"/>
  <c r="AG165" i="39" s="1"/>
  <c r="R165" i="39" a="1"/>
  <c r="R165" i="39" s="1"/>
  <c r="Q165" i="39" s="1"/>
  <c r="B165" i="39" a="1"/>
  <c r="B165" i="39" s="1"/>
  <c r="A165" i="39" s="1"/>
  <c r="Z164" i="39" a="1"/>
  <c r="Z164" i="39" s="1"/>
  <c r="Y164" i="39" s="1"/>
  <c r="J164" i="39" a="1"/>
  <c r="J164" i="39" s="1"/>
  <c r="I164" i="39" s="1"/>
  <c r="AH163" i="39" a="1"/>
  <c r="AH163" i="39" s="1"/>
  <c r="AG163" i="39" s="1"/>
  <c r="R163" i="39" a="1"/>
  <c r="R163" i="39" s="1"/>
  <c r="Q163" i="39" s="1"/>
  <c r="B163" i="39" a="1"/>
  <c r="B163" i="39" s="1"/>
  <c r="A163" i="39" s="1"/>
  <c r="Z162" i="39" a="1"/>
  <c r="Z162" i="39" s="1"/>
  <c r="Y162" i="39" s="1"/>
  <c r="J162" i="39" a="1"/>
  <c r="J162" i="39" s="1"/>
  <c r="I162" i="39" s="1"/>
  <c r="AH161" i="39" a="1"/>
  <c r="AH161" i="39" s="1"/>
  <c r="AG161" i="39" s="1"/>
  <c r="R161" i="39" a="1"/>
  <c r="R161" i="39" s="1"/>
  <c r="Q161" i="39" s="1"/>
  <c r="B161" i="39" a="1"/>
  <c r="B161" i="39" s="1"/>
  <c r="A161" i="39" s="1"/>
  <c r="Z160" i="39" a="1"/>
  <c r="Z160" i="39" s="1"/>
  <c r="Y160" i="39" s="1"/>
  <c r="J160" i="39" a="1"/>
  <c r="J160" i="39" s="1"/>
  <c r="I160" i="39" s="1"/>
  <c r="AH159" i="39" a="1"/>
  <c r="AH159" i="39" s="1"/>
  <c r="AG159" i="39" s="1"/>
  <c r="R159" i="39" a="1"/>
  <c r="R159" i="39" s="1"/>
  <c r="Q159" i="39" s="1"/>
  <c r="B159" i="39" a="1"/>
  <c r="B159" i="39" s="1"/>
  <c r="A159" i="39" s="1"/>
  <c r="Z158" i="39" a="1"/>
  <c r="Z158" i="39" s="1"/>
  <c r="Y158" i="39" s="1"/>
  <c r="J158" i="39" a="1"/>
  <c r="J158" i="39" s="1"/>
  <c r="I158" i="39" s="1"/>
  <c r="AH157" i="39" a="1"/>
  <c r="AH157" i="39" s="1"/>
  <c r="AG157" i="39" s="1"/>
  <c r="R157" i="39" a="1"/>
  <c r="R157" i="39" s="1"/>
  <c r="Q157" i="39" s="1"/>
  <c r="B157" i="39" a="1"/>
  <c r="B157" i="39" s="1"/>
  <c r="A157" i="39" s="1"/>
  <c r="Z156" i="39" a="1"/>
  <c r="Z156" i="39" s="1"/>
  <c r="Y156" i="39" s="1"/>
  <c r="J156" i="39" a="1"/>
  <c r="J156" i="39" s="1"/>
  <c r="I156" i="39" s="1"/>
  <c r="AH155" i="39" a="1"/>
  <c r="AH155" i="39" s="1"/>
  <c r="AG155" i="39" s="1"/>
  <c r="R155" i="39" a="1"/>
  <c r="R155" i="39" s="1"/>
  <c r="Q155" i="39" s="1"/>
  <c r="B155" i="39" a="1"/>
  <c r="B155" i="39" s="1"/>
  <c r="A155" i="39" s="1"/>
  <c r="Z154" i="39" a="1"/>
  <c r="Z154" i="39" s="1"/>
  <c r="Y154" i="39" s="1"/>
  <c r="J154" i="39" a="1"/>
  <c r="J154" i="39" s="1"/>
  <c r="I154" i="39" s="1"/>
  <c r="AH153" i="39" a="1"/>
  <c r="AH153" i="39" s="1"/>
  <c r="AG153" i="39" s="1"/>
  <c r="R153" i="39" a="1"/>
  <c r="R153" i="39" s="1"/>
  <c r="Q153" i="39" s="1"/>
  <c r="B153" i="39" a="1"/>
  <c r="B153" i="39" s="1"/>
  <c r="A153" i="39" s="1"/>
  <c r="Z152" i="39" a="1"/>
  <c r="Z152" i="39" s="1"/>
  <c r="Y152" i="39" s="1"/>
  <c r="J152" i="39" a="1"/>
  <c r="J152" i="39" s="1"/>
  <c r="I152" i="39" s="1"/>
  <c r="AH151" i="39" a="1"/>
  <c r="AH151" i="39" s="1"/>
  <c r="AG151" i="39" s="1"/>
  <c r="R151" i="39" a="1"/>
  <c r="R151" i="39" s="1"/>
  <c r="Q151" i="39" s="1"/>
  <c r="B151" i="39" a="1"/>
  <c r="B151" i="39" s="1"/>
  <c r="A151" i="39" s="1"/>
  <c r="Z150" i="39" a="1"/>
  <c r="Z150" i="39" s="1"/>
  <c r="Y150" i="39" s="1"/>
  <c r="J150" i="39" a="1"/>
  <c r="J150" i="39" s="1"/>
  <c r="I150" i="39" s="1"/>
  <c r="AH149" i="39" a="1"/>
  <c r="AH149" i="39" s="1"/>
  <c r="AG149" i="39" s="1"/>
  <c r="R149" i="39" a="1"/>
  <c r="R149" i="39" s="1"/>
  <c r="Q149" i="39" s="1"/>
  <c r="B149" i="39" a="1"/>
  <c r="B149" i="39" s="1"/>
  <c r="A149" i="39" s="1"/>
  <c r="Z148" i="39" a="1"/>
  <c r="Z148" i="39" s="1"/>
  <c r="Y148" i="39" s="1"/>
  <c r="J148" i="39" a="1"/>
  <c r="J148" i="39" s="1"/>
  <c r="I148" i="39" s="1"/>
  <c r="AH147" i="39" a="1"/>
  <c r="AH147" i="39" s="1"/>
  <c r="AG147" i="39" s="1"/>
  <c r="R147" i="39" a="1"/>
  <c r="R147" i="39" s="1"/>
  <c r="Q147" i="39" s="1"/>
  <c r="B147" i="39" a="1"/>
  <c r="B147" i="39" s="1"/>
  <c r="A147" i="39" s="1"/>
  <c r="Z146" i="39" a="1"/>
  <c r="Z146" i="39" s="1"/>
  <c r="Y146" i="39" s="1"/>
  <c r="J146" i="39" a="1"/>
  <c r="J146" i="39" s="1"/>
  <c r="I146" i="39" s="1"/>
  <c r="AH145" i="39" a="1"/>
  <c r="AH145" i="39" s="1"/>
  <c r="AG145" i="39" s="1"/>
  <c r="R145" i="39" a="1"/>
  <c r="R145" i="39" s="1"/>
  <c r="Q145" i="39" s="1"/>
  <c r="B145" i="39" a="1"/>
  <c r="B145" i="39" s="1"/>
  <c r="A145" i="39" s="1"/>
  <c r="Z144" i="39" a="1"/>
  <c r="Z144" i="39" s="1"/>
  <c r="Y144" i="39" s="1"/>
  <c r="J144" i="39" a="1"/>
  <c r="J144" i="39" s="1"/>
  <c r="I144" i="39" s="1"/>
  <c r="AH143" i="39" a="1"/>
  <c r="AH143" i="39" s="1"/>
  <c r="AG143" i="39" s="1"/>
  <c r="R143" i="39" a="1"/>
  <c r="R143" i="39" s="1"/>
  <c r="Q143" i="39" s="1"/>
  <c r="B143" i="39" a="1"/>
  <c r="B143" i="39" s="1"/>
  <c r="A143" i="39" s="1"/>
  <c r="Z142" i="39" a="1"/>
  <c r="Z142" i="39" s="1"/>
  <c r="Y142" i="39" s="1"/>
  <c r="J142" i="39" a="1"/>
  <c r="J142" i="39" s="1"/>
  <c r="I142" i="39" s="1"/>
  <c r="AH141" i="39" a="1"/>
  <c r="AH141" i="39" s="1"/>
  <c r="AG141" i="39" s="1"/>
  <c r="R141" i="39" a="1"/>
  <c r="R141" i="39" s="1"/>
  <c r="Q141" i="39" s="1"/>
  <c r="B141" i="39" a="1"/>
  <c r="B141" i="39" s="1"/>
  <c r="A141" i="39" s="1"/>
  <c r="Z140" i="39" a="1"/>
  <c r="Z140" i="39" s="1"/>
  <c r="Y140" i="39" s="1"/>
  <c r="J140" i="39" a="1"/>
  <c r="J140" i="39" s="1"/>
  <c r="I140" i="39" s="1"/>
  <c r="AH139" i="39" a="1"/>
  <c r="AH139" i="39" s="1"/>
  <c r="AG139" i="39" s="1"/>
  <c r="R139" i="39" a="1"/>
  <c r="R139" i="39" s="1"/>
  <c r="Q139" i="39" s="1"/>
  <c r="B139" i="39" a="1"/>
  <c r="B139" i="39" s="1"/>
  <c r="A139" i="39" s="1"/>
  <c r="Z138" i="39" a="1"/>
  <c r="Z138" i="39" s="1"/>
  <c r="Y138" i="39" s="1"/>
  <c r="J138" i="39" a="1"/>
  <c r="J138" i="39" s="1"/>
  <c r="I138" i="39" s="1"/>
  <c r="AH137" i="39" a="1"/>
  <c r="AH137" i="39" s="1"/>
  <c r="AG137" i="39" s="1"/>
  <c r="R137" i="39" a="1"/>
  <c r="R137" i="39" s="1"/>
  <c r="Q137" i="39" s="1"/>
  <c r="B137" i="39" a="1"/>
  <c r="B137" i="39" s="1"/>
  <c r="A137" i="39" s="1"/>
  <c r="Z136" i="39" a="1"/>
  <c r="Z136" i="39" s="1"/>
  <c r="Y136" i="39" s="1"/>
  <c r="J136" i="39" a="1"/>
  <c r="J136" i="39" s="1"/>
  <c r="I136" i="39" s="1"/>
  <c r="AH135" i="39" a="1"/>
  <c r="AH135" i="39" s="1"/>
  <c r="AG135" i="39" s="1"/>
  <c r="R135" i="39" a="1"/>
  <c r="R135" i="39" s="1"/>
  <c r="Q135" i="39" s="1"/>
  <c r="B135" i="39" a="1"/>
  <c r="B135" i="39" s="1"/>
  <c r="A135" i="39" s="1"/>
  <c r="Z134" i="39" a="1"/>
  <c r="Z134" i="39" s="1"/>
  <c r="Y134" i="39" s="1"/>
  <c r="J134" i="39" a="1"/>
  <c r="J134" i="39" s="1"/>
  <c r="I134" i="39" s="1"/>
  <c r="AH133" i="39" a="1"/>
  <c r="AH133" i="39" s="1"/>
  <c r="AG133" i="39" s="1"/>
  <c r="R133" i="39" a="1"/>
  <c r="R133" i="39" s="1"/>
  <c r="Q133" i="39" s="1"/>
  <c r="B133" i="39" a="1"/>
  <c r="B133" i="39" s="1"/>
  <c r="A133" i="39" s="1"/>
  <c r="Z132" i="39" a="1"/>
  <c r="Z132" i="39" s="1"/>
  <c r="Y132" i="39" s="1"/>
  <c r="J132" i="39" a="1"/>
  <c r="J132" i="39" s="1"/>
  <c r="I132" i="39" s="1"/>
  <c r="AH131" i="39" a="1"/>
  <c r="AH131" i="39" s="1"/>
  <c r="AG131" i="39" s="1"/>
  <c r="R131" i="39" a="1"/>
  <c r="R131" i="39" s="1"/>
  <c r="Q131" i="39" s="1"/>
  <c r="B131" i="39" a="1"/>
  <c r="B131" i="39" s="1"/>
  <c r="A131" i="39" s="1"/>
  <c r="Z130" i="39" a="1"/>
  <c r="Z130" i="39" s="1"/>
  <c r="Y130" i="39" s="1"/>
  <c r="J130" i="39" a="1"/>
  <c r="J130" i="39" s="1"/>
  <c r="I130" i="39" s="1"/>
  <c r="AH129" i="39" a="1"/>
  <c r="AH129" i="39" s="1"/>
  <c r="AG129" i="39" s="1"/>
  <c r="R129" i="39" a="1"/>
  <c r="R129" i="39" s="1"/>
  <c r="Q129" i="39" s="1"/>
  <c r="B129" i="39" a="1"/>
  <c r="B129" i="39" s="1"/>
  <c r="A129" i="39" s="1"/>
  <c r="Z128" i="39" a="1"/>
  <c r="Z128" i="39" s="1"/>
  <c r="Y128" i="39" s="1"/>
  <c r="J128" i="39" a="1"/>
  <c r="J128" i="39" s="1"/>
  <c r="I128" i="39" s="1"/>
  <c r="AH127" i="39" a="1"/>
  <c r="AH127" i="39" s="1"/>
  <c r="AG127" i="39" s="1"/>
  <c r="R127" i="39" a="1"/>
  <c r="R127" i="39" s="1"/>
  <c r="Q127" i="39" s="1"/>
  <c r="B127" i="39" a="1"/>
  <c r="B127" i="39" s="1"/>
  <c r="A127" i="39" s="1"/>
  <c r="Z126" i="39" a="1"/>
  <c r="Z126" i="39" s="1"/>
  <c r="Y126" i="39" s="1"/>
  <c r="J126" i="39" a="1"/>
  <c r="J126" i="39" s="1"/>
  <c r="I126" i="39" s="1"/>
  <c r="AH125" i="39" a="1"/>
  <c r="AH125" i="39" s="1"/>
  <c r="AG125" i="39" s="1"/>
  <c r="R125" i="39" a="1"/>
  <c r="R125" i="39" s="1"/>
  <c r="Q125" i="39" s="1"/>
  <c r="B125" i="39" a="1"/>
  <c r="B125" i="39" s="1"/>
  <c r="A125" i="39" s="1"/>
  <c r="Z124" i="39" a="1"/>
  <c r="Z124" i="39" s="1"/>
  <c r="Y124" i="39" s="1"/>
  <c r="J124" i="39" a="1"/>
  <c r="J124" i="39" s="1"/>
  <c r="I124" i="39" s="1"/>
  <c r="AH123" i="39" a="1"/>
  <c r="AH123" i="39" s="1"/>
  <c r="AG123" i="39" s="1"/>
  <c r="R123" i="39" a="1"/>
  <c r="R123" i="39" s="1"/>
  <c r="Q123" i="39" s="1"/>
  <c r="B123" i="39" a="1"/>
  <c r="B123" i="39" s="1"/>
  <c r="A123" i="39" s="1"/>
  <c r="Z122" i="39" a="1"/>
  <c r="Z122" i="39" s="1"/>
  <c r="Y122" i="39" s="1"/>
  <c r="J122" i="39" a="1"/>
  <c r="J122" i="39" s="1"/>
  <c r="I122" i="39" s="1"/>
  <c r="AH121" i="39" a="1"/>
  <c r="AH121" i="39" s="1"/>
  <c r="AG121" i="39" s="1"/>
  <c r="R121" i="39" a="1"/>
  <c r="R121" i="39" s="1"/>
  <c r="Q121" i="39" s="1"/>
  <c r="B121" i="39" a="1"/>
  <c r="B121" i="39" s="1"/>
  <c r="A121" i="39" s="1"/>
  <c r="Z120" i="39" a="1"/>
  <c r="Z120" i="39" s="1"/>
  <c r="Y120" i="39" s="1"/>
  <c r="J120" i="39" a="1"/>
  <c r="J120" i="39" s="1"/>
  <c r="I120" i="39" s="1"/>
  <c r="AH119" i="39" a="1"/>
  <c r="AH119" i="39" s="1"/>
  <c r="AG119" i="39" s="1"/>
  <c r="R119" i="39" a="1"/>
  <c r="R119" i="39" s="1"/>
  <c r="Q119" i="39" s="1"/>
  <c r="B119" i="39" a="1"/>
  <c r="B119" i="39" s="1"/>
  <c r="A119" i="39" s="1"/>
  <c r="Z118" i="39" a="1"/>
  <c r="Z118" i="39" s="1"/>
  <c r="Y118" i="39" s="1"/>
  <c r="J118" i="39" a="1"/>
  <c r="J118" i="39" s="1"/>
  <c r="I118" i="39" s="1"/>
  <c r="AH117" i="39" a="1"/>
  <c r="AH117" i="39" s="1"/>
  <c r="AG117" i="39" s="1"/>
  <c r="R117" i="39" a="1"/>
  <c r="R117" i="39" s="1"/>
  <c r="Q117" i="39" s="1"/>
  <c r="B117" i="39" a="1"/>
  <c r="B117" i="39" s="1"/>
  <c r="A117" i="39" s="1"/>
  <c r="Z116" i="39" a="1"/>
  <c r="Z116" i="39" s="1"/>
  <c r="Y116" i="39" s="1"/>
  <c r="J116" i="39" a="1"/>
  <c r="J116" i="39" s="1"/>
  <c r="I116" i="39" s="1"/>
  <c r="AH115" i="39" a="1"/>
  <c r="AH115" i="39" s="1"/>
  <c r="AG115" i="39" s="1"/>
  <c r="R115" i="39" a="1"/>
  <c r="R115" i="39" s="1"/>
  <c r="Q115" i="39" s="1"/>
  <c r="B115" i="39" a="1"/>
  <c r="B115" i="39" s="1"/>
  <c r="A115" i="39" s="1"/>
  <c r="AN190" i="39" a="1"/>
  <c r="AN190" i="39" s="1"/>
  <c r="AM190" i="39" s="1"/>
  <c r="N189" i="39" a="1"/>
  <c r="N189" i="39" s="1"/>
  <c r="M189" i="39" s="1"/>
  <c r="P188" i="39" a="1"/>
  <c r="P188" i="39" s="1"/>
  <c r="O188" i="39" s="1"/>
  <c r="D187" i="39" a="1"/>
  <c r="D187" i="39" s="1"/>
  <c r="C187" i="39" s="1"/>
  <c r="AL185" i="39" a="1"/>
  <c r="AL185" i="39" s="1"/>
  <c r="AK185" i="39" s="1"/>
  <c r="B185" i="39" a="1"/>
  <c r="B185" i="39" s="1"/>
  <c r="A185" i="39" s="1"/>
  <c r="AJ183" i="39" a="1"/>
  <c r="AJ183" i="39" s="1"/>
  <c r="AI183" i="39" s="1"/>
  <c r="AD182" i="39" a="1"/>
  <c r="AD182" i="39" s="1"/>
  <c r="AC182" i="39" s="1"/>
  <c r="AJ181" i="39" a="1"/>
  <c r="AJ181" i="39" s="1"/>
  <c r="AI181" i="39" s="1"/>
  <c r="D181" i="39" a="1"/>
  <c r="D181" i="39" s="1"/>
  <c r="C181" i="39" s="1"/>
  <c r="L180" i="39" a="1"/>
  <c r="L180" i="39" s="1"/>
  <c r="K180" i="39" s="1"/>
  <c r="T179" i="39" a="1"/>
  <c r="T179" i="39" s="1"/>
  <c r="S179" i="39" s="1"/>
  <c r="AB178" i="39" a="1"/>
  <c r="AB178" i="39" s="1"/>
  <c r="AA178" i="39" s="1"/>
  <c r="AJ177" i="39" a="1"/>
  <c r="AJ177" i="39" s="1"/>
  <c r="AI177" i="39" s="1"/>
  <c r="D177" i="39" a="1"/>
  <c r="D177" i="39" s="1"/>
  <c r="C177" i="39" s="1"/>
  <c r="L176" i="39" a="1"/>
  <c r="L176" i="39" s="1"/>
  <c r="K176" i="39" s="1"/>
  <c r="T175" i="39" a="1"/>
  <c r="T175" i="39" s="1"/>
  <c r="S175" i="39" s="1"/>
  <c r="AB174" i="39" a="1"/>
  <c r="AB174" i="39" s="1"/>
  <c r="AA174" i="39" s="1"/>
  <c r="AJ173" i="39" a="1"/>
  <c r="AJ173" i="39" s="1"/>
  <c r="AI173" i="39" s="1"/>
  <c r="P173" i="39" a="1"/>
  <c r="P173" i="39" s="1"/>
  <c r="O173" i="39" s="1"/>
  <c r="AN172" i="39" a="1"/>
  <c r="AN172" i="39" s="1"/>
  <c r="AM172" i="39" s="1"/>
  <c r="X172" i="39" a="1"/>
  <c r="X172" i="39" s="1"/>
  <c r="W172" i="39" s="1"/>
  <c r="H172" i="39" a="1"/>
  <c r="H172" i="39" s="1"/>
  <c r="G172" i="39" s="1"/>
  <c r="AF171" i="39" a="1"/>
  <c r="AF171" i="39" s="1"/>
  <c r="AE171" i="39" s="1"/>
  <c r="P171" i="39" a="1"/>
  <c r="P171" i="39" s="1"/>
  <c r="O171" i="39" s="1"/>
  <c r="AN170" i="39" a="1"/>
  <c r="AN170" i="39" s="1"/>
  <c r="AM170" i="39" s="1"/>
  <c r="X170" i="39" a="1"/>
  <c r="X170" i="39" s="1"/>
  <c r="W170" i="39" s="1"/>
  <c r="H170" i="39" a="1"/>
  <c r="H170" i="39" s="1"/>
  <c r="G170" i="39" s="1"/>
  <c r="AF169" i="39" a="1"/>
  <c r="AF169" i="39" s="1"/>
  <c r="AE169" i="39" s="1"/>
  <c r="P169" i="39" a="1"/>
  <c r="P169" i="39" s="1"/>
  <c r="O169" i="39" s="1"/>
  <c r="AN168" i="39" a="1"/>
  <c r="AN168" i="39" s="1"/>
  <c r="AM168" i="39" s="1"/>
  <c r="X168" i="39" a="1"/>
  <c r="X168" i="39" s="1"/>
  <c r="W168" i="39" s="1"/>
  <c r="H168" i="39" a="1"/>
  <c r="H168" i="39" s="1"/>
  <c r="G168" i="39" s="1"/>
  <c r="AF167" i="39" a="1"/>
  <c r="AF167" i="39" s="1"/>
  <c r="AE167" i="39" s="1"/>
  <c r="P167" i="39" a="1"/>
  <c r="P167" i="39" s="1"/>
  <c r="O167" i="39" s="1"/>
  <c r="AN166" i="39" a="1"/>
  <c r="AN166" i="39" s="1"/>
  <c r="AM166" i="39" s="1"/>
  <c r="X166" i="39" a="1"/>
  <c r="X166" i="39" s="1"/>
  <c r="W166" i="39" s="1"/>
  <c r="H166" i="39" a="1"/>
  <c r="H166" i="39" s="1"/>
  <c r="G166" i="39" s="1"/>
  <c r="AF165" i="39" a="1"/>
  <c r="AF165" i="39" s="1"/>
  <c r="AE165" i="39" s="1"/>
  <c r="P165" i="39" a="1"/>
  <c r="P165" i="39" s="1"/>
  <c r="O165" i="39" s="1"/>
  <c r="AN164" i="39" a="1"/>
  <c r="AN164" i="39" s="1"/>
  <c r="AM164" i="39" s="1"/>
  <c r="X164" i="39" a="1"/>
  <c r="X164" i="39" s="1"/>
  <c r="W164" i="39" s="1"/>
  <c r="H164" i="39" a="1"/>
  <c r="H164" i="39" s="1"/>
  <c r="G164" i="39" s="1"/>
  <c r="AF163" i="39" a="1"/>
  <c r="AF163" i="39" s="1"/>
  <c r="AE163" i="39" s="1"/>
  <c r="P163" i="39" a="1"/>
  <c r="P163" i="39" s="1"/>
  <c r="O163" i="39" s="1"/>
  <c r="AN162" i="39" a="1"/>
  <c r="AN162" i="39" s="1"/>
  <c r="AM162" i="39" s="1"/>
  <c r="X162" i="39" a="1"/>
  <c r="X162" i="39" s="1"/>
  <c r="W162" i="39" s="1"/>
  <c r="H162" i="39" a="1"/>
  <c r="H162" i="39" s="1"/>
  <c r="G162" i="39" s="1"/>
  <c r="AF161" i="39" a="1"/>
  <c r="AF161" i="39" s="1"/>
  <c r="AE161" i="39" s="1"/>
  <c r="P161" i="39" a="1"/>
  <c r="P161" i="39" s="1"/>
  <c r="O161" i="39" s="1"/>
  <c r="AN160" i="39" a="1"/>
  <c r="AN160" i="39" s="1"/>
  <c r="AM160" i="39" s="1"/>
  <c r="X160" i="39" a="1"/>
  <c r="X160" i="39" s="1"/>
  <c r="W160" i="39" s="1"/>
  <c r="H160" i="39" a="1"/>
  <c r="H160" i="39" s="1"/>
  <c r="G160" i="39" s="1"/>
  <c r="AF159" i="39" a="1"/>
  <c r="AF159" i="39" s="1"/>
  <c r="AE159" i="39" s="1"/>
  <c r="P159" i="39" a="1"/>
  <c r="P159" i="39" s="1"/>
  <c r="O159" i="39" s="1"/>
  <c r="AN158" i="39" a="1"/>
  <c r="AN158" i="39" s="1"/>
  <c r="AM158" i="39" s="1"/>
  <c r="X158" i="39" a="1"/>
  <c r="X158" i="39" s="1"/>
  <c r="W158" i="39" s="1"/>
  <c r="H158" i="39" a="1"/>
  <c r="H158" i="39" s="1"/>
  <c r="G158" i="39" s="1"/>
  <c r="AF157" i="39" a="1"/>
  <c r="AF157" i="39" s="1"/>
  <c r="AE157" i="39" s="1"/>
  <c r="P157" i="39" a="1"/>
  <c r="P157" i="39" s="1"/>
  <c r="O157" i="39" s="1"/>
  <c r="AN156" i="39" a="1"/>
  <c r="AN156" i="39" s="1"/>
  <c r="AM156" i="39" s="1"/>
  <c r="X156" i="39" a="1"/>
  <c r="X156" i="39" s="1"/>
  <c r="W156" i="39" s="1"/>
  <c r="H156" i="39" a="1"/>
  <c r="H156" i="39" s="1"/>
  <c r="G156" i="39" s="1"/>
  <c r="AF155" i="39" a="1"/>
  <c r="AF155" i="39" s="1"/>
  <c r="AE155" i="39" s="1"/>
  <c r="P155" i="39" a="1"/>
  <c r="P155" i="39" s="1"/>
  <c r="O155" i="39" s="1"/>
  <c r="AN154" i="39" a="1"/>
  <c r="AN154" i="39" s="1"/>
  <c r="AM154" i="39" s="1"/>
  <c r="X154" i="39" a="1"/>
  <c r="X154" i="39" s="1"/>
  <c r="W154" i="39" s="1"/>
  <c r="H154" i="39" a="1"/>
  <c r="H154" i="39" s="1"/>
  <c r="G154" i="39" s="1"/>
  <c r="AF153" i="39" a="1"/>
  <c r="AF153" i="39" s="1"/>
  <c r="AE153" i="39" s="1"/>
  <c r="P153" i="39" a="1"/>
  <c r="P153" i="39" s="1"/>
  <c r="O153" i="39" s="1"/>
  <c r="AN152" i="39" a="1"/>
  <c r="AN152" i="39" s="1"/>
  <c r="AM152" i="39" s="1"/>
  <c r="X152" i="39" a="1"/>
  <c r="X152" i="39" s="1"/>
  <c r="W152" i="39" s="1"/>
  <c r="H152" i="39" a="1"/>
  <c r="H152" i="39" s="1"/>
  <c r="G152" i="39" s="1"/>
  <c r="AF151" i="39" a="1"/>
  <c r="AF151" i="39" s="1"/>
  <c r="AE151" i="39" s="1"/>
  <c r="P151" i="39" a="1"/>
  <c r="P151" i="39" s="1"/>
  <c r="O151" i="39" s="1"/>
  <c r="AN150" i="39" a="1"/>
  <c r="AN150" i="39" s="1"/>
  <c r="AM150" i="39" s="1"/>
  <c r="X150" i="39" a="1"/>
  <c r="X150" i="39" s="1"/>
  <c r="W150" i="39" s="1"/>
  <c r="H150" i="39" a="1"/>
  <c r="H150" i="39" s="1"/>
  <c r="G150" i="39" s="1"/>
  <c r="AF149" i="39" a="1"/>
  <c r="AF149" i="39" s="1"/>
  <c r="AE149" i="39" s="1"/>
  <c r="P149" i="39" a="1"/>
  <c r="P149" i="39" s="1"/>
  <c r="O149" i="39" s="1"/>
  <c r="AN148" i="39" a="1"/>
  <c r="AN148" i="39" s="1"/>
  <c r="AM148" i="39" s="1"/>
  <c r="X148" i="39" a="1"/>
  <c r="X148" i="39" s="1"/>
  <c r="W148" i="39" s="1"/>
  <c r="H148" i="39" a="1"/>
  <c r="H148" i="39" s="1"/>
  <c r="G148" i="39" s="1"/>
  <c r="AF147" i="39" a="1"/>
  <c r="AF147" i="39" s="1"/>
  <c r="AE147" i="39" s="1"/>
  <c r="P147" i="39" a="1"/>
  <c r="P147" i="39" s="1"/>
  <c r="O147" i="39" s="1"/>
  <c r="AN146" i="39" a="1"/>
  <c r="AN146" i="39" s="1"/>
  <c r="AM146" i="39" s="1"/>
  <c r="X146" i="39" a="1"/>
  <c r="X146" i="39" s="1"/>
  <c r="W146" i="39" s="1"/>
  <c r="H146" i="39" a="1"/>
  <c r="H146" i="39" s="1"/>
  <c r="G146" i="39" s="1"/>
  <c r="AF145" i="39" a="1"/>
  <c r="AF145" i="39" s="1"/>
  <c r="AE145" i="39" s="1"/>
  <c r="P145" i="39" a="1"/>
  <c r="P145" i="39" s="1"/>
  <c r="O145" i="39" s="1"/>
  <c r="AN144" i="39" a="1"/>
  <c r="AN144" i="39" s="1"/>
  <c r="AM144" i="39" s="1"/>
  <c r="X144" i="39" a="1"/>
  <c r="X144" i="39" s="1"/>
  <c r="W144" i="39" s="1"/>
  <c r="H144" i="39" a="1"/>
  <c r="H144" i="39" s="1"/>
  <c r="G144" i="39" s="1"/>
  <c r="AF143" i="39" a="1"/>
  <c r="AF143" i="39" s="1"/>
  <c r="AE143" i="39" s="1"/>
  <c r="P143" i="39" a="1"/>
  <c r="P143" i="39" s="1"/>
  <c r="O143" i="39" s="1"/>
  <c r="AN142" i="39" a="1"/>
  <c r="AN142" i="39" s="1"/>
  <c r="AM142" i="39" s="1"/>
  <c r="X142" i="39" a="1"/>
  <c r="X142" i="39" s="1"/>
  <c r="W142" i="39" s="1"/>
  <c r="H142" i="39" a="1"/>
  <c r="H142" i="39" s="1"/>
  <c r="G142" i="39" s="1"/>
  <c r="AF141" i="39" a="1"/>
  <c r="AF141" i="39" s="1"/>
  <c r="AE141" i="39" s="1"/>
  <c r="P141" i="39" a="1"/>
  <c r="P141" i="39" s="1"/>
  <c r="O141" i="39" s="1"/>
  <c r="AN140" i="39" a="1"/>
  <c r="AN140" i="39" s="1"/>
  <c r="AM140" i="39" s="1"/>
  <c r="X140" i="39" a="1"/>
  <c r="X140" i="39" s="1"/>
  <c r="W140" i="39" s="1"/>
  <c r="H140" i="39" a="1"/>
  <c r="H140" i="39" s="1"/>
  <c r="G140" i="39" s="1"/>
  <c r="AF139" i="39" a="1"/>
  <c r="AF139" i="39" s="1"/>
  <c r="AE139" i="39" s="1"/>
  <c r="P139" i="39" a="1"/>
  <c r="P139" i="39" s="1"/>
  <c r="O139" i="39" s="1"/>
  <c r="AN138" i="39" a="1"/>
  <c r="AN138" i="39" s="1"/>
  <c r="AM138" i="39" s="1"/>
  <c r="X138" i="39" a="1"/>
  <c r="X138" i="39" s="1"/>
  <c r="W138" i="39" s="1"/>
  <c r="H138" i="39" a="1"/>
  <c r="H138" i="39" s="1"/>
  <c r="G138" i="39" s="1"/>
  <c r="AF137" i="39" a="1"/>
  <c r="AF137" i="39" s="1"/>
  <c r="AE137" i="39" s="1"/>
  <c r="P137" i="39" a="1"/>
  <c r="P137" i="39" s="1"/>
  <c r="O137" i="39" s="1"/>
  <c r="AN136" i="39" a="1"/>
  <c r="AN136" i="39" s="1"/>
  <c r="AM136" i="39" s="1"/>
  <c r="X136" i="39" a="1"/>
  <c r="X136" i="39" s="1"/>
  <c r="W136" i="39" s="1"/>
  <c r="H136" i="39" a="1"/>
  <c r="H136" i="39" s="1"/>
  <c r="G136" i="39" s="1"/>
  <c r="AF135" i="39" a="1"/>
  <c r="AF135" i="39" s="1"/>
  <c r="AE135" i="39" s="1"/>
  <c r="P135" i="39" a="1"/>
  <c r="P135" i="39" s="1"/>
  <c r="O135" i="39" s="1"/>
  <c r="AN134" i="39" a="1"/>
  <c r="AN134" i="39" s="1"/>
  <c r="AM134" i="39" s="1"/>
  <c r="X134" i="39" a="1"/>
  <c r="X134" i="39" s="1"/>
  <c r="W134" i="39" s="1"/>
  <c r="H134" i="39" a="1"/>
  <c r="H134" i="39" s="1"/>
  <c r="G134" i="39" s="1"/>
  <c r="AF133" i="39" a="1"/>
  <c r="AF133" i="39" s="1"/>
  <c r="AE133" i="39" s="1"/>
  <c r="P133" i="39" a="1"/>
  <c r="P133" i="39" s="1"/>
  <c r="O133" i="39" s="1"/>
  <c r="AN132" i="39" a="1"/>
  <c r="AN132" i="39" s="1"/>
  <c r="AM132" i="39" s="1"/>
  <c r="X132" i="39" a="1"/>
  <c r="X132" i="39" s="1"/>
  <c r="W132" i="39" s="1"/>
  <c r="H132" i="39" a="1"/>
  <c r="H132" i="39" s="1"/>
  <c r="G132" i="39" s="1"/>
  <c r="AF131" i="39" a="1"/>
  <c r="AF131" i="39" s="1"/>
  <c r="AE131" i="39" s="1"/>
  <c r="P131" i="39" a="1"/>
  <c r="P131" i="39" s="1"/>
  <c r="O131" i="39" s="1"/>
  <c r="AN130" i="39" a="1"/>
  <c r="AN130" i="39" s="1"/>
  <c r="AM130" i="39" s="1"/>
  <c r="X130" i="39" a="1"/>
  <c r="X130" i="39" s="1"/>
  <c r="W130" i="39" s="1"/>
  <c r="H130" i="39" a="1"/>
  <c r="H130" i="39" s="1"/>
  <c r="G130" i="39" s="1"/>
  <c r="AF129" i="39" a="1"/>
  <c r="AF129" i="39" s="1"/>
  <c r="AE129" i="39" s="1"/>
  <c r="P129" i="39" a="1"/>
  <c r="P129" i="39" s="1"/>
  <c r="O129" i="39" s="1"/>
  <c r="AN128" i="39" a="1"/>
  <c r="AN128" i="39" s="1"/>
  <c r="AM128" i="39" s="1"/>
  <c r="X128" i="39" a="1"/>
  <c r="X128" i="39" s="1"/>
  <c r="W128" i="39" s="1"/>
  <c r="H128" i="39" a="1"/>
  <c r="H128" i="39" s="1"/>
  <c r="G128" i="39" s="1"/>
  <c r="AF127" i="39" a="1"/>
  <c r="AF127" i="39" s="1"/>
  <c r="AE127" i="39" s="1"/>
  <c r="P127" i="39" a="1"/>
  <c r="P127" i="39" s="1"/>
  <c r="O127" i="39" s="1"/>
  <c r="AN126" i="39" a="1"/>
  <c r="AN126" i="39" s="1"/>
  <c r="AM126" i="39" s="1"/>
  <c r="X126" i="39" a="1"/>
  <c r="X126" i="39" s="1"/>
  <c r="W126" i="39" s="1"/>
  <c r="H126" i="39" a="1"/>
  <c r="H126" i="39" s="1"/>
  <c r="G126" i="39" s="1"/>
  <c r="AF125" i="39" a="1"/>
  <c r="AF125" i="39" s="1"/>
  <c r="AE125" i="39" s="1"/>
  <c r="P125" i="39" a="1"/>
  <c r="P125" i="39" s="1"/>
  <c r="O125" i="39" s="1"/>
  <c r="AN124" i="39" a="1"/>
  <c r="AN124" i="39" s="1"/>
  <c r="AM124" i="39" s="1"/>
  <c r="X124" i="39" a="1"/>
  <c r="X124" i="39" s="1"/>
  <c r="W124" i="39" s="1"/>
  <c r="H124" i="39" a="1"/>
  <c r="H124" i="39" s="1"/>
  <c r="G124" i="39" s="1"/>
  <c r="AF123" i="39" a="1"/>
  <c r="AF123" i="39" s="1"/>
  <c r="AE123" i="39" s="1"/>
  <c r="P123" i="39" a="1"/>
  <c r="P123" i="39" s="1"/>
  <c r="O123" i="39" s="1"/>
  <c r="AN122" i="39" a="1"/>
  <c r="AN122" i="39" s="1"/>
  <c r="AM122" i="39" s="1"/>
  <c r="X122" i="39" a="1"/>
  <c r="X122" i="39" s="1"/>
  <c r="W122" i="39" s="1"/>
  <c r="H122" i="39" a="1"/>
  <c r="H122" i="39" s="1"/>
  <c r="G122" i="39" s="1"/>
  <c r="AF121" i="39" a="1"/>
  <c r="AF121" i="39" s="1"/>
  <c r="AE121" i="39" s="1"/>
  <c r="P121" i="39" a="1"/>
  <c r="P121" i="39" s="1"/>
  <c r="O121" i="39" s="1"/>
  <c r="AN120" i="39" a="1"/>
  <c r="AN120" i="39" s="1"/>
  <c r="AM120" i="39" s="1"/>
  <c r="X120" i="39" a="1"/>
  <c r="X120" i="39" s="1"/>
  <c r="W120" i="39" s="1"/>
  <c r="H120" i="39" a="1"/>
  <c r="H120" i="39" s="1"/>
  <c r="G120" i="39" s="1"/>
  <c r="AF119" i="39" a="1"/>
  <c r="AF119" i="39" s="1"/>
  <c r="AE119" i="39" s="1"/>
  <c r="P119" i="39" a="1"/>
  <c r="P119" i="39" s="1"/>
  <c r="O119" i="39" s="1"/>
  <c r="AN118" i="39" a="1"/>
  <c r="AN118" i="39" s="1"/>
  <c r="AM118" i="39" s="1"/>
  <c r="X118" i="39" a="1"/>
  <c r="X118" i="39" s="1"/>
  <c r="W118" i="39" s="1"/>
  <c r="H118" i="39" a="1"/>
  <c r="H118" i="39" s="1"/>
  <c r="G118" i="39" s="1"/>
  <c r="AF117" i="39" a="1"/>
  <c r="AF117" i="39" s="1"/>
  <c r="AE117" i="39" s="1"/>
  <c r="P117" i="39" a="1"/>
  <c r="P117" i="39" s="1"/>
  <c r="O117" i="39" s="1"/>
  <c r="AN116" i="39" a="1"/>
  <c r="AN116" i="39" s="1"/>
  <c r="AM116" i="39" s="1"/>
  <c r="X116" i="39" a="1"/>
  <c r="X116" i="39" s="1"/>
  <c r="W116" i="39" s="1"/>
  <c r="H116" i="39" a="1"/>
  <c r="H116" i="39" s="1"/>
  <c r="G116" i="39" s="1"/>
  <c r="AF115" i="39" a="1"/>
  <c r="AF115" i="39" s="1"/>
  <c r="AE115" i="39" s="1"/>
  <c r="P115" i="39" a="1"/>
  <c r="P115" i="39" s="1"/>
  <c r="O115" i="39" s="1"/>
  <c r="AN114" i="39" a="1"/>
  <c r="AN114" i="39" s="1"/>
  <c r="AM114" i="39" s="1"/>
  <c r="X114" i="39" a="1"/>
  <c r="X114" i="39" s="1"/>
  <c r="W114" i="39" s="1"/>
  <c r="H114" i="39" a="1"/>
  <c r="H114" i="39" s="1"/>
  <c r="G114" i="39" s="1"/>
  <c r="AF113" i="39" a="1"/>
  <c r="AF113" i="39" s="1"/>
  <c r="AE113" i="39" s="1"/>
  <c r="P113" i="39" a="1"/>
  <c r="P113" i="39" s="1"/>
  <c r="O113" i="39" s="1"/>
  <c r="AN112" i="39" a="1"/>
  <c r="AN112" i="39" s="1"/>
  <c r="AM112" i="39" s="1"/>
  <c r="AJ190" i="39" a="1"/>
  <c r="AJ190" i="39" s="1"/>
  <c r="AI190" i="39" s="1"/>
  <c r="L189" i="39" a="1"/>
  <c r="L189" i="39" s="1"/>
  <c r="K189" i="39" s="1"/>
  <c r="B188" i="39" a="1"/>
  <c r="B188" i="39" s="1"/>
  <c r="A188" i="39" s="1"/>
  <c r="B187" i="39" a="1"/>
  <c r="B187" i="39" s="1"/>
  <c r="A187" i="39" s="1"/>
  <c r="AJ185" i="39" a="1"/>
  <c r="AJ185" i="39" s="1"/>
  <c r="AI185" i="39" s="1"/>
  <c r="AD184" i="39" a="1"/>
  <c r="AD184" i="39" s="1"/>
  <c r="AC184" i="39" s="1"/>
  <c r="AH183" i="39" a="1"/>
  <c r="AH183" i="39" s="1"/>
  <c r="AG183" i="39" s="1"/>
  <c r="AB182" i="39" a="1"/>
  <c r="AB182" i="39" s="1"/>
  <c r="AA182" i="39" s="1"/>
  <c r="AH181" i="39" a="1"/>
  <c r="AH181" i="39" s="1"/>
  <c r="AG181" i="39" s="1"/>
  <c r="B181" i="39" a="1"/>
  <c r="B181" i="39" s="1"/>
  <c r="A181" i="39" s="1"/>
  <c r="J180" i="39" a="1"/>
  <c r="J180" i="39" s="1"/>
  <c r="I180" i="39" s="1"/>
  <c r="R179" i="39" a="1"/>
  <c r="R179" i="39" s="1"/>
  <c r="Q179" i="39" s="1"/>
  <c r="Z178" i="39" a="1"/>
  <c r="Z178" i="39" s="1"/>
  <c r="Y178" i="39" s="1"/>
  <c r="AH177" i="39" a="1"/>
  <c r="AH177" i="39" s="1"/>
  <c r="AG177" i="39" s="1"/>
  <c r="B177" i="39" a="1"/>
  <c r="B177" i="39" s="1"/>
  <c r="A177" i="39" s="1"/>
  <c r="J176" i="39" a="1"/>
  <c r="J176" i="39" s="1"/>
  <c r="I176" i="39" s="1"/>
  <c r="R175" i="39" a="1"/>
  <c r="R175" i="39" s="1"/>
  <c r="Q175" i="39" s="1"/>
  <c r="Z174" i="39" a="1"/>
  <c r="Z174" i="39" s="1"/>
  <c r="Y174" i="39" s="1"/>
  <c r="AH173" i="39" a="1"/>
  <c r="AH173" i="39" s="1"/>
  <c r="AG173" i="39" s="1"/>
  <c r="N173" i="39" a="1"/>
  <c r="N173" i="39" s="1"/>
  <c r="M173" i="39" s="1"/>
  <c r="AL172" i="39" a="1"/>
  <c r="AL172" i="39" s="1"/>
  <c r="AK172" i="39" s="1"/>
  <c r="V172" i="39" a="1"/>
  <c r="V172" i="39" s="1"/>
  <c r="U172" i="39" s="1"/>
  <c r="F172" i="39" a="1"/>
  <c r="F172" i="39" s="1"/>
  <c r="E172" i="39" s="1"/>
  <c r="AD171" i="39" a="1"/>
  <c r="AD171" i="39" s="1"/>
  <c r="AC171" i="39" s="1"/>
  <c r="N171" i="39" a="1"/>
  <c r="N171" i="39" s="1"/>
  <c r="M171" i="39" s="1"/>
  <c r="AL170" i="39" a="1"/>
  <c r="AL170" i="39" s="1"/>
  <c r="AK170" i="39" s="1"/>
  <c r="V170" i="39" a="1"/>
  <c r="V170" i="39" s="1"/>
  <c r="U170" i="39" s="1"/>
  <c r="F170" i="39" a="1"/>
  <c r="F170" i="39" s="1"/>
  <c r="E170" i="39" s="1"/>
  <c r="AD169" i="39" a="1"/>
  <c r="AD169" i="39" s="1"/>
  <c r="AC169" i="39" s="1"/>
  <c r="N169" i="39" a="1"/>
  <c r="N169" i="39" s="1"/>
  <c r="M169" i="39" s="1"/>
  <c r="AL168" i="39" a="1"/>
  <c r="AL168" i="39" s="1"/>
  <c r="AK168" i="39" s="1"/>
  <c r="V168" i="39" a="1"/>
  <c r="V168" i="39" s="1"/>
  <c r="U168" i="39" s="1"/>
  <c r="F168" i="39" a="1"/>
  <c r="F168" i="39" s="1"/>
  <c r="E168" i="39" s="1"/>
  <c r="AD167" i="39" a="1"/>
  <c r="AD167" i="39" s="1"/>
  <c r="AC167" i="39" s="1"/>
  <c r="N167" i="39" a="1"/>
  <c r="N167" i="39" s="1"/>
  <c r="M167" i="39" s="1"/>
  <c r="AL166" i="39" a="1"/>
  <c r="AL166" i="39" s="1"/>
  <c r="AK166" i="39" s="1"/>
  <c r="V166" i="39" a="1"/>
  <c r="V166" i="39" s="1"/>
  <c r="U166" i="39" s="1"/>
  <c r="F166" i="39" a="1"/>
  <c r="F166" i="39" s="1"/>
  <c r="E166" i="39" s="1"/>
  <c r="AD165" i="39" a="1"/>
  <c r="AD165" i="39" s="1"/>
  <c r="AC165" i="39" s="1"/>
  <c r="N165" i="39" a="1"/>
  <c r="N165" i="39" s="1"/>
  <c r="M165" i="39" s="1"/>
  <c r="AL164" i="39" a="1"/>
  <c r="AL164" i="39" s="1"/>
  <c r="AK164" i="39" s="1"/>
  <c r="V164" i="39" a="1"/>
  <c r="V164" i="39" s="1"/>
  <c r="U164" i="39" s="1"/>
  <c r="F164" i="39" a="1"/>
  <c r="F164" i="39" s="1"/>
  <c r="E164" i="39" s="1"/>
  <c r="AD163" i="39" a="1"/>
  <c r="AD163" i="39" s="1"/>
  <c r="AC163" i="39" s="1"/>
  <c r="N163" i="39" a="1"/>
  <c r="N163" i="39" s="1"/>
  <c r="M163" i="39" s="1"/>
  <c r="AL162" i="39" a="1"/>
  <c r="AL162" i="39" s="1"/>
  <c r="AK162" i="39" s="1"/>
  <c r="V162" i="39" a="1"/>
  <c r="V162" i="39" s="1"/>
  <c r="U162" i="39" s="1"/>
  <c r="F162" i="39" a="1"/>
  <c r="F162" i="39" s="1"/>
  <c r="E162" i="39" s="1"/>
  <c r="AD161" i="39" a="1"/>
  <c r="AD161" i="39" s="1"/>
  <c r="AC161" i="39" s="1"/>
  <c r="N161" i="39" a="1"/>
  <c r="N161" i="39" s="1"/>
  <c r="M161" i="39" s="1"/>
  <c r="AL160" i="39" a="1"/>
  <c r="AL160" i="39" s="1"/>
  <c r="AK160" i="39" s="1"/>
  <c r="V160" i="39" a="1"/>
  <c r="V160" i="39" s="1"/>
  <c r="U160" i="39" s="1"/>
  <c r="F160" i="39" a="1"/>
  <c r="F160" i="39" s="1"/>
  <c r="E160" i="39" s="1"/>
  <c r="AD159" i="39" a="1"/>
  <c r="AD159" i="39" s="1"/>
  <c r="AC159" i="39" s="1"/>
  <c r="N159" i="39" a="1"/>
  <c r="N159" i="39" s="1"/>
  <c r="M159" i="39" s="1"/>
  <c r="AL158" i="39" a="1"/>
  <c r="AL158" i="39" s="1"/>
  <c r="AK158" i="39" s="1"/>
  <c r="V158" i="39" a="1"/>
  <c r="V158" i="39" s="1"/>
  <c r="U158" i="39" s="1"/>
  <c r="F158" i="39" a="1"/>
  <c r="F158" i="39" s="1"/>
  <c r="E158" i="39" s="1"/>
  <c r="AD157" i="39" a="1"/>
  <c r="AD157" i="39" s="1"/>
  <c r="AC157" i="39" s="1"/>
  <c r="N157" i="39" a="1"/>
  <c r="N157" i="39" s="1"/>
  <c r="M157" i="39" s="1"/>
  <c r="AL156" i="39" a="1"/>
  <c r="AL156" i="39" s="1"/>
  <c r="AK156" i="39" s="1"/>
  <c r="V156" i="39" a="1"/>
  <c r="V156" i="39" s="1"/>
  <c r="U156" i="39" s="1"/>
  <c r="F156" i="39" a="1"/>
  <c r="F156" i="39" s="1"/>
  <c r="E156" i="39" s="1"/>
  <c r="AD155" i="39" a="1"/>
  <c r="AD155" i="39" s="1"/>
  <c r="AC155" i="39" s="1"/>
  <c r="N155" i="39" a="1"/>
  <c r="N155" i="39" s="1"/>
  <c r="M155" i="39" s="1"/>
  <c r="AL154" i="39" a="1"/>
  <c r="AL154" i="39" s="1"/>
  <c r="AK154" i="39" s="1"/>
  <c r="V154" i="39" a="1"/>
  <c r="V154" i="39" s="1"/>
  <c r="U154" i="39" s="1"/>
  <c r="F154" i="39" a="1"/>
  <c r="F154" i="39" s="1"/>
  <c r="E154" i="39" s="1"/>
  <c r="AD153" i="39" a="1"/>
  <c r="AD153" i="39" s="1"/>
  <c r="AC153" i="39" s="1"/>
  <c r="N153" i="39" a="1"/>
  <c r="N153" i="39" s="1"/>
  <c r="M153" i="39" s="1"/>
  <c r="AL152" i="39" a="1"/>
  <c r="AL152" i="39" s="1"/>
  <c r="AK152" i="39" s="1"/>
  <c r="V152" i="39" a="1"/>
  <c r="V152" i="39" s="1"/>
  <c r="U152" i="39" s="1"/>
  <c r="F152" i="39" a="1"/>
  <c r="F152" i="39" s="1"/>
  <c r="E152" i="39" s="1"/>
  <c r="AD151" i="39" a="1"/>
  <c r="AD151" i="39" s="1"/>
  <c r="AC151" i="39" s="1"/>
  <c r="N151" i="39" a="1"/>
  <c r="N151" i="39" s="1"/>
  <c r="M151" i="39" s="1"/>
  <c r="AL150" i="39" a="1"/>
  <c r="AL150" i="39" s="1"/>
  <c r="AK150" i="39" s="1"/>
  <c r="V150" i="39" a="1"/>
  <c r="V150" i="39" s="1"/>
  <c r="U150" i="39" s="1"/>
  <c r="F150" i="39" a="1"/>
  <c r="F150" i="39" s="1"/>
  <c r="E150" i="39" s="1"/>
  <c r="AD149" i="39" a="1"/>
  <c r="AD149" i="39" s="1"/>
  <c r="AC149" i="39" s="1"/>
  <c r="N149" i="39" a="1"/>
  <c r="N149" i="39" s="1"/>
  <c r="M149" i="39" s="1"/>
  <c r="AL148" i="39" a="1"/>
  <c r="AL148" i="39" s="1"/>
  <c r="AK148" i="39" s="1"/>
  <c r="V148" i="39" a="1"/>
  <c r="V148" i="39" s="1"/>
  <c r="U148" i="39" s="1"/>
  <c r="F148" i="39" a="1"/>
  <c r="F148" i="39" s="1"/>
  <c r="E148" i="39" s="1"/>
  <c r="AD147" i="39" a="1"/>
  <c r="AD147" i="39" s="1"/>
  <c r="AC147" i="39" s="1"/>
  <c r="N147" i="39" a="1"/>
  <c r="N147" i="39" s="1"/>
  <c r="M147" i="39" s="1"/>
  <c r="AL146" i="39" a="1"/>
  <c r="AL146" i="39" s="1"/>
  <c r="AK146" i="39" s="1"/>
  <c r="V146" i="39" a="1"/>
  <c r="V146" i="39" s="1"/>
  <c r="U146" i="39" s="1"/>
  <c r="F146" i="39" a="1"/>
  <c r="F146" i="39" s="1"/>
  <c r="E146" i="39" s="1"/>
  <c r="AD145" i="39" a="1"/>
  <c r="AD145" i="39" s="1"/>
  <c r="AC145" i="39" s="1"/>
  <c r="N145" i="39" a="1"/>
  <c r="N145" i="39" s="1"/>
  <c r="M145" i="39" s="1"/>
  <c r="AL144" i="39" a="1"/>
  <c r="AL144" i="39" s="1"/>
  <c r="AK144" i="39" s="1"/>
  <c r="V144" i="39" a="1"/>
  <c r="V144" i="39" s="1"/>
  <c r="U144" i="39" s="1"/>
  <c r="F144" i="39" a="1"/>
  <c r="F144" i="39" s="1"/>
  <c r="E144" i="39" s="1"/>
  <c r="AD143" i="39" a="1"/>
  <c r="AD143" i="39" s="1"/>
  <c r="AC143" i="39" s="1"/>
  <c r="N143" i="39" a="1"/>
  <c r="N143" i="39" s="1"/>
  <c r="M143" i="39" s="1"/>
  <c r="AL142" i="39" a="1"/>
  <c r="AL142" i="39" s="1"/>
  <c r="AK142" i="39" s="1"/>
  <c r="V142" i="39" a="1"/>
  <c r="V142" i="39" s="1"/>
  <c r="U142" i="39" s="1"/>
  <c r="F142" i="39" a="1"/>
  <c r="F142" i="39" s="1"/>
  <c r="E142" i="39" s="1"/>
  <c r="AD141" i="39" a="1"/>
  <c r="AD141" i="39" s="1"/>
  <c r="AC141" i="39" s="1"/>
  <c r="N141" i="39" a="1"/>
  <c r="N141" i="39" s="1"/>
  <c r="M141" i="39" s="1"/>
  <c r="AL140" i="39" a="1"/>
  <c r="AL140" i="39" s="1"/>
  <c r="AK140" i="39" s="1"/>
  <c r="V140" i="39" a="1"/>
  <c r="V140" i="39" s="1"/>
  <c r="U140" i="39" s="1"/>
  <c r="F140" i="39" a="1"/>
  <c r="F140" i="39" s="1"/>
  <c r="E140" i="39" s="1"/>
  <c r="AD139" i="39" a="1"/>
  <c r="AD139" i="39" s="1"/>
  <c r="AC139" i="39" s="1"/>
  <c r="N139" i="39" a="1"/>
  <c r="N139" i="39" s="1"/>
  <c r="M139" i="39" s="1"/>
  <c r="AL138" i="39" a="1"/>
  <c r="AL138" i="39" s="1"/>
  <c r="AK138" i="39" s="1"/>
  <c r="V138" i="39" a="1"/>
  <c r="V138" i="39" s="1"/>
  <c r="U138" i="39" s="1"/>
  <c r="F138" i="39" a="1"/>
  <c r="F138" i="39" s="1"/>
  <c r="E138" i="39" s="1"/>
  <c r="AD137" i="39" a="1"/>
  <c r="AD137" i="39" s="1"/>
  <c r="AC137" i="39" s="1"/>
  <c r="N137" i="39" a="1"/>
  <c r="N137" i="39" s="1"/>
  <c r="M137" i="39" s="1"/>
  <c r="AL136" i="39" a="1"/>
  <c r="AL136" i="39" s="1"/>
  <c r="AK136" i="39" s="1"/>
  <c r="V136" i="39" a="1"/>
  <c r="V136" i="39" s="1"/>
  <c r="U136" i="39" s="1"/>
  <c r="F136" i="39" a="1"/>
  <c r="F136" i="39" s="1"/>
  <c r="E136" i="39" s="1"/>
  <c r="AD135" i="39" a="1"/>
  <c r="AD135" i="39" s="1"/>
  <c r="AC135" i="39" s="1"/>
  <c r="N135" i="39" a="1"/>
  <c r="N135" i="39" s="1"/>
  <c r="M135" i="39" s="1"/>
  <c r="AL134" i="39" a="1"/>
  <c r="AL134" i="39" s="1"/>
  <c r="AK134" i="39" s="1"/>
  <c r="V134" i="39" a="1"/>
  <c r="V134" i="39" s="1"/>
  <c r="U134" i="39" s="1"/>
  <c r="F134" i="39" a="1"/>
  <c r="F134" i="39" s="1"/>
  <c r="E134" i="39" s="1"/>
  <c r="AD133" i="39" a="1"/>
  <c r="AD133" i="39" s="1"/>
  <c r="AC133" i="39" s="1"/>
  <c r="N133" i="39" a="1"/>
  <c r="N133" i="39" s="1"/>
  <c r="M133" i="39" s="1"/>
  <c r="AL132" i="39" a="1"/>
  <c r="AL132" i="39" s="1"/>
  <c r="AK132" i="39" s="1"/>
  <c r="V132" i="39" a="1"/>
  <c r="V132" i="39" s="1"/>
  <c r="U132" i="39" s="1"/>
  <c r="F132" i="39" a="1"/>
  <c r="F132" i="39" s="1"/>
  <c r="E132" i="39" s="1"/>
  <c r="AD131" i="39" a="1"/>
  <c r="AD131" i="39" s="1"/>
  <c r="AC131" i="39" s="1"/>
  <c r="N131" i="39" a="1"/>
  <c r="N131" i="39" s="1"/>
  <c r="M131" i="39" s="1"/>
  <c r="AL130" i="39" a="1"/>
  <c r="AL130" i="39" s="1"/>
  <c r="AK130" i="39" s="1"/>
  <c r="V130" i="39" a="1"/>
  <c r="V130" i="39" s="1"/>
  <c r="U130" i="39" s="1"/>
  <c r="F130" i="39" a="1"/>
  <c r="F130" i="39" s="1"/>
  <c r="E130" i="39" s="1"/>
  <c r="AD129" i="39" a="1"/>
  <c r="AD129" i="39" s="1"/>
  <c r="AC129" i="39" s="1"/>
  <c r="N129" i="39" a="1"/>
  <c r="N129" i="39" s="1"/>
  <c r="M129" i="39" s="1"/>
  <c r="AL128" i="39" a="1"/>
  <c r="AL128" i="39" s="1"/>
  <c r="AK128" i="39" s="1"/>
  <c r="V128" i="39" a="1"/>
  <c r="V128" i="39" s="1"/>
  <c r="U128" i="39" s="1"/>
  <c r="F128" i="39" a="1"/>
  <c r="F128" i="39" s="1"/>
  <c r="E128" i="39" s="1"/>
  <c r="AD127" i="39" a="1"/>
  <c r="AD127" i="39" s="1"/>
  <c r="AC127" i="39" s="1"/>
  <c r="N127" i="39" a="1"/>
  <c r="N127" i="39" s="1"/>
  <c r="M127" i="39" s="1"/>
  <c r="AL126" i="39" a="1"/>
  <c r="AL126" i="39" s="1"/>
  <c r="AK126" i="39" s="1"/>
  <c r="V126" i="39" a="1"/>
  <c r="V126" i="39" s="1"/>
  <c r="U126" i="39" s="1"/>
  <c r="F126" i="39" a="1"/>
  <c r="F126" i="39" s="1"/>
  <c r="E126" i="39" s="1"/>
  <c r="AD125" i="39" a="1"/>
  <c r="AD125" i="39" s="1"/>
  <c r="AC125" i="39" s="1"/>
  <c r="N125" i="39" a="1"/>
  <c r="N125" i="39" s="1"/>
  <c r="M125" i="39" s="1"/>
  <c r="AL124" i="39" a="1"/>
  <c r="AL124" i="39" s="1"/>
  <c r="AK124" i="39" s="1"/>
  <c r="V124" i="39" a="1"/>
  <c r="V124" i="39" s="1"/>
  <c r="U124" i="39" s="1"/>
  <c r="F124" i="39" a="1"/>
  <c r="F124" i="39" s="1"/>
  <c r="E124" i="39" s="1"/>
  <c r="AD123" i="39" a="1"/>
  <c r="AD123" i="39" s="1"/>
  <c r="AC123" i="39" s="1"/>
  <c r="N123" i="39" a="1"/>
  <c r="N123" i="39" s="1"/>
  <c r="M123" i="39" s="1"/>
  <c r="AL122" i="39" a="1"/>
  <c r="AL122" i="39" s="1"/>
  <c r="AK122" i="39" s="1"/>
  <c r="V122" i="39" a="1"/>
  <c r="V122" i="39" s="1"/>
  <c r="U122" i="39" s="1"/>
  <c r="F122" i="39" a="1"/>
  <c r="F122" i="39" s="1"/>
  <c r="E122" i="39" s="1"/>
  <c r="AD121" i="39" a="1"/>
  <c r="AD121" i="39" s="1"/>
  <c r="AC121" i="39" s="1"/>
  <c r="N121" i="39" a="1"/>
  <c r="N121" i="39" s="1"/>
  <c r="M121" i="39" s="1"/>
  <c r="AL120" i="39" a="1"/>
  <c r="AL120" i="39" s="1"/>
  <c r="AK120" i="39" s="1"/>
  <c r="V120" i="39" a="1"/>
  <c r="V120" i="39" s="1"/>
  <c r="U120" i="39" s="1"/>
  <c r="F120" i="39" a="1"/>
  <c r="F120" i="39" s="1"/>
  <c r="E120" i="39" s="1"/>
  <c r="AD119" i="39" a="1"/>
  <c r="AD119" i="39" s="1"/>
  <c r="AC119" i="39" s="1"/>
  <c r="N119" i="39" a="1"/>
  <c r="N119" i="39" s="1"/>
  <c r="M119" i="39" s="1"/>
  <c r="AL118" i="39" a="1"/>
  <c r="AL118" i="39" s="1"/>
  <c r="AK118" i="39" s="1"/>
  <c r="V118" i="39" a="1"/>
  <c r="V118" i="39" s="1"/>
  <c r="U118" i="39" s="1"/>
  <c r="F118" i="39" a="1"/>
  <c r="F118" i="39" s="1"/>
  <c r="E118" i="39" s="1"/>
  <c r="AD117" i="39" a="1"/>
  <c r="AD117" i="39" s="1"/>
  <c r="AC117" i="39" s="1"/>
  <c r="N117" i="39" a="1"/>
  <c r="N117" i="39" s="1"/>
  <c r="M117" i="39" s="1"/>
  <c r="AL116" i="39" a="1"/>
  <c r="AL116" i="39" s="1"/>
  <c r="AK116" i="39" s="1"/>
  <c r="V116" i="39" a="1"/>
  <c r="V116" i="39" s="1"/>
  <c r="U116" i="39" s="1"/>
  <c r="F116" i="39" a="1"/>
  <c r="F116" i="39" s="1"/>
  <c r="E116" i="39" s="1"/>
  <c r="AD115" i="39" a="1"/>
  <c r="AD115" i="39" s="1"/>
  <c r="AC115" i="39" s="1"/>
  <c r="N115" i="39" a="1"/>
  <c r="N115" i="39" s="1"/>
  <c r="M115" i="39" s="1"/>
  <c r="AL114" i="39" a="1"/>
  <c r="AL114" i="39" s="1"/>
  <c r="AK114" i="39" s="1"/>
  <c r="V114" i="39" a="1"/>
  <c r="V114" i="39" s="1"/>
  <c r="U114" i="39" s="1"/>
  <c r="F114" i="39" a="1"/>
  <c r="F114" i="39" s="1"/>
  <c r="E114" i="39" s="1"/>
  <c r="AD113" i="39" a="1"/>
  <c r="AD113" i="39" s="1"/>
  <c r="AC113" i="39" s="1"/>
  <c r="N113" i="39" a="1"/>
  <c r="N113" i="39" s="1"/>
  <c r="M113" i="39" s="1"/>
  <c r="AL112" i="39" a="1"/>
  <c r="AL112" i="39" s="1"/>
  <c r="AK112" i="39" s="1"/>
  <c r="V112" i="39" a="1"/>
  <c r="V112" i="39" s="1"/>
  <c r="U112" i="39" s="1"/>
  <c r="F112" i="39" a="1"/>
  <c r="F112" i="39" s="1"/>
  <c r="E112" i="39" s="1"/>
  <c r="AD111" i="39" a="1"/>
  <c r="AD111" i="39" s="1"/>
  <c r="AC111" i="39" s="1"/>
  <c r="R190" i="39" a="1"/>
  <c r="R190" i="39" s="1"/>
  <c r="Q190" i="39" s="1"/>
  <c r="J189" i="39" a="1"/>
  <c r="J189" i="39" s="1"/>
  <c r="I189" i="39" s="1"/>
  <c r="AN187" i="39" a="1"/>
  <c r="AN187" i="39" s="1"/>
  <c r="AM187" i="39" s="1"/>
  <c r="AD186" i="39" a="1"/>
  <c r="AD186" i="39" s="1"/>
  <c r="AC186" i="39" s="1"/>
  <c r="AH185" i="39" a="1"/>
  <c r="AH185" i="39" s="1"/>
  <c r="AG185" i="39" s="1"/>
  <c r="AB184" i="39" a="1"/>
  <c r="AB184" i="39" s="1"/>
  <c r="AA184" i="39" s="1"/>
  <c r="V183" i="39" a="1"/>
  <c r="V183" i="39" s="1"/>
  <c r="U183" i="39" s="1"/>
  <c r="Z182" i="39" a="1"/>
  <c r="Z182" i="39" s="1"/>
  <c r="Y182" i="39" s="1"/>
  <c r="X181" i="39" a="1"/>
  <c r="X181" i="39" s="1"/>
  <c r="W181" i="39" s="1"/>
  <c r="AF180" i="39" a="1"/>
  <c r="AF180" i="39" s="1"/>
  <c r="AE180" i="39" s="1"/>
  <c r="AN179" i="39" a="1"/>
  <c r="AN179" i="39" s="1"/>
  <c r="AM179" i="39" s="1"/>
  <c r="H179" i="39" a="1"/>
  <c r="H179" i="39" s="1"/>
  <c r="G179" i="39" s="1"/>
  <c r="P178" i="39" a="1"/>
  <c r="P178" i="39" s="1"/>
  <c r="O178" i="39" s="1"/>
  <c r="X177" i="39" a="1"/>
  <c r="X177" i="39" s="1"/>
  <c r="W177" i="39" s="1"/>
  <c r="AF176" i="39" a="1"/>
  <c r="AF176" i="39" s="1"/>
  <c r="AE176" i="39" s="1"/>
  <c r="AN175" i="39" a="1"/>
  <c r="AN175" i="39" s="1"/>
  <c r="AM175" i="39" s="1"/>
  <c r="H175" i="39" a="1"/>
  <c r="H175" i="39" s="1"/>
  <c r="G175" i="39" s="1"/>
  <c r="P174" i="39" a="1"/>
  <c r="P174" i="39" s="1"/>
  <c r="O174" i="39" s="1"/>
  <c r="AD173" i="39" a="1"/>
  <c r="AD173" i="39" s="1"/>
  <c r="AC173" i="39" s="1"/>
  <c r="L173" i="39" a="1"/>
  <c r="L173" i="39" s="1"/>
  <c r="K173" i="39" s="1"/>
  <c r="AJ172" i="39" a="1"/>
  <c r="AJ172" i="39" s="1"/>
  <c r="AI172" i="39" s="1"/>
  <c r="T172" i="39" a="1"/>
  <c r="T172" i="39" s="1"/>
  <c r="S172" i="39" s="1"/>
  <c r="D172" i="39" a="1"/>
  <c r="D172" i="39" s="1"/>
  <c r="C172" i="39" s="1"/>
  <c r="AB171" i="39" a="1"/>
  <c r="AB171" i="39" s="1"/>
  <c r="AA171" i="39" s="1"/>
  <c r="L171" i="39" a="1"/>
  <c r="L171" i="39" s="1"/>
  <c r="K171" i="39" s="1"/>
  <c r="AJ170" i="39" a="1"/>
  <c r="AJ170" i="39" s="1"/>
  <c r="AI170" i="39" s="1"/>
  <c r="T170" i="39" a="1"/>
  <c r="T170" i="39" s="1"/>
  <c r="S170" i="39" s="1"/>
  <c r="D170" i="39" a="1"/>
  <c r="D170" i="39" s="1"/>
  <c r="C170" i="39" s="1"/>
  <c r="AB169" i="39" a="1"/>
  <c r="AB169" i="39" s="1"/>
  <c r="AA169" i="39" s="1"/>
  <c r="L169" i="39" a="1"/>
  <c r="L169" i="39" s="1"/>
  <c r="K169" i="39" s="1"/>
  <c r="AJ168" i="39" a="1"/>
  <c r="AJ168" i="39" s="1"/>
  <c r="AI168" i="39" s="1"/>
  <c r="T168" i="39" a="1"/>
  <c r="T168" i="39" s="1"/>
  <c r="S168" i="39" s="1"/>
  <c r="D168" i="39" a="1"/>
  <c r="D168" i="39" s="1"/>
  <c r="C168" i="39" s="1"/>
  <c r="AB167" i="39" a="1"/>
  <c r="AB167" i="39" s="1"/>
  <c r="AA167" i="39" s="1"/>
  <c r="L167" i="39" a="1"/>
  <c r="L167" i="39" s="1"/>
  <c r="K167" i="39" s="1"/>
  <c r="AJ166" i="39" a="1"/>
  <c r="AJ166" i="39" s="1"/>
  <c r="AI166" i="39" s="1"/>
  <c r="T166" i="39" a="1"/>
  <c r="T166" i="39" s="1"/>
  <c r="S166" i="39" s="1"/>
  <c r="D166" i="39" a="1"/>
  <c r="D166" i="39" s="1"/>
  <c r="C166" i="39" s="1"/>
  <c r="AB165" i="39" a="1"/>
  <c r="AB165" i="39" s="1"/>
  <c r="AA165" i="39" s="1"/>
  <c r="L165" i="39" a="1"/>
  <c r="L165" i="39" s="1"/>
  <c r="K165" i="39" s="1"/>
  <c r="AJ164" i="39" a="1"/>
  <c r="AJ164" i="39" s="1"/>
  <c r="AI164" i="39" s="1"/>
  <c r="T164" i="39" a="1"/>
  <c r="T164" i="39" s="1"/>
  <c r="S164" i="39" s="1"/>
  <c r="D164" i="39" a="1"/>
  <c r="D164" i="39" s="1"/>
  <c r="C164" i="39" s="1"/>
  <c r="AB163" i="39" a="1"/>
  <c r="AB163" i="39" s="1"/>
  <c r="AA163" i="39" s="1"/>
  <c r="L163" i="39" a="1"/>
  <c r="L163" i="39" s="1"/>
  <c r="K163" i="39" s="1"/>
  <c r="AJ162" i="39" a="1"/>
  <c r="AJ162" i="39" s="1"/>
  <c r="AI162" i="39" s="1"/>
  <c r="T162" i="39" a="1"/>
  <c r="T162" i="39" s="1"/>
  <c r="S162" i="39" s="1"/>
  <c r="D162" i="39" a="1"/>
  <c r="D162" i="39" s="1"/>
  <c r="C162" i="39" s="1"/>
  <c r="AB161" i="39" a="1"/>
  <c r="AB161" i="39" s="1"/>
  <c r="AA161" i="39" s="1"/>
  <c r="L161" i="39" a="1"/>
  <c r="L161" i="39" s="1"/>
  <c r="K161" i="39" s="1"/>
  <c r="AJ160" i="39" a="1"/>
  <c r="AJ160" i="39" s="1"/>
  <c r="AI160" i="39" s="1"/>
  <c r="T160" i="39" a="1"/>
  <c r="T160" i="39" s="1"/>
  <c r="S160" i="39" s="1"/>
  <c r="D160" i="39" a="1"/>
  <c r="D160" i="39" s="1"/>
  <c r="C160" i="39" s="1"/>
  <c r="AB159" i="39" a="1"/>
  <c r="AB159" i="39" s="1"/>
  <c r="AA159" i="39" s="1"/>
  <c r="L159" i="39" a="1"/>
  <c r="L159" i="39" s="1"/>
  <c r="K159" i="39" s="1"/>
  <c r="AJ158" i="39" a="1"/>
  <c r="AJ158" i="39" s="1"/>
  <c r="AI158" i="39" s="1"/>
  <c r="T158" i="39" a="1"/>
  <c r="T158" i="39" s="1"/>
  <c r="S158" i="39" s="1"/>
  <c r="D158" i="39" a="1"/>
  <c r="D158" i="39" s="1"/>
  <c r="C158" i="39" s="1"/>
  <c r="AB157" i="39" a="1"/>
  <c r="AB157" i="39" s="1"/>
  <c r="AA157" i="39" s="1"/>
  <c r="L157" i="39" a="1"/>
  <c r="L157" i="39" s="1"/>
  <c r="K157" i="39" s="1"/>
  <c r="AJ156" i="39" a="1"/>
  <c r="AJ156" i="39" s="1"/>
  <c r="AI156" i="39" s="1"/>
  <c r="T156" i="39" a="1"/>
  <c r="T156" i="39" s="1"/>
  <c r="S156" i="39" s="1"/>
  <c r="D156" i="39" a="1"/>
  <c r="D156" i="39" s="1"/>
  <c r="C156" i="39" s="1"/>
  <c r="AB155" i="39" a="1"/>
  <c r="AB155" i="39" s="1"/>
  <c r="AA155" i="39" s="1"/>
  <c r="L155" i="39" a="1"/>
  <c r="L155" i="39" s="1"/>
  <c r="K155" i="39" s="1"/>
  <c r="AJ154" i="39" a="1"/>
  <c r="AJ154" i="39" s="1"/>
  <c r="AI154" i="39" s="1"/>
  <c r="T154" i="39" a="1"/>
  <c r="T154" i="39" s="1"/>
  <c r="S154" i="39" s="1"/>
  <c r="D154" i="39" a="1"/>
  <c r="D154" i="39" s="1"/>
  <c r="C154" i="39" s="1"/>
  <c r="AB153" i="39" a="1"/>
  <c r="AB153" i="39" s="1"/>
  <c r="AA153" i="39" s="1"/>
  <c r="L153" i="39" a="1"/>
  <c r="L153" i="39" s="1"/>
  <c r="K153" i="39" s="1"/>
  <c r="AJ152" i="39" a="1"/>
  <c r="AJ152" i="39" s="1"/>
  <c r="AI152" i="39" s="1"/>
  <c r="T152" i="39" a="1"/>
  <c r="T152" i="39" s="1"/>
  <c r="S152" i="39" s="1"/>
  <c r="D152" i="39" a="1"/>
  <c r="D152" i="39" s="1"/>
  <c r="C152" i="39" s="1"/>
  <c r="AB151" i="39" a="1"/>
  <c r="AB151" i="39" s="1"/>
  <c r="AA151" i="39" s="1"/>
  <c r="L151" i="39" a="1"/>
  <c r="L151" i="39" s="1"/>
  <c r="K151" i="39" s="1"/>
  <c r="AJ150" i="39" a="1"/>
  <c r="AJ150" i="39" s="1"/>
  <c r="AI150" i="39" s="1"/>
  <c r="T150" i="39" a="1"/>
  <c r="T150" i="39" s="1"/>
  <c r="S150" i="39" s="1"/>
  <c r="D150" i="39" a="1"/>
  <c r="D150" i="39" s="1"/>
  <c r="C150" i="39" s="1"/>
  <c r="AB149" i="39" a="1"/>
  <c r="AB149" i="39" s="1"/>
  <c r="AA149" i="39" s="1"/>
  <c r="L149" i="39" a="1"/>
  <c r="L149" i="39" s="1"/>
  <c r="K149" i="39" s="1"/>
  <c r="AJ148" i="39" a="1"/>
  <c r="AJ148" i="39" s="1"/>
  <c r="AI148" i="39" s="1"/>
  <c r="T148" i="39" a="1"/>
  <c r="T148" i="39" s="1"/>
  <c r="S148" i="39" s="1"/>
  <c r="D148" i="39" a="1"/>
  <c r="D148" i="39" s="1"/>
  <c r="C148" i="39" s="1"/>
  <c r="AB147" i="39" a="1"/>
  <c r="AB147" i="39" s="1"/>
  <c r="AA147" i="39" s="1"/>
  <c r="L147" i="39" a="1"/>
  <c r="L147" i="39" s="1"/>
  <c r="K147" i="39" s="1"/>
  <c r="AJ146" i="39" a="1"/>
  <c r="AJ146" i="39" s="1"/>
  <c r="AI146" i="39" s="1"/>
  <c r="T146" i="39" a="1"/>
  <c r="T146" i="39" s="1"/>
  <c r="S146" i="39" s="1"/>
  <c r="D146" i="39" a="1"/>
  <c r="D146" i="39" s="1"/>
  <c r="C146" i="39" s="1"/>
  <c r="AB145" i="39" a="1"/>
  <c r="AB145" i="39" s="1"/>
  <c r="AA145" i="39" s="1"/>
  <c r="L145" i="39" a="1"/>
  <c r="L145" i="39" s="1"/>
  <c r="K145" i="39" s="1"/>
  <c r="AJ144" i="39" a="1"/>
  <c r="AJ144" i="39" s="1"/>
  <c r="AI144" i="39" s="1"/>
  <c r="T144" i="39" a="1"/>
  <c r="T144" i="39" s="1"/>
  <c r="S144" i="39" s="1"/>
  <c r="D144" i="39" a="1"/>
  <c r="D144" i="39" s="1"/>
  <c r="C144" i="39" s="1"/>
  <c r="AB143" i="39" a="1"/>
  <c r="AB143" i="39" s="1"/>
  <c r="AA143" i="39" s="1"/>
  <c r="L143" i="39" a="1"/>
  <c r="L143" i="39" s="1"/>
  <c r="K143" i="39" s="1"/>
  <c r="AJ142" i="39" a="1"/>
  <c r="AJ142" i="39" s="1"/>
  <c r="AI142" i="39" s="1"/>
  <c r="T142" i="39" a="1"/>
  <c r="T142" i="39" s="1"/>
  <c r="S142" i="39" s="1"/>
  <c r="D142" i="39" a="1"/>
  <c r="D142" i="39" s="1"/>
  <c r="C142" i="39" s="1"/>
  <c r="AB141" i="39" a="1"/>
  <c r="AB141" i="39" s="1"/>
  <c r="AA141" i="39" s="1"/>
  <c r="L141" i="39" a="1"/>
  <c r="L141" i="39" s="1"/>
  <c r="K141" i="39" s="1"/>
  <c r="AJ140" i="39" a="1"/>
  <c r="AJ140" i="39" s="1"/>
  <c r="AI140" i="39" s="1"/>
  <c r="T140" i="39" a="1"/>
  <c r="T140" i="39" s="1"/>
  <c r="S140" i="39" s="1"/>
  <c r="D140" i="39" a="1"/>
  <c r="D140" i="39" s="1"/>
  <c r="C140" i="39" s="1"/>
  <c r="AB139" i="39" a="1"/>
  <c r="AB139" i="39" s="1"/>
  <c r="AA139" i="39" s="1"/>
  <c r="L139" i="39" a="1"/>
  <c r="L139" i="39" s="1"/>
  <c r="K139" i="39" s="1"/>
  <c r="AJ138" i="39" a="1"/>
  <c r="AJ138" i="39" s="1"/>
  <c r="AI138" i="39" s="1"/>
  <c r="T138" i="39" a="1"/>
  <c r="T138" i="39" s="1"/>
  <c r="S138" i="39" s="1"/>
  <c r="D138" i="39" a="1"/>
  <c r="D138" i="39" s="1"/>
  <c r="C138" i="39" s="1"/>
  <c r="AB137" i="39" a="1"/>
  <c r="AB137" i="39" s="1"/>
  <c r="AA137" i="39" s="1"/>
  <c r="L137" i="39" a="1"/>
  <c r="L137" i="39" s="1"/>
  <c r="K137" i="39" s="1"/>
  <c r="AJ136" i="39" a="1"/>
  <c r="AJ136" i="39" s="1"/>
  <c r="AI136" i="39" s="1"/>
  <c r="T136" i="39" a="1"/>
  <c r="T136" i="39" s="1"/>
  <c r="S136" i="39" s="1"/>
  <c r="D136" i="39" a="1"/>
  <c r="D136" i="39" s="1"/>
  <c r="C136" i="39" s="1"/>
  <c r="AB135" i="39" a="1"/>
  <c r="AB135" i="39" s="1"/>
  <c r="AA135" i="39" s="1"/>
  <c r="L135" i="39" a="1"/>
  <c r="L135" i="39" s="1"/>
  <c r="K135" i="39" s="1"/>
  <c r="AJ134" i="39" a="1"/>
  <c r="AJ134" i="39" s="1"/>
  <c r="AI134" i="39" s="1"/>
  <c r="T134" i="39" a="1"/>
  <c r="T134" i="39" s="1"/>
  <c r="S134" i="39" s="1"/>
  <c r="D134" i="39" a="1"/>
  <c r="D134" i="39" s="1"/>
  <c r="C134" i="39" s="1"/>
  <c r="AB133" i="39" a="1"/>
  <c r="AB133" i="39" s="1"/>
  <c r="AA133" i="39" s="1"/>
  <c r="L133" i="39" a="1"/>
  <c r="L133" i="39" s="1"/>
  <c r="K133" i="39" s="1"/>
  <c r="AJ132" i="39" a="1"/>
  <c r="AJ132" i="39" s="1"/>
  <c r="AI132" i="39" s="1"/>
  <c r="T132" i="39" a="1"/>
  <c r="T132" i="39" s="1"/>
  <c r="S132" i="39" s="1"/>
  <c r="D132" i="39" a="1"/>
  <c r="D132" i="39" s="1"/>
  <c r="C132" i="39" s="1"/>
  <c r="AB131" i="39" a="1"/>
  <c r="AB131" i="39" s="1"/>
  <c r="AA131" i="39" s="1"/>
  <c r="L131" i="39" a="1"/>
  <c r="L131" i="39" s="1"/>
  <c r="K131" i="39" s="1"/>
  <c r="AJ130" i="39" a="1"/>
  <c r="AJ130" i="39" s="1"/>
  <c r="AI130" i="39" s="1"/>
  <c r="T130" i="39" a="1"/>
  <c r="T130" i="39" s="1"/>
  <c r="S130" i="39" s="1"/>
  <c r="D130" i="39" a="1"/>
  <c r="D130" i="39" s="1"/>
  <c r="C130" i="39" s="1"/>
  <c r="AB129" i="39" a="1"/>
  <c r="AB129" i="39" s="1"/>
  <c r="AA129" i="39" s="1"/>
  <c r="L129" i="39" a="1"/>
  <c r="L129" i="39" s="1"/>
  <c r="K129" i="39" s="1"/>
  <c r="AJ128" i="39" a="1"/>
  <c r="AJ128" i="39" s="1"/>
  <c r="AI128" i="39" s="1"/>
  <c r="T128" i="39" a="1"/>
  <c r="T128" i="39" s="1"/>
  <c r="S128" i="39" s="1"/>
  <c r="D128" i="39" a="1"/>
  <c r="D128" i="39" s="1"/>
  <c r="C128" i="39" s="1"/>
  <c r="AB127" i="39" a="1"/>
  <c r="AB127" i="39" s="1"/>
  <c r="AA127" i="39" s="1"/>
  <c r="L127" i="39" a="1"/>
  <c r="L127" i="39" s="1"/>
  <c r="K127" i="39" s="1"/>
  <c r="AJ126" i="39" a="1"/>
  <c r="AJ126" i="39" s="1"/>
  <c r="AI126" i="39" s="1"/>
  <c r="T126" i="39" a="1"/>
  <c r="T126" i="39" s="1"/>
  <c r="S126" i="39" s="1"/>
  <c r="D126" i="39" a="1"/>
  <c r="D126" i="39" s="1"/>
  <c r="C126" i="39" s="1"/>
  <c r="AB125" i="39" a="1"/>
  <c r="AB125" i="39" s="1"/>
  <c r="AA125" i="39" s="1"/>
  <c r="L125" i="39" a="1"/>
  <c r="L125" i="39" s="1"/>
  <c r="K125" i="39" s="1"/>
  <c r="AJ124" i="39" a="1"/>
  <c r="AJ124" i="39" s="1"/>
  <c r="AI124" i="39" s="1"/>
  <c r="T124" i="39" a="1"/>
  <c r="T124" i="39" s="1"/>
  <c r="S124" i="39" s="1"/>
  <c r="D124" i="39" a="1"/>
  <c r="D124" i="39" s="1"/>
  <c r="C124" i="39" s="1"/>
  <c r="AB123" i="39" a="1"/>
  <c r="AB123" i="39" s="1"/>
  <c r="AA123" i="39" s="1"/>
  <c r="L123" i="39" a="1"/>
  <c r="L123" i="39" s="1"/>
  <c r="K123" i="39" s="1"/>
  <c r="AJ122" i="39" a="1"/>
  <c r="AJ122" i="39" s="1"/>
  <c r="AI122" i="39" s="1"/>
  <c r="T122" i="39" a="1"/>
  <c r="T122" i="39" s="1"/>
  <c r="S122" i="39" s="1"/>
  <c r="D122" i="39" a="1"/>
  <c r="D122" i="39" s="1"/>
  <c r="C122" i="39" s="1"/>
  <c r="AB121" i="39" a="1"/>
  <c r="AB121" i="39" s="1"/>
  <c r="AA121" i="39" s="1"/>
  <c r="L121" i="39" a="1"/>
  <c r="L121" i="39" s="1"/>
  <c r="K121" i="39" s="1"/>
  <c r="AJ120" i="39" a="1"/>
  <c r="AJ120" i="39" s="1"/>
  <c r="AI120" i="39" s="1"/>
  <c r="T120" i="39" a="1"/>
  <c r="T120" i="39" s="1"/>
  <c r="S120" i="39" s="1"/>
  <c r="D120" i="39" a="1"/>
  <c r="D120" i="39" s="1"/>
  <c r="C120" i="39" s="1"/>
  <c r="AB119" i="39" a="1"/>
  <c r="AB119" i="39" s="1"/>
  <c r="AA119" i="39" s="1"/>
  <c r="L119" i="39" a="1"/>
  <c r="L119" i="39" s="1"/>
  <c r="K119" i="39" s="1"/>
  <c r="AJ118" i="39" a="1"/>
  <c r="AJ118" i="39" s="1"/>
  <c r="AI118" i="39" s="1"/>
  <c r="T118" i="39" a="1"/>
  <c r="T118" i="39" s="1"/>
  <c r="S118" i="39" s="1"/>
  <c r="D118" i="39" a="1"/>
  <c r="D118" i="39" s="1"/>
  <c r="C118" i="39" s="1"/>
  <c r="AB117" i="39" a="1"/>
  <c r="AB117" i="39" s="1"/>
  <c r="AA117" i="39" s="1"/>
  <c r="L117" i="39" a="1"/>
  <c r="L117" i="39" s="1"/>
  <c r="K117" i="39" s="1"/>
  <c r="AJ116" i="39" a="1"/>
  <c r="AJ116" i="39" s="1"/>
  <c r="AI116" i="39" s="1"/>
  <c r="T116" i="39" a="1"/>
  <c r="T116" i="39" s="1"/>
  <c r="S116" i="39" s="1"/>
  <c r="D116" i="39" a="1"/>
  <c r="D116" i="39" s="1"/>
  <c r="C116" i="39" s="1"/>
  <c r="AB115" i="39" a="1"/>
  <c r="AB115" i="39" s="1"/>
  <c r="AA115" i="39" s="1"/>
  <c r="L115" i="39" a="1"/>
  <c r="L115" i="39" s="1"/>
  <c r="K115" i="39" s="1"/>
  <c r="AJ114" i="39" a="1"/>
  <c r="AJ114" i="39" s="1"/>
  <c r="AI114" i="39" s="1"/>
  <c r="T114" i="39" a="1"/>
  <c r="T114" i="39" s="1"/>
  <c r="S114" i="39" s="1"/>
  <c r="D114" i="39" a="1"/>
  <c r="D114" i="39" s="1"/>
  <c r="C114" i="39" s="1"/>
  <c r="L190" i="39" a="1"/>
  <c r="L190" i="39" s="1"/>
  <c r="K190" i="39" s="1"/>
  <c r="AL188" i="39" a="1"/>
  <c r="AL188" i="39" s="1"/>
  <c r="AK188" i="39" s="1"/>
  <c r="AJ187" i="39" a="1"/>
  <c r="AJ187" i="39" s="1"/>
  <c r="AI187" i="39" s="1"/>
  <c r="AB186" i="39" a="1"/>
  <c r="AB186" i="39" s="1"/>
  <c r="AA186" i="39" s="1"/>
  <c r="V185" i="39" a="1"/>
  <c r="V185" i="39" s="1"/>
  <c r="U185" i="39" s="1"/>
  <c r="Z184" i="39" a="1"/>
  <c r="Z184" i="39" s="1"/>
  <c r="Y184" i="39" s="1"/>
  <c r="T183" i="39" a="1"/>
  <c r="T183" i="39" s="1"/>
  <c r="S183" i="39" s="1"/>
  <c r="N182" i="39" a="1"/>
  <c r="N182" i="39" s="1"/>
  <c r="M182" i="39" s="1"/>
  <c r="V181" i="39" a="1"/>
  <c r="V181" i="39" s="1"/>
  <c r="U181" i="39" s="1"/>
  <c r="AD180" i="39" a="1"/>
  <c r="AD180" i="39" s="1"/>
  <c r="AC180" i="39" s="1"/>
  <c r="AL179" i="39" a="1"/>
  <c r="AL179" i="39" s="1"/>
  <c r="AK179" i="39" s="1"/>
  <c r="F179" i="39" a="1"/>
  <c r="F179" i="39" s="1"/>
  <c r="E179" i="39" s="1"/>
  <c r="N178" i="39" a="1"/>
  <c r="N178" i="39" s="1"/>
  <c r="M178" i="39" s="1"/>
  <c r="V177" i="39" a="1"/>
  <c r="V177" i="39" s="1"/>
  <c r="U177" i="39" s="1"/>
  <c r="AD176" i="39" a="1"/>
  <c r="AD176" i="39" s="1"/>
  <c r="AC176" i="39" s="1"/>
  <c r="AL175" i="39" a="1"/>
  <c r="AL175" i="39" s="1"/>
  <c r="AK175" i="39" s="1"/>
  <c r="F175" i="39" a="1"/>
  <c r="F175" i="39" s="1"/>
  <c r="E175" i="39" s="1"/>
  <c r="N174" i="39" a="1"/>
  <c r="N174" i="39" s="1"/>
  <c r="M174" i="39" s="1"/>
  <c r="Z173" i="39" a="1"/>
  <c r="Z173" i="39" s="1"/>
  <c r="Y173" i="39" s="1"/>
  <c r="J173" i="39" a="1"/>
  <c r="J173" i="39" s="1"/>
  <c r="I173" i="39" s="1"/>
  <c r="AH172" i="39" a="1"/>
  <c r="AH172" i="39" s="1"/>
  <c r="AG172" i="39" s="1"/>
  <c r="R172" i="39" a="1"/>
  <c r="R172" i="39" s="1"/>
  <c r="Q172" i="39" s="1"/>
  <c r="B172" i="39" a="1"/>
  <c r="B172" i="39" s="1"/>
  <c r="A172" i="39" s="1"/>
  <c r="Z171" i="39" a="1"/>
  <c r="Z171" i="39" s="1"/>
  <c r="Y171" i="39" s="1"/>
  <c r="J171" i="39" a="1"/>
  <c r="J171" i="39" s="1"/>
  <c r="I171" i="39" s="1"/>
  <c r="AH170" i="39" a="1"/>
  <c r="AH170" i="39" s="1"/>
  <c r="AG170" i="39" s="1"/>
  <c r="R170" i="39" a="1"/>
  <c r="R170" i="39" s="1"/>
  <c r="Q170" i="39" s="1"/>
  <c r="B170" i="39" a="1"/>
  <c r="B170" i="39" s="1"/>
  <c r="A170" i="39" s="1"/>
  <c r="Z169" i="39" a="1"/>
  <c r="Z169" i="39" s="1"/>
  <c r="Y169" i="39" s="1"/>
  <c r="J169" i="39" a="1"/>
  <c r="J169" i="39" s="1"/>
  <c r="I169" i="39" s="1"/>
  <c r="AH168" i="39" a="1"/>
  <c r="AH168" i="39" s="1"/>
  <c r="AG168" i="39" s="1"/>
  <c r="R168" i="39" a="1"/>
  <c r="R168" i="39" s="1"/>
  <c r="Q168" i="39" s="1"/>
  <c r="B168" i="39" a="1"/>
  <c r="B168" i="39" s="1"/>
  <c r="A168" i="39" s="1"/>
  <c r="Z167" i="39" a="1"/>
  <c r="Z167" i="39" s="1"/>
  <c r="Y167" i="39" s="1"/>
  <c r="J167" i="39" a="1"/>
  <c r="J167" i="39" s="1"/>
  <c r="I167" i="39" s="1"/>
  <c r="AH166" i="39" a="1"/>
  <c r="AH166" i="39" s="1"/>
  <c r="AG166" i="39" s="1"/>
  <c r="R166" i="39" a="1"/>
  <c r="R166" i="39" s="1"/>
  <c r="Q166" i="39" s="1"/>
  <c r="B166" i="39" a="1"/>
  <c r="B166" i="39" s="1"/>
  <c r="A166" i="39" s="1"/>
  <c r="Z165" i="39" a="1"/>
  <c r="Z165" i="39" s="1"/>
  <c r="Y165" i="39" s="1"/>
  <c r="J165" i="39" a="1"/>
  <c r="J165" i="39" s="1"/>
  <c r="I165" i="39" s="1"/>
  <c r="AH164" i="39" a="1"/>
  <c r="AH164" i="39" s="1"/>
  <c r="AG164" i="39" s="1"/>
  <c r="R164" i="39" a="1"/>
  <c r="R164" i="39" s="1"/>
  <c r="Q164" i="39" s="1"/>
  <c r="B164" i="39" a="1"/>
  <c r="B164" i="39" s="1"/>
  <c r="A164" i="39" s="1"/>
  <c r="Z163" i="39" a="1"/>
  <c r="Z163" i="39" s="1"/>
  <c r="Y163" i="39" s="1"/>
  <c r="J163" i="39" a="1"/>
  <c r="J163" i="39" s="1"/>
  <c r="I163" i="39" s="1"/>
  <c r="AH162" i="39" a="1"/>
  <c r="AH162" i="39" s="1"/>
  <c r="AG162" i="39" s="1"/>
  <c r="R162" i="39" a="1"/>
  <c r="R162" i="39" s="1"/>
  <c r="Q162" i="39" s="1"/>
  <c r="B162" i="39" a="1"/>
  <c r="B162" i="39" s="1"/>
  <c r="A162" i="39" s="1"/>
  <c r="Z161" i="39" a="1"/>
  <c r="Z161" i="39" s="1"/>
  <c r="Y161" i="39" s="1"/>
  <c r="J161" i="39" a="1"/>
  <c r="J161" i="39" s="1"/>
  <c r="I161" i="39" s="1"/>
  <c r="AH160" i="39" a="1"/>
  <c r="AH160" i="39" s="1"/>
  <c r="AG160" i="39" s="1"/>
  <c r="R160" i="39" a="1"/>
  <c r="R160" i="39" s="1"/>
  <c r="Q160" i="39" s="1"/>
  <c r="B160" i="39" a="1"/>
  <c r="B160" i="39" s="1"/>
  <c r="A160" i="39" s="1"/>
  <c r="Z159" i="39" a="1"/>
  <c r="Z159" i="39" s="1"/>
  <c r="Y159" i="39" s="1"/>
  <c r="J159" i="39" a="1"/>
  <c r="J159" i="39" s="1"/>
  <c r="I159" i="39" s="1"/>
  <c r="AH158" i="39" a="1"/>
  <c r="AH158" i="39" s="1"/>
  <c r="AG158" i="39" s="1"/>
  <c r="R158" i="39" a="1"/>
  <c r="R158" i="39" s="1"/>
  <c r="Q158" i="39" s="1"/>
  <c r="B158" i="39" a="1"/>
  <c r="B158" i="39" s="1"/>
  <c r="A158" i="39" s="1"/>
  <c r="Z157" i="39" a="1"/>
  <c r="Z157" i="39" s="1"/>
  <c r="Y157" i="39" s="1"/>
  <c r="J157" i="39" a="1"/>
  <c r="J157" i="39" s="1"/>
  <c r="I157" i="39" s="1"/>
  <c r="AH156" i="39" a="1"/>
  <c r="AH156" i="39" s="1"/>
  <c r="AG156" i="39" s="1"/>
  <c r="R156" i="39" a="1"/>
  <c r="R156" i="39" s="1"/>
  <c r="Q156" i="39" s="1"/>
  <c r="B156" i="39" a="1"/>
  <c r="B156" i="39" s="1"/>
  <c r="A156" i="39" s="1"/>
  <c r="Z155" i="39" a="1"/>
  <c r="Z155" i="39" s="1"/>
  <c r="Y155" i="39" s="1"/>
  <c r="J155" i="39" a="1"/>
  <c r="J155" i="39" s="1"/>
  <c r="I155" i="39" s="1"/>
  <c r="AH154" i="39" a="1"/>
  <c r="AH154" i="39" s="1"/>
  <c r="AG154" i="39" s="1"/>
  <c r="R154" i="39" a="1"/>
  <c r="R154" i="39" s="1"/>
  <c r="Q154" i="39" s="1"/>
  <c r="B154" i="39" a="1"/>
  <c r="B154" i="39" s="1"/>
  <c r="A154" i="39" s="1"/>
  <c r="Z153" i="39" a="1"/>
  <c r="Z153" i="39" s="1"/>
  <c r="Y153" i="39" s="1"/>
  <c r="J153" i="39" a="1"/>
  <c r="J153" i="39" s="1"/>
  <c r="I153" i="39" s="1"/>
  <c r="AH152" i="39" a="1"/>
  <c r="AH152" i="39" s="1"/>
  <c r="AG152" i="39" s="1"/>
  <c r="R152" i="39" a="1"/>
  <c r="R152" i="39" s="1"/>
  <c r="Q152" i="39" s="1"/>
  <c r="B152" i="39" a="1"/>
  <c r="B152" i="39" s="1"/>
  <c r="A152" i="39" s="1"/>
  <c r="Z151" i="39" a="1"/>
  <c r="Z151" i="39" s="1"/>
  <c r="Y151" i="39" s="1"/>
  <c r="J151" i="39" a="1"/>
  <c r="J151" i="39" s="1"/>
  <c r="I151" i="39" s="1"/>
  <c r="AH150" i="39" a="1"/>
  <c r="AH150" i="39" s="1"/>
  <c r="AG150" i="39" s="1"/>
  <c r="R150" i="39" a="1"/>
  <c r="R150" i="39" s="1"/>
  <c r="Q150" i="39" s="1"/>
  <c r="B150" i="39" a="1"/>
  <c r="B150" i="39" s="1"/>
  <c r="A150" i="39" s="1"/>
  <c r="Z149" i="39" a="1"/>
  <c r="Z149" i="39" s="1"/>
  <c r="Y149" i="39" s="1"/>
  <c r="J149" i="39" a="1"/>
  <c r="J149" i="39" s="1"/>
  <c r="I149" i="39" s="1"/>
  <c r="AH148" i="39" a="1"/>
  <c r="AH148" i="39" s="1"/>
  <c r="AG148" i="39" s="1"/>
  <c r="R148" i="39" a="1"/>
  <c r="R148" i="39" s="1"/>
  <c r="Q148" i="39" s="1"/>
  <c r="B148" i="39" a="1"/>
  <c r="B148" i="39" s="1"/>
  <c r="A148" i="39" s="1"/>
  <c r="Z147" i="39" a="1"/>
  <c r="Z147" i="39" s="1"/>
  <c r="Y147" i="39" s="1"/>
  <c r="J147" i="39" a="1"/>
  <c r="J147" i="39" s="1"/>
  <c r="I147" i="39" s="1"/>
  <c r="AH146" i="39" a="1"/>
  <c r="AH146" i="39" s="1"/>
  <c r="AG146" i="39" s="1"/>
  <c r="R146" i="39" a="1"/>
  <c r="R146" i="39" s="1"/>
  <c r="Q146" i="39" s="1"/>
  <c r="B146" i="39" a="1"/>
  <c r="B146" i="39" s="1"/>
  <c r="A146" i="39" s="1"/>
  <c r="Z145" i="39" a="1"/>
  <c r="Z145" i="39" s="1"/>
  <c r="Y145" i="39" s="1"/>
  <c r="J145" i="39" a="1"/>
  <c r="J145" i="39" s="1"/>
  <c r="I145" i="39" s="1"/>
  <c r="AH144" i="39" a="1"/>
  <c r="AH144" i="39" s="1"/>
  <c r="AG144" i="39" s="1"/>
  <c r="R144" i="39" a="1"/>
  <c r="R144" i="39" s="1"/>
  <c r="Q144" i="39" s="1"/>
  <c r="B144" i="39" a="1"/>
  <c r="B144" i="39" s="1"/>
  <c r="A144" i="39" s="1"/>
  <c r="Z143" i="39" a="1"/>
  <c r="Z143" i="39" s="1"/>
  <c r="Y143" i="39" s="1"/>
  <c r="J143" i="39" a="1"/>
  <c r="J143" i="39" s="1"/>
  <c r="I143" i="39" s="1"/>
  <c r="AH142" i="39" a="1"/>
  <c r="AH142" i="39" s="1"/>
  <c r="AG142" i="39" s="1"/>
  <c r="R142" i="39" a="1"/>
  <c r="R142" i="39" s="1"/>
  <c r="Q142" i="39" s="1"/>
  <c r="B142" i="39" a="1"/>
  <c r="B142" i="39" s="1"/>
  <c r="A142" i="39" s="1"/>
  <c r="Z141" i="39" a="1"/>
  <c r="Z141" i="39" s="1"/>
  <c r="Y141" i="39" s="1"/>
  <c r="J141" i="39" a="1"/>
  <c r="J141" i="39" s="1"/>
  <c r="I141" i="39" s="1"/>
  <c r="AH140" i="39" a="1"/>
  <c r="AH140" i="39" s="1"/>
  <c r="AG140" i="39" s="1"/>
  <c r="R140" i="39" a="1"/>
  <c r="R140" i="39" s="1"/>
  <c r="Q140" i="39" s="1"/>
  <c r="B140" i="39" a="1"/>
  <c r="B140" i="39" s="1"/>
  <c r="A140" i="39" s="1"/>
  <c r="Z139" i="39" a="1"/>
  <c r="Z139" i="39" s="1"/>
  <c r="Y139" i="39" s="1"/>
  <c r="J139" i="39" a="1"/>
  <c r="J139" i="39" s="1"/>
  <c r="I139" i="39" s="1"/>
  <c r="AH138" i="39" a="1"/>
  <c r="AH138" i="39" s="1"/>
  <c r="AG138" i="39" s="1"/>
  <c r="R138" i="39" a="1"/>
  <c r="R138" i="39" s="1"/>
  <c r="Q138" i="39" s="1"/>
  <c r="B138" i="39" a="1"/>
  <c r="B138" i="39" s="1"/>
  <c r="A138" i="39" s="1"/>
  <c r="Z137" i="39" a="1"/>
  <c r="Z137" i="39" s="1"/>
  <c r="Y137" i="39" s="1"/>
  <c r="J137" i="39" a="1"/>
  <c r="J137" i="39" s="1"/>
  <c r="I137" i="39" s="1"/>
  <c r="AH136" i="39" a="1"/>
  <c r="AH136" i="39" s="1"/>
  <c r="AG136" i="39" s="1"/>
  <c r="R136" i="39" a="1"/>
  <c r="R136" i="39" s="1"/>
  <c r="Q136" i="39" s="1"/>
  <c r="B136" i="39" a="1"/>
  <c r="B136" i="39" s="1"/>
  <c r="A136" i="39" s="1"/>
  <c r="Z135" i="39" a="1"/>
  <c r="Z135" i="39" s="1"/>
  <c r="Y135" i="39" s="1"/>
  <c r="J135" i="39" a="1"/>
  <c r="J135" i="39" s="1"/>
  <c r="I135" i="39" s="1"/>
  <c r="AH134" i="39" a="1"/>
  <c r="AH134" i="39" s="1"/>
  <c r="AG134" i="39" s="1"/>
  <c r="R134" i="39" a="1"/>
  <c r="R134" i="39" s="1"/>
  <c r="Q134" i="39" s="1"/>
  <c r="B134" i="39" a="1"/>
  <c r="B134" i="39" s="1"/>
  <c r="A134" i="39" s="1"/>
  <c r="Z133" i="39" a="1"/>
  <c r="Z133" i="39" s="1"/>
  <c r="Y133" i="39" s="1"/>
  <c r="J133" i="39" a="1"/>
  <c r="J133" i="39" s="1"/>
  <c r="I133" i="39" s="1"/>
  <c r="AH132" i="39" a="1"/>
  <c r="AH132" i="39" s="1"/>
  <c r="AG132" i="39" s="1"/>
  <c r="R132" i="39" a="1"/>
  <c r="R132" i="39" s="1"/>
  <c r="Q132" i="39" s="1"/>
  <c r="B132" i="39" a="1"/>
  <c r="B132" i="39" s="1"/>
  <c r="A132" i="39" s="1"/>
  <c r="Z131" i="39" a="1"/>
  <c r="Z131" i="39" s="1"/>
  <c r="Y131" i="39" s="1"/>
  <c r="J131" i="39" a="1"/>
  <c r="J131" i="39" s="1"/>
  <c r="I131" i="39" s="1"/>
  <c r="AH130" i="39" a="1"/>
  <c r="AH130" i="39" s="1"/>
  <c r="AG130" i="39" s="1"/>
  <c r="R130" i="39" a="1"/>
  <c r="R130" i="39" s="1"/>
  <c r="Q130" i="39" s="1"/>
  <c r="B130" i="39" a="1"/>
  <c r="B130" i="39" s="1"/>
  <c r="A130" i="39" s="1"/>
  <c r="Z129" i="39" a="1"/>
  <c r="Z129" i="39" s="1"/>
  <c r="Y129" i="39" s="1"/>
  <c r="J129" i="39" a="1"/>
  <c r="J129" i="39" s="1"/>
  <c r="I129" i="39" s="1"/>
  <c r="AH128" i="39" a="1"/>
  <c r="AH128" i="39" s="1"/>
  <c r="AG128" i="39" s="1"/>
  <c r="R128" i="39" a="1"/>
  <c r="R128" i="39" s="1"/>
  <c r="Q128" i="39" s="1"/>
  <c r="B128" i="39" a="1"/>
  <c r="B128" i="39" s="1"/>
  <c r="A128" i="39" s="1"/>
  <c r="Z127" i="39" a="1"/>
  <c r="Z127" i="39" s="1"/>
  <c r="Y127" i="39" s="1"/>
  <c r="J127" i="39" a="1"/>
  <c r="J127" i="39" s="1"/>
  <c r="I127" i="39" s="1"/>
  <c r="AH126" i="39" a="1"/>
  <c r="AH126" i="39" s="1"/>
  <c r="AG126" i="39" s="1"/>
  <c r="R126" i="39" a="1"/>
  <c r="R126" i="39" s="1"/>
  <c r="Q126" i="39" s="1"/>
  <c r="B126" i="39" a="1"/>
  <c r="B126" i="39" s="1"/>
  <c r="A126" i="39" s="1"/>
  <c r="Z125" i="39" a="1"/>
  <c r="Z125" i="39" s="1"/>
  <c r="Y125" i="39" s="1"/>
  <c r="J125" i="39" a="1"/>
  <c r="J125" i="39" s="1"/>
  <c r="I125" i="39" s="1"/>
  <c r="AH124" i="39" a="1"/>
  <c r="AH124" i="39" s="1"/>
  <c r="AG124" i="39" s="1"/>
  <c r="R124" i="39" a="1"/>
  <c r="R124" i="39" s="1"/>
  <c r="Q124" i="39" s="1"/>
  <c r="B124" i="39" a="1"/>
  <c r="B124" i="39" s="1"/>
  <c r="A124" i="39" s="1"/>
  <c r="Z123" i="39" a="1"/>
  <c r="Z123" i="39" s="1"/>
  <c r="Y123" i="39" s="1"/>
  <c r="J123" i="39" a="1"/>
  <c r="J123" i="39" s="1"/>
  <c r="I123" i="39" s="1"/>
  <c r="AH122" i="39" a="1"/>
  <c r="AH122" i="39" s="1"/>
  <c r="AG122" i="39" s="1"/>
  <c r="R122" i="39" a="1"/>
  <c r="R122" i="39" s="1"/>
  <c r="Q122" i="39" s="1"/>
  <c r="B122" i="39" a="1"/>
  <c r="B122" i="39" s="1"/>
  <c r="A122" i="39" s="1"/>
  <c r="Z121" i="39" a="1"/>
  <c r="Z121" i="39" s="1"/>
  <c r="Y121" i="39" s="1"/>
  <c r="J121" i="39" a="1"/>
  <c r="J121" i="39" s="1"/>
  <c r="I121" i="39" s="1"/>
  <c r="AH120" i="39" a="1"/>
  <c r="AH120" i="39" s="1"/>
  <c r="AG120" i="39" s="1"/>
  <c r="R120" i="39" a="1"/>
  <c r="R120" i="39" s="1"/>
  <c r="Q120" i="39" s="1"/>
  <c r="B120" i="39" a="1"/>
  <c r="B120" i="39" s="1"/>
  <c r="A120" i="39" s="1"/>
  <c r="Z119" i="39" a="1"/>
  <c r="Z119" i="39" s="1"/>
  <c r="Y119" i="39" s="1"/>
  <c r="J119" i="39" a="1"/>
  <c r="J119" i="39" s="1"/>
  <c r="I119" i="39" s="1"/>
  <c r="AH118" i="39" a="1"/>
  <c r="AH118" i="39" s="1"/>
  <c r="AG118" i="39" s="1"/>
  <c r="R118" i="39" a="1"/>
  <c r="R118" i="39" s="1"/>
  <c r="Q118" i="39" s="1"/>
  <c r="B118" i="39" a="1"/>
  <c r="B118" i="39" s="1"/>
  <c r="A118" i="39" s="1"/>
  <c r="Z117" i="39" a="1"/>
  <c r="Z117" i="39" s="1"/>
  <c r="Y117" i="39" s="1"/>
  <c r="J117" i="39" a="1"/>
  <c r="J117" i="39" s="1"/>
  <c r="I117" i="39" s="1"/>
  <c r="AH116" i="39" a="1"/>
  <c r="AH116" i="39" s="1"/>
  <c r="AG116" i="39" s="1"/>
  <c r="R116" i="39" a="1"/>
  <c r="R116" i="39" s="1"/>
  <c r="Q116" i="39" s="1"/>
  <c r="B116" i="39" a="1"/>
  <c r="B116" i="39" s="1"/>
  <c r="A116" i="39" s="1"/>
  <c r="Z115" i="39" a="1"/>
  <c r="Z115" i="39" s="1"/>
  <c r="Y115" i="39" s="1"/>
  <c r="J115" i="39" a="1"/>
  <c r="J115" i="39" s="1"/>
  <c r="I115" i="39" s="1"/>
  <c r="AH114" i="39" a="1"/>
  <c r="AH114" i="39" s="1"/>
  <c r="AG114" i="39" s="1"/>
  <c r="R114" i="39" a="1"/>
  <c r="R114" i="39" s="1"/>
  <c r="Q114" i="39" s="1"/>
  <c r="J190" i="39" a="1"/>
  <c r="J190" i="39" s="1"/>
  <c r="I190" i="39" s="1"/>
  <c r="AJ188" i="39" a="1"/>
  <c r="AJ188" i="39" s="1"/>
  <c r="AI188" i="39" s="1"/>
  <c r="X187" i="39" a="1"/>
  <c r="X187" i="39" s="1"/>
  <c r="W187" i="39" s="1"/>
  <c r="Z186" i="39" a="1"/>
  <c r="Z186" i="39" s="1"/>
  <c r="Y186" i="39" s="1"/>
  <c r="T185" i="39" a="1"/>
  <c r="T185" i="39" s="1"/>
  <c r="S185" i="39" s="1"/>
  <c r="N184" i="39" a="1"/>
  <c r="N184" i="39" s="1"/>
  <c r="M184" i="39" s="1"/>
  <c r="R183" i="39" a="1"/>
  <c r="R183" i="39" s="1"/>
  <c r="Q183" i="39" s="1"/>
  <c r="L182" i="39" a="1"/>
  <c r="L182" i="39" s="1"/>
  <c r="K182" i="39" s="1"/>
  <c r="T181" i="39" a="1"/>
  <c r="T181" i="39" s="1"/>
  <c r="S181" i="39" s="1"/>
  <c r="AB180" i="39" a="1"/>
  <c r="AB180" i="39" s="1"/>
  <c r="AA180" i="39" s="1"/>
  <c r="AJ179" i="39" a="1"/>
  <c r="AJ179" i="39" s="1"/>
  <c r="AI179" i="39" s="1"/>
  <c r="D179" i="39" a="1"/>
  <c r="D179" i="39" s="1"/>
  <c r="C179" i="39" s="1"/>
  <c r="L178" i="39" a="1"/>
  <c r="L178" i="39" s="1"/>
  <c r="K178" i="39" s="1"/>
  <c r="T177" i="39" a="1"/>
  <c r="T177" i="39" s="1"/>
  <c r="S177" i="39" s="1"/>
  <c r="AB176" i="39" a="1"/>
  <c r="AB176" i="39" s="1"/>
  <c r="AA176" i="39" s="1"/>
  <c r="AJ175" i="39" a="1"/>
  <c r="AJ175" i="39" s="1"/>
  <c r="AI175" i="39" s="1"/>
  <c r="D175" i="39" a="1"/>
  <c r="D175" i="39" s="1"/>
  <c r="C175" i="39" s="1"/>
  <c r="L174" i="39" a="1"/>
  <c r="L174" i="39" s="1"/>
  <c r="K174" i="39" s="1"/>
  <c r="X173" i="39" a="1"/>
  <c r="X173" i="39" s="1"/>
  <c r="W173" i="39" s="1"/>
  <c r="H173" i="39" a="1"/>
  <c r="H173" i="39" s="1"/>
  <c r="G173" i="39" s="1"/>
  <c r="AF172" i="39" a="1"/>
  <c r="AF172" i="39" s="1"/>
  <c r="AE172" i="39" s="1"/>
  <c r="P172" i="39" a="1"/>
  <c r="P172" i="39" s="1"/>
  <c r="O172" i="39" s="1"/>
  <c r="AN171" i="39" a="1"/>
  <c r="AN171" i="39" s="1"/>
  <c r="AM171" i="39" s="1"/>
  <c r="X171" i="39" a="1"/>
  <c r="X171" i="39" s="1"/>
  <c r="W171" i="39" s="1"/>
  <c r="H171" i="39" a="1"/>
  <c r="H171" i="39" s="1"/>
  <c r="G171" i="39" s="1"/>
  <c r="AF170" i="39" a="1"/>
  <c r="AF170" i="39" s="1"/>
  <c r="AE170" i="39" s="1"/>
  <c r="P170" i="39" a="1"/>
  <c r="P170" i="39" s="1"/>
  <c r="O170" i="39" s="1"/>
  <c r="AN169" i="39" a="1"/>
  <c r="AN169" i="39" s="1"/>
  <c r="AM169" i="39" s="1"/>
  <c r="X169" i="39" a="1"/>
  <c r="X169" i="39" s="1"/>
  <c r="W169" i="39" s="1"/>
  <c r="H169" i="39" a="1"/>
  <c r="H169" i="39" s="1"/>
  <c r="G169" i="39" s="1"/>
  <c r="AF168" i="39" a="1"/>
  <c r="AF168" i="39" s="1"/>
  <c r="AE168" i="39" s="1"/>
  <c r="P168" i="39" a="1"/>
  <c r="P168" i="39" s="1"/>
  <c r="O168" i="39" s="1"/>
  <c r="AN167" i="39" a="1"/>
  <c r="AN167" i="39" s="1"/>
  <c r="AM167" i="39" s="1"/>
  <c r="X167" i="39" a="1"/>
  <c r="X167" i="39" s="1"/>
  <c r="W167" i="39" s="1"/>
  <c r="H167" i="39" a="1"/>
  <c r="H167" i="39" s="1"/>
  <c r="G167" i="39" s="1"/>
  <c r="AF166" i="39" a="1"/>
  <c r="AF166" i="39" s="1"/>
  <c r="AE166" i="39" s="1"/>
  <c r="P166" i="39" a="1"/>
  <c r="P166" i="39" s="1"/>
  <c r="O166" i="39" s="1"/>
  <c r="AN165" i="39" a="1"/>
  <c r="AN165" i="39" s="1"/>
  <c r="AM165" i="39" s="1"/>
  <c r="X165" i="39" a="1"/>
  <c r="X165" i="39" s="1"/>
  <c r="W165" i="39" s="1"/>
  <c r="H165" i="39" a="1"/>
  <c r="H165" i="39" s="1"/>
  <c r="G165" i="39" s="1"/>
  <c r="AF164" i="39" a="1"/>
  <c r="AF164" i="39" s="1"/>
  <c r="AE164" i="39" s="1"/>
  <c r="P164" i="39" a="1"/>
  <c r="P164" i="39" s="1"/>
  <c r="O164" i="39" s="1"/>
  <c r="AN163" i="39" a="1"/>
  <c r="AN163" i="39" s="1"/>
  <c r="AM163" i="39" s="1"/>
  <c r="X163" i="39" a="1"/>
  <c r="X163" i="39" s="1"/>
  <c r="W163" i="39" s="1"/>
  <c r="H163" i="39" a="1"/>
  <c r="H163" i="39" s="1"/>
  <c r="G163" i="39" s="1"/>
  <c r="AF162" i="39" a="1"/>
  <c r="AF162" i="39" s="1"/>
  <c r="AE162" i="39" s="1"/>
  <c r="P162" i="39" a="1"/>
  <c r="P162" i="39" s="1"/>
  <c r="O162" i="39" s="1"/>
  <c r="AN161" i="39" a="1"/>
  <c r="AN161" i="39" s="1"/>
  <c r="AM161" i="39" s="1"/>
  <c r="X161" i="39" a="1"/>
  <c r="X161" i="39" s="1"/>
  <c r="W161" i="39" s="1"/>
  <c r="H161" i="39" a="1"/>
  <c r="H161" i="39" s="1"/>
  <c r="G161" i="39" s="1"/>
  <c r="AF160" i="39" a="1"/>
  <c r="AF160" i="39" s="1"/>
  <c r="AE160" i="39" s="1"/>
  <c r="P160" i="39" a="1"/>
  <c r="P160" i="39" s="1"/>
  <c r="O160" i="39" s="1"/>
  <c r="AN159" i="39" a="1"/>
  <c r="AN159" i="39" s="1"/>
  <c r="AM159" i="39" s="1"/>
  <c r="X159" i="39" a="1"/>
  <c r="X159" i="39" s="1"/>
  <c r="W159" i="39" s="1"/>
  <c r="H159" i="39" a="1"/>
  <c r="H159" i="39" s="1"/>
  <c r="G159" i="39" s="1"/>
  <c r="AF158" i="39" a="1"/>
  <c r="AF158" i="39" s="1"/>
  <c r="AE158" i="39" s="1"/>
  <c r="P158" i="39" a="1"/>
  <c r="P158" i="39" s="1"/>
  <c r="O158" i="39" s="1"/>
  <c r="AN157" i="39" a="1"/>
  <c r="AN157" i="39" s="1"/>
  <c r="AM157" i="39" s="1"/>
  <c r="X157" i="39" a="1"/>
  <c r="X157" i="39" s="1"/>
  <c r="W157" i="39" s="1"/>
  <c r="H157" i="39" a="1"/>
  <c r="H157" i="39" s="1"/>
  <c r="G157" i="39" s="1"/>
  <c r="AF156" i="39" a="1"/>
  <c r="AF156" i="39" s="1"/>
  <c r="AE156" i="39" s="1"/>
  <c r="P156" i="39" a="1"/>
  <c r="P156" i="39" s="1"/>
  <c r="O156" i="39" s="1"/>
  <c r="AN155" i="39" a="1"/>
  <c r="AN155" i="39" s="1"/>
  <c r="AM155" i="39" s="1"/>
  <c r="X155" i="39" a="1"/>
  <c r="X155" i="39" s="1"/>
  <c r="W155" i="39" s="1"/>
  <c r="H155" i="39" a="1"/>
  <c r="H155" i="39" s="1"/>
  <c r="G155" i="39" s="1"/>
  <c r="AF154" i="39" a="1"/>
  <c r="AF154" i="39" s="1"/>
  <c r="AE154" i="39" s="1"/>
  <c r="P154" i="39" a="1"/>
  <c r="P154" i="39" s="1"/>
  <c r="O154" i="39" s="1"/>
  <c r="AN153" i="39" a="1"/>
  <c r="AN153" i="39" s="1"/>
  <c r="AM153" i="39" s="1"/>
  <c r="X153" i="39" a="1"/>
  <c r="X153" i="39" s="1"/>
  <c r="W153" i="39" s="1"/>
  <c r="H153" i="39" a="1"/>
  <c r="H153" i="39" s="1"/>
  <c r="G153" i="39" s="1"/>
  <c r="AF152" i="39" a="1"/>
  <c r="AF152" i="39" s="1"/>
  <c r="AE152" i="39" s="1"/>
  <c r="P152" i="39" a="1"/>
  <c r="P152" i="39" s="1"/>
  <c r="O152" i="39" s="1"/>
  <c r="AN151" i="39" a="1"/>
  <c r="AN151" i="39" s="1"/>
  <c r="AM151" i="39" s="1"/>
  <c r="X151" i="39" a="1"/>
  <c r="X151" i="39" s="1"/>
  <c r="W151" i="39" s="1"/>
  <c r="H151" i="39" a="1"/>
  <c r="H151" i="39" s="1"/>
  <c r="G151" i="39" s="1"/>
  <c r="AF150" i="39" a="1"/>
  <c r="AF150" i="39" s="1"/>
  <c r="AE150" i="39" s="1"/>
  <c r="P150" i="39" a="1"/>
  <c r="P150" i="39" s="1"/>
  <c r="O150" i="39" s="1"/>
  <c r="AN149" i="39" a="1"/>
  <c r="AN149" i="39" s="1"/>
  <c r="AM149" i="39" s="1"/>
  <c r="X149" i="39" a="1"/>
  <c r="X149" i="39" s="1"/>
  <c r="W149" i="39" s="1"/>
  <c r="H149" i="39" a="1"/>
  <c r="H149" i="39" s="1"/>
  <c r="G149" i="39" s="1"/>
  <c r="AF148" i="39" a="1"/>
  <c r="AF148" i="39" s="1"/>
  <c r="AE148" i="39" s="1"/>
  <c r="P148" i="39" a="1"/>
  <c r="P148" i="39" s="1"/>
  <c r="O148" i="39" s="1"/>
  <c r="AN147" i="39" a="1"/>
  <c r="AN147" i="39" s="1"/>
  <c r="AM147" i="39" s="1"/>
  <c r="X147" i="39" a="1"/>
  <c r="X147" i="39" s="1"/>
  <c r="W147" i="39" s="1"/>
  <c r="H147" i="39" a="1"/>
  <c r="H147" i="39" s="1"/>
  <c r="G147" i="39" s="1"/>
  <c r="AF146" i="39" a="1"/>
  <c r="AF146" i="39" s="1"/>
  <c r="AE146" i="39" s="1"/>
  <c r="P146" i="39" a="1"/>
  <c r="P146" i="39" s="1"/>
  <c r="O146" i="39" s="1"/>
  <c r="AN145" i="39" a="1"/>
  <c r="AN145" i="39" s="1"/>
  <c r="AM145" i="39" s="1"/>
  <c r="X145" i="39" a="1"/>
  <c r="X145" i="39" s="1"/>
  <c r="W145" i="39" s="1"/>
  <c r="H145" i="39" a="1"/>
  <c r="H145" i="39" s="1"/>
  <c r="G145" i="39" s="1"/>
  <c r="AF144" i="39" a="1"/>
  <c r="AF144" i="39" s="1"/>
  <c r="AE144" i="39" s="1"/>
  <c r="P144" i="39" a="1"/>
  <c r="P144" i="39" s="1"/>
  <c r="O144" i="39" s="1"/>
  <c r="AN143" i="39" a="1"/>
  <c r="AN143" i="39" s="1"/>
  <c r="AM143" i="39" s="1"/>
  <c r="X143" i="39" a="1"/>
  <c r="X143" i="39" s="1"/>
  <c r="W143" i="39" s="1"/>
  <c r="H143" i="39" a="1"/>
  <c r="H143" i="39" s="1"/>
  <c r="G143" i="39" s="1"/>
  <c r="AF142" i="39" a="1"/>
  <c r="AF142" i="39" s="1"/>
  <c r="AE142" i="39" s="1"/>
  <c r="P142" i="39" a="1"/>
  <c r="P142" i="39" s="1"/>
  <c r="O142" i="39" s="1"/>
  <c r="AN141" i="39" a="1"/>
  <c r="AN141" i="39" s="1"/>
  <c r="AM141" i="39" s="1"/>
  <c r="X141" i="39" a="1"/>
  <c r="X141" i="39" s="1"/>
  <c r="W141" i="39" s="1"/>
  <c r="H141" i="39" a="1"/>
  <c r="H141" i="39" s="1"/>
  <c r="G141" i="39" s="1"/>
  <c r="AF140" i="39" a="1"/>
  <c r="AF140" i="39" s="1"/>
  <c r="AE140" i="39" s="1"/>
  <c r="P140" i="39" a="1"/>
  <c r="P140" i="39" s="1"/>
  <c r="O140" i="39" s="1"/>
  <c r="AN139" i="39" a="1"/>
  <c r="AN139" i="39" s="1"/>
  <c r="AM139" i="39" s="1"/>
  <c r="X139" i="39" a="1"/>
  <c r="X139" i="39" s="1"/>
  <c r="W139" i="39" s="1"/>
  <c r="H139" i="39" a="1"/>
  <c r="H139" i="39" s="1"/>
  <c r="G139" i="39" s="1"/>
  <c r="AF138" i="39" a="1"/>
  <c r="AF138" i="39" s="1"/>
  <c r="AE138" i="39" s="1"/>
  <c r="P138" i="39" a="1"/>
  <c r="P138" i="39" s="1"/>
  <c r="O138" i="39" s="1"/>
  <c r="AN137" i="39" a="1"/>
  <c r="AN137" i="39" s="1"/>
  <c r="AM137" i="39" s="1"/>
  <c r="X137" i="39" a="1"/>
  <c r="X137" i="39" s="1"/>
  <c r="W137" i="39" s="1"/>
  <c r="H137" i="39" a="1"/>
  <c r="H137" i="39" s="1"/>
  <c r="G137" i="39" s="1"/>
  <c r="AF136" i="39" a="1"/>
  <c r="AF136" i="39" s="1"/>
  <c r="AE136" i="39" s="1"/>
  <c r="P136" i="39" a="1"/>
  <c r="P136" i="39" s="1"/>
  <c r="O136" i="39" s="1"/>
  <c r="AN135" i="39" a="1"/>
  <c r="AN135" i="39" s="1"/>
  <c r="AM135" i="39" s="1"/>
  <c r="X135" i="39" a="1"/>
  <c r="X135" i="39" s="1"/>
  <c r="W135" i="39" s="1"/>
  <c r="H135" i="39" a="1"/>
  <c r="H135" i="39" s="1"/>
  <c r="G135" i="39" s="1"/>
  <c r="AF134" i="39" a="1"/>
  <c r="AF134" i="39" s="1"/>
  <c r="AE134" i="39" s="1"/>
  <c r="P134" i="39" a="1"/>
  <c r="P134" i="39" s="1"/>
  <c r="O134" i="39" s="1"/>
  <c r="AN133" i="39" a="1"/>
  <c r="AN133" i="39" s="1"/>
  <c r="AM133" i="39" s="1"/>
  <c r="X133" i="39" a="1"/>
  <c r="X133" i="39" s="1"/>
  <c r="W133" i="39" s="1"/>
  <c r="H133" i="39" a="1"/>
  <c r="H133" i="39" s="1"/>
  <c r="G133" i="39" s="1"/>
  <c r="AF132" i="39" a="1"/>
  <c r="AF132" i="39" s="1"/>
  <c r="AE132" i="39" s="1"/>
  <c r="P132" i="39" a="1"/>
  <c r="P132" i="39" s="1"/>
  <c r="O132" i="39" s="1"/>
  <c r="AN131" i="39" a="1"/>
  <c r="AN131" i="39" s="1"/>
  <c r="AM131" i="39" s="1"/>
  <c r="X131" i="39" a="1"/>
  <c r="X131" i="39" s="1"/>
  <c r="W131" i="39" s="1"/>
  <c r="H131" i="39" a="1"/>
  <c r="H131" i="39" s="1"/>
  <c r="G131" i="39" s="1"/>
  <c r="AF130" i="39" a="1"/>
  <c r="AF130" i="39" s="1"/>
  <c r="AE130" i="39" s="1"/>
  <c r="P130" i="39" a="1"/>
  <c r="P130" i="39" s="1"/>
  <c r="O130" i="39" s="1"/>
  <c r="AN129" i="39" a="1"/>
  <c r="AN129" i="39" s="1"/>
  <c r="AM129" i="39" s="1"/>
  <c r="X129" i="39" a="1"/>
  <c r="X129" i="39" s="1"/>
  <c r="W129" i="39" s="1"/>
  <c r="H129" i="39" a="1"/>
  <c r="H129" i="39" s="1"/>
  <c r="G129" i="39" s="1"/>
  <c r="AF128" i="39" a="1"/>
  <c r="AF128" i="39" s="1"/>
  <c r="AE128" i="39" s="1"/>
  <c r="P128" i="39" a="1"/>
  <c r="P128" i="39" s="1"/>
  <c r="O128" i="39" s="1"/>
  <c r="AN127" i="39" a="1"/>
  <c r="AN127" i="39" s="1"/>
  <c r="AM127" i="39" s="1"/>
  <c r="X127" i="39" a="1"/>
  <c r="X127" i="39" s="1"/>
  <c r="W127" i="39" s="1"/>
  <c r="H127" i="39" a="1"/>
  <c r="H127" i="39" s="1"/>
  <c r="G127" i="39" s="1"/>
  <c r="AF126" i="39" a="1"/>
  <c r="AF126" i="39" s="1"/>
  <c r="AE126" i="39" s="1"/>
  <c r="P126" i="39" a="1"/>
  <c r="P126" i="39" s="1"/>
  <c r="O126" i="39" s="1"/>
  <c r="AN125" i="39" a="1"/>
  <c r="AN125" i="39" s="1"/>
  <c r="AM125" i="39" s="1"/>
  <c r="X125" i="39" a="1"/>
  <c r="X125" i="39" s="1"/>
  <c r="W125" i="39" s="1"/>
  <c r="H125" i="39" a="1"/>
  <c r="H125" i="39" s="1"/>
  <c r="G125" i="39" s="1"/>
  <c r="AF124" i="39" a="1"/>
  <c r="AF124" i="39" s="1"/>
  <c r="AE124" i="39" s="1"/>
  <c r="P124" i="39" a="1"/>
  <c r="P124" i="39" s="1"/>
  <c r="O124" i="39" s="1"/>
  <c r="AN123" i="39" a="1"/>
  <c r="AN123" i="39" s="1"/>
  <c r="AM123" i="39" s="1"/>
  <c r="X123" i="39" a="1"/>
  <c r="X123" i="39" s="1"/>
  <c r="W123" i="39" s="1"/>
  <c r="H123" i="39" a="1"/>
  <c r="H123" i="39" s="1"/>
  <c r="G123" i="39" s="1"/>
  <c r="AF122" i="39" a="1"/>
  <c r="AF122" i="39" s="1"/>
  <c r="AE122" i="39" s="1"/>
  <c r="P122" i="39" a="1"/>
  <c r="P122" i="39" s="1"/>
  <c r="O122" i="39" s="1"/>
  <c r="AN121" i="39" a="1"/>
  <c r="AN121" i="39" s="1"/>
  <c r="AM121" i="39" s="1"/>
  <c r="X121" i="39" a="1"/>
  <c r="X121" i="39" s="1"/>
  <c r="W121" i="39" s="1"/>
  <c r="H121" i="39" a="1"/>
  <c r="H121" i="39" s="1"/>
  <c r="G121" i="39" s="1"/>
  <c r="AF120" i="39" a="1"/>
  <c r="AF120" i="39" s="1"/>
  <c r="AE120" i="39" s="1"/>
  <c r="P120" i="39" a="1"/>
  <c r="P120" i="39" s="1"/>
  <c r="O120" i="39" s="1"/>
  <c r="AN119" i="39" a="1"/>
  <c r="AN119" i="39" s="1"/>
  <c r="AM119" i="39" s="1"/>
  <c r="X119" i="39" a="1"/>
  <c r="X119" i="39" s="1"/>
  <c r="W119" i="39" s="1"/>
  <c r="H119" i="39" a="1"/>
  <c r="H119" i="39" s="1"/>
  <c r="G119" i="39" s="1"/>
  <c r="AF118" i="39" a="1"/>
  <c r="AF118" i="39" s="1"/>
  <c r="AE118" i="39" s="1"/>
  <c r="P118" i="39" a="1"/>
  <c r="P118" i="39" s="1"/>
  <c r="O118" i="39" s="1"/>
  <c r="AN117" i="39" a="1"/>
  <c r="AN117" i="39" s="1"/>
  <c r="AM117" i="39" s="1"/>
  <c r="X117" i="39" a="1"/>
  <c r="X117" i="39" s="1"/>
  <c r="W117" i="39" s="1"/>
  <c r="H117" i="39" a="1"/>
  <c r="H117" i="39" s="1"/>
  <c r="G117" i="39" s="1"/>
  <c r="AF116" i="39" a="1"/>
  <c r="AF116" i="39" s="1"/>
  <c r="AE116" i="39" s="1"/>
  <c r="P116" i="39" a="1"/>
  <c r="P116" i="39" s="1"/>
  <c r="O116" i="39" s="1"/>
  <c r="AN115" i="39" a="1"/>
  <c r="AN115" i="39" s="1"/>
  <c r="AM115" i="39" s="1"/>
  <c r="X115" i="39" a="1"/>
  <c r="X115" i="39" s="1"/>
  <c r="W115" i="39" s="1"/>
  <c r="H115" i="39" a="1"/>
  <c r="H115" i="39" s="1"/>
  <c r="G115" i="39" s="1"/>
  <c r="AF114" i="39" a="1"/>
  <c r="AF114" i="39" s="1"/>
  <c r="AE114" i="39" s="1"/>
  <c r="P114" i="39" a="1"/>
  <c r="P114" i="39" s="1"/>
  <c r="O114" i="39" s="1"/>
  <c r="AN113" i="39" a="1"/>
  <c r="AN113" i="39" s="1"/>
  <c r="AM113" i="39" s="1"/>
  <c r="X113" i="39" a="1"/>
  <c r="X113" i="39" s="1"/>
  <c r="W113" i="39" s="1"/>
  <c r="H113" i="39" a="1"/>
  <c r="H113" i="39" s="1"/>
  <c r="G113" i="39" s="1"/>
  <c r="AH189" i="39" a="1"/>
  <c r="AH189" i="39" s="1"/>
  <c r="AG189" i="39" s="1"/>
  <c r="AH188" i="39" a="1"/>
  <c r="AH188" i="39" s="1"/>
  <c r="AG188" i="39" s="1"/>
  <c r="T187" i="39" a="1"/>
  <c r="T187" i="39" s="1"/>
  <c r="S187" i="39" s="1"/>
  <c r="N186" i="39" a="1"/>
  <c r="N186" i="39" s="1"/>
  <c r="M186" i="39" s="1"/>
  <c r="R185" i="39" a="1"/>
  <c r="R185" i="39" s="1"/>
  <c r="Q185" i="39" s="1"/>
  <c r="L184" i="39" a="1"/>
  <c r="L184" i="39" s="1"/>
  <c r="K184" i="39" s="1"/>
  <c r="F183" i="39" a="1"/>
  <c r="F183" i="39" s="1"/>
  <c r="E183" i="39" s="1"/>
  <c r="J182" i="39" a="1"/>
  <c r="J182" i="39" s="1"/>
  <c r="I182" i="39" s="1"/>
  <c r="R181" i="39" a="1"/>
  <c r="R181" i="39" s="1"/>
  <c r="Q181" i="39" s="1"/>
  <c r="Z180" i="39" a="1"/>
  <c r="Z180" i="39" s="1"/>
  <c r="Y180" i="39" s="1"/>
  <c r="AH179" i="39" a="1"/>
  <c r="AH179" i="39" s="1"/>
  <c r="AG179" i="39" s="1"/>
  <c r="B179" i="39" a="1"/>
  <c r="B179" i="39" s="1"/>
  <c r="A179" i="39" s="1"/>
  <c r="J178" i="39" a="1"/>
  <c r="J178" i="39" s="1"/>
  <c r="I178" i="39" s="1"/>
  <c r="R177" i="39" a="1"/>
  <c r="R177" i="39" s="1"/>
  <c r="Q177" i="39" s="1"/>
  <c r="Z176" i="39" a="1"/>
  <c r="Z176" i="39" s="1"/>
  <c r="Y176" i="39" s="1"/>
  <c r="AH175" i="39" a="1"/>
  <c r="AH175" i="39" s="1"/>
  <c r="AG175" i="39" s="1"/>
  <c r="B175" i="39" a="1"/>
  <c r="B175" i="39" s="1"/>
  <c r="A175" i="39" s="1"/>
  <c r="J174" i="39" a="1"/>
  <c r="J174" i="39" s="1"/>
  <c r="I174" i="39" s="1"/>
  <c r="V173" i="39" a="1"/>
  <c r="V173" i="39" s="1"/>
  <c r="U173" i="39" s="1"/>
  <c r="F173" i="39" a="1"/>
  <c r="F173" i="39" s="1"/>
  <c r="E173" i="39" s="1"/>
  <c r="AD172" i="39" a="1"/>
  <c r="AD172" i="39" s="1"/>
  <c r="AC172" i="39" s="1"/>
  <c r="N172" i="39" a="1"/>
  <c r="N172" i="39" s="1"/>
  <c r="M172" i="39" s="1"/>
  <c r="AL171" i="39" a="1"/>
  <c r="AL171" i="39" s="1"/>
  <c r="AK171" i="39" s="1"/>
  <c r="V171" i="39" a="1"/>
  <c r="V171" i="39" s="1"/>
  <c r="U171" i="39" s="1"/>
  <c r="F171" i="39" a="1"/>
  <c r="F171" i="39" s="1"/>
  <c r="E171" i="39" s="1"/>
  <c r="AD170" i="39" a="1"/>
  <c r="AD170" i="39" s="1"/>
  <c r="AC170" i="39" s="1"/>
  <c r="N170" i="39" a="1"/>
  <c r="N170" i="39" s="1"/>
  <c r="M170" i="39" s="1"/>
  <c r="AL169" i="39" a="1"/>
  <c r="AL169" i="39" s="1"/>
  <c r="AK169" i="39" s="1"/>
  <c r="V169" i="39" a="1"/>
  <c r="V169" i="39" s="1"/>
  <c r="U169" i="39" s="1"/>
  <c r="F169" i="39" a="1"/>
  <c r="F169" i="39" s="1"/>
  <c r="E169" i="39" s="1"/>
  <c r="AD168" i="39" a="1"/>
  <c r="AD168" i="39" s="1"/>
  <c r="AC168" i="39" s="1"/>
  <c r="N168" i="39" a="1"/>
  <c r="N168" i="39" s="1"/>
  <c r="M168" i="39" s="1"/>
  <c r="AL167" i="39" a="1"/>
  <c r="AL167" i="39" s="1"/>
  <c r="AK167" i="39" s="1"/>
  <c r="V167" i="39" a="1"/>
  <c r="V167" i="39" s="1"/>
  <c r="U167" i="39" s="1"/>
  <c r="F167" i="39" a="1"/>
  <c r="F167" i="39" s="1"/>
  <c r="E167" i="39" s="1"/>
  <c r="AD166" i="39" a="1"/>
  <c r="AD166" i="39" s="1"/>
  <c r="AC166" i="39" s="1"/>
  <c r="N166" i="39" a="1"/>
  <c r="N166" i="39" s="1"/>
  <c r="M166" i="39" s="1"/>
  <c r="AL165" i="39" a="1"/>
  <c r="AL165" i="39" s="1"/>
  <c r="AK165" i="39" s="1"/>
  <c r="V165" i="39" a="1"/>
  <c r="V165" i="39" s="1"/>
  <c r="U165" i="39" s="1"/>
  <c r="F165" i="39" a="1"/>
  <c r="F165" i="39" s="1"/>
  <c r="E165" i="39" s="1"/>
  <c r="AD164" i="39" a="1"/>
  <c r="AD164" i="39" s="1"/>
  <c r="AC164" i="39" s="1"/>
  <c r="N164" i="39" a="1"/>
  <c r="N164" i="39" s="1"/>
  <c r="M164" i="39" s="1"/>
  <c r="AL163" i="39" a="1"/>
  <c r="AL163" i="39" s="1"/>
  <c r="AK163" i="39" s="1"/>
  <c r="V163" i="39" a="1"/>
  <c r="V163" i="39" s="1"/>
  <c r="U163" i="39" s="1"/>
  <c r="F163" i="39" a="1"/>
  <c r="F163" i="39" s="1"/>
  <c r="E163" i="39" s="1"/>
  <c r="AD162" i="39" a="1"/>
  <c r="AD162" i="39" s="1"/>
  <c r="AC162" i="39" s="1"/>
  <c r="N162" i="39" a="1"/>
  <c r="N162" i="39" s="1"/>
  <c r="M162" i="39" s="1"/>
  <c r="AL161" i="39" a="1"/>
  <c r="AL161" i="39" s="1"/>
  <c r="AK161" i="39" s="1"/>
  <c r="V161" i="39" a="1"/>
  <c r="V161" i="39" s="1"/>
  <c r="U161" i="39" s="1"/>
  <c r="F161" i="39" a="1"/>
  <c r="F161" i="39" s="1"/>
  <c r="E161" i="39" s="1"/>
  <c r="AD160" i="39" a="1"/>
  <c r="AD160" i="39" s="1"/>
  <c r="AC160" i="39" s="1"/>
  <c r="N160" i="39" a="1"/>
  <c r="N160" i="39" s="1"/>
  <c r="M160" i="39" s="1"/>
  <c r="AL159" i="39" a="1"/>
  <c r="AL159" i="39" s="1"/>
  <c r="AK159" i="39" s="1"/>
  <c r="V159" i="39" a="1"/>
  <c r="V159" i="39" s="1"/>
  <c r="U159" i="39" s="1"/>
  <c r="F159" i="39" a="1"/>
  <c r="F159" i="39" s="1"/>
  <c r="E159" i="39" s="1"/>
  <c r="AD158" i="39" a="1"/>
  <c r="AD158" i="39" s="1"/>
  <c r="AC158" i="39" s="1"/>
  <c r="N158" i="39" a="1"/>
  <c r="N158" i="39" s="1"/>
  <c r="M158" i="39" s="1"/>
  <c r="AL157" i="39" a="1"/>
  <c r="AL157" i="39" s="1"/>
  <c r="AK157" i="39" s="1"/>
  <c r="V157" i="39" a="1"/>
  <c r="V157" i="39" s="1"/>
  <c r="U157" i="39" s="1"/>
  <c r="F157" i="39" a="1"/>
  <c r="F157" i="39" s="1"/>
  <c r="E157" i="39" s="1"/>
  <c r="AD156" i="39" a="1"/>
  <c r="AD156" i="39" s="1"/>
  <c r="AC156" i="39" s="1"/>
  <c r="N156" i="39" a="1"/>
  <c r="N156" i="39" s="1"/>
  <c r="M156" i="39" s="1"/>
  <c r="AL155" i="39" a="1"/>
  <c r="AL155" i="39" s="1"/>
  <c r="AK155" i="39" s="1"/>
  <c r="V155" i="39" a="1"/>
  <c r="V155" i="39" s="1"/>
  <c r="U155" i="39" s="1"/>
  <c r="F155" i="39" a="1"/>
  <c r="F155" i="39" s="1"/>
  <c r="E155" i="39" s="1"/>
  <c r="AD154" i="39" a="1"/>
  <c r="AD154" i="39" s="1"/>
  <c r="AC154" i="39" s="1"/>
  <c r="N154" i="39" a="1"/>
  <c r="N154" i="39" s="1"/>
  <c r="M154" i="39" s="1"/>
  <c r="AL153" i="39" a="1"/>
  <c r="AL153" i="39" s="1"/>
  <c r="AK153" i="39" s="1"/>
  <c r="V153" i="39" a="1"/>
  <c r="V153" i="39" s="1"/>
  <c r="U153" i="39" s="1"/>
  <c r="F153" i="39" a="1"/>
  <c r="F153" i="39" s="1"/>
  <c r="E153" i="39" s="1"/>
  <c r="AD152" i="39" a="1"/>
  <c r="AD152" i="39" s="1"/>
  <c r="AC152" i="39" s="1"/>
  <c r="N152" i="39" a="1"/>
  <c r="N152" i="39" s="1"/>
  <c r="M152" i="39" s="1"/>
  <c r="AL151" i="39" a="1"/>
  <c r="AL151" i="39" s="1"/>
  <c r="AK151" i="39" s="1"/>
  <c r="V151" i="39" a="1"/>
  <c r="V151" i="39" s="1"/>
  <c r="U151" i="39" s="1"/>
  <c r="F151" i="39" a="1"/>
  <c r="F151" i="39" s="1"/>
  <c r="E151" i="39" s="1"/>
  <c r="AD150" i="39" a="1"/>
  <c r="AD150" i="39" s="1"/>
  <c r="AC150" i="39" s="1"/>
  <c r="N150" i="39" a="1"/>
  <c r="N150" i="39" s="1"/>
  <c r="M150" i="39" s="1"/>
  <c r="AL149" i="39" a="1"/>
  <c r="AL149" i="39" s="1"/>
  <c r="AK149" i="39" s="1"/>
  <c r="V149" i="39" a="1"/>
  <c r="V149" i="39" s="1"/>
  <c r="U149" i="39" s="1"/>
  <c r="F149" i="39" a="1"/>
  <c r="F149" i="39" s="1"/>
  <c r="E149" i="39" s="1"/>
  <c r="AD148" i="39" a="1"/>
  <c r="AD148" i="39" s="1"/>
  <c r="AC148" i="39" s="1"/>
  <c r="N148" i="39" a="1"/>
  <c r="N148" i="39" s="1"/>
  <c r="M148" i="39" s="1"/>
  <c r="AL147" i="39" a="1"/>
  <c r="AL147" i="39" s="1"/>
  <c r="AK147" i="39" s="1"/>
  <c r="V147" i="39" a="1"/>
  <c r="V147" i="39" s="1"/>
  <c r="U147" i="39" s="1"/>
  <c r="F147" i="39" a="1"/>
  <c r="F147" i="39" s="1"/>
  <c r="E147" i="39" s="1"/>
  <c r="AD146" i="39" a="1"/>
  <c r="AD146" i="39" s="1"/>
  <c r="AC146" i="39" s="1"/>
  <c r="N146" i="39" a="1"/>
  <c r="N146" i="39" s="1"/>
  <c r="M146" i="39" s="1"/>
  <c r="AL145" i="39" a="1"/>
  <c r="AL145" i="39" s="1"/>
  <c r="AK145" i="39" s="1"/>
  <c r="V145" i="39" a="1"/>
  <c r="V145" i="39" s="1"/>
  <c r="U145" i="39" s="1"/>
  <c r="F145" i="39" a="1"/>
  <c r="F145" i="39" s="1"/>
  <c r="E145" i="39" s="1"/>
  <c r="AD144" i="39" a="1"/>
  <c r="AD144" i="39" s="1"/>
  <c r="AC144" i="39" s="1"/>
  <c r="N144" i="39" a="1"/>
  <c r="N144" i="39" s="1"/>
  <c r="M144" i="39" s="1"/>
  <c r="AL143" i="39" a="1"/>
  <c r="AL143" i="39" s="1"/>
  <c r="AK143" i="39" s="1"/>
  <c r="V143" i="39" a="1"/>
  <c r="V143" i="39" s="1"/>
  <c r="U143" i="39" s="1"/>
  <c r="F143" i="39" a="1"/>
  <c r="F143" i="39" s="1"/>
  <c r="E143" i="39" s="1"/>
  <c r="AD142" i="39" a="1"/>
  <c r="AD142" i="39" s="1"/>
  <c r="AC142" i="39" s="1"/>
  <c r="N142" i="39" a="1"/>
  <c r="N142" i="39" s="1"/>
  <c r="M142" i="39" s="1"/>
  <c r="AL141" i="39" a="1"/>
  <c r="AL141" i="39" s="1"/>
  <c r="AK141" i="39" s="1"/>
  <c r="V141" i="39" a="1"/>
  <c r="V141" i="39" s="1"/>
  <c r="U141" i="39" s="1"/>
  <c r="F141" i="39" a="1"/>
  <c r="F141" i="39" s="1"/>
  <c r="E141" i="39" s="1"/>
  <c r="AD140" i="39" a="1"/>
  <c r="AD140" i="39" s="1"/>
  <c r="AC140" i="39" s="1"/>
  <c r="N140" i="39" a="1"/>
  <c r="N140" i="39" s="1"/>
  <c r="M140" i="39" s="1"/>
  <c r="AL139" i="39" a="1"/>
  <c r="AL139" i="39" s="1"/>
  <c r="AK139" i="39" s="1"/>
  <c r="V139" i="39" a="1"/>
  <c r="V139" i="39" s="1"/>
  <c r="U139" i="39" s="1"/>
  <c r="F139" i="39" a="1"/>
  <c r="F139" i="39" s="1"/>
  <c r="E139" i="39" s="1"/>
  <c r="AD138" i="39" a="1"/>
  <c r="AD138" i="39" s="1"/>
  <c r="AC138" i="39" s="1"/>
  <c r="N138" i="39" a="1"/>
  <c r="N138" i="39" s="1"/>
  <c r="M138" i="39" s="1"/>
  <c r="AL137" i="39" a="1"/>
  <c r="AL137" i="39" s="1"/>
  <c r="AK137" i="39" s="1"/>
  <c r="V137" i="39" a="1"/>
  <c r="V137" i="39" s="1"/>
  <c r="U137" i="39" s="1"/>
  <c r="F137" i="39" a="1"/>
  <c r="F137" i="39" s="1"/>
  <c r="E137" i="39" s="1"/>
  <c r="AD136" i="39" a="1"/>
  <c r="AD136" i="39" s="1"/>
  <c r="AC136" i="39" s="1"/>
  <c r="N136" i="39" a="1"/>
  <c r="N136" i="39" s="1"/>
  <c r="M136" i="39" s="1"/>
  <c r="AL135" i="39" a="1"/>
  <c r="AL135" i="39" s="1"/>
  <c r="AK135" i="39" s="1"/>
  <c r="V135" i="39" a="1"/>
  <c r="V135" i="39" s="1"/>
  <c r="U135" i="39" s="1"/>
  <c r="F135" i="39" a="1"/>
  <c r="F135" i="39" s="1"/>
  <c r="E135" i="39" s="1"/>
  <c r="AD134" i="39" a="1"/>
  <c r="AD134" i="39" s="1"/>
  <c r="AC134" i="39" s="1"/>
  <c r="N134" i="39" a="1"/>
  <c r="N134" i="39" s="1"/>
  <c r="M134" i="39" s="1"/>
  <c r="AL133" i="39" a="1"/>
  <c r="AL133" i="39" s="1"/>
  <c r="AK133" i="39" s="1"/>
  <c r="V133" i="39" a="1"/>
  <c r="V133" i="39" s="1"/>
  <c r="U133" i="39" s="1"/>
  <c r="F133" i="39" a="1"/>
  <c r="F133" i="39" s="1"/>
  <c r="E133" i="39" s="1"/>
  <c r="AD132" i="39" a="1"/>
  <c r="AD132" i="39" s="1"/>
  <c r="AC132" i="39" s="1"/>
  <c r="N132" i="39" a="1"/>
  <c r="N132" i="39" s="1"/>
  <c r="M132" i="39" s="1"/>
  <c r="AL131" i="39" a="1"/>
  <c r="AL131" i="39" s="1"/>
  <c r="AK131" i="39" s="1"/>
  <c r="V131" i="39" a="1"/>
  <c r="V131" i="39" s="1"/>
  <c r="U131" i="39" s="1"/>
  <c r="F131" i="39" a="1"/>
  <c r="F131" i="39" s="1"/>
  <c r="E131" i="39" s="1"/>
  <c r="AD130" i="39" a="1"/>
  <c r="AD130" i="39" s="1"/>
  <c r="AC130" i="39" s="1"/>
  <c r="N130" i="39" a="1"/>
  <c r="N130" i="39" s="1"/>
  <c r="M130" i="39" s="1"/>
  <c r="AL129" i="39" a="1"/>
  <c r="AL129" i="39" s="1"/>
  <c r="AK129" i="39" s="1"/>
  <c r="V129" i="39" a="1"/>
  <c r="V129" i="39" s="1"/>
  <c r="U129" i="39" s="1"/>
  <c r="F129" i="39" a="1"/>
  <c r="F129" i="39" s="1"/>
  <c r="E129" i="39" s="1"/>
  <c r="AD128" i="39" a="1"/>
  <c r="AD128" i="39" s="1"/>
  <c r="AC128" i="39" s="1"/>
  <c r="N128" i="39" a="1"/>
  <c r="N128" i="39" s="1"/>
  <c r="M128" i="39" s="1"/>
  <c r="AL127" i="39" a="1"/>
  <c r="AL127" i="39" s="1"/>
  <c r="AK127" i="39" s="1"/>
  <c r="V127" i="39" a="1"/>
  <c r="V127" i="39" s="1"/>
  <c r="U127" i="39" s="1"/>
  <c r="F127" i="39" a="1"/>
  <c r="F127" i="39" s="1"/>
  <c r="E127" i="39" s="1"/>
  <c r="AD126" i="39" a="1"/>
  <c r="AD126" i="39" s="1"/>
  <c r="AC126" i="39" s="1"/>
  <c r="N126" i="39" a="1"/>
  <c r="N126" i="39" s="1"/>
  <c r="M126" i="39" s="1"/>
  <c r="AL125" i="39" a="1"/>
  <c r="AL125" i="39" s="1"/>
  <c r="AK125" i="39" s="1"/>
  <c r="V125" i="39" a="1"/>
  <c r="V125" i="39" s="1"/>
  <c r="U125" i="39" s="1"/>
  <c r="F125" i="39" a="1"/>
  <c r="F125" i="39" s="1"/>
  <c r="E125" i="39" s="1"/>
  <c r="AD124" i="39" a="1"/>
  <c r="AD124" i="39" s="1"/>
  <c r="AC124" i="39" s="1"/>
  <c r="N124" i="39" a="1"/>
  <c r="N124" i="39" s="1"/>
  <c r="M124" i="39" s="1"/>
  <c r="AL123" i="39" a="1"/>
  <c r="AL123" i="39" s="1"/>
  <c r="AK123" i="39" s="1"/>
  <c r="V123" i="39" a="1"/>
  <c r="V123" i="39" s="1"/>
  <c r="U123" i="39" s="1"/>
  <c r="F123" i="39" a="1"/>
  <c r="F123" i="39" s="1"/>
  <c r="E123" i="39" s="1"/>
  <c r="AD122" i="39" a="1"/>
  <c r="AD122" i="39" s="1"/>
  <c r="AC122" i="39" s="1"/>
  <c r="N122" i="39" a="1"/>
  <c r="N122" i="39" s="1"/>
  <c r="M122" i="39" s="1"/>
  <c r="AL121" i="39" a="1"/>
  <c r="AL121" i="39" s="1"/>
  <c r="AK121" i="39" s="1"/>
  <c r="V121" i="39" a="1"/>
  <c r="V121" i="39" s="1"/>
  <c r="U121" i="39" s="1"/>
  <c r="F121" i="39" a="1"/>
  <c r="F121" i="39" s="1"/>
  <c r="E121" i="39" s="1"/>
  <c r="AD120" i="39" a="1"/>
  <c r="AD120" i="39" s="1"/>
  <c r="AC120" i="39" s="1"/>
  <c r="N120" i="39" a="1"/>
  <c r="N120" i="39" s="1"/>
  <c r="M120" i="39" s="1"/>
  <c r="AL119" i="39" a="1"/>
  <c r="AL119" i="39" s="1"/>
  <c r="AK119" i="39" s="1"/>
  <c r="V119" i="39" a="1"/>
  <c r="V119" i="39" s="1"/>
  <c r="U119" i="39" s="1"/>
  <c r="F119" i="39" a="1"/>
  <c r="F119" i="39" s="1"/>
  <c r="E119" i="39" s="1"/>
  <c r="AD118" i="39" a="1"/>
  <c r="AD118" i="39" s="1"/>
  <c r="AC118" i="39" s="1"/>
  <c r="N118" i="39" a="1"/>
  <c r="N118" i="39" s="1"/>
  <c r="M118" i="39" s="1"/>
  <c r="AL117" i="39" a="1"/>
  <c r="AL117" i="39" s="1"/>
  <c r="AK117" i="39" s="1"/>
  <c r="V117" i="39" a="1"/>
  <c r="V117" i="39" s="1"/>
  <c r="U117" i="39" s="1"/>
  <c r="F117" i="39" a="1"/>
  <c r="F117" i="39" s="1"/>
  <c r="E117" i="39" s="1"/>
  <c r="AD116" i="39" a="1"/>
  <c r="AD116" i="39" s="1"/>
  <c r="AC116" i="39" s="1"/>
  <c r="N116" i="39" a="1"/>
  <c r="N116" i="39" s="1"/>
  <c r="M116" i="39" s="1"/>
  <c r="AL115" i="39" a="1"/>
  <c r="AL115" i="39" s="1"/>
  <c r="AK115" i="39" s="1"/>
  <c r="V115" i="39" a="1"/>
  <c r="V115" i="39" s="1"/>
  <c r="U115" i="39" s="1"/>
  <c r="F115" i="39" a="1"/>
  <c r="F115" i="39" s="1"/>
  <c r="E115" i="39" s="1"/>
  <c r="AD114" i="39" a="1"/>
  <c r="AD114" i="39" s="1"/>
  <c r="AC114" i="39" s="1"/>
  <c r="N114" i="39" a="1"/>
  <c r="N114" i="39" s="1"/>
  <c r="M114" i="39" s="1"/>
  <c r="AL113" i="39" a="1"/>
  <c r="AL113" i="39" s="1"/>
  <c r="AK113" i="39" s="1"/>
  <c r="R191" i="39" a="1"/>
  <c r="R191" i="39" s="1"/>
  <c r="Q191" i="39" s="1"/>
  <c r="AF189" i="39" a="1"/>
  <c r="AF189" i="39" s="1"/>
  <c r="AE189" i="39" s="1"/>
  <c r="T188" i="39" a="1"/>
  <c r="T188" i="39" s="1"/>
  <c r="S188" i="39" s="1"/>
  <c r="R187" i="39" a="1"/>
  <c r="R187" i="39" s="1"/>
  <c r="Q187" i="39" s="1"/>
  <c r="L186" i="39" a="1"/>
  <c r="L186" i="39" s="1"/>
  <c r="K186" i="39" s="1"/>
  <c r="F185" i="39" a="1"/>
  <c r="F185" i="39" s="1"/>
  <c r="E185" i="39" s="1"/>
  <c r="J184" i="39" a="1"/>
  <c r="J184" i="39" s="1"/>
  <c r="I184" i="39" s="1"/>
  <c r="D183" i="39" a="1"/>
  <c r="D183" i="39" s="1"/>
  <c r="C183" i="39" s="1"/>
  <c r="AN181" i="39" a="1"/>
  <c r="AN181" i="39" s="1"/>
  <c r="AM181" i="39" s="1"/>
  <c r="H181" i="39" a="1"/>
  <c r="H181" i="39" s="1"/>
  <c r="G181" i="39" s="1"/>
  <c r="P180" i="39" a="1"/>
  <c r="P180" i="39" s="1"/>
  <c r="O180" i="39" s="1"/>
  <c r="X179" i="39" a="1"/>
  <c r="X179" i="39" s="1"/>
  <c r="W179" i="39" s="1"/>
  <c r="AF178" i="39" a="1"/>
  <c r="AF178" i="39" s="1"/>
  <c r="AE178" i="39" s="1"/>
  <c r="AN177" i="39" a="1"/>
  <c r="AN177" i="39" s="1"/>
  <c r="AM177" i="39" s="1"/>
  <c r="H177" i="39" a="1"/>
  <c r="H177" i="39" s="1"/>
  <c r="G177" i="39" s="1"/>
  <c r="P176" i="39" a="1"/>
  <c r="P176" i="39" s="1"/>
  <c r="O176" i="39" s="1"/>
  <c r="X175" i="39" a="1"/>
  <c r="X175" i="39" s="1"/>
  <c r="W175" i="39" s="1"/>
  <c r="AF174" i="39" a="1"/>
  <c r="AF174" i="39" s="1"/>
  <c r="AE174" i="39" s="1"/>
  <c r="AN173" i="39" a="1"/>
  <c r="AN173" i="39" s="1"/>
  <c r="AM173" i="39" s="1"/>
  <c r="T173" i="39" a="1"/>
  <c r="T173" i="39" s="1"/>
  <c r="S173" i="39" s="1"/>
  <c r="D173" i="39" a="1"/>
  <c r="D173" i="39" s="1"/>
  <c r="C173" i="39" s="1"/>
  <c r="AB172" i="39" a="1"/>
  <c r="AB172" i="39" s="1"/>
  <c r="AA172" i="39" s="1"/>
  <c r="L172" i="39" a="1"/>
  <c r="L172" i="39" s="1"/>
  <c r="K172" i="39" s="1"/>
  <c r="AJ171" i="39" a="1"/>
  <c r="AJ171" i="39" s="1"/>
  <c r="AI171" i="39" s="1"/>
  <c r="T171" i="39" a="1"/>
  <c r="T171" i="39" s="1"/>
  <c r="S171" i="39" s="1"/>
  <c r="D171" i="39" a="1"/>
  <c r="D171" i="39" s="1"/>
  <c r="C171" i="39" s="1"/>
  <c r="AB170" i="39" a="1"/>
  <c r="AB170" i="39" s="1"/>
  <c r="AA170" i="39" s="1"/>
  <c r="L170" i="39" a="1"/>
  <c r="L170" i="39" s="1"/>
  <c r="K170" i="39" s="1"/>
  <c r="AJ169" i="39" a="1"/>
  <c r="AJ169" i="39" s="1"/>
  <c r="AI169" i="39" s="1"/>
  <c r="T169" i="39" a="1"/>
  <c r="T169" i="39" s="1"/>
  <c r="S169" i="39" s="1"/>
  <c r="D169" i="39" a="1"/>
  <c r="D169" i="39" s="1"/>
  <c r="C169" i="39" s="1"/>
  <c r="AB168" i="39" a="1"/>
  <c r="AB168" i="39" s="1"/>
  <c r="AA168" i="39" s="1"/>
  <c r="L168" i="39" a="1"/>
  <c r="L168" i="39" s="1"/>
  <c r="K168" i="39" s="1"/>
  <c r="AJ167" i="39" a="1"/>
  <c r="AJ167" i="39" s="1"/>
  <c r="AI167" i="39" s="1"/>
  <c r="T167" i="39" a="1"/>
  <c r="T167" i="39" s="1"/>
  <c r="S167" i="39" s="1"/>
  <c r="D167" i="39" a="1"/>
  <c r="D167" i="39" s="1"/>
  <c r="C167" i="39" s="1"/>
  <c r="AB166" i="39" a="1"/>
  <c r="AB166" i="39" s="1"/>
  <c r="AA166" i="39" s="1"/>
  <c r="L166" i="39" a="1"/>
  <c r="L166" i="39" s="1"/>
  <c r="K166" i="39" s="1"/>
  <c r="AJ165" i="39" a="1"/>
  <c r="AJ165" i="39" s="1"/>
  <c r="AI165" i="39" s="1"/>
  <c r="T165" i="39" a="1"/>
  <c r="T165" i="39" s="1"/>
  <c r="S165" i="39" s="1"/>
  <c r="D165" i="39" a="1"/>
  <c r="D165" i="39" s="1"/>
  <c r="C165" i="39" s="1"/>
  <c r="AB164" i="39" a="1"/>
  <c r="AB164" i="39" s="1"/>
  <c r="AA164" i="39" s="1"/>
  <c r="L164" i="39" a="1"/>
  <c r="L164" i="39" s="1"/>
  <c r="K164" i="39" s="1"/>
  <c r="AJ163" i="39" a="1"/>
  <c r="AJ163" i="39" s="1"/>
  <c r="AI163" i="39" s="1"/>
  <c r="T163" i="39" a="1"/>
  <c r="T163" i="39" s="1"/>
  <c r="S163" i="39" s="1"/>
  <c r="D163" i="39" a="1"/>
  <c r="D163" i="39" s="1"/>
  <c r="C163" i="39" s="1"/>
  <c r="AB162" i="39" a="1"/>
  <c r="AB162" i="39" s="1"/>
  <c r="AA162" i="39" s="1"/>
  <c r="L162" i="39" a="1"/>
  <c r="L162" i="39" s="1"/>
  <c r="K162" i="39" s="1"/>
  <c r="AJ161" i="39" a="1"/>
  <c r="AJ161" i="39" s="1"/>
  <c r="AI161" i="39" s="1"/>
  <c r="T161" i="39" a="1"/>
  <c r="T161" i="39" s="1"/>
  <c r="S161" i="39" s="1"/>
  <c r="D161" i="39" a="1"/>
  <c r="D161" i="39" s="1"/>
  <c r="C161" i="39" s="1"/>
  <c r="AB160" i="39" a="1"/>
  <c r="AB160" i="39" s="1"/>
  <c r="AA160" i="39" s="1"/>
  <c r="L160" i="39" a="1"/>
  <c r="L160" i="39" s="1"/>
  <c r="K160" i="39" s="1"/>
  <c r="AJ159" i="39" a="1"/>
  <c r="AJ159" i="39" s="1"/>
  <c r="AI159" i="39" s="1"/>
  <c r="T159" i="39" a="1"/>
  <c r="T159" i="39" s="1"/>
  <c r="S159" i="39" s="1"/>
  <c r="D159" i="39" a="1"/>
  <c r="D159" i="39" s="1"/>
  <c r="C159" i="39" s="1"/>
  <c r="AB158" i="39" a="1"/>
  <c r="AB158" i="39" s="1"/>
  <c r="AA158" i="39" s="1"/>
  <c r="L158" i="39" a="1"/>
  <c r="L158" i="39" s="1"/>
  <c r="K158" i="39" s="1"/>
  <c r="AJ157" i="39" a="1"/>
  <c r="AJ157" i="39" s="1"/>
  <c r="AI157" i="39" s="1"/>
  <c r="T157" i="39" a="1"/>
  <c r="T157" i="39" s="1"/>
  <c r="S157" i="39" s="1"/>
  <c r="D157" i="39" a="1"/>
  <c r="D157" i="39" s="1"/>
  <c r="C157" i="39" s="1"/>
  <c r="AB156" i="39" a="1"/>
  <c r="AB156" i="39" s="1"/>
  <c r="AA156" i="39" s="1"/>
  <c r="L156" i="39" a="1"/>
  <c r="L156" i="39" s="1"/>
  <c r="K156" i="39" s="1"/>
  <c r="AJ155" i="39" a="1"/>
  <c r="AJ155" i="39" s="1"/>
  <c r="AI155" i="39" s="1"/>
  <c r="T155" i="39" a="1"/>
  <c r="T155" i="39" s="1"/>
  <c r="S155" i="39" s="1"/>
  <c r="D155" i="39" a="1"/>
  <c r="D155" i="39" s="1"/>
  <c r="C155" i="39" s="1"/>
  <c r="AB154" i="39" a="1"/>
  <c r="AB154" i="39" s="1"/>
  <c r="AA154" i="39" s="1"/>
  <c r="L154" i="39" a="1"/>
  <c r="L154" i="39" s="1"/>
  <c r="K154" i="39" s="1"/>
  <c r="AJ153" i="39" a="1"/>
  <c r="AJ153" i="39" s="1"/>
  <c r="AI153" i="39" s="1"/>
  <c r="T153" i="39" a="1"/>
  <c r="T153" i="39" s="1"/>
  <c r="S153" i="39" s="1"/>
  <c r="D153" i="39" a="1"/>
  <c r="D153" i="39" s="1"/>
  <c r="C153" i="39" s="1"/>
  <c r="AB152" i="39" a="1"/>
  <c r="AB152" i="39" s="1"/>
  <c r="AA152" i="39" s="1"/>
  <c r="L152" i="39" a="1"/>
  <c r="L152" i="39" s="1"/>
  <c r="K152" i="39" s="1"/>
  <c r="AJ151" i="39" a="1"/>
  <c r="AJ151" i="39" s="1"/>
  <c r="AI151" i="39" s="1"/>
  <c r="T151" i="39" a="1"/>
  <c r="T151" i="39" s="1"/>
  <c r="S151" i="39" s="1"/>
  <c r="D151" i="39" a="1"/>
  <c r="D151" i="39" s="1"/>
  <c r="C151" i="39" s="1"/>
  <c r="AB150" i="39" a="1"/>
  <c r="AB150" i="39" s="1"/>
  <c r="AA150" i="39" s="1"/>
  <c r="L150" i="39" a="1"/>
  <c r="L150" i="39" s="1"/>
  <c r="K150" i="39" s="1"/>
  <c r="AJ149" i="39" a="1"/>
  <c r="AJ149" i="39" s="1"/>
  <c r="AI149" i="39" s="1"/>
  <c r="T149" i="39" a="1"/>
  <c r="T149" i="39" s="1"/>
  <c r="S149" i="39" s="1"/>
  <c r="D149" i="39" a="1"/>
  <c r="D149" i="39" s="1"/>
  <c r="C149" i="39" s="1"/>
  <c r="AB148" i="39" a="1"/>
  <c r="AB148" i="39" s="1"/>
  <c r="AA148" i="39" s="1"/>
  <c r="L148" i="39" a="1"/>
  <c r="L148" i="39" s="1"/>
  <c r="K148" i="39" s="1"/>
  <c r="AJ147" i="39" a="1"/>
  <c r="AJ147" i="39" s="1"/>
  <c r="AI147" i="39" s="1"/>
  <c r="T147" i="39" a="1"/>
  <c r="T147" i="39" s="1"/>
  <c r="S147" i="39" s="1"/>
  <c r="D147" i="39" a="1"/>
  <c r="D147" i="39" s="1"/>
  <c r="C147" i="39" s="1"/>
  <c r="AB146" i="39" a="1"/>
  <c r="AB146" i="39" s="1"/>
  <c r="AA146" i="39" s="1"/>
  <c r="L146" i="39" a="1"/>
  <c r="L146" i="39" s="1"/>
  <c r="K146" i="39" s="1"/>
  <c r="AJ145" i="39" a="1"/>
  <c r="AJ145" i="39" s="1"/>
  <c r="AI145" i="39" s="1"/>
  <c r="T145" i="39" a="1"/>
  <c r="T145" i="39" s="1"/>
  <c r="S145" i="39" s="1"/>
  <c r="D145" i="39" a="1"/>
  <c r="D145" i="39" s="1"/>
  <c r="C145" i="39" s="1"/>
  <c r="AB144" i="39" a="1"/>
  <c r="AB144" i="39" s="1"/>
  <c r="AA144" i="39" s="1"/>
  <c r="L144" i="39" a="1"/>
  <c r="L144" i="39" s="1"/>
  <c r="K144" i="39" s="1"/>
  <c r="AJ143" i="39" a="1"/>
  <c r="AJ143" i="39" s="1"/>
  <c r="AI143" i="39" s="1"/>
  <c r="T143" i="39" a="1"/>
  <c r="T143" i="39" s="1"/>
  <c r="S143" i="39" s="1"/>
  <c r="D143" i="39" a="1"/>
  <c r="D143" i="39" s="1"/>
  <c r="C143" i="39" s="1"/>
  <c r="AB142" i="39" a="1"/>
  <c r="AB142" i="39" s="1"/>
  <c r="AA142" i="39" s="1"/>
  <c r="L142" i="39" a="1"/>
  <c r="L142" i="39" s="1"/>
  <c r="K142" i="39" s="1"/>
  <c r="AJ141" i="39" a="1"/>
  <c r="AJ141" i="39" s="1"/>
  <c r="AI141" i="39" s="1"/>
  <c r="T141" i="39" a="1"/>
  <c r="T141" i="39" s="1"/>
  <c r="S141" i="39" s="1"/>
  <c r="D141" i="39" a="1"/>
  <c r="D141" i="39" s="1"/>
  <c r="C141" i="39" s="1"/>
  <c r="AB140" i="39" a="1"/>
  <c r="AB140" i="39" s="1"/>
  <c r="AA140" i="39" s="1"/>
  <c r="L140" i="39" a="1"/>
  <c r="L140" i="39" s="1"/>
  <c r="K140" i="39" s="1"/>
  <c r="AJ139" i="39" a="1"/>
  <c r="AJ139" i="39" s="1"/>
  <c r="AI139" i="39" s="1"/>
  <c r="T139" i="39" a="1"/>
  <c r="T139" i="39" s="1"/>
  <c r="S139" i="39" s="1"/>
  <c r="D139" i="39" a="1"/>
  <c r="D139" i="39" s="1"/>
  <c r="C139" i="39" s="1"/>
  <c r="AB138" i="39" a="1"/>
  <c r="AB138" i="39" s="1"/>
  <c r="AA138" i="39" s="1"/>
  <c r="L138" i="39" a="1"/>
  <c r="L138" i="39" s="1"/>
  <c r="K138" i="39" s="1"/>
  <c r="AJ137" i="39" a="1"/>
  <c r="AJ137" i="39" s="1"/>
  <c r="AI137" i="39" s="1"/>
  <c r="T137" i="39" a="1"/>
  <c r="T137" i="39" s="1"/>
  <c r="S137" i="39" s="1"/>
  <c r="D137" i="39" a="1"/>
  <c r="D137" i="39" s="1"/>
  <c r="C137" i="39" s="1"/>
  <c r="AB136" i="39" a="1"/>
  <c r="AB136" i="39" s="1"/>
  <c r="AA136" i="39" s="1"/>
  <c r="L136" i="39" a="1"/>
  <c r="L136" i="39" s="1"/>
  <c r="K136" i="39" s="1"/>
  <c r="AJ135" i="39" a="1"/>
  <c r="AJ135" i="39" s="1"/>
  <c r="AI135" i="39" s="1"/>
  <c r="T135" i="39" a="1"/>
  <c r="T135" i="39" s="1"/>
  <c r="S135" i="39" s="1"/>
  <c r="D135" i="39" a="1"/>
  <c r="D135" i="39" s="1"/>
  <c r="C135" i="39" s="1"/>
  <c r="AB134" i="39" a="1"/>
  <c r="AB134" i="39" s="1"/>
  <c r="AA134" i="39" s="1"/>
  <c r="L134" i="39" a="1"/>
  <c r="L134" i="39" s="1"/>
  <c r="K134" i="39" s="1"/>
  <c r="AJ133" i="39" a="1"/>
  <c r="AJ133" i="39" s="1"/>
  <c r="AI133" i="39" s="1"/>
  <c r="T133" i="39" a="1"/>
  <c r="T133" i="39" s="1"/>
  <c r="S133" i="39" s="1"/>
  <c r="D133" i="39" a="1"/>
  <c r="D133" i="39" s="1"/>
  <c r="C133" i="39" s="1"/>
  <c r="AB132" i="39" a="1"/>
  <c r="AB132" i="39" s="1"/>
  <c r="AA132" i="39" s="1"/>
  <c r="L132" i="39" a="1"/>
  <c r="L132" i="39" s="1"/>
  <c r="K132" i="39" s="1"/>
  <c r="AJ131" i="39" a="1"/>
  <c r="AJ131" i="39" s="1"/>
  <c r="AI131" i="39" s="1"/>
  <c r="T131" i="39" a="1"/>
  <c r="T131" i="39" s="1"/>
  <c r="S131" i="39" s="1"/>
  <c r="D131" i="39" a="1"/>
  <c r="D131" i="39" s="1"/>
  <c r="C131" i="39" s="1"/>
  <c r="AB130" i="39" a="1"/>
  <c r="AB130" i="39" s="1"/>
  <c r="AA130" i="39" s="1"/>
  <c r="L130" i="39" a="1"/>
  <c r="L130" i="39" s="1"/>
  <c r="K130" i="39" s="1"/>
  <c r="AJ129" i="39" a="1"/>
  <c r="AJ129" i="39" s="1"/>
  <c r="AI129" i="39" s="1"/>
  <c r="T129" i="39" a="1"/>
  <c r="T129" i="39" s="1"/>
  <c r="S129" i="39" s="1"/>
  <c r="D129" i="39" a="1"/>
  <c r="D129" i="39" s="1"/>
  <c r="C129" i="39" s="1"/>
  <c r="AB128" i="39" a="1"/>
  <c r="AB128" i="39" s="1"/>
  <c r="AA128" i="39" s="1"/>
  <c r="L128" i="39" a="1"/>
  <c r="L128" i="39" s="1"/>
  <c r="K128" i="39" s="1"/>
  <c r="AJ127" i="39" a="1"/>
  <c r="AJ127" i="39" s="1"/>
  <c r="AI127" i="39" s="1"/>
  <c r="T127" i="39" a="1"/>
  <c r="T127" i="39" s="1"/>
  <c r="S127" i="39" s="1"/>
  <c r="D127" i="39" a="1"/>
  <c r="D127" i="39" s="1"/>
  <c r="C127" i="39" s="1"/>
  <c r="AB126" i="39" a="1"/>
  <c r="AB126" i="39" s="1"/>
  <c r="AA126" i="39" s="1"/>
  <c r="L126" i="39" a="1"/>
  <c r="L126" i="39" s="1"/>
  <c r="K126" i="39" s="1"/>
  <c r="AJ125" i="39" a="1"/>
  <c r="AJ125" i="39" s="1"/>
  <c r="AI125" i="39" s="1"/>
  <c r="T125" i="39" a="1"/>
  <c r="T125" i="39" s="1"/>
  <c r="S125" i="39" s="1"/>
  <c r="D125" i="39" a="1"/>
  <c r="D125" i="39" s="1"/>
  <c r="C125" i="39" s="1"/>
  <c r="AB124" i="39" a="1"/>
  <c r="AB124" i="39" s="1"/>
  <c r="AA124" i="39" s="1"/>
  <c r="L124" i="39" a="1"/>
  <c r="L124" i="39" s="1"/>
  <c r="K124" i="39" s="1"/>
  <c r="AJ123" i="39" a="1"/>
  <c r="AJ123" i="39" s="1"/>
  <c r="AI123" i="39" s="1"/>
  <c r="T123" i="39" a="1"/>
  <c r="T123" i="39" s="1"/>
  <c r="S123" i="39" s="1"/>
  <c r="D123" i="39" a="1"/>
  <c r="D123" i="39" s="1"/>
  <c r="C123" i="39" s="1"/>
  <c r="AB122" i="39" a="1"/>
  <c r="AB122" i="39" s="1"/>
  <c r="AA122" i="39" s="1"/>
  <c r="L122" i="39" a="1"/>
  <c r="L122" i="39" s="1"/>
  <c r="K122" i="39" s="1"/>
  <c r="AJ121" i="39" a="1"/>
  <c r="AJ121" i="39" s="1"/>
  <c r="AI121" i="39" s="1"/>
  <c r="T121" i="39" a="1"/>
  <c r="T121" i="39" s="1"/>
  <c r="S121" i="39" s="1"/>
  <c r="D121" i="39" a="1"/>
  <c r="D121" i="39" s="1"/>
  <c r="C121" i="39" s="1"/>
  <c r="AB120" i="39" a="1"/>
  <c r="AB120" i="39" s="1"/>
  <c r="AA120" i="39" s="1"/>
  <c r="L120" i="39" a="1"/>
  <c r="L120" i="39" s="1"/>
  <c r="K120" i="39" s="1"/>
  <c r="AJ119" i="39" a="1"/>
  <c r="AJ119" i="39" s="1"/>
  <c r="AI119" i="39" s="1"/>
  <c r="T119" i="39" a="1"/>
  <c r="T119" i="39" s="1"/>
  <c r="S119" i="39" s="1"/>
  <c r="D119" i="39" a="1"/>
  <c r="D119" i="39" s="1"/>
  <c r="C119" i="39" s="1"/>
  <c r="AB118" i="39" a="1"/>
  <c r="AB118" i="39" s="1"/>
  <c r="AA118" i="39" s="1"/>
  <c r="L118" i="39" a="1"/>
  <c r="L118" i="39" s="1"/>
  <c r="K118" i="39" s="1"/>
  <c r="AJ117" i="39" a="1"/>
  <c r="AJ117" i="39" s="1"/>
  <c r="AI117" i="39" s="1"/>
  <c r="T117" i="39" a="1"/>
  <c r="T117" i="39" s="1"/>
  <c r="S117" i="39" s="1"/>
  <c r="D117" i="39" a="1"/>
  <c r="D117" i="39" s="1"/>
  <c r="C117" i="39" s="1"/>
  <c r="AB116" i="39" a="1"/>
  <c r="AB116" i="39" s="1"/>
  <c r="AA116" i="39" s="1"/>
  <c r="L116" i="39" a="1"/>
  <c r="L116" i="39" s="1"/>
  <c r="K116" i="39" s="1"/>
  <c r="AJ115" i="39" a="1"/>
  <c r="AJ115" i="39" s="1"/>
  <c r="AI115" i="39" s="1"/>
  <c r="T115" i="39" a="1"/>
  <c r="T115" i="39" s="1"/>
  <c r="S115" i="39" s="1"/>
  <c r="D115" i="39" a="1"/>
  <c r="D115" i="39" s="1"/>
  <c r="C115" i="39" s="1"/>
  <c r="AB114" i="39" a="1"/>
  <c r="AB114" i="39" s="1"/>
  <c r="AA114" i="39" s="1"/>
  <c r="L114" i="39" a="1"/>
  <c r="L114" i="39" s="1"/>
  <c r="K114" i="39" s="1"/>
  <c r="AJ113" i="39" a="1"/>
  <c r="AJ113" i="39" s="1"/>
  <c r="AI113" i="39" s="1"/>
  <c r="T113" i="39" a="1"/>
  <c r="T113" i="39" s="1"/>
  <c r="S113" i="39" s="1"/>
  <c r="D113" i="39" a="1"/>
  <c r="D113" i="39" s="1"/>
  <c r="C113" i="39" s="1"/>
  <c r="AB112" i="39" a="1"/>
  <c r="AB112" i="39" s="1"/>
  <c r="AA112" i="39" s="1"/>
  <c r="L112" i="39" a="1"/>
  <c r="L112" i="39" s="1"/>
  <c r="K112" i="39" s="1"/>
  <c r="AJ111" i="39" a="1"/>
  <c r="AJ111" i="39" s="1"/>
  <c r="AI111" i="39" s="1"/>
  <c r="T111" i="39" a="1"/>
  <c r="T111" i="39" s="1"/>
  <c r="S111" i="39" s="1"/>
  <c r="D111" i="39" a="1"/>
  <c r="D111" i="39" s="1"/>
  <c r="C111" i="39" s="1"/>
  <c r="AB110" i="39" a="1"/>
  <c r="AB110" i="39" s="1"/>
  <c r="AA110" i="39" s="1"/>
  <c r="L110" i="39" a="1"/>
  <c r="L110" i="39" s="1"/>
  <c r="K110" i="39" s="1"/>
  <c r="AJ109" i="39" a="1"/>
  <c r="AJ109" i="39" s="1"/>
  <c r="AI109" i="39" s="1"/>
  <c r="T109" i="39" a="1"/>
  <c r="T109" i="39" s="1"/>
  <c r="S109" i="39" s="1"/>
  <c r="D109" i="39" a="1"/>
  <c r="D109" i="39" s="1"/>
  <c r="C109" i="39" s="1"/>
  <c r="AB108" i="39" a="1"/>
  <c r="AB108" i="39" s="1"/>
  <c r="AA108" i="39" s="1"/>
  <c r="L108" i="39" a="1"/>
  <c r="L108" i="39" s="1"/>
  <c r="K108" i="39" s="1"/>
  <c r="AJ107" i="39" a="1"/>
  <c r="AJ107" i="39" s="1"/>
  <c r="AI107" i="39" s="1"/>
  <c r="T107" i="39" a="1"/>
  <c r="T107" i="39" s="1"/>
  <c r="S107" i="39" s="1"/>
  <c r="D107" i="39" a="1"/>
  <c r="D107" i="39" s="1"/>
  <c r="C107" i="39" s="1"/>
  <c r="AB106" i="39" a="1"/>
  <c r="AB106" i="39" s="1"/>
  <c r="AA106" i="39" s="1"/>
  <c r="L106" i="39" a="1"/>
  <c r="L106" i="39" s="1"/>
  <c r="K106" i="39" s="1"/>
  <c r="J114" i="39" a="1"/>
  <c r="J114" i="39" s="1"/>
  <c r="I114" i="39" s="1"/>
  <c r="J113" i="39" a="1"/>
  <c r="J113" i="39" s="1"/>
  <c r="I113" i="39" s="1"/>
  <c r="X112" i="39" a="1"/>
  <c r="X112" i="39" s="1"/>
  <c r="W112" i="39" s="1"/>
  <c r="B112" i="39" a="1"/>
  <c r="B112" i="39" s="1"/>
  <c r="A112" i="39" s="1"/>
  <c r="V111" i="39" a="1"/>
  <c r="V111" i="39" s="1"/>
  <c r="U111" i="39" s="1"/>
  <c r="B111" i="39" a="1"/>
  <c r="B111" i="39" s="1"/>
  <c r="A111" i="39" s="1"/>
  <c r="X110" i="39" a="1"/>
  <c r="X110" i="39" s="1"/>
  <c r="W110" i="39" s="1"/>
  <c r="F110" i="39" a="1"/>
  <c r="F110" i="39" s="1"/>
  <c r="E110" i="39" s="1"/>
  <c r="AB109" i="39" a="1"/>
  <c r="AB109" i="39" s="1"/>
  <c r="AA109" i="39" s="1"/>
  <c r="J109" i="39" a="1"/>
  <c r="J109" i="39" s="1"/>
  <c r="I109" i="39" s="1"/>
  <c r="AF108" i="39" a="1"/>
  <c r="AF108" i="39" s="1"/>
  <c r="AE108" i="39" s="1"/>
  <c r="N108" i="39" a="1"/>
  <c r="N108" i="39" s="1"/>
  <c r="M108" i="39" s="1"/>
  <c r="AH107" i="39" a="1"/>
  <c r="AH107" i="39" s="1"/>
  <c r="AG107" i="39" s="1"/>
  <c r="P107" i="39" a="1"/>
  <c r="P107" i="39" s="1"/>
  <c r="O107" i="39" s="1"/>
  <c r="AL106" i="39" a="1"/>
  <c r="AL106" i="39" s="1"/>
  <c r="AK106" i="39" s="1"/>
  <c r="T106" i="39" a="1"/>
  <c r="T106" i="39" s="1"/>
  <c r="S106" i="39" s="1"/>
  <c r="B106" i="39" a="1"/>
  <c r="B106" i="39" s="1"/>
  <c r="A106" i="39" s="1"/>
  <c r="Z105" i="39" a="1"/>
  <c r="Z105" i="39" s="1"/>
  <c r="Y105" i="39" s="1"/>
  <c r="J105" i="39" a="1"/>
  <c r="J105" i="39" s="1"/>
  <c r="I105" i="39" s="1"/>
  <c r="AH104" i="39" a="1"/>
  <c r="AH104" i="39" s="1"/>
  <c r="AG104" i="39" s="1"/>
  <c r="R104" i="39" a="1"/>
  <c r="R104" i="39" s="1"/>
  <c r="Q104" i="39" s="1"/>
  <c r="B104" i="39" a="1"/>
  <c r="B104" i="39" s="1"/>
  <c r="A104" i="39" s="1"/>
  <c r="Z103" i="39" a="1"/>
  <c r="Z103" i="39" s="1"/>
  <c r="Y103" i="39" s="1"/>
  <c r="J103" i="39" a="1"/>
  <c r="J103" i="39" s="1"/>
  <c r="I103" i="39" s="1"/>
  <c r="AH102" i="39" a="1"/>
  <c r="AH102" i="39" s="1"/>
  <c r="AG102" i="39" s="1"/>
  <c r="R102" i="39" a="1"/>
  <c r="R102" i="39" s="1"/>
  <c r="Q102" i="39" s="1"/>
  <c r="B102" i="39" a="1"/>
  <c r="B102" i="39" s="1"/>
  <c r="A102" i="39" s="1"/>
  <c r="Z101" i="39" a="1"/>
  <c r="Z101" i="39" s="1"/>
  <c r="Y101" i="39" s="1"/>
  <c r="J101" i="39" a="1"/>
  <c r="J101" i="39" s="1"/>
  <c r="I101" i="39" s="1"/>
  <c r="AH100" i="39" a="1"/>
  <c r="AH100" i="39" s="1"/>
  <c r="AG100" i="39" s="1"/>
  <c r="R100" i="39" a="1"/>
  <c r="R100" i="39" s="1"/>
  <c r="Q100" i="39" s="1"/>
  <c r="B100" i="39" a="1"/>
  <c r="B100" i="39" s="1"/>
  <c r="A100" i="39" s="1"/>
  <c r="Z99" i="39" a="1"/>
  <c r="Z99" i="39" s="1"/>
  <c r="Y99" i="39" s="1"/>
  <c r="J99" i="39" a="1"/>
  <c r="J99" i="39" s="1"/>
  <c r="I99" i="39" s="1"/>
  <c r="AH98" i="39" a="1"/>
  <c r="AH98" i="39" s="1"/>
  <c r="AG98" i="39" s="1"/>
  <c r="R98" i="39" a="1"/>
  <c r="R98" i="39" s="1"/>
  <c r="Q98" i="39" s="1"/>
  <c r="B98" i="39" a="1"/>
  <c r="B98" i="39" s="1"/>
  <c r="A98" i="39" s="1"/>
  <c r="Z97" i="39" a="1"/>
  <c r="Z97" i="39" s="1"/>
  <c r="Y97" i="39" s="1"/>
  <c r="J97" i="39" a="1"/>
  <c r="J97" i="39" s="1"/>
  <c r="I97" i="39" s="1"/>
  <c r="AH96" i="39" a="1"/>
  <c r="AH96" i="39" s="1"/>
  <c r="AG96" i="39" s="1"/>
  <c r="R96" i="39" a="1"/>
  <c r="R96" i="39" s="1"/>
  <c r="Q96" i="39" s="1"/>
  <c r="B96" i="39" a="1"/>
  <c r="B96" i="39" s="1"/>
  <c r="A96" i="39" s="1"/>
  <c r="Z95" i="39" a="1"/>
  <c r="Z95" i="39" s="1"/>
  <c r="Y95" i="39" s="1"/>
  <c r="J95" i="39" a="1"/>
  <c r="J95" i="39" s="1"/>
  <c r="I95" i="39" s="1"/>
  <c r="AH94" i="39" a="1"/>
  <c r="AH94" i="39" s="1"/>
  <c r="AG94" i="39" s="1"/>
  <c r="R94" i="39" a="1"/>
  <c r="R94" i="39" s="1"/>
  <c r="Q94" i="39" s="1"/>
  <c r="B94" i="39" a="1"/>
  <c r="B94" i="39" s="1"/>
  <c r="A94" i="39" s="1"/>
  <c r="Z93" i="39" a="1"/>
  <c r="Z93" i="39" s="1"/>
  <c r="Y93" i="39" s="1"/>
  <c r="J93" i="39" a="1"/>
  <c r="J93" i="39" s="1"/>
  <c r="I93" i="39" s="1"/>
  <c r="AH92" i="39" a="1"/>
  <c r="AH92" i="39" s="1"/>
  <c r="AG92" i="39" s="1"/>
  <c r="R92" i="39" a="1"/>
  <c r="R92" i="39" s="1"/>
  <c r="Q92" i="39" s="1"/>
  <c r="B92" i="39" a="1"/>
  <c r="B92" i="39" s="1"/>
  <c r="A92" i="39" s="1"/>
  <c r="Z91" i="39" a="1"/>
  <c r="Z91" i="39" s="1"/>
  <c r="Y91" i="39" s="1"/>
  <c r="J91" i="39" a="1"/>
  <c r="J91" i="39" s="1"/>
  <c r="I91" i="39" s="1"/>
  <c r="AH90" i="39" a="1"/>
  <c r="AH90" i="39" s="1"/>
  <c r="AG90" i="39" s="1"/>
  <c r="R90" i="39" a="1"/>
  <c r="R90" i="39" s="1"/>
  <c r="Q90" i="39" s="1"/>
  <c r="B90" i="39" a="1"/>
  <c r="B90" i="39" s="1"/>
  <c r="A90" i="39" s="1"/>
  <c r="Z89" i="39" a="1"/>
  <c r="Z89" i="39" s="1"/>
  <c r="Y89" i="39" s="1"/>
  <c r="J89" i="39" a="1"/>
  <c r="J89" i="39" s="1"/>
  <c r="I89" i="39" s="1"/>
  <c r="AH88" i="39" a="1"/>
  <c r="AH88" i="39" s="1"/>
  <c r="AG88" i="39" s="1"/>
  <c r="R88" i="39" a="1"/>
  <c r="R88" i="39" s="1"/>
  <c r="Q88" i="39" s="1"/>
  <c r="B88" i="39" a="1"/>
  <c r="B88" i="39" s="1"/>
  <c r="A88" i="39" s="1"/>
  <c r="Z87" i="39" a="1"/>
  <c r="Z87" i="39" s="1"/>
  <c r="Y87" i="39" s="1"/>
  <c r="J87" i="39" a="1"/>
  <c r="J87" i="39" s="1"/>
  <c r="I87" i="39" s="1"/>
  <c r="AH86" i="39" a="1"/>
  <c r="AH86" i="39" s="1"/>
  <c r="AG86" i="39" s="1"/>
  <c r="R86" i="39" a="1"/>
  <c r="R86" i="39" s="1"/>
  <c r="Q86" i="39" s="1"/>
  <c r="B86" i="39" a="1"/>
  <c r="B86" i="39" s="1"/>
  <c r="A86" i="39" s="1"/>
  <c r="Z85" i="39" a="1"/>
  <c r="Z85" i="39" s="1"/>
  <c r="Y85" i="39" s="1"/>
  <c r="J85" i="39" a="1"/>
  <c r="J85" i="39" s="1"/>
  <c r="I85" i="39" s="1"/>
  <c r="AH84" i="39" a="1"/>
  <c r="AH84" i="39" s="1"/>
  <c r="AG84" i="39" s="1"/>
  <c r="R84" i="39" a="1"/>
  <c r="R84" i="39" s="1"/>
  <c r="Q84" i="39" s="1"/>
  <c r="B84" i="39" a="1"/>
  <c r="B84" i="39" s="1"/>
  <c r="A84" i="39" s="1"/>
  <c r="Z83" i="39" a="1"/>
  <c r="Z83" i="39" s="1"/>
  <c r="Y83" i="39" s="1"/>
  <c r="J83" i="39" a="1"/>
  <c r="J83" i="39" s="1"/>
  <c r="I83" i="39" s="1"/>
  <c r="AH82" i="39" a="1"/>
  <c r="AH82" i="39" s="1"/>
  <c r="AG82" i="39" s="1"/>
  <c r="R82" i="39" a="1"/>
  <c r="R82" i="39" s="1"/>
  <c r="Q82" i="39" s="1"/>
  <c r="B82" i="39" a="1"/>
  <c r="B82" i="39" s="1"/>
  <c r="A82" i="39" s="1"/>
  <c r="Z81" i="39" a="1"/>
  <c r="Z81" i="39" s="1"/>
  <c r="Y81" i="39" s="1"/>
  <c r="J81" i="39" a="1"/>
  <c r="J81" i="39" s="1"/>
  <c r="I81" i="39" s="1"/>
  <c r="AH80" i="39" a="1"/>
  <c r="AH80" i="39" s="1"/>
  <c r="AG80" i="39" s="1"/>
  <c r="R80" i="39" a="1"/>
  <c r="R80" i="39" s="1"/>
  <c r="Q80" i="39" s="1"/>
  <c r="B80" i="39" a="1"/>
  <c r="B80" i="39" s="1"/>
  <c r="A80" i="39" s="1"/>
  <c r="Z79" i="39" a="1"/>
  <c r="Z79" i="39" s="1"/>
  <c r="Y79" i="39" s="1"/>
  <c r="J79" i="39" a="1"/>
  <c r="J79" i="39" s="1"/>
  <c r="I79" i="39" s="1"/>
  <c r="AH78" i="39" a="1"/>
  <c r="AH78" i="39" s="1"/>
  <c r="AG78" i="39" s="1"/>
  <c r="R78" i="39" a="1"/>
  <c r="R78" i="39" s="1"/>
  <c r="Q78" i="39" s="1"/>
  <c r="B78" i="39" a="1"/>
  <c r="B78" i="39" s="1"/>
  <c r="A78" i="39" s="1"/>
  <c r="Z77" i="39" a="1"/>
  <c r="Z77" i="39" s="1"/>
  <c r="Y77" i="39" s="1"/>
  <c r="J77" i="39" a="1"/>
  <c r="J77" i="39" s="1"/>
  <c r="I77" i="39" s="1"/>
  <c r="AH76" i="39" a="1"/>
  <c r="AH76" i="39" s="1"/>
  <c r="AG76" i="39" s="1"/>
  <c r="R76" i="39" a="1"/>
  <c r="R76" i="39" s="1"/>
  <c r="Q76" i="39" s="1"/>
  <c r="B76" i="39" a="1"/>
  <c r="B76" i="39" s="1"/>
  <c r="A76" i="39" s="1"/>
  <c r="Z75" i="39" a="1"/>
  <c r="Z75" i="39" s="1"/>
  <c r="Y75" i="39" s="1"/>
  <c r="J75" i="39" a="1"/>
  <c r="J75" i="39" s="1"/>
  <c r="I75" i="39" s="1"/>
  <c r="AH74" i="39" a="1"/>
  <c r="AH74" i="39" s="1"/>
  <c r="AG74" i="39" s="1"/>
  <c r="R74" i="39" a="1"/>
  <c r="R74" i="39" s="1"/>
  <c r="Q74" i="39" s="1"/>
  <c r="B74" i="39" a="1"/>
  <c r="B74" i="39" s="1"/>
  <c r="A74" i="39" s="1"/>
  <c r="Z73" i="39" a="1"/>
  <c r="Z73" i="39" s="1"/>
  <c r="Y73" i="39" s="1"/>
  <c r="J73" i="39" a="1"/>
  <c r="J73" i="39" s="1"/>
  <c r="I73" i="39" s="1"/>
  <c r="AH72" i="39" a="1"/>
  <c r="AH72" i="39" s="1"/>
  <c r="AG72" i="39" s="1"/>
  <c r="R72" i="39" a="1"/>
  <c r="R72" i="39" s="1"/>
  <c r="Q72" i="39" s="1"/>
  <c r="B72" i="39" a="1"/>
  <c r="B72" i="39" s="1"/>
  <c r="A72" i="39" s="1"/>
  <c r="Z71" i="39" a="1"/>
  <c r="Z71" i="39" s="1"/>
  <c r="Y71" i="39" s="1"/>
  <c r="J71" i="39" a="1"/>
  <c r="J71" i="39" s="1"/>
  <c r="I71" i="39" s="1"/>
  <c r="AH70" i="39" a="1"/>
  <c r="AH70" i="39" s="1"/>
  <c r="AG70" i="39" s="1"/>
  <c r="R70" i="39" a="1"/>
  <c r="R70" i="39" s="1"/>
  <c r="Q70" i="39" s="1"/>
  <c r="B70" i="39" a="1"/>
  <c r="B70" i="39" s="1"/>
  <c r="A70" i="39" s="1"/>
  <c r="Z69" i="39" a="1"/>
  <c r="Z69" i="39" s="1"/>
  <c r="Y69" i="39" s="1"/>
  <c r="J69" i="39" a="1"/>
  <c r="J69" i="39" s="1"/>
  <c r="I69" i="39" s="1"/>
  <c r="AH68" i="39" a="1"/>
  <c r="AH68" i="39" s="1"/>
  <c r="AG68" i="39" s="1"/>
  <c r="R68" i="39" a="1"/>
  <c r="R68" i="39" s="1"/>
  <c r="Q68" i="39" s="1"/>
  <c r="B68" i="39" a="1"/>
  <c r="B68" i="39" s="1"/>
  <c r="A68" i="39" s="1"/>
  <c r="Z67" i="39" a="1"/>
  <c r="Z67" i="39" s="1"/>
  <c r="Y67" i="39" s="1"/>
  <c r="J67" i="39" a="1"/>
  <c r="J67" i="39" s="1"/>
  <c r="I67" i="39" s="1"/>
  <c r="AH66" i="39" a="1"/>
  <c r="AH66" i="39" s="1"/>
  <c r="AG66" i="39" s="1"/>
  <c r="R66" i="39" a="1"/>
  <c r="R66" i="39" s="1"/>
  <c r="Q66" i="39" s="1"/>
  <c r="B66" i="39" a="1"/>
  <c r="B66" i="39" s="1"/>
  <c r="A66" i="39" s="1"/>
  <c r="Z65" i="39" a="1"/>
  <c r="Z65" i="39" s="1"/>
  <c r="Y65" i="39" s="1"/>
  <c r="J65" i="39" a="1"/>
  <c r="J65" i="39" s="1"/>
  <c r="I65" i="39" s="1"/>
  <c r="AH64" i="39" a="1"/>
  <c r="AH64" i="39" s="1"/>
  <c r="AG64" i="39" s="1"/>
  <c r="R64" i="39" a="1"/>
  <c r="R64" i="39" s="1"/>
  <c r="Q64" i="39" s="1"/>
  <c r="B64" i="39" a="1"/>
  <c r="B64" i="39" s="1"/>
  <c r="A64" i="39" s="1"/>
  <c r="Z63" i="39" a="1"/>
  <c r="Z63" i="39" s="1"/>
  <c r="Y63" i="39" s="1"/>
  <c r="J63" i="39" a="1"/>
  <c r="J63" i="39" s="1"/>
  <c r="I63" i="39" s="1"/>
  <c r="AH62" i="39" a="1"/>
  <c r="AH62" i="39" s="1"/>
  <c r="AG62" i="39" s="1"/>
  <c r="R62" i="39" a="1"/>
  <c r="R62" i="39" s="1"/>
  <c r="Q62" i="39" s="1"/>
  <c r="B62" i="39" a="1"/>
  <c r="B62" i="39" s="1"/>
  <c r="A62" i="39" s="1"/>
  <c r="Z61" i="39" a="1"/>
  <c r="Z61" i="39" s="1"/>
  <c r="Y61" i="39" s="1"/>
  <c r="J61" i="39" a="1"/>
  <c r="J61" i="39" s="1"/>
  <c r="I61" i="39" s="1"/>
  <c r="AH60" i="39" a="1"/>
  <c r="AH60" i="39" s="1"/>
  <c r="AG60" i="39" s="1"/>
  <c r="R60" i="39" a="1"/>
  <c r="R60" i="39" s="1"/>
  <c r="Q60" i="39" s="1"/>
  <c r="B60" i="39" a="1"/>
  <c r="B60" i="39" s="1"/>
  <c r="A60" i="39" s="1"/>
  <c r="Z59" i="39" a="1"/>
  <c r="Z59" i="39" s="1"/>
  <c r="Y59" i="39" s="1"/>
  <c r="J59" i="39" a="1"/>
  <c r="J59" i="39" s="1"/>
  <c r="I59" i="39" s="1"/>
  <c r="AH58" i="39" a="1"/>
  <c r="AH58" i="39" s="1"/>
  <c r="AG58" i="39" s="1"/>
  <c r="R58" i="39" a="1"/>
  <c r="R58" i="39" s="1"/>
  <c r="Q58" i="39" s="1"/>
  <c r="B58" i="39" a="1"/>
  <c r="B58" i="39" s="1"/>
  <c r="A58" i="39" s="1"/>
  <c r="Z57" i="39" a="1"/>
  <c r="Z57" i="39" s="1"/>
  <c r="Y57" i="39" s="1"/>
  <c r="J57" i="39" a="1"/>
  <c r="J57" i="39" s="1"/>
  <c r="I57" i="39" s="1"/>
  <c r="AH56" i="39" a="1"/>
  <c r="AH56" i="39" s="1"/>
  <c r="AG56" i="39" s="1"/>
  <c r="R56" i="39" a="1"/>
  <c r="R56" i="39" s="1"/>
  <c r="Q56" i="39" s="1"/>
  <c r="B56" i="39" a="1"/>
  <c r="B56" i="39" s="1"/>
  <c r="A56" i="39" s="1"/>
  <c r="Z55" i="39" a="1"/>
  <c r="Z55" i="39" s="1"/>
  <c r="Y55" i="39" s="1"/>
  <c r="J55" i="39" a="1"/>
  <c r="J55" i="39" s="1"/>
  <c r="I55" i="39" s="1"/>
  <c r="AH54" i="39" a="1"/>
  <c r="AH54" i="39" s="1"/>
  <c r="AG54" i="39" s="1"/>
  <c r="R54" i="39" a="1"/>
  <c r="R54" i="39" s="1"/>
  <c r="Q54" i="39" s="1"/>
  <c r="B54" i="39" a="1"/>
  <c r="B54" i="39" s="1"/>
  <c r="A54" i="39" s="1"/>
  <c r="Z53" i="39" a="1"/>
  <c r="Z53" i="39" s="1"/>
  <c r="Y53" i="39" s="1"/>
  <c r="J53" i="39" a="1"/>
  <c r="J53" i="39" s="1"/>
  <c r="I53" i="39" s="1"/>
  <c r="AH52" i="39" a="1"/>
  <c r="AH52" i="39" s="1"/>
  <c r="AG52" i="39" s="1"/>
  <c r="R52" i="39" a="1"/>
  <c r="R52" i="39" s="1"/>
  <c r="Q52" i="39" s="1"/>
  <c r="B52" i="39" a="1"/>
  <c r="B52" i="39" s="1"/>
  <c r="A52" i="39" s="1"/>
  <c r="Z51" i="39" a="1"/>
  <c r="Z51" i="39" s="1"/>
  <c r="Y51" i="39" s="1"/>
  <c r="J51" i="39" a="1"/>
  <c r="J51" i="39" s="1"/>
  <c r="I51" i="39" s="1"/>
  <c r="AH50" i="39" a="1"/>
  <c r="AH50" i="39" s="1"/>
  <c r="AG50" i="39" s="1"/>
  <c r="R50" i="39" a="1"/>
  <c r="R50" i="39" s="1"/>
  <c r="Q50" i="39" s="1"/>
  <c r="B50" i="39" a="1"/>
  <c r="B50" i="39" s="1"/>
  <c r="A50" i="39" s="1"/>
  <c r="Z49" i="39" a="1"/>
  <c r="Z49" i="39" s="1"/>
  <c r="Y49" i="39" s="1"/>
  <c r="J49" i="39" a="1"/>
  <c r="J49" i="39" s="1"/>
  <c r="I49" i="39" s="1"/>
  <c r="AH48" i="39" a="1"/>
  <c r="AH48" i="39" s="1"/>
  <c r="AG48" i="39" s="1"/>
  <c r="R48" i="39" a="1"/>
  <c r="R48" i="39" s="1"/>
  <c r="Q48" i="39" s="1"/>
  <c r="B48" i="39" a="1"/>
  <c r="B48" i="39" s="1"/>
  <c r="A48" i="39" s="1"/>
  <c r="Z47" i="39" a="1"/>
  <c r="Z47" i="39" s="1"/>
  <c r="Y47" i="39" s="1"/>
  <c r="J47" i="39" a="1"/>
  <c r="J47" i="39" s="1"/>
  <c r="I47" i="39" s="1"/>
  <c r="AH46" i="39" a="1"/>
  <c r="AH46" i="39" s="1"/>
  <c r="AG46" i="39" s="1"/>
  <c r="R46" i="39" a="1"/>
  <c r="R46" i="39" s="1"/>
  <c r="Q46" i="39" s="1"/>
  <c r="B46" i="39" a="1"/>
  <c r="B46" i="39" s="1"/>
  <c r="A46" i="39" s="1"/>
  <c r="Z45" i="39" a="1"/>
  <c r="Z45" i="39" s="1"/>
  <c r="Y45" i="39" s="1"/>
  <c r="J45" i="39" a="1"/>
  <c r="J45" i="39" s="1"/>
  <c r="I45" i="39" s="1"/>
  <c r="AH44" i="39" a="1"/>
  <c r="AH44" i="39" s="1"/>
  <c r="AG44" i="39" s="1"/>
  <c r="R44" i="39" a="1"/>
  <c r="R44" i="39" s="1"/>
  <c r="Q44" i="39" s="1"/>
  <c r="B44" i="39" a="1"/>
  <c r="B44" i="39" s="1"/>
  <c r="A44" i="39" s="1"/>
  <c r="Z43" i="39" a="1"/>
  <c r="Z43" i="39" s="1"/>
  <c r="Y43" i="39" s="1"/>
  <c r="J43" i="39" a="1"/>
  <c r="J43" i="39" s="1"/>
  <c r="I43" i="39" s="1"/>
  <c r="AH42" i="39" a="1"/>
  <c r="AH42" i="39" s="1"/>
  <c r="AG42" i="39" s="1"/>
  <c r="R42" i="39" a="1"/>
  <c r="R42" i="39" s="1"/>
  <c r="Q42" i="39" s="1"/>
  <c r="B42" i="39" a="1"/>
  <c r="B42" i="39" s="1"/>
  <c r="A42" i="39" s="1"/>
  <c r="Z41" i="39" a="1"/>
  <c r="Z41" i="39" s="1"/>
  <c r="Y41" i="39" s="1"/>
  <c r="J41" i="39" a="1"/>
  <c r="J41" i="39" s="1"/>
  <c r="I41" i="39" s="1"/>
  <c r="AH40" i="39" a="1"/>
  <c r="AH40" i="39" s="1"/>
  <c r="AG40" i="39" s="1"/>
  <c r="R40" i="39" a="1"/>
  <c r="R40" i="39" s="1"/>
  <c r="Q40" i="39" s="1"/>
  <c r="B40" i="39" a="1"/>
  <c r="B40" i="39" s="1"/>
  <c r="A40" i="39" s="1"/>
  <c r="Z39" i="39" a="1"/>
  <c r="Z39" i="39" s="1"/>
  <c r="Y39" i="39" s="1"/>
  <c r="J39" i="39" a="1"/>
  <c r="J39" i="39" s="1"/>
  <c r="I39" i="39" s="1"/>
  <c r="AH38" i="39" a="1"/>
  <c r="AH38" i="39" s="1"/>
  <c r="AG38" i="39" s="1"/>
  <c r="R38" i="39" a="1"/>
  <c r="R38" i="39" s="1"/>
  <c r="Q38" i="39" s="1"/>
  <c r="B38" i="39" a="1"/>
  <c r="B38" i="39" s="1"/>
  <c r="A38" i="39" s="1"/>
  <c r="Z37" i="39" a="1"/>
  <c r="Z37" i="39" s="1"/>
  <c r="Y37" i="39" s="1"/>
  <c r="J37" i="39" a="1"/>
  <c r="J37" i="39" s="1"/>
  <c r="I37" i="39" s="1"/>
  <c r="AH36" i="39" a="1"/>
  <c r="AH36" i="39" s="1"/>
  <c r="AG36" i="39" s="1"/>
  <c r="R36" i="39" a="1"/>
  <c r="R36" i="39" s="1"/>
  <c r="Q36" i="39" s="1"/>
  <c r="B36" i="39" a="1"/>
  <c r="B36" i="39" s="1"/>
  <c r="A36" i="39" s="1"/>
  <c r="Z35" i="39" a="1"/>
  <c r="Z35" i="39" s="1"/>
  <c r="Y35" i="39" s="1"/>
  <c r="J35" i="39" a="1"/>
  <c r="J35" i="39" s="1"/>
  <c r="I35" i="39" s="1"/>
  <c r="AH34" i="39" a="1"/>
  <c r="AH34" i="39" s="1"/>
  <c r="AG34" i="39" s="1"/>
  <c r="R34" i="39" a="1"/>
  <c r="R34" i="39" s="1"/>
  <c r="Q34" i="39" s="1"/>
  <c r="B34" i="39" a="1"/>
  <c r="B34" i="39" s="1"/>
  <c r="A34" i="39" s="1"/>
  <c r="Z33" i="39" a="1"/>
  <c r="Z33" i="39" s="1"/>
  <c r="Y33" i="39" s="1"/>
  <c r="J33" i="39" a="1"/>
  <c r="J33" i="39" s="1"/>
  <c r="I33" i="39" s="1"/>
  <c r="AH32" i="39" a="1"/>
  <c r="AH32" i="39" s="1"/>
  <c r="AG32" i="39" s="1"/>
  <c r="R32" i="39" a="1"/>
  <c r="R32" i="39" s="1"/>
  <c r="Q32" i="39" s="1"/>
  <c r="B32" i="39" a="1"/>
  <c r="B32" i="39" s="1"/>
  <c r="A32" i="39" s="1"/>
  <c r="Z31" i="39" a="1"/>
  <c r="Z31" i="39" s="1"/>
  <c r="Y31" i="39" s="1"/>
  <c r="J31" i="39" a="1"/>
  <c r="J31" i="39" s="1"/>
  <c r="I31" i="39" s="1"/>
  <c r="AH30" i="39" a="1"/>
  <c r="AH30" i="39" s="1"/>
  <c r="AG30" i="39" s="1"/>
  <c r="R30" i="39" a="1"/>
  <c r="R30" i="39" s="1"/>
  <c r="Q30" i="39" s="1"/>
  <c r="B30" i="39" a="1"/>
  <c r="B30" i="39" s="1"/>
  <c r="A30" i="39" s="1"/>
  <c r="Z29" i="39" a="1"/>
  <c r="Z29" i="39" s="1"/>
  <c r="Y29" i="39" s="1"/>
  <c r="J29" i="39" a="1"/>
  <c r="J29" i="39" s="1"/>
  <c r="I29" i="39" s="1"/>
  <c r="AH28" i="39" a="1"/>
  <c r="AH28" i="39" s="1"/>
  <c r="AG28" i="39" s="1"/>
  <c r="R28" i="39" a="1"/>
  <c r="R28" i="39" s="1"/>
  <c r="Q28" i="39" s="1"/>
  <c r="B28" i="39" a="1"/>
  <c r="B28" i="39" s="1"/>
  <c r="A28" i="39" s="1"/>
  <c r="Z27" i="39" a="1"/>
  <c r="Z27" i="39" s="1"/>
  <c r="Y27" i="39" s="1"/>
  <c r="J27" i="39" a="1"/>
  <c r="J27" i="39" s="1"/>
  <c r="I27" i="39" s="1"/>
  <c r="AH26" i="39" a="1"/>
  <c r="AH26" i="39" s="1"/>
  <c r="AG26" i="39" s="1"/>
  <c r="R26" i="39" a="1"/>
  <c r="R26" i="39" s="1"/>
  <c r="Q26" i="39" s="1"/>
  <c r="B26" i="39" a="1"/>
  <c r="B26" i="39" s="1"/>
  <c r="A26" i="39" s="1"/>
  <c r="Z25" i="39" a="1"/>
  <c r="Z25" i="39" s="1"/>
  <c r="Y25" i="39" s="1"/>
  <c r="J25" i="39" a="1"/>
  <c r="J25" i="39" s="1"/>
  <c r="I25" i="39" s="1"/>
  <c r="AH24" i="39" a="1"/>
  <c r="AH24" i="39" s="1"/>
  <c r="AG24" i="39" s="1"/>
  <c r="R24" i="39" a="1"/>
  <c r="R24" i="39" s="1"/>
  <c r="Q24" i="39" s="1"/>
  <c r="B24" i="39" a="1"/>
  <c r="B24" i="39" s="1"/>
  <c r="A24" i="39" s="1"/>
  <c r="Z23" i="39" a="1"/>
  <c r="Z23" i="39" s="1"/>
  <c r="Y23" i="39" s="1"/>
  <c r="J23" i="39" a="1"/>
  <c r="J23" i="39" s="1"/>
  <c r="I23" i="39" s="1"/>
  <c r="AH22" i="39" a="1"/>
  <c r="AH22" i="39" s="1"/>
  <c r="AG22" i="39" s="1"/>
  <c r="R22" i="39" a="1"/>
  <c r="R22" i="39" s="1"/>
  <c r="Q22" i="39" s="1"/>
  <c r="B22" i="39" a="1"/>
  <c r="B22" i="39" s="1"/>
  <c r="A22" i="39" s="1"/>
  <c r="Z21" i="39" a="1"/>
  <c r="Z21" i="39" s="1"/>
  <c r="Y21" i="39" s="1"/>
  <c r="J21" i="39" a="1"/>
  <c r="J21" i="39" s="1"/>
  <c r="I21" i="39" s="1"/>
  <c r="AH20" i="39" a="1"/>
  <c r="AH20" i="39" s="1"/>
  <c r="AG20" i="39" s="1"/>
  <c r="R20" i="39" a="1"/>
  <c r="R20" i="39" s="1"/>
  <c r="Q20" i="39" s="1"/>
  <c r="B20" i="39" a="1"/>
  <c r="B20" i="39" s="1"/>
  <c r="A20" i="39" s="1"/>
  <c r="Z19" i="39" a="1"/>
  <c r="Z19" i="39" s="1"/>
  <c r="Y19" i="39" s="1"/>
  <c r="J19" i="39" a="1"/>
  <c r="J19" i="39" s="1"/>
  <c r="I19" i="39" s="1"/>
  <c r="AH18" i="39" a="1"/>
  <c r="AH18" i="39" s="1"/>
  <c r="AG18" i="39" s="1"/>
  <c r="R18" i="39" a="1"/>
  <c r="R18" i="39" s="1"/>
  <c r="Q18" i="39" s="1"/>
  <c r="B18" i="39" a="1"/>
  <c r="B18" i="39" s="1"/>
  <c r="A18" i="39" s="1"/>
  <c r="Z17" i="39" a="1"/>
  <c r="Z17" i="39" s="1"/>
  <c r="Y17" i="39" s="1"/>
  <c r="J17" i="39" a="1"/>
  <c r="J17" i="39" s="1"/>
  <c r="I17" i="39" s="1"/>
  <c r="AH16" i="39" a="1"/>
  <c r="AH16" i="39" s="1"/>
  <c r="AG16" i="39" s="1"/>
  <c r="R16" i="39" a="1"/>
  <c r="R16" i="39" s="1"/>
  <c r="Q16" i="39" s="1"/>
  <c r="B16" i="39" a="1"/>
  <c r="B16" i="39" s="1"/>
  <c r="A16" i="39" s="1"/>
  <c r="Z15" i="39" a="1"/>
  <c r="Z15" i="39" s="1"/>
  <c r="Y15" i="39" s="1"/>
  <c r="J15" i="39" a="1"/>
  <c r="J15" i="39" s="1"/>
  <c r="I15" i="39" s="1"/>
  <c r="AH14" i="39" a="1"/>
  <c r="AH14" i="39" s="1"/>
  <c r="AG14" i="39" s="1"/>
  <c r="R14" i="39" a="1"/>
  <c r="R14" i="39" s="1"/>
  <c r="Q14" i="39" s="1"/>
  <c r="B14" i="39" a="1"/>
  <c r="B14" i="39" s="1"/>
  <c r="A14" i="39" s="1"/>
  <c r="Z13" i="39" a="1"/>
  <c r="Z13" i="39" s="1"/>
  <c r="Y13" i="39" s="1"/>
  <c r="J13" i="39" a="1"/>
  <c r="J13" i="39" s="1"/>
  <c r="I13" i="39" s="1"/>
  <c r="AH12" i="39" a="1"/>
  <c r="AH12" i="39" s="1"/>
  <c r="AG12" i="39" s="1"/>
  <c r="R12" i="39" a="1"/>
  <c r="R12" i="39" s="1"/>
  <c r="Q12" i="39" s="1"/>
  <c r="B12" i="39" a="1"/>
  <c r="B12" i="39" s="1"/>
  <c r="A12" i="39" s="1"/>
  <c r="Z11" i="39" a="1"/>
  <c r="Z11" i="39" s="1"/>
  <c r="Y11" i="39" s="1"/>
  <c r="J11" i="39" a="1"/>
  <c r="J11" i="39" s="1"/>
  <c r="I11" i="39" s="1"/>
  <c r="AH10" i="39" a="1"/>
  <c r="AH10" i="39" s="1"/>
  <c r="AG10" i="39" s="1"/>
  <c r="R10" i="39" a="1"/>
  <c r="R10" i="39" s="1"/>
  <c r="Q10" i="39" s="1"/>
  <c r="B10" i="39" a="1"/>
  <c r="B10" i="39" s="1"/>
  <c r="A10" i="39" s="1"/>
  <c r="Z9" i="39" a="1"/>
  <c r="Z9" i="39" s="1"/>
  <c r="Y9" i="39" s="1"/>
  <c r="J9" i="39" a="1"/>
  <c r="J9" i="39" s="1"/>
  <c r="I9" i="39" s="1"/>
  <c r="B114" i="39" a="1"/>
  <c r="B114" i="39" s="1"/>
  <c r="A114" i="39" s="1"/>
  <c r="F113" i="39" a="1"/>
  <c r="F113" i="39" s="1"/>
  <c r="E113" i="39" s="1"/>
  <c r="T112" i="39" a="1"/>
  <c r="T112" i="39" s="1"/>
  <c r="S112" i="39" s="1"/>
  <c r="AN111" i="39" a="1"/>
  <c r="AN111" i="39" s="1"/>
  <c r="AM111" i="39" s="1"/>
  <c r="R111" i="39" a="1"/>
  <c r="R111" i="39" s="1"/>
  <c r="Q111" i="39" s="1"/>
  <c r="AN110" i="39" a="1"/>
  <c r="AN110" i="39" s="1"/>
  <c r="AM110" i="39" s="1"/>
  <c r="V110" i="39" a="1"/>
  <c r="V110" i="39" s="1"/>
  <c r="U110" i="39" s="1"/>
  <c r="D110" i="39" a="1"/>
  <c r="D110" i="39" s="1"/>
  <c r="C110" i="39" s="1"/>
  <c r="Z109" i="39" a="1"/>
  <c r="Z109" i="39" s="1"/>
  <c r="Y109" i="39" s="1"/>
  <c r="H109" i="39" a="1"/>
  <c r="H109" i="39" s="1"/>
  <c r="G109" i="39" s="1"/>
  <c r="AD108" i="39" a="1"/>
  <c r="AD108" i="39" s="1"/>
  <c r="AC108" i="39" s="1"/>
  <c r="J108" i="39" a="1"/>
  <c r="J108" i="39" s="1"/>
  <c r="I108" i="39" s="1"/>
  <c r="AF107" i="39" a="1"/>
  <c r="AF107" i="39" s="1"/>
  <c r="AE107" i="39" s="1"/>
  <c r="N107" i="39" a="1"/>
  <c r="N107" i="39" s="1"/>
  <c r="M107" i="39" s="1"/>
  <c r="AJ106" i="39" a="1"/>
  <c r="AJ106" i="39" s="1"/>
  <c r="AI106" i="39" s="1"/>
  <c r="R106" i="39" a="1"/>
  <c r="R106" i="39" s="1"/>
  <c r="Q106" i="39" s="1"/>
  <c r="AN105" i="39" a="1"/>
  <c r="AN105" i="39" s="1"/>
  <c r="AM105" i="39" s="1"/>
  <c r="X105" i="39" a="1"/>
  <c r="X105" i="39" s="1"/>
  <c r="W105" i="39" s="1"/>
  <c r="H105" i="39" a="1"/>
  <c r="H105" i="39" s="1"/>
  <c r="G105" i="39" s="1"/>
  <c r="AF104" i="39" a="1"/>
  <c r="AF104" i="39" s="1"/>
  <c r="AE104" i="39" s="1"/>
  <c r="P104" i="39" a="1"/>
  <c r="P104" i="39" s="1"/>
  <c r="O104" i="39" s="1"/>
  <c r="AN103" i="39" a="1"/>
  <c r="AN103" i="39" s="1"/>
  <c r="AM103" i="39" s="1"/>
  <c r="X103" i="39" a="1"/>
  <c r="X103" i="39" s="1"/>
  <c r="W103" i="39" s="1"/>
  <c r="H103" i="39" a="1"/>
  <c r="H103" i="39" s="1"/>
  <c r="G103" i="39" s="1"/>
  <c r="AF102" i="39" a="1"/>
  <c r="AF102" i="39" s="1"/>
  <c r="AE102" i="39" s="1"/>
  <c r="P102" i="39" a="1"/>
  <c r="P102" i="39" s="1"/>
  <c r="O102" i="39" s="1"/>
  <c r="AN101" i="39" a="1"/>
  <c r="AN101" i="39" s="1"/>
  <c r="AM101" i="39" s="1"/>
  <c r="X101" i="39" a="1"/>
  <c r="X101" i="39" s="1"/>
  <c r="W101" i="39" s="1"/>
  <c r="H101" i="39" a="1"/>
  <c r="H101" i="39" s="1"/>
  <c r="G101" i="39" s="1"/>
  <c r="AF100" i="39" a="1"/>
  <c r="AF100" i="39" s="1"/>
  <c r="AE100" i="39" s="1"/>
  <c r="P100" i="39" a="1"/>
  <c r="P100" i="39" s="1"/>
  <c r="O100" i="39" s="1"/>
  <c r="AN99" i="39" a="1"/>
  <c r="AN99" i="39" s="1"/>
  <c r="AM99" i="39" s="1"/>
  <c r="X99" i="39" a="1"/>
  <c r="X99" i="39" s="1"/>
  <c r="W99" i="39" s="1"/>
  <c r="H99" i="39" a="1"/>
  <c r="H99" i="39" s="1"/>
  <c r="G99" i="39" s="1"/>
  <c r="AF98" i="39" a="1"/>
  <c r="AF98" i="39" s="1"/>
  <c r="AE98" i="39" s="1"/>
  <c r="P98" i="39" a="1"/>
  <c r="P98" i="39" s="1"/>
  <c r="O98" i="39" s="1"/>
  <c r="AN97" i="39" a="1"/>
  <c r="AN97" i="39" s="1"/>
  <c r="AM97" i="39" s="1"/>
  <c r="X97" i="39" a="1"/>
  <c r="X97" i="39" s="1"/>
  <c r="W97" i="39" s="1"/>
  <c r="H97" i="39" a="1"/>
  <c r="H97" i="39" s="1"/>
  <c r="G97" i="39" s="1"/>
  <c r="AF96" i="39" a="1"/>
  <c r="AF96" i="39" s="1"/>
  <c r="AE96" i="39" s="1"/>
  <c r="P96" i="39" a="1"/>
  <c r="P96" i="39" s="1"/>
  <c r="O96" i="39" s="1"/>
  <c r="AN95" i="39" a="1"/>
  <c r="AN95" i="39" s="1"/>
  <c r="AM95" i="39" s="1"/>
  <c r="X95" i="39" a="1"/>
  <c r="X95" i="39" s="1"/>
  <c r="W95" i="39" s="1"/>
  <c r="H95" i="39" a="1"/>
  <c r="H95" i="39" s="1"/>
  <c r="G95" i="39" s="1"/>
  <c r="AF94" i="39" a="1"/>
  <c r="AF94" i="39" s="1"/>
  <c r="AE94" i="39" s="1"/>
  <c r="P94" i="39" a="1"/>
  <c r="P94" i="39" s="1"/>
  <c r="O94" i="39" s="1"/>
  <c r="AN93" i="39" a="1"/>
  <c r="AN93" i="39" s="1"/>
  <c r="AM93" i="39" s="1"/>
  <c r="X93" i="39" a="1"/>
  <c r="X93" i="39" s="1"/>
  <c r="W93" i="39" s="1"/>
  <c r="H93" i="39" a="1"/>
  <c r="H93" i="39" s="1"/>
  <c r="G93" i="39" s="1"/>
  <c r="AF92" i="39" a="1"/>
  <c r="AF92" i="39" s="1"/>
  <c r="AE92" i="39" s="1"/>
  <c r="P92" i="39" a="1"/>
  <c r="P92" i="39" s="1"/>
  <c r="O92" i="39" s="1"/>
  <c r="AN91" i="39" a="1"/>
  <c r="AN91" i="39" s="1"/>
  <c r="AM91" i="39" s="1"/>
  <c r="X91" i="39" a="1"/>
  <c r="X91" i="39" s="1"/>
  <c r="W91" i="39" s="1"/>
  <c r="H91" i="39" a="1"/>
  <c r="H91" i="39" s="1"/>
  <c r="G91" i="39" s="1"/>
  <c r="AF90" i="39" a="1"/>
  <c r="AF90" i="39" s="1"/>
  <c r="AE90" i="39" s="1"/>
  <c r="P90" i="39" a="1"/>
  <c r="P90" i="39" s="1"/>
  <c r="O90" i="39" s="1"/>
  <c r="AN89" i="39" a="1"/>
  <c r="AN89" i="39" s="1"/>
  <c r="AM89" i="39" s="1"/>
  <c r="X89" i="39" a="1"/>
  <c r="X89" i="39" s="1"/>
  <c r="W89" i="39" s="1"/>
  <c r="H89" i="39" a="1"/>
  <c r="H89" i="39" s="1"/>
  <c r="G89" i="39" s="1"/>
  <c r="AF88" i="39" a="1"/>
  <c r="AF88" i="39" s="1"/>
  <c r="AE88" i="39" s="1"/>
  <c r="P88" i="39" a="1"/>
  <c r="P88" i="39" s="1"/>
  <c r="O88" i="39" s="1"/>
  <c r="AN87" i="39" a="1"/>
  <c r="AN87" i="39" s="1"/>
  <c r="AM87" i="39" s="1"/>
  <c r="X87" i="39" a="1"/>
  <c r="X87" i="39" s="1"/>
  <c r="W87" i="39" s="1"/>
  <c r="H87" i="39" a="1"/>
  <c r="H87" i="39" s="1"/>
  <c r="G87" i="39" s="1"/>
  <c r="AF86" i="39" a="1"/>
  <c r="AF86" i="39" s="1"/>
  <c r="AE86" i="39" s="1"/>
  <c r="P86" i="39" a="1"/>
  <c r="P86" i="39" s="1"/>
  <c r="O86" i="39" s="1"/>
  <c r="AN85" i="39" a="1"/>
  <c r="AN85" i="39" s="1"/>
  <c r="AM85" i="39" s="1"/>
  <c r="X85" i="39" a="1"/>
  <c r="X85" i="39" s="1"/>
  <c r="W85" i="39" s="1"/>
  <c r="H85" i="39" a="1"/>
  <c r="H85" i="39" s="1"/>
  <c r="G85" i="39" s="1"/>
  <c r="AF84" i="39" a="1"/>
  <c r="AF84" i="39" s="1"/>
  <c r="AE84" i="39" s="1"/>
  <c r="P84" i="39" a="1"/>
  <c r="P84" i="39" s="1"/>
  <c r="O84" i="39" s="1"/>
  <c r="AN83" i="39" a="1"/>
  <c r="AN83" i="39" s="1"/>
  <c r="AM83" i="39" s="1"/>
  <c r="X83" i="39" a="1"/>
  <c r="X83" i="39" s="1"/>
  <c r="W83" i="39" s="1"/>
  <c r="H83" i="39" a="1"/>
  <c r="H83" i="39" s="1"/>
  <c r="G83" i="39" s="1"/>
  <c r="AF82" i="39" a="1"/>
  <c r="AF82" i="39" s="1"/>
  <c r="AE82" i="39" s="1"/>
  <c r="P82" i="39" a="1"/>
  <c r="P82" i="39" s="1"/>
  <c r="O82" i="39" s="1"/>
  <c r="AN81" i="39" a="1"/>
  <c r="AN81" i="39" s="1"/>
  <c r="AM81" i="39" s="1"/>
  <c r="X81" i="39" a="1"/>
  <c r="X81" i="39" s="1"/>
  <c r="W81" i="39" s="1"/>
  <c r="H81" i="39" a="1"/>
  <c r="H81" i="39" s="1"/>
  <c r="G81" i="39" s="1"/>
  <c r="AF80" i="39" a="1"/>
  <c r="AF80" i="39" s="1"/>
  <c r="AE80" i="39" s="1"/>
  <c r="P80" i="39" a="1"/>
  <c r="P80" i="39" s="1"/>
  <c r="O80" i="39" s="1"/>
  <c r="AN79" i="39" a="1"/>
  <c r="AN79" i="39" s="1"/>
  <c r="AM79" i="39" s="1"/>
  <c r="X79" i="39" a="1"/>
  <c r="X79" i="39" s="1"/>
  <c r="W79" i="39" s="1"/>
  <c r="H79" i="39" a="1"/>
  <c r="H79" i="39" s="1"/>
  <c r="G79" i="39" s="1"/>
  <c r="AF78" i="39" a="1"/>
  <c r="AF78" i="39" s="1"/>
  <c r="AE78" i="39" s="1"/>
  <c r="P78" i="39" a="1"/>
  <c r="P78" i="39" s="1"/>
  <c r="O78" i="39" s="1"/>
  <c r="AN77" i="39" a="1"/>
  <c r="AN77" i="39" s="1"/>
  <c r="AM77" i="39" s="1"/>
  <c r="X77" i="39" a="1"/>
  <c r="X77" i="39" s="1"/>
  <c r="W77" i="39" s="1"/>
  <c r="H77" i="39" a="1"/>
  <c r="H77" i="39" s="1"/>
  <c r="G77" i="39" s="1"/>
  <c r="AF76" i="39" a="1"/>
  <c r="AF76" i="39" s="1"/>
  <c r="AE76" i="39" s="1"/>
  <c r="P76" i="39" a="1"/>
  <c r="P76" i="39" s="1"/>
  <c r="O76" i="39" s="1"/>
  <c r="AN75" i="39" a="1"/>
  <c r="AN75" i="39" s="1"/>
  <c r="AM75" i="39" s="1"/>
  <c r="X75" i="39" a="1"/>
  <c r="X75" i="39" s="1"/>
  <c r="W75" i="39" s="1"/>
  <c r="H75" i="39" a="1"/>
  <c r="H75" i="39" s="1"/>
  <c r="G75" i="39" s="1"/>
  <c r="AF74" i="39" a="1"/>
  <c r="AF74" i="39" s="1"/>
  <c r="AE74" i="39" s="1"/>
  <c r="P74" i="39" a="1"/>
  <c r="P74" i="39" s="1"/>
  <c r="O74" i="39" s="1"/>
  <c r="AN73" i="39" a="1"/>
  <c r="AN73" i="39" s="1"/>
  <c r="AM73" i="39" s="1"/>
  <c r="X73" i="39" a="1"/>
  <c r="X73" i="39" s="1"/>
  <c r="W73" i="39" s="1"/>
  <c r="H73" i="39" a="1"/>
  <c r="H73" i="39" s="1"/>
  <c r="G73" i="39" s="1"/>
  <c r="AF72" i="39" a="1"/>
  <c r="AF72" i="39" s="1"/>
  <c r="AE72" i="39" s="1"/>
  <c r="P72" i="39" a="1"/>
  <c r="P72" i="39" s="1"/>
  <c r="O72" i="39" s="1"/>
  <c r="AN71" i="39" a="1"/>
  <c r="AN71" i="39" s="1"/>
  <c r="AM71" i="39" s="1"/>
  <c r="X71" i="39" a="1"/>
  <c r="X71" i="39" s="1"/>
  <c r="W71" i="39" s="1"/>
  <c r="H71" i="39" a="1"/>
  <c r="H71" i="39" s="1"/>
  <c r="G71" i="39" s="1"/>
  <c r="AF70" i="39" a="1"/>
  <c r="AF70" i="39" s="1"/>
  <c r="AE70" i="39" s="1"/>
  <c r="P70" i="39" a="1"/>
  <c r="P70" i="39" s="1"/>
  <c r="O70" i="39" s="1"/>
  <c r="AN69" i="39" a="1"/>
  <c r="AN69" i="39" s="1"/>
  <c r="AM69" i="39" s="1"/>
  <c r="X69" i="39" a="1"/>
  <c r="X69" i="39" s="1"/>
  <c r="W69" i="39" s="1"/>
  <c r="H69" i="39" a="1"/>
  <c r="H69" i="39" s="1"/>
  <c r="G69" i="39" s="1"/>
  <c r="AF68" i="39" a="1"/>
  <c r="AF68" i="39" s="1"/>
  <c r="AE68" i="39" s="1"/>
  <c r="P68" i="39" a="1"/>
  <c r="P68" i="39" s="1"/>
  <c r="O68" i="39" s="1"/>
  <c r="AN67" i="39" a="1"/>
  <c r="AN67" i="39" s="1"/>
  <c r="AM67" i="39" s="1"/>
  <c r="X67" i="39" a="1"/>
  <c r="X67" i="39" s="1"/>
  <c r="W67" i="39" s="1"/>
  <c r="H67" i="39" a="1"/>
  <c r="H67" i="39" s="1"/>
  <c r="G67" i="39" s="1"/>
  <c r="AF66" i="39" a="1"/>
  <c r="AF66" i="39" s="1"/>
  <c r="AE66" i="39" s="1"/>
  <c r="P66" i="39" a="1"/>
  <c r="P66" i="39" s="1"/>
  <c r="O66" i="39" s="1"/>
  <c r="AN65" i="39" a="1"/>
  <c r="AN65" i="39" s="1"/>
  <c r="AM65" i="39" s="1"/>
  <c r="X65" i="39" a="1"/>
  <c r="X65" i="39" s="1"/>
  <c r="W65" i="39" s="1"/>
  <c r="H65" i="39" a="1"/>
  <c r="H65" i="39" s="1"/>
  <c r="G65" i="39" s="1"/>
  <c r="AF64" i="39" a="1"/>
  <c r="AF64" i="39" s="1"/>
  <c r="AE64" i="39" s="1"/>
  <c r="P64" i="39" a="1"/>
  <c r="P64" i="39" s="1"/>
  <c r="O64" i="39" s="1"/>
  <c r="AN63" i="39" a="1"/>
  <c r="AN63" i="39" s="1"/>
  <c r="AM63" i="39" s="1"/>
  <c r="X63" i="39" a="1"/>
  <c r="X63" i="39" s="1"/>
  <c r="W63" i="39" s="1"/>
  <c r="H63" i="39" a="1"/>
  <c r="H63" i="39" s="1"/>
  <c r="G63" i="39" s="1"/>
  <c r="AF62" i="39" a="1"/>
  <c r="AF62" i="39" s="1"/>
  <c r="AE62" i="39" s="1"/>
  <c r="P62" i="39" a="1"/>
  <c r="P62" i="39" s="1"/>
  <c r="O62" i="39" s="1"/>
  <c r="AN61" i="39" a="1"/>
  <c r="AN61" i="39" s="1"/>
  <c r="AM61" i="39" s="1"/>
  <c r="X61" i="39" a="1"/>
  <c r="X61" i="39" s="1"/>
  <c r="W61" i="39" s="1"/>
  <c r="H61" i="39" a="1"/>
  <c r="H61" i="39" s="1"/>
  <c r="G61" i="39" s="1"/>
  <c r="AF60" i="39" a="1"/>
  <c r="AF60" i="39" s="1"/>
  <c r="AE60" i="39" s="1"/>
  <c r="P60" i="39" a="1"/>
  <c r="P60" i="39" s="1"/>
  <c r="O60" i="39" s="1"/>
  <c r="AN59" i="39" a="1"/>
  <c r="AN59" i="39" s="1"/>
  <c r="AM59" i="39" s="1"/>
  <c r="X59" i="39" a="1"/>
  <c r="X59" i="39" s="1"/>
  <c r="W59" i="39" s="1"/>
  <c r="H59" i="39" a="1"/>
  <c r="H59" i="39" s="1"/>
  <c r="G59" i="39" s="1"/>
  <c r="AF58" i="39" a="1"/>
  <c r="AF58" i="39" s="1"/>
  <c r="AE58" i="39" s="1"/>
  <c r="P58" i="39" a="1"/>
  <c r="P58" i="39" s="1"/>
  <c r="O58" i="39" s="1"/>
  <c r="AN57" i="39" a="1"/>
  <c r="AN57" i="39" s="1"/>
  <c r="AM57" i="39" s="1"/>
  <c r="X57" i="39" a="1"/>
  <c r="X57" i="39" s="1"/>
  <c r="W57" i="39" s="1"/>
  <c r="H57" i="39" a="1"/>
  <c r="H57" i="39" s="1"/>
  <c r="G57" i="39" s="1"/>
  <c r="AF56" i="39" a="1"/>
  <c r="AF56" i="39" s="1"/>
  <c r="AE56" i="39" s="1"/>
  <c r="P56" i="39" a="1"/>
  <c r="P56" i="39" s="1"/>
  <c r="O56" i="39" s="1"/>
  <c r="AN55" i="39" a="1"/>
  <c r="AN55" i="39" s="1"/>
  <c r="AM55" i="39" s="1"/>
  <c r="X55" i="39" a="1"/>
  <c r="X55" i="39" s="1"/>
  <c r="W55" i="39" s="1"/>
  <c r="H55" i="39" a="1"/>
  <c r="H55" i="39" s="1"/>
  <c r="G55" i="39" s="1"/>
  <c r="AF54" i="39" a="1"/>
  <c r="AF54" i="39" s="1"/>
  <c r="AE54" i="39" s="1"/>
  <c r="P54" i="39" a="1"/>
  <c r="P54" i="39" s="1"/>
  <c r="O54" i="39" s="1"/>
  <c r="AN53" i="39" a="1"/>
  <c r="AN53" i="39" s="1"/>
  <c r="AM53" i="39" s="1"/>
  <c r="X53" i="39" a="1"/>
  <c r="X53" i="39" s="1"/>
  <c r="W53" i="39" s="1"/>
  <c r="H53" i="39" a="1"/>
  <c r="H53" i="39" s="1"/>
  <c r="G53" i="39" s="1"/>
  <c r="AF52" i="39" a="1"/>
  <c r="AF52" i="39" s="1"/>
  <c r="AE52" i="39" s="1"/>
  <c r="P52" i="39" a="1"/>
  <c r="P52" i="39" s="1"/>
  <c r="O52" i="39" s="1"/>
  <c r="AN51" i="39" a="1"/>
  <c r="AN51" i="39" s="1"/>
  <c r="AM51" i="39" s="1"/>
  <c r="X51" i="39" a="1"/>
  <c r="X51" i="39" s="1"/>
  <c r="W51" i="39" s="1"/>
  <c r="H51" i="39" a="1"/>
  <c r="H51" i="39" s="1"/>
  <c r="G51" i="39" s="1"/>
  <c r="AF50" i="39" a="1"/>
  <c r="AF50" i="39" s="1"/>
  <c r="AE50" i="39" s="1"/>
  <c r="P50" i="39" a="1"/>
  <c r="P50" i="39" s="1"/>
  <c r="O50" i="39" s="1"/>
  <c r="AN49" i="39" a="1"/>
  <c r="AN49" i="39" s="1"/>
  <c r="AM49" i="39" s="1"/>
  <c r="X49" i="39" a="1"/>
  <c r="X49" i="39" s="1"/>
  <c r="W49" i="39" s="1"/>
  <c r="H49" i="39" a="1"/>
  <c r="H49" i="39" s="1"/>
  <c r="G49" i="39" s="1"/>
  <c r="AF48" i="39" a="1"/>
  <c r="AF48" i="39" s="1"/>
  <c r="AE48" i="39" s="1"/>
  <c r="P48" i="39" a="1"/>
  <c r="P48" i="39" s="1"/>
  <c r="O48" i="39" s="1"/>
  <c r="AN47" i="39" a="1"/>
  <c r="AN47" i="39" s="1"/>
  <c r="AM47" i="39" s="1"/>
  <c r="X47" i="39" a="1"/>
  <c r="X47" i="39" s="1"/>
  <c r="W47" i="39" s="1"/>
  <c r="H47" i="39" a="1"/>
  <c r="H47" i="39" s="1"/>
  <c r="G47" i="39" s="1"/>
  <c r="AF46" i="39" a="1"/>
  <c r="AF46" i="39" s="1"/>
  <c r="AE46" i="39" s="1"/>
  <c r="P46" i="39" a="1"/>
  <c r="P46" i="39" s="1"/>
  <c r="O46" i="39" s="1"/>
  <c r="AN45" i="39" a="1"/>
  <c r="AN45" i="39" s="1"/>
  <c r="AM45" i="39" s="1"/>
  <c r="X45" i="39" a="1"/>
  <c r="X45" i="39" s="1"/>
  <c r="W45" i="39" s="1"/>
  <c r="H45" i="39" a="1"/>
  <c r="H45" i="39" s="1"/>
  <c r="G45" i="39" s="1"/>
  <c r="AF44" i="39" a="1"/>
  <c r="AF44" i="39" s="1"/>
  <c r="AE44" i="39" s="1"/>
  <c r="P44" i="39" a="1"/>
  <c r="P44" i="39" s="1"/>
  <c r="O44" i="39" s="1"/>
  <c r="AN43" i="39" a="1"/>
  <c r="AN43" i="39" s="1"/>
  <c r="AM43" i="39" s="1"/>
  <c r="X43" i="39" a="1"/>
  <c r="X43" i="39" s="1"/>
  <c r="W43" i="39" s="1"/>
  <c r="H43" i="39" a="1"/>
  <c r="H43" i="39" s="1"/>
  <c r="G43" i="39" s="1"/>
  <c r="AF42" i="39" a="1"/>
  <c r="AF42" i="39" s="1"/>
  <c r="AE42" i="39" s="1"/>
  <c r="P42" i="39" a="1"/>
  <c r="P42" i="39" s="1"/>
  <c r="O42" i="39" s="1"/>
  <c r="AN41" i="39" a="1"/>
  <c r="AN41" i="39" s="1"/>
  <c r="AM41" i="39" s="1"/>
  <c r="X41" i="39" a="1"/>
  <c r="X41" i="39" s="1"/>
  <c r="W41" i="39" s="1"/>
  <c r="H41" i="39" a="1"/>
  <c r="H41" i="39" s="1"/>
  <c r="G41" i="39" s="1"/>
  <c r="AF40" i="39" a="1"/>
  <c r="AF40" i="39" s="1"/>
  <c r="AE40" i="39" s="1"/>
  <c r="P40" i="39" a="1"/>
  <c r="P40" i="39" s="1"/>
  <c r="O40" i="39" s="1"/>
  <c r="AN39" i="39" a="1"/>
  <c r="AN39" i="39" s="1"/>
  <c r="AM39" i="39" s="1"/>
  <c r="X39" i="39" a="1"/>
  <c r="X39" i="39" s="1"/>
  <c r="W39" i="39" s="1"/>
  <c r="H39" i="39" a="1"/>
  <c r="H39" i="39" s="1"/>
  <c r="G39" i="39" s="1"/>
  <c r="AF38" i="39" a="1"/>
  <c r="AF38" i="39" s="1"/>
  <c r="AE38" i="39" s="1"/>
  <c r="P38" i="39" a="1"/>
  <c r="P38" i="39" s="1"/>
  <c r="O38" i="39" s="1"/>
  <c r="AN37" i="39" a="1"/>
  <c r="AN37" i="39" s="1"/>
  <c r="AM37" i="39" s="1"/>
  <c r="X37" i="39" a="1"/>
  <c r="X37" i="39" s="1"/>
  <c r="W37" i="39" s="1"/>
  <c r="H37" i="39" a="1"/>
  <c r="H37" i="39" s="1"/>
  <c r="G37" i="39" s="1"/>
  <c r="AF36" i="39" a="1"/>
  <c r="AF36" i="39" s="1"/>
  <c r="AE36" i="39" s="1"/>
  <c r="P36" i="39" a="1"/>
  <c r="P36" i="39" s="1"/>
  <c r="O36" i="39" s="1"/>
  <c r="AN35" i="39" a="1"/>
  <c r="AN35" i="39" s="1"/>
  <c r="AM35" i="39" s="1"/>
  <c r="X35" i="39" a="1"/>
  <c r="X35" i="39" s="1"/>
  <c r="W35" i="39" s="1"/>
  <c r="H35" i="39" a="1"/>
  <c r="H35" i="39" s="1"/>
  <c r="G35" i="39" s="1"/>
  <c r="AF34" i="39" a="1"/>
  <c r="AF34" i="39" s="1"/>
  <c r="AE34" i="39" s="1"/>
  <c r="P34" i="39" a="1"/>
  <c r="P34" i="39" s="1"/>
  <c r="O34" i="39" s="1"/>
  <c r="AN33" i="39" a="1"/>
  <c r="AN33" i="39" s="1"/>
  <c r="AM33" i="39" s="1"/>
  <c r="X33" i="39" a="1"/>
  <c r="X33" i="39" s="1"/>
  <c r="W33" i="39" s="1"/>
  <c r="H33" i="39" a="1"/>
  <c r="H33" i="39" s="1"/>
  <c r="G33" i="39" s="1"/>
  <c r="AF32" i="39" a="1"/>
  <c r="AF32" i="39" s="1"/>
  <c r="AE32" i="39" s="1"/>
  <c r="P32" i="39" a="1"/>
  <c r="P32" i="39" s="1"/>
  <c r="O32" i="39" s="1"/>
  <c r="AN31" i="39" a="1"/>
  <c r="AN31" i="39" s="1"/>
  <c r="AM31" i="39" s="1"/>
  <c r="X31" i="39" a="1"/>
  <c r="X31" i="39" s="1"/>
  <c r="W31" i="39" s="1"/>
  <c r="H31" i="39" a="1"/>
  <c r="H31" i="39" s="1"/>
  <c r="G31" i="39" s="1"/>
  <c r="AF30" i="39" a="1"/>
  <c r="AF30" i="39" s="1"/>
  <c r="AE30" i="39" s="1"/>
  <c r="P30" i="39" a="1"/>
  <c r="P30" i="39" s="1"/>
  <c r="O30" i="39" s="1"/>
  <c r="AN29" i="39" a="1"/>
  <c r="AN29" i="39" s="1"/>
  <c r="AM29" i="39" s="1"/>
  <c r="X29" i="39" a="1"/>
  <c r="X29" i="39" s="1"/>
  <c r="W29" i="39" s="1"/>
  <c r="H29" i="39" a="1"/>
  <c r="H29" i="39" s="1"/>
  <c r="G29" i="39" s="1"/>
  <c r="AF28" i="39" a="1"/>
  <c r="AF28" i="39" s="1"/>
  <c r="AE28" i="39" s="1"/>
  <c r="P28" i="39" a="1"/>
  <c r="P28" i="39" s="1"/>
  <c r="O28" i="39" s="1"/>
  <c r="AN27" i="39" a="1"/>
  <c r="AN27" i="39" s="1"/>
  <c r="AM27" i="39" s="1"/>
  <c r="X27" i="39" a="1"/>
  <c r="X27" i="39" s="1"/>
  <c r="W27" i="39" s="1"/>
  <c r="H27" i="39" a="1"/>
  <c r="H27" i="39" s="1"/>
  <c r="G27" i="39" s="1"/>
  <c r="AF26" i="39" a="1"/>
  <c r="AF26" i="39" s="1"/>
  <c r="AE26" i="39" s="1"/>
  <c r="P26" i="39" a="1"/>
  <c r="P26" i="39" s="1"/>
  <c r="O26" i="39" s="1"/>
  <c r="AN25" i="39" a="1"/>
  <c r="AN25" i="39" s="1"/>
  <c r="AM25" i="39" s="1"/>
  <c r="X25" i="39" a="1"/>
  <c r="X25" i="39" s="1"/>
  <c r="W25" i="39" s="1"/>
  <c r="H25" i="39" a="1"/>
  <c r="H25" i="39" s="1"/>
  <c r="G25" i="39" s="1"/>
  <c r="AF24" i="39" a="1"/>
  <c r="AF24" i="39" s="1"/>
  <c r="AE24" i="39" s="1"/>
  <c r="P24" i="39" a="1"/>
  <c r="P24" i="39" s="1"/>
  <c r="O24" i="39" s="1"/>
  <c r="AN23" i="39" a="1"/>
  <c r="AN23" i="39" s="1"/>
  <c r="AM23" i="39" s="1"/>
  <c r="X23" i="39" a="1"/>
  <c r="X23" i="39" s="1"/>
  <c r="W23" i="39" s="1"/>
  <c r="H23" i="39" a="1"/>
  <c r="H23" i="39" s="1"/>
  <c r="G23" i="39" s="1"/>
  <c r="AF22" i="39" a="1"/>
  <c r="AF22" i="39" s="1"/>
  <c r="AE22" i="39" s="1"/>
  <c r="P22" i="39" a="1"/>
  <c r="P22" i="39" s="1"/>
  <c r="O22" i="39" s="1"/>
  <c r="AN21" i="39" a="1"/>
  <c r="AN21" i="39" s="1"/>
  <c r="AM21" i="39" s="1"/>
  <c r="X21" i="39" a="1"/>
  <c r="X21" i="39" s="1"/>
  <c r="W21" i="39" s="1"/>
  <c r="H21" i="39" a="1"/>
  <c r="H21" i="39" s="1"/>
  <c r="G21" i="39" s="1"/>
  <c r="AF20" i="39" a="1"/>
  <c r="AF20" i="39" s="1"/>
  <c r="AE20" i="39" s="1"/>
  <c r="P20" i="39" a="1"/>
  <c r="P20" i="39" s="1"/>
  <c r="O20" i="39" s="1"/>
  <c r="AN19" i="39" a="1"/>
  <c r="AN19" i="39" s="1"/>
  <c r="AM19" i="39" s="1"/>
  <c r="X19" i="39" a="1"/>
  <c r="X19" i="39" s="1"/>
  <c r="W19" i="39" s="1"/>
  <c r="H19" i="39" a="1"/>
  <c r="H19" i="39" s="1"/>
  <c r="G19" i="39" s="1"/>
  <c r="AF18" i="39" a="1"/>
  <c r="AF18" i="39" s="1"/>
  <c r="AE18" i="39" s="1"/>
  <c r="P18" i="39" a="1"/>
  <c r="P18" i="39" s="1"/>
  <c r="O18" i="39" s="1"/>
  <c r="AN17" i="39" a="1"/>
  <c r="AN17" i="39" s="1"/>
  <c r="AM17" i="39" s="1"/>
  <c r="X17" i="39" a="1"/>
  <c r="X17" i="39" s="1"/>
  <c r="W17" i="39" s="1"/>
  <c r="H17" i="39" a="1"/>
  <c r="H17" i="39" s="1"/>
  <c r="G17" i="39" s="1"/>
  <c r="AF16" i="39" a="1"/>
  <c r="AF16" i="39" s="1"/>
  <c r="AE16" i="39" s="1"/>
  <c r="P16" i="39" a="1"/>
  <c r="P16" i="39" s="1"/>
  <c r="O16" i="39" s="1"/>
  <c r="AN15" i="39" a="1"/>
  <c r="AN15" i="39" s="1"/>
  <c r="AM15" i="39" s="1"/>
  <c r="X15" i="39" a="1"/>
  <c r="X15" i="39" s="1"/>
  <c r="W15" i="39" s="1"/>
  <c r="H15" i="39" a="1"/>
  <c r="H15" i="39" s="1"/>
  <c r="G15" i="39" s="1"/>
  <c r="AF14" i="39" a="1"/>
  <c r="AF14" i="39" s="1"/>
  <c r="AE14" i="39" s="1"/>
  <c r="P14" i="39" a="1"/>
  <c r="P14" i="39" s="1"/>
  <c r="O14" i="39" s="1"/>
  <c r="AN13" i="39" a="1"/>
  <c r="AN13" i="39" s="1"/>
  <c r="AM13" i="39" s="1"/>
  <c r="X13" i="39" a="1"/>
  <c r="X13" i="39" s="1"/>
  <c r="W13" i="39" s="1"/>
  <c r="H13" i="39" a="1"/>
  <c r="H13" i="39" s="1"/>
  <c r="G13" i="39" s="1"/>
  <c r="AF12" i="39" a="1"/>
  <c r="AF12" i="39" s="1"/>
  <c r="AE12" i="39" s="1"/>
  <c r="P12" i="39" a="1"/>
  <c r="P12" i="39" s="1"/>
  <c r="O12" i="39" s="1"/>
  <c r="AN11" i="39" a="1"/>
  <c r="AN11" i="39" s="1"/>
  <c r="AM11" i="39" s="1"/>
  <c r="X11" i="39" a="1"/>
  <c r="X11" i="39" s="1"/>
  <c r="W11" i="39" s="1"/>
  <c r="H11" i="39" a="1"/>
  <c r="H11" i="39" s="1"/>
  <c r="G11" i="39" s="1"/>
  <c r="AF10" i="39" a="1"/>
  <c r="AF10" i="39" s="1"/>
  <c r="AE10" i="39" s="1"/>
  <c r="P10" i="39" a="1"/>
  <c r="P10" i="39" s="1"/>
  <c r="O10" i="39" s="1"/>
  <c r="AN9" i="39" a="1"/>
  <c r="AN9" i="39" s="1"/>
  <c r="AM9" i="39" s="1"/>
  <c r="X9" i="39" a="1"/>
  <c r="X9" i="39" s="1"/>
  <c r="W9" i="39" s="1"/>
  <c r="H9" i="39" a="1"/>
  <c r="H9" i="39" s="1"/>
  <c r="G9" i="39" s="1"/>
  <c r="AH113" i="39" a="1"/>
  <c r="AH113" i="39" s="1"/>
  <c r="AG113" i="39" s="1"/>
  <c r="B113" i="39" a="1"/>
  <c r="B113" i="39" s="1"/>
  <c r="A113" i="39" s="1"/>
  <c r="R112" i="39" a="1"/>
  <c r="R112" i="39" s="1"/>
  <c r="Q112" i="39" s="1"/>
  <c r="AL111" i="39" a="1"/>
  <c r="AL111" i="39" s="1"/>
  <c r="AK111" i="39" s="1"/>
  <c r="P111" i="39" a="1"/>
  <c r="P111" i="39" s="1"/>
  <c r="O111" i="39" s="1"/>
  <c r="AL110" i="39" a="1"/>
  <c r="AL110" i="39" s="1"/>
  <c r="AK110" i="39" s="1"/>
  <c r="T110" i="39" a="1"/>
  <c r="T110" i="39" s="1"/>
  <c r="S110" i="39" s="1"/>
  <c r="B110" i="39" a="1"/>
  <c r="B110" i="39" s="1"/>
  <c r="A110" i="39" s="1"/>
  <c r="X109" i="39" a="1"/>
  <c r="X109" i="39" s="1"/>
  <c r="W109" i="39" s="1"/>
  <c r="F109" i="39" a="1"/>
  <c r="F109" i="39" s="1"/>
  <c r="E109" i="39" s="1"/>
  <c r="Z108" i="39" a="1"/>
  <c r="Z108" i="39" s="1"/>
  <c r="Y108" i="39" s="1"/>
  <c r="H108" i="39" a="1"/>
  <c r="H108" i="39" s="1"/>
  <c r="G108" i="39" s="1"/>
  <c r="AD107" i="39" a="1"/>
  <c r="AD107" i="39" s="1"/>
  <c r="AC107" i="39" s="1"/>
  <c r="L107" i="39" a="1"/>
  <c r="L107" i="39" s="1"/>
  <c r="K107" i="39" s="1"/>
  <c r="AH106" i="39" a="1"/>
  <c r="AH106" i="39" s="1"/>
  <c r="AG106" i="39" s="1"/>
  <c r="P106" i="39" a="1"/>
  <c r="P106" i="39" s="1"/>
  <c r="O106" i="39" s="1"/>
  <c r="AL105" i="39" a="1"/>
  <c r="AL105" i="39" s="1"/>
  <c r="AK105" i="39" s="1"/>
  <c r="V105" i="39" a="1"/>
  <c r="V105" i="39" s="1"/>
  <c r="U105" i="39" s="1"/>
  <c r="F105" i="39" a="1"/>
  <c r="F105" i="39" s="1"/>
  <c r="E105" i="39" s="1"/>
  <c r="AD104" i="39" a="1"/>
  <c r="AD104" i="39" s="1"/>
  <c r="AC104" i="39" s="1"/>
  <c r="N104" i="39" a="1"/>
  <c r="N104" i="39" s="1"/>
  <c r="M104" i="39" s="1"/>
  <c r="AL103" i="39" a="1"/>
  <c r="AL103" i="39" s="1"/>
  <c r="AK103" i="39" s="1"/>
  <c r="V103" i="39" a="1"/>
  <c r="V103" i="39" s="1"/>
  <c r="U103" i="39" s="1"/>
  <c r="F103" i="39" a="1"/>
  <c r="F103" i="39" s="1"/>
  <c r="E103" i="39" s="1"/>
  <c r="AD102" i="39" a="1"/>
  <c r="AD102" i="39" s="1"/>
  <c r="AC102" i="39" s="1"/>
  <c r="N102" i="39" a="1"/>
  <c r="N102" i="39" s="1"/>
  <c r="M102" i="39" s="1"/>
  <c r="AL101" i="39" a="1"/>
  <c r="AL101" i="39" s="1"/>
  <c r="AK101" i="39" s="1"/>
  <c r="V101" i="39" a="1"/>
  <c r="V101" i="39" s="1"/>
  <c r="U101" i="39" s="1"/>
  <c r="F101" i="39" a="1"/>
  <c r="F101" i="39" s="1"/>
  <c r="E101" i="39" s="1"/>
  <c r="AD100" i="39" a="1"/>
  <c r="AD100" i="39" s="1"/>
  <c r="AC100" i="39" s="1"/>
  <c r="N100" i="39" a="1"/>
  <c r="N100" i="39" s="1"/>
  <c r="M100" i="39" s="1"/>
  <c r="AL99" i="39" a="1"/>
  <c r="AL99" i="39" s="1"/>
  <c r="AK99" i="39" s="1"/>
  <c r="V99" i="39" a="1"/>
  <c r="V99" i="39" s="1"/>
  <c r="U99" i="39" s="1"/>
  <c r="F99" i="39" a="1"/>
  <c r="F99" i="39" s="1"/>
  <c r="E99" i="39" s="1"/>
  <c r="AD98" i="39" a="1"/>
  <c r="AD98" i="39" s="1"/>
  <c r="AC98" i="39" s="1"/>
  <c r="N98" i="39" a="1"/>
  <c r="N98" i="39" s="1"/>
  <c r="M98" i="39" s="1"/>
  <c r="AL97" i="39" a="1"/>
  <c r="AL97" i="39" s="1"/>
  <c r="AK97" i="39" s="1"/>
  <c r="V97" i="39" a="1"/>
  <c r="V97" i="39" s="1"/>
  <c r="U97" i="39" s="1"/>
  <c r="F97" i="39" a="1"/>
  <c r="F97" i="39" s="1"/>
  <c r="E97" i="39" s="1"/>
  <c r="AD96" i="39" a="1"/>
  <c r="AD96" i="39" s="1"/>
  <c r="AC96" i="39" s="1"/>
  <c r="N96" i="39" a="1"/>
  <c r="N96" i="39" s="1"/>
  <c r="M96" i="39" s="1"/>
  <c r="AL95" i="39" a="1"/>
  <c r="AL95" i="39" s="1"/>
  <c r="AK95" i="39" s="1"/>
  <c r="V95" i="39" a="1"/>
  <c r="V95" i="39" s="1"/>
  <c r="U95" i="39" s="1"/>
  <c r="F95" i="39" a="1"/>
  <c r="F95" i="39" s="1"/>
  <c r="E95" i="39" s="1"/>
  <c r="AD94" i="39" a="1"/>
  <c r="AD94" i="39" s="1"/>
  <c r="AC94" i="39" s="1"/>
  <c r="N94" i="39" a="1"/>
  <c r="N94" i="39" s="1"/>
  <c r="M94" i="39" s="1"/>
  <c r="AL93" i="39" a="1"/>
  <c r="AL93" i="39" s="1"/>
  <c r="AK93" i="39" s="1"/>
  <c r="V93" i="39" a="1"/>
  <c r="V93" i="39" s="1"/>
  <c r="U93" i="39" s="1"/>
  <c r="F93" i="39" a="1"/>
  <c r="F93" i="39" s="1"/>
  <c r="E93" i="39" s="1"/>
  <c r="AD92" i="39" a="1"/>
  <c r="AD92" i="39" s="1"/>
  <c r="AC92" i="39" s="1"/>
  <c r="N92" i="39" a="1"/>
  <c r="N92" i="39" s="1"/>
  <c r="M92" i="39" s="1"/>
  <c r="AL91" i="39" a="1"/>
  <c r="AL91" i="39" s="1"/>
  <c r="AK91" i="39" s="1"/>
  <c r="V91" i="39" a="1"/>
  <c r="V91" i="39" s="1"/>
  <c r="U91" i="39" s="1"/>
  <c r="F91" i="39" a="1"/>
  <c r="F91" i="39" s="1"/>
  <c r="E91" i="39" s="1"/>
  <c r="AD90" i="39" a="1"/>
  <c r="AD90" i="39" s="1"/>
  <c r="AC90" i="39" s="1"/>
  <c r="N90" i="39" a="1"/>
  <c r="N90" i="39" s="1"/>
  <c r="M90" i="39" s="1"/>
  <c r="AL89" i="39" a="1"/>
  <c r="AL89" i="39" s="1"/>
  <c r="AK89" i="39" s="1"/>
  <c r="V89" i="39" a="1"/>
  <c r="V89" i="39" s="1"/>
  <c r="U89" i="39" s="1"/>
  <c r="F89" i="39" a="1"/>
  <c r="F89" i="39" s="1"/>
  <c r="E89" i="39" s="1"/>
  <c r="AD88" i="39" a="1"/>
  <c r="AD88" i="39" s="1"/>
  <c r="AC88" i="39" s="1"/>
  <c r="N88" i="39" a="1"/>
  <c r="N88" i="39" s="1"/>
  <c r="M88" i="39" s="1"/>
  <c r="AL87" i="39" a="1"/>
  <c r="AL87" i="39" s="1"/>
  <c r="AK87" i="39" s="1"/>
  <c r="V87" i="39" a="1"/>
  <c r="V87" i="39" s="1"/>
  <c r="U87" i="39" s="1"/>
  <c r="F87" i="39" a="1"/>
  <c r="F87" i="39" s="1"/>
  <c r="E87" i="39" s="1"/>
  <c r="AD86" i="39" a="1"/>
  <c r="AD86" i="39" s="1"/>
  <c r="AC86" i="39" s="1"/>
  <c r="N86" i="39" a="1"/>
  <c r="N86" i="39" s="1"/>
  <c r="M86" i="39" s="1"/>
  <c r="AL85" i="39" a="1"/>
  <c r="AL85" i="39" s="1"/>
  <c r="AK85" i="39" s="1"/>
  <c r="V85" i="39" a="1"/>
  <c r="V85" i="39" s="1"/>
  <c r="U85" i="39" s="1"/>
  <c r="F85" i="39" a="1"/>
  <c r="F85" i="39" s="1"/>
  <c r="E85" i="39" s="1"/>
  <c r="AD84" i="39" a="1"/>
  <c r="AD84" i="39" s="1"/>
  <c r="AC84" i="39" s="1"/>
  <c r="N84" i="39" a="1"/>
  <c r="N84" i="39" s="1"/>
  <c r="M84" i="39" s="1"/>
  <c r="AL83" i="39" a="1"/>
  <c r="AL83" i="39" s="1"/>
  <c r="AK83" i="39" s="1"/>
  <c r="V83" i="39" a="1"/>
  <c r="V83" i="39" s="1"/>
  <c r="U83" i="39" s="1"/>
  <c r="F83" i="39" a="1"/>
  <c r="F83" i="39" s="1"/>
  <c r="E83" i="39" s="1"/>
  <c r="AD82" i="39" a="1"/>
  <c r="AD82" i="39" s="1"/>
  <c r="AC82" i="39" s="1"/>
  <c r="N82" i="39" a="1"/>
  <c r="N82" i="39" s="1"/>
  <c r="M82" i="39" s="1"/>
  <c r="AL81" i="39" a="1"/>
  <c r="AL81" i="39" s="1"/>
  <c r="AK81" i="39" s="1"/>
  <c r="V81" i="39" a="1"/>
  <c r="V81" i="39" s="1"/>
  <c r="U81" i="39" s="1"/>
  <c r="F81" i="39" a="1"/>
  <c r="F81" i="39" s="1"/>
  <c r="E81" i="39" s="1"/>
  <c r="AD80" i="39" a="1"/>
  <c r="AD80" i="39" s="1"/>
  <c r="AC80" i="39" s="1"/>
  <c r="N80" i="39" a="1"/>
  <c r="N80" i="39" s="1"/>
  <c r="M80" i="39" s="1"/>
  <c r="AL79" i="39" a="1"/>
  <c r="AL79" i="39" s="1"/>
  <c r="AK79" i="39" s="1"/>
  <c r="V79" i="39" a="1"/>
  <c r="V79" i="39" s="1"/>
  <c r="U79" i="39" s="1"/>
  <c r="F79" i="39" a="1"/>
  <c r="F79" i="39" s="1"/>
  <c r="E79" i="39" s="1"/>
  <c r="AD78" i="39" a="1"/>
  <c r="AD78" i="39" s="1"/>
  <c r="AC78" i="39" s="1"/>
  <c r="N78" i="39" a="1"/>
  <c r="N78" i="39" s="1"/>
  <c r="M78" i="39" s="1"/>
  <c r="AL77" i="39" a="1"/>
  <c r="AL77" i="39" s="1"/>
  <c r="AK77" i="39" s="1"/>
  <c r="V77" i="39" a="1"/>
  <c r="V77" i="39" s="1"/>
  <c r="U77" i="39" s="1"/>
  <c r="F77" i="39" a="1"/>
  <c r="F77" i="39" s="1"/>
  <c r="E77" i="39" s="1"/>
  <c r="AD76" i="39" a="1"/>
  <c r="AD76" i="39" s="1"/>
  <c r="AC76" i="39" s="1"/>
  <c r="N76" i="39" a="1"/>
  <c r="N76" i="39" s="1"/>
  <c r="M76" i="39" s="1"/>
  <c r="AL75" i="39" a="1"/>
  <c r="AL75" i="39" s="1"/>
  <c r="AK75" i="39" s="1"/>
  <c r="V75" i="39" a="1"/>
  <c r="V75" i="39" s="1"/>
  <c r="U75" i="39" s="1"/>
  <c r="F75" i="39" a="1"/>
  <c r="F75" i="39" s="1"/>
  <c r="E75" i="39" s="1"/>
  <c r="AD74" i="39" a="1"/>
  <c r="AD74" i="39" s="1"/>
  <c r="AC74" i="39" s="1"/>
  <c r="N74" i="39" a="1"/>
  <c r="N74" i="39" s="1"/>
  <c r="M74" i="39" s="1"/>
  <c r="AL73" i="39" a="1"/>
  <c r="AL73" i="39" s="1"/>
  <c r="AK73" i="39" s="1"/>
  <c r="V73" i="39" a="1"/>
  <c r="V73" i="39" s="1"/>
  <c r="U73" i="39" s="1"/>
  <c r="F73" i="39" a="1"/>
  <c r="F73" i="39" s="1"/>
  <c r="E73" i="39" s="1"/>
  <c r="AD72" i="39" a="1"/>
  <c r="AD72" i="39" s="1"/>
  <c r="AC72" i="39" s="1"/>
  <c r="N72" i="39" a="1"/>
  <c r="N72" i="39" s="1"/>
  <c r="M72" i="39" s="1"/>
  <c r="AL71" i="39" a="1"/>
  <c r="AL71" i="39" s="1"/>
  <c r="AK71" i="39" s="1"/>
  <c r="V71" i="39" a="1"/>
  <c r="V71" i="39" s="1"/>
  <c r="U71" i="39" s="1"/>
  <c r="F71" i="39" a="1"/>
  <c r="F71" i="39" s="1"/>
  <c r="E71" i="39" s="1"/>
  <c r="AD70" i="39" a="1"/>
  <c r="AD70" i="39" s="1"/>
  <c r="AC70" i="39" s="1"/>
  <c r="N70" i="39" a="1"/>
  <c r="N70" i="39" s="1"/>
  <c r="M70" i="39" s="1"/>
  <c r="AL69" i="39" a="1"/>
  <c r="AL69" i="39" s="1"/>
  <c r="AK69" i="39" s="1"/>
  <c r="V69" i="39" a="1"/>
  <c r="V69" i="39" s="1"/>
  <c r="U69" i="39" s="1"/>
  <c r="F69" i="39" a="1"/>
  <c r="F69" i="39" s="1"/>
  <c r="E69" i="39" s="1"/>
  <c r="AD68" i="39" a="1"/>
  <c r="AD68" i="39" s="1"/>
  <c r="AC68" i="39" s="1"/>
  <c r="N68" i="39" a="1"/>
  <c r="N68" i="39" s="1"/>
  <c r="M68" i="39" s="1"/>
  <c r="AL67" i="39" a="1"/>
  <c r="AL67" i="39" s="1"/>
  <c r="AK67" i="39" s="1"/>
  <c r="V67" i="39" a="1"/>
  <c r="V67" i="39" s="1"/>
  <c r="U67" i="39" s="1"/>
  <c r="F67" i="39" a="1"/>
  <c r="F67" i="39" s="1"/>
  <c r="E67" i="39" s="1"/>
  <c r="AD66" i="39" a="1"/>
  <c r="AD66" i="39" s="1"/>
  <c r="AC66" i="39" s="1"/>
  <c r="N66" i="39" a="1"/>
  <c r="N66" i="39" s="1"/>
  <c r="M66" i="39" s="1"/>
  <c r="AL65" i="39" a="1"/>
  <c r="AL65" i="39" s="1"/>
  <c r="AK65" i="39" s="1"/>
  <c r="V65" i="39" a="1"/>
  <c r="V65" i="39" s="1"/>
  <c r="U65" i="39" s="1"/>
  <c r="F65" i="39" a="1"/>
  <c r="F65" i="39" s="1"/>
  <c r="E65" i="39" s="1"/>
  <c r="AD64" i="39" a="1"/>
  <c r="AD64" i="39" s="1"/>
  <c r="AC64" i="39" s="1"/>
  <c r="N64" i="39" a="1"/>
  <c r="N64" i="39" s="1"/>
  <c r="M64" i="39" s="1"/>
  <c r="AL63" i="39" a="1"/>
  <c r="AL63" i="39" s="1"/>
  <c r="AK63" i="39" s="1"/>
  <c r="V63" i="39" a="1"/>
  <c r="V63" i="39" s="1"/>
  <c r="U63" i="39" s="1"/>
  <c r="F63" i="39" a="1"/>
  <c r="F63" i="39" s="1"/>
  <c r="E63" i="39" s="1"/>
  <c r="AD62" i="39" a="1"/>
  <c r="AD62" i="39" s="1"/>
  <c r="AC62" i="39" s="1"/>
  <c r="N62" i="39" a="1"/>
  <c r="N62" i="39" s="1"/>
  <c r="M62" i="39" s="1"/>
  <c r="AL61" i="39" a="1"/>
  <c r="AL61" i="39" s="1"/>
  <c r="AK61" i="39" s="1"/>
  <c r="V61" i="39" a="1"/>
  <c r="V61" i="39" s="1"/>
  <c r="U61" i="39" s="1"/>
  <c r="F61" i="39" a="1"/>
  <c r="F61" i="39" s="1"/>
  <c r="E61" i="39" s="1"/>
  <c r="AD60" i="39" a="1"/>
  <c r="AD60" i="39" s="1"/>
  <c r="AC60" i="39" s="1"/>
  <c r="N60" i="39" a="1"/>
  <c r="N60" i="39" s="1"/>
  <c r="M60" i="39" s="1"/>
  <c r="AL59" i="39" a="1"/>
  <c r="AL59" i="39" s="1"/>
  <c r="AK59" i="39" s="1"/>
  <c r="V59" i="39" a="1"/>
  <c r="V59" i="39" s="1"/>
  <c r="U59" i="39" s="1"/>
  <c r="F59" i="39" a="1"/>
  <c r="F59" i="39" s="1"/>
  <c r="E59" i="39" s="1"/>
  <c r="AD58" i="39" a="1"/>
  <c r="AD58" i="39" s="1"/>
  <c r="AC58" i="39" s="1"/>
  <c r="N58" i="39" a="1"/>
  <c r="N58" i="39" s="1"/>
  <c r="M58" i="39" s="1"/>
  <c r="AL57" i="39" a="1"/>
  <c r="AL57" i="39" s="1"/>
  <c r="AK57" i="39" s="1"/>
  <c r="V57" i="39" a="1"/>
  <c r="V57" i="39" s="1"/>
  <c r="U57" i="39" s="1"/>
  <c r="F57" i="39" a="1"/>
  <c r="F57" i="39" s="1"/>
  <c r="E57" i="39" s="1"/>
  <c r="AD56" i="39" a="1"/>
  <c r="AD56" i="39" s="1"/>
  <c r="AC56" i="39" s="1"/>
  <c r="N56" i="39" a="1"/>
  <c r="N56" i="39" s="1"/>
  <c r="M56" i="39" s="1"/>
  <c r="AL55" i="39" a="1"/>
  <c r="AL55" i="39" s="1"/>
  <c r="AK55" i="39" s="1"/>
  <c r="V55" i="39" a="1"/>
  <c r="V55" i="39" s="1"/>
  <c r="U55" i="39" s="1"/>
  <c r="F55" i="39" a="1"/>
  <c r="F55" i="39" s="1"/>
  <c r="E55" i="39" s="1"/>
  <c r="AD54" i="39" a="1"/>
  <c r="AD54" i="39" s="1"/>
  <c r="AC54" i="39" s="1"/>
  <c r="N54" i="39" a="1"/>
  <c r="N54" i="39" s="1"/>
  <c r="M54" i="39" s="1"/>
  <c r="AL53" i="39" a="1"/>
  <c r="AL53" i="39" s="1"/>
  <c r="AK53" i="39" s="1"/>
  <c r="V53" i="39" a="1"/>
  <c r="V53" i="39" s="1"/>
  <c r="U53" i="39" s="1"/>
  <c r="F53" i="39" a="1"/>
  <c r="F53" i="39" s="1"/>
  <c r="E53" i="39" s="1"/>
  <c r="AD52" i="39" a="1"/>
  <c r="AD52" i="39" s="1"/>
  <c r="AC52" i="39" s="1"/>
  <c r="N52" i="39" a="1"/>
  <c r="N52" i="39" s="1"/>
  <c r="M52" i="39" s="1"/>
  <c r="AL51" i="39" a="1"/>
  <c r="AL51" i="39" s="1"/>
  <c r="AK51" i="39" s="1"/>
  <c r="V51" i="39" a="1"/>
  <c r="V51" i="39" s="1"/>
  <c r="U51" i="39" s="1"/>
  <c r="F51" i="39" a="1"/>
  <c r="F51" i="39" s="1"/>
  <c r="E51" i="39" s="1"/>
  <c r="AD50" i="39" a="1"/>
  <c r="AD50" i="39" s="1"/>
  <c r="AC50" i="39" s="1"/>
  <c r="N50" i="39" a="1"/>
  <c r="N50" i="39" s="1"/>
  <c r="M50" i="39" s="1"/>
  <c r="AL49" i="39" a="1"/>
  <c r="AL49" i="39" s="1"/>
  <c r="AK49" i="39" s="1"/>
  <c r="V49" i="39" a="1"/>
  <c r="V49" i="39" s="1"/>
  <c r="U49" i="39" s="1"/>
  <c r="F49" i="39" a="1"/>
  <c r="F49" i="39" s="1"/>
  <c r="E49" i="39" s="1"/>
  <c r="AD48" i="39" a="1"/>
  <c r="AD48" i="39" s="1"/>
  <c r="AC48" i="39" s="1"/>
  <c r="N48" i="39" a="1"/>
  <c r="N48" i="39" s="1"/>
  <c r="M48" i="39" s="1"/>
  <c r="AL47" i="39" a="1"/>
  <c r="AL47" i="39" s="1"/>
  <c r="AK47" i="39" s="1"/>
  <c r="V47" i="39" a="1"/>
  <c r="V47" i="39" s="1"/>
  <c r="U47" i="39" s="1"/>
  <c r="F47" i="39" a="1"/>
  <c r="F47" i="39" s="1"/>
  <c r="E47" i="39" s="1"/>
  <c r="AD46" i="39" a="1"/>
  <c r="AD46" i="39" s="1"/>
  <c r="AC46" i="39" s="1"/>
  <c r="N46" i="39" a="1"/>
  <c r="N46" i="39" s="1"/>
  <c r="M46" i="39" s="1"/>
  <c r="AL45" i="39" a="1"/>
  <c r="AL45" i="39" s="1"/>
  <c r="AK45" i="39" s="1"/>
  <c r="V45" i="39" a="1"/>
  <c r="V45" i="39" s="1"/>
  <c r="U45" i="39" s="1"/>
  <c r="F45" i="39" a="1"/>
  <c r="F45" i="39" s="1"/>
  <c r="E45" i="39" s="1"/>
  <c r="AD44" i="39" a="1"/>
  <c r="AD44" i="39" s="1"/>
  <c r="AC44" i="39" s="1"/>
  <c r="N44" i="39" a="1"/>
  <c r="N44" i="39" s="1"/>
  <c r="M44" i="39" s="1"/>
  <c r="AL43" i="39" a="1"/>
  <c r="AL43" i="39" s="1"/>
  <c r="AK43" i="39" s="1"/>
  <c r="V43" i="39" a="1"/>
  <c r="V43" i="39" s="1"/>
  <c r="U43" i="39" s="1"/>
  <c r="F43" i="39" a="1"/>
  <c r="F43" i="39" s="1"/>
  <c r="E43" i="39" s="1"/>
  <c r="AD42" i="39" a="1"/>
  <c r="AD42" i="39" s="1"/>
  <c r="AC42" i="39" s="1"/>
  <c r="N42" i="39" a="1"/>
  <c r="N42" i="39" s="1"/>
  <c r="M42" i="39" s="1"/>
  <c r="AL41" i="39" a="1"/>
  <c r="AL41" i="39" s="1"/>
  <c r="AK41" i="39" s="1"/>
  <c r="V41" i="39" a="1"/>
  <c r="V41" i="39" s="1"/>
  <c r="U41" i="39" s="1"/>
  <c r="F41" i="39" a="1"/>
  <c r="F41" i="39" s="1"/>
  <c r="E41" i="39" s="1"/>
  <c r="AD40" i="39" a="1"/>
  <c r="AD40" i="39" s="1"/>
  <c r="AC40" i="39" s="1"/>
  <c r="N40" i="39" a="1"/>
  <c r="N40" i="39" s="1"/>
  <c r="M40" i="39" s="1"/>
  <c r="AL39" i="39" a="1"/>
  <c r="AL39" i="39" s="1"/>
  <c r="AK39" i="39" s="1"/>
  <c r="V39" i="39" a="1"/>
  <c r="V39" i="39" s="1"/>
  <c r="U39" i="39" s="1"/>
  <c r="F39" i="39" a="1"/>
  <c r="F39" i="39" s="1"/>
  <c r="E39" i="39" s="1"/>
  <c r="AD38" i="39" a="1"/>
  <c r="AD38" i="39" s="1"/>
  <c r="AC38" i="39" s="1"/>
  <c r="N38" i="39" a="1"/>
  <c r="N38" i="39" s="1"/>
  <c r="M38" i="39" s="1"/>
  <c r="AL37" i="39" a="1"/>
  <c r="AL37" i="39" s="1"/>
  <c r="AK37" i="39" s="1"/>
  <c r="V37" i="39" a="1"/>
  <c r="V37" i="39" s="1"/>
  <c r="U37" i="39" s="1"/>
  <c r="F37" i="39" a="1"/>
  <c r="F37" i="39" s="1"/>
  <c r="E37" i="39" s="1"/>
  <c r="AD36" i="39" a="1"/>
  <c r="AD36" i="39" s="1"/>
  <c r="AC36" i="39" s="1"/>
  <c r="N36" i="39" a="1"/>
  <c r="N36" i="39" s="1"/>
  <c r="M36" i="39" s="1"/>
  <c r="AL35" i="39" a="1"/>
  <c r="AL35" i="39" s="1"/>
  <c r="AK35" i="39" s="1"/>
  <c r="V35" i="39" a="1"/>
  <c r="V35" i="39" s="1"/>
  <c r="U35" i="39" s="1"/>
  <c r="F35" i="39" a="1"/>
  <c r="F35" i="39" s="1"/>
  <c r="E35" i="39" s="1"/>
  <c r="AD34" i="39" a="1"/>
  <c r="AD34" i="39" s="1"/>
  <c r="AC34" i="39" s="1"/>
  <c r="N34" i="39" a="1"/>
  <c r="N34" i="39" s="1"/>
  <c r="M34" i="39" s="1"/>
  <c r="AL33" i="39" a="1"/>
  <c r="AL33" i="39" s="1"/>
  <c r="AK33" i="39" s="1"/>
  <c r="V33" i="39" a="1"/>
  <c r="V33" i="39" s="1"/>
  <c r="U33" i="39" s="1"/>
  <c r="F33" i="39" a="1"/>
  <c r="F33" i="39" s="1"/>
  <c r="E33" i="39" s="1"/>
  <c r="AD32" i="39" a="1"/>
  <c r="AD32" i="39" s="1"/>
  <c r="AC32" i="39" s="1"/>
  <c r="N32" i="39" a="1"/>
  <c r="N32" i="39" s="1"/>
  <c r="M32" i="39" s="1"/>
  <c r="AL31" i="39" a="1"/>
  <c r="AL31" i="39" s="1"/>
  <c r="AK31" i="39" s="1"/>
  <c r="V31" i="39" a="1"/>
  <c r="V31" i="39" s="1"/>
  <c r="U31" i="39" s="1"/>
  <c r="F31" i="39" a="1"/>
  <c r="F31" i="39" s="1"/>
  <c r="E31" i="39" s="1"/>
  <c r="AD30" i="39" a="1"/>
  <c r="AD30" i="39" s="1"/>
  <c r="AC30" i="39" s="1"/>
  <c r="N30" i="39" a="1"/>
  <c r="N30" i="39" s="1"/>
  <c r="M30" i="39" s="1"/>
  <c r="AL29" i="39" a="1"/>
  <c r="AL29" i="39" s="1"/>
  <c r="AK29" i="39" s="1"/>
  <c r="V29" i="39" a="1"/>
  <c r="V29" i="39" s="1"/>
  <c r="U29" i="39" s="1"/>
  <c r="F29" i="39" a="1"/>
  <c r="F29" i="39" s="1"/>
  <c r="E29" i="39" s="1"/>
  <c r="AD28" i="39" a="1"/>
  <c r="AD28" i="39" s="1"/>
  <c r="AC28" i="39" s="1"/>
  <c r="N28" i="39" a="1"/>
  <c r="N28" i="39" s="1"/>
  <c r="M28" i="39" s="1"/>
  <c r="AL27" i="39" a="1"/>
  <c r="AL27" i="39" s="1"/>
  <c r="AK27" i="39" s="1"/>
  <c r="V27" i="39" a="1"/>
  <c r="V27" i="39" s="1"/>
  <c r="U27" i="39" s="1"/>
  <c r="F27" i="39" a="1"/>
  <c r="F27" i="39" s="1"/>
  <c r="E27" i="39" s="1"/>
  <c r="AD26" i="39" a="1"/>
  <c r="AD26" i="39" s="1"/>
  <c r="AC26" i="39" s="1"/>
  <c r="N26" i="39" a="1"/>
  <c r="N26" i="39" s="1"/>
  <c r="M26" i="39" s="1"/>
  <c r="AL25" i="39" a="1"/>
  <c r="AL25" i="39" s="1"/>
  <c r="AK25" i="39" s="1"/>
  <c r="V25" i="39" a="1"/>
  <c r="V25" i="39" s="1"/>
  <c r="U25" i="39" s="1"/>
  <c r="F25" i="39" a="1"/>
  <c r="F25" i="39" s="1"/>
  <c r="E25" i="39" s="1"/>
  <c r="AD24" i="39" a="1"/>
  <c r="AD24" i="39" s="1"/>
  <c r="AC24" i="39" s="1"/>
  <c r="N24" i="39" a="1"/>
  <c r="N24" i="39" s="1"/>
  <c r="M24" i="39" s="1"/>
  <c r="AL23" i="39" a="1"/>
  <c r="AL23" i="39" s="1"/>
  <c r="AK23" i="39" s="1"/>
  <c r="V23" i="39" a="1"/>
  <c r="V23" i="39" s="1"/>
  <c r="U23" i="39" s="1"/>
  <c r="F23" i="39" a="1"/>
  <c r="F23" i="39" s="1"/>
  <c r="E23" i="39" s="1"/>
  <c r="AD22" i="39" a="1"/>
  <c r="AD22" i="39" s="1"/>
  <c r="AC22" i="39" s="1"/>
  <c r="N22" i="39" a="1"/>
  <c r="N22" i="39" s="1"/>
  <c r="M22" i="39" s="1"/>
  <c r="AL21" i="39" a="1"/>
  <c r="AL21" i="39" s="1"/>
  <c r="AK21" i="39" s="1"/>
  <c r="V21" i="39" a="1"/>
  <c r="V21" i="39" s="1"/>
  <c r="U21" i="39" s="1"/>
  <c r="F21" i="39" a="1"/>
  <c r="F21" i="39" s="1"/>
  <c r="E21" i="39" s="1"/>
  <c r="AD20" i="39" a="1"/>
  <c r="AD20" i="39" s="1"/>
  <c r="AC20" i="39" s="1"/>
  <c r="N20" i="39" a="1"/>
  <c r="N20" i="39" s="1"/>
  <c r="M20" i="39" s="1"/>
  <c r="AL19" i="39" a="1"/>
  <c r="AL19" i="39" s="1"/>
  <c r="AK19" i="39" s="1"/>
  <c r="V19" i="39" a="1"/>
  <c r="V19" i="39" s="1"/>
  <c r="U19" i="39" s="1"/>
  <c r="F19" i="39" a="1"/>
  <c r="F19" i="39" s="1"/>
  <c r="E19" i="39" s="1"/>
  <c r="AD18" i="39" a="1"/>
  <c r="AD18" i="39" s="1"/>
  <c r="AC18" i="39" s="1"/>
  <c r="N18" i="39" a="1"/>
  <c r="N18" i="39" s="1"/>
  <c r="M18" i="39" s="1"/>
  <c r="AL17" i="39" a="1"/>
  <c r="AL17" i="39" s="1"/>
  <c r="AK17" i="39" s="1"/>
  <c r="V17" i="39" a="1"/>
  <c r="V17" i="39" s="1"/>
  <c r="U17" i="39" s="1"/>
  <c r="F17" i="39" a="1"/>
  <c r="F17" i="39" s="1"/>
  <c r="E17" i="39" s="1"/>
  <c r="AD16" i="39" a="1"/>
  <c r="AD16" i="39" s="1"/>
  <c r="AC16" i="39" s="1"/>
  <c r="N16" i="39" a="1"/>
  <c r="N16" i="39" s="1"/>
  <c r="M16" i="39" s="1"/>
  <c r="AL15" i="39" a="1"/>
  <c r="AL15" i="39" s="1"/>
  <c r="AK15" i="39" s="1"/>
  <c r="V15" i="39" a="1"/>
  <c r="V15" i="39" s="1"/>
  <c r="U15" i="39" s="1"/>
  <c r="F15" i="39" a="1"/>
  <c r="F15" i="39" s="1"/>
  <c r="E15" i="39" s="1"/>
  <c r="AD14" i="39" a="1"/>
  <c r="AD14" i="39" s="1"/>
  <c r="AC14" i="39" s="1"/>
  <c r="N14" i="39" a="1"/>
  <c r="N14" i="39" s="1"/>
  <c r="M14" i="39" s="1"/>
  <c r="AL13" i="39" a="1"/>
  <c r="AL13" i="39" s="1"/>
  <c r="AK13" i="39" s="1"/>
  <c r="V13" i="39" a="1"/>
  <c r="V13" i="39" s="1"/>
  <c r="U13" i="39" s="1"/>
  <c r="F13" i="39" a="1"/>
  <c r="F13" i="39" s="1"/>
  <c r="E13" i="39" s="1"/>
  <c r="AD12" i="39" a="1"/>
  <c r="AD12" i="39" s="1"/>
  <c r="AC12" i="39" s="1"/>
  <c r="N12" i="39" a="1"/>
  <c r="N12" i="39" s="1"/>
  <c r="M12" i="39" s="1"/>
  <c r="AL11" i="39" a="1"/>
  <c r="AL11" i="39" s="1"/>
  <c r="AK11" i="39" s="1"/>
  <c r="V11" i="39" a="1"/>
  <c r="V11" i="39" s="1"/>
  <c r="U11" i="39" s="1"/>
  <c r="F11" i="39" a="1"/>
  <c r="F11" i="39" s="1"/>
  <c r="E11" i="39" s="1"/>
  <c r="AD10" i="39" a="1"/>
  <c r="AD10" i="39" s="1"/>
  <c r="AC10" i="39" s="1"/>
  <c r="N10" i="39" a="1"/>
  <c r="N10" i="39" s="1"/>
  <c r="M10" i="39" s="1"/>
  <c r="AL9" i="39" a="1"/>
  <c r="AL9" i="39" s="1"/>
  <c r="AK9" i="39" s="1"/>
  <c r="V9" i="39" a="1"/>
  <c r="V9" i="39" s="1"/>
  <c r="U9" i="39" s="1"/>
  <c r="F9" i="39" a="1"/>
  <c r="F9" i="39" s="1"/>
  <c r="E9" i="39" s="1"/>
  <c r="AB113" i="39" a="1"/>
  <c r="AB113" i="39" s="1"/>
  <c r="AA113" i="39" s="1"/>
  <c r="AJ112" i="39" a="1"/>
  <c r="AJ112" i="39" s="1"/>
  <c r="AI112" i="39" s="1"/>
  <c r="P112" i="39" a="1"/>
  <c r="P112" i="39" s="1"/>
  <c r="O112" i="39" s="1"/>
  <c r="AH111" i="39" a="1"/>
  <c r="AH111" i="39" s="1"/>
  <c r="AG111" i="39" s="1"/>
  <c r="N111" i="39" a="1"/>
  <c r="N111" i="39" s="1"/>
  <c r="M111" i="39" s="1"/>
  <c r="AJ110" i="39" a="1"/>
  <c r="AJ110" i="39" s="1"/>
  <c r="AI110" i="39" s="1"/>
  <c r="R110" i="39" a="1"/>
  <c r="R110" i="39" s="1"/>
  <c r="Q110" i="39" s="1"/>
  <c r="AN109" i="39" a="1"/>
  <c r="AN109" i="39" s="1"/>
  <c r="AM109" i="39" s="1"/>
  <c r="V109" i="39" a="1"/>
  <c r="V109" i="39" s="1"/>
  <c r="U109" i="39" s="1"/>
  <c r="B109" i="39" a="1"/>
  <c r="B109" i="39" s="1"/>
  <c r="A109" i="39" s="1"/>
  <c r="X108" i="39" a="1"/>
  <c r="X108" i="39" s="1"/>
  <c r="W108" i="39" s="1"/>
  <c r="F108" i="39" a="1"/>
  <c r="F108" i="39" s="1"/>
  <c r="E108" i="39" s="1"/>
  <c r="AB107" i="39" a="1"/>
  <c r="AB107" i="39" s="1"/>
  <c r="AA107" i="39" s="1"/>
  <c r="J107" i="39" a="1"/>
  <c r="J107" i="39" s="1"/>
  <c r="I107" i="39" s="1"/>
  <c r="AF106" i="39" a="1"/>
  <c r="AF106" i="39" s="1"/>
  <c r="AE106" i="39" s="1"/>
  <c r="N106" i="39" a="1"/>
  <c r="N106" i="39" s="1"/>
  <c r="M106" i="39" s="1"/>
  <c r="AJ105" i="39" a="1"/>
  <c r="AJ105" i="39" s="1"/>
  <c r="AI105" i="39" s="1"/>
  <c r="T105" i="39" a="1"/>
  <c r="T105" i="39" s="1"/>
  <c r="S105" i="39" s="1"/>
  <c r="D105" i="39" a="1"/>
  <c r="D105" i="39" s="1"/>
  <c r="C105" i="39" s="1"/>
  <c r="AB104" i="39" a="1"/>
  <c r="AB104" i="39" s="1"/>
  <c r="AA104" i="39" s="1"/>
  <c r="L104" i="39" a="1"/>
  <c r="L104" i="39" s="1"/>
  <c r="K104" i="39" s="1"/>
  <c r="AJ103" i="39" a="1"/>
  <c r="AJ103" i="39" s="1"/>
  <c r="AI103" i="39" s="1"/>
  <c r="T103" i="39" a="1"/>
  <c r="T103" i="39" s="1"/>
  <c r="S103" i="39" s="1"/>
  <c r="D103" i="39" a="1"/>
  <c r="D103" i="39" s="1"/>
  <c r="C103" i="39" s="1"/>
  <c r="AB102" i="39" a="1"/>
  <c r="AB102" i="39" s="1"/>
  <c r="AA102" i="39" s="1"/>
  <c r="L102" i="39" a="1"/>
  <c r="L102" i="39" s="1"/>
  <c r="K102" i="39" s="1"/>
  <c r="AJ101" i="39" a="1"/>
  <c r="AJ101" i="39" s="1"/>
  <c r="AI101" i="39" s="1"/>
  <c r="T101" i="39" a="1"/>
  <c r="T101" i="39" s="1"/>
  <c r="S101" i="39" s="1"/>
  <c r="D101" i="39" a="1"/>
  <c r="D101" i="39" s="1"/>
  <c r="C101" i="39" s="1"/>
  <c r="AB100" i="39" a="1"/>
  <c r="AB100" i="39" s="1"/>
  <c r="AA100" i="39" s="1"/>
  <c r="L100" i="39" a="1"/>
  <c r="L100" i="39" s="1"/>
  <c r="K100" i="39" s="1"/>
  <c r="AJ99" i="39" a="1"/>
  <c r="AJ99" i="39" s="1"/>
  <c r="AI99" i="39" s="1"/>
  <c r="T99" i="39" a="1"/>
  <c r="T99" i="39" s="1"/>
  <c r="S99" i="39" s="1"/>
  <c r="D99" i="39" a="1"/>
  <c r="D99" i="39" s="1"/>
  <c r="C99" i="39" s="1"/>
  <c r="AB98" i="39" a="1"/>
  <c r="AB98" i="39" s="1"/>
  <c r="AA98" i="39" s="1"/>
  <c r="L98" i="39" a="1"/>
  <c r="L98" i="39" s="1"/>
  <c r="K98" i="39" s="1"/>
  <c r="AJ97" i="39" a="1"/>
  <c r="AJ97" i="39" s="1"/>
  <c r="AI97" i="39" s="1"/>
  <c r="T97" i="39" a="1"/>
  <c r="T97" i="39" s="1"/>
  <c r="S97" i="39" s="1"/>
  <c r="D97" i="39" a="1"/>
  <c r="D97" i="39" s="1"/>
  <c r="C97" i="39" s="1"/>
  <c r="AB96" i="39" a="1"/>
  <c r="AB96" i="39" s="1"/>
  <c r="AA96" i="39" s="1"/>
  <c r="L96" i="39" a="1"/>
  <c r="L96" i="39" s="1"/>
  <c r="K96" i="39" s="1"/>
  <c r="AJ95" i="39" a="1"/>
  <c r="AJ95" i="39" s="1"/>
  <c r="AI95" i="39" s="1"/>
  <c r="T95" i="39" a="1"/>
  <c r="T95" i="39" s="1"/>
  <c r="S95" i="39" s="1"/>
  <c r="D95" i="39" a="1"/>
  <c r="D95" i="39" s="1"/>
  <c r="C95" i="39" s="1"/>
  <c r="AB94" i="39" a="1"/>
  <c r="AB94" i="39" s="1"/>
  <c r="AA94" i="39" s="1"/>
  <c r="L94" i="39" a="1"/>
  <c r="L94" i="39" s="1"/>
  <c r="K94" i="39" s="1"/>
  <c r="AJ93" i="39" a="1"/>
  <c r="AJ93" i="39" s="1"/>
  <c r="AI93" i="39" s="1"/>
  <c r="T93" i="39" a="1"/>
  <c r="T93" i="39" s="1"/>
  <c r="S93" i="39" s="1"/>
  <c r="D93" i="39" a="1"/>
  <c r="D93" i="39" s="1"/>
  <c r="C93" i="39" s="1"/>
  <c r="AB92" i="39" a="1"/>
  <c r="AB92" i="39" s="1"/>
  <c r="AA92" i="39" s="1"/>
  <c r="L92" i="39" a="1"/>
  <c r="L92" i="39" s="1"/>
  <c r="K92" i="39" s="1"/>
  <c r="AJ91" i="39" a="1"/>
  <c r="AJ91" i="39" s="1"/>
  <c r="AI91" i="39" s="1"/>
  <c r="T91" i="39" a="1"/>
  <c r="T91" i="39" s="1"/>
  <c r="S91" i="39" s="1"/>
  <c r="D91" i="39" a="1"/>
  <c r="D91" i="39" s="1"/>
  <c r="C91" i="39" s="1"/>
  <c r="AB90" i="39" a="1"/>
  <c r="AB90" i="39" s="1"/>
  <c r="AA90" i="39" s="1"/>
  <c r="L90" i="39" a="1"/>
  <c r="L90" i="39" s="1"/>
  <c r="K90" i="39" s="1"/>
  <c r="AJ89" i="39" a="1"/>
  <c r="AJ89" i="39" s="1"/>
  <c r="AI89" i="39" s="1"/>
  <c r="T89" i="39" a="1"/>
  <c r="T89" i="39" s="1"/>
  <c r="S89" i="39" s="1"/>
  <c r="D89" i="39" a="1"/>
  <c r="D89" i="39" s="1"/>
  <c r="C89" i="39" s="1"/>
  <c r="AB88" i="39" a="1"/>
  <c r="AB88" i="39" s="1"/>
  <c r="AA88" i="39" s="1"/>
  <c r="L88" i="39" a="1"/>
  <c r="L88" i="39" s="1"/>
  <c r="K88" i="39" s="1"/>
  <c r="AJ87" i="39" a="1"/>
  <c r="AJ87" i="39" s="1"/>
  <c r="AI87" i="39" s="1"/>
  <c r="T87" i="39" a="1"/>
  <c r="T87" i="39" s="1"/>
  <c r="S87" i="39" s="1"/>
  <c r="D87" i="39" a="1"/>
  <c r="D87" i="39" s="1"/>
  <c r="C87" i="39" s="1"/>
  <c r="AB86" i="39" a="1"/>
  <c r="AB86" i="39" s="1"/>
  <c r="AA86" i="39" s="1"/>
  <c r="L86" i="39" a="1"/>
  <c r="L86" i="39" s="1"/>
  <c r="K86" i="39" s="1"/>
  <c r="AJ85" i="39" a="1"/>
  <c r="AJ85" i="39" s="1"/>
  <c r="AI85" i="39" s="1"/>
  <c r="T85" i="39" a="1"/>
  <c r="T85" i="39" s="1"/>
  <c r="S85" i="39" s="1"/>
  <c r="D85" i="39" a="1"/>
  <c r="D85" i="39" s="1"/>
  <c r="C85" i="39" s="1"/>
  <c r="AB84" i="39" a="1"/>
  <c r="AB84" i="39" s="1"/>
  <c r="AA84" i="39" s="1"/>
  <c r="L84" i="39" a="1"/>
  <c r="L84" i="39" s="1"/>
  <c r="K84" i="39" s="1"/>
  <c r="AJ83" i="39" a="1"/>
  <c r="AJ83" i="39" s="1"/>
  <c r="AI83" i="39" s="1"/>
  <c r="T83" i="39" a="1"/>
  <c r="T83" i="39" s="1"/>
  <c r="S83" i="39" s="1"/>
  <c r="D83" i="39" a="1"/>
  <c r="D83" i="39" s="1"/>
  <c r="C83" i="39" s="1"/>
  <c r="AB82" i="39" a="1"/>
  <c r="AB82" i="39" s="1"/>
  <c r="AA82" i="39" s="1"/>
  <c r="L82" i="39" a="1"/>
  <c r="L82" i="39" s="1"/>
  <c r="K82" i="39" s="1"/>
  <c r="AJ81" i="39" a="1"/>
  <c r="AJ81" i="39" s="1"/>
  <c r="AI81" i="39" s="1"/>
  <c r="T81" i="39" a="1"/>
  <c r="T81" i="39" s="1"/>
  <c r="S81" i="39" s="1"/>
  <c r="D81" i="39" a="1"/>
  <c r="D81" i="39" s="1"/>
  <c r="C81" i="39" s="1"/>
  <c r="AB80" i="39" a="1"/>
  <c r="AB80" i="39" s="1"/>
  <c r="AA80" i="39" s="1"/>
  <c r="L80" i="39" a="1"/>
  <c r="L80" i="39" s="1"/>
  <c r="K80" i="39" s="1"/>
  <c r="AJ79" i="39" a="1"/>
  <c r="AJ79" i="39" s="1"/>
  <c r="AI79" i="39" s="1"/>
  <c r="T79" i="39" a="1"/>
  <c r="T79" i="39" s="1"/>
  <c r="S79" i="39" s="1"/>
  <c r="D79" i="39" a="1"/>
  <c r="D79" i="39" s="1"/>
  <c r="C79" i="39" s="1"/>
  <c r="AB78" i="39" a="1"/>
  <c r="AB78" i="39" s="1"/>
  <c r="AA78" i="39" s="1"/>
  <c r="L78" i="39" a="1"/>
  <c r="L78" i="39" s="1"/>
  <c r="K78" i="39" s="1"/>
  <c r="AJ77" i="39" a="1"/>
  <c r="AJ77" i="39" s="1"/>
  <c r="AI77" i="39" s="1"/>
  <c r="T77" i="39" a="1"/>
  <c r="T77" i="39" s="1"/>
  <c r="S77" i="39" s="1"/>
  <c r="D77" i="39" a="1"/>
  <c r="D77" i="39" s="1"/>
  <c r="C77" i="39" s="1"/>
  <c r="AB76" i="39" a="1"/>
  <c r="AB76" i="39" s="1"/>
  <c r="AA76" i="39" s="1"/>
  <c r="L76" i="39" a="1"/>
  <c r="L76" i="39" s="1"/>
  <c r="K76" i="39" s="1"/>
  <c r="AJ75" i="39" a="1"/>
  <c r="AJ75" i="39" s="1"/>
  <c r="AI75" i="39" s="1"/>
  <c r="T75" i="39" a="1"/>
  <c r="T75" i="39" s="1"/>
  <c r="S75" i="39" s="1"/>
  <c r="D75" i="39" a="1"/>
  <c r="D75" i="39" s="1"/>
  <c r="C75" i="39" s="1"/>
  <c r="AB74" i="39" a="1"/>
  <c r="AB74" i="39" s="1"/>
  <c r="AA74" i="39" s="1"/>
  <c r="L74" i="39" a="1"/>
  <c r="L74" i="39" s="1"/>
  <c r="K74" i="39" s="1"/>
  <c r="AJ73" i="39" a="1"/>
  <c r="AJ73" i="39" s="1"/>
  <c r="AI73" i="39" s="1"/>
  <c r="T73" i="39" a="1"/>
  <c r="T73" i="39" s="1"/>
  <c r="S73" i="39" s="1"/>
  <c r="D73" i="39" a="1"/>
  <c r="D73" i="39" s="1"/>
  <c r="C73" i="39" s="1"/>
  <c r="AB72" i="39" a="1"/>
  <c r="AB72" i="39" s="1"/>
  <c r="AA72" i="39" s="1"/>
  <c r="L72" i="39" a="1"/>
  <c r="L72" i="39" s="1"/>
  <c r="K72" i="39" s="1"/>
  <c r="AJ71" i="39" a="1"/>
  <c r="AJ71" i="39" s="1"/>
  <c r="AI71" i="39" s="1"/>
  <c r="T71" i="39" a="1"/>
  <c r="T71" i="39" s="1"/>
  <c r="S71" i="39" s="1"/>
  <c r="D71" i="39" a="1"/>
  <c r="D71" i="39" s="1"/>
  <c r="C71" i="39" s="1"/>
  <c r="AB70" i="39" a="1"/>
  <c r="AB70" i="39" s="1"/>
  <c r="AA70" i="39" s="1"/>
  <c r="L70" i="39" a="1"/>
  <c r="L70" i="39" s="1"/>
  <c r="K70" i="39" s="1"/>
  <c r="AJ69" i="39" a="1"/>
  <c r="AJ69" i="39" s="1"/>
  <c r="AI69" i="39" s="1"/>
  <c r="T69" i="39" a="1"/>
  <c r="T69" i="39" s="1"/>
  <c r="S69" i="39" s="1"/>
  <c r="D69" i="39" a="1"/>
  <c r="D69" i="39" s="1"/>
  <c r="C69" i="39" s="1"/>
  <c r="AB68" i="39" a="1"/>
  <c r="AB68" i="39" s="1"/>
  <c r="AA68" i="39" s="1"/>
  <c r="L68" i="39" a="1"/>
  <c r="L68" i="39" s="1"/>
  <c r="K68" i="39" s="1"/>
  <c r="AJ67" i="39" a="1"/>
  <c r="AJ67" i="39" s="1"/>
  <c r="AI67" i="39" s="1"/>
  <c r="T67" i="39" a="1"/>
  <c r="T67" i="39" s="1"/>
  <c r="S67" i="39" s="1"/>
  <c r="D67" i="39" a="1"/>
  <c r="D67" i="39" s="1"/>
  <c r="C67" i="39" s="1"/>
  <c r="AB66" i="39" a="1"/>
  <c r="AB66" i="39" s="1"/>
  <c r="AA66" i="39" s="1"/>
  <c r="L66" i="39" a="1"/>
  <c r="L66" i="39" s="1"/>
  <c r="K66" i="39" s="1"/>
  <c r="AJ65" i="39" a="1"/>
  <c r="AJ65" i="39" s="1"/>
  <c r="AI65" i="39" s="1"/>
  <c r="T65" i="39" a="1"/>
  <c r="T65" i="39" s="1"/>
  <c r="S65" i="39" s="1"/>
  <c r="D65" i="39" a="1"/>
  <c r="D65" i="39" s="1"/>
  <c r="C65" i="39" s="1"/>
  <c r="AB64" i="39" a="1"/>
  <c r="AB64" i="39" s="1"/>
  <c r="AA64" i="39" s="1"/>
  <c r="L64" i="39" a="1"/>
  <c r="L64" i="39" s="1"/>
  <c r="K64" i="39" s="1"/>
  <c r="AJ63" i="39" a="1"/>
  <c r="AJ63" i="39" s="1"/>
  <c r="AI63" i="39" s="1"/>
  <c r="T63" i="39" a="1"/>
  <c r="T63" i="39" s="1"/>
  <c r="S63" i="39" s="1"/>
  <c r="D63" i="39" a="1"/>
  <c r="D63" i="39" s="1"/>
  <c r="C63" i="39" s="1"/>
  <c r="AB62" i="39" a="1"/>
  <c r="AB62" i="39" s="1"/>
  <c r="AA62" i="39" s="1"/>
  <c r="L62" i="39" a="1"/>
  <c r="L62" i="39" s="1"/>
  <c r="K62" i="39" s="1"/>
  <c r="AJ61" i="39" a="1"/>
  <c r="AJ61" i="39" s="1"/>
  <c r="AI61" i="39" s="1"/>
  <c r="T61" i="39" a="1"/>
  <c r="T61" i="39" s="1"/>
  <c r="S61" i="39" s="1"/>
  <c r="D61" i="39" a="1"/>
  <c r="D61" i="39" s="1"/>
  <c r="C61" i="39" s="1"/>
  <c r="AB60" i="39" a="1"/>
  <c r="AB60" i="39" s="1"/>
  <c r="AA60" i="39" s="1"/>
  <c r="L60" i="39" a="1"/>
  <c r="L60" i="39" s="1"/>
  <c r="K60" i="39" s="1"/>
  <c r="AJ59" i="39" a="1"/>
  <c r="AJ59" i="39" s="1"/>
  <c r="AI59" i="39" s="1"/>
  <c r="T59" i="39" a="1"/>
  <c r="T59" i="39" s="1"/>
  <c r="S59" i="39" s="1"/>
  <c r="D59" i="39" a="1"/>
  <c r="D59" i="39" s="1"/>
  <c r="C59" i="39" s="1"/>
  <c r="AB58" i="39" a="1"/>
  <c r="AB58" i="39" s="1"/>
  <c r="AA58" i="39" s="1"/>
  <c r="L58" i="39" a="1"/>
  <c r="L58" i="39" s="1"/>
  <c r="K58" i="39" s="1"/>
  <c r="AJ57" i="39" a="1"/>
  <c r="AJ57" i="39" s="1"/>
  <c r="AI57" i="39" s="1"/>
  <c r="T57" i="39" a="1"/>
  <c r="T57" i="39" s="1"/>
  <c r="S57" i="39" s="1"/>
  <c r="D57" i="39" a="1"/>
  <c r="D57" i="39" s="1"/>
  <c r="C57" i="39" s="1"/>
  <c r="AB56" i="39" a="1"/>
  <c r="AB56" i="39" s="1"/>
  <c r="AA56" i="39" s="1"/>
  <c r="L56" i="39" a="1"/>
  <c r="L56" i="39" s="1"/>
  <c r="K56" i="39" s="1"/>
  <c r="AJ55" i="39" a="1"/>
  <c r="AJ55" i="39" s="1"/>
  <c r="AI55" i="39" s="1"/>
  <c r="T55" i="39" a="1"/>
  <c r="T55" i="39" s="1"/>
  <c r="S55" i="39" s="1"/>
  <c r="D55" i="39" a="1"/>
  <c r="D55" i="39" s="1"/>
  <c r="C55" i="39" s="1"/>
  <c r="AB54" i="39" a="1"/>
  <c r="AB54" i="39" s="1"/>
  <c r="AA54" i="39" s="1"/>
  <c r="L54" i="39" a="1"/>
  <c r="L54" i="39" s="1"/>
  <c r="K54" i="39" s="1"/>
  <c r="AJ53" i="39" a="1"/>
  <c r="AJ53" i="39" s="1"/>
  <c r="AI53" i="39" s="1"/>
  <c r="T53" i="39" a="1"/>
  <c r="T53" i="39" s="1"/>
  <c r="S53" i="39" s="1"/>
  <c r="D53" i="39" a="1"/>
  <c r="D53" i="39" s="1"/>
  <c r="C53" i="39" s="1"/>
  <c r="AB52" i="39" a="1"/>
  <c r="AB52" i="39" s="1"/>
  <c r="AA52" i="39" s="1"/>
  <c r="L52" i="39" a="1"/>
  <c r="L52" i="39" s="1"/>
  <c r="K52" i="39" s="1"/>
  <c r="AJ51" i="39" a="1"/>
  <c r="AJ51" i="39" s="1"/>
  <c r="AI51" i="39" s="1"/>
  <c r="T51" i="39" a="1"/>
  <c r="T51" i="39" s="1"/>
  <c r="S51" i="39" s="1"/>
  <c r="D51" i="39" a="1"/>
  <c r="D51" i="39" s="1"/>
  <c r="C51" i="39" s="1"/>
  <c r="AB50" i="39" a="1"/>
  <c r="AB50" i="39" s="1"/>
  <c r="AA50" i="39" s="1"/>
  <c r="L50" i="39" a="1"/>
  <c r="L50" i="39" s="1"/>
  <c r="K50" i="39" s="1"/>
  <c r="AJ49" i="39" a="1"/>
  <c r="AJ49" i="39" s="1"/>
  <c r="AI49" i="39" s="1"/>
  <c r="T49" i="39" a="1"/>
  <c r="T49" i="39" s="1"/>
  <c r="S49" i="39" s="1"/>
  <c r="D49" i="39" a="1"/>
  <c r="D49" i="39" s="1"/>
  <c r="C49" i="39" s="1"/>
  <c r="AB48" i="39" a="1"/>
  <c r="AB48" i="39" s="1"/>
  <c r="AA48" i="39" s="1"/>
  <c r="L48" i="39" a="1"/>
  <c r="L48" i="39" s="1"/>
  <c r="K48" i="39" s="1"/>
  <c r="AJ47" i="39" a="1"/>
  <c r="AJ47" i="39" s="1"/>
  <c r="AI47" i="39" s="1"/>
  <c r="T47" i="39" a="1"/>
  <c r="T47" i="39" s="1"/>
  <c r="S47" i="39" s="1"/>
  <c r="D47" i="39" a="1"/>
  <c r="D47" i="39" s="1"/>
  <c r="C47" i="39" s="1"/>
  <c r="AB46" i="39" a="1"/>
  <c r="AB46" i="39" s="1"/>
  <c r="AA46" i="39" s="1"/>
  <c r="L46" i="39" a="1"/>
  <c r="L46" i="39" s="1"/>
  <c r="K46" i="39" s="1"/>
  <c r="AJ45" i="39" a="1"/>
  <c r="AJ45" i="39" s="1"/>
  <c r="AI45" i="39" s="1"/>
  <c r="T45" i="39" a="1"/>
  <c r="T45" i="39" s="1"/>
  <c r="S45" i="39" s="1"/>
  <c r="D45" i="39" a="1"/>
  <c r="D45" i="39" s="1"/>
  <c r="C45" i="39" s="1"/>
  <c r="AB44" i="39" a="1"/>
  <c r="AB44" i="39" s="1"/>
  <c r="AA44" i="39" s="1"/>
  <c r="L44" i="39" a="1"/>
  <c r="L44" i="39" s="1"/>
  <c r="K44" i="39" s="1"/>
  <c r="AJ43" i="39" a="1"/>
  <c r="AJ43" i="39" s="1"/>
  <c r="AI43" i="39" s="1"/>
  <c r="T43" i="39" a="1"/>
  <c r="T43" i="39" s="1"/>
  <c r="S43" i="39" s="1"/>
  <c r="D43" i="39" a="1"/>
  <c r="D43" i="39" s="1"/>
  <c r="C43" i="39" s="1"/>
  <c r="AB42" i="39" a="1"/>
  <c r="AB42" i="39" s="1"/>
  <c r="AA42" i="39" s="1"/>
  <c r="L42" i="39" a="1"/>
  <c r="L42" i="39" s="1"/>
  <c r="K42" i="39" s="1"/>
  <c r="AJ41" i="39" a="1"/>
  <c r="AJ41" i="39" s="1"/>
  <c r="AI41" i="39" s="1"/>
  <c r="T41" i="39" a="1"/>
  <c r="T41" i="39" s="1"/>
  <c r="S41" i="39" s="1"/>
  <c r="D41" i="39" a="1"/>
  <c r="D41" i="39" s="1"/>
  <c r="C41" i="39" s="1"/>
  <c r="AB40" i="39" a="1"/>
  <c r="AB40" i="39" s="1"/>
  <c r="AA40" i="39" s="1"/>
  <c r="L40" i="39" a="1"/>
  <c r="L40" i="39" s="1"/>
  <c r="K40" i="39" s="1"/>
  <c r="AJ39" i="39" a="1"/>
  <c r="AJ39" i="39" s="1"/>
  <c r="AI39" i="39" s="1"/>
  <c r="T39" i="39" a="1"/>
  <c r="T39" i="39" s="1"/>
  <c r="S39" i="39" s="1"/>
  <c r="D39" i="39" a="1"/>
  <c r="D39" i="39" s="1"/>
  <c r="C39" i="39" s="1"/>
  <c r="AB38" i="39" a="1"/>
  <c r="AB38" i="39" s="1"/>
  <c r="AA38" i="39" s="1"/>
  <c r="L38" i="39" a="1"/>
  <c r="L38" i="39" s="1"/>
  <c r="K38" i="39" s="1"/>
  <c r="AJ37" i="39" a="1"/>
  <c r="AJ37" i="39" s="1"/>
  <c r="AI37" i="39" s="1"/>
  <c r="T37" i="39" a="1"/>
  <c r="T37" i="39" s="1"/>
  <c r="S37" i="39" s="1"/>
  <c r="D37" i="39" a="1"/>
  <c r="D37" i="39" s="1"/>
  <c r="C37" i="39" s="1"/>
  <c r="AB36" i="39" a="1"/>
  <c r="AB36" i="39" s="1"/>
  <c r="AA36" i="39" s="1"/>
  <c r="L36" i="39" a="1"/>
  <c r="L36" i="39" s="1"/>
  <c r="K36" i="39" s="1"/>
  <c r="AJ35" i="39" a="1"/>
  <c r="AJ35" i="39" s="1"/>
  <c r="AI35" i="39" s="1"/>
  <c r="T35" i="39" a="1"/>
  <c r="T35" i="39" s="1"/>
  <c r="S35" i="39" s="1"/>
  <c r="D35" i="39" a="1"/>
  <c r="D35" i="39" s="1"/>
  <c r="C35" i="39" s="1"/>
  <c r="AB34" i="39" a="1"/>
  <c r="AB34" i="39" s="1"/>
  <c r="AA34" i="39" s="1"/>
  <c r="L34" i="39" a="1"/>
  <c r="L34" i="39" s="1"/>
  <c r="K34" i="39" s="1"/>
  <c r="AJ33" i="39" a="1"/>
  <c r="AJ33" i="39" s="1"/>
  <c r="AI33" i="39" s="1"/>
  <c r="T33" i="39" a="1"/>
  <c r="T33" i="39" s="1"/>
  <c r="S33" i="39" s="1"/>
  <c r="D33" i="39" a="1"/>
  <c r="D33" i="39" s="1"/>
  <c r="C33" i="39" s="1"/>
  <c r="AB32" i="39" a="1"/>
  <c r="AB32" i="39" s="1"/>
  <c r="AA32" i="39" s="1"/>
  <c r="L32" i="39" a="1"/>
  <c r="L32" i="39" s="1"/>
  <c r="K32" i="39" s="1"/>
  <c r="AJ31" i="39" a="1"/>
  <c r="AJ31" i="39" s="1"/>
  <c r="AI31" i="39" s="1"/>
  <c r="T31" i="39" a="1"/>
  <c r="T31" i="39" s="1"/>
  <c r="S31" i="39" s="1"/>
  <c r="D31" i="39" a="1"/>
  <c r="D31" i="39" s="1"/>
  <c r="C31" i="39" s="1"/>
  <c r="AB30" i="39" a="1"/>
  <c r="AB30" i="39" s="1"/>
  <c r="AA30" i="39" s="1"/>
  <c r="L30" i="39" a="1"/>
  <c r="L30" i="39" s="1"/>
  <c r="K30" i="39" s="1"/>
  <c r="AJ29" i="39" a="1"/>
  <c r="AJ29" i="39" s="1"/>
  <c r="AI29" i="39" s="1"/>
  <c r="T29" i="39" a="1"/>
  <c r="T29" i="39" s="1"/>
  <c r="S29" i="39" s="1"/>
  <c r="D29" i="39" a="1"/>
  <c r="D29" i="39" s="1"/>
  <c r="C29" i="39" s="1"/>
  <c r="AB28" i="39" a="1"/>
  <c r="AB28" i="39" s="1"/>
  <c r="AA28" i="39" s="1"/>
  <c r="L28" i="39" a="1"/>
  <c r="L28" i="39" s="1"/>
  <c r="K28" i="39" s="1"/>
  <c r="AJ27" i="39" a="1"/>
  <c r="AJ27" i="39" s="1"/>
  <c r="AI27" i="39" s="1"/>
  <c r="T27" i="39" a="1"/>
  <c r="T27" i="39" s="1"/>
  <c r="S27" i="39" s="1"/>
  <c r="D27" i="39" a="1"/>
  <c r="D27" i="39" s="1"/>
  <c r="C27" i="39" s="1"/>
  <c r="AB26" i="39" a="1"/>
  <c r="AB26" i="39" s="1"/>
  <c r="AA26" i="39" s="1"/>
  <c r="L26" i="39" a="1"/>
  <c r="L26" i="39" s="1"/>
  <c r="K26" i="39" s="1"/>
  <c r="AJ25" i="39" a="1"/>
  <c r="AJ25" i="39" s="1"/>
  <c r="AI25" i="39" s="1"/>
  <c r="T25" i="39" a="1"/>
  <c r="T25" i="39" s="1"/>
  <c r="S25" i="39" s="1"/>
  <c r="D25" i="39" a="1"/>
  <c r="D25" i="39" s="1"/>
  <c r="C25" i="39" s="1"/>
  <c r="AB24" i="39" a="1"/>
  <c r="AB24" i="39" s="1"/>
  <c r="AA24" i="39" s="1"/>
  <c r="L24" i="39" a="1"/>
  <c r="L24" i="39" s="1"/>
  <c r="K24" i="39" s="1"/>
  <c r="AJ23" i="39" a="1"/>
  <c r="AJ23" i="39" s="1"/>
  <c r="AI23" i="39" s="1"/>
  <c r="T23" i="39" a="1"/>
  <c r="T23" i="39" s="1"/>
  <c r="S23" i="39" s="1"/>
  <c r="D23" i="39" a="1"/>
  <c r="D23" i="39" s="1"/>
  <c r="C23" i="39" s="1"/>
  <c r="AB22" i="39" a="1"/>
  <c r="AB22" i="39" s="1"/>
  <c r="AA22" i="39" s="1"/>
  <c r="L22" i="39" a="1"/>
  <c r="L22" i="39" s="1"/>
  <c r="K22" i="39" s="1"/>
  <c r="AJ21" i="39" a="1"/>
  <c r="AJ21" i="39" s="1"/>
  <c r="AI21" i="39" s="1"/>
  <c r="T21" i="39" a="1"/>
  <c r="T21" i="39" s="1"/>
  <c r="S21" i="39" s="1"/>
  <c r="D21" i="39" a="1"/>
  <c r="D21" i="39" s="1"/>
  <c r="C21" i="39" s="1"/>
  <c r="AB20" i="39" a="1"/>
  <c r="AB20" i="39" s="1"/>
  <c r="AA20" i="39" s="1"/>
  <c r="L20" i="39" a="1"/>
  <c r="L20" i="39" s="1"/>
  <c r="K20" i="39" s="1"/>
  <c r="AJ19" i="39" a="1"/>
  <c r="AJ19" i="39" s="1"/>
  <c r="AI19" i="39" s="1"/>
  <c r="T19" i="39" a="1"/>
  <c r="T19" i="39" s="1"/>
  <c r="S19" i="39" s="1"/>
  <c r="D19" i="39" a="1"/>
  <c r="D19" i="39" s="1"/>
  <c r="C19" i="39" s="1"/>
  <c r="AB18" i="39" a="1"/>
  <c r="AB18" i="39" s="1"/>
  <c r="AA18" i="39" s="1"/>
  <c r="L18" i="39" a="1"/>
  <c r="L18" i="39" s="1"/>
  <c r="K18" i="39" s="1"/>
  <c r="AJ17" i="39" a="1"/>
  <c r="AJ17" i="39" s="1"/>
  <c r="AI17" i="39" s="1"/>
  <c r="T17" i="39" a="1"/>
  <c r="T17" i="39" s="1"/>
  <c r="S17" i="39" s="1"/>
  <c r="D17" i="39" a="1"/>
  <c r="D17" i="39" s="1"/>
  <c r="C17" i="39" s="1"/>
  <c r="AB16" i="39" a="1"/>
  <c r="AB16" i="39" s="1"/>
  <c r="AA16" i="39" s="1"/>
  <c r="L16" i="39" a="1"/>
  <c r="L16" i="39" s="1"/>
  <c r="K16" i="39" s="1"/>
  <c r="AJ15" i="39" a="1"/>
  <c r="AJ15" i="39" s="1"/>
  <c r="AI15" i="39" s="1"/>
  <c r="T15" i="39" a="1"/>
  <c r="T15" i="39" s="1"/>
  <c r="S15" i="39" s="1"/>
  <c r="D15" i="39" a="1"/>
  <c r="D15" i="39" s="1"/>
  <c r="C15" i="39" s="1"/>
  <c r="AB14" i="39" a="1"/>
  <c r="AB14" i="39" s="1"/>
  <c r="AA14" i="39" s="1"/>
  <c r="L14" i="39" a="1"/>
  <c r="L14" i="39" s="1"/>
  <c r="K14" i="39" s="1"/>
  <c r="AJ13" i="39" a="1"/>
  <c r="AJ13" i="39" s="1"/>
  <c r="AI13" i="39" s="1"/>
  <c r="T13" i="39" a="1"/>
  <c r="T13" i="39" s="1"/>
  <c r="S13" i="39" s="1"/>
  <c r="D13" i="39" a="1"/>
  <c r="D13" i="39" s="1"/>
  <c r="C13" i="39" s="1"/>
  <c r="AB12" i="39" a="1"/>
  <c r="AB12" i="39" s="1"/>
  <c r="AA12" i="39" s="1"/>
  <c r="L12" i="39" a="1"/>
  <c r="L12" i="39" s="1"/>
  <c r="K12" i="39" s="1"/>
  <c r="AJ11" i="39" a="1"/>
  <c r="AJ11" i="39" s="1"/>
  <c r="AI11" i="39" s="1"/>
  <c r="T11" i="39" a="1"/>
  <c r="T11" i="39" s="1"/>
  <c r="S11" i="39" s="1"/>
  <c r="D11" i="39" a="1"/>
  <c r="D11" i="39" s="1"/>
  <c r="C11" i="39" s="1"/>
  <c r="AB10" i="39" a="1"/>
  <c r="AB10" i="39" s="1"/>
  <c r="AA10" i="39" s="1"/>
  <c r="L10" i="39" a="1"/>
  <c r="L10" i="39" s="1"/>
  <c r="K10" i="39" s="1"/>
  <c r="AJ9" i="39" a="1"/>
  <c r="AJ9" i="39" s="1"/>
  <c r="AI9" i="39" s="1"/>
  <c r="T9" i="39" a="1"/>
  <c r="T9" i="39" s="1"/>
  <c r="S9" i="39" s="1"/>
  <c r="D9" i="39" a="1"/>
  <c r="D9" i="39" s="1"/>
  <c r="C9" i="39" s="1"/>
  <c r="Z113" i="39" a="1"/>
  <c r="Z113" i="39" s="1"/>
  <c r="Y113" i="39" s="1"/>
  <c r="AH112" i="39" a="1"/>
  <c r="AH112" i="39" s="1"/>
  <c r="AG112" i="39" s="1"/>
  <c r="N112" i="39" a="1"/>
  <c r="N112" i="39" s="1"/>
  <c r="M112" i="39" s="1"/>
  <c r="AF111" i="39" a="1"/>
  <c r="AF111" i="39" s="1"/>
  <c r="AE111" i="39" s="1"/>
  <c r="L111" i="39" a="1"/>
  <c r="L111" i="39" s="1"/>
  <c r="K111" i="39" s="1"/>
  <c r="AH110" i="39" a="1"/>
  <c r="AH110" i="39" s="1"/>
  <c r="AG110" i="39" s="1"/>
  <c r="P110" i="39" a="1"/>
  <c r="P110" i="39" s="1"/>
  <c r="O110" i="39" s="1"/>
  <c r="AL109" i="39" a="1"/>
  <c r="AL109" i="39" s="1"/>
  <c r="AK109" i="39" s="1"/>
  <c r="R109" i="39" a="1"/>
  <c r="R109" i="39" s="1"/>
  <c r="Q109" i="39" s="1"/>
  <c r="AN108" i="39" a="1"/>
  <c r="AN108" i="39" s="1"/>
  <c r="AM108" i="39" s="1"/>
  <c r="V108" i="39" a="1"/>
  <c r="V108" i="39" s="1"/>
  <c r="U108" i="39" s="1"/>
  <c r="D108" i="39" a="1"/>
  <c r="D108" i="39" s="1"/>
  <c r="C108" i="39" s="1"/>
  <c r="Z107" i="39" a="1"/>
  <c r="Z107" i="39" s="1"/>
  <c r="Y107" i="39" s="1"/>
  <c r="H107" i="39" a="1"/>
  <c r="H107" i="39" s="1"/>
  <c r="G107" i="39" s="1"/>
  <c r="AD106" i="39" a="1"/>
  <c r="AD106" i="39" s="1"/>
  <c r="AC106" i="39" s="1"/>
  <c r="J106" i="39" a="1"/>
  <c r="J106" i="39" s="1"/>
  <c r="I106" i="39" s="1"/>
  <c r="AH105" i="39" a="1"/>
  <c r="AH105" i="39" s="1"/>
  <c r="AG105" i="39" s="1"/>
  <c r="R105" i="39" a="1"/>
  <c r="R105" i="39" s="1"/>
  <c r="Q105" i="39" s="1"/>
  <c r="B105" i="39" a="1"/>
  <c r="B105" i="39" s="1"/>
  <c r="A105" i="39" s="1"/>
  <c r="Z104" i="39" a="1"/>
  <c r="Z104" i="39" s="1"/>
  <c r="Y104" i="39" s="1"/>
  <c r="J104" i="39" a="1"/>
  <c r="J104" i="39" s="1"/>
  <c r="I104" i="39" s="1"/>
  <c r="AH103" i="39" a="1"/>
  <c r="AH103" i="39" s="1"/>
  <c r="AG103" i="39" s="1"/>
  <c r="R103" i="39" a="1"/>
  <c r="R103" i="39" s="1"/>
  <c r="Q103" i="39" s="1"/>
  <c r="B103" i="39" a="1"/>
  <c r="B103" i="39" s="1"/>
  <c r="A103" i="39" s="1"/>
  <c r="Z102" i="39" a="1"/>
  <c r="Z102" i="39" s="1"/>
  <c r="Y102" i="39" s="1"/>
  <c r="J102" i="39" a="1"/>
  <c r="J102" i="39" s="1"/>
  <c r="I102" i="39" s="1"/>
  <c r="AH101" i="39" a="1"/>
  <c r="AH101" i="39" s="1"/>
  <c r="AG101" i="39" s="1"/>
  <c r="R101" i="39" a="1"/>
  <c r="R101" i="39" s="1"/>
  <c r="Q101" i="39" s="1"/>
  <c r="B101" i="39" a="1"/>
  <c r="B101" i="39" s="1"/>
  <c r="A101" i="39" s="1"/>
  <c r="Z100" i="39" a="1"/>
  <c r="Z100" i="39" s="1"/>
  <c r="Y100" i="39" s="1"/>
  <c r="J100" i="39" a="1"/>
  <c r="J100" i="39" s="1"/>
  <c r="I100" i="39" s="1"/>
  <c r="AH99" i="39" a="1"/>
  <c r="AH99" i="39" s="1"/>
  <c r="AG99" i="39" s="1"/>
  <c r="R99" i="39" a="1"/>
  <c r="R99" i="39" s="1"/>
  <c r="Q99" i="39" s="1"/>
  <c r="B99" i="39" a="1"/>
  <c r="B99" i="39" s="1"/>
  <c r="A99" i="39" s="1"/>
  <c r="Z98" i="39" a="1"/>
  <c r="Z98" i="39" s="1"/>
  <c r="Y98" i="39" s="1"/>
  <c r="J98" i="39" a="1"/>
  <c r="J98" i="39" s="1"/>
  <c r="I98" i="39" s="1"/>
  <c r="AH97" i="39" a="1"/>
  <c r="AH97" i="39" s="1"/>
  <c r="AG97" i="39" s="1"/>
  <c r="R97" i="39" a="1"/>
  <c r="R97" i="39" s="1"/>
  <c r="Q97" i="39" s="1"/>
  <c r="B97" i="39" a="1"/>
  <c r="B97" i="39" s="1"/>
  <c r="A97" i="39" s="1"/>
  <c r="Z96" i="39" a="1"/>
  <c r="Z96" i="39" s="1"/>
  <c r="Y96" i="39" s="1"/>
  <c r="J96" i="39" a="1"/>
  <c r="J96" i="39" s="1"/>
  <c r="I96" i="39" s="1"/>
  <c r="AH95" i="39" a="1"/>
  <c r="AH95" i="39" s="1"/>
  <c r="AG95" i="39" s="1"/>
  <c r="R95" i="39" a="1"/>
  <c r="R95" i="39" s="1"/>
  <c r="Q95" i="39" s="1"/>
  <c r="B95" i="39" a="1"/>
  <c r="B95" i="39" s="1"/>
  <c r="A95" i="39" s="1"/>
  <c r="Z94" i="39" a="1"/>
  <c r="Z94" i="39" s="1"/>
  <c r="Y94" i="39" s="1"/>
  <c r="J94" i="39" a="1"/>
  <c r="J94" i="39" s="1"/>
  <c r="I94" i="39" s="1"/>
  <c r="AH93" i="39" a="1"/>
  <c r="AH93" i="39" s="1"/>
  <c r="AG93" i="39" s="1"/>
  <c r="R93" i="39" a="1"/>
  <c r="R93" i="39" s="1"/>
  <c r="Q93" i="39" s="1"/>
  <c r="B93" i="39" a="1"/>
  <c r="B93" i="39" s="1"/>
  <c r="A93" i="39" s="1"/>
  <c r="Z92" i="39" a="1"/>
  <c r="Z92" i="39" s="1"/>
  <c r="Y92" i="39" s="1"/>
  <c r="J92" i="39" a="1"/>
  <c r="J92" i="39" s="1"/>
  <c r="I92" i="39" s="1"/>
  <c r="AH91" i="39" a="1"/>
  <c r="AH91" i="39" s="1"/>
  <c r="AG91" i="39" s="1"/>
  <c r="R91" i="39" a="1"/>
  <c r="R91" i="39" s="1"/>
  <c r="Q91" i="39" s="1"/>
  <c r="B91" i="39" a="1"/>
  <c r="B91" i="39" s="1"/>
  <c r="A91" i="39" s="1"/>
  <c r="Z90" i="39" a="1"/>
  <c r="Z90" i="39" s="1"/>
  <c r="Y90" i="39" s="1"/>
  <c r="J90" i="39" a="1"/>
  <c r="J90" i="39" s="1"/>
  <c r="I90" i="39" s="1"/>
  <c r="AH89" i="39" a="1"/>
  <c r="AH89" i="39" s="1"/>
  <c r="AG89" i="39" s="1"/>
  <c r="R89" i="39" a="1"/>
  <c r="R89" i="39" s="1"/>
  <c r="Q89" i="39" s="1"/>
  <c r="B89" i="39" a="1"/>
  <c r="B89" i="39" s="1"/>
  <c r="A89" i="39" s="1"/>
  <c r="Z88" i="39" a="1"/>
  <c r="Z88" i="39" s="1"/>
  <c r="Y88" i="39" s="1"/>
  <c r="J88" i="39" a="1"/>
  <c r="J88" i="39" s="1"/>
  <c r="I88" i="39" s="1"/>
  <c r="AH87" i="39" a="1"/>
  <c r="AH87" i="39" s="1"/>
  <c r="AG87" i="39" s="1"/>
  <c r="R87" i="39" a="1"/>
  <c r="R87" i="39" s="1"/>
  <c r="Q87" i="39" s="1"/>
  <c r="B87" i="39" a="1"/>
  <c r="B87" i="39" s="1"/>
  <c r="A87" i="39" s="1"/>
  <c r="Z86" i="39" a="1"/>
  <c r="Z86" i="39" s="1"/>
  <c r="Y86" i="39" s="1"/>
  <c r="J86" i="39" a="1"/>
  <c r="J86" i="39" s="1"/>
  <c r="I86" i="39" s="1"/>
  <c r="AH85" i="39" a="1"/>
  <c r="AH85" i="39" s="1"/>
  <c r="AG85" i="39" s="1"/>
  <c r="R85" i="39" a="1"/>
  <c r="R85" i="39" s="1"/>
  <c r="Q85" i="39" s="1"/>
  <c r="B85" i="39" a="1"/>
  <c r="B85" i="39" s="1"/>
  <c r="A85" i="39" s="1"/>
  <c r="Z84" i="39" a="1"/>
  <c r="Z84" i="39" s="1"/>
  <c r="Y84" i="39" s="1"/>
  <c r="J84" i="39" a="1"/>
  <c r="J84" i="39" s="1"/>
  <c r="I84" i="39" s="1"/>
  <c r="AH83" i="39" a="1"/>
  <c r="AH83" i="39" s="1"/>
  <c r="AG83" i="39" s="1"/>
  <c r="R83" i="39" a="1"/>
  <c r="R83" i="39" s="1"/>
  <c r="Q83" i="39" s="1"/>
  <c r="B83" i="39" a="1"/>
  <c r="B83" i="39" s="1"/>
  <c r="A83" i="39" s="1"/>
  <c r="Z82" i="39" a="1"/>
  <c r="Z82" i="39" s="1"/>
  <c r="Y82" i="39" s="1"/>
  <c r="J82" i="39" a="1"/>
  <c r="J82" i="39" s="1"/>
  <c r="I82" i="39" s="1"/>
  <c r="AH81" i="39" a="1"/>
  <c r="AH81" i="39" s="1"/>
  <c r="AG81" i="39" s="1"/>
  <c r="R81" i="39" a="1"/>
  <c r="R81" i="39" s="1"/>
  <c r="Q81" i="39" s="1"/>
  <c r="B81" i="39" a="1"/>
  <c r="B81" i="39" s="1"/>
  <c r="A81" i="39" s="1"/>
  <c r="Z80" i="39" a="1"/>
  <c r="Z80" i="39" s="1"/>
  <c r="Y80" i="39" s="1"/>
  <c r="J80" i="39" a="1"/>
  <c r="J80" i="39" s="1"/>
  <c r="I80" i="39" s="1"/>
  <c r="AH79" i="39" a="1"/>
  <c r="AH79" i="39" s="1"/>
  <c r="AG79" i="39" s="1"/>
  <c r="R79" i="39" a="1"/>
  <c r="R79" i="39" s="1"/>
  <c r="Q79" i="39" s="1"/>
  <c r="B79" i="39" a="1"/>
  <c r="B79" i="39" s="1"/>
  <c r="A79" i="39" s="1"/>
  <c r="Z78" i="39" a="1"/>
  <c r="Z78" i="39" s="1"/>
  <c r="Y78" i="39" s="1"/>
  <c r="J78" i="39" a="1"/>
  <c r="J78" i="39" s="1"/>
  <c r="I78" i="39" s="1"/>
  <c r="AH77" i="39" a="1"/>
  <c r="AH77" i="39" s="1"/>
  <c r="AG77" i="39" s="1"/>
  <c r="R77" i="39" a="1"/>
  <c r="R77" i="39" s="1"/>
  <c r="Q77" i="39" s="1"/>
  <c r="B77" i="39" a="1"/>
  <c r="B77" i="39" s="1"/>
  <c r="A77" i="39" s="1"/>
  <c r="Z76" i="39" a="1"/>
  <c r="Z76" i="39" s="1"/>
  <c r="Y76" i="39" s="1"/>
  <c r="J76" i="39" a="1"/>
  <c r="J76" i="39" s="1"/>
  <c r="I76" i="39" s="1"/>
  <c r="AH75" i="39" a="1"/>
  <c r="AH75" i="39" s="1"/>
  <c r="AG75" i="39" s="1"/>
  <c r="R75" i="39" a="1"/>
  <c r="R75" i="39" s="1"/>
  <c r="Q75" i="39" s="1"/>
  <c r="B75" i="39" a="1"/>
  <c r="B75" i="39" s="1"/>
  <c r="A75" i="39" s="1"/>
  <c r="Z74" i="39" a="1"/>
  <c r="Z74" i="39" s="1"/>
  <c r="Y74" i="39" s="1"/>
  <c r="J74" i="39" a="1"/>
  <c r="J74" i="39" s="1"/>
  <c r="I74" i="39" s="1"/>
  <c r="AH73" i="39" a="1"/>
  <c r="AH73" i="39" s="1"/>
  <c r="AG73" i="39" s="1"/>
  <c r="R73" i="39" a="1"/>
  <c r="R73" i="39" s="1"/>
  <c r="Q73" i="39" s="1"/>
  <c r="B73" i="39" a="1"/>
  <c r="B73" i="39" s="1"/>
  <c r="A73" i="39" s="1"/>
  <c r="Z72" i="39" a="1"/>
  <c r="Z72" i="39" s="1"/>
  <c r="Y72" i="39" s="1"/>
  <c r="J72" i="39" a="1"/>
  <c r="J72" i="39" s="1"/>
  <c r="I72" i="39" s="1"/>
  <c r="AH71" i="39" a="1"/>
  <c r="AH71" i="39" s="1"/>
  <c r="AG71" i="39" s="1"/>
  <c r="R71" i="39" a="1"/>
  <c r="R71" i="39" s="1"/>
  <c r="Q71" i="39" s="1"/>
  <c r="B71" i="39" a="1"/>
  <c r="B71" i="39" s="1"/>
  <c r="A71" i="39" s="1"/>
  <c r="Z70" i="39" a="1"/>
  <c r="Z70" i="39" s="1"/>
  <c r="Y70" i="39" s="1"/>
  <c r="J70" i="39" a="1"/>
  <c r="J70" i="39" s="1"/>
  <c r="I70" i="39" s="1"/>
  <c r="AH69" i="39" a="1"/>
  <c r="AH69" i="39" s="1"/>
  <c r="AG69" i="39" s="1"/>
  <c r="R69" i="39" a="1"/>
  <c r="R69" i="39" s="1"/>
  <c r="Q69" i="39" s="1"/>
  <c r="B69" i="39" a="1"/>
  <c r="B69" i="39" s="1"/>
  <c r="A69" i="39" s="1"/>
  <c r="Z68" i="39" a="1"/>
  <c r="Z68" i="39" s="1"/>
  <c r="Y68" i="39" s="1"/>
  <c r="J68" i="39" a="1"/>
  <c r="J68" i="39" s="1"/>
  <c r="I68" i="39" s="1"/>
  <c r="AH67" i="39" a="1"/>
  <c r="AH67" i="39" s="1"/>
  <c r="AG67" i="39" s="1"/>
  <c r="R67" i="39" a="1"/>
  <c r="R67" i="39" s="1"/>
  <c r="Q67" i="39" s="1"/>
  <c r="B67" i="39" a="1"/>
  <c r="B67" i="39" s="1"/>
  <c r="A67" i="39" s="1"/>
  <c r="Z66" i="39" a="1"/>
  <c r="Z66" i="39" s="1"/>
  <c r="Y66" i="39" s="1"/>
  <c r="J66" i="39" a="1"/>
  <c r="J66" i="39" s="1"/>
  <c r="I66" i="39" s="1"/>
  <c r="AH65" i="39" a="1"/>
  <c r="AH65" i="39" s="1"/>
  <c r="AG65" i="39" s="1"/>
  <c r="R65" i="39" a="1"/>
  <c r="R65" i="39" s="1"/>
  <c r="Q65" i="39" s="1"/>
  <c r="B65" i="39" a="1"/>
  <c r="B65" i="39" s="1"/>
  <c r="A65" i="39" s="1"/>
  <c r="Z64" i="39" a="1"/>
  <c r="Z64" i="39" s="1"/>
  <c r="Y64" i="39" s="1"/>
  <c r="J64" i="39" a="1"/>
  <c r="J64" i="39" s="1"/>
  <c r="I64" i="39" s="1"/>
  <c r="AH63" i="39" a="1"/>
  <c r="AH63" i="39" s="1"/>
  <c r="AG63" i="39" s="1"/>
  <c r="R63" i="39" a="1"/>
  <c r="R63" i="39" s="1"/>
  <c r="Q63" i="39" s="1"/>
  <c r="B63" i="39" a="1"/>
  <c r="B63" i="39" s="1"/>
  <c r="A63" i="39" s="1"/>
  <c r="Z62" i="39" a="1"/>
  <c r="Z62" i="39" s="1"/>
  <c r="Y62" i="39" s="1"/>
  <c r="J62" i="39" a="1"/>
  <c r="J62" i="39" s="1"/>
  <c r="I62" i="39" s="1"/>
  <c r="AH61" i="39" a="1"/>
  <c r="AH61" i="39" s="1"/>
  <c r="AG61" i="39" s="1"/>
  <c r="R61" i="39" a="1"/>
  <c r="R61" i="39" s="1"/>
  <c r="Q61" i="39" s="1"/>
  <c r="B61" i="39" a="1"/>
  <c r="B61" i="39" s="1"/>
  <c r="A61" i="39" s="1"/>
  <c r="Z60" i="39" a="1"/>
  <c r="Z60" i="39" s="1"/>
  <c r="Y60" i="39" s="1"/>
  <c r="J60" i="39" a="1"/>
  <c r="J60" i="39" s="1"/>
  <c r="I60" i="39" s="1"/>
  <c r="AH59" i="39" a="1"/>
  <c r="AH59" i="39" s="1"/>
  <c r="AG59" i="39" s="1"/>
  <c r="R59" i="39" a="1"/>
  <c r="R59" i="39" s="1"/>
  <c r="Q59" i="39" s="1"/>
  <c r="B59" i="39" a="1"/>
  <c r="B59" i="39" s="1"/>
  <c r="A59" i="39" s="1"/>
  <c r="Z58" i="39" a="1"/>
  <c r="Z58" i="39" s="1"/>
  <c r="Y58" i="39" s="1"/>
  <c r="J58" i="39" a="1"/>
  <c r="J58" i="39" s="1"/>
  <c r="I58" i="39" s="1"/>
  <c r="AH57" i="39" a="1"/>
  <c r="AH57" i="39" s="1"/>
  <c r="AG57" i="39" s="1"/>
  <c r="R57" i="39" a="1"/>
  <c r="R57" i="39" s="1"/>
  <c r="Q57" i="39" s="1"/>
  <c r="B57" i="39" a="1"/>
  <c r="B57" i="39" s="1"/>
  <c r="A57" i="39" s="1"/>
  <c r="Z56" i="39" a="1"/>
  <c r="Z56" i="39" s="1"/>
  <c r="Y56" i="39" s="1"/>
  <c r="J56" i="39" a="1"/>
  <c r="J56" i="39" s="1"/>
  <c r="I56" i="39" s="1"/>
  <c r="AH55" i="39" a="1"/>
  <c r="AH55" i="39" s="1"/>
  <c r="AG55" i="39" s="1"/>
  <c r="R55" i="39" a="1"/>
  <c r="R55" i="39" s="1"/>
  <c r="Q55" i="39" s="1"/>
  <c r="B55" i="39" a="1"/>
  <c r="B55" i="39" s="1"/>
  <c r="A55" i="39" s="1"/>
  <c r="Z54" i="39" a="1"/>
  <c r="Z54" i="39" s="1"/>
  <c r="Y54" i="39" s="1"/>
  <c r="J54" i="39" a="1"/>
  <c r="J54" i="39" s="1"/>
  <c r="I54" i="39" s="1"/>
  <c r="AH53" i="39" a="1"/>
  <c r="AH53" i="39" s="1"/>
  <c r="AG53" i="39" s="1"/>
  <c r="R53" i="39" a="1"/>
  <c r="R53" i="39" s="1"/>
  <c r="Q53" i="39" s="1"/>
  <c r="B53" i="39" a="1"/>
  <c r="B53" i="39" s="1"/>
  <c r="A53" i="39" s="1"/>
  <c r="Z52" i="39" a="1"/>
  <c r="Z52" i="39" s="1"/>
  <c r="Y52" i="39" s="1"/>
  <c r="J52" i="39" a="1"/>
  <c r="J52" i="39" s="1"/>
  <c r="I52" i="39" s="1"/>
  <c r="AH51" i="39" a="1"/>
  <c r="AH51" i="39" s="1"/>
  <c r="AG51" i="39" s="1"/>
  <c r="R51" i="39" a="1"/>
  <c r="R51" i="39" s="1"/>
  <c r="Q51" i="39" s="1"/>
  <c r="B51" i="39" a="1"/>
  <c r="B51" i="39" s="1"/>
  <c r="A51" i="39" s="1"/>
  <c r="Z50" i="39" a="1"/>
  <c r="Z50" i="39" s="1"/>
  <c r="Y50" i="39" s="1"/>
  <c r="J50" i="39" a="1"/>
  <c r="J50" i="39" s="1"/>
  <c r="I50" i="39" s="1"/>
  <c r="AH49" i="39" a="1"/>
  <c r="AH49" i="39" s="1"/>
  <c r="AG49" i="39" s="1"/>
  <c r="R49" i="39" a="1"/>
  <c r="R49" i="39" s="1"/>
  <c r="Q49" i="39" s="1"/>
  <c r="B49" i="39" a="1"/>
  <c r="B49" i="39" s="1"/>
  <c r="A49" i="39" s="1"/>
  <c r="Z48" i="39" a="1"/>
  <c r="Z48" i="39" s="1"/>
  <c r="Y48" i="39" s="1"/>
  <c r="J48" i="39" a="1"/>
  <c r="J48" i="39" s="1"/>
  <c r="I48" i="39" s="1"/>
  <c r="AH47" i="39" a="1"/>
  <c r="AH47" i="39" s="1"/>
  <c r="AG47" i="39" s="1"/>
  <c r="R47" i="39" a="1"/>
  <c r="R47" i="39" s="1"/>
  <c r="Q47" i="39" s="1"/>
  <c r="B47" i="39" a="1"/>
  <c r="B47" i="39" s="1"/>
  <c r="A47" i="39" s="1"/>
  <c r="Z46" i="39" a="1"/>
  <c r="Z46" i="39" s="1"/>
  <c r="Y46" i="39" s="1"/>
  <c r="J46" i="39" a="1"/>
  <c r="J46" i="39" s="1"/>
  <c r="I46" i="39" s="1"/>
  <c r="AH45" i="39" a="1"/>
  <c r="AH45" i="39" s="1"/>
  <c r="AG45" i="39" s="1"/>
  <c r="R45" i="39" a="1"/>
  <c r="R45" i="39" s="1"/>
  <c r="Q45" i="39" s="1"/>
  <c r="B45" i="39" a="1"/>
  <c r="B45" i="39" s="1"/>
  <c r="A45" i="39" s="1"/>
  <c r="Z44" i="39" a="1"/>
  <c r="Z44" i="39" s="1"/>
  <c r="Y44" i="39" s="1"/>
  <c r="J44" i="39" a="1"/>
  <c r="J44" i="39" s="1"/>
  <c r="I44" i="39" s="1"/>
  <c r="AH43" i="39" a="1"/>
  <c r="AH43" i="39" s="1"/>
  <c r="AG43" i="39" s="1"/>
  <c r="R43" i="39" a="1"/>
  <c r="R43" i="39" s="1"/>
  <c r="Q43" i="39" s="1"/>
  <c r="B43" i="39" a="1"/>
  <c r="B43" i="39" s="1"/>
  <c r="A43" i="39" s="1"/>
  <c r="Z42" i="39" a="1"/>
  <c r="Z42" i="39" s="1"/>
  <c r="Y42" i="39" s="1"/>
  <c r="J42" i="39" a="1"/>
  <c r="J42" i="39" s="1"/>
  <c r="I42" i="39" s="1"/>
  <c r="AH41" i="39" a="1"/>
  <c r="AH41" i="39" s="1"/>
  <c r="AG41" i="39" s="1"/>
  <c r="R41" i="39" a="1"/>
  <c r="R41" i="39" s="1"/>
  <c r="Q41" i="39" s="1"/>
  <c r="B41" i="39" a="1"/>
  <c r="B41" i="39" s="1"/>
  <c r="A41" i="39" s="1"/>
  <c r="Z40" i="39" a="1"/>
  <c r="Z40" i="39" s="1"/>
  <c r="Y40" i="39" s="1"/>
  <c r="J40" i="39" a="1"/>
  <c r="J40" i="39" s="1"/>
  <c r="I40" i="39" s="1"/>
  <c r="AH39" i="39" a="1"/>
  <c r="AH39" i="39" s="1"/>
  <c r="AG39" i="39" s="1"/>
  <c r="R39" i="39" a="1"/>
  <c r="R39" i="39" s="1"/>
  <c r="Q39" i="39" s="1"/>
  <c r="B39" i="39" a="1"/>
  <c r="B39" i="39" s="1"/>
  <c r="A39" i="39" s="1"/>
  <c r="Z38" i="39" a="1"/>
  <c r="Z38" i="39" s="1"/>
  <c r="Y38" i="39" s="1"/>
  <c r="J38" i="39" a="1"/>
  <c r="J38" i="39" s="1"/>
  <c r="I38" i="39" s="1"/>
  <c r="AH37" i="39" a="1"/>
  <c r="AH37" i="39" s="1"/>
  <c r="AG37" i="39" s="1"/>
  <c r="R37" i="39" a="1"/>
  <c r="R37" i="39" s="1"/>
  <c r="Q37" i="39" s="1"/>
  <c r="B37" i="39" a="1"/>
  <c r="B37" i="39" s="1"/>
  <c r="A37" i="39" s="1"/>
  <c r="Z36" i="39" a="1"/>
  <c r="Z36" i="39" s="1"/>
  <c r="Y36" i="39" s="1"/>
  <c r="J36" i="39" a="1"/>
  <c r="J36" i="39" s="1"/>
  <c r="I36" i="39" s="1"/>
  <c r="AH35" i="39" a="1"/>
  <c r="AH35" i="39" s="1"/>
  <c r="AG35" i="39" s="1"/>
  <c r="R35" i="39" a="1"/>
  <c r="R35" i="39" s="1"/>
  <c r="Q35" i="39" s="1"/>
  <c r="B35" i="39" a="1"/>
  <c r="B35" i="39" s="1"/>
  <c r="A35" i="39" s="1"/>
  <c r="Z34" i="39" a="1"/>
  <c r="Z34" i="39" s="1"/>
  <c r="Y34" i="39" s="1"/>
  <c r="J34" i="39" a="1"/>
  <c r="J34" i="39" s="1"/>
  <c r="I34" i="39" s="1"/>
  <c r="AH33" i="39" a="1"/>
  <c r="AH33" i="39" s="1"/>
  <c r="AG33" i="39" s="1"/>
  <c r="R33" i="39" a="1"/>
  <c r="R33" i="39" s="1"/>
  <c r="Q33" i="39" s="1"/>
  <c r="B33" i="39" a="1"/>
  <c r="B33" i="39" s="1"/>
  <c r="A33" i="39" s="1"/>
  <c r="Z32" i="39" a="1"/>
  <c r="Z32" i="39" s="1"/>
  <c r="Y32" i="39" s="1"/>
  <c r="J32" i="39" a="1"/>
  <c r="J32" i="39" s="1"/>
  <c r="I32" i="39" s="1"/>
  <c r="AH31" i="39" a="1"/>
  <c r="AH31" i="39" s="1"/>
  <c r="AG31" i="39" s="1"/>
  <c r="R31" i="39" a="1"/>
  <c r="R31" i="39" s="1"/>
  <c r="Q31" i="39" s="1"/>
  <c r="B31" i="39" a="1"/>
  <c r="B31" i="39" s="1"/>
  <c r="A31" i="39" s="1"/>
  <c r="Z30" i="39" a="1"/>
  <c r="Z30" i="39" s="1"/>
  <c r="Y30" i="39" s="1"/>
  <c r="J30" i="39" a="1"/>
  <c r="J30" i="39" s="1"/>
  <c r="I30" i="39" s="1"/>
  <c r="AH29" i="39" a="1"/>
  <c r="AH29" i="39" s="1"/>
  <c r="AG29" i="39" s="1"/>
  <c r="R29" i="39" a="1"/>
  <c r="R29" i="39" s="1"/>
  <c r="Q29" i="39" s="1"/>
  <c r="B29" i="39" a="1"/>
  <c r="B29" i="39" s="1"/>
  <c r="A29" i="39" s="1"/>
  <c r="Z28" i="39" a="1"/>
  <c r="Z28" i="39" s="1"/>
  <c r="Y28" i="39" s="1"/>
  <c r="J28" i="39" a="1"/>
  <c r="J28" i="39" s="1"/>
  <c r="I28" i="39" s="1"/>
  <c r="AH27" i="39" a="1"/>
  <c r="AH27" i="39" s="1"/>
  <c r="AG27" i="39" s="1"/>
  <c r="R27" i="39" a="1"/>
  <c r="R27" i="39" s="1"/>
  <c r="Q27" i="39" s="1"/>
  <c r="B27" i="39" a="1"/>
  <c r="B27" i="39" s="1"/>
  <c r="A27" i="39" s="1"/>
  <c r="Z26" i="39" a="1"/>
  <c r="Z26" i="39" s="1"/>
  <c r="Y26" i="39" s="1"/>
  <c r="J26" i="39" a="1"/>
  <c r="J26" i="39" s="1"/>
  <c r="I26" i="39" s="1"/>
  <c r="AH25" i="39" a="1"/>
  <c r="AH25" i="39" s="1"/>
  <c r="AG25" i="39" s="1"/>
  <c r="R25" i="39" a="1"/>
  <c r="R25" i="39" s="1"/>
  <c r="Q25" i="39" s="1"/>
  <c r="B25" i="39" a="1"/>
  <c r="B25" i="39" s="1"/>
  <c r="A25" i="39" s="1"/>
  <c r="Z24" i="39" a="1"/>
  <c r="Z24" i="39" s="1"/>
  <c r="Y24" i="39" s="1"/>
  <c r="J24" i="39" a="1"/>
  <c r="J24" i="39" s="1"/>
  <c r="I24" i="39" s="1"/>
  <c r="AH23" i="39" a="1"/>
  <c r="AH23" i="39" s="1"/>
  <c r="AG23" i="39" s="1"/>
  <c r="R23" i="39" a="1"/>
  <c r="R23" i="39" s="1"/>
  <c r="Q23" i="39" s="1"/>
  <c r="B23" i="39" a="1"/>
  <c r="B23" i="39" s="1"/>
  <c r="A23" i="39" s="1"/>
  <c r="Z22" i="39" a="1"/>
  <c r="Z22" i="39" s="1"/>
  <c r="Y22" i="39" s="1"/>
  <c r="J22" i="39" a="1"/>
  <c r="J22" i="39" s="1"/>
  <c r="I22" i="39" s="1"/>
  <c r="AH21" i="39" a="1"/>
  <c r="AH21" i="39" s="1"/>
  <c r="AG21" i="39" s="1"/>
  <c r="R21" i="39" a="1"/>
  <c r="R21" i="39" s="1"/>
  <c r="Q21" i="39" s="1"/>
  <c r="B21" i="39" a="1"/>
  <c r="B21" i="39" s="1"/>
  <c r="A21" i="39" s="1"/>
  <c r="Z20" i="39" a="1"/>
  <c r="Z20" i="39" s="1"/>
  <c r="Y20" i="39" s="1"/>
  <c r="J20" i="39" a="1"/>
  <c r="J20" i="39" s="1"/>
  <c r="I20" i="39" s="1"/>
  <c r="AH19" i="39" a="1"/>
  <c r="AH19" i="39" s="1"/>
  <c r="AG19" i="39" s="1"/>
  <c r="R19" i="39" a="1"/>
  <c r="R19" i="39" s="1"/>
  <c r="Q19" i="39" s="1"/>
  <c r="B19" i="39" a="1"/>
  <c r="B19" i="39" s="1"/>
  <c r="A19" i="39" s="1"/>
  <c r="Z18" i="39" a="1"/>
  <c r="Z18" i="39" s="1"/>
  <c r="Y18" i="39" s="1"/>
  <c r="J18" i="39" a="1"/>
  <c r="J18" i="39" s="1"/>
  <c r="I18" i="39" s="1"/>
  <c r="AH17" i="39" a="1"/>
  <c r="AH17" i="39" s="1"/>
  <c r="AG17" i="39" s="1"/>
  <c r="R17" i="39" a="1"/>
  <c r="R17" i="39" s="1"/>
  <c r="Q17" i="39" s="1"/>
  <c r="B17" i="39" a="1"/>
  <c r="B17" i="39" s="1"/>
  <c r="A17" i="39" s="1"/>
  <c r="Z16" i="39" a="1"/>
  <c r="Z16" i="39" s="1"/>
  <c r="Y16" i="39" s="1"/>
  <c r="J16" i="39" a="1"/>
  <c r="J16" i="39" s="1"/>
  <c r="I16" i="39" s="1"/>
  <c r="AH15" i="39" a="1"/>
  <c r="AH15" i="39" s="1"/>
  <c r="AG15" i="39" s="1"/>
  <c r="R15" i="39" a="1"/>
  <c r="R15" i="39" s="1"/>
  <c r="Q15" i="39" s="1"/>
  <c r="B15" i="39" a="1"/>
  <c r="B15" i="39" s="1"/>
  <c r="A15" i="39" s="1"/>
  <c r="Z14" i="39" a="1"/>
  <c r="Z14" i="39" s="1"/>
  <c r="Y14" i="39" s="1"/>
  <c r="J14" i="39" a="1"/>
  <c r="J14" i="39" s="1"/>
  <c r="I14" i="39" s="1"/>
  <c r="AH13" i="39" a="1"/>
  <c r="AH13" i="39" s="1"/>
  <c r="AG13" i="39" s="1"/>
  <c r="R13" i="39" a="1"/>
  <c r="R13" i="39" s="1"/>
  <c r="Q13" i="39" s="1"/>
  <c r="B13" i="39" a="1"/>
  <c r="B13" i="39" s="1"/>
  <c r="A13" i="39" s="1"/>
  <c r="Z12" i="39" a="1"/>
  <c r="Z12" i="39" s="1"/>
  <c r="Y12" i="39" s="1"/>
  <c r="J12" i="39" a="1"/>
  <c r="J12" i="39" s="1"/>
  <c r="I12" i="39" s="1"/>
  <c r="AH11" i="39" a="1"/>
  <c r="AH11" i="39" s="1"/>
  <c r="AG11" i="39" s="1"/>
  <c r="R11" i="39" a="1"/>
  <c r="R11" i="39" s="1"/>
  <c r="Q11" i="39" s="1"/>
  <c r="B11" i="39" a="1"/>
  <c r="B11" i="39" s="1"/>
  <c r="A11" i="39" s="1"/>
  <c r="Z10" i="39" a="1"/>
  <c r="Z10" i="39" s="1"/>
  <c r="Y10" i="39" s="1"/>
  <c r="J10" i="39" a="1"/>
  <c r="J10" i="39" s="1"/>
  <c r="I10" i="39" s="1"/>
  <c r="AH9" i="39" a="1"/>
  <c r="AH9" i="39" s="1"/>
  <c r="AG9" i="39" s="1"/>
  <c r="R9" i="39" a="1"/>
  <c r="R9" i="39" s="1"/>
  <c r="Q9" i="39" s="1"/>
  <c r="B9" i="39" a="1"/>
  <c r="B9" i="39" s="1"/>
  <c r="A9" i="39" s="1"/>
  <c r="V113" i="39" a="1"/>
  <c r="V113" i="39" s="1"/>
  <c r="U113" i="39" s="1"/>
  <c r="AF112" i="39" a="1"/>
  <c r="AF112" i="39" s="1"/>
  <c r="AE112" i="39" s="1"/>
  <c r="J112" i="39" a="1"/>
  <c r="J112" i="39" s="1"/>
  <c r="I112" i="39" s="1"/>
  <c r="AB111" i="39" a="1"/>
  <c r="AB111" i="39" s="1"/>
  <c r="AA111" i="39" s="1"/>
  <c r="J111" i="39" a="1"/>
  <c r="J111" i="39" s="1"/>
  <c r="I111" i="39" s="1"/>
  <c r="AF110" i="39" a="1"/>
  <c r="AF110" i="39" s="1"/>
  <c r="AE110" i="39" s="1"/>
  <c r="N110" i="39" a="1"/>
  <c r="N110" i="39" s="1"/>
  <c r="M110" i="39" s="1"/>
  <c r="AH109" i="39" a="1"/>
  <c r="AH109" i="39" s="1"/>
  <c r="AG109" i="39" s="1"/>
  <c r="P109" i="39" a="1"/>
  <c r="P109" i="39" s="1"/>
  <c r="O109" i="39" s="1"/>
  <c r="AL108" i="39" a="1"/>
  <c r="AL108" i="39" s="1"/>
  <c r="AK108" i="39" s="1"/>
  <c r="T108" i="39" a="1"/>
  <c r="T108" i="39" s="1"/>
  <c r="S108" i="39" s="1"/>
  <c r="B108" i="39" a="1"/>
  <c r="B108" i="39" s="1"/>
  <c r="A108" i="39" s="1"/>
  <c r="X107" i="39" a="1"/>
  <c r="X107" i="39" s="1"/>
  <c r="W107" i="39" s="1"/>
  <c r="F107" i="39" a="1"/>
  <c r="F107" i="39" s="1"/>
  <c r="E107" i="39" s="1"/>
  <c r="Z106" i="39" a="1"/>
  <c r="Z106" i="39" s="1"/>
  <c r="Y106" i="39" s="1"/>
  <c r="H106" i="39" a="1"/>
  <c r="H106" i="39" s="1"/>
  <c r="G106" i="39" s="1"/>
  <c r="AF105" i="39" a="1"/>
  <c r="AF105" i="39" s="1"/>
  <c r="AE105" i="39" s="1"/>
  <c r="P105" i="39" a="1"/>
  <c r="P105" i="39" s="1"/>
  <c r="O105" i="39" s="1"/>
  <c r="AN104" i="39" a="1"/>
  <c r="AN104" i="39" s="1"/>
  <c r="AM104" i="39" s="1"/>
  <c r="X104" i="39" a="1"/>
  <c r="X104" i="39" s="1"/>
  <c r="W104" i="39" s="1"/>
  <c r="H104" i="39" a="1"/>
  <c r="H104" i="39" s="1"/>
  <c r="G104" i="39" s="1"/>
  <c r="AF103" i="39" a="1"/>
  <c r="AF103" i="39" s="1"/>
  <c r="AE103" i="39" s="1"/>
  <c r="P103" i="39" a="1"/>
  <c r="P103" i="39" s="1"/>
  <c r="O103" i="39" s="1"/>
  <c r="AN102" i="39" a="1"/>
  <c r="AN102" i="39" s="1"/>
  <c r="AM102" i="39" s="1"/>
  <c r="X102" i="39" a="1"/>
  <c r="X102" i="39" s="1"/>
  <c r="W102" i="39" s="1"/>
  <c r="H102" i="39" a="1"/>
  <c r="H102" i="39" s="1"/>
  <c r="G102" i="39" s="1"/>
  <c r="AF101" i="39" a="1"/>
  <c r="AF101" i="39" s="1"/>
  <c r="AE101" i="39" s="1"/>
  <c r="P101" i="39" a="1"/>
  <c r="P101" i="39" s="1"/>
  <c r="O101" i="39" s="1"/>
  <c r="AN100" i="39" a="1"/>
  <c r="AN100" i="39" s="1"/>
  <c r="AM100" i="39" s="1"/>
  <c r="X100" i="39" a="1"/>
  <c r="X100" i="39" s="1"/>
  <c r="W100" i="39" s="1"/>
  <c r="H100" i="39" a="1"/>
  <c r="H100" i="39" s="1"/>
  <c r="G100" i="39" s="1"/>
  <c r="AF99" i="39" a="1"/>
  <c r="AF99" i="39" s="1"/>
  <c r="AE99" i="39" s="1"/>
  <c r="P99" i="39" a="1"/>
  <c r="P99" i="39" s="1"/>
  <c r="O99" i="39" s="1"/>
  <c r="AN98" i="39" a="1"/>
  <c r="AN98" i="39" s="1"/>
  <c r="AM98" i="39" s="1"/>
  <c r="X98" i="39" a="1"/>
  <c r="X98" i="39" s="1"/>
  <c r="W98" i="39" s="1"/>
  <c r="H98" i="39" a="1"/>
  <c r="H98" i="39" s="1"/>
  <c r="G98" i="39" s="1"/>
  <c r="AF97" i="39" a="1"/>
  <c r="AF97" i="39" s="1"/>
  <c r="AE97" i="39" s="1"/>
  <c r="P97" i="39" a="1"/>
  <c r="P97" i="39" s="1"/>
  <c r="O97" i="39" s="1"/>
  <c r="AN96" i="39" a="1"/>
  <c r="AN96" i="39" s="1"/>
  <c r="AM96" i="39" s="1"/>
  <c r="X96" i="39" a="1"/>
  <c r="X96" i="39" s="1"/>
  <c r="W96" i="39" s="1"/>
  <c r="H96" i="39" a="1"/>
  <c r="H96" i="39" s="1"/>
  <c r="G96" i="39" s="1"/>
  <c r="AF95" i="39" a="1"/>
  <c r="AF95" i="39" s="1"/>
  <c r="AE95" i="39" s="1"/>
  <c r="P95" i="39" a="1"/>
  <c r="P95" i="39" s="1"/>
  <c r="O95" i="39" s="1"/>
  <c r="AN94" i="39" a="1"/>
  <c r="AN94" i="39" s="1"/>
  <c r="AM94" i="39" s="1"/>
  <c r="X94" i="39" a="1"/>
  <c r="X94" i="39" s="1"/>
  <c r="W94" i="39" s="1"/>
  <c r="H94" i="39" a="1"/>
  <c r="H94" i="39" s="1"/>
  <c r="G94" i="39" s="1"/>
  <c r="AF93" i="39" a="1"/>
  <c r="AF93" i="39" s="1"/>
  <c r="AE93" i="39" s="1"/>
  <c r="P93" i="39" a="1"/>
  <c r="P93" i="39" s="1"/>
  <c r="O93" i="39" s="1"/>
  <c r="AN92" i="39" a="1"/>
  <c r="AN92" i="39" s="1"/>
  <c r="AM92" i="39" s="1"/>
  <c r="X92" i="39" a="1"/>
  <c r="X92" i="39" s="1"/>
  <c r="W92" i="39" s="1"/>
  <c r="H92" i="39" a="1"/>
  <c r="H92" i="39" s="1"/>
  <c r="G92" i="39" s="1"/>
  <c r="AF91" i="39" a="1"/>
  <c r="AF91" i="39" s="1"/>
  <c r="AE91" i="39" s="1"/>
  <c r="P91" i="39" a="1"/>
  <c r="P91" i="39" s="1"/>
  <c r="O91" i="39" s="1"/>
  <c r="AN90" i="39" a="1"/>
  <c r="AN90" i="39" s="1"/>
  <c r="AM90" i="39" s="1"/>
  <c r="X90" i="39" a="1"/>
  <c r="X90" i="39" s="1"/>
  <c r="W90" i="39" s="1"/>
  <c r="H90" i="39" a="1"/>
  <c r="H90" i="39" s="1"/>
  <c r="G90" i="39" s="1"/>
  <c r="AF89" i="39" a="1"/>
  <c r="AF89" i="39" s="1"/>
  <c r="AE89" i="39" s="1"/>
  <c r="P89" i="39" a="1"/>
  <c r="P89" i="39" s="1"/>
  <c r="O89" i="39" s="1"/>
  <c r="AN88" i="39" a="1"/>
  <c r="AN88" i="39" s="1"/>
  <c r="AM88" i="39" s="1"/>
  <c r="X88" i="39" a="1"/>
  <c r="X88" i="39" s="1"/>
  <c r="W88" i="39" s="1"/>
  <c r="H88" i="39" a="1"/>
  <c r="H88" i="39" s="1"/>
  <c r="G88" i="39" s="1"/>
  <c r="AF87" i="39" a="1"/>
  <c r="AF87" i="39" s="1"/>
  <c r="AE87" i="39" s="1"/>
  <c r="P87" i="39" a="1"/>
  <c r="P87" i="39" s="1"/>
  <c r="O87" i="39" s="1"/>
  <c r="AN86" i="39" a="1"/>
  <c r="AN86" i="39" s="1"/>
  <c r="AM86" i="39" s="1"/>
  <c r="X86" i="39" a="1"/>
  <c r="X86" i="39" s="1"/>
  <c r="W86" i="39" s="1"/>
  <c r="H86" i="39" a="1"/>
  <c r="H86" i="39" s="1"/>
  <c r="G86" i="39" s="1"/>
  <c r="AF85" i="39" a="1"/>
  <c r="AF85" i="39" s="1"/>
  <c r="AE85" i="39" s="1"/>
  <c r="P85" i="39" a="1"/>
  <c r="P85" i="39" s="1"/>
  <c r="O85" i="39" s="1"/>
  <c r="AN84" i="39" a="1"/>
  <c r="AN84" i="39" s="1"/>
  <c r="AM84" i="39" s="1"/>
  <c r="X84" i="39" a="1"/>
  <c r="X84" i="39" s="1"/>
  <c r="W84" i="39" s="1"/>
  <c r="H84" i="39" a="1"/>
  <c r="H84" i="39" s="1"/>
  <c r="G84" i="39" s="1"/>
  <c r="AF83" i="39" a="1"/>
  <c r="AF83" i="39" s="1"/>
  <c r="AE83" i="39" s="1"/>
  <c r="P83" i="39" a="1"/>
  <c r="P83" i="39" s="1"/>
  <c r="O83" i="39" s="1"/>
  <c r="AN82" i="39" a="1"/>
  <c r="AN82" i="39" s="1"/>
  <c r="AM82" i="39" s="1"/>
  <c r="X82" i="39" a="1"/>
  <c r="X82" i="39" s="1"/>
  <c r="W82" i="39" s="1"/>
  <c r="H82" i="39" a="1"/>
  <c r="H82" i="39" s="1"/>
  <c r="G82" i="39" s="1"/>
  <c r="AF81" i="39" a="1"/>
  <c r="AF81" i="39" s="1"/>
  <c r="AE81" i="39" s="1"/>
  <c r="P81" i="39" a="1"/>
  <c r="P81" i="39" s="1"/>
  <c r="O81" i="39" s="1"/>
  <c r="AN80" i="39" a="1"/>
  <c r="AN80" i="39" s="1"/>
  <c r="AM80" i="39" s="1"/>
  <c r="X80" i="39" a="1"/>
  <c r="X80" i="39" s="1"/>
  <c r="W80" i="39" s="1"/>
  <c r="H80" i="39" a="1"/>
  <c r="H80" i="39" s="1"/>
  <c r="G80" i="39" s="1"/>
  <c r="AF79" i="39" a="1"/>
  <c r="AF79" i="39" s="1"/>
  <c r="AE79" i="39" s="1"/>
  <c r="P79" i="39" a="1"/>
  <c r="P79" i="39" s="1"/>
  <c r="O79" i="39" s="1"/>
  <c r="AN78" i="39" a="1"/>
  <c r="AN78" i="39" s="1"/>
  <c r="AM78" i="39" s="1"/>
  <c r="X78" i="39" a="1"/>
  <c r="X78" i="39" s="1"/>
  <c r="W78" i="39" s="1"/>
  <c r="H78" i="39" a="1"/>
  <c r="H78" i="39" s="1"/>
  <c r="G78" i="39" s="1"/>
  <c r="AF77" i="39" a="1"/>
  <c r="AF77" i="39" s="1"/>
  <c r="AE77" i="39" s="1"/>
  <c r="P77" i="39" a="1"/>
  <c r="P77" i="39" s="1"/>
  <c r="O77" i="39" s="1"/>
  <c r="AN76" i="39" a="1"/>
  <c r="AN76" i="39" s="1"/>
  <c r="AM76" i="39" s="1"/>
  <c r="X76" i="39" a="1"/>
  <c r="X76" i="39" s="1"/>
  <c r="W76" i="39" s="1"/>
  <c r="H76" i="39" a="1"/>
  <c r="H76" i="39" s="1"/>
  <c r="G76" i="39" s="1"/>
  <c r="AF75" i="39" a="1"/>
  <c r="AF75" i="39" s="1"/>
  <c r="AE75" i="39" s="1"/>
  <c r="P75" i="39" a="1"/>
  <c r="P75" i="39" s="1"/>
  <c r="O75" i="39" s="1"/>
  <c r="AN74" i="39" a="1"/>
  <c r="AN74" i="39" s="1"/>
  <c r="AM74" i="39" s="1"/>
  <c r="X74" i="39" a="1"/>
  <c r="X74" i="39" s="1"/>
  <c r="W74" i="39" s="1"/>
  <c r="H74" i="39" a="1"/>
  <c r="H74" i="39" s="1"/>
  <c r="G74" i="39" s="1"/>
  <c r="AF73" i="39" a="1"/>
  <c r="AF73" i="39" s="1"/>
  <c r="AE73" i="39" s="1"/>
  <c r="P73" i="39" a="1"/>
  <c r="P73" i="39" s="1"/>
  <c r="O73" i="39" s="1"/>
  <c r="AN72" i="39" a="1"/>
  <c r="AN72" i="39" s="1"/>
  <c r="AM72" i="39" s="1"/>
  <c r="X72" i="39" a="1"/>
  <c r="X72" i="39" s="1"/>
  <c r="W72" i="39" s="1"/>
  <c r="H72" i="39" a="1"/>
  <c r="H72" i="39" s="1"/>
  <c r="G72" i="39" s="1"/>
  <c r="AF71" i="39" a="1"/>
  <c r="AF71" i="39" s="1"/>
  <c r="AE71" i="39" s="1"/>
  <c r="P71" i="39" a="1"/>
  <c r="P71" i="39" s="1"/>
  <c r="O71" i="39" s="1"/>
  <c r="AN70" i="39" a="1"/>
  <c r="AN70" i="39" s="1"/>
  <c r="AM70" i="39" s="1"/>
  <c r="X70" i="39" a="1"/>
  <c r="X70" i="39" s="1"/>
  <c r="W70" i="39" s="1"/>
  <c r="H70" i="39" a="1"/>
  <c r="H70" i="39" s="1"/>
  <c r="G70" i="39" s="1"/>
  <c r="AF69" i="39" a="1"/>
  <c r="AF69" i="39" s="1"/>
  <c r="AE69" i="39" s="1"/>
  <c r="P69" i="39" a="1"/>
  <c r="P69" i="39" s="1"/>
  <c r="O69" i="39" s="1"/>
  <c r="AN68" i="39" a="1"/>
  <c r="AN68" i="39" s="1"/>
  <c r="AM68" i="39" s="1"/>
  <c r="X68" i="39" a="1"/>
  <c r="X68" i="39" s="1"/>
  <c r="W68" i="39" s="1"/>
  <c r="H68" i="39" a="1"/>
  <c r="H68" i="39" s="1"/>
  <c r="G68" i="39" s="1"/>
  <c r="AF67" i="39" a="1"/>
  <c r="AF67" i="39" s="1"/>
  <c r="AE67" i="39" s="1"/>
  <c r="P67" i="39" a="1"/>
  <c r="P67" i="39" s="1"/>
  <c r="O67" i="39" s="1"/>
  <c r="AN66" i="39" a="1"/>
  <c r="AN66" i="39" s="1"/>
  <c r="AM66" i="39" s="1"/>
  <c r="X66" i="39" a="1"/>
  <c r="X66" i="39" s="1"/>
  <c r="W66" i="39" s="1"/>
  <c r="H66" i="39" a="1"/>
  <c r="H66" i="39" s="1"/>
  <c r="G66" i="39" s="1"/>
  <c r="AF65" i="39" a="1"/>
  <c r="AF65" i="39" s="1"/>
  <c r="AE65" i="39" s="1"/>
  <c r="P65" i="39" a="1"/>
  <c r="P65" i="39" s="1"/>
  <c r="O65" i="39" s="1"/>
  <c r="AN64" i="39" a="1"/>
  <c r="AN64" i="39" s="1"/>
  <c r="AM64" i="39" s="1"/>
  <c r="X64" i="39" a="1"/>
  <c r="X64" i="39" s="1"/>
  <c r="W64" i="39" s="1"/>
  <c r="H64" i="39" a="1"/>
  <c r="H64" i="39" s="1"/>
  <c r="G64" i="39" s="1"/>
  <c r="AF63" i="39" a="1"/>
  <c r="AF63" i="39" s="1"/>
  <c r="AE63" i="39" s="1"/>
  <c r="P63" i="39" a="1"/>
  <c r="P63" i="39" s="1"/>
  <c r="O63" i="39" s="1"/>
  <c r="AN62" i="39" a="1"/>
  <c r="AN62" i="39" s="1"/>
  <c r="AM62" i="39" s="1"/>
  <c r="X62" i="39" a="1"/>
  <c r="X62" i="39" s="1"/>
  <c r="W62" i="39" s="1"/>
  <c r="H62" i="39" a="1"/>
  <c r="H62" i="39" s="1"/>
  <c r="G62" i="39" s="1"/>
  <c r="AF61" i="39" a="1"/>
  <c r="AF61" i="39" s="1"/>
  <c r="AE61" i="39" s="1"/>
  <c r="P61" i="39" a="1"/>
  <c r="P61" i="39" s="1"/>
  <c r="O61" i="39" s="1"/>
  <c r="AN60" i="39" a="1"/>
  <c r="AN60" i="39" s="1"/>
  <c r="AM60" i="39" s="1"/>
  <c r="X60" i="39" a="1"/>
  <c r="X60" i="39" s="1"/>
  <c r="W60" i="39" s="1"/>
  <c r="H60" i="39" a="1"/>
  <c r="H60" i="39" s="1"/>
  <c r="G60" i="39" s="1"/>
  <c r="AF59" i="39" a="1"/>
  <c r="AF59" i="39" s="1"/>
  <c r="AE59" i="39" s="1"/>
  <c r="P59" i="39" a="1"/>
  <c r="P59" i="39" s="1"/>
  <c r="O59" i="39" s="1"/>
  <c r="AN58" i="39" a="1"/>
  <c r="AN58" i="39" s="1"/>
  <c r="AM58" i="39" s="1"/>
  <c r="X58" i="39" a="1"/>
  <c r="X58" i="39" s="1"/>
  <c r="W58" i="39" s="1"/>
  <c r="H58" i="39" a="1"/>
  <c r="H58" i="39" s="1"/>
  <c r="G58" i="39" s="1"/>
  <c r="AF57" i="39" a="1"/>
  <c r="AF57" i="39" s="1"/>
  <c r="AE57" i="39" s="1"/>
  <c r="P57" i="39" a="1"/>
  <c r="P57" i="39" s="1"/>
  <c r="O57" i="39" s="1"/>
  <c r="AN56" i="39" a="1"/>
  <c r="AN56" i="39" s="1"/>
  <c r="AM56" i="39" s="1"/>
  <c r="X56" i="39" a="1"/>
  <c r="X56" i="39" s="1"/>
  <c r="W56" i="39" s="1"/>
  <c r="H56" i="39" a="1"/>
  <c r="H56" i="39" s="1"/>
  <c r="G56" i="39" s="1"/>
  <c r="AF55" i="39" a="1"/>
  <c r="AF55" i="39" s="1"/>
  <c r="AE55" i="39" s="1"/>
  <c r="P55" i="39" a="1"/>
  <c r="P55" i="39" s="1"/>
  <c r="O55" i="39" s="1"/>
  <c r="AN54" i="39" a="1"/>
  <c r="AN54" i="39" s="1"/>
  <c r="AM54" i="39" s="1"/>
  <c r="X54" i="39" a="1"/>
  <c r="X54" i="39" s="1"/>
  <c r="W54" i="39" s="1"/>
  <c r="H54" i="39" a="1"/>
  <c r="H54" i="39" s="1"/>
  <c r="G54" i="39" s="1"/>
  <c r="AF53" i="39" a="1"/>
  <c r="AF53" i="39" s="1"/>
  <c r="AE53" i="39" s="1"/>
  <c r="P53" i="39" a="1"/>
  <c r="P53" i="39" s="1"/>
  <c r="O53" i="39" s="1"/>
  <c r="AN52" i="39" a="1"/>
  <c r="AN52" i="39" s="1"/>
  <c r="AM52" i="39" s="1"/>
  <c r="X52" i="39" a="1"/>
  <c r="X52" i="39" s="1"/>
  <c r="W52" i="39" s="1"/>
  <c r="H52" i="39" a="1"/>
  <c r="H52" i="39" s="1"/>
  <c r="G52" i="39" s="1"/>
  <c r="AF51" i="39" a="1"/>
  <c r="AF51" i="39" s="1"/>
  <c r="AE51" i="39" s="1"/>
  <c r="P51" i="39" a="1"/>
  <c r="P51" i="39" s="1"/>
  <c r="O51" i="39" s="1"/>
  <c r="AN50" i="39" a="1"/>
  <c r="AN50" i="39" s="1"/>
  <c r="AM50" i="39" s="1"/>
  <c r="X50" i="39" a="1"/>
  <c r="X50" i="39" s="1"/>
  <c r="W50" i="39" s="1"/>
  <c r="H50" i="39" a="1"/>
  <c r="H50" i="39" s="1"/>
  <c r="G50" i="39" s="1"/>
  <c r="AF49" i="39" a="1"/>
  <c r="AF49" i="39" s="1"/>
  <c r="AE49" i="39" s="1"/>
  <c r="P49" i="39" a="1"/>
  <c r="P49" i="39" s="1"/>
  <c r="O49" i="39" s="1"/>
  <c r="AN48" i="39" a="1"/>
  <c r="AN48" i="39" s="1"/>
  <c r="AM48" i="39" s="1"/>
  <c r="X48" i="39" a="1"/>
  <c r="X48" i="39" s="1"/>
  <c r="W48" i="39" s="1"/>
  <c r="H48" i="39" a="1"/>
  <c r="H48" i="39" s="1"/>
  <c r="G48" i="39" s="1"/>
  <c r="AF47" i="39" a="1"/>
  <c r="AF47" i="39" s="1"/>
  <c r="AE47" i="39" s="1"/>
  <c r="P47" i="39" a="1"/>
  <c r="P47" i="39" s="1"/>
  <c r="O47" i="39" s="1"/>
  <c r="AN46" i="39" a="1"/>
  <c r="AN46" i="39" s="1"/>
  <c r="AM46" i="39" s="1"/>
  <c r="X46" i="39" a="1"/>
  <c r="X46" i="39" s="1"/>
  <c r="W46" i="39" s="1"/>
  <c r="H46" i="39" a="1"/>
  <c r="H46" i="39" s="1"/>
  <c r="G46" i="39" s="1"/>
  <c r="AF45" i="39" a="1"/>
  <c r="AF45" i="39" s="1"/>
  <c r="AE45" i="39" s="1"/>
  <c r="P45" i="39" a="1"/>
  <c r="P45" i="39" s="1"/>
  <c r="O45" i="39" s="1"/>
  <c r="AN44" i="39" a="1"/>
  <c r="AN44" i="39" s="1"/>
  <c r="AM44" i="39" s="1"/>
  <c r="X44" i="39" a="1"/>
  <c r="X44" i="39" s="1"/>
  <c r="W44" i="39" s="1"/>
  <c r="H44" i="39" a="1"/>
  <c r="H44" i="39" s="1"/>
  <c r="G44" i="39" s="1"/>
  <c r="AF43" i="39" a="1"/>
  <c r="AF43" i="39" s="1"/>
  <c r="AE43" i="39" s="1"/>
  <c r="P43" i="39" a="1"/>
  <c r="P43" i="39" s="1"/>
  <c r="O43" i="39" s="1"/>
  <c r="AN42" i="39" a="1"/>
  <c r="AN42" i="39" s="1"/>
  <c r="AM42" i="39" s="1"/>
  <c r="X42" i="39" a="1"/>
  <c r="X42" i="39" s="1"/>
  <c r="W42" i="39" s="1"/>
  <c r="H42" i="39" a="1"/>
  <c r="H42" i="39" s="1"/>
  <c r="G42" i="39" s="1"/>
  <c r="AF41" i="39" a="1"/>
  <c r="AF41" i="39" s="1"/>
  <c r="AE41" i="39" s="1"/>
  <c r="P41" i="39" a="1"/>
  <c r="P41" i="39" s="1"/>
  <c r="O41" i="39" s="1"/>
  <c r="AN40" i="39" a="1"/>
  <c r="AN40" i="39" s="1"/>
  <c r="AM40" i="39" s="1"/>
  <c r="X40" i="39" a="1"/>
  <c r="X40" i="39" s="1"/>
  <c r="W40" i="39" s="1"/>
  <c r="H40" i="39" a="1"/>
  <c r="H40" i="39" s="1"/>
  <c r="G40" i="39" s="1"/>
  <c r="AF39" i="39" a="1"/>
  <c r="AF39" i="39" s="1"/>
  <c r="AE39" i="39" s="1"/>
  <c r="P39" i="39" a="1"/>
  <c r="P39" i="39" s="1"/>
  <c r="O39" i="39" s="1"/>
  <c r="AN38" i="39" a="1"/>
  <c r="AN38" i="39" s="1"/>
  <c r="AM38" i="39" s="1"/>
  <c r="X38" i="39" a="1"/>
  <c r="X38" i="39" s="1"/>
  <c r="W38" i="39" s="1"/>
  <c r="H38" i="39" a="1"/>
  <c r="H38" i="39" s="1"/>
  <c r="G38" i="39" s="1"/>
  <c r="AF37" i="39" a="1"/>
  <c r="AF37" i="39" s="1"/>
  <c r="AE37" i="39" s="1"/>
  <c r="P37" i="39" a="1"/>
  <c r="P37" i="39" s="1"/>
  <c r="O37" i="39" s="1"/>
  <c r="AN36" i="39" a="1"/>
  <c r="AN36" i="39" s="1"/>
  <c r="AM36" i="39" s="1"/>
  <c r="X36" i="39" a="1"/>
  <c r="X36" i="39" s="1"/>
  <c r="W36" i="39" s="1"/>
  <c r="H36" i="39" a="1"/>
  <c r="H36" i="39" s="1"/>
  <c r="G36" i="39" s="1"/>
  <c r="AF35" i="39" a="1"/>
  <c r="AF35" i="39" s="1"/>
  <c r="AE35" i="39" s="1"/>
  <c r="P35" i="39" a="1"/>
  <c r="P35" i="39" s="1"/>
  <c r="O35" i="39" s="1"/>
  <c r="AN34" i="39" a="1"/>
  <c r="AN34" i="39" s="1"/>
  <c r="AM34" i="39" s="1"/>
  <c r="X34" i="39" a="1"/>
  <c r="X34" i="39" s="1"/>
  <c r="W34" i="39" s="1"/>
  <c r="H34" i="39" a="1"/>
  <c r="H34" i="39" s="1"/>
  <c r="G34" i="39" s="1"/>
  <c r="AF33" i="39" a="1"/>
  <c r="AF33" i="39" s="1"/>
  <c r="AE33" i="39" s="1"/>
  <c r="P33" i="39" a="1"/>
  <c r="P33" i="39" s="1"/>
  <c r="O33" i="39" s="1"/>
  <c r="AN32" i="39" a="1"/>
  <c r="AN32" i="39" s="1"/>
  <c r="AM32" i="39" s="1"/>
  <c r="X32" i="39" a="1"/>
  <c r="X32" i="39" s="1"/>
  <c r="W32" i="39" s="1"/>
  <c r="H32" i="39" a="1"/>
  <c r="H32" i="39" s="1"/>
  <c r="G32" i="39" s="1"/>
  <c r="AF31" i="39" a="1"/>
  <c r="AF31" i="39" s="1"/>
  <c r="AE31" i="39" s="1"/>
  <c r="P31" i="39" a="1"/>
  <c r="P31" i="39" s="1"/>
  <c r="O31" i="39" s="1"/>
  <c r="AN30" i="39" a="1"/>
  <c r="AN30" i="39" s="1"/>
  <c r="AM30" i="39" s="1"/>
  <c r="X30" i="39" a="1"/>
  <c r="X30" i="39" s="1"/>
  <c r="W30" i="39" s="1"/>
  <c r="H30" i="39" a="1"/>
  <c r="H30" i="39" s="1"/>
  <c r="G30" i="39" s="1"/>
  <c r="AF29" i="39" a="1"/>
  <c r="AF29" i="39" s="1"/>
  <c r="AE29" i="39" s="1"/>
  <c r="P29" i="39" a="1"/>
  <c r="P29" i="39" s="1"/>
  <c r="O29" i="39" s="1"/>
  <c r="AN28" i="39" a="1"/>
  <c r="AN28" i="39" s="1"/>
  <c r="AM28" i="39" s="1"/>
  <c r="X28" i="39" a="1"/>
  <c r="X28" i="39" s="1"/>
  <c r="W28" i="39" s="1"/>
  <c r="H28" i="39" a="1"/>
  <c r="H28" i="39" s="1"/>
  <c r="G28" i="39" s="1"/>
  <c r="AF27" i="39" a="1"/>
  <c r="AF27" i="39" s="1"/>
  <c r="AE27" i="39" s="1"/>
  <c r="P27" i="39" a="1"/>
  <c r="P27" i="39" s="1"/>
  <c r="O27" i="39" s="1"/>
  <c r="AN26" i="39" a="1"/>
  <c r="AN26" i="39" s="1"/>
  <c r="AM26" i="39" s="1"/>
  <c r="X26" i="39" a="1"/>
  <c r="X26" i="39" s="1"/>
  <c r="W26" i="39" s="1"/>
  <c r="H26" i="39" a="1"/>
  <c r="H26" i="39" s="1"/>
  <c r="G26" i="39" s="1"/>
  <c r="AF25" i="39" a="1"/>
  <c r="AF25" i="39" s="1"/>
  <c r="AE25" i="39" s="1"/>
  <c r="P25" i="39" a="1"/>
  <c r="P25" i="39" s="1"/>
  <c r="O25" i="39" s="1"/>
  <c r="AN24" i="39" a="1"/>
  <c r="AN24" i="39" s="1"/>
  <c r="AM24" i="39" s="1"/>
  <c r="X24" i="39" a="1"/>
  <c r="X24" i="39" s="1"/>
  <c r="W24" i="39" s="1"/>
  <c r="H24" i="39" a="1"/>
  <c r="H24" i="39" s="1"/>
  <c r="G24" i="39" s="1"/>
  <c r="AF23" i="39" a="1"/>
  <c r="AF23" i="39" s="1"/>
  <c r="AE23" i="39" s="1"/>
  <c r="P23" i="39" a="1"/>
  <c r="P23" i="39" s="1"/>
  <c r="O23" i="39" s="1"/>
  <c r="AN22" i="39" a="1"/>
  <c r="AN22" i="39" s="1"/>
  <c r="AM22" i="39" s="1"/>
  <c r="X22" i="39" a="1"/>
  <c r="X22" i="39" s="1"/>
  <c r="W22" i="39" s="1"/>
  <c r="H22" i="39" a="1"/>
  <c r="H22" i="39" s="1"/>
  <c r="G22" i="39" s="1"/>
  <c r="AF21" i="39" a="1"/>
  <c r="AF21" i="39" s="1"/>
  <c r="AE21" i="39" s="1"/>
  <c r="P21" i="39" a="1"/>
  <c r="P21" i="39" s="1"/>
  <c r="O21" i="39" s="1"/>
  <c r="AN20" i="39" a="1"/>
  <c r="AN20" i="39" s="1"/>
  <c r="AM20" i="39" s="1"/>
  <c r="X20" i="39" a="1"/>
  <c r="X20" i="39" s="1"/>
  <c r="W20" i="39" s="1"/>
  <c r="H20" i="39" a="1"/>
  <c r="H20" i="39" s="1"/>
  <c r="G20" i="39" s="1"/>
  <c r="AF19" i="39" a="1"/>
  <c r="AF19" i="39" s="1"/>
  <c r="AE19" i="39" s="1"/>
  <c r="P19" i="39" a="1"/>
  <c r="P19" i="39" s="1"/>
  <c r="O19" i="39" s="1"/>
  <c r="AN18" i="39" a="1"/>
  <c r="AN18" i="39" s="1"/>
  <c r="AM18" i="39" s="1"/>
  <c r="X18" i="39" a="1"/>
  <c r="X18" i="39" s="1"/>
  <c r="W18" i="39" s="1"/>
  <c r="H18" i="39" a="1"/>
  <c r="H18" i="39" s="1"/>
  <c r="G18" i="39" s="1"/>
  <c r="AF17" i="39" a="1"/>
  <c r="AF17" i="39" s="1"/>
  <c r="AE17" i="39" s="1"/>
  <c r="P17" i="39" a="1"/>
  <c r="P17" i="39" s="1"/>
  <c r="O17" i="39" s="1"/>
  <c r="AN16" i="39" a="1"/>
  <c r="AN16" i="39" s="1"/>
  <c r="AM16" i="39" s="1"/>
  <c r="X16" i="39" a="1"/>
  <c r="X16" i="39" s="1"/>
  <c r="W16" i="39" s="1"/>
  <c r="H16" i="39" a="1"/>
  <c r="H16" i="39" s="1"/>
  <c r="G16" i="39" s="1"/>
  <c r="AF15" i="39" a="1"/>
  <c r="AF15" i="39" s="1"/>
  <c r="AE15" i="39" s="1"/>
  <c r="P15" i="39" a="1"/>
  <c r="P15" i="39" s="1"/>
  <c r="O15" i="39" s="1"/>
  <c r="AN14" i="39" a="1"/>
  <c r="AN14" i="39" s="1"/>
  <c r="AM14" i="39" s="1"/>
  <c r="X14" i="39" a="1"/>
  <c r="X14" i="39" s="1"/>
  <c r="W14" i="39" s="1"/>
  <c r="H14" i="39" a="1"/>
  <c r="H14" i="39" s="1"/>
  <c r="G14" i="39" s="1"/>
  <c r="AF13" i="39" a="1"/>
  <c r="AF13" i="39" s="1"/>
  <c r="AE13" i="39" s="1"/>
  <c r="P13" i="39" a="1"/>
  <c r="P13" i="39" s="1"/>
  <c r="O13" i="39" s="1"/>
  <c r="AN12" i="39" a="1"/>
  <c r="AN12" i="39" s="1"/>
  <c r="AM12" i="39" s="1"/>
  <c r="X12" i="39" a="1"/>
  <c r="X12" i="39" s="1"/>
  <c r="W12" i="39" s="1"/>
  <c r="H12" i="39" a="1"/>
  <c r="H12" i="39" s="1"/>
  <c r="G12" i="39" s="1"/>
  <c r="AF11" i="39" a="1"/>
  <c r="AF11" i="39" s="1"/>
  <c r="AE11" i="39" s="1"/>
  <c r="P11" i="39" a="1"/>
  <c r="P11" i="39" s="1"/>
  <c r="O11" i="39" s="1"/>
  <c r="AN10" i="39" a="1"/>
  <c r="AN10" i="39" s="1"/>
  <c r="AM10" i="39" s="1"/>
  <c r="X10" i="39" a="1"/>
  <c r="X10" i="39" s="1"/>
  <c r="W10" i="39" s="1"/>
  <c r="H10" i="39" a="1"/>
  <c r="H10" i="39" s="1"/>
  <c r="G10" i="39" s="1"/>
  <c r="AF9" i="39" a="1"/>
  <c r="AF9" i="39" s="1"/>
  <c r="AE9" i="39" s="1"/>
  <c r="P9" i="39" a="1"/>
  <c r="P9" i="39" s="1"/>
  <c r="O9" i="39" s="1"/>
  <c r="R113" i="39" a="1"/>
  <c r="R113" i="39" s="1"/>
  <c r="Q113" i="39" s="1"/>
  <c r="AD112" i="39" a="1"/>
  <c r="AD112" i="39" s="1"/>
  <c r="AC112" i="39" s="1"/>
  <c r="H112" i="39" a="1"/>
  <c r="H112" i="39" s="1"/>
  <c r="G112" i="39" s="1"/>
  <c r="Z111" i="39" a="1"/>
  <c r="Z111" i="39" s="1"/>
  <c r="Y111" i="39" s="1"/>
  <c r="H111" i="39" a="1"/>
  <c r="H111" i="39" s="1"/>
  <c r="G111" i="39" s="1"/>
  <c r="AD110" i="39" a="1"/>
  <c r="AD110" i="39" s="1"/>
  <c r="AC110" i="39" s="1"/>
  <c r="J110" i="39" a="1"/>
  <c r="J110" i="39" s="1"/>
  <c r="I110" i="39" s="1"/>
  <c r="AF109" i="39" a="1"/>
  <c r="AF109" i="39" s="1"/>
  <c r="AE109" i="39" s="1"/>
  <c r="N109" i="39" a="1"/>
  <c r="N109" i="39" s="1"/>
  <c r="M109" i="39" s="1"/>
  <c r="AJ108" i="39" a="1"/>
  <c r="AJ108" i="39" s="1"/>
  <c r="AI108" i="39" s="1"/>
  <c r="R108" i="39" a="1"/>
  <c r="R108" i="39" s="1"/>
  <c r="Q108" i="39" s="1"/>
  <c r="AN107" i="39" a="1"/>
  <c r="AN107" i="39" s="1"/>
  <c r="AM107" i="39" s="1"/>
  <c r="V107" i="39" a="1"/>
  <c r="V107" i="39" s="1"/>
  <c r="U107" i="39" s="1"/>
  <c r="B107" i="39" a="1"/>
  <c r="B107" i="39" s="1"/>
  <c r="A107" i="39" s="1"/>
  <c r="X106" i="39" a="1"/>
  <c r="X106" i="39" s="1"/>
  <c r="W106" i="39" s="1"/>
  <c r="F106" i="39" a="1"/>
  <c r="F106" i="39" s="1"/>
  <c r="E106" i="39" s="1"/>
  <c r="AD105" i="39" a="1"/>
  <c r="AD105" i="39" s="1"/>
  <c r="AC105" i="39" s="1"/>
  <c r="N105" i="39" a="1"/>
  <c r="N105" i="39" s="1"/>
  <c r="M105" i="39" s="1"/>
  <c r="AL104" i="39" a="1"/>
  <c r="AL104" i="39" s="1"/>
  <c r="AK104" i="39" s="1"/>
  <c r="V104" i="39" a="1"/>
  <c r="V104" i="39" s="1"/>
  <c r="U104" i="39" s="1"/>
  <c r="F104" i="39" a="1"/>
  <c r="F104" i="39" s="1"/>
  <c r="E104" i="39" s="1"/>
  <c r="AD103" i="39" a="1"/>
  <c r="AD103" i="39" s="1"/>
  <c r="AC103" i="39" s="1"/>
  <c r="N103" i="39" a="1"/>
  <c r="N103" i="39" s="1"/>
  <c r="M103" i="39" s="1"/>
  <c r="AL102" i="39" a="1"/>
  <c r="AL102" i="39" s="1"/>
  <c r="AK102" i="39" s="1"/>
  <c r="V102" i="39" a="1"/>
  <c r="V102" i="39" s="1"/>
  <c r="U102" i="39" s="1"/>
  <c r="F102" i="39" a="1"/>
  <c r="F102" i="39" s="1"/>
  <c r="E102" i="39" s="1"/>
  <c r="AD101" i="39" a="1"/>
  <c r="AD101" i="39" s="1"/>
  <c r="AC101" i="39" s="1"/>
  <c r="N101" i="39" a="1"/>
  <c r="N101" i="39" s="1"/>
  <c r="M101" i="39" s="1"/>
  <c r="AL100" i="39" a="1"/>
  <c r="AL100" i="39" s="1"/>
  <c r="AK100" i="39" s="1"/>
  <c r="V100" i="39" a="1"/>
  <c r="V100" i="39" s="1"/>
  <c r="U100" i="39" s="1"/>
  <c r="F100" i="39" a="1"/>
  <c r="F100" i="39" s="1"/>
  <c r="E100" i="39" s="1"/>
  <c r="AD99" i="39" a="1"/>
  <c r="AD99" i="39" s="1"/>
  <c r="AC99" i="39" s="1"/>
  <c r="N99" i="39" a="1"/>
  <c r="N99" i="39" s="1"/>
  <c r="M99" i="39" s="1"/>
  <c r="AL98" i="39" a="1"/>
  <c r="AL98" i="39" s="1"/>
  <c r="AK98" i="39" s="1"/>
  <c r="V98" i="39" a="1"/>
  <c r="V98" i="39" s="1"/>
  <c r="U98" i="39" s="1"/>
  <c r="F98" i="39" a="1"/>
  <c r="F98" i="39" s="1"/>
  <c r="E98" i="39" s="1"/>
  <c r="AD97" i="39" a="1"/>
  <c r="AD97" i="39" s="1"/>
  <c r="AC97" i="39" s="1"/>
  <c r="N97" i="39" a="1"/>
  <c r="N97" i="39" s="1"/>
  <c r="M97" i="39" s="1"/>
  <c r="AL96" i="39" a="1"/>
  <c r="AL96" i="39" s="1"/>
  <c r="AK96" i="39" s="1"/>
  <c r="V96" i="39" a="1"/>
  <c r="V96" i="39" s="1"/>
  <c r="U96" i="39" s="1"/>
  <c r="F96" i="39" a="1"/>
  <c r="F96" i="39" s="1"/>
  <c r="E96" i="39" s="1"/>
  <c r="AD95" i="39" a="1"/>
  <c r="AD95" i="39" s="1"/>
  <c r="AC95" i="39" s="1"/>
  <c r="N95" i="39" a="1"/>
  <c r="N95" i="39" s="1"/>
  <c r="M95" i="39" s="1"/>
  <c r="AL94" i="39" a="1"/>
  <c r="AL94" i="39" s="1"/>
  <c r="AK94" i="39" s="1"/>
  <c r="V94" i="39" a="1"/>
  <c r="V94" i="39" s="1"/>
  <c r="U94" i="39" s="1"/>
  <c r="F94" i="39" a="1"/>
  <c r="F94" i="39" s="1"/>
  <c r="E94" i="39" s="1"/>
  <c r="AD93" i="39" a="1"/>
  <c r="AD93" i="39" s="1"/>
  <c r="AC93" i="39" s="1"/>
  <c r="N93" i="39" a="1"/>
  <c r="N93" i="39" s="1"/>
  <c r="M93" i="39" s="1"/>
  <c r="AL92" i="39" a="1"/>
  <c r="AL92" i="39" s="1"/>
  <c r="AK92" i="39" s="1"/>
  <c r="V92" i="39" a="1"/>
  <c r="V92" i="39" s="1"/>
  <c r="U92" i="39" s="1"/>
  <c r="F92" i="39" a="1"/>
  <c r="F92" i="39" s="1"/>
  <c r="E92" i="39" s="1"/>
  <c r="AD91" i="39" a="1"/>
  <c r="AD91" i="39" s="1"/>
  <c r="AC91" i="39" s="1"/>
  <c r="N91" i="39" a="1"/>
  <c r="N91" i="39" s="1"/>
  <c r="M91" i="39" s="1"/>
  <c r="AL90" i="39" a="1"/>
  <c r="AL90" i="39" s="1"/>
  <c r="AK90" i="39" s="1"/>
  <c r="V90" i="39" a="1"/>
  <c r="V90" i="39" s="1"/>
  <c r="U90" i="39" s="1"/>
  <c r="F90" i="39" a="1"/>
  <c r="F90" i="39" s="1"/>
  <c r="E90" i="39" s="1"/>
  <c r="AD89" i="39" a="1"/>
  <c r="AD89" i="39" s="1"/>
  <c r="AC89" i="39" s="1"/>
  <c r="N89" i="39" a="1"/>
  <c r="N89" i="39" s="1"/>
  <c r="M89" i="39" s="1"/>
  <c r="AL88" i="39" a="1"/>
  <c r="AL88" i="39" s="1"/>
  <c r="AK88" i="39" s="1"/>
  <c r="V88" i="39" a="1"/>
  <c r="V88" i="39" s="1"/>
  <c r="U88" i="39" s="1"/>
  <c r="F88" i="39" a="1"/>
  <c r="F88" i="39" s="1"/>
  <c r="E88" i="39" s="1"/>
  <c r="AD87" i="39" a="1"/>
  <c r="AD87" i="39" s="1"/>
  <c r="AC87" i="39" s="1"/>
  <c r="N87" i="39" a="1"/>
  <c r="N87" i="39" s="1"/>
  <c r="M87" i="39" s="1"/>
  <c r="AL86" i="39" a="1"/>
  <c r="AL86" i="39" s="1"/>
  <c r="AK86" i="39" s="1"/>
  <c r="V86" i="39" a="1"/>
  <c r="V86" i="39" s="1"/>
  <c r="U86" i="39" s="1"/>
  <c r="F86" i="39" a="1"/>
  <c r="F86" i="39" s="1"/>
  <c r="E86" i="39" s="1"/>
  <c r="AD85" i="39" a="1"/>
  <c r="AD85" i="39" s="1"/>
  <c r="AC85" i="39" s="1"/>
  <c r="N85" i="39" a="1"/>
  <c r="N85" i="39" s="1"/>
  <c r="M85" i="39" s="1"/>
  <c r="AL84" i="39" a="1"/>
  <c r="AL84" i="39" s="1"/>
  <c r="AK84" i="39" s="1"/>
  <c r="V84" i="39" a="1"/>
  <c r="V84" i="39" s="1"/>
  <c r="U84" i="39" s="1"/>
  <c r="F84" i="39" a="1"/>
  <c r="F84" i="39" s="1"/>
  <c r="E84" i="39" s="1"/>
  <c r="AD83" i="39" a="1"/>
  <c r="AD83" i="39" s="1"/>
  <c r="AC83" i="39" s="1"/>
  <c r="N83" i="39" a="1"/>
  <c r="N83" i="39" s="1"/>
  <c r="M83" i="39" s="1"/>
  <c r="AL82" i="39" a="1"/>
  <c r="AL82" i="39" s="1"/>
  <c r="AK82" i="39" s="1"/>
  <c r="V82" i="39" a="1"/>
  <c r="V82" i="39" s="1"/>
  <c r="U82" i="39" s="1"/>
  <c r="F82" i="39" a="1"/>
  <c r="F82" i="39" s="1"/>
  <c r="E82" i="39" s="1"/>
  <c r="AD81" i="39" a="1"/>
  <c r="AD81" i="39" s="1"/>
  <c r="AC81" i="39" s="1"/>
  <c r="N81" i="39" a="1"/>
  <c r="N81" i="39" s="1"/>
  <c r="M81" i="39" s="1"/>
  <c r="AL80" i="39" a="1"/>
  <c r="AL80" i="39" s="1"/>
  <c r="AK80" i="39" s="1"/>
  <c r="V80" i="39" a="1"/>
  <c r="V80" i="39" s="1"/>
  <c r="U80" i="39" s="1"/>
  <c r="F80" i="39" a="1"/>
  <c r="F80" i="39" s="1"/>
  <c r="E80" i="39" s="1"/>
  <c r="AD79" i="39" a="1"/>
  <c r="AD79" i="39" s="1"/>
  <c r="AC79" i="39" s="1"/>
  <c r="N79" i="39" a="1"/>
  <c r="N79" i="39" s="1"/>
  <c r="M79" i="39" s="1"/>
  <c r="AL78" i="39" a="1"/>
  <c r="AL78" i="39" s="1"/>
  <c r="AK78" i="39" s="1"/>
  <c r="V78" i="39" a="1"/>
  <c r="V78" i="39" s="1"/>
  <c r="U78" i="39" s="1"/>
  <c r="F78" i="39" a="1"/>
  <c r="F78" i="39" s="1"/>
  <c r="E78" i="39" s="1"/>
  <c r="AD77" i="39" a="1"/>
  <c r="AD77" i="39" s="1"/>
  <c r="AC77" i="39" s="1"/>
  <c r="N77" i="39" a="1"/>
  <c r="N77" i="39" s="1"/>
  <c r="M77" i="39" s="1"/>
  <c r="AL76" i="39" a="1"/>
  <c r="AL76" i="39" s="1"/>
  <c r="AK76" i="39" s="1"/>
  <c r="V76" i="39" a="1"/>
  <c r="V76" i="39" s="1"/>
  <c r="U76" i="39" s="1"/>
  <c r="F76" i="39" a="1"/>
  <c r="F76" i="39" s="1"/>
  <c r="E76" i="39" s="1"/>
  <c r="AD75" i="39" a="1"/>
  <c r="AD75" i="39" s="1"/>
  <c r="AC75" i="39" s="1"/>
  <c r="N75" i="39" a="1"/>
  <c r="N75" i="39" s="1"/>
  <c r="M75" i="39" s="1"/>
  <c r="AL74" i="39" a="1"/>
  <c r="AL74" i="39" s="1"/>
  <c r="AK74" i="39" s="1"/>
  <c r="V74" i="39" a="1"/>
  <c r="V74" i="39" s="1"/>
  <c r="U74" i="39" s="1"/>
  <c r="F74" i="39" a="1"/>
  <c r="F74" i="39" s="1"/>
  <c r="E74" i="39" s="1"/>
  <c r="AD73" i="39" a="1"/>
  <c r="AD73" i="39" s="1"/>
  <c r="AC73" i="39" s="1"/>
  <c r="N73" i="39" a="1"/>
  <c r="N73" i="39" s="1"/>
  <c r="M73" i="39" s="1"/>
  <c r="AL72" i="39" a="1"/>
  <c r="AL72" i="39" s="1"/>
  <c r="AK72" i="39" s="1"/>
  <c r="V72" i="39" a="1"/>
  <c r="V72" i="39" s="1"/>
  <c r="U72" i="39" s="1"/>
  <c r="F72" i="39" a="1"/>
  <c r="F72" i="39" s="1"/>
  <c r="E72" i="39" s="1"/>
  <c r="AD71" i="39" a="1"/>
  <c r="AD71" i="39" s="1"/>
  <c r="AC71" i="39" s="1"/>
  <c r="N71" i="39" a="1"/>
  <c r="N71" i="39" s="1"/>
  <c r="M71" i="39" s="1"/>
  <c r="AL70" i="39" a="1"/>
  <c r="AL70" i="39" s="1"/>
  <c r="AK70" i="39" s="1"/>
  <c r="V70" i="39" a="1"/>
  <c r="V70" i="39" s="1"/>
  <c r="U70" i="39" s="1"/>
  <c r="F70" i="39" a="1"/>
  <c r="F70" i="39" s="1"/>
  <c r="E70" i="39" s="1"/>
  <c r="AD69" i="39" a="1"/>
  <c r="AD69" i="39" s="1"/>
  <c r="AC69" i="39" s="1"/>
  <c r="N69" i="39" a="1"/>
  <c r="N69" i="39" s="1"/>
  <c r="M69" i="39" s="1"/>
  <c r="AL68" i="39" a="1"/>
  <c r="AL68" i="39" s="1"/>
  <c r="AK68" i="39" s="1"/>
  <c r="V68" i="39" a="1"/>
  <c r="V68" i="39" s="1"/>
  <c r="U68" i="39" s="1"/>
  <c r="F68" i="39" a="1"/>
  <c r="F68" i="39" s="1"/>
  <c r="E68" i="39" s="1"/>
  <c r="AD67" i="39" a="1"/>
  <c r="AD67" i="39" s="1"/>
  <c r="AC67" i="39" s="1"/>
  <c r="N67" i="39" a="1"/>
  <c r="N67" i="39" s="1"/>
  <c r="M67" i="39" s="1"/>
  <c r="AL66" i="39" a="1"/>
  <c r="AL66" i="39" s="1"/>
  <c r="AK66" i="39" s="1"/>
  <c r="V66" i="39" a="1"/>
  <c r="V66" i="39" s="1"/>
  <c r="U66" i="39" s="1"/>
  <c r="F66" i="39" a="1"/>
  <c r="F66" i="39" s="1"/>
  <c r="E66" i="39" s="1"/>
  <c r="AD65" i="39" a="1"/>
  <c r="AD65" i="39" s="1"/>
  <c r="AC65" i="39" s="1"/>
  <c r="N65" i="39" a="1"/>
  <c r="N65" i="39" s="1"/>
  <c r="M65" i="39" s="1"/>
  <c r="AL64" i="39" a="1"/>
  <c r="AL64" i="39" s="1"/>
  <c r="AK64" i="39" s="1"/>
  <c r="V64" i="39" a="1"/>
  <c r="V64" i="39" s="1"/>
  <c r="U64" i="39" s="1"/>
  <c r="F64" i="39" a="1"/>
  <c r="F64" i="39" s="1"/>
  <c r="E64" i="39" s="1"/>
  <c r="AD63" i="39" a="1"/>
  <c r="AD63" i="39" s="1"/>
  <c r="AC63" i="39" s="1"/>
  <c r="N63" i="39" a="1"/>
  <c r="N63" i="39" s="1"/>
  <c r="M63" i="39" s="1"/>
  <c r="AL62" i="39" a="1"/>
  <c r="AL62" i="39" s="1"/>
  <c r="AK62" i="39" s="1"/>
  <c r="V62" i="39" a="1"/>
  <c r="V62" i="39" s="1"/>
  <c r="U62" i="39" s="1"/>
  <c r="F62" i="39" a="1"/>
  <c r="F62" i="39" s="1"/>
  <c r="E62" i="39" s="1"/>
  <c r="AD61" i="39" a="1"/>
  <c r="AD61" i="39" s="1"/>
  <c r="AC61" i="39" s="1"/>
  <c r="N61" i="39" a="1"/>
  <c r="N61" i="39" s="1"/>
  <c r="M61" i="39" s="1"/>
  <c r="AL60" i="39" a="1"/>
  <c r="AL60" i="39" s="1"/>
  <c r="AK60" i="39" s="1"/>
  <c r="V60" i="39" a="1"/>
  <c r="V60" i="39" s="1"/>
  <c r="U60" i="39" s="1"/>
  <c r="F60" i="39" a="1"/>
  <c r="F60" i="39" s="1"/>
  <c r="E60" i="39" s="1"/>
  <c r="AD59" i="39" a="1"/>
  <c r="AD59" i="39" s="1"/>
  <c r="AC59" i="39" s="1"/>
  <c r="N59" i="39" a="1"/>
  <c r="N59" i="39" s="1"/>
  <c r="M59" i="39" s="1"/>
  <c r="AL58" i="39" a="1"/>
  <c r="AL58" i="39" s="1"/>
  <c r="AK58" i="39" s="1"/>
  <c r="V58" i="39" a="1"/>
  <c r="V58" i="39" s="1"/>
  <c r="U58" i="39" s="1"/>
  <c r="F58" i="39" a="1"/>
  <c r="F58" i="39" s="1"/>
  <c r="E58" i="39" s="1"/>
  <c r="AD57" i="39" a="1"/>
  <c r="AD57" i="39" s="1"/>
  <c r="AC57" i="39" s="1"/>
  <c r="N57" i="39" a="1"/>
  <c r="N57" i="39" s="1"/>
  <c r="M57" i="39" s="1"/>
  <c r="AL56" i="39" a="1"/>
  <c r="AL56" i="39" s="1"/>
  <c r="AK56" i="39" s="1"/>
  <c r="V56" i="39" a="1"/>
  <c r="V56" i="39" s="1"/>
  <c r="U56" i="39" s="1"/>
  <c r="F56" i="39" a="1"/>
  <c r="F56" i="39" s="1"/>
  <c r="E56" i="39" s="1"/>
  <c r="AD55" i="39" a="1"/>
  <c r="AD55" i="39" s="1"/>
  <c r="AC55" i="39" s="1"/>
  <c r="N55" i="39" a="1"/>
  <c r="N55" i="39" s="1"/>
  <c r="M55" i="39" s="1"/>
  <c r="AL54" i="39" a="1"/>
  <c r="AL54" i="39" s="1"/>
  <c r="AK54" i="39" s="1"/>
  <c r="V54" i="39" a="1"/>
  <c r="V54" i="39" s="1"/>
  <c r="U54" i="39" s="1"/>
  <c r="F54" i="39" a="1"/>
  <c r="F54" i="39" s="1"/>
  <c r="E54" i="39" s="1"/>
  <c r="AD53" i="39" a="1"/>
  <c r="AD53" i="39" s="1"/>
  <c r="AC53" i="39" s="1"/>
  <c r="N53" i="39" a="1"/>
  <c r="N53" i="39" s="1"/>
  <c r="M53" i="39" s="1"/>
  <c r="AL52" i="39" a="1"/>
  <c r="AL52" i="39" s="1"/>
  <c r="AK52" i="39" s="1"/>
  <c r="V52" i="39" a="1"/>
  <c r="V52" i="39" s="1"/>
  <c r="U52" i="39" s="1"/>
  <c r="F52" i="39" a="1"/>
  <c r="F52" i="39" s="1"/>
  <c r="E52" i="39" s="1"/>
  <c r="AD51" i="39" a="1"/>
  <c r="AD51" i="39" s="1"/>
  <c r="AC51" i="39" s="1"/>
  <c r="N51" i="39" a="1"/>
  <c r="N51" i="39" s="1"/>
  <c r="M51" i="39" s="1"/>
  <c r="AL50" i="39" a="1"/>
  <c r="AL50" i="39" s="1"/>
  <c r="AK50" i="39" s="1"/>
  <c r="V50" i="39" a="1"/>
  <c r="V50" i="39" s="1"/>
  <c r="U50" i="39" s="1"/>
  <c r="F50" i="39" a="1"/>
  <c r="F50" i="39" s="1"/>
  <c r="E50" i="39" s="1"/>
  <c r="AD49" i="39" a="1"/>
  <c r="AD49" i="39" s="1"/>
  <c r="AC49" i="39" s="1"/>
  <c r="N49" i="39" a="1"/>
  <c r="N49" i="39" s="1"/>
  <c r="M49" i="39" s="1"/>
  <c r="AL48" i="39" a="1"/>
  <c r="AL48" i="39" s="1"/>
  <c r="AK48" i="39" s="1"/>
  <c r="V48" i="39" a="1"/>
  <c r="V48" i="39" s="1"/>
  <c r="U48" i="39" s="1"/>
  <c r="F48" i="39" a="1"/>
  <c r="F48" i="39" s="1"/>
  <c r="E48" i="39" s="1"/>
  <c r="AD47" i="39" a="1"/>
  <c r="AD47" i="39" s="1"/>
  <c r="AC47" i="39" s="1"/>
  <c r="N47" i="39" a="1"/>
  <c r="N47" i="39" s="1"/>
  <c r="M47" i="39" s="1"/>
  <c r="AL46" i="39" a="1"/>
  <c r="AL46" i="39" s="1"/>
  <c r="AK46" i="39" s="1"/>
  <c r="V46" i="39" a="1"/>
  <c r="V46" i="39" s="1"/>
  <c r="U46" i="39" s="1"/>
  <c r="F46" i="39" a="1"/>
  <c r="F46" i="39" s="1"/>
  <c r="E46" i="39" s="1"/>
  <c r="AD45" i="39" a="1"/>
  <c r="AD45" i="39" s="1"/>
  <c r="AC45" i="39" s="1"/>
  <c r="N45" i="39" a="1"/>
  <c r="N45" i="39" s="1"/>
  <c r="M45" i="39" s="1"/>
  <c r="AL44" i="39" a="1"/>
  <c r="AL44" i="39" s="1"/>
  <c r="AK44" i="39" s="1"/>
  <c r="V44" i="39" a="1"/>
  <c r="V44" i="39" s="1"/>
  <c r="U44" i="39" s="1"/>
  <c r="F44" i="39" a="1"/>
  <c r="F44" i="39" s="1"/>
  <c r="E44" i="39" s="1"/>
  <c r="AD43" i="39" a="1"/>
  <c r="AD43" i="39" s="1"/>
  <c r="AC43" i="39" s="1"/>
  <c r="N43" i="39" a="1"/>
  <c r="N43" i="39" s="1"/>
  <c r="M43" i="39" s="1"/>
  <c r="AL42" i="39" a="1"/>
  <c r="AL42" i="39" s="1"/>
  <c r="AK42" i="39" s="1"/>
  <c r="V42" i="39" a="1"/>
  <c r="V42" i="39" s="1"/>
  <c r="U42" i="39" s="1"/>
  <c r="F42" i="39" a="1"/>
  <c r="F42" i="39" s="1"/>
  <c r="E42" i="39" s="1"/>
  <c r="AD41" i="39" a="1"/>
  <c r="AD41" i="39" s="1"/>
  <c r="AC41" i="39" s="1"/>
  <c r="N41" i="39" a="1"/>
  <c r="N41" i="39" s="1"/>
  <c r="M41" i="39" s="1"/>
  <c r="AL40" i="39" a="1"/>
  <c r="AL40" i="39" s="1"/>
  <c r="AK40" i="39" s="1"/>
  <c r="V40" i="39" a="1"/>
  <c r="V40" i="39" s="1"/>
  <c r="U40" i="39" s="1"/>
  <c r="F40" i="39" a="1"/>
  <c r="F40" i="39" s="1"/>
  <c r="E40" i="39" s="1"/>
  <c r="AD39" i="39" a="1"/>
  <c r="AD39" i="39" s="1"/>
  <c r="AC39" i="39" s="1"/>
  <c r="N39" i="39" a="1"/>
  <c r="N39" i="39" s="1"/>
  <c r="M39" i="39" s="1"/>
  <c r="AL38" i="39" a="1"/>
  <c r="AL38" i="39" s="1"/>
  <c r="AK38" i="39" s="1"/>
  <c r="V38" i="39" a="1"/>
  <c r="V38" i="39" s="1"/>
  <c r="U38" i="39" s="1"/>
  <c r="F38" i="39" a="1"/>
  <c r="F38" i="39" s="1"/>
  <c r="E38" i="39" s="1"/>
  <c r="AD37" i="39" a="1"/>
  <c r="AD37" i="39" s="1"/>
  <c r="AC37" i="39" s="1"/>
  <c r="N37" i="39" a="1"/>
  <c r="N37" i="39" s="1"/>
  <c r="M37" i="39" s="1"/>
  <c r="AL36" i="39" a="1"/>
  <c r="AL36" i="39" s="1"/>
  <c r="AK36" i="39" s="1"/>
  <c r="V36" i="39" a="1"/>
  <c r="V36" i="39" s="1"/>
  <c r="U36" i="39" s="1"/>
  <c r="F36" i="39" a="1"/>
  <c r="F36" i="39" s="1"/>
  <c r="E36" i="39" s="1"/>
  <c r="AD35" i="39" a="1"/>
  <c r="AD35" i="39" s="1"/>
  <c r="AC35" i="39" s="1"/>
  <c r="N35" i="39" a="1"/>
  <c r="N35" i="39" s="1"/>
  <c r="M35" i="39" s="1"/>
  <c r="AL34" i="39" a="1"/>
  <c r="AL34" i="39" s="1"/>
  <c r="AK34" i="39" s="1"/>
  <c r="V34" i="39" a="1"/>
  <c r="V34" i="39" s="1"/>
  <c r="U34" i="39" s="1"/>
  <c r="F34" i="39" a="1"/>
  <c r="F34" i="39" s="1"/>
  <c r="E34" i="39" s="1"/>
  <c r="AD33" i="39" a="1"/>
  <c r="AD33" i="39" s="1"/>
  <c r="AC33" i="39" s="1"/>
  <c r="N33" i="39" a="1"/>
  <c r="N33" i="39" s="1"/>
  <c r="M33" i="39" s="1"/>
  <c r="AL32" i="39" a="1"/>
  <c r="AL32" i="39" s="1"/>
  <c r="AK32" i="39" s="1"/>
  <c r="V32" i="39" a="1"/>
  <c r="V32" i="39" s="1"/>
  <c r="U32" i="39" s="1"/>
  <c r="F32" i="39" a="1"/>
  <c r="F32" i="39" s="1"/>
  <c r="E32" i="39" s="1"/>
  <c r="AD31" i="39" a="1"/>
  <c r="AD31" i="39" s="1"/>
  <c r="AC31" i="39" s="1"/>
  <c r="N31" i="39" a="1"/>
  <c r="N31" i="39" s="1"/>
  <c r="M31" i="39" s="1"/>
  <c r="AL30" i="39" a="1"/>
  <c r="AL30" i="39" s="1"/>
  <c r="AK30" i="39" s="1"/>
  <c r="V30" i="39" a="1"/>
  <c r="V30" i="39" s="1"/>
  <c r="U30" i="39" s="1"/>
  <c r="F30" i="39" a="1"/>
  <c r="F30" i="39" s="1"/>
  <c r="E30" i="39" s="1"/>
  <c r="AD29" i="39" a="1"/>
  <c r="AD29" i="39" s="1"/>
  <c r="AC29" i="39" s="1"/>
  <c r="N29" i="39" a="1"/>
  <c r="N29" i="39" s="1"/>
  <c r="M29" i="39" s="1"/>
  <c r="AL28" i="39" a="1"/>
  <c r="AL28" i="39" s="1"/>
  <c r="AK28" i="39" s="1"/>
  <c r="V28" i="39" a="1"/>
  <c r="V28" i="39" s="1"/>
  <c r="U28" i="39" s="1"/>
  <c r="F28" i="39" a="1"/>
  <c r="F28" i="39" s="1"/>
  <c r="E28" i="39" s="1"/>
  <c r="AD27" i="39" a="1"/>
  <c r="AD27" i="39" s="1"/>
  <c r="AC27" i="39" s="1"/>
  <c r="N27" i="39" a="1"/>
  <c r="N27" i="39" s="1"/>
  <c r="M27" i="39" s="1"/>
  <c r="AL26" i="39" a="1"/>
  <c r="AL26" i="39" s="1"/>
  <c r="AK26" i="39" s="1"/>
  <c r="V26" i="39" a="1"/>
  <c r="V26" i="39" s="1"/>
  <c r="U26" i="39" s="1"/>
  <c r="F26" i="39" a="1"/>
  <c r="F26" i="39" s="1"/>
  <c r="E26" i="39" s="1"/>
  <c r="AD25" i="39" a="1"/>
  <c r="AD25" i="39" s="1"/>
  <c r="AC25" i="39" s="1"/>
  <c r="N25" i="39" a="1"/>
  <c r="N25" i="39" s="1"/>
  <c r="M25" i="39" s="1"/>
  <c r="AL24" i="39" a="1"/>
  <c r="AL24" i="39" s="1"/>
  <c r="AK24" i="39" s="1"/>
  <c r="V24" i="39" a="1"/>
  <c r="V24" i="39" s="1"/>
  <c r="U24" i="39" s="1"/>
  <c r="F24" i="39" a="1"/>
  <c r="F24" i="39" s="1"/>
  <c r="E24" i="39" s="1"/>
  <c r="AD23" i="39" a="1"/>
  <c r="AD23" i="39" s="1"/>
  <c r="AC23" i="39" s="1"/>
  <c r="N23" i="39" a="1"/>
  <c r="N23" i="39" s="1"/>
  <c r="M23" i="39" s="1"/>
  <c r="AL22" i="39" a="1"/>
  <c r="AL22" i="39" s="1"/>
  <c r="AK22" i="39" s="1"/>
  <c r="V22" i="39" a="1"/>
  <c r="V22" i="39" s="1"/>
  <c r="U22" i="39" s="1"/>
  <c r="F22" i="39" a="1"/>
  <c r="F22" i="39" s="1"/>
  <c r="E22" i="39" s="1"/>
  <c r="AD21" i="39" a="1"/>
  <c r="AD21" i="39" s="1"/>
  <c r="AC21" i="39" s="1"/>
  <c r="N21" i="39" a="1"/>
  <c r="N21" i="39" s="1"/>
  <c r="M21" i="39" s="1"/>
  <c r="AL20" i="39" a="1"/>
  <c r="AL20" i="39" s="1"/>
  <c r="AK20" i="39" s="1"/>
  <c r="V20" i="39" a="1"/>
  <c r="V20" i="39" s="1"/>
  <c r="U20" i="39" s="1"/>
  <c r="F20" i="39" a="1"/>
  <c r="F20" i="39" s="1"/>
  <c r="E20" i="39" s="1"/>
  <c r="AD19" i="39" a="1"/>
  <c r="AD19" i="39" s="1"/>
  <c r="AC19" i="39" s="1"/>
  <c r="N19" i="39" a="1"/>
  <c r="N19" i="39" s="1"/>
  <c r="M19" i="39" s="1"/>
  <c r="AL18" i="39" a="1"/>
  <c r="AL18" i="39" s="1"/>
  <c r="AK18" i="39" s="1"/>
  <c r="V18" i="39" a="1"/>
  <c r="V18" i="39" s="1"/>
  <c r="U18" i="39" s="1"/>
  <c r="F18" i="39" a="1"/>
  <c r="F18" i="39" s="1"/>
  <c r="E18" i="39" s="1"/>
  <c r="AD17" i="39" a="1"/>
  <c r="AD17" i="39" s="1"/>
  <c r="AC17" i="39" s="1"/>
  <c r="N17" i="39" a="1"/>
  <c r="N17" i="39" s="1"/>
  <c r="M17" i="39" s="1"/>
  <c r="AL16" i="39" a="1"/>
  <c r="AL16" i="39" s="1"/>
  <c r="AK16" i="39" s="1"/>
  <c r="V16" i="39" a="1"/>
  <c r="V16" i="39" s="1"/>
  <c r="U16" i="39" s="1"/>
  <c r="F16" i="39" a="1"/>
  <c r="F16" i="39" s="1"/>
  <c r="E16" i="39" s="1"/>
  <c r="AD15" i="39" a="1"/>
  <c r="AD15" i="39" s="1"/>
  <c r="AC15" i="39" s="1"/>
  <c r="N15" i="39" a="1"/>
  <c r="N15" i="39" s="1"/>
  <c r="M15" i="39" s="1"/>
  <c r="AL14" i="39" a="1"/>
  <c r="AL14" i="39" s="1"/>
  <c r="AK14" i="39" s="1"/>
  <c r="V14" i="39" a="1"/>
  <c r="V14" i="39" s="1"/>
  <c r="U14" i="39" s="1"/>
  <c r="F14" i="39" a="1"/>
  <c r="F14" i="39" s="1"/>
  <c r="E14" i="39" s="1"/>
  <c r="AD13" i="39" a="1"/>
  <c r="AD13" i="39" s="1"/>
  <c r="AC13" i="39" s="1"/>
  <c r="N13" i="39" a="1"/>
  <c r="N13" i="39" s="1"/>
  <c r="M13" i="39" s="1"/>
  <c r="AL12" i="39" a="1"/>
  <c r="AL12" i="39" s="1"/>
  <c r="AK12" i="39" s="1"/>
  <c r="V12" i="39" a="1"/>
  <c r="V12" i="39" s="1"/>
  <c r="U12" i="39" s="1"/>
  <c r="F12" i="39" a="1"/>
  <c r="F12" i="39" s="1"/>
  <c r="E12" i="39" s="1"/>
  <c r="AD11" i="39" a="1"/>
  <c r="AD11" i="39" s="1"/>
  <c r="AC11" i="39" s="1"/>
  <c r="N11" i="39" a="1"/>
  <c r="N11" i="39" s="1"/>
  <c r="M11" i="39" s="1"/>
  <c r="AL10" i="39" a="1"/>
  <c r="AL10" i="39" s="1"/>
  <c r="AK10" i="39" s="1"/>
  <c r="V10" i="39" a="1"/>
  <c r="V10" i="39" s="1"/>
  <c r="U10" i="39" s="1"/>
  <c r="F10" i="39" a="1"/>
  <c r="F10" i="39" s="1"/>
  <c r="E10" i="39" s="1"/>
  <c r="AD9" i="39" a="1"/>
  <c r="AD9" i="39" s="1"/>
  <c r="AC9" i="39" s="1"/>
  <c r="N9" i="39" a="1"/>
  <c r="N9" i="39" s="1"/>
  <c r="M9" i="39" s="1"/>
  <c r="Z114" i="39" a="1"/>
  <c r="Z114" i="39" s="1"/>
  <c r="Y114" i="39" s="1"/>
  <c r="L113" i="39" a="1"/>
  <c r="L113" i="39" s="1"/>
  <c r="K113" i="39" s="1"/>
  <c r="Z112" i="39" a="1"/>
  <c r="Z112" i="39" s="1"/>
  <c r="Y112" i="39" s="1"/>
  <c r="D112" i="39" a="1"/>
  <c r="D112" i="39" s="1"/>
  <c r="C112" i="39" s="1"/>
  <c r="X111" i="39" a="1"/>
  <c r="X111" i="39" s="1"/>
  <c r="W111" i="39" s="1"/>
  <c r="F111" i="39" a="1"/>
  <c r="F111" i="39" s="1"/>
  <c r="E111" i="39" s="1"/>
  <c r="Z110" i="39" a="1"/>
  <c r="Z110" i="39" s="1"/>
  <c r="Y110" i="39" s="1"/>
  <c r="H110" i="39" a="1"/>
  <c r="H110" i="39" s="1"/>
  <c r="G110" i="39" s="1"/>
  <c r="AD109" i="39" a="1"/>
  <c r="AD109" i="39" s="1"/>
  <c r="AC109" i="39" s="1"/>
  <c r="L109" i="39" a="1"/>
  <c r="L109" i="39" s="1"/>
  <c r="K109" i="39" s="1"/>
  <c r="AH108" i="39" a="1"/>
  <c r="AH108" i="39" s="1"/>
  <c r="AG108" i="39" s="1"/>
  <c r="P108" i="39" a="1"/>
  <c r="P108" i="39" s="1"/>
  <c r="O108" i="39" s="1"/>
  <c r="AL107" i="39" a="1"/>
  <c r="AL107" i="39" s="1"/>
  <c r="AK107" i="39" s="1"/>
  <c r="R107" i="39" a="1"/>
  <c r="R107" i="39" s="1"/>
  <c r="Q107" i="39" s="1"/>
  <c r="AN106" i="39" a="1"/>
  <c r="AN106" i="39" s="1"/>
  <c r="AM106" i="39" s="1"/>
  <c r="V106" i="39" a="1"/>
  <c r="V106" i="39" s="1"/>
  <c r="U106" i="39" s="1"/>
  <c r="D106" i="39" a="1"/>
  <c r="D106" i="39" s="1"/>
  <c r="C106" i="39" s="1"/>
  <c r="AB105" i="39" a="1"/>
  <c r="AB105" i="39" s="1"/>
  <c r="AA105" i="39" s="1"/>
  <c r="L105" i="39" a="1"/>
  <c r="L105" i="39" s="1"/>
  <c r="K105" i="39" s="1"/>
  <c r="AJ104" i="39" a="1"/>
  <c r="AJ104" i="39" s="1"/>
  <c r="AI104" i="39" s="1"/>
  <c r="T104" i="39" a="1"/>
  <c r="T104" i="39" s="1"/>
  <c r="S104" i="39" s="1"/>
  <c r="D104" i="39" a="1"/>
  <c r="D104" i="39" s="1"/>
  <c r="C104" i="39" s="1"/>
  <c r="AB103" i="39" a="1"/>
  <c r="AB103" i="39" s="1"/>
  <c r="AA103" i="39" s="1"/>
  <c r="L103" i="39" a="1"/>
  <c r="L103" i="39" s="1"/>
  <c r="K103" i="39" s="1"/>
  <c r="AJ102" i="39" a="1"/>
  <c r="AJ102" i="39" s="1"/>
  <c r="AI102" i="39" s="1"/>
  <c r="T102" i="39" a="1"/>
  <c r="T102" i="39" s="1"/>
  <c r="S102" i="39" s="1"/>
  <c r="D102" i="39" a="1"/>
  <c r="D102" i="39" s="1"/>
  <c r="C102" i="39" s="1"/>
  <c r="AB101" i="39" a="1"/>
  <c r="AB101" i="39" s="1"/>
  <c r="AA101" i="39" s="1"/>
  <c r="L101" i="39" a="1"/>
  <c r="L101" i="39" s="1"/>
  <c r="K101" i="39" s="1"/>
  <c r="AJ100" i="39" a="1"/>
  <c r="AJ100" i="39" s="1"/>
  <c r="AI100" i="39" s="1"/>
  <c r="T100" i="39" a="1"/>
  <c r="T100" i="39" s="1"/>
  <c r="S100" i="39" s="1"/>
  <c r="D100" i="39" a="1"/>
  <c r="D100" i="39" s="1"/>
  <c r="C100" i="39" s="1"/>
  <c r="AB99" i="39" a="1"/>
  <c r="AB99" i="39" s="1"/>
  <c r="AA99" i="39" s="1"/>
  <c r="L99" i="39" a="1"/>
  <c r="L99" i="39" s="1"/>
  <c r="K99" i="39" s="1"/>
  <c r="AJ98" i="39" a="1"/>
  <c r="AJ98" i="39" s="1"/>
  <c r="AI98" i="39" s="1"/>
  <c r="T98" i="39" a="1"/>
  <c r="T98" i="39" s="1"/>
  <c r="S98" i="39" s="1"/>
  <c r="D98" i="39" a="1"/>
  <c r="D98" i="39" s="1"/>
  <c r="C98" i="39" s="1"/>
  <c r="AB97" i="39" a="1"/>
  <c r="AB97" i="39" s="1"/>
  <c r="AA97" i="39" s="1"/>
  <c r="L97" i="39" a="1"/>
  <c r="L97" i="39" s="1"/>
  <c r="K97" i="39" s="1"/>
  <c r="AJ96" i="39" a="1"/>
  <c r="AJ96" i="39" s="1"/>
  <c r="AI96" i="39" s="1"/>
  <c r="T96" i="39" a="1"/>
  <c r="T96" i="39" s="1"/>
  <c r="S96" i="39" s="1"/>
  <c r="D96" i="39" a="1"/>
  <c r="D96" i="39" s="1"/>
  <c r="C96" i="39" s="1"/>
  <c r="AB95" i="39" a="1"/>
  <c r="AB95" i="39" s="1"/>
  <c r="AA95" i="39" s="1"/>
  <c r="L95" i="39" a="1"/>
  <c r="L95" i="39" s="1"/>
  <c r="K95" i="39" s="1"/>
  <c r="AJ94" i="39" a="1"/>
  <c r="AJ94" i="39" s="1"/>
  <c r="AI94" i="39" s="1"/>
  <c r="T94" i="39" a="1"/>
  <c r="T94" i="39" s="1"/>
  <c r="S94" i="39" s="1"/>
  <c r="D94" i="39" a="1"/>
  <c r="D94" i="39" s="1"/>
  <c r="C94" i="39" s="1"/>
  <c r="AB93" i="39" a="1"/>
  <c r="AB93" i="39" s="1"/>
  <c r="AA93" i="39" s="1"/>
  <c r="L93" i="39" a="1"/>
  <c r="L93" i="39" s="1"/>
  <c r="K93" i="39" s="1"/>
  <c r="AJ92" i="39" a="1"/>
  <c r="AJ92" i="39" s="1"/>
  <c r="AI92" i="39" s="1"/>
  <c r="T92" i="39" a="1"/>
  <c r="T92" i="39" s="1"/>
  <c r="S92" i="39" s="1"/>
  <c r="D92" i="39" a="1"/>
  <c r="D92" i="39" s="1"/>
  <c r="C92" i="39" s="1"/>
  <c r="AB91" i="39" a="1"/>
  <c r="AB91" i="39" s="1"/>
  <c r="AA91" i="39" s="1"/>
  <c r="L91" i="39" a="1"/>
  <c r="L91" i="39" s="1"/>
  <c r="K91" i="39" s="1"/>
  <c r="AJ90" i="39" a="1"/>
  <c r="AJ90" i="39" s="1"/>
  <c r="AI90" i="39" s="1"/>
  <c r="T90" i="39" a="1"/>
  <c r="T90" i="39" s="1"/>
  <c r="S90" i="39" s="1"/>
  <c r="D90" i="39" a="1"/>
  <c r="D90" i="39" s="1"/>
  <c r="C90" i="39" s="1"/>
  <c r="AB89" i="39" a="1"/>
  <c r="AB89" i="39" s="1"/>
  <c r="AA89" i="39" s="1"/>
  <c r="L89" i="39" a="1"/>
  <c r="L89" i="39" s="1"/>
  <c r="K89" i="39" s="1"/>
  <c r="AJ88" i="39" a="1"/>
  <c r="AJ88" i="39" s="1"/>
  <c r="AI88" i="39" s="1"/>
  <c r="T88" i="39" a="1"/>
  <c r="T88" i="39" s="1"/>
  <c r="S88" i="39" s="1"/>
  <c r="D88" i="39" a="1"/>
  <c r="D88" i="39" s="1"/>
  <c r="C88" i="39" s="1"/>
  <c r="AB87" i="39" a="1"/>
  <c r="AB87" i="39" s="1"/>
  <c r="AA87" i="39" s="1"/>
  <c r="L87" i="39" a="1"/>
  <c r="L87" i="39" s="1"/>
  <c r="K87" i="39" s="1"/>
  <c r="AJ86" i="39" a="1"/>
  <c r="AJ86" i="39" s="1"/>
  <c r="AI86" i="39" s="1"/>
  <c r="T86" i="39" a="1"/>
  <c r="T86" i="39" s="1"/>
  <c r="S86" i="39" s="1"/>
  <c r="D86" i="39" a="1"/>
  <c r="D86" i="39" s="1"/>
  <c r="C86" i="39" s="1"/>
  <c r="AB85" i="39" a="1"/>
  <c r="AB85" i="39" s="1"/>
  <c r="AA85" i="39" s="1"/>
  <c r="L85" i="39" a="1"/>
  <c r="L85" i="39" s="1"/>
  <c r="K85" i="39" s="1"/>
  <c r="AJ84" i="39" a="1"/>
  <c r="AJ84" i="39" s="1"/>
  <c r="AI84" i="39" s="1"/>
  <c r="T84" i="39" a="1"/>
  <c r="T84" i="39" s="1"/>
  <c r="S84" i="39" s="1"/>
  <c r="D84" i="39" a="1"/>
  <c r="D84" i="39" s="1"/>
  <c r="C84" i="39" s="1"/>
  <c r="AB83" i="39" a="1"/>
  <c r="AB83" i="39" s="1"/>
  <c r="AA83" i="39" s="1"/>
  <c r="L83" i="39" a="1"/>
  <c r="L83" i="39" s="1"/>
  <c r="K83" i="39" s="1"/>
  <c r="AJ82" i="39" a="1"/>
  <c r="AJ82" i="39" s="1"/>
  <c r="AI82" i="39" s="1"/>
  <c r="T82" i="39" a="1"/>
  <c r="T82" i="39" s="1"/>
  <c r="S82" i="39" s="1"/>
  <c r="D82" i="39" a="1"/>
  <c r="D82" i="39" s="1"/>
  <c r="C82" i="39" s="1"/>
  <c r="AB81" i="39" a="1"/>
  <c r="AB81" i="39" s="1"/>
  <c r="AA81" i="39" s="1"/>
  <c r="L81" i="39" a="1"/>
  <c r="L81" i="39" s="1"/>
  <c r="K81" i="39" s="1"/>
  <c r="AJ80" i="39" a="1"/>
  <c r="AJ80" i="39" s="1"/>
  <c r="AI80" i="39" s="1"/>
  <c r="T80" i="39" a="1"/>
  <c r="T80" i="39" s="1"/>
  <c r="S80" i="39" s="1"/>
  <c r="D80" i="39" a="1"/>
  <c r="D80" i="39" s="1"/>
  <c r="C80" i="39" s="1"/>
  <c r="AB79" i="39" a="1"/>
  <c r="AB79" i="39" s="1"/>
  <c r="AA79" i="39" s="1"/>
  <c r="L79" i="39" a="1"/>
  <c r="L79" i="39" s="1"/>
  <c r="K79" i="39" s="1"/>
  <c r="AJ78" i="39" a="1"/>
  <c r="AJ78" i="39" s="1"/>
  <c r="AI78" i="39" s="1"/>
  <c r="T78" i="39" a="1"/>
  <c r="T78" i="39" s="1"/>
  <c r="S78" i="39" s="1"/>
  <c r="D78" i="39" a="1"/>
  <c r="D78" i="39" s="1"/>
  <c r="C78" i="39" s="1"/>
  <c r="AB77" i="39" a="1"/>
  <c r="AB77" i="39" s="1"/>
  <c r="AA77" i="39" s="1"/>
  <c r="L77" i="39" a="1"/>
  <c r="L77" i="39" s="1"/>
  <c r="K77" i="39" s="1"/>
  <c r="AJ76" i="39" a="1"/>
  <c r="AJ76" i="39" s="1"/>
  <c r="AI76" i="39" s="1"/>
  <c r="T76" i="39" a="1"/>
  <c r="T76" i="39" s="1"/>
  <c r="S76" i="39" s="1"/>
  <c r="D76" i="39" a="1"/>
  <c r="D76" i="39" s="1"/>
  <c r="C76" i="39" s="1"/>
  <c r="AB75" i="39" a="1"/>
  <c r="AB75" i="39" s="1"/>
  <c r="AA75" i="39" s="1"/>
  <c r="L75" i="39" a="1"/>
  <c r="L75" i="39" s="1"/>
  <c r="K75" i="39" s="1"/>
  <c r="AJ74" i="39" a="1"/>
  <c r="AJ74" i="39" s="1"/>
  <c r="AI74" i="39" s="1"/>
  <c r="T74" i="39" a="1"/>
  <c r="T74" i="39" s="1"/>
  <c r="S74" i="39" s="1"/>
  <c r="D74" i="39" a="1"/>
  <c r="D74" i="39" s="1"/>
  <c r="C74" i="39" s="1"/>
  <c r="AB73" i="39" a="1"/>
  <c r="AB73" i="39" s="1"/>
  <c r="AA73" i="39" s="1"/>
  <c r="L73" i="39" a="1"/>
  <c r="L73" i="39" s="1"/>
  <c r="K73" i="39" s="1"/>
  <c r="AJ72" i="39" a="1"/>
  <c r="AJ72" i="39" s="1"/>
  <c r="AI72" i="39" s="1"/>
  <c r="T72" i="39" a="1"/>
  <c r="T72" i="39" s="1"/>
  <c r="S72" i="39" s="1"/>
  <c r="D72" i="39" a="1"/>
  <c r="D72" i="39" s="1"/>
  <c r="C72" i="39" s="1"/>
  <c r="AB71" i="39" a="1"/>
  <c r="AB71" i="39" s="1"/>
  <c r="AA71" i="39" s="1"/>
  <c r="L71" i="39" a="1"/>
  <c r="L71" i="39" s="1"/>
  <c r="K71" i="39" s="1"/>
  <c r="AJ70" i="39" a="1"/>
  <c r="AJ70" i="39" s="1"/>
  <c r="AI70" i="39" s="1"/>
  <c r="T70" i="39" a="1"/>
  <c r="T70" i="39" s="1"/>
  <c r="S70" i="39" s="1"/>
  <c r="D70" i="39" a="1"/>
  <c r="D70" i="39" s="1"/>
  <c r="C70" i="39" s="1"/>
  <c r="AB69" i="39" a="1"/>
  <c r="AB69" i="39" s="1"/>
  <c r="AA69" i="39" s="1"/>
  <c r="L69" i="39" a="1"/>
  <c r="L69" i="39" s="1"/>
  <c r="K69" i="39" s="1"/>
  <c r="AJ68" i="39" a="1"/>
  <c r="AJ68" i="39" s="1"/>
  <c r="AI68" i="39" s="1"/>
  <c r="T68" i="39" a="1"/>
  <c r="T68" i="39" s="1"/>
  <c r="S68" i="39" s="1"/>
  <c r="D68" i="39" a="1"/>
  <c r="D68" i="39" s="1"/>
  <c r="C68" i="39" s="1"/>
  <c r="AB67" i="39" a="1"/>
  <c r="AB67" i="39" s="1"/>
  <c r="AA67" i="39" s="1"/>
  <c r="L67" i="39" a="1"/>
  <c r="L67" i="39" s="1"/>
  <c r="K67" i="39" s="1"/>
  <c r="AJ66" i="39" a="1"/>
  <c r="AJ66" i="39" s="1"/>
  <c r="AI66" i="39" s="1"/>
  <c r="T66" i="39" a="1"/>
  <c r="T66" i="39" s="1"/>
  <c r="S66" i="39" s="1"/>
  <c r="D66" i="39" a="1"/>
  <c r="D66" i="39" s="1"/>
  <c r="C66" i="39" s="1"/>
  <c r="AB65" i="39" a="1"/>
  <c r="AB65" i="39" s="1"/>
  <c r="AA65" i="39" s="1"/>
  <c r="L65" i="39" a="1"/>
  <c r="L65" i="39" s="1"/>
  <c r="K65" i="39" s="1"/>
  <c r="AJ64" i="39" a="1"/>
  <c r="AJ64" i="39" s="1"/>
  <c r="AI64" i="39" s="1"/>
  <c r="T64" i="39" a="1"/>
  <c r="T64" i="39" s="1"/>
  <c r="S64" i="39" s="1"/>
  <c r="D64" i="39" a="1"/>
  <c r="D64" i="39" s="1"/>
  <c r="C64" i="39" s="1"/>
  <c r="AB63" i="39" a="1"/>
  <c r="AB63" i="39" s="1"/>
  <c r="AA63" i="39" s="1"/>
  <c r="L63" i="39" a="1"/>
  <c r="L63" i="39" s="1"/>
  <c r="K63" i="39" s="1"/>
  <c r="AJ62" i="39" a="1"/>
  <c r="AJ62" i="39" s="1"/>
  <c r="AI62" i="39" s="1"/>
  <c r="T62" i="39" a="1"/>
  <c r="T62" i="39" s="1"/>
  <c r="S62" i="39" s="1"/>
  <c r="D62" i="39" a="1"/>
  <c r="D62" i="39" s="1"/>
  <c r="C62" i="39" s="1"/>
  <c r="AB61" i="39" a="1"/>
  <c r="AB61" i="39" s="1"/>
  <c r="AA61" i="39" s="1"/>
  <c r="L61" i="39" a="1"/>
  <c r="L61" i="39" s="1"/>
  <c r="K61" i="39" s="1"/>
  <c r="AJ60" i="39" a="1"/>
  <c r="AJ60" i="39" s="1"/>
  <c r="AI60" i="39" s="1"/>
  <c r="T60" i="39" a="1"/>
  <c r="T60" i="39" s="1"/>
  <c r="S60" i="39" s="1"/>
  <c r="D60" i="39" a="1"/>
  <c r="D60" i="39" s="1"/>
  <c r="C60" i="39" s="1"/>
  <c r="AB59" i="39" a="1"/>
  <c r="AB59" i="39" s="1"/>
  <c r="AA59" i="39" s="1"/>
  <c r="L59" i="39" a="1"/>
  <c r="L59" i="39" s="1"/>
  <c r="K59" i="39" s="1"/>
  <c r="AJ58" i="39" a="1"/>
  <c r="AJ58" i="39" s="1"/>
  <c r="AI58" i="39" s="1"/>
  <c r="T58" i="39" a="1"/>
  <c r="T58" i="39" s="1"/>
  <c r="S58" i="39" s="1"/>
  <c r="D58" i="39" a="1"/>
  <c r="D58" i="39" s="1"/>
  <c r="C58" i="39" s="1"/>
  <c r="AB57" i="39" a="1"/>
  <c r="AB57" i="39" s="1"/>
  <c r="AA57" i="39" s="1"/>
  <c r="L57" i="39" a="1"/>
  <c r="L57" i="39" s="1"/>
  <c r="K57" i="39" s="1"/>
  <c r="AJ56" i="39" a="1"/>
  <c r="AJ56" i="39" s="1"/>
  <c r="AI56" i="39" s="1"/>
  <c r="T56" i="39" a="1"/>
  <c r="T56" i="39" s="1"/>
  <c r="S56" i="39" s="1"/>
  <c r="D56" i="39" a="1"/>
  <c r="D56" i="39" s="1"/>
  <c r="C56" i="39" s="1"/>
  <c r="AB55" i="39" a="1"/>
  <c r="AB55" i="39" s="1"/>
  <c r="AA55" i="39" s="1"/>
  <c r="L55" i="39" a="1"/>
  <c r="L55" i="39" s="1"/>
  <c r="K55" i="39" s="1"/>
  <c r="AJ54" i="39" a="1"/>
  <c r="AJ54" i="39" s="1"/>
  <c r="AI54" i="39" s="1"/>
  <c r="T54" i="39" a="1"/>
  <c r="T54" i="39" s="1"/>
  <c r="S54" i="39" s="1"/>
  <c r="D54" i="39" a="1"/>
  <c r="D54" i="39" s="1"/>
  <c r="C54" i="39" s="1"/>
  <c r="AB53" i="39" a="1"/>
  <c r="AB53" i="39" s="1"/>
  <c r="AA53" i="39" s="1"/>
  <c r="L53" i="39" a="1"/>
  <c r="L53" i="39" s="1"/>
  <c r="K53" i="39" s="1"/>
  <c r="AJ52" i="39" a="1"/>
  <c r="AJ52" i="39" s="1"/>
  <c r="AI52" i="39" s="1"/>
  <c r="T52" i="39" a="1"/>
  <c r="T52" i="39" s="1"/>
  <c r="S52" i="39" s="1"/>
  <c r="D52" i="39" a="1"/>
  <c r="D52" i="39" s="1"/>
  <c r="C52" i="39" s="1"/>
  <c r="AB51" i="39" a="1"/>
  <c r="AB51" i="39" s="1"/>
  <c r="AA51" i="39" s="1"/>
  <c r="L51" i="39" a="1"/>
  <c r="L51" i="39" s="1"/>
  <c r="K51" i="39" s="1"/>
  <c r="AJ50" i="39" a="1"/>
  <c r="AJ50" i="39" s="1"/>
  <c r="AI50" i="39" s="1"/>
  <c r="T50" i="39" a="1"/>
  <c r="T50" i="39" s="1"/>
  <c r="S50" i="39" s="1"/>
  <c r="D50" i="39" a="1"/>
  <c r="D50" i="39" s="1"/>
  <c r="C50" i="39" s="1"/>
  <c r="AB49" i="39" a="1"/>
  <c r="AB49" i="39" s="1"/>
  <c r="AA49" i="39" s="1"/>
  <c r="L49" i="39" a="1"/>
  <c r="L49" i="39" s="1"/>
  <c r="K49" i="39" s="1"/>
  <c r="AJ48" i="39" a="1"/>
  <c r="AJ48" i="39" s="1"/>
  <c r="AI48" i="39" s="1"/>
  <c r="T48" i="39" a="1"/>
  <c r="T48" i="39" s="1"/>
  <c r="S48" i="39" s="1"/>
  <c r="D48" i="39" a="1"/>
  <c r="D48" i="39" s="1"/>
  <c r="C48" i="39" s="1"/>
  <c r="AB47" i="39" a="1"/>
  <c r="AB47" i="39" s="1"/>
  <c r="AA47" i="39" s="1"/>
  <c r="L47" i="39" a="1"/>
  <c r="L47" i="39" s="1"/>
  <c r="K47" i="39" s="1"/>
  <c r="AJ46" i="39" a="1"/>
  <c r="AJ46" i="39" s="1"/>
  <c r="AI46" i="39" s="1"/>
  <c r="T46" i="39" a="1"/>
  <c r="T46" i="39" s="1"/>
  <c r="S46" i="39" s="1"/>
  <c r="D46" i="39" a="1"/>
  <c r="D46" i="39" s="1"/>
  <c r="C46" i="39" s="1"/>
  <c r="AB45" i="39" a="1"/>
  <c r="AB45" i="39" s="1"/>
  <c r="AA45" i="39" s="1"/>
  <c r="L45" i="39" a="1"/>
  <c r="L45" i="39" s="1"/>
  <c r="K45" i="39" s="1"/>
  <c r="AJ44" i="39" a="1"/>
  <c r="AJ44" i="39" s="1"/>
  <c r="AI44" i="39" s="1"/>
  <c r="T44" i="39" a="1"/>
  <c r="T44" i="39" s="1"/>
  <c r="S44" i="39" s="1"/>
  <c r="D44" i="39" a="1"/>
  <c r="D44" i="39" s="1"/>
  <c r="C44" i="39" s="1"/>
  <c r="AB43" i="39" a="1"/>
  <c r="AB43" i="39" s="1"/>
  <c r="AA43" i="39" s="1"/>
  <c r="L43" i="39" a="1"/>
  <c r="L43" i="39" s="1"/>
  <c r="K43" i="39" s="1"/>
  <c r="AJ42" i="39" a="1"/>
  <c r="AJ42" i="39" s="1"/>
  <c r="AI42" i="39" s="1"/>
  <c r="T42" i="39" a="1"/>
  <c r="T42" i="39" s="1"/>
  <c r="S42" i="39" s="1"/>
  <c r="D42" i="39" a="1"/>
  <c r="D42" i="39" s="1"/>
  <c r="C42" i="39" s="1"/>
  <c r="AB41" i="39" a="1"/>
  <c r="AB41" i="39" s="1"/>
  <c r="AA41" i="39" s="1"/>
  <c r="L41" i="39" a="1"/>
  <c r="L41" i="39" s="1"/>
  <c r="K41" i="39" s="1"/>
  <c r="AJ40" i="39" a="1"/>
  <c r="AJ40" i="39" s="1"/>
  <c r="AI40" i="39" s="1"/>
  <c r="T40" i="39" a="1"/>
  <c r="T40" i="39" s="1"/>
  <c r="S40" i="39" s="1"/>
  <c r="D40" i="39" a="1"/>
  <c r="D40" i="39" s="1"/>
  <c r="C40" i="39" s="1"/>
  <c r="AB39" i="39" a="1"/>
  <c r="AB39" i="39" s="1"/>
  <c r="AA39" i="39" s="1"/>
  <c r="L39" i="39" a="1"/>
  <c r="L39" i="39" s="1"/>
  <c r="K39" i="39" s="1"/>
  <c r="AJ38" i="39" a="1"/>
  <c r="AJ38" i="39" s="1"/>
  <c r="AI38" i="39" s="1"/>
  <c r="T38" i="39" a="1"/>
  <c r="T38" i="39" s="1"/>
  <c r="S38" i="39" s="1"/>
  <c r="D38" i="39" a="1"/>
  <c r="D38" i="39" s="1"/>
  <c r="C38" i="39" s="1"/>
  <c r="AB37" i="39" a="1"/>
  <c r="AB37" i="39" s="1"/>
  <c r="AA37" i="39" s="1"/>
  <c r="L37" i="39" a="1"/>
  <c r="L37" i="39" s="1"/>
  <c r="K37" i="39" s="1"/>
  <c r="AJ36" i="39" a="1"/>
  <c r="AJ36" i="39" s="1"/>
  <c r="AI36" i="39" s="1"/>
  <c r="T36" i="39" a="1"/>
  <c r="T36" i="39" s="1"/>
  <c r="S36" i="39" s="1"/>
  <c r="D36" i="39" a="1"/>
  <c r="D36" i="39" s="1"/>
  <c r="C36" i="39" s="1"/>
  <c r="AB35" i="39" a="1"/>
  <c r="AB35" i="39" s="1"/>
  <c r="AA35" i="39" s="1"/>
  <c r="L35" i="39" a="1"/>
  <c r="L35" i="39" s="1"/>
  <c r="K35" i="39" s="1"/>
  <c r="AJ34" i="39" a="1"/>
  <c r="AJ34" i="39" s="1"/>
  <c r="AI34" i="39" s="1"/>
  <c r="T34" i="39" a="1"/>
  <c r="T34" i="39" s="1"/>
  <c r="S34" i="39" s="1"/>
  <c r="D34" i="39" a="1"/>
  <c r="D34" i="39" s="1"/>
  <c r="C34" i="39" s="1"/>
  <c r="AB33" i="39" a="1"/>
  <c r="AB33" i="39" s="1"/>
  <c r="AA33" i="39" s="1"/>
  <c r="L33" i="39" a="1"/>
  <c r="L33" i="39" s="1"/>
  <c r="K33" i="39" s="1"/>
  <c r="AJ32" i="39" a="1"/>
  <c r="AJ32" i="39" s="1"/>
  <c r="AI32" i="39" s="1"/>
  <c r="T32" i="39" a="1"/>
  <c r="T32" i="39" s="1"/>
  <c r="S32" i="39" s="1"/>
  <c r="D32" i="39" a="1"/>
  <c r="D32" i="39" s="1"/>
  <c r="C32" i="39" s="1"/>
  <c r="AB31" i="39" a="1"/>
  <c r="AB31" i="39" s="1"/>
  <c r="AA31" i="39" s="1"/>
  <c r="L31" i="39" a="1"/>
  <c r="L31" i="39" s="1"/>
  <c r="K31" i="39" s="1"/>
  <c r="AJ30" i="39" a="1"/>
  <c r="AJ30" i="39" s="1"/>
  <c r="AI30" i="39" s="1"/>
  <c r="T30" i="39" a="1"/>
  <c r="T30" i="39" s="1"/>
  <c r="S30" i="39" s="1"/>
  <c r="D30" i="39" a="1"/>
  <c r="D30" i="39" s="1"/>
  <c r="C30" i="39" s="1"/>
  <c r="AB29" i="39" a="1"/>
  <c r="AB29" i="39" s="1"/>
  <c r="AA29" i="39" s="1"/>
  <c r="L29" i="39" a="1"/>
  <c r="L29" i="39" s="1"/>
  <c r="K29" i="39" s="1"/>
  <c r="AJ28" i="39" a="1"/>
  <c r="AJ28" i="39" s="1"/>
  <c r="AI28" i="39" s="1"/>
  <c r="T28" i="39" a="1"/>
  <c r="T28" i="39" s="1"/>
  <c r="S28" i="39" s="1"/>
  <c r="D28" i="39" a="1"/>
  <c r="D28" i="39" s="1"/>
  <c r="C28" i="39" s="1"/>
  <c r="AB27" i="39" a="1"/>
  <c r="AB27" i="39" s="1"/>
  <c r="AA27" i="39" s="1"/>
  <c r="L27" i="39" a="1"/>
  <c r="L27" i="39" s="1"/>
  <c r="K27" i="39" s="1"/>
  <c r="AJ26" i="39" a="1"/>
  <c r="AJ26" i="39" s="1"/>
  <c r="AI26" i="39" s="1"/>
  <c r="T26" i="39" a="1"/>
  <c r="T26" i="39" s="1"/>
  <c r="S26" i="39" s="1"/>
  <c r="D26" i="39" a="1"/>
  <c r="D26" i="39" s="1"/>
  <c r="C26" i="39" s="1"/>
  <c r="AB25" i="39" a="1"/>
  <c r="AB25" i="39" s="1"/>
  <c r="AA25" i="39" s="1"/>
  <c r="L25" i="39" a="1"/>
  <c r="L25" i="39" s="1"/>
  <c r="K25" i="39" s="1"/>
  <c r="AJ24" i="39" a="1"/>
  <c r="AJ24" i="39" s="1"/>
  <c r="AI24" i="39" s="1"/>
  <c r="T24" i="39" a="1"/>
  <c r="T24" i="39" s="1"/>
  <c r="S24" i="39" s="1"/>
  <c r="D24" i="39" a="1"/>
  <c r="D24" i="39" s="1"/>
  <c r="C24" i="39" s="1"/>
  <c r="AB23" i="39" a="1"/>
  <c r="AB23" i="39" s="1"/>
  <c r="AA23" i="39" s="1"/>
  <c r="L23" i="39" a="1"/>
  <c r="L23" i="39" s="1"/>
  <c r="K23" i="39" s="1"/>
  <c r="AJ22" i="39" a="1"/>
  <c r="AJ22" i="39" s="1"/>
  <c r="AI22" i="39" s="1"/>
  <c r="T22" i="39" a="1"/>
  <c r="T22" i="39" s="1"/>
  <c r="S22" i="39" s="1"/>
  <c r="D22" i="39" a="1"/>
  <c r="D22" i="39" s="1"/>
  <c r="C22" i="39" s="1"/>
  <c r="AB21" i="39" a="1"/>
  <c r="AB21" i="39" s="1"/>
  <c r="AA21" i="39" s="1"/>
  <c r="L21" i="39" a="1"/>
  <c r="L21" i="39" s="1"/>
  <c r="K21" i="39" s="1"/>
  <c r="AJ20" i="39" a="1"/>
  <c r="AJ20" i="39" s="1"/>
  <c r="AI20" i="39" s="1"/>
  <c r="T20" i="39" a="1"/>
  <c r="T20" i="39" s="1"/>
  <c r="S20" i="39" s="1"/>
  <c r="D20" i="39" a="1"/>
  <c r="D20" i="39" s="1"/>
  <c r="C20" i="39" s="1"/>
  <c r="AB19" i="39" a="1"/>
  <c r="AB19" i="39" s="1"/>
  <c r="AA19" i="39" s="1"/>
  <c r="L19" i="39" a="1"/>
  <c r="L19" i="39" s="1"/>
  <c r="K19" i="39" s="1"/>
  <c r="AJ18" i="39" a="1"/>
  <c r="AJ18" i="39" s="1"/>
  <c r="AI18" i="39" s="1"/>
  <c r="T18" i="39" a="1"/>
  <c r="T18" i="39" s="1"/>
  <c r="S18" i="39" s="1"/>
  <c r="D18" i="39" a="1"/>
  <c r="D18" i="39" s="1"/>
  <c r="C18" i="39" s="1"/>
  <c r="AB17" i="39" a="1"/>
  <c r="AB17" i="39" s="1"/>
  <c r="AA17" i="39" s="1"/>
  <c r="L17" i="39" a="1"/>
  <c r="L17" i="39" s="1"/>
  <c r="K17" i="39" s="1"/>
  <c r="AJ16" i="39" a="1"/>
  <c r="AJ16" i="39" s="1"/>
  <c r="AI16" i="39" s="1"/>
  <c r="T16" i="39" a="1"/>
  <c r="T16" i="39" s="1"/>
  <c r="S16" i="39" s="1"/>
  <c r="D16" i="39" a="1"/>
  <c r="D16" i="39" s="1"/>
  <c r="C16" i="39" s="1"/>
  <c r="AB15" i="39" a="1"/>
  <c r="AB15" i="39" s="1"/>
  <c r="AA15" i="39" s="1"/>
  <c r="L15" i="39" a="1"/>
  <c r="L15" i="39" s="1"/>
  <c r="K15" i="39" s="1"/>
  <c r="AJ14" i="39" a="1"/>
  <c r="AJ14" i="39" s="1"/>
  <c r="AI14" i="39" s="1"/>
  <c r="T14" i="39" a="1"/>
  <c r="T14" i="39" s="1"/>
  <c r="S14" i="39" s="1"/>
  <c r="D14" i="39" a="1"/>
  <c r="D14" i="39" s="1"/>
  <c r="C14" i="39" s="1"/>
  <c r="AB13" i="39" a="1"/>
  <c r="AB13" i="39" s="1"/>
  <c r="AA13" i="39" s="1"/>
  <c r="L13" i="39" a="1"/>
  <c r="L13" i="39" s="1"/>
  <c r="K13" i="39" s="1"/>
  <c r="AJ12" i="39" a="1"/>
  <c r="AJ12" i="39" s="1"/>
  <c r="AI12" i="39" s="1"/>
  <c r="T12" i="39" a="1"/>
  <c r="T12" i="39" s="1"/>
  <c r="S12" i="39" s="1"/>
  <c r="D12" i="39" a="1"/>
  <c r="D12" i="39" s="1"/>
  <c r="C12" i="39" s="1"/>
  <c r="AB11" i="39" a="1"/>
  <c r="AB11" i="39" s="1"/>
  <c r="AA11" i="39" s="1"/>
  <c r="L11" i="39" a="1"/>
  <c r="L11" i="39" s="1"/>
  <c r="K11" i="39" s="1"/>
  <c r="AJ10" i="39" a="1"/>
  <c r="AJ10" i="39" s="1"/>
  <c r="AI10" i="39" s="1"/>
  <c r="T10" i="39" a="1"/>
  <c r="T10" i="39" s="1"/>
  <c r="S10" i="39" s="1"/>
  <c r="D10" i="39" a="1"/>
  <c r="D10" i="39" s="1"/>
  <c r="C10" i="39" s="1"/>
  <c r="AB9" i="39" a="1"/>
  <c r="AB9" i="39" s="1"/>
  <c r="AA9" i="39" s="1"/>
  <c r="L9" i="39" a="1"/>
  <c r="L9" i="39" s="1"/>
  <c r="K9" i="39" s="1"/>
  <c r="T202" i="39" a="1"/>
  <c r="T202" i="39" s="1"/>
  <c r="S202" i="39" s="1"/>
  <c r="AB207" i="39" a="1"/>
  <c r="AB207" i="39" s="1"/>
  <c r="AA207" i="39" s="1"/>
  <c r="AL190" i="39" a="1"/>
  <c r="AL190" i="39" s="1"/>
  <c r="AK190" i="39" s="1"/>
  <c r="AL194" i="39" a="1"/>
  <c r="AL194" i="39" s="1"/>
  <c r="AK194" i="39" s="1"/>
  <c r="AL198" i="39" a="1"/>
  <c r="AL198" i="39" s="1"/>
  <c r="AK198" i="39" s="1"/>
  <c r="AL202" i="39" a="1"/>
  <c r="AL202" i="39" s="1"/>
  <c r="AK202" i="39" s="1"/>
  <c r="AL206" i="39" a="1"/>
  <c r="AL206" i="39" s="1"/>
  <c r="AK206" i="39" s="1"/>
  <c r="AB198" i="39" a="1"/>
  <c r="AB198" i="39" s="1"/>
  <c r="AA198" i="39" s="1"/>
  <c r="AJ203" i="39" a="1"/>
  <c r="AJ203" i="39" s="1"/>
  <c r="AI203" i="39" s="1"/>
  <c r="AL8" i="39" a="1"/>
  <c r="AL8" i="39" s="1"/>
  <c r="AK8" i="39" s="1"/>
  <c r="AD188" i="39" a="1"/>
  <c r="AD188" i="39" s="1"/>
  <c r="AC188" i="39" s="1"/>
  <c r="AD192" i="39" a="1"/>
  <c r="AD192" i="39" s="1"/>
  <c r="AC192" i="39" s="1"/>
  <c r="AD196" i="39" a="1"/>
  <c r="AD196" i="39" s="1"/>
  <c r="AC196" i="39" s="1"/>
  <c r="AD200" i="39" a="1"/>
  <c r="AD200" i="39" s="1"/>
  <c r="AC200" i="39" s="1"/>
  <c r="AD204" i="39" a="1"/>
  <c r="AD204" i="39" s="1"/>
  <c r="AC204" i="39" s="1"/>
  <c r="AD208" i="39" a="1"/>
  <c r="AD208" i="39" s="1"/>
  <c r="AC208" i="39" s="1"/>
  <c r="X191" i="39" a="1"/>
  <c r="X191" i="39" s="1"/>
  <c r="W191" i="39" s="1"/>
  <c r="X195" i="39" a="1"/>
  <c r="X195" i="39" s="1"/>
  <c r="W195" i="39" s="1"/>
  <c r="X199" i="39" a="1"/>
  <c r="X199" i="39" s="1"/>
  <c r="W199" i="39" s="1"/>
  <c r="X203" i="39" a="1"/>
  <c r="X203" i="39" s="1"/>
  <c r="W203" i="39" s="1"/>
  <c r="X207" i="39" a="1"/>
  <c r="X207" i="39" s="1"/>
  <c r="W207" i="39" s="1"/>
  <c r="Z197" i="39" a="1"/>
  <c r="Z197" i="39" s="1"/>
  <c r="Y197" i="39" s="1"/>
  <c r="AH202" i="39" a="1"/>
  <c r="AH202" i="39" s="1"/>
  <c r="AG202" i="39" s="1"/>
  <c r="R208" i="39" a="1"/>
  <c r="R208" i="39" s="1"/>
  <c r="Q208" i="39" s="1"/>
  <c r="I15" i="31"/>
  <c r="AB197" i="39" a="1"/>
  <c r="AB197" i="39" s="1"/>
  <c r="AA197" i="39" s="1"/>
  <c r="AJ202" i="39" a="1"/>
  <c r="AJ202" i="39" s="1"/>
  <c r="AI202" i="39" s="1"/>
  <c r="T208" i="39" a="1"/>
  <c r="T208" i="39" s="1"/>
  <c r="S208" i="39" s="1"/>
  <c r="N191" i="39" a="1"/>
  <c r="N191" i="39" s="1"/>
  <c r="M191" i="39" s="1"/>
  <c r="N195" i="39" a="1"/>
  <c r="N195" i="39" s="1"/>
  <c r="M195" i="39" s="1"/>
  <c r="N199" i="39" a="1"/>
  <c r="N199" i="39" s="1"/>
  <c r="M199" i="39" s="1"/>
  <c r="N203" i="39" a="1"/>
  <c r="N203" i="39" s="1"/>
  <c r="M203" i="39" s="1"/>
  <c r="N207" i="39" a="1"/>
  <c r="N207" i="39" s="1"/>
  <c r="M207" i="39" s="1"/>
  <c r="T199" i="39" a="1"/>
  <c r="T199" i="39" s="1"/>
  <c r="S199" i="39" s="1"/>
  <c r="AB204" i="39" a="1"/>
  <c r="AB204" i="39" s="1"/>
  <c r="AA204" i="39" s="1"/>
  <c r="V8" i="39" a="1"/>
  <c r="V8" i="39" s="1"/>
  <c r="U8" i="39" s="1"/>
  <c r="V189" i="39" a="1"/>
  <c r="V189" i="39" s="1"/>
  <c r="U189" i="39" s="1"/>
  <c r="V193" i="39" a="1"/>
  <c r="V193" i="39" s="1"/>
  <c r="U193" i="39" s="1"/>
  <c r="V197" i="39" a="1"/>
  <c r="V197" i="39" s="1"/>
  <c r="U197" i="39" s="1"/>
  <c r="V201" i="39" a="1"/>
  <c r="V201" i="39" s="1"/>
  <c r="U201" i="39" s="1"/>
  <c r="V205" i="39" a="1"/>
  <c r="V205" i="39" s="1"/>
  <c r="U205" i="39" s="1"/>
  <c r="AJ8" i="39" a="1"/>
  <c r="AJ8" i="39" s="1"/>
  <c r="AI8" i="39" s="1"/>
  <c r="AN191" i="39" a="1"/>
  <c r="AN191" i="39" s="1"/>
  <c r="AM191" i="39" s="1"/>
  <c r="AN195" i="39" a="1"/>
  <c r="AN195" i="39" s="1"/>
  <c r="AM195" i="39" s="1"/>
  <c r="AN199" i="39" a="1"/>
  <c r="AN199" i="39" s="1"/>
  <c r="AM199" i="39" s="1"/>
  <c r="AN203" i="39" a="1"/>
  <c r="AN203" i="39" s="1"/>
  <c r="AM203" i="39" s="1"/>
  <c r="AN207" i="39" a="1"/>
  <c r="AN207" i="39" s="1"/>
  <c r="AM207" i="39" s="1"/>
  <c r="R198" i="39" a="1"/>
  <c r="R198" i="39" s="1"/>
  <c r="Q198" i="39" s="1"/>
  <c r="Z203" i="39" a="1"/>
  <c r="Z203" i="39" s="1"/>
  <c r="Y203" i="39" s="1"/>
  <c r="AH208" i="39" a="1"/>
  <c r="AH208" i="39" s="1"/>
  <c r="AG208" i="39" s="1"/>
  <c r="T198" i="39" a="1"/>
  <c r="T198" i="39" s="1"/>
  <c r="S198" i="39" s="1"/>
  <c r="AB203" i="39" a="1"/>
  <c r="AB203" i="39" s="1"/>
  <c r="AA203" i="39" s="1"/>
  <c r="AJ208" i="39" a="1"/>
  <c r="AJ208" i="39" s="1"/>
  <c r="AI208" i="39" s="1"/>
  <c r="AD191" i="39" a="1"/>
  <c r="AD191" i="39" s="1"/>
  <c r="AC191" i="39" s="1"/>
  <c r="AD195" i="39" a="1"/>
  <c r="AD195" i="39" s="1"/>
  <c r="AC195" i="39" s="1"/>
  <c r="AD199" i="39" a="1"/>
  <c r="AD199" i="39" s="1"/>
  <c r="AC199" i="39" s="1"/>
  <c r="AD203" i="39" a="1"/>
  <c r="AD203" i="39" s="1"/>
  <c r="AC203" i="39" s="1"/>
  <c r="AD207" i="39" a="1"/>
  <c r="AD207" i="39" s="1"/>
  <c r="AC207" i="39" s="1"/>
  <c r="AJ199" i="39" a="1"/>
  <c r="AJ199" i="39" s="1"/>
  <c r="AI199" i="39" s="1"/>
  <c r="T205" i="39" a="1"/>
  <c r="T205" i="39" s="1"/>
  <c r="S205" i="39" s="1"/>
  <c r="I10" i="31"/>
  <c r="AL189" i="39" a="1"/>
  <c r="AL189" i="39" s="1"/>
  <c r="AK189" i="39" s="1"/>
  <c r="AL193" i="39" a="1"/>
  <c r="AL193" i="39" s="1"/>
  <c r="AK193" i="39" s="1"/>
  <c r="AL197" i="39" a="1"/>
  <c r="AL197" i="39" s="1"/>
  <c r="AK197" i="39" s="1"/>
  <c r="AL201" i="39" a="1"/>
  <c r="AL201" i="39" s="1"/>
  <c r="AK201" i="39" s="1"/>
  <c r="AL205" i="39" a="1"/>
  <c r="AL205" i="39" s="1"/>
  <c r="AK205" i="39" s="1"/>
  <c r="T8" i="39" a="1"/>
  <c r="T8" i="39" s="1"/>
  <c r="S8" i="39" s="1"/>
  <c r="P192" i="39" a="1"/>
  <c r="P192" i="39" s="1"/>
  <c r="O192" i="39" s="1"/>
  <c r="P196" i="39" a="1"/>
  <c r="P196" i="39" s="1"/>
  <c r="O196" i="39" s="1"/>
  <c r="P200" i="39" a="1"/>
  <c r="P200" i="39" s="1"/>
  <c r="O200" i="39" s="1"/>
  <c r="P204" i="39" a="1"/>
  <c r="P204" i="39" s="1"/>
  <c r="O204" i="39" s="1"/>
  <c r="P208" i="39" a="1"/>
  <c r="P208" i="39" s="1"/>
  <c r="O208" i="39" s="1"/>
  <c r="AH198" i="39" a="1"/>
  <c r="AH198" i="39" s="1"/>
  <c r="AG198" i="39" s="1"/>
  <c r="R204" i="39" a="1"/>
  <c r="R204" i="39" s="1"/>
  <c r="Q204" i="39" s="1"/>
  <c r="AF8" i="39" a="1"/>
  <c r="AF8" i="39" s="1"/>
  <c r="AE8" i="39" s="1"/>
  <c r="AJ198" i="39" a="1"/>
  <c r="AJ198" i="39" s="1"/>
  <c r="AI198" i="39" s="1"/>
  <c r="T204" i="39" a="1"/>
  <c r="T204" i="39" s="1"/>
  <c r="S204" i="39" s="1"/>
  <c r="AD8" i="39" a="1"/>
  <c r="AD8" i="39" s="1"/>
  <c r="AC8" i="39" s="1"/>
  <c r="V192" i="39" a="1"/>
  <c r="V192" i="39" s="1"/>
  <c r="U192" i="39" s="1"/>
  <c r="V196" i="39" a="1"/>
  <c r="V196" i="39" s="1"/>
  <c r="U196" i="39" s="1"/>
  <c r="V200" i="39" a="1"/>
  <c r="V200" i="39" s="1"/>
  <c r="U200" i="39" s="1"/>
  <c r="V204" i="39" a="1"/>
  <c r="V204" i="39" s="1"/>
  <c r="U204" i="39" s="1"/>
  <c r="V208" i="39" a="1"/>
  <c r="V208" i="39" s="1"/>
  <c r="U208" i="39" s="1"/>
  <c r="AB200" i="39" a="1"/>
  <c r="AB200" i="39" s="1"/>
  <c r="AA200" i="39" s="1"/>
  <c r="AJ205" i="39" a="1"/>
  <c r="AJ205" i="39" s="1"/>
  <c r="AI205" i="39" s="1"/>
  <c r="I17" i="31"/>
  <c r="N190" i="39" a="1"/>
  <c r="N190" i="39" s="1"/>
  <c r="M190" i="39" s="1"/>
  <c r="N194" i="39" a="1"/>
  <c r="N194" i="39" s="1"/>
  <c r="M194" i="39" s="1"/>
  <c r="N198" i="39" a="1"/>
  <c r="N198" i="39" s="1"/>
  <c r="M198" i="39" s="1"/>
  <c r="N202" i="39" a="1"/>
  <c r="N202" i="39" s="1"/>
  <c r="M202" i="39" s="1"/>
  <c r="N206" i="39" a="1"/>
  <c r="N206" i="39" s="1"/>
  <c r="M206" i="39" s="1"/>
  <c r="I14" i="31"/>
  <c r="AF192" i="39" a="1"/>
  <c r="AF192" i="39" s="1"/>
  <c r="AE192" i="39" s="1"/>
  <c r="AF196" i="39" a="1"/>
  <c r="AF196" i="39" s="1"/>
  <c r="AE196" i="39" s="1"/>
  <c r="AF200" i="39" a="1"/>
  <c r="AF200" i="39" s="1"/>
  <c r="AE200" i="39" s="1"/>
  <c r="AF204" i="39" a="1"/>
  <c r="AF204" i="39" s="1"/>
  <c r="AE204" i="39" s="1"/>
  <c r="AF208" i="39" a="1"/>
  <c r="AF208" i="39" s="1"/>
  <c r="AE208" i="39" s="1"/>
  <c r="Z199" i="39" a="1"/>
  <c r="Z199" i="39" s="1"/>
  <c r="Y199" i="39" s="1"/>
  <c r="AH204" i="39" a="1"/>
  <c r="AH204" i="39" s="1"/>
  <c r="AG204" i="39" s="1"/>
  <c r="P8" i="39" a="1"/>
  <c r="P8" i="39" s="1"/>
  <c r="O8" i="39" s="1"/>
  <c r="AB199" i="39" a="1"/>
  <c r="AB199" i="39" s="1"/>
  <c r="AA199" i="39" s="1"/>
  <c r="AJ204" i="39" a="1"/>
  <c r="AJ204" i="39" s="1"/>
  <c r="AI204" i="39" s="1"/>
  <c r="N8" i="39" a="1"/>
  <c r="N8" i="39" s="1"/>
  <c r="M8" i="39" s="1"/>
  <c r="AL192" i="39" a="1"/>
  <c r="AL192" i="39" s="1"/>
  <c r="AK192" i="39" s="1"/>
  <c r="AL196" i="39" a="1"/>
  <c r="AL196" i="39" s="1"/>
  <c r="AK196" i="39" s="1"/>
  <c r="AL200" i="39" a="1"/>
  <c r="AL200" i="39" s="1"/>
  <c r="AK200" i="39" s="1"/>
  <c r="AL204" i="39" a="1"/>
  <c r="AL204" i="39" s="1"/>
  <c r="AK204" i="39" s="1"/>
  <c r="AL208" i="39" a="1"/>
  <c r="AL208" i="39" s="1"/>
  <c r="AK208" i="39" s="1"/>
  <c r="T201" i="39" a="1"/>
  <c r="T201" i="39" s="1"/>
  <c r="S201" i="39" s="1"/>
  <c r="AB206" i="39" a="1"/>
  <c r="AB206" i="39" s="1"/>
  <c r="AA206" i="39" s="1"/>
  <c r="I21" i="31"/>
  <c r="AD190" i="39" a="1"/>
  <c r="AD190" i="39" s="1"/>
  <c r="AC190" i="39" s="1"/>
  <c r="AD194" i="39" a="1"/>
  <c r="AD194" i="39" s="1"/>
  <c r="AC194" i="39" s="1"/>
  <c r="AD198" i="39" a="1"/>
  <c r="AD198" i="39" s="1"/>
  <c r="AC198" i="39" s="1"/>
  <c r="AD202" i="39" a="1"/>
  <c r="AD202" i="39" s="1"/>
  <c r="AC202" i="39" s="1"/>
  <c r="AD206" i="39" a="1"/>
  <c r="AD206" i="39" s="1"/>
  <c r="AC206" i="39" s="1"/>
  <c r="X189" i="39" a="1"/>
  <c r="X189" i="39" s="1"/>
  <c r="W189" i="39" s="1"/>
  <c r="X193" i="39" a="1"/>
  <c r="X193" i="39" s="1"/>
  <c r="W193" i="39" s="1"/>
  <c r="X197" i="39" a="1"/>
  <c r="X197" i="39" s="1"/>
  <c r="W197" i="39" s="1"/>
  <c r="X201" i="39" a="1"/>
  <c r="X201" i="39" s="1"/>
  <c r="W201" i="39" s="1"/>
  <c r="X205" i="39" a="1"/>
  <c r="X205" i="39" s="1"/>
  <c r="W205" i="39" s="1"/>
  <c r="AH8" i="39" a="1"/>
  <c r="AH8" i="39" s="1"/>
  <c r="AG8" i="39" s="1"/>
  <c r="R200" i="39" a="1"/>
  <c r="R200" i="39" s="1"/>
  <c r="Q200" i="39" s="1"/>
  <c r="Z205" i="39" a="1"/>
  <c r="Z205" i="39" s="1"/>
  <c r="Y205" i="39" s="1"/>
  <c r="T200" i="39" a="1"/>
  <c r="T200" i="39" s="1"/>
  <c r="S200" i="39" s="1"/>
  <c r="AB205" i="39" a="1"/>
  <c r="AB205" i="39" s="1"/>
  <c r="AA205" i="39" s="1"/>
  <c r="I8" i="31"/>
  <c r="N193" i="39" a="1"/>
  <c r="N193" i="39" s="1"/>
  <c r="M193" i="39" s="1"/>
  <c r="N197" i="39" a="1"/>
  <c r="N197" i="39" s="1"/>
  <c r="M197" i="39" s="1"/>
  <c r="N201" i="39" a="1"/>
  <c r="N201" i="39" s="1"/>
  <c r="M201" i="39" s="1"/>
  <c r="N205" i="39" a="1"/>
  <c r="N205" i="39" s="1"/>
  <c r="M205" i="39" s="1"/>
  <c r="AB8" i="39" a="1"/>
  <c r="AB8" i="39" s="1"/>
  <c r="AA8" i="39" s="1"/>
  <c r="AJ201" i="39" a="1"/>
  <c r="AJ201" i="39" s="1"/>
  <c r="AI201" i="39" s="1"/>
  <c r="T207" i="39" a="1"/>
  <c r="T207" i="39" s="1"/>
  <c r="S207" i="39" s="1"/>
  <c r="V187" i="39" a="1"/>
  <c r="V187" i="39" s="1"/>
  <c r="U187" i="39" s="1"/>
  <c r="V191" i="39" a="1"/>
  <c r="V191" i="39" s="1"/>
  <c r="U191" i="39" s="1"/>
  <c r="V195" i="39" a="1"/>
  <c r="V195" i="39" s="1"/>
  <c r="U195" i="39" s="1"/>
  <c r="V199" i="39" a="1"/>
  <c r="V199" i="39" s="1"/>
  <c r="U199" i="39" s="1"/>
  <c r="V203" i="39" a="1"/>
  <c r="V203" i="39" s="1"/>
  <c r="U203" i="39" s="1"/>
  <c r="V207" i="39" a="1"/>
  <c r="V207" i="39" s="1"/>
  <c r="U207" i="39" s="1"/>
  <c r="AN189" i="39" a="1"/>
  <c r="AN189" i="39" s="1"/>
  <c r="AM189" i="39" s="1"/>
  <c r="AN193" i="39" a="1"/>
  <c r="AN193" i="39" s="1"/>
  <c r="AM193" i="39" s="1"/>
  <c r="AN197" i="39" a="1"/>
  <c r="AN197" i="39" s="1"/>
  <c r="AM197" i="39" s="1"/>
  <c r="AN201" i="39" a="1"/>
  <c r="AN201" i="39" s="1"/>
  <c r="AM201" i="39" s="1"/>
  <c r="AN205" i="39" a="1"/>
  <c r="AN205" i="39" s="1"/>
  <c r="AM205" i="39" s="1"/>
  <c r="R8" i="39" a="1"/>
  <c r="R8" i="39" s="1"/>
  <c r="Q8" i="39" s="1"/>
  <c r="AH200" i="39" a="1"/>
  <c r="AH200" i="39" s="1"/>
  <c r="AG200" i="39" s="1"/>
  <c r="R206" i="39" a="1"/>
  <c r="R206" i="39" s="1"/>
  <c r="Q206" i="39" s="1"/>
  <c r="AJ200" i="39" a="1"/>
  <c r="AJ200" i="39" s="1"/>
  <c r="AI200" i="39" s="1"/>
  <c r="T206" i="39" a="1"/>
  <c r="T206" i="39" s="1"/>
  <c r="S206" i="39" s="1"/>
  <c r="I19" i="31"/>
  <c r="AD193" i="39" a="1"/>
  <c r="AD193" i="39" s="1"/>
  <c r="AC193" i="39" s="1"/>
  <c r="AD197" i="39" a="1"/>
  <c r="AD197" i="39" s="1"/>
  <c r="AC197" i="39" s="1"/>
  <c r="AD201" i="39" a="1"/>
  <c r="AD201" i="39" s="1"/>
  <c r="AC201" i="39" s="1"/>
  <c r="AD205" i="39" a="1"/>
  <c r="AD205" i="39" s="1"/>
  <c r="AC205" i="39" s="1"/>
  <c r="I12" i="31"/>
  <c r="AB202" i="39" a="1"/>
  <c r="AB202" i="39" s="1"/>
  <c r="AA202" i="39" s="1"/>
  <c r="AJ207" i="39" a="1"/>
  <c r="AJ207" i="39" s="1"/>
  <c r="AI207" i="39" s="1"/>
  <c r="AL187" i="39" a="1"/>
  <c r="AL187" i="39" s="1"/>
  <c r="AK187" i="39" s="1"/>
  <c r="AL191" i="39" a="1"/>
  <c r="AL191" i="39" s="1"/>
  <c r="AK191" i="39" s="1"/>
  <c r="AL195" i="39" a="1"/>
  <c r="AL195" i="39" s="1"/>
  <c r="AK195" i="39" s="1"/>
  <c r="AL199" i="39" a="1"/>
  <c r="AL199" i="39" s="1"/>
  <c r="AK199" i="39" s="1"/>
  <c r="AL203" i="39" a="1"/>
  <c r="AL203" i="39" s="1"/>
  <c r="AK203" i="39" s="1"/>
  <c r="AL207" i="39" a="1"/>
  <c r="AL207" i="39" s="1"/>
  <c r="AK207" i="39" s="1"/>
  <c r="P190" i="39" a="1"/>
  <c r="P190" i="39" s="1"/>
  <c r="O190" i="39" s="1"/>
  <c r="P194" i="39" a="1"/>
  <c r="P194" i="39" s="1"/>
  <c r="O194" i="39" s="1"/>
  <c r="P198" i="39" a="1"/>
  <c r="P198" i="39" s="1"/>
  <c r="O198" i="39" s="1"/>
  <c r="P202" i="39" a="1"/>
  <c r="P202" i="39" s="1"/>
  <c r="O202" i="39" s="1"/>
  <c r="P206" i="39" a="1"/>
  <c r="P206" i="39" s="1"/>
  <c r="O206" i="39" s="1"/>
  <c r="I11" i="31"/>
  <c r="Z201" i="39" a="1"/>
  <c r="Z201" i="39" s="1"/>
  <c r="Y201" i="39" s="1"/>
  <c r="AH206" i="39" a="1"/>
  <c r="AH206" i="39" s="1"/>
  <c r="AG206" i="39" s="1"/>
  <c r="AB201" i="39" a="1"/>
  <c r="AB201" i="39" s="1"/>
  <c r="AA201" i="39" s="1"/>
  <c r="AJ206" i="39" a="1"/>
  <c r="AJ206" i="39" s="1"/>
  <c r="AI206" i="39" s="1"/>
  <c r="V190" i="39" a="1"/>
  <c r="V190" i="39" s="1"/>
  <c r="U190" i="39" s="1"/>
  <c r="V194" i="39" a="1"/>
  <c r="V194" i="39" s="1"/>
  <c r="U194" i="39" s="1"/>
  <c r="V198" i="39" a="1"/>
  <c r="V198" i="39" s="1"/>
  <c r="U198" i="39" s="1"/>
  <c r="V202" i="39" a="1"/>
  <c r="V202" i="39" s="1"/>
  <c r="U202" i="39" s="1"/>
  <c r="V206" i="39" a="1"/>
  <c r="V206" i="39" s="1"/>
  <c r="U206" i="39" s="1"/>
  <c r="I13" i="31"/>
  <c r="T203" i="39" a="1"/>
  <c r="T203" i="39" s="1"/>
  <c r="S203" i="39" s="1"/>
  <c r="AB208" i="39" a="1"/>
  <c r="AB208" i="39" s="1"/>
  <c r="AA208" i="39" s="1"/>
  <c r="N188" i="39" a="1"/>
  <c r="N188" i="39" s="1"/>
  <c r="M188" i="39" s="1"/>
  <c r="N192" i="39" a="1"/>
  <c r="N192" i="39" s="1"/>
  <c r="M192" i="39" s="1"/>
  <c r="N196" i="39" a="1"/>
  <c r="N196" i="39" s="1"/>
  <c r="M196" i="39" s="1"/>
  <c r="N200" i="39" a="1"/>
  <c r="N200" i="39" s="1"/>
  <c r="M200" i="39" s="1"/>
  <c r="N204" i="39" a="1"/>
  <c r="N204" i="39" s="1"/>
  <c r="M204" i="39" s="1"/>
  <c r="N208" i="39" a="1"/>
  <c r="N208" i="39" s="1"/>
  <c r="M208" i="39" s="1"/>
  <c r="AF190" i="39" a="1"/>
  <c r="AF190" i="39" s="1"/>
  <c r="AE190" i="39" s="1"/>
  <c r="AF194" i="39" a="1"/>
  <c r="AF194" i="39" s="1"/>
  <c r="AE194" i="39" s="1"/>
  <c r="AF198" i="39" a="1"/>
  <c r="AF198" i="39" s="1"/>
  <c r="AE198" i="39" s="1"/>
  <c r="AF202" i="39" a="1"/>
  <c r="AF202" i="39" s="1"/>
  <c r="AE202" i="39" s="1"/>
  <c r="AF206" i="39" a="1"/>
  <c r="AF206" i="39" s="1"/>
  <c r="AE206" i="39" s="1"/>
  <c r="I18" i="31"/>
  <c r="R202" i="39" a="1"/>
  <c r="R202" i="39" s="1"/>
  <c r="Q202" i="39" s="1"/>
  <c r="Z207" i="39" a="1"/>
  <c r="Z207" i="39" s="1"/>
  <c r="Y207" i="39" s="1"/>
  <c r="AT132" i="1"/>
  <c r="AT188" i="1"/>
  <c r="AT183" i="1"/>
  <c r="I27" i="31"/>
  <c r="I88" i="31"/>
  <c r="I52" i="31"/>
  <c r="I79" i="31"/>
  <c r="I36" i="31"/>
  <c r="I61" i="31"/>
  <c r="I280" i="31"/>
  <c r="I276" i="31"/>
  <c r="I281" i="31"/>
  <c r="I249" i="31"/>
  <c r="I199" i="31"/>
  <c r="I147" i="31"/>
  <c r="I171" i="31"/>
  <c r="I170" i="31"/>
  <c r="I168" i="31"/>
  <c r="I160" i="31"/>
  <c r="I152" i="31"/>
  <c r="I143" i="31"/>
  <c r="I135" i="31"/>
  <c r="I127" i="31"/>
  <c r="I165" i="31"/>
  <c r="I157" i="31"/>
  <c r="I149" i="31"/>
  <c r="I140" i="31"/>
  <c r="I132" i="31"/>
  <c r="I124" i="31"/>
  <c r="I164" i="31"/>
  <c r="I156" i="31"/>
  <c r="I148" i="31"/>
  <c r="I139" i="31"/>
  <c r="I131" i="31"/>
  <c r="I123" i="31"/>
  <c r="I169" i="31"/>
  <c r="I161" i="31"/>
  <c r="I153" i="31"/>
  <c r="I144" i="31"/>
  <c r="I136" i="31"/>
  <c r="I128" i="31"/>
  <c r="I120" i="31"/>
  <c r="I150" i="31"/>
  <c r="I159" i="31"/>
  <c r="I142" i="31"/>
  <c r="I126" i="31"/>
  <c r="I162" i="31"/>
  <c r="I145" i="31"/>
  <c r="I129" i="31"/>
  <c r="I155" i="31"/>
  <c r="I138" i="31"/>
  <c r="I122" i="31"/>
  <c r="I158" i="31"/>
  <c r="I141" i="31"/>
  <c r="I125" i="31"/>
  <c r="I167" i="31"/>
  <c r="I151" i="31"/>
  <c r="I134" i="31"/>
  <c r="I154" i="31"/>
  <c r="I137" i="31"/>
  <c r="I121" i="31"/>
  <c r="I163" i="31"/>
  <c r="I146" i="31"/>
  <c r="I130" i="31"/>
  <c r="I166" i="31"/>
  <c r="I133" i="31"/>
  <c r="I267" i="31"/>
  <c r="I221" i="31"/>
  <c r="I271" i="31"/>
  <c r="I217" i="31"/>
  <c r="I196" i="31"/>
  <c r="I246" i="31"/>
  <c r="I63" i="31"/>
  <c r="I45" i="31"/>
  <c r="I42" i="31"/>
  <c r="I59" i="31"/>
  <c r="C78" i="2"/>
  <c r="C79" i="2"/>
  <c r="C80" i="2"/>
  <c r="I188" i="31"/>
  <c r="I189" i="31"/>
  <c r="I187" i="31"/>
  <c r="I190" i="31"/>
  <c r="AT2" i="1"/>
  <c r="I41" i="31"/>
  <c r="I60" i="31"/>
  <c r="I220" i="31"/>
  <c r="I222" i="31"/>
  <c r="I219" i="31"/>
  <c r="I218" i="31"/>
  <c r="I178" i="31"/>
  <c r="I177" i="31"/>
  <c r="I175" i="31"/>
  <c r="I231" i="31"/>
  <c r="I266" i="31"/>
  <c r="I261" i="31"/>
  <c r="I255" i="31"/>
  <c r="I248" i="31"/>
  <c r="I240" i="31"/>
  <c r="I233" i="31"/>
  <c r="I213" i="31"/>
  <c r="I207" i="31"/>
  <c r="I192" i="31"/>
  <c r="I181" i="31"/>
  <c r="I173" i="31"/>
  <c r="I64" i="31"/>
  <c r="I214" i="31"/>
  <c r="I260" i="31"/>
  <c r="I254" i="31"/>
  <c r="I247" i="31"/>
  <c r="I239" i="31"/>
  <c r="I232" i="31"/>
  <c r="I227" i="31"/>
  <c r="I223" i="31"/>
  <c r="I212" i="31"/>
  <c r="I206" i="31"/>
  <c r="I200" i="31"/>
  <c r="I191" i="31"/>
  <c r="I180" i="31"/>
  <c r="I58" i="31"/>
  <c r="I47" i="31"/>
  <c r="I224" i="31"/>
  <c r="I253" i="31"/>
  <c r="I245" i="31"/>
  <c r="I238" i="31"/>
  <c r="I211" i="31"/>
  <c r="I205" i="31"/>
  <c r="I198" i="31"/>
  <c r="I186" i="31"/>
  <c r="I179" i="31"/>
  <c r="I172" i="31"/>
  <c r="I57" i="31"/>
  <c r="I46" i="31"/>
  <c r="I262" i="31"/>
  <c r="I201" i="31"/>
  <c r="I259" i="31"/>
  <c r="I252" i="31"/>
  <c r="I244" i="31"/>
  <c r="I237" i="31"/>
  <c r="I204" i="31"/>
  <c r="I197" i="31"/>
  <c r="I185" i="31"/>
  <c r="I62" i="31"/>
  <c r="I43" i="31"/>
  <c r="I250" i="31"/>
  <c r="I215" i="31"/>
  <c r="I256" i="31"/>
  <c r="I174" i="31"/>
  <c r="I270" i="31"/>
  <c r="I265" i="31"/>
  <c r="I258" i="31"/>
  <c r="I243" i="31"/>
  <c r="I236" i="31"/>
  <c r="I230" i="31"/>
  <c r="I210" i="31"/>
  <c r="I203" i="31"/>
  <c r="I195" i="31"/>
  <c r="I184" i="31"/>
  <c r="I44" i="31"/>
  <c r="I263" i="31"/>
  <c r="I242" i="31"/>
  <c r="I229" i="31"/>
  <c r="I208" i="31"/>
  <c r="I234" i="31"/>
  <c r="I193" i="31"/>
  <c r="I65" i="31"/>
  <c r="I269" i="31"/>
  <c r="I264" i="31"/>
  <c r="I257" i="31"/>
  <c r="I251" i="31"/>
  <c r="I226" i="31"/>
  <c r="I216" i="31"/>
  <c r="I209" i="31"/>
  <c r="I194" i="31"/>
  <c r="I183" i="31"/>
  <c r="I176" i="31"/>
  <c r="I268" i="31"/>
  <c r="I235" i="31"/>
  <c r="I225" i="31"/>
  <c r="I202" i="31"/>
  <c r="I241" i="31"/>
  <c r="I228" i="31"/>
  <c r="I182"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I2" i="31" l="1"/>
  <c r="I40" i="31"/>
  <c r="I32" i="31"/>
  <c r="I34" i="31"/>
  <c r="I37" i="31"/>
  <c r="I33" i="31"/>
  <c r="I35" i="31"/>
  <c r="I38" i="31"/>
  <c r="I39" i="31"/>
  <c r="I29" i="31"/>
  <c r="I54" i="31"/>
  <c r="I90" i="31"/>
  <c r="I81" i="31"/>
  <c r="I115" i="31"/>
  <c r="I272" i="31"/>
  <c r="I50" i="31"/>
  <c r="I86" i="31"/>
  <c r="I25" i="31"/>
  <c r="I77" i="31"/>
  <c r="X78" i="2"/>
  <c r="X58" i="2"/>
  <c r="X80" i="2"/>
  <c r="X40" i="2"/>
  <c r="X60" i="2"/>
  <c r="I93" i="31"/>
  <c r="X39" i="2"/>
  <c r="X79" i="2"/>
  <c r="X59" i="2"/>
  <c r="X38" i="2"/>
  <c r="I94"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73" i="31"/>
  <c r="I49" i="31"/>
  <c r="I23" i="31"/>
  <c r="I85" i="31"/>
  <c r="I75" i="31"/>
  <c r="I110" i="31"/>
  <c r="I111" i="31"/>
  <c r="I286" i="31"/>
  <c r="I118" i="31"/>
  <c r="I284" i="31"/>
  <c r="I117" i="31"/>
  <c r="I51" i="31"/>
  <c r="I278" i="31"/>
  <c r="I282" i="31"/>
  <c r="I31" i="31"/>
  <c r="I114" i="31"/>
  <c r="I112" i="31"/>
  <c r="I53" i="31"/>
  <c r="I277" i="31"/>
  <c r="I279" i="31"/>
  <c r="I26" i="31"/>
  <c r="I48" i="31"/>
  <c r="I119" i="31"/>
  <c r="I287" i="31"/>
  <c r="I80" i="31"/>
  <c r="I24" i="31"/>
  <c r="I283" i="31"/>
  <c r="I285" i="31"/>
  <c r="I84" i="31"/>
  <c r="I116" i="31"/>
  <c r="I56" i="31"/>
  <c r="I30" i="31"/>
  <c r="I87" i="31"/>
  <c r="I83" i="31"/>
  <c r="I55" i="31"/>
  <c r="I78" i="31"/>
  <c r="I113" i="31"/>
  <c r="I76" i="31"/>
  <c r="I28" i="31"/>
  <c r="I275" i="31"/>
  <c r="I92" i="31"/>
  <c r="I91" i="31"/>
  <c r="I82" i="31"/>
  <c r="I274" i="31"/>
  <c r="I89" i="3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V20" i="2"/>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8" i="31" l="1"/>
  <c r="H259" i="31"/>
  <c r="H265" i="31"/>
  <c r="H264" i="31"/>
  <c r="H262" i="31"/>
  <c r="H261" i="31"/>
  <c r="H260" i="31"/>
  <c r="H258" i="31"/>
  <c r="H257" i="31"/>
  <c r="H256" i="31"/>
  <c r="H254" i="31"/>
  <c r="H251" i="31"/>
  <c r="H250" i="31"/>
  <c r="H248" i="31"/>
  <c r="H247" i="31"/>
  <c r="H245" i="31"/>
  <c r="H244" i="31"/>
  <c r="H242" i="31"/>
  <c r="H239" i="31"/>
  <c r="H238" i="31"/>
  <c r="H235" i="31"/>
  <c r="H234" i="31"/>
  <c r="H233" i="31"/>
  <c r="H232" i="31"/>
  <c r="H231" i="31"/>
  <c r="H230" i="31"/>
  <c r="H229" i="31"/>
  <c r="H226" i="31"/>
  <c r="H225" i="31"/>
  <c r="H224" i="31"/>
  <c r="H223" i="31"/>
  <c r="H218" i="31"/>
  <c r="H209" i="31"/>
  <c r="H215" i="31"/>
  <c r="H214" i="31"/>
  <c r="H212" i="31"/>
  <c r="H211" i="31"/>
  <c r="H210" i="31"/>
  <c r="H208" i="31"/>
  <c r="H207" i="31"/>
  <c r="H206" i="31"/>
  <c r="H204" i="31"/>
  <c r="H201" i="31"/>
  <c r="H200" i="31"/>
  <c r="H198" i="31"/>
  <c r="H197" i="31"/>
  <c r="H195" i="31"/>
  <c r="H194" i="31"/>
  <c r="H192" i="31"/>
  <c r="H189" i="31"/>
  <c r="H188" i="31"/>
  <c r="H185" i="31"/>
  <c r="H184" i="31"/>
  <c r="H183" i="31"/>
  <c r="H182" i="31"/>
  <c r="H181" i="31"/>
  <c r="H180" i="31"/>
  <c r="H179" i="31"/>
  <c r="H177" i="31"/>
  <c r="H175" i="31"/>
  <c r="H174" i="31"/>
  <c r="H173" i="31"/>
  <c r="H43" i="31" l="1"/>
  <c r="H41" i="31"/>
  <c r="H60" i="31"/>
  <c r="H58" i="31"/>
  <c r="H65" i="31"/>
  <c r="R20" i="2" l="1"/>
  <c r="Q20" i="2"/>
  <c r="P20" i="2"/>
  <c r="O20" i="2"/>
  <c r="N20" i="2"/>
  <c r="M20" i="2"/>
  <c r="G20" i="2"/>
  <c r="F20" i="2"/>
  <c r="E20" i="2"/>
  <c r="D20" i="2"/>
  <c r="C20" i="2"/>
  <c r="W22" i="2" l="1"/>
  <c r="Z22" i="2" s="1"/>
  <c r="N3" i="31" l="1"/>
  <c r="Y1" i="1" l="1"/>
  <c r="I109" i="31" l="1"/>
  <c r="I108" i="31"/>
  <c r="I99" i="31"/>
  <c r="I101" i="31"/>
  <c r="I97" i="31"/>
  <c r="I104" i="31"/>
  <c r="I95" i="31"/>
  <c r="I106" i="31"/>
  <c r="I102" i="31"/>
  <c r="I105" i="31"/>
  <c r="I98" i="31"/>
  <c r="I103" i="31"/>
  <c r="I107" i="31"/>
  <c r="I100" i="31"/>
  <c r="I96" i="31"/>
  <c r="I69" i="31"/>
  <c r="I70" i="31"/>
  <c r="I74" i="31"/>
  <c r="I67" i="31"/>
  <c r="I66" i="31"/>
  <c r="I71" i="31"/>
  <c r="I72" i="31"/>
  <c r="I68" i="31"/>
  <c r="I73" i="31"/>
  <c r="X67" i="2"/>
  <c r="X46" i="2"/>
  <c r="C42" i="2"/>
  <c r="X43" i="2"/>
  <c r="X63" i="2"/>
  <c r="X27" i="2"/>
  <c r="X66" i="2"/>
  <c r="X62" i="2"/>
  <c r="X26" i="2"/>
  <c r="C22" i="2"/>
  <c r="X73" i="2"/>
  <c r="X75" i="2"/>
  <c r="X70" i="2"/>
  <c r="L50" i="2"/>
  <c r="L48" i="2"/>
  <c r="L29" i="2"/>
  <c r="G28" i="2"/>
  <c r="H29"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X22" i="2"/>
  <c r="L2" i="31"/>
  <c r="K23" i="31"/>
  <c r="H284" i="31"/>
  <c r="H47" i="31"/>
  <c r="H279" i="31"/>
  <c r="H282" i="31"/>
  <c r="H114" i="31"/>
  <c r="H107" i="31"/>
  <c r="H275" i="31"/>
  <c r="H113" i="31"/>
  <c r="H64" i="31"/>
  <c r="H277" i="31"/>
  <c r="H117" i="31"/>
  <c r="H57" i="31"/>
  <c r="H283" i="31"/>
  <c r="H110" i="31"/>
  <c r="H46" i="31"/>
  <c r="H286" i="31"/>
  <c r="H285" i="31"/>
  <c r="H116" i="31"/>
  <c r="H112" i="31"/>
  <c r="H2" i="31"/>
  <c r="AQ174" i="1" l="1"/>
  <c r="AD174" i="1"/>
  <c r="AJ174" i="1"/>
  <c r="AR263" i="1"/>
  <c r="AE263" i="1"/>
  <c r="AB170" i="1"/>
  <c r="AF170" i="1"/>
  <c r="AI279" i="1"/>
  <c r="AI182" i="1"/>
  <c r="AL263" i="1"/>
  <c r="AM170" i="1"/>
  <c r="AI434" i="1"/>
  <c r="AI232" i="1"/>
  <c r="AF263" i="1"/>
  <c r="AR170" i="1"/>
  <c r="AI209" i="1"/>
  <c r="AI174" i="1"/>
  <c r="AO174" i="1"/>
  <c r="AB174" i="1"/>
  <c r="AP263" i="1"/>
  <c r="AP170" i="1"/>
  <c r="AA174" i="1"/>
  <c r="AG174" i="1"/>
  <c r="AF174" i="1"/>
  <c r="AH263" i="1"/>
  <c r="AD263" i="1"/>
  <c r="AH170" i="1"/>
  <c r="AE170" i="1"/>
  <c r="AN174" i="1"/>
  <c r="AL174" i="1"/>
  <c r="Z263" i="1"/>
  <c r="AK263" i="1"/>
  <c r="Z170" i="1"/>
  <c r="AL170" i="1"/>
  <c r="AI329" i="1"/>
  <c r="Z174" i="1"/>
  <c r="AM174" i="1"/>
  <c r="AE174" i="1"/>
  <c r="AQ263" i="1"/>
  <c r="AO263" i="1"/>
  <c r="AC263" i="1"/>
  <c r="AQ170" i="1"/>
  <c r="AO170" i="1"/>
  <c r="AD170" i="1"/>
  <c r="AR174" i="1"/>
  <c r="AP174" i="1"/>
  <c r="AK174" i="1"/>
  <c r="AI263" i="1"/>
  <c r="AG263" i="1"/>
  <c r="AJ263" i="1"/>
  <c r="AI170" i="1"/>
  <c r="AG170" i="1"/>
  <c r="AK170" i="1"/>
  <c r="AI332" i="1"/>
  <c r="AJ170" i="1"/>
  <c r="AH174" i="1"/>
  <c r="AC174" i="1"/>
  <c r="AA263" i="1"/>
  <c r="AN263" i="1"/>
  <c r="AB263" i="1"/>
  <c r="AA170" i="1"/>
  <c r="AC170" i="1"/>
  <c r="AM263" i="1"/>
  <c r="AN170" i="1"/>
  <c r="AI454" i="1"/>
  <c r="AI89" i="1"/>
  <c r="AI78" i="1"/>
  <c r="AI346" i="1"/>
  <c r="AI347" i="1"/>
  <c r="AI188" i="1"/>
  <c r="AI2" i="1"/>
  <c r="AI312" i="1"/>
  <c r="Y174" i="1"/>
  <c r="Y263" i="1"/>
  <c r="Y188" i="1"/>
  <c r="Y170" i="1"/>
  <c r="Y183" i="1"/>
  <c r="AJ342" i="1"/>
  <c r="AJ341" i="1"/>
  <c r="AJ211" i="1"/>
  <c r="AR342" i="1"/>
  <c r="AP20" i="1"/>
  <c r="AC342" i="1"/>
  <c r="AC211" i="1"/>
  <c r="AC166" i="1"/>
  <c r="AK341" i="1"/>
  <c r="AI20" i="1"/>
  <c r="AD383" i="1"/>
  <c r="AD319" i="1"/>
  <c r="AD340" i="1"/>
  <c r="AD172" i="1"/>
  <c r="AL319" i="1"/>
  <c r="AL167" i="1"/>
  <c r="AO21" i="1"/>
  <c r="AP21" i="1"/>
  <c r="AF210" i="1"/>
  <c r="AF171" i="1"/>
  <c r="AN342" i="1"/>
  <c r="AN211" i="1"/>
  <c r="AN171" i="1"/>
  <c r="AA21" i="1"/>
  <c r="AG167" i="1"/>
  <c r="AO211" i="1"/>
  <c r="AH383" i="1"/>
  <c r="AH319" i="1"/>
  <c r="AH171" i="1"/>
  <c r="AP171" i="1"/>
  <c r="AN20" i="1"/>
  <c r="AA418" i="1"/>
  <c r="AA340" i="1"/>
  <c r="AA212" i="1"/>
  <c r="AI167" i="1"/>
  <c r="AQ341" i="1"/>
  <c r="AL21" i="1"/>
  <c r="AB212" i="1"/>
  <c r="AB171" i="1"/>
  <c r="AJ418" i="1"/>
  <c r="AJ340" i="1"/>
  <c r="AR383" i="1"/>
  <c r="AR340" i="1"/>
  <c r="AR212" i="1"/>
  <c r="AB13" i="1"/>
  <c r="AK319" i="1"/>
  <c r="AK166" i="1"/>
  <c r="AQ20" i="1"/>
  <c r="AD342" i="1"/>
  <c r="AD211" i="1"/>
  <c r="AL418" i="1"/>
  <c r="AL341" i="1"/>
  <c r="AL171" i="1"/>
  <c r="AL210" i="1"/>
  <c r="AE341" i="1"/>
  <c r="AE210" i="1"/>
  <c r="AM418" i="1"/>
  <c r="AM319" i="1"/>
  <c r="AM212" i="1"/>
  <c r="AF172" i="1"/>
  <c r="AN383" i="1"/>
  <c r="AI21" i="1"/>
  <c r="AG171" i="1"/>
  <c r="Z319" i="1"/>
  <c r="Z212" i="1"/>
  <c r="AH166" i="1"/>
  <c r="AP342" i="1"/>
  <c r="AA166" i="1"/>
  <c r="AQ383" i="1"/>
  <c r="AQ319" i="1"/>
  <c r="AQ166" i="1"/>
  <c r="AB319" i="1"/>
  <c r="AB341" i="1"/>
  <c r="AB167" i="1"/>
  <c r="AJ383" i="1"/>
  <c r="AJ319" i="1"/>
  <c r="AJ167" i="1"/>
  <c r="AJ171" i="1"/>
  <c r="AR418" i="1"/>
  <c r="AR211" i="1"/>
  <c r="AR210" i="1"/>
  <c r="AJ13" i="1"/>
  <c r="AC319" i="1"/>
  <c r="AC172" i="1"/>
  <c r="AK342" i="1"/>
  <c r="AK211" i="1"/>
  <c r="AK172" i="1"/>
  <c r="AB20" i="1"/>
  <c r="AE211" i="1"/>
  <c r="AE172" i="1"/>
  <c r="AM383" i="1"/>
  <c r="AC20" i="1"/>
  <c r="AF340" i="1"/>
  <c r="AF342" i="1"/>
  <c r="AN418" i="1"/>
  <c r="AN341" i="1"/>
  <c r="AN172" i="1"/>
  <c r="AQ21" i="1"/>
  <c r="AO342" i="1"/>
  <c r="AG13" i="1"/>
  <c r="Z211" i="1"/>
  <c r="AH341" i="1"/>
  <c r="AH167" i="1"/>
  <c r="AP418" i="1"/>
  <c r="AP172" i="1"/>
  <c r="AP167" i="1"/>
  <c r="Z13" i="1"/>
  <c r="AA172" i="1"/>
  <c r="AI418" i="1"/>
  <c r="AI319" i="1"/>
  <c r="AI340" i="1"/>
  <c r="AI166" i="1"/>
  <c r="AG20" i="1"/>
  <c r="AB383" i="1"/>
  <c r="AB172" i="1"/>
  <c r="AR13" i="1"/>
  <c r="AE21" i="1"/>
  <c r="AD167" i="1"/>
  <c r="AJ20" i="1"/>
  <c r="AE319" i="1"/>
  <c r="AM211" i="1"/>
  <c r="AM166" i="1"/>
  <c r="AK20" i="1"/>
  <c r="AF341" i="1"/>
  <c r="AD20" i="1"/>
  <c r="AG210" i="1"/>
  <c r="AO341" i="1"/>
  <c r="AO210" i="1"/>
  <c r="AO13" i="1"/>
  <c r="AB21" i="1"/>
  <c r="Z383" i="1"/>
  <c r="Z172" i="1"/>
  <c r="AH418" i="1"/>
  <c r="AH212" i="1"/>
  <c r="AP340" i="1"/>
  <c r="AH13" i="1"/>
  <c r="AA319" i="1"/>
  <c r="AA211" i="1"/>
  <c r="AA210" i="1"/>
  <c r="AI383" i="1"/>
  <c r="AQ342" i="1"/>
  <c r="AQ172" i="1"/>
  <c r="AQ167" i="1"/>
  <c r="AQ211" i="1"/>
  <c r="AO20" i="1"/>
  <c r="AQ13" i="1"/>
  <c r="AJ212" i="1"/>
  <c r="AJ210" i="1"/>
  <c r="AM21" i="1"/>
  <c r="AC210" i="1"/>
  <c r="AC13" i="1"/>
  <c r="AF21" i="1"/>
  <c r="AD212" i="1"/>
  <c r="AL166" i="1"/>
  <c r="AL212" i="1"/>
  <c r="AR20" i="1"/>
  <c r="AE340" i="1"/>
  <c r="AM340" i="1"/>
  <c r="AM172" i="1"/>
  <c r="AE13" i="1"/>
  <c r="AN319" i="1"/>
  <c r="AN212" i="1"/>
  <c r="AL20" i="1"/>
  <c r="AG342" i="1"/>
  <c r="AG341" i="1"/>
  <c r="AO172" i="1"/>
  <c r="AJ21" i="1"/>
  <c r="Z418" i="1"/>
  <c r="Z210" i="1"/>
  <c r="Z167" i="1"/>
  <c r="Z171" i="1"/>
  <c r="AP211" i="1"/>
  <c r="AP13" i="1"/>
  <c r="AC21" i="1"/>
  <c r="AA383" i="1"/>
  <c r="AI212" i="1"/>
  <c r="AI211" i="1"/>
  <c r="AQ418" i="1"/>
  <c r="AQ340" i="1"/>
  <c r="AB166" i="1"/>
  <c r="AR172" i="1"/>
  <c r="AR166" i="1"/>
  <c r="AC171" i="1"/>
  <c r="AK13" i="1"/>
  <c r="AN21" i="1"/>
  <c r="AD341" i="1"/>
  <c r="AD171" i="1"/>
  <c r="AL340" i="1"/>
  <c r="AL211" i="1"/>
  <c r="AE171" i="1"/>
  <c r="AM13" i="1"/>
  <c r="AF418" i="1"/>
  <c r="AF319" i="1"/>
  <c r="AF166" i="1"/>
  <c r="AN340" i="1"/>
  <c r="AG340" i="1"/>
  <c r="AG212" i="1"/>
  <c r="AO340" i="1"/>
  <c r="AO319" i="1"/>
  <c r="AO167" i="1"/>
  <c r="AO171" i="1"/>
  <c r="AR21" i="1"/>
  <c r="Z341" i="1"/>
  <c r="AH342" i="1"/>
  <c r="AH172" i="1"/>
  <c r="AP210" i="1"/>
  <c r="AP166" i="1"/>
  <c r="AK21" i="1"/>
  <c r="AA167" i="1"/>
  <c r="AA171" i="1"/>
  <c r="AI341" i="1"/>
  <c r="AA13" i="1"/>
  <c r="AQ171" i="1"/>
  <c r="AB342" i="1"/>
  <c r="AJ172" i="1"/>
  <c r="AR319" i="1"/>
  <c r="AR341" i="1"/>
  <c r="AR167" i="1"/>
  <c r="AR171" i="1"/>
  <c r="Z20" i="1"/>
  <c r="AC418" i="1"/>
  <c r="AC341" i="1"/>
  <c r="AC167" i="1"/>
  <c r="AK167" i="1"/>
  <c r="AD210" i="1"/>
  <c r="AD13" i="1"/>
  <c r="AE383" i="1"/>
  <c r="AE418" i="1"/>
  <c r="AE342" i="1"/>
  <c r="AE166" i="1"/>
  <c r="AM342" i="1"/>
  <c r="AM171" i="1"/>
  <c r="AM210" i="1"/>
  <c r="AM167" i="1"/>
  <c r="Z21" i="1"/>
  <c r="AF383" i="1"/>
  <c r="AF167" i="1"/>
  <c r="AN210" i="1"/>
  <c r="AF13" i="1"/>
  <c r="AG418" i="1"/>
  <c r="AG383" i="1"/>
  <c r="AG319" i="1"/>
  <c r="AG166" i="1"/>
  <c r="AO212" i="1"/>
  <c r="AE20" i="1"/>
  <c r="Z342" i="1"/>
  <c r="Z166" i="1"/>
  <c r="AH210" i="1"/>
  <c r="AH211" i="1"/>
  <c r="AP383" i="1"/>
  <c r="AP341" i="1"/>
  <c r="AP212" i="1"/>
  <c r="AA341" i="1"/>
  <c r="AI342" i="1"/>
  <c r="AI172" i="1"/>
  <c r="AI171" i="1"/>
  <c r="AI210" i="1"/>
  <c r="AQ212" i="1"/>
  <c r="AQ210" i="1"/>
  <c r="AI13" i="1"/>
  <c r="AD21" i="1"/>
  <c r="AB418" i="1"/>
  <c r="AB340" i="1"/>
  <c r="AB211" i="1"/>
  <c r="AB210" i="1"/>
  <c r="AJ166" i="1"/>
  <c r="AH20" i="1"/>
  <c r="AC383" i="1"/>
  <c r="AC340" i="1"/>
  <c r="AC212" i="1"/>
  <c r="AK383" i="1"/>
  <c r="AK418" i="1"/>
  <c r="AK340" i="1"/>
  <c r="AK171" i="1"/>
  <c r="AK210" i="1"/>
  <c r="AK212" i="1"/>
  <c r="AA20" i="1"/>
  <c r="AD418" i="1"/>
  <c r="AD166" i="1"/>
  <c r="AL383" i="1"/>
  <c r="AL342" i="1"/>
  <c r="AL172" i="1"/>
  <c r="AL13" i="1"/>
  <c r="AG21" i="1"/>
  <c r="AE212" i="1"/>
  <c r="AE167" i="1"/>
  <c r="AM341" i="1"/>
  <c r="AH21" i="1"/>
  <c r="AF212" i="1"/>
  <c r="AF211" i="1"/>
  <c r="AN166" i="1"/>
  <c r="AN167" i="1"/>
  <c r="AN13" i="1"/>
  <c r="AG172" i="1"/>
  <c r="AG211" i="1"/>
  <c r="AO418" i="1"/>
  <c r="AO383" i="1"/>
  <c r="AO166" i="1"/>
  <c r="AM20" i="1"/>
  <c r="Z340" i="1"/>
  <c r="AH340" i="1"/>
  <c r="AP319" i="1"/>
  <c r="AF20" i="1"/>
  <c r="AA342" i="1"/>
  <c r="AI76" i="1"/>
  <c r="AE76" i="1"/>
  <c r="AL76" i="1"/>
  <c r="AF329" i="1"/>
  <c r="AJ329" i="1"/>
  <c r="AA279" i="1"/>
  <c r="AM279" i="1"/>
  <c r="AB279" i="1"/>
  <c r="AP332" i="1"/>
  <c r="AE332" i="1"/>
  <c r="AH434" i="1"/>
  <c r="AL434" i="1"/>
  <c r="AN330" i="1"/>
  <c r="AJ330" i="1"/>
  <c r="AI330" i="1"/>
  <c r="AF232" i="1"/>
  <c r="AJ232" i="1"/>
  <c r="AD182" i="1"/>
  <c r="AA182" i="1"/>
  <c r="AO147" i="1"/>
  <c r="AL147" i="1"/>
  <c r="AI147" i="1"/>
  <c r="AI220" i="1"/>
  <c r="AN209" i="1"/>
  <c r="AR209" i="1"/>
  <c r="Z209" i="1"/>
  <c r="AL424" i="1"/>
  <c r="AP76" i="1"/>
  <c r="AD76" i="1"/>
  <c r="AJ76" i="1"/>
  <c r="AA329" i="1"/>
  <c r="AM329" i="1"/>
  <c r="AB329" i="1"/>
  <c r="AP279" i="1"/>
  <c r="AE279" i="1"/>
  <c r="AH332" i="1"/>
  <c r="AL332" i="1"/>
  <c r="Z434" i="1"/>
  <c r="AD434" i="1"/>
  <c r="AF330" i="1"/>
  <c r="AB330" i="1"/>
  <c r="AD330" i="1"/>
  <c r="AM232" i="1"/>
  <c r="AB232" i="1"/>
  <c r="AO182" i="1"/>
  <c r="AK182" i="1"/>
  <c r="AP182" i="1"/>
  <c r="AG147" i="1"/>
  <c r="AD147" i="1"/>
  <c r="AA147" i="1"/>
  <c r="AA220" i="1"/>
  <c r="AN220" i="1"/>
  <c r="AF209" i="1"/>
  <c r="AJ209" i="1"/>
  <c r="AD424" i="1"/>
  <c r="AH76" i="1"/>
  <c r="AQ76" i="1"/>
  <c r="AP329" i="1"/>
  <c r="AE329" i="1"/>
  <c r="AH279" i="1"/>
  <c r="AL279" i="1"/>
  <c r="Z332" i="1"/>
  <c r="AD332" i="1"/>
  <c r="AO434" i="1"/>
  <c r="AK434" i="1"/>
  <c r="AM330" i="1"/>
  <c r="AP330" i="1"/>
  <c r="AQ330" i="1"/>
  <c r="AE232" i="1"/>
  <c r="AQ232" i="1"/>
  <c r="AG182" i="1"/>
  <c r="AC182" i="1"/>
  <c r="AH182" i="1"/>
  <c r="AK147" i="1"/>
  <c r="AK220" i="1"/>
  <c r="AP220" i="1"/>
  <c r="AF220" i="1"/>
  <c r="AM209" i="1"/>
  <c r="AB209" i="1"/>
  <c r="AO209" i="1"/>
  <c r="AK424" i="1"/>
  <c r="AA424" i="1"/>
  <c r="AP424" i="1"/>
  <c r="Z424" i="1"/>
  <c r="Z76" i="1"/>
  <c r="AR76" i="1"/>
  <c r="AA76" i="1"/>
  <c r="AH329" i="1"/>
  <c r="AL329" i="1"/>
  <c r="Z279" i="1"/>
  <c r="AD279" i="1"/>
  <c r="AO332" i="1"/>
  <c r="AK332" i="1"/>
  <c r="AG434" i="1"/>
  <c r="AC434" i="1"/>
  <c r="AE330" i="1"/>
  <c r="AH330" i="1"/>
  <c r="AA330" i="1"/>
  <c r="AL232" i="1"/>
  <c r="AN182" i="1"/>
  <c r="AR182" i="1"/>
  <c r="Z182" i="1"/>
  <c r="AN147" i="1"/>
  <c r="AC147" i="1"/>
  <c r="AC220" i="1"/>
  <c r="AH220" i="1"/>
  <c r="AE209" i="1"/>
  <c r="AQ209" i="1"/>
  <c r="AG209" i="1"/>
  <c r="AC424" i="1"/>
  <c r="AF424" i="1"/>
  <c r="AB76" i="1"/>
  <c r="Z329" i="1"/>
  <c r="AD329" i="1"/>
  <c r="AO279" i="1"/>
  <c r="AK279" i="1"/>
  <c r="AG332" i="1"/>
  <c r="AC332" i="1"/>
  <c r="AQ434" i="1"/>
  <c r="AN434" i="1"/>
  <c r="AR434" i="1"/>
  <c r="AK330" i="1"/>
  <c r="Z330" i="1"/>
  <c r="AD232" i="1"/>
  <c r="AA232" i="1"/>
  <c r="AF182" i="1"/>
  <c r="AJ182" i="1"/>
  <c r="AP147" i="1"/>
  <c r="AF147" i="1"/>
  <c r="AR147" i="1"/>
  <c r="AR220" i="1"/>
  <c r="Z220" i="1"/>
  <c r="AM220" i="1"/>
  <c r="AL209" i="1"/>
  <c r="AN424" i="1"/>
  <c r="AH424" i="1"/>
  <c r="AR424" i="1"/>
  <c r="AN76" i="1"/>
  <c r="AO76" i="1"/>
  <c r="AK76" i="1"/>
  <c r="AO329" i="1"/>
  <c r="AK329" i="1"/>
  <c r="AG279" i="1"/>
  <c r="AC279" i="1"/>
  <c r="AQ332" i="1"/>
  <c r="AN332" i="1"/>
  <c r="AR332" i="1"/>
  <c r="AF434" i="1"/>
  <c r="AJ434" i="1"/>
  <c r="AC330" i="1"/>
  <c r="AO330" i="1"/>
  <c r="AO232" i="1"/>
  <c r="AK232" i="1"/>
  <c r="AP232" i="1"/>
  <c r="AM182" i="1"/>
  <c r="AB182" i="1"/>
  <c r="AH147" i="1"/>
  <c r="AJ147" i="1"/>
  <c r="AJ220" i="1"/>
  <c r="AE220" i="1"/>
  <c r="AD209" i="1"/>
  <c r="AA209" i="1"/>
  <c r="AO424" i="1"/>
  <c r="AF76" i="1"/>
  <c r="AG76" i="1"/>
  <c r="AC76" i="1"/>
  <c r="AG329" i="1"/>
  <c r="AC329" i="1"/>
  <c r="AQ279" i="1"/>
  <c r="AN279" i="1"/>
  <c r="AR279" i="1"/>
  <c r="AF332" i="1"/>
  <c r="AJ332" i="1"/>
  <c r="AA434" i="1"/>
  <c r="AM434" i="1"/>
  <c r="AB434" i="1"/>
  <c r="AG330" i="1"/>
  <c r="AG232" i="1"/>
  <c r="AC232" i="1"/>
  <c r="AH232" i="1"/>
  <c r="AE182" i="1"/>
  <c r="AQ182" i="1"/>
  <c r="Z147" i="1"/>
  <c r="AM147" i="1"/>
  <c r="AB147" i="1"/>
  <c r="AB220" i="1"/>
  <c r="AO220" i="1"/>
  <c r="AL220" i="1"/>
  <c r="AK209" i="1"/>
  <c r="AP209" i="1"/>
  <c r="AM424" i="1"/>
  <c r="AJ424" i="1"/>
  <c r="AI424" i="1"/>
  <c r="AM76" i="1"/>
  <c r="Y76" i="1"/>
  <c r="AQ329" i="1"/>
  <c r="AN329" i="1"/>
  <c r="AR329" i="1"/>
  <c r="AF279" i="1"/>
  <c r="AJ279" i="1"/>
  <c r="AA332" i="1"/>
  <c r="AM332" i="1"/>
  <c r="AB332" i="1"/>
  <c r="AP434" i="1"/>
  <c r="AE434" i="1"/>
  <c r="AR330" i="1"/>
  <c r="AL330" i="1"/>
  <c r="AN232" i="1"/>
  <c r="AR232" i="1"/>
  <c r="Z232" i="1"/>
  <c r="AL182" i="1"/>
  <c r="AE147" i="1"/>
  <c r="AQ147" i="1"/>
  <c r="AQ220" i="1"/>
  <c r="AG220" i="1"/>
  <c r="AD220" i="1"/>
  <c r="AC209" i="1"/>
  <c r="AH209" i="1"/>
  <c r="AE424" i="1"/>
  <c r="AB424" i="1"/>
  <c r="AG424" i="1"/>
  <c r="AQ424" i="1"/>
  <c r="AR454" i="1"/>
  <c r="AG454" i="1"/>
  <c r="Z454" i="1"/>
  <c r="AI197" i="1"/>
  <c r="AO197" i="1"/>
  <c r="AP266" i="1"/>
  <c r="AD266" i="1"/>
  <c r="AJ454" i="1"/>
  <c r="AN454" i="1"/>
  <c r="AP454" i="1"/>
  <c r="AA197" i="1"/>
  <c r="AG197" i="1"/>
  <c r="AL197" i="1"/>
  <c r="AR266" i="1"/>
  <c r="AH266" i="1"/>
  <c r="AM266" i="1"/>
  <c r="AB454" i="1"/>
  <c r="AM454" i="1"/>
  <c r="AD197" i="1"/>
  <c r="AJ266" i="1"/>
  <c r="Z266" i="1"/>
  <c r="AE266" i="1"/>
  <c r="AQ454" i="1"/>
  <c r="AK454" i="1"/>
  <c r="AR197" i="1"/>
  <c r="AN197" i="1"/>
  <c r="AK197" i="1"/>
  <c r="AB266" i="1"/>
  <c r="AO266" i="1"/>
  <c r="AH454" i="1"/>
  <c r="AJ197" i="1"/>
  <c r="AP197" i="1"/>
  <c r="AF197" i="1"/>
  <c r="AC197" i="1"/>
  <c r="AQ266" i="1"/>
  <c r="AG266" i="1"/>
  <c r="AA454" i="1"/>
  <c r="AF454" i="1"/>
  <c r="AB197" i="1"/>
  <c r="AH197" i="1"/>
  <c r="AI266" i="1"/>
  <c r="AN266" i="1"/>
  <c r="AL454" i="1"/>
  <c r="AE454" i="1"/>
  <c r="Z197" i="1"/>
  <c r="AM197" i="1"/>
  <c r="AK266" i="1"/>
  <c r="AA266" i="1"/>
  <c r="AF266" i="1"/>
  <c r="AD454" i="1"/>
  <c r="AO454" i="1"/>
  <c r="AC454" i="1"/>
  <c r="AQ197" i="1"/>
  <c r="AE197" i="1"/>
  <c r="AC266" i="1"/>
  <c r="AL266" i="1"/>
  <c r="AO23" i="1"/>
  <c r="AA23" i="1"/>
  <c r="AG23" i="1"/>
  <c r="AK23" i="1"/>
  <c r="AP23" i="1"/>
  <c r="AN23" i="1"/>
  <c r="AC23" i="1"/>
  <c r="AH23" i="1"/>
  <c r="AF23" i="1"/>
  <c r="AR23" i="1"/>
  <c r="Z23" i="1"/>
  <c r="AM23" i="1"/>
  <c r="AJ23" i="1"/>
  <c r="AE23" i="1"/>
  <c r="AB23" i="1"/>
  <c r="AL23" i="1"/>
  <c r="AQ23" i="1"/>
  <c r="AD23" i="1"/>
  <c r="AI23" i="1"/>
  <c r="Z221" i="1"/>
  <c r="AL221" i="1"/>
  <c r="AI221" i="1"/>
  <c r="AJ24" i="1"/>
  <c r="AO24" i="1"/>
  <c r="AO221" i="1"/>
  <c r="AD221" i="1"/>
  <c r="AA221" i="1"/>
  <c r="AB24" i="1"/>
  <c r="AG24" i="1"/>
  <c r="AG221" i="1"/>
  <c r="AK221" i="1"/>
  <c r="AL24" i="1"/>
  <c r="AQ24" i="1"/>
  <c r="AN24" i="1"/>
  <c r="AN221" i="1"/>
  <c r="AC221" i="1"/>
  <c r="AD24" i="1"/>
  <c r="AI24" i="1"/>
  <c r="AF24" i="1"/>
  <c r="AF221" i="1"/>
  <c r="AR221" i="1"/>
  <c r="AA24" i="1"/>
  <c r="AM24" i="1"/>
  <c r="AJ221" i="1"/>
  <c r="AK24" i="1"/>
  <c r="AP24" i="1"/>
  <c r="AE24" i="1"/>
  <c r="AP221" i="1"/>
  <c r="AM221" i="1"/>
  <c r="AB221" i="1"/>
  <c r="AC24" i="1"/>
  <c r="AH24" i="1"/>
  <c r="AH221" i="1"/>
  <c r="AE221" i="1"/>
  <c r="AQ221" i="1"/>
  <c r="AR24" i="1"/>
  <c r="Z24" i="1"/>
  <c r="AM132" i="1"/>
  <c r="AB132" i="1"/>
  <c r="AO132" i="1"/>
  <c r="AG428" i="1"/>
  <c r="AD428" i="1"/>
  <c r="Z428" i="1"/>
  <c r="AQ402" i="1"/>
  <c r="AG402" i="1"/>
  <c r="AF104" i="1"/>
  <c r="AR104" i="1"/>
  <c r="Z104" i="1"/>
  <c r="AB313" i="1"/>
  <c r="AQ313" i="1"/>
  <c r="AC449" i="1"/>
  <c r="AA449" i="1"/>
  <c r="AG449" i="1"/>
  <c r="AR397" i="1"/>
  <c r="Z397" i="1"/>
  <c r="AD397" i="1"/>
  <c r="AL31" i="1"/>
  <c r="AP31" i="1"/>
  <c r="AC31" i="1"/>
  <c r="AR45" i="1"/>
  <c r="Z45" i="1"/>
  <c r="AO323" i="1"/>
  <c r="AJ323" i="1"/>
  <c r="AF323" i="1"/>
  <c r="AP215" i="1"/>
  <c r="AE215" i="1"/>
  <c r="AB386" i="1"/>
  <c r="AN386" i="1"/>
  <c r="AI168" i="1"/>
  <c r="AE385" i="1"/>
  <c r="AF385" i="1"/>
  <c r="AE132" i="1"/>
  <c r="AQ132" i="1"/>
  <c r="AG132" i="1"/>
  <c r="AN428" i="1"/>
  <c r="AM428" i="1"/>
  <c r="AL402" i="1"/>
  <c r="AI402" i="1"/>
  <c r="AM104" i="1"/>
  <c r="AJ104" i="1"/>
  <c r="AO104" i="1"/>
  <c r="AP313" i="1"/>
  <c r="AD313" i="1"/>
  <c r="AP449" i="1"/>
  <c r="AJ397" i="1"/>
  <c r="AO397" i="1"/>
  <c r="AD31" i="1"/>
  <c r="AH31" i="1"/>
  <c r="AM45" i="1"/>
  <c r="AJ45" i="1"/>
  <c r="AO45" i="1"/>
  <c r="AG323" i="1"/>
  <c r="AB323" i="1"/>
  <c r="AH215" i="1"/>
  <c r="AL215" i="1"/>
  <c r="AP386" i="1"/>
  <c r="AD386" i="1"/>
  <c r="AK168" i="1"/>
  <c r="AA168" i="1"/>
  <c r="AN168" i="1"/>
  <c r="AM385" i="1"/>
  <c r="Z385" i="1"/>
  <c r="AL132" i="1"/>
  <c r="AI132" i="1"/>
  <c r="AF428" i="1"/>
  <c r="AC428" i="1"/>
  <c r="AD402" i="1"/>
  <c r="AA402" i="1"/>
  <c r="AN402" i="1"/>
  <c r="AE104" i="1"/>
  <c r="AB104" i="1"/>
  <c r="AG104" i="1"/>
  <c r="AH313" i="1"/>
  <c r="AO313" i="1"/>
  <c r="AN449" i="1"/>
  <c r="AJ449" i="1"/>
  <c r="AE449" i="1"/>
  <c r="AB397" i="1"/>
  <c r="AG397" i="1"/>
  <c r="AN31" i="1"/>
  <c r="AR31" i="1"/>
  <c r="Z31" i="1"/>
  <c r="AE45" i="1"/>
  <c r="AB45" i="1"/>
  <c r="AG45" i="1"/>
  <c r="AM323" i="1"/>
  <c r="AQ323" i="1"/>
  <c r="AR215" i="1"/>
  <c r="Z215" i="1"/>
  <c r="AD215" i="1"/>
  <c r="AH386" i="1"/>
  <c r="AM386" i="1"/>
  <c r="AC168" i="1"/>
  <c r="AP168" i="1"/>
  <c r="AL168" i="1"/>
  <c r="AD385" i="1"/>
  <c r="AL385" i="1"/>
  <c r="AQ385" i="1"/>
  <c r="AD132" i="1"/>
  <c r="AA132" i="1"/>
  <c r="AN132" i="1"/>
  <c r="AI428" i="1"/>
  <c r="AL428" i="1"/>
  <c r="AK402" i="1"/>
  <c r="AP402" i="1"/>
  <c r="AF402" i="1"/>
  <c r="AL104" i="1"/>
  <c r="AQ104" i="1"/>
  <c r="AN313" i="1"/>
  <c r="Z313" i="1"/>
  <c r="AM313" i="1"/>
  <c r="AF449" i="1"/>
  <c r="Z449" i="1"/>
  <c r="AO449" i="1"/>
  <c r="AQ397" i="1"/>
  <c r="AN397" i="1"/>
  <c r="AF31" i="1"/>
  <c r="AJ31" i="1"/>
  <c r="AL45" i="1"/>
  <c r="AQ45" i="1"/>
  <c r="AN45" i="1"/>
  <c r="AE323" i="1"/>
  <c r="AI323" i="1"/>
  <c r="AJ215" i="1"/>
  <c r="AO215" i="1"/>
  <c r="AK215" i="1"/>
  <c r="Z386" i="1"/>
  <c r="AC386" i="1"/>
  <c r="AH168" i="1"/>
  <c r="AF168" i="1"/>
  <c r="AB385" i="1"/>
  <c r="AK132" i="1"/>
  <c r="AP132" i="1"/>
  <c r="AF132" i="1"/>
  <c r="AH428" i="1"/>
  <c r="AB428" i="1"/>
  <c r="AC402" i="1"/>
  <c r="AH402" i="1"/>
  <c r="AM402" i="1"/>
  <c r="AD104" i="1"/>
  <c r="AI104" i="1"/>
  <c r="AF313" i="1"/>
  <c r="AL313" i="1"/>
  <c r="AG313" i="1"/>
  <c r="AM449" i="1"/>
  <c r="AI449" i="1"/>
  <c r="AD449" i="1"/>
  <c r="AI397" i="1"/>
  <c r="AF397" i="1"/>
  <c r="AB31" i="1"/>
  <c r="AD45" i="1"/>
  <c r="AI45" i="1"/>
  <c r="AF45" i="1"/>
  <c r="AL323" i="1"/>
  <c r="AA323" i="1"/>
  <c r="AB215" i="1"/>
  <c r="AG215" i="1"/>
  <c r="AC215" i="1"/>
  <c r="AQ386" i="1"/>
  <c r="AL386" i="1"/>
  <c r="AR168" i="1"/>
  <c r="Z168" i="1"/>
  <c r="AD168" i="1"/>
  <c r="AH385" i="1"/>
  <c r="AC132" i="1"/>
  <c r="AH132" i="1"/>
  <c r="AQ428" i="1"/>
  <c r="AR428" i="1"/>
  <c r="AK428" i="1"/>
  <c r="AR402" i="1"/>
  <c r="Z402" i="1"/>
  <c r="AE402" i="1"/>
  <c r="AK104" i="1"/>
  <c r="AA104" i="1"/>
  <c r="AK313" i="1"/>
  <c r="AC313" i="1"/>
  <c r="AB449" i="1"/>
  <c r="AR449" i="1"/>
  <c r="AK397" i="1"/>
  <c r="AA397" i="1"/>
  <c r="AM397" i="1"/>
  <c r="AQ31" i="1"/>
  <c r="AO31" i="1"/>
  <c r="AK45" i="1"/>
  <c r="AA45" i="1"/>
  <c r="AP323" i="1"/>
  <c r="AD323" i="1"/>
  <c r="AC323" i="1"/>
  <c r="AQ215" i="1"/>
  <c r="AN215" i="1"/>
  <c r="AF386" i="1"/>
  <c r="AA386" i="1"/>
  <c r="AJ168" i="1"/>
  <c r="AO168" i="1"/>
  <c r="AK385" i="1"/>
  <c r="AJ385" i="1"/>
  <c r="AP385" i="1"/>
  <c r="AR132" i="1"/>
  <c r="Z132" i="1"/>
  <c r="AE428" i="1"/>
  <c r="AA428" i="1"/>
  <c r="AJ402" i="1"/>
  <c r="AC104" i="1"/>
  <c r="AP104" i="1"/>
  <c r="AR313" i="1"/>
  <c r="AI313" i="1"/>
  <c r="AA313" i="1"/>
  <c r="AH449" i="1"/>
  <c r="AC397" i="1"/>
  <c r="AP397" i="1"/>
  <c r="AE397" i="1"/>
  <c r="AM31" i="1"/>
  <c r="AI31" i="1"/>
  <c r="AK31" i="1"/>
  <c r="AC45" i="1"/>
  <c r="AP45" i="1"/>
  <c r="AH323" i="1"/>
  <c r="AN323" i="1"/>
  <c r="AI215" i="1"/>
  <c r="AF215" i="1"/>
  <c r="AR386" i="1"/>
  <c r="AO386" i="1"/>
  <c r="AK386" i="1"/>
  <c r="AB168" i="1"/>
  <c r="AG168" i="1"/>
  <c r="AC385" i="1"/>
  <c r="AA385" i="1"/>
  <c r="AG385" i="1"/>
  <c r="AJ132" i="1"/>
  <c r="AO428" i="1"/>
  <c r="AP428" i="1"/>
  <c r="AJ428" i="1"/>
  <c r="AB402" i="1"/>
  <c r="AO402" i="1"/>
  <c r="AN104" i="1"/>
  <c r="AH104" i="1"/>
  <c r="AJ313" i="1"/>
  <c r="AE313" i="1"/>
  <c r="AK449" i="1"/>
  <c r="AL449" i="1"/>
  <c r="AQ449" i="1"/>
  <c r="AH397" i="1"/>
  <c r="AL397" i="1"/>
  <c r="AE31" i="1"/>
  <c r="AA31" i="1"/>
  <c r="AG31" i="1"/>
  <c r="AH45" i="1"/>
  <c r="Z323" i="1"/>
  <c r="AR323" i="1"/>
  <c r="AK323" i="1"/>
  <c r="AA215" i="1"/>
  <c r="AM215" i="1"/>
  <c r="AJ386" i="1"/>
  <c r="AE386" i="1"/>
  <c r="AI386" i="1"/>
  <c r="AQ168" i="1"/>
  <c r="AM168" i="1"/>
  <c r="AN385" i="1"/>
  <c r="AR385" i="1"/>
  <c r="AO385" i="1"/>
  <c r="AG386" i="1"/>
  <c r="AE168" i="1"/>
  <c r="AI385" i="1"/>
  <c r="AN346" i="1"/>
  <c r="AN89" i="1"/>
  <c r="AE198" i="1"/>
  <c r="AR198" i="1"/>
  <c r="AH198" i="1"/>
  <c r="AR8" i="1"/>
  <c r="AP8" i="1"/>
  <c r="AE8" i="1"/>
  <c r="AG78" i="1"/>
  <c r="AR347" i="1"/>
  <c r="AH347" i="1"/>
  <c r="AN78" i="1"/>
  <c r="AJ347" i="1"/>
  <c r="AQ346" i="1"/>
  <c r="AF346" i="1"/>
  <c r="AK346" i="1"/>
  <c r="AK89" i="1"/>
  <c r="AA89" i="1"/>
  <c r="AF89" i="1"/>
  <c r="AO198" i="1"/>
  <c r="AJ198" i="1"/>
  <c r="Z198" i="1"/>
  <c r="AJ8" i="1"/>
  <c r="AH8" i="1"/>
  <c r="AL78" i="1"/>
  <c r="AQ78" i="1"/>
  <c r="AM347" i="1"/>
  <c r="AL347" i="1"/>
  <c r="AC346" i="1"/>
  <c r="AC89" i="1"/>
  <c r="AP89" i="1"/>
  <c r="AG198" i="1"/>
  <c r="AL198" i="1"/>
  <c r="AB198" i="1"/>
  <c r="AB8" i="1"/>
  <c r="Z8" i="1"/>
  <c r="AD78" i="1"/>
  <c r="AF78" i="1"/>
  <c r="AE347" i="1"/>
  <c r="AB347" i="1"/>
  <c r="AO347" i="1"/>
  <c r="AQ347" i="1"/>
  <c r="AA346" i="1"/>
  <c r="AM346" i="1"/>
  <c r="AJ346" i="1"/>
  <c r="AH89" i="1"/>
  <c r="AM89" i="1"/>
  <c r="AD198" i="1"/>
  <c r="AL8" i="1"/>
  <c r="AO8" i="1"/>
  <c r="AK78" i="1"/>
  <c r="AA78" i="1"/>
  <c r="AM78" i="1"/>
  <c r="AG347" i="1"/>
  <c r="AP346" i="1"/>
  <c r="AE346" i="1"/>
  <c r="AG346" i="1"/>
  <c r="AR89" i="1"/>
  <c r="Z89" i="1"/>
  <c r="AE89" i="1"/>
  <c r="AN198" i="1"/>
  <c r="AQ198" i="1"/>
  <c r="AD8" i="1"/>
  <c r="AQ8" i="1"/>
  <c r="AG8" i="1"/>
  <c r="AC78" i="1"/>
  <c r="AP78" i="1"/>
  <c r="AE78" i="1"/>
  <c r="AD347" i="1"/>
  <c r="AH346" i="1"/>
  <c r="AB346" i="1"/>
  <c r="AJ89" i="1"/>
  <c r="AO89" i="1"/>
  <c r="AF198" i="1"/>
  <c r="AK198" i="1"/>
  <c r="AI198" i="1"/>
  <c r="AK8" i="1"/>
  <c r="AI8" i="1"/>
  <c r="AN8" i="1"/>
  <c r="AR78" i="1"/>
  <c r="AH78" i="1"/>
  <c r="AK347" i="1"/>
  <c r="Z346" i="1"/>
  <c r="AL346" i="1"/>
  <c r="AR346" i="1"/>
  <c r="AB89" i="1"/>
  <c r="AG89" i="1"/>
  <c r="AL89" i="1"/>
  <c r="AC198" i="1"/>
  <c r="AA198" i="1"/>
  <c r="AC8" i="1"/>
  <c r="AA8" i="1"/>
  <c r="AF8" i="1"/>
  <c r="AJ78" i="1"/>
  <c r="Z78" i="1"/>
  <c r="AN347" i="1"/>
  <c r="AA347" i="1"/>
  <c r="AD346" i="1"/>
  <c r="AO346" i="1"/>
  <c r="AQ89" i="1"/>
  <c r="AD89" i="1"/>
  <c r="AM198" i="1"/>
  <c r="AP198" i="1"/>
  <c r="AM8" i="1"/>
  <c r="AB78" i="1"/>
  <c r="AO78" i="1"/>
  <c r="AF347" i="1"/>
  <c r="AC347" i="1"/>
  <c r="AP347" i="1"/>
  <c r="Z347" i="1"/>
  <c r="AM304" i="1"/>
  <c r="AA304" i="1"/>
  <c r="AJ304" i="1"/>
  <c r="AH289" i="1"/>
  <c r="AK289" i="1"/>
  <c r="AE304" i="1"/>
  <c r="AG304" i="1"/>
  <c r="Z289" i="1"/>
  <c r="AM289" i="1"/>
  <c r="AC289" i="1"/>
  <c r="AL304" i="1"/>
  <c r="AP304" i="1"/>
  <c r="AB304" i="1"/>
  <c r="AE289" i="1"/>
  <c r="AL289" i="1"/>
  <c r="AD304" i="1"/>
  <c r="AH304" i="1"/>
  <c r="AF304" i="1"/>
  <c r="AO289" i="1"/>
  <c r="AK304" i="1"/>
  <c r="Z304" i="1"/>
  <c r="AQ289" i="1"/>
  <c r="AG289" i="1"/>
  <c r="AD289" i="1"/>
  <c r="AC304" i="1"/>
  <c r="AR304" i="1"/>
  <c r="AI289" i="1"/>
  <c r="AR289" i="1"/>
  <c r="AQ304" i="1"/>
  <c r="AO304" i="1"/>
  <c r="AA289" i="1"/>
  <c r="AN289" i="1"/>
  <c r="AJ289" i="1"/>
  <c r="AI304" i="1"/>
  <c r="AN304" i="1"/>
  <c r="AP289" i="1"/>
  <c r="AF289" i="1"/>
  <c r="AB289" i="1"/>
  <c r="AK188" i="1"/>
  <c r="AA188" i="1"/>
  <c r="AH183" i="1"/>
  <c r="AG183" i="1"/>
  <c r="AC188" i="1"/>
  <c r="AP188" i="1"/>
  <c r="AN188" i="1"/>
  <c r="AR183" i="1"/>
  <c r="Z183" i="1"/>
  <c r="AE183" i="1"/>
  <c r="AH188" i="1"/>
  <c r="AF188" i="1"/>
  <c r="AJ183" i="1"/>
  <c r="AO183" i="1"/>
  <c r="AM188" i="1"/>
  <c r="AR188" i="1"/>
  <c r="Z188" i="1"/>
  <c r="AB183" i="1"/>
  <c r="AM183" i="1"/>
  <c r="AE188" i="1"/>
  <c r="AJ188" i="1"/>
  <c r="AL183" i="1"/>
  <c r="AQ183" i="1"/>
  <c r="AN183" i="1"/>
  <c r="AB188" i="1"/>
  <c r="AD183" i="1"/>
  <c r="AI183" i="1"/>
  <c r="AF183" i="1"/>
  <c r="AL188" i="1"/>
  <c r="AQ188" i="1"/>
  <c r="AO188" i="1"/>
  <c r="AK183" i="1"/>
  <c r="AA183" i="1"/>
  <c r="AD188" i="1"/>
  <c r="AG188" i="1"/>
  <c r="AC183" i="1"/>
  <c r="AP183" i="1"/>
  <c r="AP284" i="1"/>
  <c r="AE284" i="1"/>
  <c r="AA284" i="1"/>
  <c r="AH284" i="1"/>
  <c r="AL284" i="1"/>
  <c r="AR284" i="1"/>
  <c r="AJ284" i="1"/>
  <c r="Z284" i="1"/>
  <c r="AD284" i="1"/>
  <c r="AO284" i="1"/>
  <c r="AB284" i="1"/>
  <c r="AI284" i="1"/>
  <c r="AG284" i="1"/>
  <c r="AK284" i="1"/>
  <c r="AN284" i="1"/>
  <c r="AC284" i="1"/>
  <c r="AF284" i="1"/>
  <c r="AQ284" i="1"/>
  <c r="AM284" i="1"/>
  <c r="AL303" i="1"/>
  <c r="AP303" i="1"/>
  <c r="AD303" i="1"/>
  <c r="AH303" i="1"/>
  <c r="AM303" i="1"/>
  <c r="Z303" i="1"/>
  <c r="AC303" i="1"/>
  <c r="AO303" i="1"/>
  <c r="AJ303" i="1"/>
  <c r="AK303" i="1"/>
  <c r="AG303" i="1"/>
  <c r="AI303" i="1"/>
  <c r="AF303" i="1"/>
  <c r="AR303" i="1"/>
  <c r="AN303" i="1"/>
  <c r="AE303" i="1"/>
  <c r="AB303" i="1"/>
  <c r="AA303" i="1"/>
  <c r="AQ303" i="1"/>
  <c r="AL233" i="1"/>
  <c r="AQ233" i="1"/>
  <c r="AN233" i="1"/>
  <c r="AH127" i="1"/>
  <c r="AN10" i="1"/>
  <c r="AC10" i="1"/>
  <c r="AD233" i="1"/>
  <c r="AI233" i="1"/>
  <c r="AF233" i="1"/>
  <c r="AR127" i="1"/>
  <c r="Z127" i="1"/>
  <c r="AF10" i="1"/>
  <c r="AR10" i="1"/>
  <c r="Z10" i="1"/>
  <c r="AK233" i="1"/>
  <c r="AA233" i="1"/>
  <c r="AM233" i="1"/>
  <c r="AJ127" i="1"/>
  <c r="AO127" i="1"/>
  <c r="AJ10" i="1"/>
  <c r="AC233" i="1"/>
  <c r="AP233" i="1"/>
  <c r="AE233" i="1"/>
  <c r="AB127" i="1"/>
  <c r="AG127" i="1"/>
  <c r="AM10" i="1"/>
  <c r="AB10" i="1"/>
  <c r="AO10" i="1"/>
  <c r="AH233" i="1"/>
  <c r="AL127" i="1"/>
  <c r="AQ127" i="1"/>
  <c r="AN127" i="1"/>
  <c r="AE10" i="1"/>
  <c r="AQ10" i="1"/>
  <c r="AG10" i="1"/>
  <c r="AR233" i="1"/>
  <c r="Z233" i="1"/>
  <c r="AD127" i="1"/>
  <c r="AI127" i="1"/>
  <c r="AF127" i="1"/>
  <c r="AL10" i="1"/>
  <c r="AI10" i="1"/>
  <c r="AA10" i="1"/>
  <c r="AJ233" i="1"/>
  <c r="AO233" i="1"/>
  <c r="AK127" i="1"/>
  <c r="AA127" i="1"/>
  <c r="AM127" i="1"/>
  <c r="AD10" i="1"/>
  <c r="AB233" i="1"/>
  <c r="AG233" i="1"/>
  <c r="AC127" i="1"/>
  <c r="AP127" i="1"/>
  <c r="AE127" i="1"/>
  <c r="AK10" i="1"/>
  <c r="AP10" i="1"/>
  <c r="AH10" i="1"/>
  <c r="AJ83" i="1"/>
  <c r="AK225" i="1"/>
  <c r="AP225" i="1"/>
  <c r="AE225" i="1"/>
  <c r="AG234" i="1"/>
  <c r="AN234" i="1"/>
  <c r="AM83" i="1"/>
  <c r="AB83" i="1"/>
  <c r="AO83" i="1"/>
  <c r="AC225" i="1"/>
  <c r="AH225" i="1"/>
  <c r="AQ234" i="1"/>
  <c r="AE83" i="1"/>
  <c r="AQ83" i="1"/>
  <c r="AG83" i="1"/>
  <c r="AR225" i="1"/>
  <c r="Z225" i="1"/>
  <c r="AI234" i="1"/>
  <c r="AF234" i="1"/>
  <c r="AL83" i="1"/>
  <c r="AI83" i="1"/>
  <c r="AN83" i="1"/>
  <c r="AJ225" i="1"/>
  <c r="AO225" i="1"/>
  <c r="AA234" i="1"/>
  <c r="AR234" i="1"/>
  <c r="AM234" i="1"/>
  <c r="AB234" i="1"/>
  <c r="AD83" i="1"/>
  <c r="AA83" i="1"/>
  <c r="AF83" i="1"/>
  <c r="AB225" i="1"/>
  <c r="AG225" i="1"/>
  <c r="AP234" i="1"/>
  <c r="AJ234" i="1"/>
  <c r="AL234" i="1"/>
  <c r="AK83" i="1"/>
  <c r="AP83" i="1"/>
  <c r="AQ225" i="1"/>
  <c r="AN225" i="1"/>
  <c r="AH234" i="1"/>
  <c r="AE234" i="1"/>
  <c r="AC83" i="1"/>
  <c r="AH83" i="1"/>
  <c r="AL225" i="1"/>
  <c r="AI225" i="1"/>
  <c r="AF225" i="1"/>
  <c r="Z234" i="1"/>
  <c r="AR83" i="1"/>
  <c r="Z83" i="1"/>
  <c r="AD225" i="1"/>
  <c r="AA225" i="1"/>
  <c r="AM225" i="1"/>
  <c r="AO234" i="1"/>
  <c r="AD234" i="1"/>
  <c r="AK234" i="1"/>
  <c r="AC234" i="1"/>
  <c r="AP123" i="1"/>
  <c r="AF123" i="1"/>
  <c r="AR123" i="1"/>
  <c r="AA226" i="1"/>
  <c r="AN226" i="1"/>
  <c r="AR226" i="1"/>
  <c r="AH123" i="1"/>
  <c r="AJ123" i="1"/>
  <c r="AP226" i="1"/>
  <c r="AF226" i="1"/>
  <c r="Z123" i="1"/>
  <c r="AM123" i="1"/>
  <c r="AB123" i="1"/>
  <c r="AH226" i="1"/>
  <c r="AE123" i="1"/>
  <c r="AQ123" i="1"/>
  <c r="Z226" i="1"/>
  <c r="AM226" i="1"/>
  <c r="AB226" i="1"/>
  <c r="AO123" i="1"/>
  <c r="AL123" i="1"/>
  <c r="AI123" i="1"/>
  <c r="AE226" i="1"/>
  <c r="AD226" i="1"/>
  <c r="AG123" i="1"/>
  <c r="AD123" i="1"/>
  <c r="AA123" i="1"/>
  <c r="AO226" i="1"/>
  <c r="AL226" i="1"/>
  <c r="AJ226" i="1"/>
  <c r="AK123" i="1"/>
  <c r="AQ226" i="1"/>
  <c r="AG226" i="1"/>
  <c r="AN123" i="1"/>
  <c r="AC123" i="1"/>
  <c r="AI226" i="1"/>
  <c r="AK226" i="1"/>
  <c r="AC226" i="1"/>
  <c r="AR2" i="1"/>
  <c r="AC2" i="1"/>
  <c r="AJ2" i="1"/>
  <c r="AO2" i="1"/>
  <c r="AK2" i="1"/>
  <c r="AB2" i="1"/>
  <c r="AG2" i="1"/>
  <c r="AQ2" i="1"/>
  <c r="AN2" i="1"/>
  <c r="AM2" i="1"/>
  <c r="AF2" i="1"/>
  <c r="AA2" i="1"/>
  <c r="AP2" i="1"/>
  <c r="AE2" i="1"/>
  <c r="AD2" i="1"/>
  <c r="AH2" i="1"/>
  <c r="AL2" i="1"/>
  <c r="Z2" i="1"/>
  <c r="AR412" i="1"/>
  <c r="Z412" i="1"/>
  <c r="AD412" i="1"/>
  <c r="AC408" i="1"/>
  <c r="AP408" i="1"/>
  <c r="AC409" i="1"/>
  <c r="AP409" i="1"/>
  <c r="AE409" i="1"/>
  <c r="AD96" i="1"/>
  <c r="AI96" i="1"/>
  <c r="AO413" i="1"/>
  <c r="AK413" i="1"/>
  <c r="AA413" i="1"/>
  <c r="AH415" i="1"/>
  <c r="AL415" i="1"/>
  <c r="AK406" i="1"/>
  <c r="Z406" i="1"/>
  <c r="AJ406" i="1"/>
  <c r="AQ405" i="1"/>
  <c r="AO405" i="1"/>
  <c r="AM411" i="1"/>
  <c r="AJ411" i="1"/>
  <c r="AO411" i="1"/>
  <c r="AG410" i="1"/>
  <c r="AC410" i="1"/>
  <c r="AL414" i="1"/>
  <c r="AQ414" i="1"/>
  <c r="AN414" i="1"/>
  <c r="AG407" i="1"/>
  <c r="AC407" i="1"/>
  <c r="AJ412" i="1"/>
  <c r="AO412" i="1"/>
  <c r="AK412" i="1"/>
  <c r="AH408" i="1"/>
  <c r="AH409" i="1"/>
  <c r="AL409" i="1"/>
  <c r="AA96" i="1"/>
  <c r="AG413" i="1"/>
  <c r="AC413" i="1"/>
  <c r="AP413" i="1"/>
  <c r="Z415" i="1"/>
  <c r="AD415" i="1"/>
  <c r="AC406" i="1"/>
  <c r="AN406" i="1"/>
  <c r="AG406" i="1"/>
  <c r="AI405" i="1"/>
  <c r="AB405" i="1"/>
  <c r="AE411" i="1"/>
  <c r="AB411" i="1"/>
  <c r="AG411" i="1"/>
  <c r="AN410" i="1"/>
  <c r="AD414" i="1"/>
  <c r="AI414" i="1"/>
  <c r="AF414" i="1"/>
  <c r="AN407" i="1"/>
  <c r="AJ407" i="1"/>
  <c r="AB412" i="1"/>
  <c r="AG412" i="1"/>
  <c r="AC412" i="1"/>
  <c r="AR408" i="1"/>
  <c r="Z408" i="1"/>
  <c r="AR409" i="1"/>
  <c r="Z409" i="1"/>
  <c r="AD409" i="1"/>
  <c r="AK96" i="1"/>
  <c r="AN413" i="1"/>
  <c r="AH413" i="1"/>
  <c r="AO415" i="1"/>
  <c r="AK415" i="1"/>
  <c r="AF406" i="1"/>
  <c r="AE406" i="1"/>
  <c r="AA405" i="1"/>
  <c r="AN405" i="1"/>
  <c r="AL411" i="1"/>
  <c r="AQ411" i="1"/>
  <c r="AN411" i="1"/>
  <c r="AF410" i="1"/>
  <c r="AR410" i="1"/>
  <c r="AK414" i="1"/>
  <c r="AA414" i="1"/>
  <c r="AM414" i="1"/>
  <c r="AF407" i="1"/>
  <c r="AI407" i="1"/>
  <c r="AB407" i="1"/>
  <c r="AQ412" i="1"/>
  <c r="AN412" i="1"/>
  <c r="AM408" i="1"/>
  <c r="AJ408" i="1"/>
  <c r="AO408" i="1"/>
  <c r="AJ409" i="1"/>
  <c r="AO409" i="1"/>
  <c r="AN96" i="1"/>
  <c r="AC96" i="1"/>
  <c r="AP96" i="1"/>
  <c r="AF413" i="1"/>
  <c r="AR413" i="1"/>
  <c r="Z413" i="1"/>
  <c r="AG415" i="1"/>
  <c r="AC415" i="1"/>
  <c r="AQ406" i="1"/>
  <c r="AR406" i="1"/>
  <c r="AD406" i="1"/>
  <c r="AR405" i="1"/>
  <c r="Z405" i="1"/>
  <c r="AD411" i="1"/>
  <c r="AI411" i="1"/>
  <c r="AF411" i="1"/>
  <c r="AM410" i="1"/>
  <c r="AJ410" i="1"/>
  <c r="AC414" i="1"/>
  <c r="AP414" i="1"/>
  <c r="AE414" i="1"/>
  <c r="AM407" i="1"/>
  <c r="AI412" i="1"/>
  <c r="AF412" i="1"/>
  <c r="AE408" i="1"/>
  <c r="AB408" i="1"/>
  <c r="AN408" i="1"/>
  <c r="AB409" i="1"/>
  <c r="AG409" i="1"/>
  <c r="AF96" i="1"/>
  <c r="AR96" i="1"/>
  <c r="AH96" i="1"/>
  <c r="AM413" i="1"/>
  <c r="AJ413" i="1"/>
  <c r="AQ415" i="1"/>
  <c r="AN415" i="1"/>
  <c r="AR415" i="1"/>
  <c r="AI406" i="1"/>
  <c r="AB406" i="1"/>
  <c r="AL405" i="1"/>
  <c r="AF405" i="1"/>
  <c r="AM405" i="1"/>
  <c r="AK411" i="1"/>
  <c r="AA411" i="1"/>
  <c r="AP410" i="1"/>
  <c r="AE410" i="1"/>
  <c r="AB410" i="1"/>
  <c r="AH414" i="1"/>
  <c r="AP407" i="1"/>
  <c r="AE407" i="1"/>
  <c r="AA407" i="1"/>
  <c r="AA412" i="1"/>
  <c r="AM412" i="1"/>
  <c r="AL408" i="1"/>
  <c r="AQ408" i="1"/>
  <c r="AG408" i="1"/>
  <c r="AQ409" i="1"/>
  <c r="AN409" i="1"/>
  <c r="AM96" i="1"/>
  <c r="AJ96" i="1"/>
  <c r="Z96" i="1"/>
  <c r="AE413" i="1"/>
  <c r="AB413" i="1"/>
  <c r="AI415" i="1"/>
  <c r="AF415" i="1"/>
  <c r="AA406" i="1"/>
  <c r="AO406" i="1"/>
  <c r="AD405" i="1"/>
  <c r="AJ405" i="1"/>
  <c r="AC411" i="1"/>
  <c r="AP411" i="1"/>
  <c r="AH410" i="1"/>
  <c r="AL410" i="1"/>
  <c r="AI410" i="1"/>
  <c r="AR414" i="1"/>
  <c r="Z414" i="1"/>
  <c r="AH407" i="1"/>
  <c r="AL407" i="1"/>
  <c r="AR407" i="1"/>
  <c r="AP412" i="1"/>
  <c r="AE412" i="1"/>
  <c r="AD408" i="1"/>
  <c r="AI408" i="1"/>
  <c r="AF408" i="1"/>
  <c r="AI409" i="1"/>
  <c r="AF409" i="1"/>
  <c r="AE96" i="1"/>
  <c r="AB96" i="1"/>
  <c r="AO96" i="1"/>
  <c r="AL413" i="1"/>
  <c r="AQ413" i="1"/>
  <c r="AA415" i="1"/>
  <c r="AM415" i="1"/>
  <c r="AJ415" i="1"/>
  <c r="AP406" i="1"/>
  <c r="AM406" i="1"/>
  <c r="AK405" i="1"/>
  <c r="AP405" i="1"/>
  <c r="AH405" i="1"/>
  <c r="AH411" i="1"/>
  <c r="Z410" i="1"/>
  <c r="AD410" i="1"/>
  <c r="AA410" i="1"/>
  <c r="AJ414" i="1"/>
  <c r="AO414" i="1"/>
  <c r="Z407" i="1"/>
  <c r="AD407" i="1"/>
  <c r="AQ407" i="1"/>
  <c r="AH412" i="1"/>
  <c r="AL412" i="1"/>
  <c r="AK408" i="1"/>
  <c r="AA408" i="1"/>
  <c r="AK409" i="1"/>
  <c r="AA409" i="1"/>
  <c r="AM409" i="1"/>
  <c r="AL96" i="1"/>
  <c r="AQ96" i="1"/>
  <c r="AG96" i="1"/>
  <c r="AD413" i="1"/>
  <c r="AI413" i="1"/>
  <c r="AP415" i="1"/>
  <c r="AE415" i="1"/>
  <c r="AB415" i="1"/>
  <c r="AH406" i="1"/>
  <c r="AL406" i="1"/>
  <c r="AC405" i="1"/>
  <c r="AE405" i="1"/>
  <c r="AG405" i="1"/>
  <c r="AR411" i="1"/>
  <c r="Z411" i="1"/>
  <c r="AO410" i="1"/>
  <c r="AK410" i="1"/>
  <c r="AQ410" i="1"/>
  <c r="AB414" i="1"/>
  <c r="AG414" i="1"/>
  <c r="AO407" i="1"/>
  <c r="AK407" i="1"/>
  <c r="AQ144" i="1"/>
  <c r="AG144" i="1"/>
  <c r="AL144" i="1"/>
  <c r="AO28" i="1"/>
  <c r="AK28" i="1"/>
  <c r="AA28" i="1"/>
  <c r="AC462" i="1"/>
  <c r="AP462" i="1"/>
  <c r="AE462" i="1"/>
  <c r="AO128" i="1"/>
  <c r="AL128" i="1"/>
  <c r="AM399" i="1"/>
  <c r="AB399" i="1"/>
  <c r="AO399" i="1"/>
  <c r="AF58" i="1"/>
  <c r="AR58" i="1"/>
  <c r="Z58" i="1"/>
  <c r="AB146" i="1"/>
  <c r="AO146" i="1"/>
  <c r="AL146" i="1"/>
  <c r="AI144" i="1"/>
  <c r="AD144" i="1"/>
  <c r="AG28" i="1"/>
  <c r="AC28" i="1"/>
  <c r="Z28" i="1"/>
  <c r="AH462" i="1"/>
  <c r="AQ128" i="1"/>
  <c r="AG128" i="1"/>
  <c r="AD128" i="1"/>
  <c r="AE399" i="1"/>
  <c r="AQ399" i="1"/>
  <c r="AG399" i="1"/>
  <c r="AJ58" i="1"/>
  <c r="AQ146" i="1"/>
  <c r="AG146" i="1"/>
  <c r="AD146" i="1"/>
  <c r="AA144" i="1"/>
  <c r="AK144" i="1"/>
  <c r="AR28" i="1"/>
  <c r="AQ28" i="1"/>
  <c r="AR462" i="1"/>
  <c r="Z462" i="1"/>
  <c r="AI128" i="1"/>
  <c r="AK128" i="1"/>
  <c r="AL399" i="1"/>
  <c r="AI399" i="1"/>
  <c r="AM58" i="1"/>
  <c r="AB58" i="1"/>
  <c r="AO58" i="1"/>
  <c r="AI146" i="1"/>
  <c r="AP144" i="1"/>
  <c r="AN144" i="1"/>
  <c r="AC144" i="1"/>
  <c r="AN28" i="1"/>
  <c r="AJ28" i="1"/>
  <c r="AP28" i="1"/>
  <c r="AJ462" i="1"/>
  <c r="AO462" i="1"/>
  <c r="AA128" i="1"/>
  <c r="AN128" i="1"/>
  <c r="AC128" i="1"/>
  <c r="AD399" i="1"/>
  <c r="AA399" i="1"/>
  <c r="AN399" i="1"/>
  <c r="AE58" i="1"/>
  <c r="AQ58" i="1"/>
  <c r="AG58" i="1"/>
  <c r="AA146" i="1"/>
  <c r="AN146" i="1"/>
  <c r="AH144" i="1"/>
  <c r="AF144" i="1"/>
  <c r="AR144" i="1"/>
  <c r="AF28" i="1"/>
  <c r="AB28" i="1"/>
  <c r="AL28" i="1"/>
  <c r="AB462" i="1"/>
  <c r="AG462" i="1"/>
  <c r="AP128" i="1"/>
  <c r="AF128" i="1"/>
  <c r="AR128" i="1"/>
  <c r="AK399" i="1"/>
  <c r="AP399" i="1"/>
  <c r="AF399" i="1"/>
  <c r="AL58" i="1"/>
  <c r="AI58" i="1"/>
  <c r="AK146" i="1"/>
  <c r="AP146" i="1"/>
  <c r="AF146" i="1"/>
  <c r="Z144" i="1"/>
  <c r="AJ144" i="1"/>
  <c r="AI28" i="1"/>
  <c r="AL462" i="1"/>
  <c r="AQ462" i="1"/>
  <c r="AN462" i="1"/>
  <c r="AH128" i="1"/>
  <c r="AJ128" i="1"/>
  <c r="AC399" i="1"/>
  <c r="AH399" i="1"/>
  <c r="AD58" i="1"/>
  <c r="AA58" i="1"/>
  <c r="AC146" i="1"/>
  <c r="AH146" i="1"/>
  <c r="AM144" i="1"/>
  <c r="AB144" i="1"/>
  <c r="AM28" i="1"/>
  <c r="AH28" i="1"/>
  <c r="AD462" i="1"/>
  <c r="AI462" i="1"/>
  <c r="AF462" i="1"/>
  <c r="Z128" i="1"/>
  <c r="AM128" i="1"/>
  <c r="AB128" i="1"/>
  <c r="AR399" i="1"/>
  <c r="Z399" i="1"/>
  <c r="AK58" i="1"/>
  <c r="AP58" i="1"/>
  <c r="AR146" i="1"/>
  <c r="Z146" i="1"/>
  <c r="AM146" i="1"/>
  <c r="AO144" i="1"/>
  <c r="AE144" i="1"/>
  <c r="AE28" i="1"/>
  <c r="AD28" i="1"/>
  <c r="AK462" i="1"/>
  <c r="AA462" i="1"/>
  <c r="AM462" i="1"/>
  <c r="AE128" i="1"/>
  <c r="AJ399" i="1"/>
  <c r="AN58" i="1"/>
  <c r="AC58" i="1"/>
  <c r="AH58" i="1"/>
  <c r="AJ146" i="1"/>
  <c r="AE146" i="1"/>
  <c r="AJ205" i="1"/>
  <c r="AE205" i="1"/>
  <c r="AL419" i="1"/>
  <c r="AI419" i="1"/>
  <c r="AF419" i="1"/>
  <c r="AE453" i="1"/>
  <c r="AN453" i="1"/>
  <c r="AM461" i="1"/>
  <c r="AB461" i="1"/>
  <c r="AJ62" i="1"/>
  <c r="AE62" i="1"/>
  <c r="AJ389" i="1"/>
  <c r="AL389" i="1"/>
  <c r="AF126" i="1"/>
  <c r="AR126" i="1"/>
  <c r="Z126" i="1"/>
  <c r="AR238" i="1"/>
  <c r="Z238" i="1"/>
  <c r="AJ437" i="1"/>
  <c r="Z437" i="1"/>
  <c r="AD437" i="1"/>
  <c r="AQ236" i="1"/>
  <c r="AG236" i="1"/>
  <c r="AD236" i="1"/>
  <c r="AF12" i="1"/>
  <c r="AJ12" i="1"/>
  <c r="AJ310" i="1"/>
  <c r="AB445" i="1"/>
  <c r="AL445" i="1"/>
  <c r="AF445" i="1"/>
  <c r="AH445" i="1"/>
  <c r="AR205" i="1"/>
  <c r="AI453" i="1"/>
  <c r="Z62" i="1"/>
  <c r="Z389" i="1"/>
  <c r="AH238" i="1"/>
  <c r="AB236" i="1"/>
  <c r="AR310" i="1"/>
  <c r="AB205" i="1"/>
  <c r="AO205" i="1"/>
  <c r="AL205" i="1"/>
  <c r="AD419" i="1"/>
  <c r="AA419" i="1"/>
  <c r="AL453" i="1"/>
  <c r="AH453" i="1"/>
  <c r="AE461" i="1"/>
  <c r="AQ461" i="1"/>
  <c r="AB62" i="1"/>
  <c r="AO62" i="1"/>
  <c r="AL62" i="1"/>
  <c r="AB389" i="1"/>
  <c r="AO389" i="1"/>
  <c r="AE389" i="1"/>
  <c r="AJ126" i="1"/>
  <c r="AJ238" i="1"/>
  <c r="AB437" i="1"/>
  <c r="AO437" i="1"/>
  <c r="AK437" i="1"/>
  <c r="AI236" i="1"/>
  <c r="AM12" i="1"/>
  <c r="AB12" i="1"/>
  <c r="AB310" i="1"/>
  <c r="AN310" i="1"/>
  <c r="Z310" i="1"/>
  <c r="AP445" i="1"/>
  <c r="AA445" i="1"/>
  <c r="AM205" i="1"/>
  <c r="AN126" i="1"/>
  <c r="AH437" i="1"/>
  <c r="AJ445" i="1"/>
  <c r="AQ205" i="1"/>
  <c r="AG205" i="1"/>
  <c r="AD205" i="1"/>
  <c r="AK419" i="1"/>
  <c r="AP419" i="1"/>
  <c r="AN419" i="1"/>
  <c r="AD453" i="1"/>
  <c r="AF453" i="1"/>
  <c r="AO461" i="1"/>
  <c r="AL461" i="1"/>
  <c r="AI461" i="1"/>
  <c r="AQ62" i="1"/>
  <c r="AG62" i="1"/>
  <c r="AD62" i="1"/>
  <c r="AQ389" i="1"/>
  <c r="AG389" i="1"/>
  <c r="AD389" i="1"/>
  <c r="AM126" i="1"/>
  <c r="AB126" i="1"/>
  <c r="AM238" i="1"/>
  <c r="AB238" i="1"/>
  <c r="AO238" i="1"/>
  <c r="AQ437" i="1"/>
  <c r="AG437" i="1"/>
  <c r="AC437" i="1"/>
  <c r="AA236" i="1"/>
  <c r="AN236" i="1"/>
  <c r="AP12" i="1"/>
  <c r="AE12" i="1"/>
  <c r="AQ12" i="1"/>
  <c r="AQ310" i="1"/>
  <c r="AF310" i="1"/>
  <c r="AD310" i="1"/>
  <c r="AE445" i="1"/>
  <c r="AR445" i="1"/>
  <c r="Z205" i="1"/>
  <c r="AM62" i="1"/>
  <c r="AH126" i="1"/>
  <c r="AL437" i="1"/>
  <c r="AR12" i="1"/>
  <c r="AQ445" i="1"/>
  <c r="AI205" i="1"/>
  <c r="AK205" i="1"/>
  <c r="AC419" i="1"/>
  <c r="AH419" i="1"/>
  <c r="AR453" i="1"/>
  <c r="AC453" i="1"/>
  <c r="AG461" i="1"/>
  <c r="AD461" i="1"/>
  <c r="AA461" i="1"/>
  <c r="AI62" i="1"/>
  <c r="AK62" i="1"/>
  <c r="AI389" i="1"/>
  <c r="AE126" i="1"/>
  <c r="AQ126" i="1"/>
  <c r="AE238" i="1"/>
  <c r="AQ238" i="1"/>
  <c r="AG238" i="1"/>
  <c r="AI437" i="1"/>
  <c r="AN437" i="1"/>
  <c r="AK236" i="1"/>
  <c r="AP236" i="1"/>
  <c r="AF236" i="1"/>
  <c r="AH12" i="1"/>
  <c r="AL12" i="1"/>
  <c r="AI12" i="1"/>
  <c r="AI310" i="1"/>
  <c r="AP310" i="1"/>
  <c r="AN445" i="1"/>
  <c r="AK445" i="1"/>
  <c r="AC445" i="1"/>
  <c r="AM453" i="1"/>
  <c r="Z453" i="1"/>
  <c r="AR62" i="1"/>
  <c r="AR389" i="1"/>
  <c r="AC238" i="1"/>
  <c r="AO236" i="1"/>
  <c r="AG310" i="1"/>
  <c r="AA205" i="1"/>
  <c r="AN205" i="1"/>
  <c r="AC205" i="1"/>
  <c r="AR419" i="1"/>
  <c r="Z419" i="1"/>
  <c r="AO453" i="1"/>
  <c r="AJ453" i="1"/>
  <c r="AQ453" i="1"/>
  <c r="AK461" i="1"/>
  <c r="AP461" i="1"/>
  <c r="AA62" i="1"/>
  <c r="AN62" i="1"/>
  <c r="AC62" i="1"/>
  <c r="AA389" i="1"/>
  <c r="AN389" i="1"/>
  <c r="AO126" i="1"/>
  <c r="AL126" i="1"/>
  <c r="AI126" i="1"/>
  <c r="AL238" i="1"/>
  <c r="AI238" i="1"/>
  <c r="AA437" i="1"/>
  <c r="AF437" i="1"/>
  <c r="AC236" i="1"/>
  <c r="AH236" i="1"/>
  <c r="Z12" i="1"/>
  <c r="AD12" i="1"/>
  <c r="AA12" i="1"/>
  <c r="AA310" i="1"/>
  <c r="AM310" i="1"/>
  <c r="AO445" i="1"/>
  <c r="AD445" i="1"/>
  <c r="Z445" i="1"/>
  <c r="AH310" i="1"/>
  <c r="AP205" i="1"/>
  <c r="AF205" i="1"/>
  <c r="AJ419" i="1"/>
  <c r="AG453" i="1"/>
  <c r="AB453" i="1"/>
  <c r="AA453" i="1"/>
  <c r="AN461" i="1"/>
  <c r="AC461" i="1"/>
  <c r="AH461" i="1"/>
  <c r="AP62" i="1"/>
  <c r="AF62" i="1"/>
  <c r="AK389" i="1"/>
  <c r="AP389" i="1"/>
  <c r="AF389" i="1"/>
  <c r="AG126" i="1"/>
  <c r="AD126" i="1"/>
  <c r="AA126" i="1"/>
  <c r="AD238" i="1"/>
  <c r="AA238" i="1"/>
  <c r="AN238" i="1"/>
  <c r="AM437" i="1"/>
  <c r="AR236" i="1"/>
  <c r="Z236" i="1"/>
  <c r="AM236" i="1"/>
  <c r="AO12" i="1"/>
  <c r="AK12" i="1"/>
  <c r="AK310" i="1"/>
  <c r="AL310" i="1"/>
  <c r="AG445" i="1"/>
  <c r="AM445" i="1"/>
  <c r="AI445" i="1"/>
  <c r="AO310" i="1"/>
  <c r="AE419" i="1"/>
  <c r="AC126" i="1"/>
  <c r="AN12" i="1"/>
  <c r="AH205" i="1"/>
  <c r="AM419" i="1"/>
  <c r="AB419" i="1"/>
  <c r="AO419" i="1"/>
  <c r="AK453" i="1"/>
  <c r="AP453" i="1"/>
  <c r="AF461" i="1"/>
  <c r="AR461" i="1"/>
  <c r="Z461" i="1"/>
  <c r="AH62" i="1"/>
  <c r="AC389" i="1"/>
  <c r="AH389" i="1"/>
  <c r="AK126" i="1"/>
  <c r="AP126" i="1"/>
  <c r="AK238" i="1"/>
  <c r="AP238" i="1"/>
  <c r="AF238" i="1"/>
  <c r="AP437" i="1"/>
  <c r="AE437" i="1"/>
  <c r="AJ236" i="1"/>
  <c r="AE236" i="1"/>
  <c r="AG12" i="1"/>
  <c r="AC12" i="1"/>
  <c r="AC310" i="1"/>
  <c r="AQ419" i="1"/>
  <c r="AG419" i="1"/>
  <c r="AJ461" i="1"/>
  <c r="AM389" i="1"/>
  <c r="AR437" i="1"/>
  <c r="AL236" i="1"/>
  <c r="AE310" i="1"/>
  <c r="AP450" i="1"/>
  <c r="AG450" i="1"/>
  <c r="AA450" i="1"/>
  <c r="AH450" i="1"/>
  <c r="AR450" i="1"/>
  <c r="AL450" i="1"/>
  <c r="Z450" i="1"/>
  <c r="AF450" i="1"/>
  <c r="AJ450" i="1"/>
  <c r="AM450" i="1"/>
  <c r="AQ450" i="1"/>
  <c r="AE450" i="1"/>
  <c r="AD450" i="1"/>
  <c r="AK450" i="1"/>
  <c r="AO450" i="1"/>
  <c r="AC450" i="1"/>
  <c r="AB450" i="1"/>
  <c r="AI450" i="1"/>
  <c r="AN450" i="1"/>
  <c r="AJ448" i="1"/>
  <c r="AM448" i="1"/>
  <c r="AQ120" i="1"/>
  <c r="AG120" i="1"/>
  <c r="AC120" i="1"/>
  <c r="AB460" i="1"/>
  <c r="AO460" i="1"/>
  <c r="AL460" i="1"/>
  <c r="AH370" i="1"/>
  <c r="AL370" i="1"/>
  <c r="AG370" i="1"/>
  <c r="AP231" i="1"/>
  <c r="AF231" i="1"/>
  <c r="AQ242" i="1"/>
  <c r="AI120" i="1"/>
  <c r="AH448" i="1"/>
  <c r="AC448" i="1"/>
  <c r="AD460" i="1"/>
  <c r="AR448" i="1"/>
  <c r="AA120" i="1"/>
  <c r="AN120" i="1"/>
  <c r="AJ120" i="1"/>
  <c r="AI460" i="1"/>
  <c r="AK460" i="1"/>
  <c r="AK370" i="1"/>
  <c r="AR231" i="1"/>
  <c r="Z231" i="1"/>
  <c r="AM231" i="1"/>
  <c r="AA242" i="1"/>
  <c r="AN242" i="1"/>
  <c r="AC242" i="1"/>
  <c r="AR242" i="1"/>
  <c r="AR120" i="1"/>
  <c r="AH231" i="1"/>
  <c r="AN448" i="1"/>
  <c r="AG448" i="1"/>
  <c r="AL448" i="1"/>
  <c r="AP120" i="1"/>
  <c r="AF120" i="1"/>
  <c r="AB120" i="1"/>
  <c r="AA460" i="1"/>
  <c r="AN460" i="1"/>
  <c r="AC460" i="1"/>
  <c r="AN370" i="1"/>
  <c r="AC370" i="1"/>
  <c r="AJ231" i="1"/>
  <c r="AE231" i="1"/>
  <c r="AP242" i="1"/>
  <c r="AF242" i="1"/>
  <c r="AJ242" i="1"/>
  <c r="Z370" i="1"/>
  <c r="AF448" i="1"/>
  <c r="AP448" i="1"/>
  <c r="AB448" i="1"/>
  <c r="AH120" i="1"/>
  <c r="AE120" i="1"/>
  <c r="AP460" i="1"/>
  <c r="AF460" i="1"/>
  <c r="AQ370" i="1"/>
  <c r="AF370" i="1"/>
  <c r="AB231" i="1"/>
  <c r="AO231" i="1"/>
  <c r="AL231" i="1"/>
  <c r="AH242" i="1"/>
  <c r="AG460" i="1"/>
  <c r="AQ448" i="1"/>
  <c r="AE448" i="1"/>
  <c r="Z120" i="1"/>
  <c r="AL120" i="1"/>
  <c r="AM120" i="1"/>
  <c r="AH460" i="1"/>
  <c r="AI370" i="1"/>
  <c r="AR370" i="1"/>
  <c r="AQ231" i="1"/>
  <c r="AG231" i="1"/>
  <c r="AD231" i="1"/>
  <c r="Z242" i="1"/>
  <c r="AM242" i="1"/>
  <c r="AB242" i="1"/>
  <c r="AB370" i="1"/>
  <c r="AK242" i="1"/>
  <c r="AI448" i="1"/>
  <c r="AO448" i="1"/>
  <c r="AK448" i="1"/>
  <c r="AD120" i="1"/>
  <c r="AR460" i="1"/>
  <c r="Z460" i="1"/>
  <c r="AM460" i="1"/>
  <c r="AA370" i="1"/>
  <c r="AM370" i="1"/>
  <c r="AO370" i="1"/>
  <c r="AI231" i="1"/>
  <c r="AK231" i="1"/>
  <c r="AE242" i="1"/>
  <c r="AG242" i="1"/>
  <c r="AQ460" i="1"/>
  <c r="AI242" i="1"/>
  <c r="AA448" i="1"/>
  <c r="AD448" i="1"/>
  <c r="Z448" i="1"/>
  <c r="AO120" i="1"/>
  <c r="AK120" i="1"/>
  <c r="AJ460" i="1"/>
  <c r="AE460" i="1"/>
  <c r="AP370" i="1"/>
  <c r="AE370" i="1"/>
  <c r="AJ370" i="1"/>
  <c r="AA231" i="1"/>
  <c r="AN231" i="1"/>
  <c r="AC231" i="1"/>
  <c r="AO242" i="1"/>
  <c r="AL242" i="1"/>
  <c r="AD242" i="1"/>
  <c r="AD370" i="1"/>
  <c r="AR277" i="1"/>
  <c r="Z277" i="1"/>
  <c r="AK277" i="1"/>
  <c r="AG169" i="1"/>
  <c r="AR169" i="1"/>
  <c r="AR239" i="1"/>
  <c r="AL239" i="1"/>
  <c r="AD239" i="1"/>
  <c r="AJ277" i="1"/>
  <c r="AC277" i="1"/>
  <c r="AN169" i="1"/>
  <c r="AJ169" i="1"/>
  <c r="AJ239" i="1"/>
  <c r="AB277" i="1"/>
  <c r="AO277" i="1"/>
  <c r="AL277" i="1"/>
  <c r="AF169" i="1"/>
  <c r="AB169" i="1"/>
  <c r="AB239" i="1"/>
  <c r="AO239" i="1"/>
  <c r="AQ277" i="1"/>
  <c r="AG277" i="1"/>
  <c r="AD277" i="1"/>
  <c r="AM169" i="1"/>
  <c r="AQ169" i="1"/>
  <c r="AQ239" i="1"/>
  <c r="AG239" i="1"/>
  <c r="AC239" i="1"/>
  <c r="AF239" i="1"/>
  <c r="AI277" i="1"/>
  <c r="AN277" i="1"/>
  <c r="AP169" i="1"/>
  <c r="AE169" i="1"/>
  <c r="AK169" i="1"/>
  <c r="AI239" i="1"/>
  <c r="AN239" i="1"/>
  <c r="AK239" i="1"/>
  <c r="AA277" i="1"/>
  <c r="AF277" i="1"/>
  <c r="AH169" i="1"/>
  <c r="AL169" i="1"/>
  <c r="AI169" i="1"/>
  <c r="AA239" i="1"/>
  <c r="AP277" i="1"/>
  <c r="AM277" i="1"/>
  <c r="Z169" i="1"/>
  <c r="AD169" i="1"/>
  <c r="AC169" i="1"/>
  <c r="AM239" i="1"/>
  <c r="AH277" i="1"/>
  <c r="AE277" i="1"/>
  <c r="AO169" i="1"/>
  <c r="AA169" i="1"/>
  <c r="AP239" i="1"/>
  <c r="AE239" i="1"/>
  <c r="AH239" i="1"/>
  <c r="Z239" i="1"/>
  <c r="AQ208" i="1"/>
  <c r="AN208" i="1"/>
  <c r="AC208" i="1"/>
  <c r="AF208" i="1"/>
  <c r="AA208" i="1"/>
  <c r="AP208" i="1"/>
  <c r="AE208" i="1"/>
  <c r="AB208" i="1"/>
  <c r="AM208" i="1"/>
  <c r="AH208" i="1"/>
  <c r="AL208" i="1"/>
  <c r="AD208" i="1"/>
  <c r="Z208" i="1"/>
  <c r="AJ208" i="1"/>
  <c r="AO208" i="1"/>
  <c r="AG208" i="1"/>
  <c r="AK208" i="1"/>
  <c r="AI208" i="1"/>
  <c r="AR208" i="1"/>
  <c r="AR149" i="1"/>
  <c r="AJ149" i="1"/>
  <c r="AL149" i="1"/>
  <c r="AB149" i="1"/>
  <c r="AO149" i="1"/>
  <c r="AQ149" i="1"/>
  <c r="AG149" i="1"/>
  <c r="AD149" i="1"/>
  <c r="AK149" i="1"/>
  <c r="AI149" i="1"/>
  <c r="AC149" i="1"/>
  <c r="AA149" i="1"/>
  <c r="AN149" i="1"/>
  <c r="AP149" i="1"/>
  <c r="AF149" i="1"/>
  <c r="AH149" i="1"/>
  <c r="Z149" i="1"/>
  <c r="AM149" i="1"/>
  <c r="AE149" i="1"/>
  <c r="AQ378" i="1"/>
  <c r="AJ378" i="1"/>
  <c r="AI378" i="1"/>
  <c r="AF378" i="1"/>
  <c r="AA378" i="1"/>
  <c r="AM378" i="1"/>
  <c r="AP378" i="1"/>
  <c r="AE378" i="1"/>
  <c r="AH378" i="1"/>
  <c r="AL378" i="1"/>
  <c r="AD378" i="1"/>
  <c r="Z378" i="1"/>
  <c r="AB378" i="1"/>
  <c r="AO378" i="1"/>
  <c r="AK378" i="1"/>
  <c r="AG378" i="1"/>
  <c r="AC378" i="1"/>
  <c r="AN378" i="1"/>
  <c r="AR378" i="1"/>
  <c r="AM312" i="1"/>
  <c r="AN312" i="1"/>
  <c r="AQ312" i="1"/>
  <c r="AB312" i="1"/>
  <c r="AL312" i="1"/>
  <c r="AP312" i="1"/>
  <c r="AA312" i="1"/>
  <c r="Z312" i="1"/>
  <c r="AF312" i="1"/>
  <c r="AJ312" i="1"/>
  <c r="AH312" i="1"/>
  <c r="AE312" i="1"/>
  <c r="AK312" i="1"/>
  <c r="AD312" i="1"/>
  <c r="AC312" i="1"/>
  <c r="AR312" i="1"/>
  <c r="AO312" i="1"/>
  <c r="AG312" i="1"/>
  <c r="AM180" i="1"/>
  <c r="AJ180" i="1"/>
  <c r="AE180" i="1"/>
  <c r="AB180" i="1"/>
  <c r="AG180" i="1"/>
  <c r="AL180" i="1"/>
  <c r="AQ180" i="1"/>
  <c r="AN180" i="1"/>
  <c r="AD180" i="1"/>
  <c r="AI180" i="1"/>
  <c r="AK180" i="1"/>
  <c r="AA180" i="1"/>
  <c r="AC180" i="1"/>
  <c r="AP180" i="1"/>
  <c r="AO180" i="1"/>
  <c r="AH180" i="1"/>
  <c r="AR180" i="1"/>
  <c r="Z180" i="1"/>
  <c r="AF180" i="1"/>
  <c r="AK193" i="1"/>
  <c r="AP193" i="1"/>
  <c r="AN193" i="1"/>
  <c r="AF193" i="1"/>
  <c r="AR193" i="1"/>
  <c r="Z193" i="1"/>
  <c r="AH193" i="1"/>
  <c r="AJ193" i="1"/>
  <c r="AO193" i="1"/>
  <c r="AG193" i="1"/>
  <c r="AM193" i="1"/>
  <c r="AB193" i="1"/>
  <c r="AE193" i="1"/>
  <c r="AQ193" i="1"/>
  <c r="AI193" i="1"/>
  <c r="AL193" i="1"/>
  <c r="AD193" i="1"/>
  <c r="AA193" i="1"/>
  <c r="AC193" i="1"/>
  <c r="Y166" i="1"/>
  <c r="Y20" i="1"/>
  <c r="Y21" i="1"/>
  <c r="Y329" i="1"/>
  <c r="Y232" i="1"/>
  <c r="Y197" i="1"/>
  <c r="Y402" i="1"/>
  <c r="Y89" i="1"/>
  <c r="Y284" i="1"/>
  <c r="Y226" i="1"/>
  <c r="Y96" i="1"/>
  <c r="Y58" i="1"/>
  <c r="Y389" i="1"/>
  <c r="Y310" i="1"/>
  <c r="Y242" i="1"/>
  <c r="Y180" i="1"/>
  <c r="Y289" i="1"/>
  <c r="Y415" i="1"/>
  <c r="Y236" i="1"/>
  <c r="Y341" i="1"/>
  <c r="Y172" i="1"/>
  <c r="Y209" i="1"/>
  <c r="Y454" i="1"/>
  <c r="Y313" i="1"/>
  <c r="Y45" i="1"/>
  <c r="Y8" i="1"/>
  <c r="Y303" i="1"/>
  <c r="Y123" i="1"/>
  <c r="Y408" i="1"/>
  <c r="Y28" i="1"/>
  <c r="Y419" i="1"/>
  <c r="Y126" i="1"/>
  <c r="Y239" i="1"/>
  <c r="Y193" i="1"/>
  <c r="Y168" i="1"/>
  <c r="Y405" i="1"/>
  <c r="Y448" i="1"/>
  <c r="Y279" i="1"/>
  <c r="Y319" i="1"/>
  <c r="Y13" i="1"/>
  <c r="Y182" i="1"/>
  <c r="Y23" i="1"/>
  <c r="Y397" i="1"/>
  <c r="Y323" i="1"/>
  <c r="Y304" i="1"/>
  <c r="Y233" i="1"/>
  <c r="Y409" i="1"/>
  <c r="Y406" i="1"/>
  <c r="Y128" i="1"/>
  <c r="Y12" i="1"/>
  <c r="Y450" i="1"/>
  <c r="Y169" i="1"/>
  <c r="Y220" i="1"/>
  <c r="Y221" i="1"/>
  <c r="Y132" i="1"/>
  <c r="Y127" i="1"/>
  <c r="Y399" i="1"/>
  <c r="Y277" i="1"/>
  <c r="Y210" i="1"/>
  <c r="Y211" i="1"/>
  <c r="Y332" i="1"/>
  <c r="Y340" i="1"/>
  <c r="Y383" i="1"/>
  <c r="Y167" i="1"/>
  <c r="Y418" i="1"/>
  <c r="Y212" i="1"/>
  <c r="Y171" i="1"/>
  <c r="Y147" i="1"/>
  <c r="Y104" i="1"/>
  <c r="Y449" i="1"/>
  <c r="Y78" i="1"/>
  <c r="Y83" i="1"/>
  <c r="Y410" i="1"/>
  <c r="Y413" i="1"/>
  <c r="Y461" i="1"/>
  <c r="Y205" i="1"/>
  <c r="Y120" i="1"/>
  <c r="Y149" i="1"/>
  <c r="Y266" i="1"/>
  <c r="Y31" i="1"/>
  <c r="Y385" i="1"/>
  <c r="Y346" i="1"/>
  <c r="Y225" i="1"/>
  <c r="Y412" i="1"/>
  <c r="Y144" i="1"/>
  <c r="Y453" i="1"/>
  <c r="Y437" i="1"/>
  <c r="Y460" i="1"/>
  <c r="Y312" i="1"/>
  <c r="Y424" i="1"/>
  <c r="Y24" i="1"/>
  <c r="Y428" i="1"/>
  <c r="Y198" i="1"/>
  <c r="Y10" i="1"/>
  <c r="Y411" i="1"/>
  <c r="Y407" i="1"/>
  <c r="Y445" i="1"/>
  <c r="Y208" i="1"/>
  <c r="Y434" i="1"/>
  <c r="Y342" i="1"/>
  <c r="Y330" i="1"/>
  <c r="Y215" i="1"/>
  <c r="Y386" i="1"/>
  <c r="Y347" i="1"/>
  <c r="Y234" i="1"/>
  <c r="Y414" i="1"/>
  <c r="Y146" i="1"/>
  <c r="Y62" i="1"/>
  <c r="Y238" i="1"/>
  <c r="Y231" i="1"/>
  <c r="Y378" i="1"/>
  <c r="Y462" i="1"/>
  <c r="Y370" i="1"/>
  <c r="Y2" i="1"/>
  <c r="L6" i="31"/>
  <c r="L7" i="31" s="1"/>
  <c r="AS170" i="1" l="1"/>
  <c r="AS263" i="1"/>
  <c r="AS174" i="1"/>
  <c r="AS340" i="1"/>
  <c r="AS449" i="1"/>
  <c r="AS215" i="1"/>
  <c r="AS279" i="1"/>
  <c r="AS221" i="1"/>
  <c r="AS232" i="1"/>
  <c r="AS209" i="1"/>
  <c r="AS197" i="1"/>
  <c r="AS210" i="1"/>
  <c r="AS212" i="1"/>
  <c r="AS418" i="1"/>
  <c r="AS428" i="1"/>
  <c r="AS383" i="1"/>
  <c r="AS319" i="1"/>
  <c r="AS386" i="1"/>
  <c r="AS266" i="1"/>
  <c r="AS78" i="1"/>
  <c r="AS132" i="1"/>
  <c r="AS454" i="1"/>
  <c r="AS402" i="1"/>
  <c r="AS238" i="1"/>
  <c r="AS144" i="1"/>
  <c r="AS332" i="1"/>
  <c r="AS448" i="1"/>
  <c r="AS389" i="1"/>
  <c r="AS330" i="1"/>
  <c r="AS120" i="1"/>
  <c r="AS220" i="1"/>
  <c r="AS408" i="1"/>
  <c r="AS342" i="1"/>
  <c r="AS147" i="1"/>
  <c r="AS341" i="1"/>
  <c r="AS329" i="1"/>
  <c r="AS198" i="1"/>
  <c r="AS104" i="1"/>
  <c r="AS304" i="1"/>
  <c r="AS172" i="1"/>
  <c r="AS211" i="1"/>
  <c r="AS323" i="1"/>
  <c r="AS146" i="1"/>
  <c r="AS434" i="1"/>
  <c r="AS24" i="1"/>
  <c r="AS225" i="1"/>
  <c r="AS171" i="1"/>
  <c r="AS397" i="1"/>
  <c r="AS168" i="1"/>
  <c r="AS303" i="1"/>
  <c r="AS96" i="1"/>
  <c r="AS21" i="1"/>
  <c r="AS346" i="1"/>
  <c r="AS23" i="1"/>
  <c r="AS424" i="1"/>
  <c r="AS20" i="1"/>
  <c r="AS234" i="1"/>
  <c r="AS385" i="1"/>
  <c r="AS182" i="1"/>
  <c r="AS45" i="1"/>
  <c r="AS289" i="1"/>
  <c r="AS284" i="1"/>
  <c r="AS166" i="1"/>
  <c r="AS347" i="1"/>
  <c r="AS31" i="1"/>
  <c r="AS167" i="1"/>
  <c r="AS13" i="1"/>
  <c r="AS313" i="1"/>
  <c r="AS89" i="1"/>
  <c r="AS378" i="1"/>
  <c r="AS411" i="1"/>
  <c r="AS437" i="1"/>
  <c r="AS409" i="1"/>
  <c r="AS419" i="1"/>
  <c r="AS242" i="1"/>
  <c r="AS231" i="1"/>
  <c r="AS10" i="1"/>
  <c r="AS453" i="1"/>
  <c r="AS149" i="1"/>
  <c r="AS233" i="1"/>
  <c r="AS28" i="1"/>
  <c r="AS310" i="1"/>
  <c r="AS188" i="1"/>
  <c r="AS183" i="1"/>
  <c r="AS62" i="1"/>
  <c r="AS412" i="1"/>
  <c r="AS205" i="1"/>
  <c r="AS169" i="1"/>
  <c r="AS405" i="1"/>
  <c r="AS123" i="1"/>
  <c r="AS58" i="1"/>
  <c r="AS461" i="1"/>
  <c r="AS450" i="1"/>
  <c r="AS236" i="1"/>
  <c r="AS414" i="1"/>
  <c r="AS208" i="1"/>
  <c r="AS413" i="1"/>
  <c r="AS277" i="1"/>
  <c r="AS12" i="1"/>
  <c r="AS193" i="1"/>
  <c r="AS8" i="1"/>
  <c r="AS415" i="1"/>
  <c r="AS226" i="1"/>
  <c r="AS76" i="1"/>
  <c r="AS370" i="1"/>
  <c r="AS445" i="1"/>
  <c r="AS312" i="1"/>
  <c r="AS410" i="1"/>
  <c r="AS399" i="1"/>
  <c r="AS128" i="1"/>
  <c r="AS239" i="1"/>
  <c r="AS462" i="1"/>
  <c r="AS407" i="1"/>
  <c r="AS460" i="1"/>
  <c r="AS83" i="1"/>
  <c r="AS127" i="1"/>
  <c r="AS406" i="1"/>
  <c r="AS126" i="1"/>
  <c r="AS180" i="1"/>
  <c r="AS2" i="1"/>
  <c r="V3" i="38" l="1"/>
  <c r="D269" i="1" l="1"/>
  <c r="D254" i="1"/>
  <c r="D138" i="1"/>
  <c r="D350" i="1"/>
  <c r="D64" i="1"/>
  <c r="D71" i="1"/>
  <c r="D352" i="1"/>
  <c r="D314" i="1"/>
  <c r="D103" i="1"/>
  <c r="D257" i="1"/>
  <c r="D114" i="1"/>
  <c r="D137" i="1"/>
  <c r="D179" i="1"/>
  <c r="D94" i="1"/>
  <c r="D100" i="1"/>
  <c r="D56" i="1"/>
  <c r="D125" i="1"/>
  <c r="D336" i="1"/>
  <c r="D19" i="1"/>
  <c r="D77" i="1"/>
  <c r="D70" i="1"/>
  <c r="D426" i="1"/>
  <c r="D40" i="1"/>
  <c r="D57" i="1"/>
  <c r="D200" i="1"/>
  <c r="D119" i="1"/>
  <c r="D270" i="1"/>
  <c r="D306" i="1"/>
  <c r="D87" i="1"/>
  <c r="D392" i="1"/>
  <c r="D143" i="1"/>
  <c r="BH143" i="1" s="1"/>
  <c r="D52" i="1"/>
  <c r="D194" i="1"/>
  <c r="D142" i="1"/>
  <c r="D246" i="1"/>
  <c r="D129" i="1"/>
  <c r="D116" i="1"/>
  <c r="D91" i="1"/>
  <c r="D117" i="1"/>
  <c r="D66" i="1"/>
  <c r="D444" i="1"/>
  <c r="D307" i="1"/>
  <c r="D367" i="1"/>
  <c r="D145" i="1"/>
  <c r="D393" i="1"/>
  <c r="D295" i="1"/>
  <c r="D79" i="1"/>
  <c r="D22" i="1"/>
  <c r="D108" i="1"/>
  <c r="D203" i="1"/>
  <c r="D384" i="1"/>
  <c r="D61" i="1"/>
  <c r="BD61" i="1" s="1"/>
  <c r="D425" i="1"/>
  <c r="D442" i="1"/>
  <c r="D363" i="1"/>
  <c r="D339" i="1"/>
  <c r="D423" i="1"/>
  <c r="D124" i="1"/>
  <c r="D187" i="1"/>
  <c r="D335" i="1"/>
  <c r="D298" i="1"/>
  <c r="D281" i="1"/>
  <c r="D338" i="1"/>
  <c r="D195" i="1"/>
  <c r="D148" i="1"/>
  <c r="D235" i="1"/>
  <c r="D328" i="1"/>
  <c r="D36" i="1"/>
  <c r="D139" i="1"/>
  <c r="D74" i="1"/>
  <c r="D368" i="1"/>
  <c r="D387" i="1"/>
  <c r="D151" i="1"/>
  <c r="D294" i="1"/>
  <c r="D282" i="1"/>
  <c r="D417" i="1"/>
  <c r="D265" i="1"/>
  <c r="AY265" i="1" s="1"/>
  <c r="D59" i="1"/>
  <c r="D260" i="1"/>
  <c r="D318" i="1"/>
  <c r="D18" i="1"/>
  <c r="D133" i="1"/>
  <c r="D43" i="1"/>
  <c r="D443" i="1"/>
  <c r="D204" i="1"/>
  <c r="D26" i="1"/>
  <c r="D293" i="1"/>
  <c r="D333" i="1"/>
  <c r="BD333" i="1" s="1"/>
  <c r="D162" i="1"/>
  <c r="D390" i="1"/>
  <c r="D337" i="1"/>
  <c r="D27" i="1"/>
  <c r="D373" i="1"/>
  <c r="D237" i="1"/>
  <c r="D288" i="1"/>
  <c r="D207" i="1"/>
  <c r="D241" i="1"/>
  <c r="D394" i="1"/>
  <c r="D427" i="1"/>
  <c r="D364" i="1"/>
  <c r="D463" i="1"/>
  <c r="D446" i="1"/>
  <c r="D4" i="49"/>
  <c r="D356" i="1"/>
  <c r="D380" i="1"/>
  <c r="D421" i="1"/>
  <c r="D118" i="1"/>
  <c r="D334" i="1"/>
  <c r="D134" i="1"/>
  <c r="D244" i="1"/>
  <c r="D219" i="1"/>
  <c r="D163" i="1"/>
  <c r="D189" i="1"/>
  <c r="D355" i="1"/>
  <c r="D331" i="1"/>
  <c r="D68" i="1"/>
  <c r="D297" i="1"/>
  <c r="D131" i="1"/>
  <c r="D253" i="1"/>
  <c r="D267" i="1"/>
  <c r="D326" i="1"/>
  <c r="D357" i="1"/>
  <c r="D300" i="1"/>
  <c r="D121" i="1"/>
  <c r="D369" i="1"/>
  <c r="D296" i="1"/>
  <c r="D422" i="1"/>
  <c r="D311" i="1"/>
  <c r="D360" i="1"/>
  <c r="D55" i="1"/>
  <c r="D29" i="1"/>
  <c r="D81" i="1"/>
  <c r="D164" i="1"/>
  <c r="D259" i="1"/>
  <c r="D101" i="1"/>
  <c r="D366" i="1"/>
  <c r="BD366" i="1" s="1"/>
  <c r="D255" i="1"/>
  <c r="D309" i="1"/>
  <c r="D459" i="1"/>
  <c r="D15" i="1"/>
  <c r="D456" i="1"/>
  <c r="D371" i="1"/>
  <c r="BD265" i="1" l="1"/>
  <c r="AX265" i="1"/>
  <c r="BB244" i="1"/>
  <c r="BD244" i="1"/>
  <c r="BC244" i="1"/>
  <c r="BA244" i="1"/>
  <c r="BD363" i="1"/>
  <c r="AN363" i="1"/>
  <c r="AF363" i="1"/>
  <c r="BC363" i="1"/>
  <c r="AM363" i="1"/>
  <c r="AE363" i="1"/>
  <c r="AL363" i="1"/>
  <c r="AD363" i="1"/>
  <c r="AK363" i="1"/>
  <c r="AC363" i="1"/>
  <c r="AR363" i="1"/>
  <c r="AJ363" i="1"/>
  <c r="AB363" i="1"/>
  <c r="AQ363" i="1"/>
  <c r="AI363" i="1"/>
  <c r="AA363" i="1"/>
  <c r="AP363" i="1"/>
  <c r="AH363" i="1"/>
  <c r="Z363" i="1"/>
  <c r="Y363" i="1"/>
  <c r="AO363" i="1"/>
  <c r="AG363" i="1"/>
  <c r="AO352" i="1"/>
  <c r="AG352" i="1"/>
  <c r="Y352" i="1"/>
  <c r="AN352" i="1"/>
  <c r="AF352" i="1"/>
  <c r="AM352" i="1"/>
  <c r="AE352" i="1"/>
  <c r="AL352" i="1"/>
  <c r="AD352" i="1"/>
  <c r="AK352" i="1"/>
  <c r="AC352" i="1"/>
  <c r="BH352" i="1"/>
  <c r="AR352" i="1"/>
  <c r="AJ352" i="1"/>
  <c r="AB352" i="1"/>
  <c r="AQ352" i="1"/>
  <c r="AI352" i="1"/>
  <c r="AA352" i="1"/>
  <c r="AH352" i="1"/>
  <c r="Z352" i="1"/>
  <c r="AP352" i="1"/>
  <c r="BF131" i="1"/>
  <c r="AX131" i="1"/>
  <c r="AP131" i="1"/>
  <c r="AH131" i="1"/>
  <c r="Z131" i="1"/>
  <c r="BE131" i="1"/>
  <c r="AW131" i="1"/>
  <c r="AO131" i="1"/>
  <c r="AG131" i="1"/>
  <c r="Y131" i="1"/>
  <c r="BD131" i="1"/>
  <c r="AV131" i="1"/>
  <c r="AN131" i="1"/>
  <c r="AF131" i="1"/>
  <c r="BC131" i="1"/>
  <c r="AU131" i="1"/>
  <c r="AM131" i="1"/>
  <c r="AE131" i="1"/>
  <c r="BB131" i="1"/>
  <c r="AT131" i="1"/>
  <c r="AL131" i="1"/>
  <c r="AD131" i="1"/>
  <c r="BA131" i="1"/>
  <c r="AK131" i="1"/>
  <c r="AC131" i="1"/>
  <c r="AZ131" i="1"/>
  <c r="AR131" i="1"/>
  <c r="AJ131" i="1"/>
  <c r="AB131" i="1"/>
  <c r="AY131" i="1"/>
  <c r="AQ131" i="1"/>
  <c r="AI131" i="1"/>
  <c r="AA131" i="1"/>
  <c r="AY281" i="1"/>
  <c r="AQ281" i="1"/>
  <c r="AI281" i="1"/>
  <c r="AA281" i="1"/>
  <c r="AX281" i="1"/>
  <c r="AP281" i="1"/>
  <c r="AH281" i="1"/>
  <c r="Z281" i="1"/>
  <c r="BE281" i="1"/>
  <c r="AW281" i="1"/>
  <c r="AO281" i="1"/>
  <c r="AG281" i="1"/>
  <c r="Y281" i="1"/>
  <c r="BL281" i="1"/>
  <c r="BD281" i="1"/>
  <c r="AV281" i="1"/>
  <c r="AN281" i="1"/>
  <c r="AF281" i="1"/>
  <c r="BC281" i="1"/>
  <c r="AU281" i="1"/>
  <c r="AM281" i="1"/>
  <c r="AE281" i="1"/>
  <c r="BB281" i="1"/>
  <c r="AL281" i="1"/>
  <c r="AD281" i="1"/>
  <c r="BH281" i="1"/>
  <c r="AZ281" i="1"/>
  <c r="AR281" i="1"/>
  <c r="AJ281" i="1"/>
  <c r="AB281" i="1"/>
  <c r="BA281" i="1"/>
  <c r="AK281" i="1"/>
  <c r="AC281" i="1"/>
  <c r="BI81" i="1"/>
  <c r="AK81" i="1"/>
  <c r="AC81" i="1"/>
  <c r="AR81" i="1"/>
  <c r="AJ81" i="1"/>
  <c r="AB81" i="1"/>
  <c r="AQ81" i="1"/>
  <c r="AI81" i="1"/>
  <c r="AA81" i="1"/>
  <c r="AP81" i="1"/>
  <c r="AH81" i="1"/>
  <c r="Z81" i="1"/>
  <c r="AO81" i="1"/>
  <c r="AG81" i="1"/>
  <c r="Y81" i="1"/>
  <c r="AN81" i="1"/>
  <c r="AF81" i="1"/>
  <c r="AM81" i="1"/>
  <c r="AE81" i="1"/>
  <c r="AL81" i="1"/>
  <c r="AD81" i="1"/>
  <c r="AK364" i="1"/>
  <c r="AC364" i="1"/>
  <c r="AO364" i="1"/>
  <c r="AG364" i="1"/>
  <c r="Y364" i="1"/>
  <c r="BC364" i="1"/>
  <c r="AP364" i="1"/>
  <c r="AE364" i="1"/>
  <c r="AN364" i="1"/>
  <c r="AD364" i="1"/>
  <c r="AM364" i="1"/>
  <c r="AB364" i="1"/>
  <c r="AL364" i="1"/>
  <c r="AA364" i="1"/>
  <c r="BD364" i="1"/>
  <c r="AJ364" i="1"/>
  <c r="Z364" i="1"/>
  <c r="AI364" i="1"/>
  <c r="AR364" i="1"/>
  <c r="AH364" i="1"/>
  <c r="AQ364" i="1"/>
  <c r="AF364" i="1"/>
  <c r="BA417" i="1"/>
  <c r="AK417" i="1"/>
  <c r="AC417" i="1"/>
  <c r="AZ417" i="1"/>
  <c r="AR417" i="1"/>
  <c r="AJ417" i="1"/>
  <c r="AB417" i="1"/>
  <c r="AY417" i="1"/>
  <c r="AQ417" i="1"/>
  <c r="AI417" i="1"/>
  <c r="AA417" i="1"/>
  <c r="AX417" i="1"/>
  <c r="AP417" i="1"/>
  <c r="AH417" i="1"/>
  <c r="Z417" i="1"/>
  <c r="BE417" i="1"/>
  <c r="AO417" i="1"/>
  <c r="AG417" i="1"/>
  <c r="Y417" i="1"/>
  <c r="BD417" i="1"/>
  <c r="AN417" i="1"/>
  <c r="AF417" i="1"/>
  <c r="BC417" i="1"/>
  <c r="AM417" i="1"/>
  <c r="AE417" i="1"/>
  <c r="AL417" i="1"/>
  <c r="AD417" i="1"/>
  <c r="BB417" i="1"/>
  <c r="AV145" i="1"/>
  <c r="AN145" i="1"/>
  <c r="AF145" i="1"/>
  <c r="AU145" i="1"/>
  <c r="AM145" i="1"/>
  <c r="AE145" i="1"/>
  <c r="AL145" i="1"/>
  <c r="AD145" i="1"/>
  <c r="BI145" i="1"/>
  <c r="AK145" i="1"/>
  <c r="AC145" i="1"/>
  <c r="AR145" i="1"/>
  <c r="AJ145" i="1"/>
  <c r="AB145" i="1"/>
  <c r="AQ145" i="1"/>
  <c r="AI145" i="1"/>
  <c r="AA145" i="1"/>
  <c r="AP145" i="1"/>
  <c r="AH145" i="1"/>
  <c r="Z145" i="1"/>
  <c r="AW145" i="1"/>
  <c r="AO145" i="1"/>
  <c r="AG145" i="1"/>
  <c r="Y145" i="1"/>
  <c r="BE77" i="1"/>
  <c r="AO77" i="1"/>
  <c r="AG77" i="1"/>
  <c r="Y77" i="1"/>
  <c r="BD77" i="1"/>
  <c r="AN77" i="1"/>
  <c r="AF77" i="1"/>
  <c r="BC77" i="1"/>
  <c r="AM77" i="1"/>
  <c r="AE77" i="1"/>
  <c r="BB77" i="1"/>
  <c r="AL77" i="1"/>
  <c r="AD77" i="1"/>
  <c r="BA77" i="1"/>
  <c r="AK77" i="1"/>
  <c r="AC77" i="1"/>
  <c r="AZ77" i="1"/>
  <c r="AR77" i="1"/>
  <c r="AJ77" i="1"/>
  <c r="AB77" i="1"/>
  <c r="BG77" i="1"/>
  <c r="AY77" i="1"/>
  <c r="AQ77" i="1"/>
  <c r="AI77" i="1"/>
  <c r="AA77" i="1"/>
  <c r="BF77" i="1"/>
  <c r="AX77" i="1"/>
  <c r="AP77" i="1"/>
  <c r="AH77" i="1"/>
  <c r="Z77" i="1"/>
  <c r="AK331" i="1"/>
  <c r="AC331" i="1"/>
  <c r="AR331" i="1"/>
  <c r="AJ331" i="1"/>
  <c r="AB331" i="1"/>
  <c r="AP331" i="1"/>
  <c r="AH331" i="1"/>
  <c r="Z331" i="1"/>
  <c r="AW331" i="1"/>
  <c r="AO331" i="1"/>
  <c r="AG331" i="1"/>
  <c r="Y331" i="1"/>
  <c r="AU331" i="1"/>
  <c r="AM331" i="1"/>
  <c r="AE331" i="1"/>
  <c r="AL331" i="1"/>
  <c r="AD331" i="1"/>
  <c r="AI331" i="1"/>
  <c r="AF331" i="1"/>
  <c r="AA331" i="1"/>
  <c r="AV331" i="1"/>
  <c r="AN331" i="1"/>
  <c r="AQ331" i="1"/>
  <c r="BH427" i="1"/>
  <c r="AQ427" i="1"/>
  <c r="AI427" i="1"/>
  <c r="AA427" i="1"/>
  <c r="AO427" i="1"/>
  <c r="AF427" i="1"/>
  <c r="AN427" i="1"/>
  <c r="AE427" i="1"/>
  <c r="AM427" i="1"/>
  <c r="AD427" i="1"/>
  <c r="AL427" i="1"/>
  <c r="AC427" i="1"/>
  <c r="AK427" i="1"/>
  <c r="AB427" i="1"/>
  <c r="AJ427" i="1"/>
  <c r="Z427" i="1"/>
  <c r="BI427" i="1"/>
  <c r="AR427" i="1"/>
  <c r="AH427" i="1"/>
  <c r="Y427" i="1"/>
  <c r="AP427" i="1"/>
  <c r="AG427" i="1"/>
  <c r="AL337" i="1"/>
  <c r="AD337" i="1"/>
  <c r="AK337" i="1"/>
  <c r="AC337" i="1"/>
  <c r="AQ337" i="1"/>
  <c r="AI337" i="1"/>
  <c r="AA337" i="1"/>
  <c r="AP337" i="1"/>
  <c r="AH337" i="1"/>
  <c r="Z337" i="1"/>
  <c r="AV337" i="1"/>
  <c r="AN337" i="1"/>
  <c r="AF337" i="1"/>
  <c r="AU337" i="1"/>
  <c r="AM337" i="1"/>
  <c r="AE337" i="1"/>
  <c r="AJ337" i="1"/>
  <c r="BH337" i="1"/>
  <c r="AG337" i="1"/>
  <c r="AB337" i="1"/>
  <c r="AW337" i="1"/>
  <c r="AR337" i="1"/>
  <c r="AO337" i="1"/>
  <c r="Y337" i="1"/>
  <c r="AK43" i="1"/>
  <c r="AC43" i="1"/>
  <c r="AR43" i="1"/>
  <c r="AJ43" i="1"/>
  <c r="AB43" i="1"/>
  <c r="AQ43" i="1"/>
  <c r="AI43" i="1"/>
  <c r="AA43" i="1"/>
  <c r="AP43" i="1"/>
  <c r="AH43" i="1"/>
  <c r="Z43" i="1"/>
  <c r="AW43" i="1"/>
  <c r="AO43" i="1"/>
  <c r="AG43" i="1"/>
  <c r="Y43" i="1"/>
  <c r="AV43" i="1"/>
  <c r="AN43" i="1"/>
  <c r="AF43" i="1"/>
  <c r="AU43" i="1"/>
  <c r="AM43" i="1"/>
  <c r="AE43" i="1"/>
  <c r="AL43" i="1"/>
  <c r="AD43" i="1"/>
  <c r="BL282" i="1"/>
  <c r="BD282" i="1"/>
  <c r="AV282" i="1"/>
  <c r="AN282" i="1"/>
  <c r="AF282" i="1"/>
  <c r="BC282" i="1"/>
  <c r="AU282" i="1"/>
  <c r="AM282" i="1"/>
  <c r="AE282" i="1"/>
  <c r="BB282" i="1"/>
  <c r="AL282" i="1"/>
  <c r="AD282" i="1"/>
  <c r="BA282" i="1"/>
  <c r="AK282" i="1"/>
  <c r="AC282" i="1"/>
  <c r="BH282" i="1"/>
  <c r="AZ282" i="1"/>
  <c r="AR282" i="1"/>
  <c r="AJ282" i="1"/>
  <c r="AB282" i="1"/>
  <c r="AY282" i="1"/>
  <c r="AQ282" i="1"/>
  <c r="AI282" i="1"/>
  <c r="AA282" i="1"/>
  <c r="BE282" i="1"/>
  <c r="AW282" i="1"/>
  <c r="AO282" i="1"/>
  <c r="AG282" i="1"/>
  <c r="Y282" i="1"/>
  <c r="Z282" i="1"/>
  <c r="AX282" i="1"/>
  <c r="AP282" i="1"/>
  <c r="AH282" i="1"/>
  <c r="AQ328" i="1"/>
  <c r="AI328" i="1"/>
  <c r="AA328" i="1"/>
  <c r="AP328" i="1"/>
  <c r="AH328" i="1"/>
  <c r="Z328" i="1"/>
  <c r="AV328" i="1"/>
  <c r="AN328" i="1"/>
  <c r="AF328" i="1"/>
  <c r="AU328" i="1"/>
  <c r="AM328" i="1"/>
  <c r="AE328" i="1"/>
  <c r="AK328" i="1"/>
  <c r="AC328" i="1"/>
  <c r="BH328" i="1"/>
  <c r="AR328" i="1"/>
  <c r="AJ328" i="1"/>
  <c r="AB328" i="1"/>
  <c r="AG328" i="1"/>
  <c r="AD328" i="1"/>
  <c r="Y328" i="1"/>
  <c r="AW328" i="1"/>
  <c r="AO328" i="1"/>
  <c r="AL328" i="1"/>
  <c r="AP187" i="1"/>
  <c r="AH187" i="1"/>
  <c r="Z187" i="1"/>
  <c r="AO187" i="1"/>
  <c r="AG187" i="1"/>
  <c r="Y187" i="1"/>
  <c r="AN187" i="1"/>
  <c r="AF187" i="1"/>
  <c r="AM187" i="1"/>
  <c r="AE187" i="1"/>
  <c r="AL187" i="1"/>
  <c r="AD187" i="1"/>
  <c r="AK187" i="1"/>
  <c r="AC187" i="1"/>
  <c r="BH187" i="1"/>
  <c r="AR187" i="1"/>
  <c r="AJ187" i="1"/>
  <c r="AB187" i="1"/>
  <c r="AI187" i="1"/>
  <c r="AA187" i="1"/>
  <c r="AQ187" i="1"/>
  <c r="AW384" i="1"/>
  <c r="AO384" i="1"/>
  <c r="AG384" i="1"/>
  <c r="Y384" i="1"/>
  <c r="AV384" i="1"/>
  <c r="AN384" i="1"/>
  <c r="AF384" i="1"/>
  <c r="AU384" i="1"/>
  <c r="AM384" i="1"/>
  <c r="AE384" i="1"/>
  <c r="AL384" i="1"/>
  <c r="AD384" i="1"/>
  <c r="AK384" i="1"/>
  <c r="AC384" i="1"/>
  <c r="AR384" i="1"/>
  <c r="AJ384" i="1"/>
  <c r="AB384" i="1"/>
  <c r="AQ384" i="1"/>
  <c r="AI384" i="1"/>
  <c r="AA384" i="1"/>
  <c r="AP384" i="1"/>
  <c r="AH384" i="1"/>
  <c r="Z384" i="1"/>
  <c r="AR367" i="1"/>
  <c r="AJ367" i="1"/>
  <c r="AB367" i="1"/>
  <c r="AW367" i="1"/>
  <c r="AO367" i="1"/>
  <c r="AG367" i="1"/>
  <c r="Y367" i="1"/>
  <c r="AV367" i="1"/>
  <c r="AN367" i="1"/>
  <c r="AF367" i="1"/>
  <c r="AU367" i="1"/>
  <c r="AM367" i="1"/>
  <c r="AE367" i="1"/>
  <c r="AL367" i="1"/>
  <c r="AD367" i="1"/>
  <c r="AP367" i="1"/>
  <c r="AK367" i="1"/>
  <c r="AI367" i="1"/>
  <c r="AH367" i="1"/>
  <c r="AC367" i="1"/>
  <c r="AA367" i="1"/>
  <c r="Z367" i="1"/>
  <c r="AQ367" i="1"/>
  <c r="BC246" i="1"/>
  <c r="AM246" i="1"/>
  <c r="AE246" i="1"/>
  <c r="BB246" i="1"/>
  <c r="AL246" i="1"/>
  <c r="AD246" i="1"/>
  <c r="BA246" i="1"/>
  <c r="AK246" i="1"/>
  <c r="AC246" i="1"/>
  <c r="BH246" i="1"/>
  <c r="AZ246" i="1"/>
  <c r="AR246" i="1"/>
  <c r="AJ246" i="1"/>
  <c r="AB246" i="1"/>
  <c r="BG246" i="1"/>
  <c r="AY246" i="1"/>
  <c r="AQ246" i="1"/>
  <c r="AI246" i="1"/>
  <c r="AA246" i="1"/>
  <c r="BF246" i="1"/>
  <c r="AX246" i="1"/>
  <c r="AP246" i="1"/>
  <c r="AH246" i="1"/>
  <c r="Z246" i="1"/>
  <c r="BE246" i="1"/>
  <c r="AW246" i="1"/>
  <c r="AO246" i="1"/>
  <c r="AG246" i="1"/>
  <c r="Y246" i="1"/>
  <c r="BD246" i="1"/>
  <c r="AV246" i="1"/>
  <c r="AN246" i="1"/>
  <c r="AF246" i="1"/>
  <c r="AW270" i="1"/>
  <c r="AO270" i="1"/>
  <c r="AG270" i="1"/>
  <c r="Y270" i="1"/>
  <c r="AV270" i="1"/>
  <c r="AN270" i="1"/>
  <c r="AF270" i="1"/>
  <c r="AU270" i="1"/>
  <c r="AM270" i="1"/>
  <c r="AE270" i="1"/>
  <c r="AL270" i="1"/>
  <c r="AD270" i="1"/>
  <c r="AK270" i="1"/>
  <c r="AC270" i="1"/>
  <c r="AR270" i="1"/>
  <c r="AJ270" i="1"/>
  <c r="AB270" i="1"/>
  <c r="AP270" i="1"/>
  <c r="AH270" i="1"/>
  <c r="Z270" i="1"/>
  <c r="AQ270" i="1"/>
  <c r="AI270" i="1"/>
  <c r="AA270" i="1"/>
  <c r="AK19" i="1"/>
  <c r="AC19" i="1"/>
  <c r="AR19" i="1"/>
  <c r="AJ19" i="1"/>
  <c r="AB19" i="1"/>
  <c r="AQ19" i="1"/>
  <c r="AI19" i="1"/>
  <c r="AA19" i="1"/>
  <c r="AP19" i="1"/>
  <c r="AH19" i="1"/>
  <c r="Z19" i="1"/>
  <c r="AO19" i="1"/>
  <c r="AG19" i="1"/>
  <c r="Y19" i="1"/>
  <c r="BD19" i="1"/>
  <c r="AN19" i="1"/>
  <c r="AF19" i="1"/>
  <c r="BK19" i="1"/>
  <c r="BC19" i="1"/>
  <c r="AM19" i="1"/>
  <c r="AE19" i="1"/>
  <c r="BB19" i="1"/>
  <c r="AT19" i="1"/>
  <c r="AL19" i="1"/>
  <c r="AD19" i="1"/>
  <c r="BF114" i="1"/>
  <c r="AX114" i="1"/>
  <c r="AP114" i="1"/>
  <c r="AH114" i="1"/>
  <c r="Z114" i="1"/>
  <c r="BE114" i="1"/>
  <c r="AW114" i="1"/>
  <c r="AO114" i="1"/>
  <c r="AG114" i="1"/>
  <c r="Y114" i="1"/>
  <c r="BD114" i="1"/>
  <c r="AN114" i="1"/>
  <c r="AF114" i="1"/>
  <c r="BK114" i="1"/>
  <c r="BC114" i="1"/>
  <c r="AU114" i="1"/>
  <c r="AM114" i="1"/>
  <c r="AE114" i="1"/>
  <c r="BB114" i="1"/>
  <c r="AL114" i="1"/>
  <c r="AD114" i="1"/>
  <c r="BA114" i="1"/>
  <c r="AK114" i="1"/>
  <c r="AC114" i="1"/>
  <c r="BH114" i="1"/>
  <c r="AZ114" i="1"/>
  <c r="AR114" i="1"/>
  <c r="AJ114" i="1"/>
  <c r="AB114" i="1"/>
  <c r="BG114" i="1"/>
  <c r="AY114" i="1"/>
  <c r="AQ114" i="1"/>
  <c r="AI114" i="1"/>
  <c r="AA114" i="1"/>
  <c r="AK138" i="1"/>
  <c r="AC138" i="1"/>
  <c r="AR138" i="1"/>
  <c r="AJ138" i="1"/>
  <c r="AB138" i="1"/>
  <c r="BG138" i="1"/>
  <c r="AQ138" i="1"/>
  <c r="AI138" i="1"/>
  <c r="AA138" i="1"/>
  <c r="AP138" i="1"/>
  <c r="AH138" i="1"/>
  <c r="Z138" i="1"/>
  <c r="AO138" i="1"/>
  <c r="AG138" i="1"/>
  <c r="Y138" i="1"/>
  <c r="AN138" i="1"/>
  <c r="AF138" i="1"/>
  <c r="AM138" i="1"/>
  <c r="AE138" i="1"/>
  <c r="AL138" i="1"/>
  <c r="AD138" i="1"/>
  <c r="AP253" i="1"/>
  <c r="AH253" i="1"/>
  <c r="Z253" i="1"/>
  <c r="AW253" i="1"/>
  <c r="AO253" i="1"/>
  <c r="AG253" i="1"/>
  <c r="Y253" i="1"/>
  <c r="AV253" i="1"/>
  <c r="AN253" i="1"/>
  <c r="AF253" i="1"/>
  <c r="AU253" i="1"/>
  <c r="AM253" i="1"/>
  <c r="AE253" i="1"/>
  <c r="AL253" i="1"/>
  <c r="AD253" i="1"/>
  <c r="AK253" i="1"/>
  <c r="AC253" i="1"/>
  <c r="AR253" i="1"/>
  <c r="AJ253" i="1"/>
  <c r="AB253" i="1"/>
  <c r="AQ253" i="1"/>
  <c r="AI253" i="1"/>
  <c r="AA253" i="1"/>
  <c r="AN293" i="1"/>
  <c r="AF293" i="1"/>
  <c r="BH293" i="1"/>
  <c r="AR293" i="1"/>
  <c r="AJ293" i="1"/>
  <c r="AB293" i="1"/>
  <c r="AQ293" i="1"/>
  <c r="AI293" i="1"/>
  <c r="AA293" i="1"/>
  <c r="AH293" i="1"/>
  <c r="BK293" i="1"/>
  <c r="AG293" i="1"/>
  <c r="AE293" i="1"/>
  <c r="AP293" i="1"/>
  <c r="AD293" i="1"/>
  <c r="AO293" i="1"/>
  <c r="AC293" i="1"/>
  <c r="AM293" i="1"/>
  <c r="Z293" i="1"/>
  <c r="AK293" i="1"/>
  <c r="AL293" i="1"/>
  <c r="Y293" i="1"/>
  <c r="AQ79" i="1"/>
  <c r="AI79" i="1"/>
  <c r="AA79" i="1"/>
  <c r="AP79" i="1"/>
  <c r="AH79" i="1"/>
  <c r="Z79" i="1"/>
  <c r="AW79" i="1"/>
  <c r="AO79" i="1"/>
  <c r="AG79" i="1"/>
  <c r="Y79" i="1"/>
  <c r="AV79" i="1"/>
  <c r="AN79" i="1"/>
  <c r="AF79" i="1"/>
  <c r="AU79" i="1"/>
  <c r="AM79" i="1"/>
  <c r="AE79" i="1"/>
  <c r="AL79" i="1"/>
  <c r="AD79" i="1"/>
  <c r="AK79" i="1"/>
  <c r="AC79" i="1"/>
  <c r="AR79" i="1"/>
  <c r="AJ79" i="1"/>
  <c r="AB79" i="1"/>
  <c r="AR100" i="1"/>
  <c r="AJ100" i="1"/>
  <c r="AB100" i="1"/>
  <c r="AQ100" i="1"/>
  <c r="AI100" i="1"/>
  <c r="AA100" i="1"/>
  <c r="AP100" i="1"/>
  <c r="AH100" i="1"/>
  <c r="Z100" i="1"/>
  <c r="AW100" i="1"/>
  <c r="AO100" i="1"/>
  <c r="AG100" i="1"/>
  <c r="Y100" i="1"/>
  <c r="AV100" i="1"/>
  <c r="AN100" i="1"/>
  <c r="AF100" i="1"/>
  <c r="AU100" i="1"/>
  <c r="AM100" i="1"/>
  <c r="AE100" i="1"/>
  <c r="AL100" i="1"/>
  <c r="AD100" i="1"/>
  <c r="AK100" i="1"/>
  <c r="AC100" i="1"/>
  <c r="BK296" i="1"/>
  <c r="AM296" i="1"/>
  <c r="AE296" i="1"/>
  <c r="AL296" i="1"/>
  <c r="AD296" i="1"/>
  <c r="AK296" i="1"/>
  <c r="AC296" i="1"/>
  <c r="AQ296" i="1"/>
  <c r="AI296" i="1"/>
  <c r="AA296" i="1"/>
  <c r="AP296" i="1"/>
  <c r="AH296" i="1"/>
  <c r="Z296" i="1"/>
  <c r="AJ296" i="1"/>
  <c r="AG296" i="1"/>
  <c r="AF296" i="1"/>
  <c r="AB296" i="1"/>
  <c r="Y296" i="1"/>
  <c r="AR296" i="1"/>
  <c r="AN296" i="1"/>
  <c r="BH296" i="1"/>
  <c r="AO296" i="1"/>
  <c r="AV26" i="1"/>
  <c r="AN26" i="1"/>
  <c r="AF26" i="1"/>
  <c r="AU26" i="1"/>
  <c r="AM26" i="1"/>
  <c r="AE26" i="1"/>
  <c r="AL26" i="1"/>
  <c r="AD26" i="1"/>
  <c r="AK26" i="1"/>
  <c r="AC26" i="1"/>
  <c r="AR26" i="1"/>
  <c r="AJ26" i="1"/>
  <c r="AB26" i="1"/>
  <c r="AQ26" i="1"/>
  <c r="AI26" i="1"/>
  <c r="AA26" i="1"/>
  <c r="AP26" i="1"/>
  <c r="AH26" i="1"/>
  <c r="Z26" i="1"/>
  <c r="AW26" i="1"/>
  <c r="AO26" i="1"/>
  <c r="AG26" i="1"/>
  <c r="Y26" i="1"/>
  <c r="AX442" i="1"/>
  <c r="AP442" i="1"/>
  <c r="AH442" i="1"/>
  <c r="Z442" i="1"/>
  <c r="BA442" i="1"/>
  <c r="AK442" i="1"/>
  <c r="AC442" i="1"/>
  <c r="BB442" i="1"/>
  <c r="AQ442" i="1"/>
  <c r="AF442" i="1"/>
  <c r="AZ442" i="1"/>
  <c r="AO442" i="1"/>
  <c r="AE442" i="1"/>
  <c r="AY442" i="1"/>
  <c r="AN442" i="1"/>
  <c r="AD442" i="1"/>
  <c r="AW442" i="1"/>
  <c r="AM442" i="1"/>
  <c r="AB442" i="1"/>
  <c r="AV442" i="1"/>
  <c r="AL442" i="1"/>
  <c r="AA442" i="1"/>
  <c r="BE442" i="1"/>
  <c r="AU442" i="1"/>
  <c r="AJ442" i="1"/>
  <c r="Y442" i="1"/>
  <c r="BL442" i="1"/>
  <c r="BD442" i="1"/>
  <c r="AI442" i="1"/>
  <c r="AR442" i="1"/>
  <c r="AG442" i="1"/>
  <c r="BC442" i="1"/>
  <c r="AP68" i="1"/>
  <c r="AH68" i="1"/>
  <c r="Z68" i="1"/>
  <c r="AW68" i="1"/>
  <c r="AO68" i="1"/>
  <c r="AG68" i="1"/>
  <c r="Y68" i="1"/>
  <c r="AV68" i="1"/>
  <c r="AN68" i="1"/>
  <c r="AF68" i="1"/>
  <c r="AU68" i="1"/>
  <c r="AM68" i="1"/>
  <c r="AE68" i="1"/>
  <c r="AL68" i="1"/>
  <c r="AD68" i="1"/>
  <c r="AK68" i="1"/>
  <c r="AC68" i="1"/>
  <c r="AR68" i="1"/>
  <c r="AJ68" i="1"/>
  <c r="AB68" i="1"/>
  <c r="AQ68" i="1"/>
  <c r="AI68" i="1"/>
  <c r="AA68" i="1"/>
  <c r="AQ27" i="1"/>
  <c r="AI27" i="1"/>
  <c r="AA27" i="1"/>
  <c r="AV27" i="1"/>
  <c r="AM27" i="1"/>
  <c r="AD27" i="1"/>
  <c r="AU27" i="1"/>
  <c r="AL27" i="1"/>
  <c r="AC27" i="1"/>
  <c r="AK27" i="1"/>
  <c r="AB27" i="1"/>
  <c r="AJ27" i="1"/>
  <c r="Z27" i="1"/>
  <c r="AR27" i="1"/>
  <c r="AH27" i="1"/>
  <c r="Y27" i="1"/>
  <c r="AP27" i="1"/>
  <c r="AG27" i="1"/>
  <c r="AO27" i="1"/>
  <c r="AF27" i="1"/>
  <c r="AW27" i="1"/>
  <c r="AN27" i="1"/>
  <c r="AE27" i="1"/>
  <c r="BH335" i="1"/>
  <c r="AR335" i="1"/>
  <c r="AJ335" i="1"/>
  <c r="AB335" i="1"/>
  <c r="AQ335" i="1"/>
  <c r="AI335" i="1"/>
  <c r="AA335" i="1"/>
  <c r="AW335" i="1"/>
  <c r="AO335" i="1"/>
  <c r="AG335" i="1"/>
  <c r="Y335" i="1"/>
  <c r="AV335" i="1"/>
  <c r="AN335" i="1"/>
  <c r="AF335" i="1"/>
  <c r="AL335" i="1"/>
  <c r="AD335" i="1"/>
  <c r="AK335" i="1"/>
  <c r="AC335" i="1"/>
  <c r="AM335" i="1"/>
  <c r="AH335" i="1"/>
  <c r="AE335" i="1"/>
  <c r="AU335" i="1"/>
  <c r="AP335" i="1"/>
  <c r="Z335" i="1"/>
  <c r="AN129" i="1"/>
  <c r="AF129" i="1"/>
  <c r="AM129" i="1"/>
  <c r="AE129" i="1"/>
  <c r="AL129" i="1"/>
  <c r="AD129" i="1"/>
  <c r="AK129" i="1"/>
  <c r="AC129" i="1"/>
  <c r="BH129" i="1"/>
  <c r="AR129" i="1"/>
  <c r="AJ129" i="1"/>
  <c r="AB129" i="1"/>
  <c r="AQ129" i="1"/>
  <c r="AI129" i="1"/>
  <c r="AA129" i="1"/>
  <c r="AP129" i="1"/>
  <c r="AH129" i="1"/>
  <c r="Z129" i="1"/>
  <c r="AO129" i="1"/>
  <c r="AG129" i="1"/>
  <c r="Y129" i="1"/>
  <c r="AN137" i="1"/>
  <c r="AF137" i="1"/>
  <c r="AU137" i="1"/>
  <c r="AM137" i="1"/>
  <c r="AE137" i="1"/>
  <c r="AL137" i="1"/>
  <c r="AD137" i="1"/>
  <c r="AK137" i="1"/>
  <c r="AC137" i="1"/>
  <c r="AR137" i="1"/>
  <c r="AJ137" i="1"/>
  <c r="AB137" i="1"/>
  <c r="AQ137" i="1"/>
  <c r="AI137" i="1"/>
  <c r="AA137" i="1"/>
  <c r="AP137" i="1"/>
  <c r="AH137" i="1"/>
  <c r="Z137" i="1"/>
  <c r="AW137" i="1"/>
  <c r="AO137" i="1"/>
  <c r="AG137" i="1"/>
  <c r="Y137" i="1"/>
  <c r="AL118" i="1"/>
  <c r="AD118" i="1"/>
  <c r="AK118" i="1"/>
  <c r="AC118" i="1"/>
  <c r="AR118" i="1"/>
  <c r="AJ118" i="1"/>
  <c r="AB118" i="1"/>
  <c r="AQ118" i="1"/>
  <c r="AI118" i="1"/>
  <c r="AA118" i="1"/>
  <c r="AP118" i="1"/>
  <c r="AH118" i="1"/>
  <c r="Z118" i="1"/>
  <c r="AW118" i="1"/>
  <c r="AO118" i="1"/>
  <c r="AG118" i="1"/>
  <c r="Y118" i="1"/>
  <c r="AV118" i="1"/>
  <c r="AN118" i="1"/>
  <c r="AF118" i="1"/>
  <c r="AU118" i="1"/>
  <c r="AM118" i="1"/>
  <c r="AE118" i="1"/>
  <c r="AV309" i="1"/>
  <c r="AN309" i="1"/>
  <c r="AF309" i="1"/>
  <c r="AU309" i="1"/>
  <c r="AM309" i="1"/>
  <c r="AE309" i="1"/>
  <c r="AL309" i="1"/>
  <c r="AD309" i="1"/>
  <c r="AR309" i="1"/>
  <c r="AJ309" i="1"/>
  <c r="AB309" i="1"/>
  <c r="AQ309" i="1"/>
  <c r="AI309" i="1"/>
  <c r="AA309" i="1"/>
  <c r="AH309" i="1"/>
  <c r="AG309" i="1"/>
  <c r="AW309" i="1"/>
  <c r="AC309" i="1"/>
  <c r="Z309" i="1"/>
  <c r="Y309" i="1"/>
  <c r="AP309" i="1"/>
  <c r="AK309" i="1"/>
  <c r="BI309" i="1"/>
  <c r="AO309" i="1"/>
  <c r="AO55" i="1"/>
  <c r="AG55" i="1"/>
  <c r="Y55" i="1"/>
  <c r="AN55" i="1"/>
  <c r="AF55" i="1"/>
  <c r="AM55" i="1"/>
  <c r="AE55" i="1"/>
  <c r="AL55" i="1"/>
  <c r="AD55" i="1"/>
  <c r="BI55" i="1"/>
  <c r="AK55" i="1"/>
  <c r="AC55" i="1"/>
  <c r="AR55" i="1"/>
  <c r="AJ55" i="1"/>
  <c r="AB55" i="1"/>
  <c r="AQ55" i="1"/>
  <c r="AI55" i="1"/>
  <c r="AA55" i="1"/>
  <c r="AP55" i="1"/>
  <c r="AH55" i="1"/>
  <c r="Z55" i="1"/>
  <c r="AP357" i="1"/>
  <c r="AH357" i="1"/>
  <c r="Z357" i="1"/>
  <c r="AW357" i="1"/>
  <c r="AO357" i="1"/>
  <c r="AG357" i="1"/>
  <c r="Y357" i="1"/>
  <c r="AV357" i="1"/>
  <c r="AN357" i="1"/>
  <c r="AF357" i="1"/>
  <c r="AU357" i="1"/>
  <c r="AM357" i="1"/>
  <c r="AE357" i="1"/>
  <c r="AT357" i="1"/>
  <c r="AL357" i="1"/>
  <c r="AD357" i="1"/>
  <c r="AK357" i="1"/>
  <c r="AC357" i="1"/>
  <c r="AR357" i="1"/>
  <c r="AJ357" i="1"/>
  <c r="AB357" i="1"/>
  <c r="AQ357" i="1"/>
  <c r="AI357" i="1"/>
  <c r="AA357" i="1"/>
  <c r="AV355" i="1"/>
  <c r="AN355" i="1"/>
  <c r="AF355" i="1"/>
  <c r="AU355" i="1"/>
  <c r="AM355" i="1"/>
  <c r="AE355" i="1"/>
  <c r="AL355" i="1"/>
  <c r="AD355" i="1"/>
  <c r="AK355" i="1"/>
  <c r="AC355" i="1"/>
  <c r="AR355" i="1"/>
  <c r="AJ355" i="1"/>
  <c r="AB355" i="1"/>
  <c r="AQ355" i="1"/>
  <c r="AI355" i="1"/>
  <c r="AA355" i="1"/>
  <c r="AP355" i="1"/>
  <c r="AH355" i="1"/>
  <c r="Z355" i="1"/>
  <c r="AW355" i="1"/>
  <c r="AO355" i="1"/>
  <c r="Y355" i="1"/>
  <c r="AG355" i="1"/>
  <c r="AO421" i="1"/>
  <c r="AG421" i="1"/>
  <c r="Y421" i="1"/>
  <c r="BD421" i="1"/>
  <c r="AN421" i="1"/>
  <c r="AF421" i="1"/>
  <c r="BC421" i="1"/>
  <c r="AM421" i="1"/>
  <c r="AE421" i="1"/>
  <c r="BB421" i="1"/>
  <c r="AT421" i="1"/>
  <c r="AL421" i="1"/>
  <c r="AD421" i="1"/>
  <c r="BA421" i="1"/>
  <c r="AK421" i="1"/>
  <c r="AC421" i="1"/>
  <c r="AR421" i="1"/>
  <c r="AJ421" i="1"/>
  <c r="AB421" i="1"/>
  <c r="AQ421" i="1"/>
  <c r="AI421" i="1"/>
  <c r="AA421" i="1"/>
  <c r="AP421" i="1"/>
  <c r="AH421" i="1"/>
  <c r="Z421" i="1"/>
  <c r="AL394" i="1"/>
  <c r="AD394" i="1"/>
  <c r="AK394" i="1"/>
  <c r="AC394" i="1"/>
  <c r="AR394" i="1"/>
  <c r="AJ394" i="1"/>
  <c r="AB394" i="1"/>
  <c r="AQ394" i="1"/>
  <c r="AI394" i="1"/>
  <c r="AA394" i="1"/>
  <c r="AP394" i="1"/>
  <c r="AH394" i="1"/>
  <c r="Z394" i="1"/>
  <c r="AW394" i="1"/>
  <c r="AO394" i="1"/>
  <c r="AG394" i="1"/>
  <c r="Y394" i="1"/>
  <c r="AV394" i="1"/>
  <c r="AN394" i="1"/>
  <c r="AF394" i="1"/>
  <c r="AM394" i="1"/>
  <c r="AE394" i="1"/>
  <c r="AU394" i="1"/>
  <c r="AP390" i="1"/>
  <c r="AH390" i="1"/>
  <c r="Z390" i="1"/>
  <c r="AW390" i="1"/>
  <c r="AO390" i="1"/>
  <c r="AG390" i="1"/>
  <c r="Y390" i="1"/>
  <c r="AV390" i="1"/>
  <c r="AN390" i="1"/>
  <c r="AF390" i="1"/>
  <c r="AU390" i="1"/>
  <c r="AM390" i="1"/>
  <c r="AE390" i="1"/>
  <c r="AL390" i="1"/>
  <c r="AD390" i="1"/>
  <c r="AK390" i="1"/>
  <c r="AC390" i="1"/>
  <c r="AR390" i="1"/>
  <c r="AQ390" i="1"/>
  <c r="AJ390" i="1"/>
  <c r="AI390" i="1"/>
  <c r="AB390" i="1"/>
  <c r="AA390" i="1"/>
  <c r="AR133" i="1"/>
  <c r="AJ133" i="1"/>
  <c r="AB133" i="1"/>
  <c r="AQ133" i="1"/>
  <c r="AI133" i="1"/>
  <c r="AA133" i="1"/>
  <c r="AP133" i="1"/>
  <c r="AH133" i="1"/>
  <c r="Z133" i="1"/>
  <c r="AW133" i="1"/>
  <c r="AO133" i="1"/>
  <c r="AG133" i="1"/>
  <c r="Y133" i="1"/>
  <c r="AV133" i="1"/>
  <c r="AN133" i="1"/>
  <c r="AF133" i="1"/>
  <c r="AU133" i="1"/>
  <c r="AM133" i="1"/>
  <c r="AE133" i="1"/>
  <c r="AL133" i="1"/>
  <c r="AD133" i="1"/>
  <c r="AK133" i="1"/>
  <c r="AC133" i="1"/>
  <c r="AK294" i="1"/>
  <c r="AC294" i="1"/>
  <c r="AQ294" i="1"/>
  <c r="AI294" i="1"/>
  <c r="AA294" i="1"/>
  <c r="AO294" i="1"/>
  <c r="AG294" i="1"/>
  <c r="Y294" i="1"/>
  <c r="AN294" i="1"/>
  <c r="AF294" i="1"/>
  <c r="AH294" i="1"/>
  <c r="BK294" i="1"/>
  <c r="AE294" i="1"/>
  <c r="AD294" i="1"/>
  <c r="AR294" i="1"/>
  <c r="AB294" i="1"/>
  <c r="BH294" i="1"/>
  <c r="AP294" i="1"/>
  <c r="Z294" i="1"/>
  <c r="AM294" i="1"/>
  <c r="AJ294" i="1"/>
  <c r="AL294" i="1"/>
  <c r="BD235" i="1"/>
  <c r="AN235" i="1"/>
  <c r="AF235" i="1"/>
  <c r="BC235" i="1"/>
  <c r="AM235" i="1"/>
  <c r="AE235" i="1"/>
  <c r="BB235" i="1"/>
  <c r="AL235" i="1"/>
  <c r="AD235" i="1"/>
  <c r="BA235" i="1"/>
  <c r="AK235" i="1"/>
  <c r="AC235" i="1"/>
  <c r="AZ235" i="1"/>
  <c r="AR235" i="1"/>
  <c r="AJ235" i="1"/>
  <c r="AB235" i="1"/>
  <c r="AY235" i="1"/>
  <c r="AQ235" i="1"/>
  <c r="AI235" i="1"/>
  <c r="AA235" i="1"/>
  <c r="AX235" i="1"/>
  <c r="AP235" i="1"/>
  <c r="AH235" i="1"/>
  <c r="Z235" i="1"/>
  <c r="BE235" i="1"/>
  <c r="AO235" i="1"/>
  <c r="AG235" i="1"/>
  <c r="Y235" i="1"/>
  <c r="BC124" i="1"/>
  <c r="AM124" i="1"/>
  <c r="AE124" i="1"/>
  <c r="BB124" i="1"/>
  <c r="AL124" i="1"/>
  <c r="AD124" i="1"/>
  <c r="BA124" i="1"/>
  <c r="AK124" i="1"/>
  <c r="AC124" i="1"/>
  <c r="AZ124" i="1"/>
  <c r="AR124" i="1"/>
  <c r="AJ124" i="1"/>
  <c r="AB124" i="1"/>
  <c r="AY124" i="1"/>
  <c r="AQ124" i="1"/>
  <c r="AI124" i="1"/>
  <c r="AA124" i="1"/>
  <c r="AX124" i="1"/>
  <c r="AP124" i="1"/>
  <c r="AH124" i="1"/>
  <c r="Z124" i="1"/>
  <c r="BE124" i="1"/>
  <c r="AO124" i="1"/>
  <c r="AG124" i="1"/>
  <c r="Y124" i="1"/>
  <c r="BD124" i="1"/>
  <c r="AN124" i="1"/>
  <c r="AF124" i="1"/>
  <c r="AX203" i="1"/>
  <c r="AP203" i="1"/>
  <c r="AH203" i="1"/>
  <c r="Z203" i="1"/>
  <c r="BE203" i="1"/>
  <c r="AW203" i="1"/>
  <c r="AO203" i="1"/>
  <c r="AG203" i="1"/>
  <c r="Y203" i="1"/>
  <c r="BL203" i="1"/>
  <c r="BD203" i="1"/>
  <c r="AV203" i="1"/>
  <c r="AN203" i="1"/>
  <c r="AF203" i="1"/>
  <c r="BK203" i="1"/>
  <c r="BC203" i="1"/>
  <c r="AU203" i="1"/>
  <c r="AM203" i="1"/>
  <c r="AE203" i="1"/>
  <c r="BB203" i="1"/>
  <c r="AL203" i="1"/>
  <c r="AD203" i="1"/>
  <c r="BA203" i="1"/>
  <c r="AK203" i="1"/>
  <c r="AC203" i="1"/>
  <c r="AZ203" i="1"/>
  <c r="AR203" i="1"/>
  <c r="AJ203" i="1"/>
  <c r="AB203" i="1"/>
  <c r="AQ203" i="1"/>
  <c r="AI203" i="1"/>
  <c r="AA203" i="1"/>
  <c r="BG203" i="1"/>
  <c r="AY203" i="1"/>
  <c r="BJ307" i="1"/>
  <c r="AL307" i="1"/>
  <c r="AD307" i="1"/>
  <c r="AK307" i="1"/>
  <c r="AC307" i="1"/>
  <c r="AR307" i="1"/>
  <c r="AJ307" i="1"/>
  <c r="AB307" i="1"/>
  <c r="AP307" i="1"/>
  <c r="AH307" i="1"/>
  <c r="Z307" i="1"/>
  <c r="AW307" i="1"/>
  <c r="AO307" i="1"/>
  <c r="AG307" i="1"/>
  <c r="Y307" i="1"/>
  <c r="AQ307" i="1"/>
  <c r="AN307" i="1"/>
  <c r="AM307" i="1"/>
  <c r="AI307" i="1"/>
  <c r="AF307" i="1"/>
  <c r="AU307" i="1"/>
  <c r="AA307" i="1"/>
  <c r="AV307" i="1"/>
  <c r="AE307" i="1"/>
  <c r="AW142" i="1"/>
  <c r="AO142" i="1"/>
  <c r="AG142" i="1"/>
  <c r="Y142" i="1"/>
  <c r="BD142" i="1"/>
  <c r="AN142" i="1"/>
  <c r="AF142" i="1"/>
  <c r="BK142" i="1"/>
  <c r="BC142" i="1"/>
  <c r="AU142" i="1"/>
  <c r="AM142" i="1"/>
  <c r="AE142" i="1"/>
  <c r="BB142" i="1"/>
  <c r="AL142" i="1"/>
  <c r="AD142" i="1"/>
  <c r="BA142" i="1"/>
  <c r="AK142" i="1"/>
  <c r="AC142" i="1"/>
  <c r="BH142" i="1"/>
  <c r="AR142" i="1"/>
  <c r="AJ142" i="1"/>
  <c r="AB142" i="1"/>
  <c r="BG142" i="1"/>
  <c r="AY142" i="1"/>
  <c r="AQ142" i="1"/>
  <c r="AI142" i="1"/>
  <c r="AA142" i="1"/>
  <c r="BF142" i="1"/>
  <c r="AP142" i="1"/>
  <c r="AH142" i="1"/>
  <c r="Z142" i="1"/>
  <c r="AK119" i="1"/>
  <c r="AQ119" i="1"/>
  <c r="AI119" i="1"/>
  <c r="AA119" i="1"/>
  <c r="AW119" i="1"/>
  <c r="AV119" i="1"/>
  <c r="AN119" i="1"/>
  <c r="AF119" i="1"/>
  <c r="AM119" i="1"/>
  <c r="AB119" i="1"/>
  <c r="AL119" i="1"/>
  <c r="Z119" i="1"/>
  <c r="AJ119" i="1"/>
  <c r="Y119" i="1"/>
  <c r="AU119" i="1"/>
  <c r="AH119" i="1"/>
  <c r="AG119" i="1"/>
  <c r="AR119" i="1"/>
  <c r="AE119" i="1"/>
  <c r="AP119" i="1"/>
  <c r="AD119" i="1"/>
  <c r="AO119" i="1"/>
  <c r="AC119" i="1"/>
  <c r="AW336" i="1"/>
  <c r="AO336" i="1"/>
  <c r="AG336" i="1"/>
  <c r="Y336" i="1"/>
  <c r="AV336" i="1"/>
  <c r="AN336" i="1"/>
  <c r="AF336" i="1"/>
  <c r="AL336" i="1"/>
  <c r="AD336" i="1"/>
  <c r="AK336" i="1"/>
  <c r="AC336" i="1"/>
  <c r="AQ336" i="1"/>
  <c r="AI336" i="1"/>
  <c r="AA336" i="1"/>
  <c r="AP336" i="1"/>
  <c r="AH336" i="1"/>
  <c r="Z336" i="1"/>
  <c r="AM336" i="1"/>
  <c r="AJ336" i="1"/>
  <c r="BH336" i="1"/>
  <c r="AE336" i="1"/>
  <c r="AU336" i="1"/>
  <c r="AR336" i="1"/>
  <c r="AB336" i="1"/>
  <c r="AK257" i="1"/>
  <c r="AC257" i="1"/>
  <c r="BH257" i="1"/>
  <c r="AR257" i="1"/>
  <c r="AJ257" i="1"/>
  <c r="AB257" i="1"/>
  <c r="BG257" i="1"/>
  <c r="AY257" i="1"/>
  <c r="AQ257" i="1"/>
  <c r="AI257" i="1"/>
  <c r="AA257" i="1"/>
  <c r="BF257" i="1"/>
  <c r="AX257" i="1"/>
  <c r="AP257" i="1"/>
  <c r="AH257" i="1"/>
  <c r="Z257" i="1"/>
  <c r="AW257" i="1"/>
  <c r="AO257" i="1"/>
  <c r="AG257" i="1"/>
  <c r="Y257" i="1"/>
  <c r="BD257" i="1"/>
  <c r="AV257" i="1"/>
  <c r="AN257" i="1"/>
  <c r="AF257" i="1"/>
  <c r="BB257" i="1"/>
  <c r="AL257" i="1"/>
  <c r="AD257" i="1"/>
  <c r="AE257" i="1"/>
  <c r="BC257" i="1"/>
  <c r="BK257" i="1"/>
  <c r="AM257" i="1"/>
  <c r="AL254" i="1"/>
  <c r="AD254" i="1"/>
  <c r="AR254" i="1"/>
  <c r="AJ254" i="1"/>
  <c r="AB254" i="1"/>
  <c r="AY254" i="1"/>
  <c r="AQ254" i="1"/>
  <c r="AI254" i="1"/>
  <c r="AA254" i="1"/>
  <c r="AO254" i="1"/>
  <c r="AG254" i="1"/>
  <c r="Y254" i="1"/>
  <c r="AM254" i="1"/>
  <c r="AE254" i="1"/>
  <c r="Z254" i="1"/>
  <c r="AP254" i="1"/>
  <c r="AN254" i="1"/>
  <c r="AX254" i="1"/>
  <c r="AK254" i="1"/>
  <c r="BF254" i="1"/>
  <c r="AH254" i="1"/>
  <c r="AF254" i="1"/>
  <c r="AC254" i="1"/>
  <c r="AL422" i="1"/>
  <c r="AD422" i="1"/>
  <c r="AK422" i="1"/>
  <c r="AC422" i="1"/>
  <c r="AR422" i="1"/>
  <c r="AJ422" i="1"/>
  <c r="AB422" i="1"/>
  <c r="AQ422" i="1"/>
  <c r="AI422" i="1"/>
  <c r="AA422" i="1"/>
  <c r="AP422" i="1"/>
  <c r="AH422" i="1"/>
  <c r="Z422" i="1"/>
  <c r="AW422" i="1"/>
  <c r="AO422" i="1"/>
  <c r="AG422" i="1"/>
  <c r="Y422" i="1"/>
  <c r="AV422" i="1"/>
  <c r="AN422" i="1"/>
  <c r="AF422" i="1"/>
  <c r="AU422" i="1"/>
  <c r="AM422" i="1"/>
  <c r="AE422" i="1"/>
  <c r="AZ260" i="1"/>
  <c r="AR260" i="1"/>
  <c r="AJ260" i="1"/>
  <c r="AB260" i="1"/>
  <c r="AY260" i="1"/>
  <c r="AQ260" i="1"/>
  <c r="AI260" i="1"/>
  <c r="AA260" i="1"/>
  <c r="BF260" i="1"/>
  <c r="AX260" i="1"/>
  <c r="AP260" i="1"/>
  <c r="AH260" i="1"/>
  <c r="Z260" i="1"/>
  <c r="BE260" i="1"/>
  <c r="AO260" i="1"/>
  <c r="AG260" i="1"/>
  <c r="Y260" i="1"/>
  <c r="BD260" i="1"/>
  <c r="AN260" i="1"/>
  <c r="AF260" i="1"/>
  <c r="BC260" i="1"/>
  <c r="AM260" i="1"/>
  <c r="AE260" i="1"/>
  <c r="BA260" i="1"/>
  <c r="AK260" i="1"/>
  <c r="AC260" i="1"/>
  <c r="BB260" i="1"/>
  <c r="AL260" i="1"/>
  <c r="AD260" i="1"/>
  <c r="AL40" i="1"/>
  <c r="AD40" i="1"/>
  <c r="AK40" i="1"/>
  <c r="AC40" i="1"/>
  <c r="BH40" i="1"/>
  <c r="AR40" i="1"/>
  <c r="AJ40" i="1"/>
  <c r="AB40" i="1"/>
  <c r="AQ40" i="1"/>
  <c r="AI40" i="1"/>
  <c r="AA40" i="1"/>
  <c r="AP40" i="1"/>
  <c r="AH40" i="1"/>
  <c r="Z40" i="1"/>
  <c r="AO40" i="1"/>
  <c r="AG40" i="1"/>
  <c r="Y40" i="1"/>
  <c r="AN40" i="1"/>
  <c r="AF40" i="1"/>
  <c r="AM40" i="1"/>
  <c r="AE40" i="1"/>
  <c r="AM259" i="1"/>
  <c r="AE259" i="1"/>
  <c r="AL259" i="1"/>
  <c r="AD259" i="1"/>
  <c r="BI259" i="1"/>
  <c r="AK259" i="1"/>
  <c r="AC259" i="1"/>
  <c r="AR259" i="1"/>
  <c r="AJ259" i="1"/>
  <c r="AB259" i="1"/>
  <c r="AQ259" i="1"/>
  <c r="AI259" i="1"/>
  <c r="AA259" i="1"/>
  <c r="AP259" i="1"/>
  <c r="AH259" i="1"/>
  <c r="Z259" i="1"/>
  <c r="AN259" i="1"/>
  <c r="AF259" i="1"/>
  <c r="AO259" i="1"/>
  <c r="AG259" i="1"/>
  <c r="Y259" i="1"/>
  <c r="AP237" i="1"/>
  <c r="AH237" i="1"/>
  <c r="Z237" i="1"/>
  <c r="AW237" i="1"/>
  <c r="AO237" i="1"/>
  <c r="AG237" i="1"/>
  <c r="Y237" i="1"/>
  <c r="AV237" i="1"/>
  <c r="AN237" i="1"/>
  <c r="AF237" i="1"/>
  <c r="AU237" i="1"/>
  <c r="AM237" i="1"/>
  <c r="AE237" i="1"/>
  <c r="AL237" i="1"/>
  <c r="AD237" i="1"/>
  <c r="AK237" i="1"/>
  <c r="AC237" i="1"/>
  <c r="AR237" i="1"/>
  <c r="AJ237" i="1"/>
  <c r="AB237" i="1"/>
  <c r="AQ237" i="1"/>
  <c r="AI237" i="1"/>
  <c r="AA237" i="1"/>
  <c r="AV121" i="1"/>
  <c r="AN121" i="1"/>
  <c r="AF121" i="1"/>
  <c r="AU121" i="1"/>
  <c r="AM121" i="1"/>
  <c r="AE121" i="1"/>
  <c r="AL121" i="1"/>
  <c r="AD121" i="1"/>
  <c r="BI121" i="1"/>
  <c r="AK121" i="1"/>
  <c r="AC121" i="1"/>
  <c r="AR121" i="1"/>
  <c r="AJ121" i="1"/>
  <c r="AB121" i="1"/>
  <c r="AQ121" i="1"/>
  <c r="AI121" i="1"/>
  <c r="AA121" i="1"/>
  <c r="AP121" i="1"/>
  <c r="AH121" i="1"/>
  <c r="Z121" i="1"/>
  <c r="AW121" i="1"/>
  <c r="AO121" i="1"/>
  <c r="AG121" i="1"/>
  <c r="Y121" i="1"/>
  <c r="AP36" i="1"/>
  <c r="AH36" i="1"/>
  <c r="Z36" i="1"/>
  <c r="AO36" i="1"/>
  <c r="AG36" i="1"/>
  <c r="Y36" i="1"/>
  <c r="AN36" i="1"/>
  <c r="AF36" i="1"/>
  <c r="AM36" i="1"/>
  <c r="AE36" i="1"/>
  <c r="AL36" i="1"/>
  <c r="AD36" i="1"/>
  <c r="AK36" i="1"/>
  <c r="AC36" i="1"/>
  <c r="BH36" i="1"/>
  <c r="AR36" i="1"/>
  <c r="AJ36" i="1"/>
  <c r="AB36" i="1"/>
  <c r="AQ36" i="1"/>
  <c r="AI36" i="1"/>
  <c r="AA36" i="1"/>
  <c r="AM350" i="1"/>
  <c r="AE350" i="1"/>
  <c r="AL350" i="1"/>
  <c r="AD350" i="1"/>
  <c r="AK350" i="1"/>
  <c r="AC350" i="1"/>
  <c r="BH350" i="1"/>
  <c r="AR350" i="1"/>
  <c r="AJ350" i="1"/>
  <c r="AB350" i="1"/>
  <c r="AQ350" i="1"/>
  <c r="AI350" i="1"/>
  <c r="AA350" i="1"/>
  <c r="AP350" i="1"/>
  <c r="AH350" i="1"/>
  <c r="Z350" i="1"/>
  <c r="AO350" i="1"/>
  <c r="AG350" i="1"/>
  <c r="Y350" i="1"/>
  <c r="AN350" i="1"/>
  <c r="AF350" i="1"/>
  <c r="AQ300" i="1"/>
  <c r="AI300" i="1"/>
  <c r="AA300" i="1"/>
  <c r="AP300" i="1"/>
  <c r="AH300" i="1"/>
  <c r="Z300" i="1"/>
  <c r="AW300" i="1"/>
  <c r="AO300" i="1"/>
  <c r="AG300" i="1"/>
  <c r="Y300" i="1"/>
  <c r="AU300" i="1"/>
  <c r="AM300" i="1"/>
  <c r="AE300" i="1"/>
  <c r="AL300" i="1"/>
  <c r="AD300" i="1"/>
  <c r="AR300" i="1"/>
  <c r="AN300" i="1"/>
  <c r="AK300" i="1"/>
  <c r="AJ300" i="1"/>
  <c r="AF300" i="1"/>
  <c r="AB300" i="1"/>
  <c r="AV300" i="1"/>
  <c r="AC300" i="1"/>
  <c r="BG255" i="1"/>
  <c r="AQ255" i="1"/>
  <c r="AI255" i="1"/>
  <c r="AA255" i="1"/>
  <c r="AO255" i="1"/>
  <c r="AG255" i="1"/>
  <c r="Y255" i="1"/>
  <c r="AN255" i="1"/>
  <c r="AF255" i="1"/>
  <c r="AM255" i="1"/>
  <c r="AE255" i="1"/>
  <c r="AL255" i="1"/>
  <c r="AD255" i="1"/>
  <c r="AR255" i="1"/>
  <c r="AJ255" i="1"/>
  <c r="AB255" i="1"/>
  <c r="BI255" i="1"/>
  <c r="AP255" i="1"/>
  <c r="AK255" i="1"/>
  <c r="AH255" i="1"/>
  <c r="AC255" i="1"/>
  <c r="Z255" i="1"/>
  <c r="AO360" i="1"/>
  <c r="AG360" i="1"/>
  <c r="Y360" i="1"/>
  <c r="BD360" i="1"/>
  <c r="AN360" i="1"/>
  <c r="AF360" i="1"/>
  <c r="BC360" i="1"/>
  <c r="AM360" i="1"/>
  <c r="AE360" i="1"/>
  <c r="AL360" i="1"/>
  <c r="AD360" i="1"/>
  <c r="AK360" i="1"/>
  <c r="AC360" i="1"/>
  <c r="AR360" i="1"/>
  <c r="AJ360" i="1"/>
  <c r="AB360" i="1"/>
  <c r="AQ360" i="1"/>
  <c r="AI360" i="1"/>
  <c r="AA360" i="1"/>
  <c r="AP360" i="1"/>
  <c r="AH360" i="1"/>
  <c r="Z360" i="1"/>
  <c r="AW326" i="1"/>
  <c r="AO326" i="1"/>
  <c r="AG326" i="1"/>
  <c r="Y326" i="1"/>
  <c r="AN326" i="1"/>
  <c r="AF326" i="1"/>
  <c r="AL326" i="1"/>
  <c r="AD326" i="1"/>
  <c r="AK326" i="1"/>
  <c r="AC326" i="1"/>
  <c r="AQ326" i="1"/>
  <c r="AI326" i="1"/>
  <c r="AA326" i="1"/>
  <c r="AP326" i="1"/>
  <c r="AH326" i="1"/>
  <c r="Z326" i="1"/>
  <c r="AR326" i="1"/>
  <c r="AM326" i="1"/>
  <c r="AJ326" i="1"/>
  <c r="AB326" i="1"/>
  <c r="AE326" i="1"/>
  <c r="AU326" i="1"/>
  <c r="AR189" i="1"/>
  <c r="AJ189" i="1"/>
  <c r="AB189" i="1"/>
  <c r="AQ189" i="1"/>
  <c r="AI189" i="1"/>
  <c r="AA189" i="1"/>
  <c r="AP189" i="1"/>
  <c r="AH189" i="1"/>
  <c r="Z189" i="1"/>
  <c r="AW189" i="1"/>
  <c r="AO189" i="1"/>
  <c r="AG189" i="1"/>
  <c r="Y189" i="1"/>
  <c r="AV189" i="1"/>
  <c r="AN189" i="1"/>
  <c r="AF189" i="1"/>
  <c r="AU189" i="1"/>
  <c r="AM189" i="1"/>
  <c r="AE189" i="1"/>
  <c r="AL189" i="1"/>
  <c r="AD189" i="1"/>
  <c r="AK189" i="1"/>
  <c r="AC189" i="1"/>
  <c r="AK380" i="1"/>
  <c r="AC380" i="1"/>
  <c r="AR380" i="1"/>
  <c r="AJ380" i="1"/>
  <c r="AB380" i="1"/>
  <c r="AQ380" i="1"/>
  <c r="AI380" i="1"/>
  <c r="AA380" i="1"/>
  <c r="AP380" i="1"/>
  <c r="AH380" i="1"/>
  <c r="Z380" i="1"/>
  <c r="AW380" i="1"/>
  <c r="AO380" i="1"/>
  <c r="AG380" i="1"/>
  <c r="Y380" i="1"/>
  <c r="AV380" i="1"/>
  <c r="AN380" i="1"/>
  <c r="AF380" i="1"/>
  <c r="AU380" i="1"/>
  <c r="AM380" i="1"/>
  <c r="AE380" i="1"/>
  <c r="AL380" i="1"/>
  <c r="AD380" i="1"/>
  <c r="AL241" i="1"/>
  <c r="AD241" i="1"/>
  <c r="AK241" i="1"/>
  <c r="AC241" i="1"/>
  <c r="BH241" i="1"/>
  <c r="AR241" i="1"/>
  <c r="AJ241" i="1"/>
  <c r="AB241" i="1"/>
  <c r="AQ241" i="1"/>
  <c r="AI241" i="1"/>
  <c r="AA241" i="1"/>
  <c r="AP241" i="1"/>
  <c r="AH241" i="1"/>
  <c r="Z241" i="1"/>
  <c r="AW241" i="1"/>
  <c r="AO241" i="1"/>
  <c r="AG241" i="1"/>
  <c r="Y241" i="1"/>
  <c r="AV241" i="1"/>
  <c r="AN241" i="1"/>
  <c r="AF241" i="1"/>
  <c r="AU241" i="1"/>
  <c r="AM241" i="1"/>
  <c r="AE241" i="1"/>
  <c r="BK162" i="1"/>
  <c r="BC162" i="1"/>
  <c r="AM162" i="1"/>
  <c r="AE162" i="1"/>
  <c r="BB162" i="1"/>
  <c r="AL162" i="1"/>
  <c r="AD162" i="1"/>
  <c r="BA162" i="1"/>
  <c r="AK162" i="1"/>
  <c r="AC162" i="1"/>
  <c r="BH162" i="1"/>
  <c r="AZ162" i="1"/>
  <c r="AR162" i="1"/>
  <c r="AJ162" i="1"/>
  <c r="AB162" i="1"/>
  <c r="AY162" i="1"/>
  <c r="AQ162" i="1"/>
  <c r="AI162" i="1"/>
  <c r="AA162" i="1"/>
  <c r="BE162" i="1"/>
  <c r="AO162" i="1"/>
  <c r="AG162" i="1"/>
  <c r="Y162" i="1"/>
  <c r="AN162" i="1"/>
  <c r="BD162" i="1"/>
  <c r="AH162" i="1"/>
  <c r="AX162" i="1"/>
  <c r="AF162" i="1"/>
  <c r="Z162" i="1"/>
  <c r="BL162" i="1"/>
  <c r="AP162" i="1"/>
  <c r="BL18" i="1"/>
  <c r="BD18" i="1"/>
  <c r="AV18" i="1"/>
  <c r="AN18" i="1"/>
  <c r="AF18" i="1"/>
  <c r="BC18" i="1"/>
  <c r="AU18" i="1"/>
  <c r="AM18" i="1"/>
  <c r="AE18" i="1"/>
  <c r="BB18" i="1"/>
  <c r="AL18" i="1"/>
  <c r="AD18" i="1"/>
  <c r="BA18" i="1"/>
  <c r="AK18" i="1"/>
  <c r="AC18" i="1"/>
  <c r="BH18" i="1"/>
  <c r="AZ18" i="1"/>
  <c r="AR18" i="1"/>
  <c r="AJ18" i="1"/>
  <c r="AB18" i="1"/>
  <c r="AY18" i="1"/>
  <c r="AQ18" i="1"/>
  <c r="AI18" i="1"/>
  <c r="AA18" i="1"/>
  <c r="AX18" i="1"/>
  <c r="AP18" i="1"/>
  <c r="AH18" i="1"/>
  <c r="Z18" i="1"/>
  <c r="BE18" i="1"/>
  <c r="AW18" i="1"/>
  <c r="AO18" i="1"/>
  <c r="AG18" i="1"/>
  <c r="Y18" i="1"/>
  <c r="AL151" i="1"/>
  <c r="AD151" i="1"/>
  <c r="BI151" i="1"/>
  <c r="AK151" i="1"/>
  <c r="AC151" i="1"/>
  <c r="AR151" i="1"/>
  <c r="AJ151" i="1"/>
  <c r="AB151" i="1"/>
  <c r="AQ151" i="1"/>
  <c r="AI151" i="1"/>
  <c r="AA151" i="1"/>
  <c r="AP151" i="1"/>
  <c r="AH151" i="1"/>
  <c r="Z151" i="1"/>
  <c r="AO151" i="1"/>
  <c r="AG151" i="1"/>
  <c r="Y151" i="1"/>
  <c r="AN151" i="1"/>
  <c r="AF151" i="1"/>
  <c r="AM151" i="1"/>
  <c r="AE151" i="1"/>
  <c r="AM148" i="1"/>
  <c r="AE148" i="1"/>
  <c r="AL148" i="1"/>
  <c r="AD148" i="1"/>
  <c r="BI148" i="1"/>
  <c r="AK148" i="1"/>
  <c r="AC148" i="1"/>
  <c r="BH148" i="1"/>
  <c r="AR148" i="1"/>
  <c r="AJ148" i="1"/>
  <c r="AB148" i="1"/>
  <c r="AQ148" i="1"/>
  <c r="AI148" i="1"/>
  <c r="AA148" i="1"/>
  <c r="AP148" i="1"/>
  <c r="AH148" i="1"/>
  <c r="Z148" i="1"/>
  <c r="AO148" i="1"/>
  <c r="AG148" i="1"/>
  <c r="Y148" i="1"/>
  <c r="AN148" i="1"/>
  <c r="AF148" i="1"/>
  <c r="AQ423" i="1"/>
  <c r="AI423" i="1"/>
  <c r="AA423" i="1"/>
  <c r="AP423" i="1"/>
  <c r="AH423" i="1"/>
  <c r="Z423" i="1"/>
  <c r="AW423" i="1"/>
  <c r="AO423" i="1"/>
  <c r="AG423" i="1"/>
  <c r="Y423" i="1"/>
  <c r="AV423" i="1"/>
  <c r="AN423" i="1"/>
  <c r="AF423" i="1"/>
  <c r="AU423" i="1"/>
  <c r="AM423" i="1"/>
  <c r="AE423" i="1"/>
  <c r="AL423" i="1"/>
  <c r="AD423" i="1"/>
  <c r="AK423" i="1"/>
  <c r="AC423" i="1"/>
  <c r="AR423" i="1"/>
  <c r="AJ423" i="1"/>
  <c r="AB423" i="1"/>
  <c r="BH108" i="1"/>
  <c r="AZ108" i="1"/>
  <c r="AR108" i="1"/>
  <c r="AJ108" i="1"/>
  <c r="AB108" i="1"/>
  <c r="BG108" i="1"/>
  <c r="AY108" i="1"/>
  <c r="AQ108" i="1"/>
  <c r="AI108" i="1"/>
  <c r="AA108" i="1"/>
  <c r="AX108" i="1"/>
  <c r="AP108" i="1"/>
  <c r="AH108" i="1"/>
  <c r="Z108" i="1"/>
  <c r="BE108" i="1"/>
  <c r="AW108" i="1"/>
  <c r="AO108" i="1"/>
  <c r="AG108" i="1"/>
  <c r="Y108" i="1"/>
  <c r="BL108" i="1"/>
  <c r="BD108" i="1"/>
  <c r="AV108" i="1"/>
  <c r="AN108" i="1"/>
  <c r="AF108" i="1"/>
  <c r="BC108" i="1"/>
  <c r="AU108" i="1"/>
  <c r="AM108" i="1"/>
  <c r="AE108" i="1"/>
  <c r="BB108" i="1"/>
  <c r="AL108" i="1"/>
  <c r="AD108" i="1"/>
  <c r="BA108" i="1"/>
  <c r="AK108" i="1"/>
  <c r="AC108" i="1"/>
  <c r="AZ444" i="1"/>
  <c r="AR444" i="1"/>
  <c r="AJ444" i="1"/>
  <c r="AB444" i="1"/>
  <c r="BC444" i="1"/>
  <c r="AM444" i="1"/>
  <c r="AE444" i="1"/>
  <c r="BD444" i="1"/>
  <c r="AI444" i="1"/>
  <c r="Y444" i="1"/>
  <c r="BB444" i="1"/>
  <c r="AH444" i="1"/>
  <c r="BA444" i="1"/>
  <c r="AQ444" i="1"/>
  <c r="AG444" i="1"/>
  <c r="AY444" i="1"/>
  <c r="AP444" i="1"/>
  <c r="AF444" i="1"/>
  <c r="AX444" i="1"/>
  <c r="AO444" i="1"/>
  <c r="AD444" i="1"/>
  <c r="AN444" i="1"/>
  <c r="AC444" i="1"/>
  <c r="AL444" i="1"/>
  <c r="AA444" i="1"/>
  <c r="BE444" i="1"/>
  <c r="AK444" i="1"/>
  <c r="Z444" i="1"/>
  <c r="BA194" i="1"/>
  <c r="AK194" i="1"/>
  <c r="AC194" i="1"/>
  <c r="AZ194" i="1"/>
  <c r="AR194" i="1"/>
  <c r="AJ194" i="1"/>
  <c r="AB194" i="1"/>
  <c r="BG194" i="1"/>
  <c r="AY194" i="1"/>
  <c r="AQ194" i="1"/>
  <c r="AI194" i="1"/>
  <c r="AA194" i="1"/>
  <c r="BF194" i="1"/>
  <c r="AX194" i="1"/>
  <c r="AP194" i="1"/>
  <c r="AH194" i="1"/>
  <c r="Z194" i="1"/>
  <c r="BE194" i="1"/>
  <c r="AO194" i="1"/>
  <c r="AG194" i="1"/>
  <c r="Y194" i="1"/>
  <c r="BD194" i="1"/>
  <c r="AN194" i="1"/>
  <c r="AF194" i="1"/>
  <c r="BC194" i="1"/>
  <c r="AM194" i="1"/>
  <c r="AE194" i="1"/>
  <c r="AL194" i="1"/>
  <c r="AD194" i="1"/>
  <c r="BB194" i="1"/>
  <c r="AQ200" i="1"/>
  <c r="AI200" i="1"/>
  <c r="AA200" i="1"/>
  <c r="AP200" i="1"/>
  <c r="AH200" i="1"/>
  <c r="Z200" i="1"/>
  <c r="AW200" i="1"/>
  <c r="AO200" i="1"/>
  <c r="AG200" i="1"/>
  <c r="Y200" i="1"/>
  <c r="AV200" i="1"/>
  <c r="AN200" i="1"/>
  <c r="AF200" i="1"/>
  <c r="AU200" i="1"/>
  <c r="AM200" i="1"/>
  <c r="AE200" i="1"/>
  <c r="AL200" i="1"/>
  <c r="AD200" i="1"/>
  <c r="AK200" i="1"/>
  <c r="AC200" i="1"/>
  <c r="AR200" i="1"/>
  <c r="AJ200" i="1"/>
  <c r="AB200" i="1"/>
  <c r="AZ125" i="1"/>
  <c r="AR125" i="1"/>
  <c r="AJ125" i="1"/>
  <c r="AB125" i="1"/>
  <c r="AY125" i="1"/>
  <c r="AQ125" i="1"/>
  <c r="AI125" i="1"/>
  <c r="AA125" i="1"/>
  <c r="AX125" i="1"/>
  <c r="AP125" i="1"/>
  <c r="AH125" i="1"/>
  <c r="Z125" i="1"/>
  <c r="BE125" i="1"/>
  <c r="AW125" i="1"/>
  <c r="AO125" i="1"/>
  <c r="AG125" i="1"/>
  <c r="Y125" i="1"/>
  <c r="BL125" i="1"/>
  <c r="BD125" i="1"/>
  <c r="AV125" i="1"/>
  <c r="AN125" i="1"/>
  <c r="AF125" i="1"/>
  <c r="BC125" i="1"/>
  <c r="AU125" i="1"/>
  <c r="AM125" i="1"/>
  <c r="AE125" i="1"/>
  <c r="BB125" i="1"/>
  <c r="AL125" i="1"/>
  <c r="AD125" i="1"/>
  <c r="BA125" i="1"/>
  <c r="AK125" i="1"/>
  <c r="AC125" i="1"/>
  <c r="AY103" i="1"/>
  <c r="AQ103" i="1"/>
  <c r="AI103" i="1"/>
  <c r="AA103" i="1"/>
  <c r="AX103" i="1"/>
  <c r="AP103" i="1"/>
  <c r="AH103" i="1"/>
  <c r="Z103" i="1"/>
  <c r="BE103" i="1"/>
  <c r="AO103" i="1"/>
  <c r="AG103" i="1"/>
  <c r="Y103" i="1"/>
  <c r="BD103" i="1"/>
  <c r="AN103" i="1"/>
  <c r="AF103" i="1"/>
  <c r="BC103" i="1"/>
  <c r="AM103" i="1"/>
  <c r="AE103" i="1"/>
  <c r="BB103" i="1"/>
  <c r="AL103" i="1"/>
  <c r="AD103" i="1"/>
  <c r="BA103" i="1"/>
  <c r="AK103" i="1"/>
  <c r="AC103" i="1"/>
  <c r="BH103" i="1"/>
  <c r="AZ103" i="1"/>
  <c r="AR103" i="1"/>
  <c r="AJ103" i="1"/>
  <c r="AB103" i="1"/>
  <c r="AR269" i="1"/>
  <c r="AJ269" i="1"/>
  <c r="AB269" i="1"/>
  <c r="AQ269" i="1"/>
  <c r="AI269" i="1"/>
  <c r="AA269" i="1"/>
  <c r="BF269" i="1"/>
  <c r="AP269" i="1"/>
  <c r="AH269" i="1"/>
  <c r="Z269" i="1"/>
  <c r="AO269" i="1"/>
  <c r="AG269" i="1"/>
  <c r="Y269" i="1"/>
  <c r="AN269" i="1"/>
  <c r="AF269" i="1"/>
  <c r="AM269" i="1"/>
  <c r="AE269" i="1"/>
  <c r="AK269" i="1"/>
  <c r="AC269" i="1"/>
  <c r="AD269" i="1"/>
  <c r="AL269" i="1"/>
  <c r="AW101" i="1"/>
  <c r="AO101" i="1"/>
  <c r="AG101" i="1"/>
  <c r="Y101" i="1"/>
  <c r="AV101" i="1"/>
  <c r="AN101" i="1"/>
  <c r="AF101" i="1"/>
  <c r="BK101" i="1"/>
  <c r="AU101" i="1"/>
  <c r="AM101" i="1"/>
  <c r="AE101" i="1"/>
  <c r="BJ101" i="1"/>
  <c r="AL101" i="1"/>
  <c r="AD101" i="1"/>
  <c r="AK101" i="1"/>
  <c r="AC101" i="1"/>
  <c r="AR101" i="1"/>
  <c r="AJ101" i="1"/>
  <c r="AB101" i="1"/>
  <c r="AQ101" i="1"/>
  <c r="AI101" i="1"/>
  <c r="AA101" i="1"/>
  <c r="BF101" i="1"/>
  <c r="AP101" i="1"/>
  <c r="AH101" i="1"/>
  <c r="Z101" i="1"/>
  <c r="AL288" i="1"/>
  <c r="AD288" i="1"/>
  <c r="AK288" i="1"/>
  <c r="AC288" i="1"/>
  <c r="BH288" i="1"/>
  <c r="AR288" i="1"/>
  <c r="AJ288" i="1"/>
  <c r="AB288" i="1"/>
  <c r="AQ288" i="1"/>
  <c r="AI288" i="1"/>
  <c r="AA288" i="1"/>
  <c r="AP288" i="1"/>
  <c r="AH288" i="1"/>
  <c r="Z288" i="1"/>
  <c r="AW288" i="1"/>
  <c r="AO288" i="1"/>
  <c r="AG288" i="1"/>
  <c r="Y288" i="1"/>
  <c r="AU288" i="1"/>
  <c r="AM288" i="1"/>
  <c r="AE288" i="1"/>
  <c r="AN288" i="1"/>
  <c r="AF288" i="1"/>
  <c r="AV288" i="1"/>
  <c r="AQ338" i="1"/>
  <c r="AI338" i="1"/>
  <c r="AA338" i="1"/>
  <c r="AP338" i="1"/>
  <c r="AH338" i="1"/>
  <c r="Z338" i="1"/>
  <c r="AV338" i="1"/>
  <c r="AN338" i="1"/>
  <c r="AF338" i="1"/>
  <c r="AU338" i="1"/>
  <c r="AM338" i="1"/>
  <c r="AE338" i="1"/>
  <c r="AK338" i="1"/>
  <c r="AC338" i="1"/>
  <c r="BH338" i="1"/>
  <c r="AR338" i="1"/>
  <c r="AJ338" i="1"/>
  <c r="AB338" i="1"/>
  <c r="AG338" i="1"/>
  <c r="AD338" i="1"/>
  <c r="Y338" i="1"/>
  <c r="AW338" i="1"/>
  <c r="AO338" i="1"/>
  <c r="AL338" i="1"/>
  <c r="AW117" i="1"/>
  <c r="AO117" i="1"/>
  <c r="AG117" i="1"/>
  <c r="Y117" i="1"/>
  <c r="AV117" i="1"/>
  <c r="AN117" i="1"/>
  <c r="AF117" i="1"/>
  <c r="AU117" i="1"/>
  <c r="AM117" i="1"/>
  <c r="AE117" i="1"/>
  <c r="AL117" i="1"/>
  <c r="AD117" i="1"/>
  <c r="AK117" i="1"/>
  <c r="AC117" i="1"/>
  <c r="AR117" i="1"/>
  <c r="AJ117" i="1"/>
  <c r="AB117" i="1"/>
  <c r="AQ117" i="1"/>
  <c r="AI117" i="1"/>
  <c r="AA117" i="1"/>
  <c r="AP117" i="1"/>
  <c r="AH117" i="1"/>
  <c r="Z117" i="1"/>
  <c r="AK244" i="1"/>
  <c r="AC244" i="1"/>
  <c r="AR244" i="1"/>
  <c r="AJ244" i="1"/>
  <c r="AB244" i="1"/>
  <c r="AY244" i="1"/>
  <c r="AQ244" i="1"/>
  <c r="AI244" i="1"/>
  <c r="AA244" i="1"/>
  <c r="AP244" i="1"/>
  <c r="AH244" i="1"/>
  <c r="Z244" i="1"/>
  <c r="AO244" i="1"/>
  <c r="AG244" i="1"/>
  <c r="Y244" i="1"/>
  <c r="AN244" i="1"/>
  <c r="AF244" i="1"/>
  <c r="AM244" i="1"/>
  <c r="AE244" i="1"/>
  <c r="AL244" i="1"/>
  <c r="AD244" i="1"/>
  <c r="BA59" i="1"/>
  <c r="AK59" i="1"/>
  <c r="AC59" i="1"/>
  <c r="AZ59" i="1"/>
  <c r="AR59" i="1"/>
  <c r="AJ59" i="1"/>
  <c r="AB59" i="1"/>
  <c r="AY59" i="1"/>
  <c r="AQ59" i="1"/>
  <c r="AI59" i="1"/>
  <c r="AA59" i="1"/>
  <c r="AX59" i="1"/>
  <c r="AP59" i="1"/>
  <c r="AH59" i="1"/>
  <c r="Z59" i="1"/>
  <c r="BE59" i="1"/>
  <c r="AW59" i="1"/>
  <c r="AO59" i="1"/>
  <c r="AG59" i="1"/>
  <c r="Y59" i="1"/>
  <c r="BD59" i="1"/>
  <c r="AV59" i="1"/>
  <c r="AN59" i="1"/>
  <c r="AF59" i="1"/>
  <c r="BC59" i="1"/>
  <c r="AU59" i="1"/>
  <c r="AM59" i="1"/>
  <c r="AE59" i="1"/>
  <c r="BB59" i="1"/>
  <c r="AL59" i="1"/>
  <c r="AD59" i="1"/>
  <c r="AO15" i="1"/>
  <c r="AG15" i="1"/>
  <c r="Y15" i="1"/>
  <c r="AN15" i="1"/>
  <c r="AF15" i="1"/>
  <c r="AM15" i="1"/>
  <c r="AE15" i="1"/>
  <c r="AL15" i="1"/>
  <c r="AD15" i="1"/>
  <c r="AK15" i="1"/>
  <c r="AC15" i="1"/>
  <c r="BH15" i="1"/>
  <c r="AR15" i="1"/>
  <c r="AJ15" i="1"/>
  <c r="AB15" i="1"/>
  <c r="AQ15" i="1"/>
  <c r="AI15" i="1"/>
  <c r="AA15" i="1"/>
  <c r="BF15" i="1"/>
  <c r="AP15" i="1"/>
  <c r="AH15" i="1"/>
  <c r="Z15" i="1"/>
  <c r="AU334" i="1"/>
  <c r="AM334" i="1"/>
  <c r="AE334" i="1"/>
  <c r="AL334" i="1"/>
  <c r="AD334" i="1"/>
  <c r="BH334" i="1"/>
  <c r="AR334" i="1"/>
  <c r="AJ334" i="1"/>
  <c r="AB334" i="1"/>
  <c r="AQ334" i="1"/>
  <c r="AI334" i="1"/>
  <c r="AA334" i="1"/>
  <c r="AW334" i="1"/>
  <c r="AO334" i="1"/>
  <c r="AG334" i="1"/>
  <c r="Y334" i="1"/>
  <c r="AV334" i="1"/>
  <c r="AN334" i="1"/>
  <c r="AF334" i="1"/>
  <c r="AK334" i="1"/>
  <c r="AH334" i="1"/>
  <c r="AC334" i="1"/>
  <c r="AP334" i="1"/>
  <c r="Z334" i="1"/>
  <c r="BC443" i="1"/>
  <c r="AM443" i="1"/>
  <c r="AE443" i="1"/>
  <c r="AX443" i="1"/>
  <c r="AP443" i="1"/>
  <c r="AH443" i="1"/>
  <c r="Z443" i="1"/>
  <c r="AN443" i="1"/>
  <c r="AC443" i="1"/>
  <c r="AL443" i="1"/>
  <c r="AB443" i="1"/>
  <c r="BE443" i="1"/>
  <c r="AK443" i="1"/>
  <c r="AA443" i="1"/>
  <c r="BD443" i="1"/>
  <c r="AJ443" i="1"/>
  <c r="Y443" i="1"/>
  <c r="BB443" i="1"/>
  <c r="AI443" i="1"/>
  <c r="BA443" i="1"/>
  <c r="AR443" i="1"/>
  <c r="AG443" i="1"/>
  <c r="AZ443" i="1"/>
  <c r="AQ443" i="1"/>
  <c r="AF443" i="1"/>
  <c r="AY443" i="1"/>
  <c r="AO443" i="1"/>
  <c r="AD443" i="1"/>
  <c r="AM61" i="1"/>
  <c r="AE61" i="1"/>
  <c r="AL61" i="1"/>
  <c r="AD61" i="1"/>
  <c r="AK61" i="1"/>
  <c r="AC61" i="1"/>
  <c r="AR61" i="1"/>
  <c r="AJ61" i="1"/>
  <c r="AB61" i="1"/>
  <c r="AQ61" i="1"/>
  <c r="AI61" i="1"/>
  <c r="AA61" i="1"/>
  <c r="AP61" i="1"/>
  <c r="AH61" i="1"/>
  <c r="Z61" i="1"/>
  <c r="BE61" i="1"/>
  <c r="AO61" i="1"/>
  <c r="AG61" i="1"/>
  <c r="Y61" i="1"/>
  <c r="AN61" i="1"/>
  <c r="AF61" i="1"/>
  <c r="BE306" i="1"/>
  <c r="AO306" i="1"/>
  <c r="AG306" i="1"/>
  <c r="Y306" i="1"/>
  <c r="BD306" i="1"/>
  <c r="AN306" i="1"/>
  <c r="AF306" i="1"/>
  <c r="BC306" i="1"/>
  <c r="AM306" i="1"/>
  <c r="AE306" i="1"/>
  <c r="BA306" i="1"/>
  <c r="AK306" i="1"/>
  <c r="AC306" i="1"/>
  <c r="AZ306" i="1"/>
  <c r="AR306" i="1"/>
  <c r="AJ306" i="1"/>
  <c r="AB306" i="1"/>
  <c r="Z306" i="1"/>
  <c r="AQ306" i="1"/>
  <c r="BB306" i="1"/>
  <c r="AP306" i="1"/>
  <c r="AY306" i="1"/>
  <c r="AL306" i="1"/>
  <c r="AX306" i="1"/>
  <c r="AI306" i="1"/>
  <c r="AH306" i="1"/>
  <c r="AA306" i="1"/>
  <c r="AD306" i="1"/>
  <c r="AU459" i="1"/>
  <c r="AM459" i="1"/>
  <c r="AE459" i="1"/>
  <c r="AL459" i="1"/>
  <c r="AD459" i="1"/>
  <c r="AK459" i="1"/>
  <c r="AC459" i="1"/>
  <c r="AR459" i="1"/>
  <c r="AJ459" i="1"/>
  <c r="AB459" i="1"/>
  <c r="AQ459" i="1"/>
  <c r="AI459" i="1"/>
  <c r="AA459" i="1"/>
  <c r="AP459" i="1"/>
  <c r="AH459" i="1"/>
  <c r="Z459" i="1"/>
  <c r="AW459" i="1"/>
  <c r="AO459" i="1"/>
  <c r="AG459" i="1"/>
  <c r="Y459" i="1"/>
  <c r="AV459" i="1"/>
  <c r="AN459" i="1"/>
  <c r="AF459" i="1"/>
  <c r="BB29" i="1"/>
  <c r="AL29" i="1"/>
  <c r="AD29" i="1"/>
  <c r="BA29" i="1"/>
  <c r="AK29" i="1"/>
  <c r="AC29" i="1"/>
  <c r="AZ29" i="1"/>
  <c r="AR29" i="1"/>
  <c r="AJ29" i="1"/>
  <c r="AB29" i="1"/>
  <c r="AX29" i="1"/>
  <c r="AP29" i="1"/>
  <c r="AH29" i="1"/>
  <c r="Z29" i="1"/>
  <c r="BE29" i="1"/>
  <c r="AW29" i="1"/>
  <c r="AO29" i="1"/>
  <c r="AG29" i="1"/>
  <c r="Y29" i="1"/>
  <c r="BL29" i="1"/>
  <c r="AV29" i="1"/>
  <c r="AE29" i="1"/>
  <c r="AU29" i="1"/>
  <c r="AA29" i="1"/>
  <c r="AQ29" i="1"/>
  <c r="AN29" i="1"/>
  <c r="BD29" i="1"/>
  <c r="AM29" i="1"/>
  <c r="BC29" i="1"/>
  <c r="AI29" i="1"/>
  <c r="AY29" i="1"/>
  <c r="AF29" i="1"/>
  <c r="AU366" i="1"/>
  <c r="AM366" i="1"/>
  <c r="AE366" i="1"/>
  <c r="AR366" i="1"/>
  <c r="AJ366" i="1"/>
  <c r="AB366" i="1"/>
  <c r="AQ366" i="1"/>
  <c r="AI366" i="1"/>
  <c r="AA366" i="1"/>
  <c r="AP366" i="1"/>
  <c r="AH366" i="1"/>
  <c r="Z366" i="1"/>
  <c r="AW366" i="1"/>
  <c r="AO366" i="1"/>
  <c r="AG366" i="1"/>
  <c r="Y366" i="1"/>
  <c r="AV366" i="1"/>
  <c r="AC366" i="1"/>
  <c r="AT366" i="1"/>
  <c r="AN366" i="1"/>
  <c r="AL366" i="1"/>
  <c r="AK366" i="1"/>
  <c r="AF366" i="1"/>
  <c r="AD366" i="1"/>
  <c r="BJ311" i="1"/>
  <c r="BD311" i="1"/>
  <c r="AN311" i="1"/>
  <c r="AF311" i="1"/>
  <c r="BI311" i="1"/>
  <c r="AZ311" i="1"/>
  <c r="AR311" i="1"/>
  <c r="AI311" i="1"/>
  <c r="Z311" i="1"/>
  <c r="AY311" i="1"/>
  <c r="AQ311" i="1"/>
  <c r="AH311" i="1"/>
  <c r="Y311" i="1"/>
  <c r="BG311" i="1"/>
  <c r="AX311" i="1"/>
  <c r="AP311" i="1"/>
  <c r="AG311" i="1"/>
  <c r="BE311" i="1"/>
  <c r="AM311" i="1"/>
  <c r="AD311" i="1"/>
  <c r="BC311" i="1"/>
  <c r="AL311" i="1"/>
  <c r="AC311" i="1"/>
  <c r="BB311" i="1"/>
  <c r="AK311" i="1"/>
  <c r="BA311" i="1"/>
  <c r="AJ311" i="1"/>
  <c r="AE311" i="1"/>
  <c r="AB311" i="1"/>
  <c r="AA311" i="1"/>
  <c r="AO311" i="1"/>
  <c r="AP267" i="1"/>
  <c r="AH267" i="1"/>
  <c r="Z267" i="1"/>
  <c r="AW267" i="1"/>
  <c r="AO267" i="1"/>
  <c r="AG267" i="1"/>
  <c r="Y267" i="1"/>
  <c r="AV267" i="1"/>
  <c r="AN267" i="1"/>
  <c r="AF267" i="1"/>
  <c r="AM267" i="1"/>
  <c r="AE267" i="1"/>
  <c r="AL267" i="1"/>
  <c r="AD267" i="1"/>
  <c r="AK267" i="1"/>
  <c r="AC267" i="1"/>
  <c r="AQ267" i="1"/>
  <c r="AI267" i="1"/>
  <c r="AA267" i="1"/>
  <c r="AR267" i="1"/>
  <c r="AJ267" i="1"/>
  <c r="AB267" i="1"/>
  <c r="AR163" i="1"/>
  <c r="AJ163" i="1"/>
  <c r="AB163" i="1"/>
  <c r="AQ163" i="1"/>
  <c r="AI163" i="1"/>
  <c r="AA163" i="1"/>
  <c r="AP163" i="1"/>
  <c r="AH163" i="1"/>
  <c r="Z163" i="1"/>
  <c r="AW163" i="1"/>
  <c r="AO163" i="1"/>
  <c r="AG163" i="1"/>
  <c r="Y163" i="1"/>
  <c r="AV163" i="1"/>
  <c r="AN163" i="1"/>
  <c r="AF163" i="1"/>
  <c r="AL163" i="1"/>
  <c r="AD163" i="1"/>
  <c r="AC163" i="1"/>
  <c r="AM163" i="1"/>
  <c r="BI163" i="1"/>
  <c r="AK163" i="1"/>
  <c r="AE163" i="1"/>
  <c r="AK356" i="1"/>
  <c r="AC356" i="1"/>
  <c r="AR356" i="1"/>
  <c r="AJ356" i="1"/>
  <c r="AB356" i="1"/>
  <c r="AQ356" i="1"/>
  <c r="AI356" i="1"/>
  <c r="AA356" i="1"/>
  <c r="AP356" i="1"/>
  <c r="AH356" i="1"/>
  <c r="Z356" i="1"/>
  <c r="AW356" i="1"/>
  <c r="AO356" i="1"/>
  <c r="AG356" i="1"/>
  <c r="Y356" i="1"/>
  <c r="AV356" i="1"/>
  <c r="AN356" i="1"/>
  <c r="AF356" i="1"/>
  <c r="AU356" i="1"/>
  <c r="AM356" i="1"/>
  <c r="AE356" i="1"/>
  <c r="AL356" i="1"/>
  <c r="AD356" i="1"/>
  <c r="AL207" i="1"/>
  <c r="AD207" i="1"/>
  <c r="AK207" i="1"/>
  <c r="AC207" i="1"/>
  <c r="AR207" i="1"/>
  <c r="AJ207" i="1"/>
  <c r="AB207" i="1"/>
  <c r="AQ207" i="1"/>
  <c r="AI207" i="1"/>
  <c r="AA207" i="1"/>
  <c r="AP207" i="1"/>
  <c r="AH207" i="1"/>
  <c r="Z207" i="1"/>
  <c r="AW207" i="1"/>
  <c r="AO207" i="1"/>
  <c r="AG207" i="1"/>
  <c r="Y207" i="1"/>
  <c r="AV207" i="1"/>
  <c r="AN207" i="1"/>
  <c r="AF207" i="1"/>
  <c r="AM207" i="1"/>
  <c r="AE207" i="1"/>
  <c r="AU207" i="1"/>
  <c r="AP333" i="1"/>
  <c r="AH333" i="1"/>
  <c r="Z333" i="1"/>
  <c r="AW333" i="1"/>
  <c r="AO333" i="1"/>
  <c r="AG333" i="1"/>
  <c r="Y333" i="1"/>
  <c r="AU333" i="1"/>
  <c r="AM333" i="1"/>
  <c r="AE333" i="1"/>
  <c r="AL333" i="1"/>
  <c r="AD333" i="1"/>
  <c r="BH333" i="1"/>
  <c r="AR333" i="1"/>
  <c r="AJ333" i="1"/>
  <c r="AB333" i="1"/>
  <c r="AQ333" i="1"/>
  <c r="AI333" i="1"/>
  <c r="AA333" i="1"/>
  <c r="AK333" i="1"/>
  <c r="AF333" i="1"/>
  <c r="AC333" i="1"/>
  <c r="AV333" i="1"/>
  <c r="AN333" i="1"/>
  <c r="AW318" i="1"/>
  <c r="AO318" i="1"/>
  <c r="AG318" i="1"/>
  <c r="Y318" i="1"/>
  <c r="AK318" i="1"/>
  <c r="AC318" i="1"/>
  <c r="AQ318" i="1"/>
  <c r="AI318" i="1"/>
  <c r="AA318" i="1"/>
  <c r="AP318" i="1"/>
  <c r="AH318" i="1"/>
  <c r="Z318" i="1"/>
  <c r="AN318" i="1"/>
  <c r="AM318" i="1"/>
  <c r="AL318" i="1"/>
  <c r="AV318" i="1"/>
  <c r="AF318" i="1"/>
  <c r="AU318" i="1"/>
  <c r="AE318" i="1"/>
  <c r="AR318" i="1"/>
  <c r="AJ318" i="1"/>
  <c r="AD318" i="1"/>
  <c r="AB318" i="1"/>
  <c r="AQ387" i="1"/>
  <c r="AI387" i="1"/>
  <c r="AA387" i="1"/>
  <c r="AW387" i="1"/>
  <c r="AO387" i="1"/>
  <c r="AG387" i="1"/>
  <c r="Y387" i="1"/>
  <c r="AU387" i="1"/>
  <c r="AM387" i="1"/>
  <c r="AE387" i="1"/>
  <c r="AL387" i="1"/>
  <c r="AD387" i="1"/>
  <c r="AC387" i="1"/>
  <c r="AR387" i="1"/>
  <c r="AB387" i="1"/>
  <c r="AP387" i="1"/>
  <c r="Z387" i="1"/>
  <c r="AN387" i="1"/>
  <c r="AK387" i="1"/>
  <c r="AJ387" i="1"/>
  <c r="AV387" i="1"/>
  <c r="AH387" i="1"/>
  <c r="AF387" i="1"/>
  <c r="AX195" i="1"/>
  <c r="AP195" i="1"/>
  <c r="AH195" i="1"/>
  <c r="Z195" i="1"/>
  <c r="BE195" i="1"/>
  <c r="AO195" i="1"/>
  <c r="AG195" i="1"/>
  <c r="Y195" i="1"/>
  <c r="BD195" i="1"/>
  <c r="AN195" i="1"/>
  <c r="AF195" i="1"/>
  <c r="BC195" i="1"/>
  <c r="AM195" i="1"/>
  <c r="AE195" i="1"/>
  <c r="BB195" i="1"/>
  <c r="AL195" i="1"/>
  <c r="AD195" i="1"/>
  <c r="BA195" i="1"/>
  <c r="AK195" i="1"/>
  <c r="AC195" i="1"/>
  <c r="AZ195" i="1"/>
  <c r="AR195" i="1"/>
  <c r="AJ195" i="1"/>
  <c r="AB195" i="1"/>
  <c r="AQ195" i="1"/>
  <c r="AI195" i="1"/>
  <c r="AA195" i="1"/>
  <c r="AY195" i="1"/>
  <c r="AN339" i="1"/>
  <c r="AF339" i="1"/>
  <c r="AM339" i="1"/>
  <c r="AE339" i="1"/>
  <c r="AK339" i="1"/>
  <c r="AC339" i="1"/>
  <c r="AR339" i="1"/>
  <c r="AJ339" i="1"/>
  <c r="AB339" i="1"/>
  <c r="BF339" i="1"/>
  <c r="AP339" i="1"/>
  <c r="AH339" i="1"/>
  <c r="Z339" i="1"/>
  <c r="AO339" i="1"/>
  <c r="AG339" i="1"/>
  <c r="Y339" i="1"/>
  <c r="AL339" i="1"/>
  <c r="AI339" i="1"/>
  <c r="AD339" i="1"/>
  <c r="AA339" i="1"/>
  <c r="AQ339" i="1"/>
  <c r="AZ22" i="1"/>
  <c r="AR22" i="1"/>
  <c r="AJ22" i="1"/>
  <c r="AB22" i="1"/>
  <c r="AY22" i="1"/>
  <c r="AQ22" i="1"/>
  <c r="AI22" i="1"/>
  <c r="AA22" i="1"/>
  <c r="AX22" i="1"/>
  <c r="AP22" i="1"/>
  <c r="AH22" i="1"/>
  <c r="Z22" i="1"/>
  <c r="BE22" i="1"/>
  <c r="AO22" i="1"/>
  <c r="AG22" i="1"/>
  <c r="Y22" i="1"/>
  <c r="BD22" i="1"/>
  <c r="AN22" i="1"/>
  <c r="AF22" i="1"/>
  <c r="BC22" i="1"/>
  <c r="AM22" i="1"/>
  <c r="AE22" i="1"/>
  <c r="BB22" i="1"/>
  <c r="AL22" i="1"/>
  <c r="AD22" i="1"/>
  <c r="BA22" i="1"/>
  <c r="AK22" i="1"/>
  <c r="AC22" i="1"/>
  <c r="AV66" i="1"/>
  <c r="AN66" i="1"/>
  <c r="AF66" i="1"/>
  <c r="AU66" i="1"/>
  <c r="AM66" i="1"/>
  <c r="AE66" i="1"/>
  <c r="AL66" i="1"/>
  <c r="AD66" i="1"/>
  <c r="AK66" i="1"/>
  <c r="AC66" i="1"/>
  <c r="AR66" i="1"/>
  <c r="AJ66" i="1"/>
  <c r="AB66" i="1"/>
  <c r="AQ66" i="1"/>
  <c r="AI66" i="1"/>
  <c r="AA66" i="1"/>
  <c r="AP66" i="1"/>
  <c r="AH66" i="1"/>
  <c r="Z66" i="1"/>
  <c r="AW66" i="1"/>
  <c r="AO66" i="1"/>
  <c r="AG66" i="1"/>
  <c r="Y66" i="1"/>
  <c r="AP52" i="1"/>
  <c r="AH52" i="1"/>
  <c r="Z52" i="1"/>
  <c r="AW52" i="1"/>
  <c r="AO52" i="1"/>
  <c r="AG52" i="1"/>
  <c r="Y52" i="1"/>
  <c r="AV52" i="1"/>
  <c r="AN52" i="1"/>
  <c r="AF52" i="1"/>
  <c r="AU52" i="1"/>
  <c r="AM52" i="1"/>
  <c r="AE52" i="1"/>
  <c r="AL52" i="1"/>
  <c r="AD52" i="1"/>
  <c r="AK52" i="1"/>
  <c r="AC52" i="1"/>
  <c r="AR52" i="1"/>
  <c r="AJ52" i="1"/>
  <c r="AB52" i="1"/>
  <c r="AQ52" i="1"/>
  <c r="AI52" i="1"/>
  <c r="AA52" i="1"/>
  <c r="AY57" i="1"/>
  <c r="AQ57" i="1"/>
  <c r="AI57" i="1"/>
  <c r="AA57" i="1"/>
  <c r="AX57" i="1"/>
  <c r="AP57" i="1"/>
  <c r="AH57" i="1"/>
  <c r="Z57" i="1"/>
  <c r="BE57" i="1"/>
  <c r="AW57" i="1"/>
  <c r="AO57" i="1"/>
  <c r="AG57" i="1"/>
  <c r="Y57" i="1"/>
  <c r="BD57" i="1"/>
  <c r="AV57" i="1"/>
  <c r="AN57" i="1"/>
  <c r="AF57" i="1"/>
  <c r="BC57" i="1"/>
  <c r="AU57" i="1"/>
  <c r="AM57" i="1"/>
  <c r="AE57" i="1"/>
  <c r="BB57" i="1"/>
  <c r="AL57" i="1"/>
  <c r="AD57" i="1"/>
  <c r="BA57" i="1"/>
  <c r="AK57" i="1"/>
  <c r="AC57" i="1"/>
  <c r="AZ57" i="1"/>
  <c r="AR57" i="1"/>
  <c r="AJ57" i="1"/>
  <c r="AB57" i="1"/>
  <c r="BB56" i="1"/>
  <c r="AL56" i="1"/>
  <c r="AD56" i="1"/>
  <c r="BA56" i="1"/>
  <c r="AK56" i="1"/>
  <c r="AC56" i="1"/>
  <c r="AZ56" i="1"/>
  <c r="AR56" i="1"/>
  <c r="AJ56" i="1"/>
  <c r="AB56" i="1"/>
  <c r="AY56" i="1"/>
  <c r="AQ56" i="1"/>
  <c r="AI56" i="1"/>
  <c r="AA56" i="1"/>
  <c r="AX56" i="1"/>
  <c r="AP56" i="1"/>
  <c r="AH56" i="1"/>
  <c r="Z56" i="1"/>
  <c r="BE56" i="1"/>
  <c r="AO56" i="1"/>
  <c r="AG56" i="1"/>
  <c r="Y56" i="1"/>
  <c r="BD56" i="1"/>
  <c r="AN56" i="1"/>
  <c r="AF56" i="1"/>
  <c r="BC56" i="1"/>
  <c r="AM56" i="1"/>
  <c r="AE56" i="1"/>
  <c r="AK314" i="1"/>
  <c r="AC314" i="1"/>
  <c r="AW314" i="1"/>
  <c r="AO314" i="1"/>
  <c r="AG314" i="1"/>
  <c r="Y314" i="1"/>
  <c r="AU314" i="1"/>
  <c r="AM314" i="1"/>
  <c r="AE314" i="1"/>
  <c r="AJ314" i="1"/>
  <c r="AV314" i="1"/>
  <c r="AI314" i="1"/>
  <c r="BL314" i="1"/>
  <c r="AH314" i="1"/>
  <c r="AQ314" i="1"/>
  <c r="AD314" i="1"/>
  <c r="AP314" i="1"/>
  <c r="AB314" i="1"/>
  <c r="AR314" i="1"/>
  <c r="AN314" i="1"/>
  <c r="AL314" i="1"/>
  <c r="AF314" i="1"/>
  <c r="AA314" i="1"/>
  <c r="Z314" i="1"/>
  <c r="BD219" i="1"/>
  <c r="AN219" i="1"/>
  <c r="AF219" i="1"/>
  <c r="BC219" i="1"/>
  <c r="AM219" i="1"/>
  <c r="AE219" i="1"/>
  <c r="BB219" i="1"/>
  <c r="AL219" i="1"/>
  <c r="AD219" i="1"/>
  <c r="BA219" i="1"/>
  <c r="AK219" i="1"/>
  <c r="AC219" i="1"/>
  <c r="AR219" i="1"/>
  <c r="AJ219" i="1"/>
  <c r="AB219" i="1"/>
  <c r="AQ219" i="1"/>
  <c r="AI219" i="1"/>
  <c r="AA219" i="1"/>
  <c r="AP219" i="1"/>
  <c r="AH219" i="1"/>
  <c r="Z219" i="1"/>
  <c r="AO219" i="1"/>
  <c r="AG219" i="1"/>
  <c r="Y219" i="1"/>
  <c r="AW368" i="1"/>
  <c r="AO368" i="1"/>
  <c r="AG368" i="1"/>
  <c r="Y368" i="1"/>
  <c r="AV368" i="1"/>
  <c r="AN368" i="1"/>
  <c r="AF368" i="1"/>
  <c r="AL368" i="1"/>
  <c r="AD368" i="1"/>
  <c r="AK368" i="1"/>
  <c r="AC368" i="1"/>
  <c r="AR368" i="1"/>
  <c r="AJ368" i="1"/>
  <c r="AB368" i="1"/>
  <c r="AQ368" i="1"/>
  <c r="AI368" i="1"/>
  <c r="AA368" i="1"/>
  <c r="AH368" i="1"/>
  <c r="AE368" i="1"/>
  <c r="Z368" i="1"/>
  <c r="AU368" i="1"/>
  <c r="AP368" i="1"/>
  <c r="AM368" i="1"/>
  <c r="BB143" i="1"/>
  <c r="AL143" i="1"/>
  <c r="AD143" i="1"/>
  <c r="BA143" i="1"/>
  <c r="AK143" i="1"/>
  <c r="AC143" i="1"/>
  <c r="AZ143" i="1"/>
  <c r="AR143" i="1"/>
  <c r="AJ143" i="1"/>
  <c r="AB143" i="1"/>
  <c r="AY143" i="1"/>
  <c r="AQ143" i="1"/>
  <c r="AI143" i="1"/>
  <c r="AA143" i="1"/>
  <c r="AX143" i="1"/>
  <c r="AP143" i="1"/>
  <c r="AH143" i="1"/>
  <c r="Z143" i="1"/>
  <c r="BE143" i="1"/>
  <c r="AW143" i="1"/>
  <c r="AO143" i="1"/>
  <c r="AG143" i="1"/>
  <c r="Y143" i="1"/>
  <c r="BD143" i="1"/>
  <c r="AV143" i="1"/>
  <c r="AN143" i="1"/>
  <c r="AF143" i="1"/>
  <c r="BC143" i="1"/>
  <c r="AU143" i="1"/>
  <c r="AM143" i="1"/>
  <c r="AE143" i="1"/>
  <c r="AN371" i="1"/>
  <c r="AF371" i="1"/>
  <c r="AM371" i="1"/>
  <c r="AE371" i="1"/>
  <c r="AK371" i="1"/>
  <c r="AC371" i="1"/>
  <c r="AR371" i="1"/>
  <c r="AJ371" i="1"/>
  <c r="AB371" i="1"/>
  <c r="AQ371" i="1"/>
  <c r="AI371" i="1"/>
  <c r="AA371" i="1"/>
  <c r="BF371" i="1"/>
  <c r="AP371" i="1"/>
  <c r="AH371" i="1"/>
  <c r="Z371" i="1"/>
  <c r="AO371" i="1"/>
  <c r="AL371" i="1"/>
  <c r="AG371" i="1"/>
  <c r="AD371" i="1"/>
  <c r="Y371" i="1"/>
  <c r="AL446" i="1"/>
  <c r="AD446" i="1"/>
  <c r="AW446" i="1"/>
  <c r="AO446" i="1"/>
  <c r="AG446" i="1"/>
  <c r="Y446" i="1"/>
  <c r="AJ446" i="1"/>
  <c r="Z446" i="1"/>
  <c r="AI446" i="1"/>
  <c r="AR446" i="1"/>
  <c r="AH446" i="1"/>
  <c r="BH446" i="1"/>
  <c r="AQ446" i="1"/>
  <c r="AF446" i="1"/>
  <c r="AP446" i="1"/>
  <c r="AE446" i="1"/>
  <c r="AN446" i="1"/>
  <c r="AC446" i="1"/>
  <c r="AV446" i="1"/>
  <c r="AM446" i="1"/>
  <c r="AB446" i="1"/>
  <c r="AK446" i="1"/>
  <c r="AA446" i="1"/>
  <c r="AU446" i="1"/>
  <c r="AL74" i="1"/>
  <c r="AD74" i="1"/>
  <c r="AK74" i="1"/>
  <c r="AC74" i="1"/>
  <c r="AR74" i="1"/>
  <c r="AJ74" i="1"/>
  <c r="AB74" i="1"/>
  <c r="AQ74" i="1"/>
  <c r="AI74" i="1"/>
  <c r="AA74" i="1"/>
  <c r="AP74" i="1"/>
  <c r="AH74" i="1"/>
  <c r="Z74" i="1"/>
  <c r="AW74" i="1"/>
  <c r="AO74" i="1"/>
  <c r="AG74" i="1"/>
  <c r="Y74" i="1"/>
  <c r="AV74" i="1"/>
  <c r="AN74" i="1"/>
  <c r="AF74" i="1"/>
  <c r="AU74" i="1"/>
  <c r="AM74" i="1"/>
  <c r="AE74" i="1"/>
  <c r="AP295" i="1"/>
  <c r="AH295" i="1"/>
  <c r="Z295" i="1"/>
  <c r="AN295" i="1"/>
  <c r="AF295" i="1"/>
  <c r="AL295" i="1"/>
  <c r="AD295" i="1"/>
  <c r="AK295" i="1"/>
  <c r="AC295" i="1"/>
  <c r="BK295" i="1"/>
  <c r="AG295" i="1"/>
  <c r="AE295" i="1"/>
  <c r="AR295" i="1"/>
  <c r="AB295" i="1"/>
  <c r="BH295" i="1"/>
  <c r="AQ295" i="1"/>
  <c r="AA295" i="1"/>
  <c r="AO295" i="1"/>
  <c r="Y295" i="1"/>
  <c r="AM295" i="1"/>
  <c r="AI295" i="1"/>
  <c r="AJ295" i="1"/>
  <c r="AU91" i="1"/>
  <c r="AM91" i="1"/>
  <c r="AE91" i="1"/>
  <c r="AL91" i="1"/>
  <c r="AD91" i="1"/>
  <c r="AK91" i="1"/>
  <c r="AC91" i="1"/>
  <c r="AR91" i="1"/>
  <c r="AJ91" i="1"/>
  <c r="AB91" i="1"/>
  <c r="AQ91" i="1"/>
  <c r="AI91" i="1"/>
  <c r="AA91" i="1"/>
  <c r="AP91" i="1"/>
  <c r="AH91" i="1"/>
  <c r="Z91" i="1"/>
  <c r="AW91" i="1"/>
  <c r="AO91" i="1"/>
  <c r="AG91" i="1"/>
  <c r="Y91" i="1"/>
  <c r="AV91" i="1"/>
  <c r="AN91" i="1"/>
  <c r="AF91" i="1"/>
  <c r="AR392" i="1"/>
  <c r="AJ392" i="1"/>
  <c r="AB392" i="1"/>
  <c r="AQ392" i="1"/>
  <c r="AI392" i="1"/>
  <c r="AA392" i="1"/>
  <c r="AP392" i="1"/>
  <c r="AH392" i="1"/>
  <c r="Z392" i="1"/>
  <c r="AO392" i="1"/>
  <c r="AG392" i="1"/>
  <c r="Y392" i="1"/>
  <c r="AN392" i="1"/>
  <c r="AF392" i="1"/>
  <c r="AM392" i="1"/>
  <c r="AE392" i="1"/>
  <c r="AL392" i="1"/>
  <c r="AD392" i="1"/>
  <c r="BI392" i="1"/>
  <c r="AK392" i="1"/>
  <c r="AC392" i="1"/>
  <c r="AP426" i="1"/>
  <c r="AH426" i="1"/>
  <c r="Z426" i="1"/>
  <c r="AO426" i="1"/>
  <c r="AG426" i="1"/>
  <c r="Y426" i="1"/>
  <c r="BD426" i="1"/>
  <c r="AN426" i="1"/>
  <c r="AF426" i="1"/>
  <c r="BC426" i="1"/>
  <c r="AM426" i="1"/>
  <c r="AE426" i="1"/>
  <c r="BB426" i="1"/>
  <c r="AL426" i="1"/>
  <c r="AD426" i="1"/>
  <c r="BI426" i="1"/>
  <c r="AK426" i="1"/>
  <c r="AC426" i="1"/>
  <c r="BH426" i="1"/>
  <c r="AR426" i="1"/>
  <c r="AJ426" i="1"/>
  <c r="AB426" i="1"/>
  <c r="AQ426" i="1"/>
  <c r="AI426" i="1"/>
  <c r="AA426" i="1"/>
  <c r="AL94" i="1"/>
  <c r="AD94" i="1"/>
  <c r="AK94" i="1"/>
  <c r="AC94" i="1"/>
  <c r="AR94" i="1"/>
  <c r="AJ94" i="1"/>
  <c r="AB94" i="1"/>
  <c r="AQ94" i="1"/>
  <c r="AI94" i="1"/>
  <c r="AA94" i="1"/>
  <c r="AP94" i="1"/>
  <c r="AH94" i="1"/>
  <c r="Z94" i="1"/>
  <c r="AW94" i="1"/>
  <c r="AO94" i="1"/>
  <c r="AG94" i="1"/>
  <c r="Y94" i="1"/>
  <c r="AV94" i="1"/>
  <c r="AN94" i="1"/>
  <c r="AF94" i="1"/>
  <c r="AU94" i="1"/>
  <c r="AM94" i="1"/>
  <c r="AE94" i="1"/>
  <c r="BE71" i="1"/>
  <c r="AO71" i="1"/>
  <c r="AG71" i="1"/>
  <c r="Y71" i="1"/>
  <c r="BD71" i="1"/>
  <c r="AN71" i="1"/>
  <c r="AF71" i="1"/>
  <c r="BC71" i="1"/>
  <c r="AM71" i="1"/>
  <c r="AE71" i="1"/>
  <c r="BB71" i="1"/>
  <c r="AL71" i="1"/>
  <c r="AD71" i="1"/>
  <c r="BA71" i="1"/>
  <c r="AK71" i="1"/>
  <c r="AC71" i="1"/>
  <c r="AZ71" i="1"/>
  <c r="AR71" i="1"/>
  <c r="AJ71" i="1"/>
  <c r="AB71" i="1"/>
  <c r="AY71" i="1"/>
  <c r="AQ71" i="1"/>
  <c r="AI71" i="1"/>
  <c r="AA71" i="1"/>
  <c r="AX71" i="1"/>
  <c r="AP71" i="1"/>
  <c r="AH71" i="1"/>
  <c r="Z71" i="1"/>
  <c r="AV456" i="1"/>
  <c r="AN456" i="1"/>
  <c r="AF456" i="1"/>
  <c r="BJ456" i="1"/>
  <c r="AL456" i="1"/>
  <c r="AD456" i="1"/>
  <c r="AK456" i="1"/>
  <c r="AC456" i="1"/>
  <c r="AQ456" i="1"/>
  <c r="AI456" i="1"/>
  <c r="AA456" i="1"/>
  <c r="AW456" i="1"/>
  <c r="AO456" i="1"/>
  <c r="AG456" i="1"/>
  <c r="AP456" i="1"/>
  <c r="AM456" i="1"/>
  <c r="BH456" i="1"/>
  <c r="AJ456" i="1"/>
  <c r="AH456" i="1"/>
  <c r="AE456" i="1"/>
  <c r="AU456" i="1"/>
  <c r="AB456" i="1"/>
  <c r="Z456" i="1"/>
  <c r="AR456" i="1"/>
  <c r="Y456" i="1"/>
  <c r="AW164" i="1"/>
  <c r="AO164" i="1"/>
  <c r="AG164" i="1"/>
  <c r="Y164" i="1"/>
  <c r="AV164" i="1"/>
  <c r="AN164" i="1"/>
  <c r="AF164" i="1"/>
  <c r="AU164" i="1"/>
  <c r="AM164" i="1"/>
  <c r="AE164" i="1"/>
  <c r="AL164" i="1"/>
  <c r="AD164" i="1"/>
  <c r="BI164" i="1"/>
  <c r="AK164" i="1"/>
  <c r="AC164" i="1"/>
  <c r="AQ164" i="1"/>
  <c r="AI164" i="1"/>
  <c r="AA164" i="1"/>
  <c r="Z164" i="1"/>
  <c r="AR164" i="1"/>
  <c r="AP164" i="1"/>
  <c r="AJ164" i="1"/>
  <c r="AH164" i="1"/>
  <c r="AB164" i="1"/>
  <c r="AL369" i="1"/>
  <c r="AD369" i="1"/>
  <c r="BI369" i="1"/>
  <c r="AK369" i="1"/>
  <c r="AC369" i="1"/>
  <c r="AQ369" i="1"/>
  <c r="AI369" i="1"/>
  <c r="AA369" i="1"/>
  <c r="AP369" i="1"/>
  <c r="AH369" i="1"/>
  <c r="Z369" i="1"/>
  <c r="AO369" i="1"/>
  <c r="AG369" i="1"/>
  <c r="Y369" i="1"/>
  <c r="AN369" i="1"/>
  <c r="AF369" i="1"/>
  <c r="AE369" i="1"/>
  <c r="AB369" i="1"/>
  <c r="AR369" i="1"/>
  <c r="AM369" i="1"/>
  <c r="AJ369" i="1"/>
  <c r="BH297" i="1"/>
  <c r="AR297" i="1"/>
  <c r="AJ297" i="1"/>
  <c r="AB297" i="1"/>
  <c r="AQ297" i="1"/>
  <c r="AI297" i="1"/>
  <c r="AA297" i="1"/>
  <c r="AP297" i="1"/>
  <c r="AH297" i="1"/>
  <c r="Z297" i="1"/>
  <c r="AN297" i="1"/>
  <c r="AF297" i="1"/>
  <c r="BK297" i="1"/>
  <c r="AM297" i="1"/>
  <c r="AE297" i="1"/>
  <c r="Y297" i="1"/>
  <c r="AO297" i="1"/>
  <c r="AL297" i="1"/>
  <c r="AK297" i="1"/>
  <c r="AG297" i="1"/>
  <c r="AC297" i="1"/>
  <c r="AD297" i="1"/>
  <c r="AW134" i="1"/>
  <c r="AO134" i="1"/>
  <c r="AG134" i="1"/>
  <c r="Y134" i="1"/>
  <c r="AV134" i="1"/>
  <c r="AN134" i="1"/>
  <c r="AF134" i="1"/>
  <c r="AU134" i="1"/>
  <c r="AM134" i="1"/>
  <c r="AE134" i="1"/>
  <c r="AT134" i="1"/>
  <c r="AL134" i="1"/>
  <c r="AD134" i="1"/>
  <c r="AK134" i="1"/>
  <c r="AC134" i="1"/>
  <c r="AR134" i="1"/>
  <c r="AJ134" i="1"/>
  <c r="AB134" i="1"/>
  <c r="AQ134" i="1"/>
  <c r="AI134" i="1"/>
  <c r="AA134" i="1"/>
  <c r="AP134" i="1"/>
  <c r="AH134" i="1"/>
  <c r="Z134" i="1"/>
  <c r="AY463" i="1"/>
  <c r="AQ463" i="1"/>
  <c r="AI463" i="1"/>
  <c r="AA463" i="1"/>
  <c r="AX463" i="1"/>
  <c r="AP463" i="1"/>
  <c r="AH463" i="1"/>
  <c r="Z463" i="1"/>
  <c r="BE463" i="1"/>
  <c r="AO463" i="1"/>
  <c r="AG463" i="1"/>
  <c r="Y463" i="1"/>
  <c r="BD463" i="1"/>
  <c r="AN463" i="1"/>
  <c r="AF463" i="1"/>
  <c r="BC463" i="1"/>
  <c r="AM463" i="1"/>
  <c r="AE463" i="1"/>
  <c r="BB463" i="1"/>
  <c r="AL463" i="1"/>
  <c r="AD463" i="1"/>
  <c r="BA463" i="1"/>
  <c r="AK463" i="1"/>
  <c r="AC463" i="1"/>
  <c r="AZ463" i="1"/>
  <c r="AR463" i="1"/>
  <c r="AJ463" i="1"/>
  <c r="AB463" i="1"/>
  <c r="AP373" i="1"/>
  <c r="AH373" i="1"/>
  <c r="Z373" i="1"/>
  <c r="AW373" i="1"/>
  <c r="AO373" i="1"/>
  <c r="AG373" i="1"/>
  <c r="Y373" i="1"/>
  <c r="AV373" i="1"/>
  <c r="AN373" i="1"/>
  <c r="AF373" i="1"/>
  <c r="AU373" i="1"/>
  <c r="AM373" i="1"/>
  <c r="AE373" i="1"/>
  <c r="AL373" i="1"/>
  <c r="AD373" i="1"/>
  <c r="AK373" i="1"/>
  <c r="AC373" i="1"/>
  <c r="AR373" i="1"/>
  <c r="AJ373" i="1"/>
  <c r="AB373" i="1"/>
  <c r="AQ373" i="1"/>
  <c r="AI373" i="1"/>
  <c r="AA373" i="1"/>
  <c r="BC204" i="1"/>
  <c r="AM204" i="1"/>
  <c r="AE204" i="1"/>
  <c r="BB204" i="1"/>
  <c r="AL204" i="1"/>
  <c r="AD204" i="1"/>
  <c r="BA204" i="1"/>
  <c r="AK204" i="1"/>
  <c r="AC204" i="1"/>
  <c r="AZ204" i="1"/>
  <c r="AR204" i="1"/>
  <c r="AJ204" i="1"/>
  <c r="AB204" i="1"/>
  <c r="AY204" i="1"/>
  <c r="AQ204" i="1"/>
  <c r="AI204" i="1"/>
  <c r="AA204" i="1"/>
  <c r="AX204" i="1"/>
  <c r="AP204" i="1"/>
  <c r="AH204" i="1"/>
  <c r="Z204" i="1"/>
  <c r="BE204" i="1"/>
  <c r="AO204" i="1"/>
  <c r="AG204" i="1"/>
  <c r="Y204" i="1"/>
  <c r="BD204" i="1"/>
  <c r="AN204" i="1"/>
  <c r="AF204" i="1"/>
  <c r="AV265" i="1"/>
  <c r="AN265" i="1"/>
  <c r="AF265" i="1"/>
  <c r="AM265" i="1"/>
  <c r="AE265" i="1"/>
  <c r="AL265" i="1"/>
  <c r="AD265" i="1"/>
  <c r="AK265" i="1"/>
  <c r="AC265" i="1"/>
  <c r="AR265" i="1"/>
  <c r="AJ265" i="1"/>
  <c r="AB265" i="1"/>
  <c r="AQ265" i="1"/>
  <c r="AI265" i="1"/>
  <c r="AA265" i="1"/>
  <c r="AW265" i="1"/>
  <c r="AO265" i="1"/>
  <c r="AG265" i="1"/>
  <c r="Y265" i="1"/>
  <c r="Z265" i="1"/>
  <c r="AP265" i="1"/>
  <c r="AH265" i="1"/>
  <c r="AX139" i="1"/>
  <c r="AP139" i="1"/>
  <c r="AH139" i="1"/>
  <c r="Z139" i="1"/>
  <c r="BE139" i="1"/>
  <c r="AO139" i="1"/>
  <c r="AG139" i="1"/>
  <c r="Y139" i="1"/>
  <c r="BL139" i="1"/>
  <c r="BD139" i="1"/>
  <c r="AN139" i="1"/>
  <c r="AF139" i="1"/>
  <c r="BK139" i="1"/>
  <c r="BC139" i="1"/>
  <c r="AM139" i="1"/>
  <c r="AE139" i="1"/>
  <c r="BB139" i="1"/>
  <c r="AL139" i="1"/>
  <c r="AD139" i="1"/>
  <c r="BA139" i="1"/>
  <c r="AK139" i="1"/>
  <c r="AC139" i="1"/>
  <c r="BH139" i="1"/>
  <c r="AZ139" i="1"/>
  <c r="AR139" i="1"/>
  <c r="AJ139" i="1"/>
  <c r="AB139" i="1"/>
  <c r="BG139" i="1"/>
  <c r="AY139" i="1"/>
  <c r="AQ139" i="1"/>
  <c r="AI139" i="1"/>
  <c r="AA139" i="1"/>
  <c r="AO298" i="1"/>
  <c r="AG298" i="1"/>
  <c r="Y298" i="1"/>
  <c r="AN298" i="1"/>
  <c r="AF298" i="1"/>
  <c r="BK298" i="1"/>
  <c r="AM298" i="1"/>
  <c r="AE298" i="1"/>
  <c r="AK298" i="1"/>
  <c r="AC298" i="1"/>
  <c r="BH298" i="1"/>
  <c r="AR298" i="1"/>
  <c r="AJ298" i="1"/>
  <c r="AB298" i="1"/>
  <c r="AL298" i="1"/>
  <c r="AI298" i="1"/>
  <c r="AH298" i="1"/>
  <c r="AD298" i="1"/>
  <c r="AA298" i="1"/>
  <c r="Z298" i="1"/>
  <c r="AP298" i="1"/>
  <c r="AQ298" i="1"/>
  <c r="BA425" i="1"/>
  <c r="AK425" i="1"/>
  <c r="AC425" i="1"/>
  <c r="AZ425" i="1"/>
  <c r="AR425" i="1"/>
  <c r="AJ425" i="1"/>
  <c r="AB425" i="1"/>
  <c r="AY425" i="1"/>
  <c r="AQ425" i="1"/>
  <c r="AI425" i="1"/>
  <c r="AA425" i="1"/>
  <c r="AX425" i="1"/>
  <c r="AP425" i="1"/>
  <c r="AH425" i="1"/>
  <c r="Z425" i="1"/>
  <c r="BE425" i="1"/>
  <c r="AO425" i="1"/>
  <c r="AG425" i="1"/>
  <c r="Y425" i="1"/>
  <c r="BD425" i="1"/>
  <c r="AN425" i="1"/>
  <c r="AF425" i="1"/>
  <c r="BC425" i="1"/>
  <c r="AM425" i="1"/>
  <c r="AE425" i="1"/>
  <c r="AL425" i="1"/>
  <c r="AD425" i="1"/>
  <c r="BB425" i="1"/>
  <c r="AW393" i="1"/>
  <c r="AO393" i="1"/>
  <c r="AG393" i="1"/>
  <c r="Y393" i="1"/>
  <c r="AV393" i="1"/>
  <c r="AN393" i="1"/>
  <c r="AF393" i="1"/>
  <c r="AU393" i="1"/>
  <c r="AM393" i="1"/>
  <c r="AE393" i="1"/>
  <c r="AL393" i="1"/>
  <c r="AD393" i="1"/>
  <c r="BI393" i="1"/>
  <c r="AK393" i="1"/>
  <c r="AC393" i="1"/>
  <c r="AR393" i="1"/>
  <c r="AJ393" i="1"/>
  <c r="AB393" i="1"/>
  <c r="AQ393" i="1"/>
  <c r="AI393" i="1"/>
  <c r="AA393" i="1"/>
  <c r="AP393" i="1"/>
  <c r="AH393" i="1"/>
  <c r="Z393" i="1"/>
  <c r="AR116" i="1"/>
  <c r="AJ116" i="1"/>
  <c r="AB116" i="1"/>
  <c r="AQ116" i="1"/>
  <c r="AI116" i="1"/>
  <c r="AA116" i="1"/>
  <c r="AP116" i="1"/>
  <c r="AH116" i="1"/>
  <c r="Z116" i="1"/>
  <c r="AW116" i="1"/>
  <c r="AO116" i="1"/>
  <c r="AG116" i="1"/>
  <c r="Y116" i="1"/>
  <c r="AV116" i="1"/>
  <c r="AN116" i="1"/>
  <c r="AF116" i="1"/>
  <c r="AU116" i="1"/>
  <c r="AM116" i="1"/>
  <c r="AE116" i="1"/>
  <c r="AL116" i="1"/>
  <c r="AD116" i="1"/>
  <c r="AK116" i="1"/>
  <c r="AC116" i="1"/>
  <c r="BG87" i="1"/>
  <c r="AY87" i="1"/>
  <c r="AQ87" i="1"/>
  <c r="AI87" i="1"/>
  <c r="AA87" i="1"/>
  <c r="AX87" i="1"/>
  <c r="AP87" i="1"/>
  <c r="AH87" i="1"/>
  <c r="Z87" i="1"/>
  <c r="BE87" i="1"/>
  <c r="AO87" i="1"/>
  <c r="AG87" i="1"/>
  <c r="Y87" i="1"/>
  <c r="BD87" i="1"/>
  <c r="AN87" i="1"/>
  <c r="AF87" i="1"/>
  <c r="BC87" i="1"/>
  <c r="AM87" i="1"/>
  <c r="AE87" i="1"/>
  <c r="BB87" i="1"/>
  <c r="AL87" i="1"/>
  <c r="AD87" i="1"/>
  <c r="BA87" i="1"/>
  <c r="AK87" i="1"/>
  <c r="AC87" i="1"/>
  <c r="AZ87" i="1"/>
  <c r="AR87" i="1"/>
  <c r="AJ87" i="1"/>
  <c r="AB87" i="1"/>
  <c r="AZ70" i="1"/>
  <c r="AR70" i="1"/>
  <c r="AJ70" i="1"/>
  <c r="AB70" i="1"/>
  <c r="AY70" i="1"/>
  <c r="AQ70" i="1"/>
  <c r="AI70" i="1"/>
  <c r="AA70" i="1"/>
  <c r="AX70" i="1"/>
  <c r="AP70" i="1"/>
  <c r="AH70" i="1"/>
  <c r="Z70" i="1"/>
  <c r="BE70" i="1"/>
  <c r="AO70" i="1"/>
  <c r="AG70" i="1"/>
  <c r="Y70" i="1"/>
  <c r="BD70" i="1"/>
  <c r="AN70" i="1"/>
  <c r="AF70" i="1"/>
  <c r="BC70" i="1"/>
  <c r="AM70" i="1"/>
  <c r="AE70" i="1"/>
  <c r="BB70" i="1"/>
  <c r="AL70" i="1"/>
  <c r="AD70" i="1"/>
  <c r="BA70" i="1"/>
  <c r="AK70" i="1"/>
  <c r="AC70" i="1"/>
  <c r="AX179" i="1"/>
  <c r="AP179" i="1"/>
  <c r="AH179" i="1"/>
  <c r="Z179" i="1"/>
  <c r="BE179" i="1"/>
  <c r="AO179" i="1"/>
  <c r="AG179" i="1"/>
  <c r="Y179" i="1"/>
  <c r="BD179" i="1"/>
  <c r="AN179" i="1"/>
  <c r="AF179" i="1"/>
  <c r="BC179" i="1"/>
  <c r="AM179" i="1"/>
  <c r="AE179" i="1"/>
  <c r="BB179" i="1"/>
  <c r="AL179" i="1"/>
  <c r="AD179" i="1"/>
  <c r="BA179" i="1"/>
  <c r="AK179" i="1"/>
  <c r="AC179" i="1"/>
  <c r="BH179" i="1"/>
  <c r="AZ179" i="1"/>
  <c r="AR179" i="1"/>
  <c r="AJ179" i="1"/>
  <c r="AB179" i="1"/>
  <c r="AI179" i="1"/>
  <c r="AA179" i="1"/>
  <c r="AY179" i="1"/>
  <c r="AQ179" i="1"/>
  <c r="AL64" i="1"/>
  <c r="AD64" i="1"/>
  <c r="AK64" i="1"/>
  <c r="AC64" i="1"/>
  <c r="BH64" i="1"/>
  <c r="AR64" i="1"/>
  <c r="AJ64" i="1"/>
  <c r="AB64" i="1"/>
  <c r="BG64" i="1"/>
  <c r="AQ64" i="1"/>
  <c r="AI64" i="1"/>
  <c r="AA64" i="1"/>
  <c r="AP64" i="1"/>
  <c r="AH64" i="1"/>
  <c r="Z64" i="1"/>
  <c r="AO64" i="1"/>
  <c r="AG64" i="1"/>
  <c r="Y64" i="1"/>
  <c r="AN64" i="1"/>
  <c r="AF64" i="1"/>
  <c r="AM64" i="1"/>
  <c r="AE64" i="1"/>
  <c r="D433" i="1"/>
  <c r="D354" i="1"/>
  <c r="D375" i="1"/>
  <c r="D327" i="1"/>
  <c r="D274" i="1"/>
  <c r="D271" i="1"/>
  <c r="D262" i="1"/>
  <c r="D455" i="1"/>
  <c r="D377" i="1"/>
  <c r="D206" i="1"/>
  <c r="D320" i="1"/>
  <c r="D283" i="1"/>
  <c r="D321" i="1"/>
  <c r="D111" i="1"/>
  <c r="D249" i="1"/>
  <c r="D191" i="1"/>
  <c r="D90" i="1"/>
  <c r="D276" i="1"/>
  <c r="D217" i="1"/>
  <c r="D222" i="1"/>
  <c r="D106" i="1"/>
  <c r="D250" i="1"/>
  <c r="D82" i="1"/>
  <c r="D396" i="1"/>
  <c r="D316" i="1"/>
  <c r="D324" i="1"/>
  <c r="D457" i="1"/>
  <c r="V1" i="38"/>
  <c r="D1" i="55"/>
  <c r="D420" i="1"/>
  <c r="D3" i="1"/>
  <c r="D214" i="1"/>
  <c r="D48" i="1"/>
  <c r="D7" i="1"/>
  <c r="BK7" i="1" s="1"/>
  <c r="D176" i="1"/>
  <c r="D361" i="1"/>
  <c r="D391" i="1"/>
  <c r="D439" i="1"/>
  <c r="D98" i="1"/>
  <c r="D440" i="1"/>
  <c r="D153" i="1"/>
  <c r="D302" i="1"/>
  <c r="D41" i="1"/>
  <c r="D32" i="1"/>
  <c r="D349" i="1"/>
  <c r="D72" i="1"/>
  <c r="D175" i="1"/>
  <c r="D372" i="1"/>
  <c r="D39" i="1"/>
  <c r="D185" i="1"/>
  <c r="D9" i="1"/>
  <c r="BD9" i="1" s="1"/>
  <c r="D286" i="1"/>
  <c r="D435" i="1"/>
  <c r="D429" i="1"/>
  <c r="D280" i="1"/>
  <c r="D35" i="1"/>
  <c r="D53" i="1"/>
  <c r="D177" i="1"/>
  <c r="D381" i="1"/>
  <c r="D458" i="1"/>
  <c r="D374" i="1"/>
  <c r="D6" i="1"/>
  <c r="D258" i="1"/>
  <c r="D322" i="1"/>
  <c r="D400" i="1"/>
  <c r="D150" i="1"/>
  <c r="D99" i="1"/>
  <c r="D201" i="1"/>
  <c r="D67" i="1"/>
  <c r="D272" i="1"/>
  <c r="D199" i="1"/>
  <c r="D80" i="1"/>
  <c r="D345" i="1"/>
  <c r="BK345" i="1" s="1"/>
  <c r="D73" i="1"/>
  <c r="BL73" i="1" s="1"/>
  <c r="D113" i="1"/>
  <c r="D159" i="1"/>
  <c r="D186" i="1"/>
  <c r="D292" i="1"/>
  <c r="D178" i="1"/>
  <c r="D16" i="1"/>
  <c r="BK16" i="1" s="1"/>
  <c r="D351" i="1"/>
  <c r="D247" i="1"/>
  <c r="D358" i="1"/>
  <c r="D227" i="1"/>
  <c r="D395" i="1"/>
  <c r="D33" i="1"/>
  <c r="D290" i="1"/>
  <c r="D115" i="1"/>
  <c r="D34" i="1"/>
  <c r="D136" i="1"/>
  <c r="D379" i="1"/>
  <c r="D141" i="1"/>
  <c r="D51" i="1"/>
  <c r="D256" i="1"/>
  <c r="D165" i="1"/>
  <c r="D184" i="1"/>
  <c r="D216" i="1"/>
  <c r="D245" i="1"/>
  <c r="D315" i="1"/>
  <c r="D4" i="1"/>
  <c r="D158" i="1"/>
  <c r="D404" i="1"/>
  <c r="D69" i="1"/>
  <c r="D44" i="1"/>
  <c r="D202" i="1"/>
  <c r="D54" i="1"/>
  <c r="D192" i="1"/>
  <c r="BD192" i="1" s="1"/>
  <c r="D130" i="1"/>
  <c r="D85" i="1"/>
  <c r="D17" i="1"/>
  <c r="D109" i="1"/>
  <c r="D229" i="1"/>
  <c r="BD229" i="1" s="1"/>
  <c r="D38" i="1"/>
  <c r="D317" i="1"/>
  <c r="D102" i="1"/>
  <c r="D344" i="1"/>
  <c r="D49" i="1"/>
  <c r="D403" i="1"/>
  <c r="D376" i="1"/>
  <c r="D47" i="1"/>
  <c r="D107" i="1"/>
  <c r="D451" i="1"/>
  <c r="D14" i="1"/>
  <c r="D252" i="1"/>
  <c r="D105" i="1"/>
  <c r="D305" i="1"/>
  <c r="D416" i="1"/>
  <c r="D154" i="1"/>
  <c r="D285" i="1"/>
  <c r="D447" i="1"/>
  <c r="D30" i="1"/>
  <c r="D218" i="1"/>
  <c r="D156" i="1"/>
  <c r="D92" i="1"/>
  <c r="D11" i="1"/>
  <c r="D37" i="1"/>
  <c r="D438" i="1"/>
  <c r="D436" i="1"/>
  <c r="D359" i="1"/>
  <c r="D173" i="1"/>
  <c r="D382" i="1"/>
  <c r="D388" i="1"/>
  <c r="D181" i="1"/>
  <c r="D155" i="1"/>
  <c r="D84" i="1"/>
  <c r="D432" i="1"/>
  <c r="D88" i="1"/>
  <c r="BD88" i="1" s="1"/>
  <c r="D42" i="1"/>
  <c r="D65" i="1"/>
  <c r="D224" i="1"/>
  <c r="D325" i="1"/>
  <c r="D160" i="1"/>
  <c r="D362" i="1"/>
  <c r="D365" i="1"/>
  <c r="D75" i="1"/>
  <c r="D348" i="1"/>
  <c r="D122" i="1"/>
  <c r="D401" i="1"/>
  <c r="D135" i="1"/>
  <c r="D63" i="1"/>
  <c r="D196" i="1"/>
  <c r="D86" i="1"/>
  <c r="D441" i="1"/>
  <c r="D50" i="1"/>
  <c r="B3" i="49"/>
  <c r="B3" i="39"/>
  <c r="B4" i="39"/>
  <c r="B4" i="49"/>
  <c r="B2" i="39"/>
  <c r="B2" i="38"/>
  <c r="B2" i="49"/>
  <c r="B3" i="38"/>
  <c r="B4" i="38"/>
  <c r="D452" i="1"/>
  <c r="D261" i="1"/>
  <c r="D431" i="1"/>
  <c r="D213" i="1"/>
  <c r="D60" i="1"/>
  <c r="D157" i="1"/>
  <c r="D243" i="1"/>
  <c r="D275" i="1"/>
  <c r="D190" i="1"/>
  <c r="D398" i="1"/>
  <c r="D5" i="1"/>
  <c r="D95" i="1"/>
  <c r="D112" i="1"/>
  <c r="BE112" i="1" s="1"/>
  <c r="D299" i="1"/>
  <c r="D161" i="1"/>
  <c r="D430" i="1"/>
  <c r="D228" i="1"/>
  <c r="D110" i="1"/>
  <c r="D278" i="1"/>
  <c r="D251" i="1"/>
  <c r="D93" i="1"/>
  <c r="D343" i="1"/>
  <c r="D264" i="1"/>
  <c r="D140" i="1"/>
  <c r="D223" i="1"/>
  <c r="D287" i="1"/>
  <c r="D273" i="1"/>
  <c r="D230" i="1"/>
  <c r="D248" i="1"/>
  <c r="D152" i="1"/>
  <c r="D353" i="1"/>
  <c r="D97" i="1"/>
  <c r="D291" i="1"/>
  <c r="D46" i="1"/>
  <c r="D268" i="1"/>
  <c r="D25" i="1"/>
  <c r="D308" i="1"/>
  <c r="D301" i="1"/>
  <c r="D240" i="1"/>
  <c r="E285" i="31" l="1"/>
  <c r="E253" i="31"/>
  <c r="E221" i="31"/>
  <c r="E266" i="31"/>
  <c r="E234" i="31"/>
  <c r="E202" i="31"/>
  <c r="E170" i="31"/>
  <c r="E138" i="31"/>
  <c r="E106" i="31"/>
  <c r="L284" i="31" a="1"/>
  <c r="L284" i="31" s="1"/>
  <c r="L252" i="31" a="1"/>
  <c r="L252" i="31" s="1"/>
  <c r="L220" i="31" a="1"/>
  <c r="L220" i="31" s="1"/>
  <c r="L188" i="31" a="1"/>
  <c r="L188" i="31" s="1"/>
  <c r="L156" i="31" a="1"/>
  <c r="L156" i="31" s="1"/>
  <c r="L124" i="31" a="1"/>
  <c r="L124" i="31" s="1"/>
  <c r="E91" i="31"/>
  <c r="E284" i="31"/>
  <c r="E257" i="31"/>
  <c r="E225" i="31"/>
  <c r="E193" i="31"/>
  <c r="E161" i="31"/>
  <c r="E129" i="31"/>
  <c r="E97" i="31"/>
  <c r="L275" i="31" a="1"/>
  <c r="L275" i="31" s="1"/>
  <c r="L243" i="31" a="1"/>
  <c r="L243" i="31" s="1"/>
  <c r="L211" i="31" a="1"/>
  <c r="L211" i="31" s="1"/>
  <c r="L179" i="31" a="1"/>
  <c r="L179" i="31" s="1"/>
  <c r="L147" i="31" a="1"/>
  <c r="L147" i="31" s="1"/>
  <c r="L115" i="31" a="1"/>
  <c r="L115" i="31" s="1"/>
  <c r="E82" i="31"/>
  <c r="E267" i="31"/>
  <c r="E235" i="31"/>
  <c r="E203" i="31"/>
  <c r="E171" i="31"/>
  <c r="E139" i="31"/>
  <c r="E107" i="31"/>
  <c r="L76" i="31" a="1"/>
  <c r="L76" i="31" s="1"/>
  <c r="E256" i="31"/>
  <c r="E224" i="31"/>
  <c r="E192" i="31"/>
  <c r="E160" i="31"/>
  <c r="E128" i="31"/>
  <c r="E96" i="31"/>
  <c r="E68" i="31"/>
  <c r="L161" i="31" a="1"/>
  <c r="L161" i="31" s="1"/>
  <c r="E60" i="31"/>
  <c r="L138" i="31" a="1"/>
  <c r="L138" i="31" s="1"/>
  <c r="E57" i="31"/>
  <c r="E25" i="31"/>
  <c r="E212" i="31"/>
  <c r="L77" i="31" a="1"/>
  <c r="L77" i="31" s="1"/>
  <c r="E38" i="31"/>
  <c r="L49" i="31" a="1"/>
  <c r="L49" i="31" s="1"/>
  <c r="E125" i="31"/>
  <c r="E51" i="31"/>
  <c r="E18" i="31"/>
  <c r="E26" i="31"/>
  <c r="L177" i="31" a="1"/>
  <c r="L177" i="31" s="1"/>
  <c r="E56" i="31"/>
  <c r="E36" i="31"/>
  <c r="E133" i="31"/>
  <c r="E53" i="31"/>
  <c r="E15" i="31"/>
  <c r="E196" i="31"/>
  <c r="E80" i="31"/>
  <c r="L39" i="31" a="1"/>
  <c r="L39" i="31" s="1"/>
  <c r="L194" i="31" a="1"/>
  <c r="L194" i="31" s="1"/>
  <c r="L74" i="31" a="1"/>
  <c r="L74" i="31" s="1"/>
  <c r="L44" i="31" a="1"/>
  <c r="L44" i="31" s="1"/>
  <c r="L285" i="31" a="1"/>
  <c r="L285" i="31" s="1"/>
  <c r="L221" i="31" a="1"/>
  <c r="L221" i="31" s="1"/>
  <c r="L157" i="31" a="1"/>
  <c r="L157" i="31" s="1"/>
  <c r="L93" i="31" a="1"/>
  <c r="L93" i="31" s="1"/>
  <c r="E140" i="31"/>
  <c r="L57" i="31" a="1"/>
  <c r="L57" i="31" s="1"/>
  <c r="E20" i="31"/>
  <c r="L201" i="31" a="1"/>
  <c r="L201" i="31" s="1"/>
  <c r="L273" i="31" a="1"/>
  <c r="L273" i="31" s="1"/>
  <c r="L48" i="31" a="1"/>
  <c r="L48" i="31" s="1"/>
  <c r="E156" i="31"/>
  <c r="L53" i="31" a="1"/>
  <c r="L53" i="31" s="1"/>
  <c r="L122" i="31" a="1"/>
  <c r="L122" i="31" s="1"/>
  <c r="L282" i="31" a="1"/>
  <c r="L282" i="31" s="1"/>
  <c r="L250" i="31" a="1"/>
  <c r="L250" i="31" s="1"/>
  <c r="L218" i="31" a="1"/>
  <c r="L218" i="31" s="1"/>
  <c r="L263" i="31" a="1"/>
  <c r="L263" i="31" s="1"/>
  <c r="L231" i="31" a="1"/>
  <c r="L231" i="31" s="1"/>
  <c r="L199" i="31" a="1"/>
  <c r="L199" i="31" s="1"/>
  <c r="L167" i="31" a="1"/>
  <c r="L167" i="31" s="1"/>
  <c r="L135" i="31" a="1"/>
  <c r="L135" i="31" s="1"/>
  <c r="L103" i="31" a="1"/>
  <c r="L103" i="31" s="1"/>
  <c r="E279" i="31"/>
  <c r="E247" i="31"/>
  <c r="E215" i="31"/>
  <c r="E183" i="31"/>
  <c r="E151" i="31"/>
  <c r="E119" i="31"/>
  <c r="L88" i="31" a="1"/>
  <c r="L88" i="31" s="1"/>
  <c r="L286" i="31" a="1"/>
  <c r="L286" i="31" s="1"/>
  <c r="L254" i="31" a="1"/>
  <c r="L254" i="31" s="1"/>
  <c r="L222" i="31" a="1"/>
  <c r="L222" i="31" s="1"/>
  <c r="L190" i="31" a="1"/>
  <c r="L190" i="31" s="1"/>
  <c r="L158" i="31" a="1"/>
  <c r="L158" i="31" s="1"/>
  <c r="L126" i="31" a="1"/>
  <c r="L126" i="31" s="1"/>
  <c r="L94" i="31" a="1"/>
  <c r="L94" i="31" s="1"/>
  <c r="E270" i="31"/>
  <c r="E238" i="31"/>
  <c r="E206" i="31"/>
  <c r="E174" i="31"/>
  <c r="E142" i="31"/>
  <c r="E110" i="31"/>
  <c r="L79" i="31" a="1"/>
  <c r="L79" i="31" s="1"/>
  <c r="L264" i="31" a="1"/>
  <c r="L264" i="31" s="1"/>
  <c r="L232" i="31" a="1"/>
  <c r="L232" i="31" s="1"/>
  <c r="L200" i="31" a="1"/>
  <c r="L200" i="31" s="1"/>
  <c r="L168" i="31" a="1"/>
  <c r="L168" i="31" s="1"/>
  <c r="L136" i="31" a="1"/>
  <c r="L136" i="31" s="1"/>
  <c r="L104" i="31" a="1"/>
  <c r="L104" i="31" s="1"/>
  <c r="L253" i="31" a="1"/>
  <c r="L253" i="31" s="1"/>
  <c r="L189" i="31" a="1"/>
  <c r="L189" i="31" s="1"/>
  <c r="L125" i="31" a="1"/>
  <c r="L125" i="31" s="1"/>
  <c r="L65" i="31" a="1"/>
  <c r="L65" i="31" s="1"/>
  <c r="E117" i="31"/>
  <c r="L54" i="31" a="1"/>
  <c r="L54" i="31" s="1"/>
  <c r="E65" i="31"/>
  <c r="L35" i="31" a="1"/>
  <c r="L35" i="31" s="1"/>
  <c r="L114" i="31" a="1"/>
  <c r="L114" i="31" s="1"/>
  <c r="E10" i="31"/>
  <c r="L23" i="31" a="1"/>
  <c r="L23" i="31" s="1"/>
  <c r="L33" i="31" a="1"/>
  <c r="L33" i="31" s="1"/>
  <c r="E277" i="31"/>
  <c r="E245" i="31"/>
  <c r="E213" i="31"/>
  <c r="E258" i="31"/>
  <c r="E226" i="31"/>
  <c r="E194" i="31"/>
  <c r="E162" i="31"/>
  <c r="E130" i="31"/>
  <c r="E98" i="31"/>
  <c r="L276" i="31" a="1"/>
  <c r="L276" i="31" s="1"/>
  <c r="L244" i="31" a="1"/>
  <c r="L244" i="31" s="1"/>
  <c r="L212" i="31" a="1"/>
  <c r="L212" i="31" s="1"/>
  <c r="L180" i="31" a="1"/>
  <c r="L180" i="31" s="1"/>
  <c r="L148" i="31" a="1"/>
  <c r="L148" i="31" s="1"/>
  <c r="L116" i="31" a="1"/>
  <c r="L116" i="31" s="1"/>
  <c r="E83" i="31"/>
  <c r="E281" i="31"/>
  <c r="E249" i="31"/>
  <c r="E217" i="31"/>
  <c r="E185" i="31"/>
  <c r="E153" i="31"/>
  <c r="E121" i="31"/>
  <c r="L90" i="31" a="1"/>
  <c r="L90" i="31" s="1"/>
  <c r="L267" i="31" a="1"/>
  <c r="L267" i="31" s="1"/>
  <c r="L235" i="31" a="1"/>
  <c r="L235" i="31" s="1"/>
  <c r="L203" i="31" a="1"/>
  <c r="L203" i="31" s="1"/>
  <c r="L171" i="31" a="1"/>
  <c r="L171" i="31" s="1"/>
  <c r="L139" i="31" a="1"/>
  <c r="L139" i="31" s="1"/>
  <c r="L107" i="31" a="1"/>
  <c r="L107" i="31" s="1"/>
  <c r="E74" i="31"/>
  <c r="E259" i="31"/>
  <c r="E227" i="31"/>
  <c r="E195" i="31"/>
  <c r="E163" i="31"/>
  <c r="E131" i="31"/>
  <c r="E99" i="31"/>
  <c r="E280" i="31"/>
  <c r="E248" i="31"/>
  <c r="E216" i="31"/>
  <c r="E184" i="31"/>
  <c r="E152" i="31"/>
  <c r="E120" i="31"/>
  <c r="E92" i="31"/>
  <c r="L281" i="31" a="1"/>
  <c r="L281" i="31" s="1"/>
  <c r="L129" i="31" a="1"/>
  <c r="L129" i="31" s="1"/>
  <c r="L257" i="31" a="1"/>
  <c r="L257" i="31" s="1"/>
  <c r="L106" i="31" a="1"/>
  <c r="L106" i="31" s="1"/>
  <c r="E49" i="31"/>
  <c r="E12" i="31"/>
  <c r="E180" i="31"/>
  <c r="E62" i="31"/>
  <c r="E30" i="31"/>
  <c r="E252" i="31"/>
  <c r="E93" i="31"/>
  <c r="E43" i="31"/>
  <c r="E2" i="31"/>
  <c r="E28" i="31"/>
  <c r="L145" i="31" a="1"/>
  <c r="L145" i="31" s="1"/>
  <c r="E48" i="31"/>
  <c r="E268" i="31"/>
  <c r="E101" i="31"/>
  <c r="E45" i="31"/>
  <c r="E23" i="31"/>
  <c r="E164" i="31"/>
  <c r="L63" i="31" a="1"/>
  <c r="L63" i="31" s="1"/>
  <c r="L31" i="31" a="1"/>
  <c r="L31" i="31" s="1"/>
  <c r="L162" i="31" a="1"/>
  <c r="L162" i="31" s="1"/>
  <c r="L66" i="31" a="1"/>
  <c r="L66" i="31" s="1"/>
  <c r="L36" i="31" a="1"/>
  <c r="L36" i="31" s="1"/>
  <c r="L245" i="31" a="1"/>
  <c r="L245" i="31" s="1"/>
  <c r="L181" i="31" a="1"/>
  <c r="L181" i="31" s="1"/>
  <c r="L117" i="31" a="1"/>
  <c r="L117" i="31" s="1"/>
  <c r="E260" i="31"/>
  <c r="E108" i="31"/>
  <c r="E236" i="31"/>
  <c r="L85" i="31" a="1"/>
  <c r="L85" i="31" s="1"/>
  <c r="E4" i="31"/>
  <c r="L169" i="31" a="1"/>
  <c r="L169" i="31" s="1"/>
  <c r="L27" i="31" a="1"/>
  <c r="L27" i="31" s="1"/>
  <c r="E77" i="31"/>
  <c r="L40" i="31" a="1"/>
  <c r="L40" i="31" s="1"/>
  <c r="E124" i="31"/>
  <c r="L45" i="31" a="1"/>
  <c r="L45" i="31" s="1"/>
  <c r="L75" i="31" a="1"/>
  <c r="L75" i="31" s="1"/>
  <c r="E14" i="31"/>
  <c r="L274" i="31" a="1"/>
  <c r="L274" i="31" s="1"/>
  <c r="L242" i="31" a="1"/>
  <c r="L242" i="31" s="1"/>
  <c r="L287" i="31" a="1"/>
  <c r="L287" i="31" s="1"/>
  <c r="L255" i="31" a="1"/>
  <c r="L255" i="31" s="1"/>
  <c r="L223" i="31" a="1"/>
  <c r="L223" i="31" s="1"/>
  <c r="L191" i="31" a="1"/>
  <c r="L191" i="31" s="1"/>
  <c r="L159" i="31" a="1"/>
  <c r="L159" i="31" s="1"/>
  <c r="L127" i="31" a="1"/>
  <c r="L127" i="31" s="1"/>
  <c r="L95" i="31" a="1"/>
  <c r="L95" i="31" s="1"/>
  <c r="E271" i="31"/>
  <c r="E239" i="31"/>
  <c r="E207" i="31"/>
  <c r="E175" i="31"/>
  <c r="E143" i="31"/>
  <c r="E111" i="31"/>
  <c r="L80" i="31" a="1"/>
  <c r="L80" i="31" s="1"/>
  <c r="L278" i="31" a="1"/>
  <c r="L278" i="31" s="1"/>
  <c r="L246" i="31" a="1"/>
  <c r="L246" i="31" s="1"/>
  <c r="L214" i="31" a="1"/>
  <c r="L214" i="31" s="1"/>
  <c r="L182" i="31" a="1"/>
  <c r="L182" i="31" s="1"/>
  <c r="L150" i="31" a="1"/>
  <c r="L150" i="31" s="1"/>
  <c r="L118" i="31" a="1"/>
  <c r="L118" i="31" s="1"/>
  <c r="E85" i="31"/>
  <c r="E262" i="31"/>
  <c r="E230" i="31"/>
  <c r="E198" i="31"/>
  <c r="E166" i="31"/>
  <c r="E134" i="31"/>
  <c r="E102" i="31"/>
  <c r="L71" i="31" a="1"/>
  <c r="L71" i="31" s="1"/>
  <c r="L256" i="31" a="1"/>
  <c r="L256" i="31" s="1"/>
  <c r="L224" i="31" a="1"/>
  <c r="L224" i="31" s="1"/>
  <c r="L192" i="31" a="1"/>
  <c r="L192" i="31" s="1"/>
  <c r="L160" i="31" a="1"/>
  <c r="L160" i="31" s="1"/>
  <c r="L128" i="31" a="1"/>
  <c r="L128" i="31" s="1"/>
  <c r="L96" i="31" a="1"/>
  <c r="L96" i="31" s="1"/>
  <c r="L277" i="31" a="1"/>
  <c r="L277" i="31" s="1"/>
  <c r="L213" i="31" a="1"/>
  <c r="L213" i="31" s="1"/>
  <c r="L149" i="31" a="1"/>
  <c r="L149" i="31" s="1"/>
  <c r="L89" i="31" a="1"/>
  <c r="L89" i="31" s="1"/>
  <c r="L46" i="31" a="1"/>
  <c r="L46" i="31" s="1"/>
  <c r="L59" i="31" a="1"/>
  <c r="L59" i="31" s="1"/>
  <c r="L210" i="31" a="1"/>
  <c r="L210" i="31" s="1"/>
  <c r="E24" i="31"/>
  <c r="L25" i="31" a="1"/>
  <c r="L25" i="31" s="1"/>
  <c r="L225" i="31" a="1"/>
  <c r="L225" i="31" s="1"/>
  <c r="L42" i="31" a="1"/>
  <c r="L42" i="31" s="1"/>
  <c r="E269" i="31"/>
  <c r="E237" i="31"/>
  <c r="E282" i="31"/>
  <c r="E250" i="31"/>
  <c r="E218" i="31"/>
  <c r="E186" i="31"/>
  <c r="E154" i="31"/>
  <c r="E122" i="31"/>
  <c r="L91" i="31" a="1"/>
  <c r="L91" i="31" s="1"/>
  <c r="L268" i="31" a="1"/>
  <c r="L268" i="31" s="1"/>
  <c r="L236" i="31" a="1"/>
  <c r="L236" i="31" s="1"/>
  <c r="L204" i="31" a="1"/>
  <c r="L204" i="31" s="1"/>
  <c r="L172" i="31" a="1"/>
  <c r="L172" i="31" s="1"/>
  <c r="L140" i="31" a="1"/>
  <c r="L140" i="31" s="1"/>
  <c r="L108" i="31" a="1"/>
  <c r="L108" i="31" s="1"/>
  <c r="E75" i="31"/>
  <c r="E273" i="31"/>
  <c r="E241" i="31"/>
  <c r="E209" i="31"/>
  <c r="E177" i="31"/>
  <c r="E145" i="31"/>
  <c r="E113" i="31"/>
  <c r="L82" i="31" a="1"/>
  <c r="L82" i="31" s="1"/>
  <c r="L259" i="31" a="1"/>
  <c r="L259" i="31" s="1"/>
  <c r="L227" i="31" a="1"/>
  <c r="L227" i="31" s="1"/>
  <c r="L195" i="31" a="1"/>
  <c r="L195" i="31" s="1"/>
  <c r="L163" i="31" a="1"/>
  <c r="L163" i="31" s="1"/>
  <c r="L131" i="31" a="1"/>
  <c r="L131" i="31" s="1"/>
  <c r="L99" i="31" a="1"/>
  <c r="L99" i="31" s="1"/>
  <c r="E283" i="31"/>
  <c r="E251" i="31"/>
  <c r="E219" i="31"/>
  <c r="E187" i="31"/>
  <c r="E155" i="31"/>
  <c r="E123" i="31"/>
  <c r="L92" i="31" a="1"/>
  <c r="L92" i="31" s="1"/>
  <c r="E272" i="31"/>
  <c r="E240" i="31"/>
  <c r="E208" i="31"/>
  <c r="E176" i="31"/>
  <c r="E144" i="31"/>
  <c r="E112" i="31"/>
  <c r="E84" i="31"/>
  <c r="L217" i="31" a="1"/>
  <c r="L217" i="31" s="1"/>
  <c r="L97" i="31" a="1"/>
  <c r="L97" i="31" s="1"/>
  <c r="L202" i="31" a="1"/>
  <c r="L202" i="31" s="1"/>
  <c r="E78" i="31"/>
  <c r="E41" i="31"/>
  <c r="E13" i="31"/>
  <c r="E148" i="31"/>
  <c r="E54" i="31"/>
  <c r="E19" i="31"/>
  <c r="E189" i="31"/>
  <c r="E72" i="31"/>
  <c r="E35" i="31"/>
  <c r="E17" i="31"/>
  <c r="L249" i="31" a="1"/>
  <c r="L249" i="31" s="1"/>
  <c r="L113" i="31" a="1"/>
  <c r="L113" i="31" s="1"/>
  <c r="E40" i="31"/>
  <c r="E197" i="31"/>
  <c r="E71" i="31"/>
  <c r="E37" i="31"/>
  <c r="E6" i="31"/>
  <c r="E132" i="31"/>
  <c r="L55" i="31" a="1"/>
  <c r="L55" i="31" s="1"/>
  <c r="L41" i="31" a="1"/>
  <c r="L41" i="31" s="1"/>
  <c r="L130" i="31" a="1"/>
  <c r="L130" i="31" s="1"/>
  <c r="L60" i="31" a="1"/>
  <c r="L60" i="31" s="1"/>
  <c r="L28" i="31" a="1"/>
  <c r="L28" i="31" s="1"/>
  <c r="L81" i="31" a="1"/>
  <c r="L81" i="31" s="1"/>
  <c r="E181" i="31"/>
  <c r="E73" i="31"/>
  <c r="L38" i="31" a="1"/>
  <c r="L38" i="31" s="1"/>
  <c r="E11" i="31"/>
  <c r="L178" i="31" a="1"/>
  <c r="L178" i="31" s="1"/>
  <c r="L32" i="31" a="1"/>
  <c r="L32" i="31" s="1"/>
  <c r="L186" i="31" a="1"/>
  <c r="L186" i="31" s="1"/>
  <c r="L266" i="31" a="1"/>
  <c r="L266" i="31" s="1"/>
  <c r="L234" i="31" a="1"/>
  <c r="L234" i="31" s="1"/>
  <c r="L279" i="31" a="1"/>
  <c r="L279" i="31" s="1"/>
  <c r="L247" i="31" a="1"/>
  <c r="L247" i="31" s="1"/>
  <c r="L215" i="31" a="1"/>
  <c r="L215" i="31" s="1"/>
  <c r="L183" i="31" a="1"/>
  <c r="L183" i="31" s="1"/>
  <c r="L151" i="31" a="1"/>
  <c r="L151" i="31" s="1"/>
  <c r="L119" i="31" a="1"/>
  <c r="L119" i="31" s="1"/>
  <c r="E86" i="31"/>
  <c r="E263" i="31"/>
  <c r="E231" i="31"/>
  <c r="E199" i="31"/>
  <c r="E167" i="31"/>
  <c r="E135" i="31"/>
  <c r="E103" i="31"/>
  <c r="L72" i="31" a="1"/>
  <c r="L72" i="31" s="1"/>
  <c r="L270" i="31" a="1"/>
  <c r="L270" i="31" s="1"/>
  <c r="L238" i="31" a="1"/>
  <c r="L238" i="31" s="1"/>
  <c r="L206" i="31" a="1"/>
  <c r="L206" i="31" s="1"/>
  <c r="L174" i="31" a="1"/>
  <c r="L174" i="31" s="1"/>
  <c r="L142" i="31" a="1"/>
  <c r="L142" i="31" s="1"/>
  <c r="L110" i="31" a="1"/>
  <c r="L110" i="31" s="1"/>
  <c r="E286" i="31"/>
  <c r="E254" i="31"/>
  <c r="E222" i="31"/>
  <c r="E190" i="31"/>
  <c r="E158" i="31"/>
  <c r="E126" i="31"/>
  <c r="E94" i="31"/>
  <c r="L280" i="31" a="1"/>
  <c r="L280" i="31" s="1"/>
  <c r="L248" i="31" a="1"/>
  <c r="L248" i="31" s="1"/>
  <c r="L216" i="31" a="1"/>
  <c r="L216" i="31" s="1"/>
  <c r="L184" i="31" a="1"/>
  <c r="L184" i="31" s="1"/>
  <c r="L152" i="31" a="1"/>
  <c r="L152" i="31" s="1"/>
  <c r="L120" i="31" a="1"/>
  <c r="L120" i="31" s="1"/>
  <c r="E87" i="31"/>
  <c r="L269" i="31" a="1"/>
  <c r="L269" i="31" s="1"/>
  <c r="L237" i="31" a="1"/>
  <c r="L237" i="31" s="1"/>
  <c r="L205" i="31" a="1"/>
  <c r="L205" i="31" s="1"/>
  <c r="L173" i="31" a="1"/>
  <c r="L173" i="31" s="1"/>
  <c r="L141" i="31" a="1"/>
  <c r="L141" i="31" s="1"/>
  <c r="L109" i="31" a="1"/>
  <c r="L109" i="31" s="1"/>
  <c r="E204" i="31"/>
  <c r="L86" i="31" a="1"/>
  <c r="L86" i="31" s="1"/>
  <c r="E5" i="31"/>
  <c r="L137" i="31" a="1"/>
  <c r="L137" i="31" s="1"/>
  <c r="L51" i="31" a="1"/>
  <c r="L51" i="31" s="1"/>
  <c r="L68" i="31" a="1"/>
  <c r="L68" i="31" s="1"/>
  <c r="E9" i="31"/>
  <c r="E228" i="31"/>
  <c r="E81" i="31"/>
  <c r="L37" i="31" a="1"/>
  <c r="L37" i="31" s="1"/>
  <c r="L67" i="31" a="1"/>
  <c r="L67" i="31" s="1"/>
  <c r="E261" i="31"/>
  <c r="E229" i="31"/>
  <c r="E274" i="31"/>
  <c r="E242" i="31"/>
  <c r="E210" i="31"/>
  <c r="E178" i="31"/>
  <c r="E146" i="31"/>
  <c r="E114" i="31"/>
  <c r="L83" i="31" a="1"/>
  <c r="L83" i="31" s="1"/>
  <c r="L260" i="31" a="1"/>
  <c r="L260" i="31" s="1"/>
  <c r="L228" i="31" a="1"/>
  <c r="L228" i="31" s="1"/>
  <c r="L196" i="31" a="1"/>
  <c r="L196" i="31" s="1"/>
  <c r="L164" i="31" a="1"/>
  <c r="L164" i="31" s="1"/>
  <c r="L132" i="31" a="1"/>
  <c r="L132" i="31" s="1"/>
  <c r="L100" i="31" a="1"/>
  <c r="L100" i="31" s="1"/>
  <c r="E67" i="31"/>
  <c r="E265" i="31"/>
  <c r="E233" i="31"/>
  <c r="E201" i="31"/>
  <c r="E169" i="31"/>
  <c r="E137" i="31"/>
  <c r="E105" i="31"/>
  <c r="L283" i="31" a="1"/>
  <c r="L283" i="31" s="1"/>
  <c r="L251" i="31" a="1"/>
  <c r="L251" i="31" s="1"/>
  <c r="L219" i="31" a="1"/>
  <c r="L219" i="31" s="1"/>
  <c r="L187" i="31" a="1"/>
  <c r="L187" i="31" s="1"/>
  <c r="L155" i="31" a="1"/>
  <c r="L155" i="31" s="1"/>
  <c r="L123" i="31" a="1"/>
  <c r="L123" i="31" s="1"/>
  <c r="E90" i="31"/>
  <c r="E275" i="31"/>
  <c r="E243" i="31"/>
  <c r="E211" i="31"/>
  <c r="E179" i="31"/>
  <c r="E147" i="31"/>
  <c r="E115" i="31"/>
  <c r="L84" i="31" a="1"/>
  <c r="L84" i="31" s="1"/>
  <c r="E264" i="31"/>
  <c r="E232" i="31"/>
  <c r="E200" i="31"/>
  <c r="E168" i="31"/>
  <c r="E136" i="31"/>
  <c r="E104" i="31"/>
  <c r="E76" i="31"/>
  <c r="L193" i="31" a="1"/>
  <c r="L193" i="31" s="1"/>
  <c r="L78" i="31" a="1"/>
  <c r="L78" i="31" s="1"/>
  <c r="L170" i="31" a="1"/>
  <c r="L170" i="31" s="1"/>
  <c r="E69" i="31"/>
  <c r="E33" i="31"/>
  <c r="E276" i="31"/>
  <c r="E116" i="31"/>
  <c r="E46" i="31"/>
  <c r="E3" i="31"/>
  <c r="E157" i="31"/>
  <c r="E59" i="31"/>
  <c r="E27" i="31"/>
  <c r="E16" i="31"/>
  <c r="L209" i="31" a="1"/>
  <c r="L209" i="31" s="1"/>
  <c r="E64" i="31"/>
  <c r="E32" i="31"/>
  <c r="E165" i="31"/>
  <c r="E61" i="31"/>
  <c r="E29" i="31"/>
  <c r="L265" i="31" a="1"/>
  <c r="L265" i="31" s="1"/>
  <c r="E100" i="31"/>
  <c r="L47" i="31" a="1"/>
  <c r="L47" i="31" s="1"/>
  <c r="E220" i="31"/>
  <c r="L98" i="31" a="1"/>
  <c r="L98" i="31" s="1"/>
  <c r="L52" i="31" a="1"/>
  <c r="L52" i="31" s="1"/>
  <c r="L197" i="31" a="1"/>
  <c r="L197" i="31" s="1"/>
  <c r="L101" i="31" a="1"/>
  <c r="L101" i="31" s="1"/>
  <c r="E172" i="31"/>
  <c r="E66" i="31"/>
  <c r="E149" i="31"/>
  <c r="L62" i="31" a="1"/>
  <c r="L62" i="31" s="1"/>
  <c r="L233" i="31" a="1"/>
  <c r="L233" i="31" s="1"/>
  <c r="L43" i="31" a="1"/>
  <c r="L43" i="31" s="1"/>
  <c r="L56" i="31" a="1"/>
  <c r="L56" i="31" s="1"/>
  <c r="E8" i="31"/>
  <c r="E188" i="31"/>
  <c r="L61" i="31" a="1"/>
  <c r="L61" i="31" s="1"/>
  <c r="L154" i="31" a="1"/>
  <c r="L154" i="31" s="1"/>
  <c r="L258" i="31" a="1"/>
  <c r="L258" i="31" s="1"/>
  <c r="L226" i="31" a="1"/>
  <c r="L226" i="31" s="1"/>
  <c r="L271" i="31" a="1"/>
  <c r="L271" i="31" s="1"/>
  <c r="L239" i="31" a="1"/>
  <c r="L239" i="31" s="1"/>
  <c r="L207" i="31" a="1"/>
  <c r="L207" i="31" s="1"/>
  <c r="L175" i="31" a="1"/>
  <c r="L175" i="31" s="1"/>
  <c r="L143" i="31" a="1"/>
  <c r="L143" i="31" s="1"/>
  <c r="L111" i="31" a="1"/>
  <c r="L111" i="31" s="1"/>
  <c r="E287" i="31"/>
  <c r="E255" i="31"/>
  <c r="G255" i="31" s="1"/>
  <c r="F255" i="31" s="1"/>
  <c r="E223" i="31"/>
  <c r="E191" i="31"/>
  <c r="E159" i="31"/>
  <c r="E127" i="31"/>
  <c r="E95" i="31"/>
  <c r="L64" i="31" a="1"/>
  <c r="L64" i="31" s="1"/>
  <c r="L262" i="31" a="1"/>
  <c r="L262" i="31" s="1"/>
  <c r="L230" i="31" a="1"/>
  <c r="L230" i="31" s="1"/>
  <c r="L198" i="31" a="1"/>
  <c r="L198" i="31" s="1"/>
  <c r="L166" i="31" a="1"/>
  <c r="L166" i="31" s="1"/>
  <c r="L134" i="31" a="1"/>
  <c r="L134" i="31" s="1"/>
  <c r="L102" i="31" a="1"/>
  <c r="L102" i="31" s="1"/>
  <c r="E278" i="31"/>
  <c r="E246" i="31"/>
  <c r="E214" i="31"/>
  <c r="E182" i="31"/>
  <c r="E150" i="31"/>
  <c r="E118" i="31"/>
  <c r="L87" i="31" a="1"/>
  <c r="L87" i="31" s="1"/>
  <c r="L272" i="31" a="1"/>
  <c r="L272" i="31" s="1"/>
  <c r="L240" i="31" a="1"/>
  <c r="L240" i="31" s="1"/>
  <c r="L208" i="31" a="1"/>
  <c r="L208" i="31" s="1"/>
  <c r="L176" i="31" a="1"/>
  <c r="L176" i="31" s="1"/>
  <c r="L144" i="31" a="1"/>
  <c r="L144" i="31" s="1"/>
  <c r="L112" i="31" a="1"/>
  <c r="L112" i="31" s="1"/>
  <c r="E79" i="31"/>
  <c r="L261" i="31" a="1"/>
  <c r="L261" i="31" s="1"/>
  <c r="L229" i="31" a="1"/>
  <c r="L229" i="31" s="1"/>
  <c r="L165" i="31" a="1"/>
  <c r="L165" i="31" s="1"/>
  <c r="L133" i="31" a="1"/>
  <c r="L133" i="31" s="1"/>
  <c r="L73" i="31" a="1"/>
  <c r="L73" i="31" s="1"/>
  <c r="L30" i="31" a="1"/>
  <c r="L30" i="31" s="1"/>
  <c r="L105" i="31" a="1"/>
  <c r="L105" i="31" s="1"/>
  <c r="E52" i="31"/>
  <c r="L146" i="31" a="1"/>
  <c r="L146" i="31" s="1"/>
  <c r="L24" i="31" a="1"/>
  <c r="L24" i="31" s="1"/>
  <c r="L29" i="31" a="1"/>
  <c r="L29" i="31" s="1"/>
  <c r="L58" i="31" a="1"/>
  <c r="L58" i="31" s="1"/>
  <c r="L50" i="31" a="1"/>
  <c r="L50" i="31" s="1"/>
  <c r="E55" i="31"/>
  <c r="E205" i="31"/>
  <c r="E173" i="31"/>
  <c r="L34" i="31" a="1"/>
  <c r="L34" i="31" s="1"/>
  <c r="E89" i="31"/>
  <c r="E39" i="31"/>
  <c r="L26" i="31" a="1"/>
  <c r="L26" i="31" s="1"/>
  <c r="L70" i="31" a="1"/>
  <c r="L70" i="31" s="1"/>
  <c r="E7" i="31"/>
  <c r="E58" i="31"/>
  <c r="E141" i="31"/>
  <c r="E31" i="31"/>
  <c r="E50" i="31"/>
  <c r="E109" i="31"/>
  <c r="E21" i="31"/>
  <c r="E63" i="31"/>
  <c r="L241" i="31" a="1"/>
  <c r="L241" i="31" s="1"/>
  <c r="L69" i="31" a="1"/>
  <c r="L69" i="31" s="1"/>
  <c r="E244" i="31"/>
  <c r="E42" i="31"/>
  <c r="E88" i="31"/>
  <c r="E34" i="31"/>
  <c r="E70" i="31"/>
  <c r="E44" i="31"/>
  <c r="L121" i="31" a="1"/>
  <c r="L121" i="31" s="1"/>
  <c r="L185" i="31" a="1"/>
  <c r="L185" i="31" s="1"/>
  <c r="E47" i="31"/>
  <c r="L153" i="31" a="1"/>
  <c r="L153" i="31" s="1"/>
  <c r="G213" i="31"/>
  <c r="F213" i="31" s="1"/>
  <c r="G203" i="31"/>
  <c r="F203" i="31" s="1"/>
  <c r="G263" i="31"/>
  <c r="F263" i="31" s="1"/>
  <c r="BB229" i="1"/>
  <c r="BC229" i="1"/>
  <c r="BA457" i="1"/>
  <c r="BB457" i="1"/>
  <c r="BC457" i="1"/>
  <c r="BD457" i="1"/>
  <c r="BA344" i="1"/>
  <c r="BC344" i="1"/>
  <c r="BD344" i="1"/>
  <c r="BB344" i="1"/>
  <c r="BD245" i="1"/>
  <c r="BB245" i="1"/>
  <c r="BC245" i="1"/>
  <c r="BA245" i="1"/>
  <c r="AS265" i="1"/>
  <c r="AS297" i="1"/>
  <c r="AS94" i="1"/>
  <c r="AS66" i="1"/>
  <c r="AS339" i="1"/>
  <c r="AS207" i="1"/>
  <c r="AS334" i="1"/>
  <c r="AS241" i="1"/>
  <c r="AS394" i="1"/>
  <c r="AS19" i="1"/>
  <c r="AW240" i="1"/>
  <c r="AO240" i="1"/>
  <c r="AG240" i="1"/>
  <c r="Y240" i="1"/>
  <c r="BD240" i="1"/>
  <c r="AV240" i="1"/>
  <c r="AN240" i="1"/>
  <c r="AF240" i="1"/>
  <c r="BC240" i="1"/>
  <c r="AU240" i="1"/>
  <c r="AM240" i="1"/>
  <c r="AE240" i="1"/>
  <c r="BB240" i="1"/>
  <c r="AL240" i="1"/>
  <c r="AD240" i="1"/>
  <c r="BA240" i="1"/>
  <c r="AK240" i="1"/>
  <c r="AC240" i="1"/>
  <c r="BH240" i="1"/>
  <c r="AR240" i="1"/>
  <c r="AJ240" i="1"/>
  <c r="AB240" i="1"/>
  <c r="AQ240" i="1"/>
  <c r="AI240" i="1"/>
  <c r="AA240" i="1"/>
  <c r="BF240" i="1"/>
  <c r="AP240" i="1"/>
  <c r="AH240" i="1"/>
  <c r="Z240" i="1"/>
  <c r="BD50" i="1"/>
  <c r="AN50" i="1"/>
  <c r="AF50" i="1"/>
  <c r="BK50" i="1"/>
  <c r="BC50" i="1"/>
  <c r="AM50" i="1"/>
  <c r="AE50" i="1"/>
  <c r="BB50" i="1"/>
  <c r="AL50" i="1"/>
  <c r="AD50" i="1"/>
  <c r="BA50" i="1"/>
  <c r="AK50" i="1"/>
  <c r="AC50" i="1"/>
  <c r="BH50" i="1"/>
  <c r="AR50" i="1"/>
  <c r="AJ50" i="1"/>
  <c r="AB50" i="1"/>
  <c r="BG50" i="1"/>
  <c r="AY50" i="1"/>
  <c r="AQ50" i="1"/>
  <c r="AI50" i="1"/>
  <c r="AA50" i="1"/>
  <c r="BF50" i="1"/>
  <c r="AP50" i="1"/>
  <c r="AH50" i="1"/>
  <c r="Z50" i="1"/>
  <c r="AO50" i="1"/>
  <c r="AG50" i="1"/>
  <c r="Y50" i="1"/>
  <c r="AN344" i="1"/>
  <c r="AF344" i="1"/>
  <c r="AL344" i="1"/>
  <c r="AD344" i="1"/>
  <c r="AK344" i="1"/>
  <c r="AC344" i="1"/>
  <c r="AR344" i="1"/>
  <c r="AJ344" i="1"/>
  <c r="AQ344" i="1"/>
  <c r="AI344" i="1"/>
  <c r="AA344" i="1"/>
  <c r="AE344" i="1"/>
  <c r="AB344" i="1"/>
  <c r="Z344" i="1"/>
  <c r="AP344" i="1"/>
  <c r="Y344" i="1"/>
  <c r="AO344" i="1"/>
  <c r="BF344" i="1"/>
  <c r="AH344" i="1"/>
  <c r="AG344" i="1"/>
  <c r="AM344" i="1"/>
  <c r="AZ286" i="1"/>
  <c r="AR286" i="1"/>
  <c r="AJ286" i="1"/>
  <c r="AB286" i="1"/>
  <c r="AQ286" i="1"/>
  <c r="AI286" i="1"/>
  <c r="AA286" i="1"/>
  <c r="AP286" i="1"/>
  <c r="AH286" i="1"/>
  <c r="Z286" i="1"/>
  <c r="AO286" i="1"/>
  <c r="AG286" i="1"/>
  <c r="Y286" i="1"/>
  <c r="BD286" i="1"/>
  <c r="AN286" i="1"/>
  <c r="AF286" i="1"/>
  <c r="BC286" i="1"/>
  <c r="AM286" i="1"/>
  <c r="AE286" i="1"/>
  <c r="BI286" i="1"/>
  <c r="BA286" i="1"/>
  <c r="AK286" i="1"/>
  <c r="AC286" i="1"/>
  <c r="AL286" i="1"/>
  <c r="BB286" i="1"/>
  <c r="AD286" i="1"/>
  <c r="AS142" i="1"/>
  <c r="BD301" i="1"/>
  <c r="AV301" i="1"/>
  <c r="AN301" i="1"/>
  <c r="AF301" i="1"/>
  <c r="BK301" i="1"/>
  <c r="BC301" i="1"/>
  <c r="AU301" i="1"/>
  <c r="AM301" i="1"/>
  <c r="AE301" i="1"/>
  <c r="BB301" i="1"/>
  <c r="AT301" i="1"/>
  <c r="AL301" i="1"/>
  <c r="AD301" i="1"/>
  <c r="BH301" i="1"/>
  <c r="AZ301" i="1"/>
  <c r="AR301" i="1"/>
  <c r="AJ301" i="1"/>
  <c r="AB301" i="1"/>
  <c r="AY301" i="1"/>
  <c r="AQ301" i="1"/>
  <c r="AI301" i="1"/>
  <c r="AA301" i="1"/>
  <c r="AO301" i="1"/>
  <c r="BF301" i="1"/>
  <c r="AK301" i="1"/>
  <c r="BE301" i="1"/>
  <c r="AH301" i="1"/>
  <c r="BA301" i="1"/>
  <c r="AG301" i="1"/>
  <c r="BM301" i="1"/>
  <c r="AC301" i="1"/>
  <c r="AW301" i="1"/>
  <c r="Z301" i="1"/>
  <c r="AP301" i="1"/>
  <c r="Y301" i="1"/>
  <c r="BG152" i="1"/>
  <c r="AQ152" i="1"/>
  <c r="AI152" i="1"/>
  <c r="AA152" i="1"/>
  <c r="BF152" i="1"/>
  <c r="AP152" i="1"/>
  <c r="AH152" i="1"/>
  <c r="Z152" i="1"/>
  <c r="BM152" i="1"/>
  <c r="BE152" i="1"/>
  <c r="AW152" i="1"/>
  <c r="AO152" i="1"/>
  <c r="AG152" i="1"/>
  <c r="Y152" i="1"/>
  <c r="BD152" i="1"/>
  <c r="AV152" i="1"/>
  <c r="AN152" i="1"/>
  <c r="AF152" i="1"/>
  <c r="BK152" i="1"/>
  <c r="BC152" i="1"/>
  <c r="AU152" i="1"/>
  <c r="AM152" i="1"/>
  <c r="AE152" i="1"/>
  <c r="BB152" i="1"/>
  <c r="AT152" i="1"/>
  <c r="AL152" i="1"/>
  <c r="AD152" i="1"/>
  <c r="BA152" i="1"/>
  <c r="AK152" i="1"/>
  <c r="AC152" i="1"/>
  <c r="BH152" i="1"/>
  <c r="AZ152" i="1"/>
  <c r="AR152" i="1"/>
  <c r="AJ152" i="1"/>
  <c r="AB152" i="1"/>
  <c r="BG343" i="1"/>
  <c r="AQ343" i="1"/>
  <c r="AI343" i="1"/>
  <c r="AA343" i="1"/>
  <c r="AO343" i="1"/>
  <c r="AG343" i="1"/>
  <c r="Y343" i="1"/>
  <c r="BD343" i="1"/>
  <c r="AN343" i="1"/>
  <c r="AF343" i="1"/>
  <c r="AE343" i="1"/>
  <c r="AR343" i="1"/>
  <c r="AD343" i="1"/>
  <c r="AP343" i="1"/>
  <c r="AC343" i="1"/>
  <c r="BH343" i="1"/>
  <c r="AM343" i="1"/>
  <c r="AB343" i="1"/>
  <c r="BF343" i="1"/>
  <c r="AL343" i="1"/>
  <c r="Z343" i="1"/>
  <c r="BC343" i="1"/>
  <c r="AJ343" i="1"/>
  <c r="BB343" i="1"/>
  <c r="AH343" i="1"/>
  <c r="AK343" i="1"/>
  <c r="AL299" i="1"/>
  <c r="AD299" i="1"/>
  <c r="AK299" i="1"/>
  <c r="AC299" i="1"/>
  <c r="BH299" i="1"/>
  <c r="AR299" i="1"/>
  <c r="AJ299" i="1"/>
  <c r="AB299" i="1"/>
  <c r="AP299" i="1"/>
  <c r="AH299" i="1"/>
  <c r="Z299" i="1"/>
  <c r="AW299" i="1"/>
  <c r="AO299" i="1"/>
  <c r="AG299" i="1"/>
  <c r="Y299" i="1"/>
  <c r="AV299" i="1"/>
  <c r="AE299" i="1"/>
  <c r="AU299" i="1"/>
  <c r="AA299" i="1"/>
  <c r="BK299" i="1"/>
  <c r="AQ299" i="1"/>
  <c r="AN299" i="1"/>
  <c r="AM299" i="1"/>
  <c r="AF299" i="1"/>
  <c r="AI299" i="1"/>
  <c r="BH157" i="1"/>
  <c r="AZ157" i="1"/>
  <c r="AR157" i="1"/>
  <c r="AJ157" i="1"/>
  <c r="AB157" i="1"/>
  <c r="BG157" i="1"/>
  <c r="AY157" i="1"/>
  <c r="AQ157" i="1"/>
  <c r="AI157" i="1"/>
  <c r="AA157" i="1"/>
  <c r="BF157" i="1"/>
  <c r="AX157" i="1"/>
  <c r="AP157" i="1"/>
  <c r="AH157" i="1"/>
  <c r="Z157" i="1"/>
  <c r="AW157" i="1"/>
  <c r="AO157" i="1"/>
  <c r="AG157" i="1"/>
  <c r="Y157" i="1"/>
  <c r="BD157" i="1"/>
  <c r="AV157" i="1"/>
  <c r="AN157" i="1"/>
  <c r="AF157" i="1"/>
  <c r="BK157" i="1"/>
  <c r="BC157" i="1"/>
  <c r="AM157" i="1"/>
  <c r="AE157" i="1"/>
  <c r="BB157" i="1"/>
  <c r="AL157" i="1"/>
  <c r="AD157" i="1"/>
  <c r="BA157" i="1"/>
  <c r="AK157" i="1"/>
  <c r="AC157" i="1"/>
  <c r="BA441" i="1"/>
  <c r="AK441" i="1"/>
  <c r="AC441" i="1"/>
  <c r="BD441" i="1"/>
  <c r="AV441" i="1"/>
  <c r="AN441" i="1"/>
  <c r="AF441" i="1"/>
  <c r="BM441" i="1"/>
  <c r="BE441" i="1"/>
  <c r="AT441" i="1"/>
  <c r="AI441" i="1"/>
  <c r="Y441" i="1"/>
  <c r="BC441" i="1"/>
  <c r="AR441" i="1"/>
  <c r="AH441" i="1"/>
  <c r="BK441" i="1"/>
  <c r="BB441" i="1"/>
  <c r="AQ441" i="1"/>
  <c r="AG441" i="1"/>
  <c r="AZ441" i="1"/>
  <c r="AP441" i="1"/>
  <c r="AE441" i="1"/>
  <c r="AO441" i="1"/>
  <c r="AD441" i="1"/>
  <c r="BH441" i="1"/>
  <c r="AM441" i="1"/>
  <c r="AB441" i="1"/>
  <c r="BG441" i="1"/>
  <c r="AW441" i="1"/>
  <c r="AL441" i="1"/>
  <c r="AA441" i="1"/>
  <c r="AU441" i="1"/>
  <c r="AJ441" i="1"/>
  <c r="Z441" i="1"/>
  <c r="AZ75" i="1"/>
  <c r="AR75" i="1"/>
  <c r="AJ75" i="1"/>
  <c r="AB75" i="1"/>
  <c r="AY75" i="1"/>
  <c r="AQ75" i="1"/>
  <c r="AI75" i="1"/>
  <c r="AA75" i="1"/>
  <c r="AX75" i="1"/>
  <c r="AP75" i="1"/>
  <c r="AH75" i="1"/>
  <c r="Z75" i="1"/>
  <c r="BE75" i="1"/>
  <c r="AW75" i="1"/>
  <c r="AO75" i="1"/>
  <c r="AG75" i="1"/>
  <c r="Y75" i="1"/>
  <c r="BL75" i="1"/>
  <c r="BD75" i="1"/>
  <c r="AV75" i="1"/>
  <c r="AN75" i="1"/>
  <c r="AF75" i="1"/>
  <c r="BC75" i="1"/>
  <c r="AU75" i="1"/>
  <c r="AM75" i="1"/>
  <c r="AE75" i="1"/>
  <c r="BB75" i="1"/>
  <c r="AL75" i="1"/>
  <c r="AD75" i="1"/>
  <c r="BA75" i="1"/>
  <c r="AK75" i="1"/>
  <c r="AC75" i="1"/>
  <c r="AN88" i="1"/>
  <c r="AF88" i="1"/>
  <c r="AM88" i="1"/>
  <c r="AE88" i="1"/>
  <c r="AL88" i="1"/>
  <c r="AD88" i="1"/>
  <c r="AK88" i="1"/>
  <c r="AC88" i="1"/>
  <c r="AR88" i="1"/>
  <c r="AJ88" i="1"/>
  <c r="AB88" i="1"/>
  <c r="BG88" i="1"/>
  <c r="AQ88" i="1"/>
  <c r="AI88" i="1"/>
  <c r="AA88" i="1"/>
  <c r="AP88" i="1"/>
  <c r="AH88" i="1"/>
  <c r="Z88" i="1"/>
  <c r="AO88" i="1"/>
  <c r="AG88" i="1"/>
  <c r="Y88" i="1"/>
  <c r="AR359" i="1"/>
  <c r="AJ359" i="1"/>
  <c r="AB359" i="1"/>
  <c r="AQ359" i="1"/>
  <c r="AI359" i="1"/>
  <c r="AA359" i="1"/>
  <c r="AP359" i="1"/>
  <c r="AH359" i="1"/>
  <c r="Z359" i="1"/>
  <c r="AO359" i="1"/>
  <c r="AG359" i="1"/>
  <c r="Y359" i="1"/>
  <c r="BD359" i="1"/>
  <c r="AN359" i="1"/>
  <c r="AF359" i="1"/>
  <c r="BC359" i="1"/>
  <c r="AM359" i="1"/>
  <c r="AE359" i="1"/>
  <c r="AL359" i="1"/>
  <c r="AD359" i="1"/>
  <c r="AK359" i="1"/>
  <c r="AC359" i="1"/>
  <c r="AQ30" i="1"/>
  <c r="AI30" i="1"/>
  <c r="AA30" i="1"/>
  <c r="AP30" i="1"/>
  <c r="AH30" i="1"/>
  <c r="Z30" i="1"/>
  <c r="BE30" i="1"/>
  <c r="AO30" i="1"/>
  <c r="AG30" i="1"/>
  <c r="Y30" i="1"/>
  <c r="BC30" i="1"/>
  <c r="AM30" i="1"/>
  <c r="AE30" i="1"/>
  <c r="BJ30" i="1"/>
  <c r="BB30" i="1"/>
  <c r="AL30" i="1"/>
  <c r="AD30" i="1"/>
  <c r="BA30" i="1"/>
  <c r="AK30" i="1"/>
  <c r="AC30" i="1"/>
  <c r="BD30" i="1"/>
  <c r="AR30" i="1"/>
  <c r="AZ30" i="1"/>
  <c r="AN30" i="1"/>
  <c r="AJ30" i="1"/>
  <c r="AF30" i="1"/>
  <c r="AB30" i="1"/>
  <c r="BH14" i="1"/>
  <c r="AZ14" i="1"/>
  <c r="AR14" i="1"/>
  <c r="AJ14" i="1"/>
  <c r="AB14" i="1"/>
  <c r="AQ14" i="1"/>
  <c r="AI14" i="1"/>
  <c r="AA14" i="1"/>
  <c r="BF14" i="1"/>
  <c r="AP14" i="1"/>
  <c r="AH14" i="1"/>
  <c r="Z14" i="1"/>
  <c r="BM14" i="1"/>
  <c r="BE14" i="1"/>
  <c r="AW14" i="1"/>
  <c r="AO14" i="1"/>
  <c r="AG14" i="1"/>
  <c r="Y14" i="1"/>
  <c r="BD14" i="1"/>
  <c r="AV14" i="1"/>
  <c r="AN14" i="1"/>
  <c r="AF14" i="1"/>
  <c r="BC14" i="1"/>
  <c r="AU14" i="1"/>
  <c r="AM14" i="1"/>
  <c r="AE14" i="1"/>
  <c r="BB14" i="1"/>
  <c r="AT14" i="1"/>
  <c r="AL14" i="1"/>
  <c r="AD14" i="1"/>
  <c r="BA14" i="1"/>
  <c r="AK14" i="1"/>
  <c r="AC14" i="1"/>
  <c r="BB102" i="1"/>
  <c r="AL102" i="1"/>
  <c r="AD102" i="1"/>
  <c r="BA102" i="1"/>
  <c r="AK102" i="1"/>
  <c r="AC102" i="1"/>
  <c r="AZ102" i="1"/>
  <c r="AR102" i="1"/>
  <c r="AJ102" i="1"/>
  <c r="AB102" i="1"/>
  <c r="BG102" i="1"/>
  <c r="AY102" i="1"/>
  <c r="AQ102" i="1"/>
  <c r="AI102" i="1"/>
  <c r="AA102" i="1"/>
  <c r="BF102" i="1"/>
  <c r="AX102" i="1"/>
  <c r="AP102" i="1"/>
  <c r="AH102" i="1"/>
  <c r="Z102" i="1"/>
  <c r="AO102" i="1"/>
  <c r="AG102" i="1"/>
  <c r="Y102" i="1"/>
  <c r="BD102" i="1"/>
  <c r="AN102" i="1"/>
  <c r="AF102" i="1"/>
  <c r="BC102" i="1"/>
  <c r="AM102" i="1"/>
  <c r="AE102" i="1"/>
  <c r="AQ192" i="1"/>
  <c r="AI192" i="1"/>
  <c r="AA192" i="1"/>
  <c r="AP192" i="1"/>
  <c r="AH192" i="1"/>
  <c r="Z192" i="1"/>
  <c r="BM192" i="1"/>
  <c r="AW192" i="1"/>
  <c r="AO192" i="1"/>
  <c r="AG192" i="1"/>
  <c r="Y192" i="1"/>
  <c r="AV192" i="1"/>
  <c r="AN192" i="1"/>
  <c r="AF192" i="1"/>
  <c r="BK192" i="1"/>
  <c r="AU192" i="1"/>
  <c r="AM192" i="1"/>
  <c r="AE192" i="1"/>
  <c r="BJ192" i="1"/>
  <c r="AT192" i="1"/>
  <c r="AL192" i="1"/>
  <c r="AD192" i="1"/>
  <c r="AK192" i="1"/>
  <c r="AC192" i="1"/>
  <c r="AR192" i="1"/>
  <c r="AJ192" i="1"/>
  <c r="AB192" i="1"/>
  <c r="BH192" i="1"/>
  <c r="AZ192" i="1"/>
  <c r="AP315" i="1"/>
  <c r="AH315" i="1"/>
  <c r="Z315" i="1"/>
  <c r="BB315" i="1"/>
  <c r="AL315" i="1"/>
  <c r="AD315" i="1"/>
  <c r="AZ315" i="1"/>
  <c r="AR315" i="1"/>
  <c r="AJ315" i="1"/>
  <c r="AB315" i="1"/>
  <c r="AU315" i="1"/>
  <c r="AI315" i="1"/>
  <c r="BD315" i="1"/>
  <c r="AG315" i="1"/>
  <c r="BC315" i="1"/>
  <c r="AF315" i="1"/>
  <c r="AO315" i="1"/>
  <c r="AC315" i="1"/>
  <c r="AN315" i="1"/>
  <c r="AA315" i="1"/>
  <c r="AW315" i="1"/>
  <c r="AV315" i="1"/>
  <c r="AQ315" i="1"/>
  <c r="AM315" i="1"/>
  <c r="BA315" i="1"/>
  <c r="AK315" i="1"/>
  <c r="Y315" i="1"/>
  <c r="AE315" i="1"/>
  <c r="BD379" i="1"/>
  <c r="AV379" i="1"/>
  <c r="AN379" i="1"/>
  <c r="AF379" i="1"/>
  <c r="BK379" i="1"/>
  <c r="BC379" i="1"/>
  <c r="AU379" i="1"/>
  <c r="AM379" i="1"/>
  <c r="AE379" i="1"/>
  <c r="BB379" i="1"/>
  <c r="AT379" i="1"/>
  <c r="AL379" i="1"/>
  <c r="AD379" i="1"/>
  <c r="BA379" i="1"/>
  <c r="AK379" i="1"/>
  <c r="AC379" i="1"/>
  <c r="BH379" i="1"/>
  <c r="AZ379" i="1"/>
  <c r="AR379" i="1"/>
  <c r="AJ379" i="1"/>
  <c r="AB379" i="1"/>
  <c r="AQ379" i="1"/>
  <c r="AI379" i="1"/>
  <c r="AA379" i="1"/>
  <c r="AP379" i="1"/>
  <c r="AH379" i="1"/>
  <c r="Z379" i="1"/>
  <c r="BM379" i="1"/>
  <c r="AW379" i="1"/>
  <c r="AO379" i="1"/>
  <c r="AG379" i="1"/>
  <c r="Y379" i="1"/>
  <c r="BC358" i="1"/>
  <c r="AM358" i="1"/>
  <c r="AE358" i="1"/>
  <c r="AL358" i="1"/>
  <c r="AD358" i="1"/>
  <c r="AK358" i="1"/>
  <c r="AC358" i="1"/>
  <c r="AR358" i="1"/>
  <c r="AJ358" i="1"/>
  <c r="AB358" i="1"/>
  <c r="AQ358" i="1"/>
  <c r="AI358" i="1"/>
  <c r="AA358" i="1"/>
  <c r="AP358" i="1"/>
  <c r="AH358" i="1"/>
  <c r="Z358" i="1"/>
  <c r="AO358" i="1"/>
  <c r="AG358" i="1"/>
  <c r="Y358" i="1"/>
  <c r="BD358" i="1"/>
  <c r="AN358" i="1"/>
  <c r="AF358" i="1"/>
  <c r="BA113" i="1"/>
  <c r="AK113" i="1"/>
  <c r="AC113" i="1"/>
  <c r="BH113" i="1"/>
  <c r="AZ113" i="1"/>
  <c r="AR113" i="1"/>
  <c r="AJ113" i="1"/>
  <c r="AB113" i="1"/>
  <c r="BG113" i="1"/>
  <c r="AY113" i="1"/>
  <c r="AQ113" i="1"/>
  <c r="AI113" i="1"/>
  <c r="AA113" i="1"/>
  <c r="BF113" i="1"/>
  <c r="AX113" i="1"/>
  <c r="AP113" i="1"/>
  <c r="AH113" i="1"/>
  <c r="Z113" i="1"/>
  <c r="AW113" i="1"/>
  <c r="AO113" i="1"/>
  <c r="AG113" i="1"/>
  <c r="Y113" i="1"/>
  <c r="BD113" i="1"/>
  <c r="AN113" i="1"/>
  <c r="AF113" i="1"/>
  <c r="BK113" i="1"/>
  <c r="BC113" i="1"/>
  <c r="AU113" i="1"/>
  <c r="AM113" i="1"/>
  <c r="AE113" i="1"/>
  <c r="BB113" i="1"/>
  <c r="AL113" i="1"/>
  <c r="AD113" i="1"/>
  <c r="BC99" i="1"/>
  <c r="AM99" i="1"/>
  <c r="AE99" i="1"/>
  <c r="BB99" i="1"/>
  <c r="AL99" i="1"/>
  <c r="AD99" i="1"/>
  <c r="BA99" i="1"/>
  <c r="AK99" i="1"/>
  <c r="AC99" i="1"/>
  <c r="AZ99" i="1"/>
  <c r="AR99" i="1"/>
  <c r="AJ99" i="1"/>
  <c r="AB99" i="1"/>
  <c r="AQ99" i="1"/>
  <c r="AI99" i="1"/>
  <c r="AA99" i="1"/>
  <c r="AP99" i="1"/>
  <c r="AH99" i="1"/>
  <c r="Z99" i="1"/>
  <c r="BE99" i="1"/>
  <c r="AO99" i="1"/>
  <c r="AG99" i="1"/>
  <c r="Y99" i="1"/>
  <c r="BD99" i="1"/>
  <c r="AN99" i="1"/>
  <c r="AF99" i="1"/>
  <c r="AX381" i="1"/>
  <c r="AP381" i="1"/>
  <c r="AH381" i="1"/>
  <c r="Z381" i="1"/>
  <c r="BE381" i="1"/>
  <c r="AO381" i="1"/>
  <c r="AG381" i="1"/>
  <c r="Y381" i="1"/>
  <c r="BD381" i="1"/>
  <c r="AN381" i="1"/>
  <c r="AF381" i="1"/>
  <c r="BC381" i="1"/>
  <c r="AM381" i="1"/>
  <c r="AE381" i="1"/>
  <c r="BB381" i="1"/>
  <c r="AL381" i="1"/>
  <c r="AD381" i="1"/>
  <c r="BA381" i="1"/>
  <c r="AK381" i="1"/>
  <c r="AC381" i="1"/>
  <c r="AZ381" i="1"/>
  <c r="AR381" i="1"/>
  <c r="AJ381" i="1"/>
  <c r="AB381" i="1"/>
  <c r="AQ381" i="1"/>
  <c r="AI381" i="1"/>
  <c r="AA381" i="1"/>
  <c r="AY381" i="1"/>
  <c r="BG9" i="1"/>
  <c r="AQ9" i="1"/>
  <c r="AI9" i="1"/>
  <c r="AA9" i="1"/>
  <c r="BF9" i="1"/>
  <c r="AP9" i="1"/>
  <c r="AH9" i="1"/>
  <c r="Z9" i="1"/>
  <c r="AW9" i="1"/>
  <c r="AO9" i="1"/>
  <c r="AG9" i="1"/>
  <c r="Y9" i="1"/>
  <c r="AN9" i="1"/>
  <c r="AF9" i="1"/>
  <c r="BK9" i="1"/>
  <c r="AU9" i="1"/>
  <c r="AM9" i="1"/>
  <c r="AE9" i="1"/>
  <c r="AL9" i="1"/>
  <c r="AD9" i="1"/>
  <c r="AK9" i="1"/>
  <c r="AC9" i="1"/>
  <c r="BH9" i="1"/>
  <c r="AR9" i="1"/>
  <c r="AJ9" i="1"/>
  <c r="AB9" i="1"/>
  <c r="AQ41" i="1"/>
  <c r="AI41" i="1"/>
  <c r="AA41" i="1"/>
  <c r="AP41" i="1"/>
  <c r="AH41" i="1"/>
  <c r="Z41" i="1"/>
  <c r="AW41" i="1"/>
  <c r="AO41" i="1"/>
  <c r="AG41" i="1"/>
  <c r="Y41" i="1"/>
  <c r="AV41" i="1"/>
  <c r="AN41" i="1"/>
  <c r="AF41" i="1"/>
  <c r="BK41" i="1"/>
  <c r="AU41" i="1"/>
  <c r="AM41" i="1"/>
  <c r="AE41" i="1"/>
  <c r="AL41" i="1"/>
  <c r="AD41" i="1"/>
  <c r="AK41" i="1"/>
  <c r="AC41" i="1"/>
  <c r="BH41" i="1"/>
  <c r="AR41" i="1"/>
  <c r="AJ41" i="1"/>
  <c r="AB41" i="1"/>
  <c r="BG176" i="1"/>
  <c r="AY176" i="1"/>
  <c r="AQ176" i="1"/>
  <c r="AI176" i="1"/>
  <c r="AA176" i="1"/>
  <c r="BF176" i="1"/>
  <c r="AX176" i="1"/>
  <c r="AP176" i="1"/>
  <c r="AH176" i="1"/>
  <c r="Z176" i="1"/>
  <c r="AW176" i="1"/>
  <c r="AO176" i="1"/>
  <c r="AG176" i="1"/>
  <c r="Y176" i="1"/>
  <c r="BD176" i="1"/>
  <c r="AV176" i="1"/>
  <c r="AN176" i="1"/>
  <c r="AF176" i="1"/>
  <c r="BK176" i="1"/>
  <c r="BC176" i="1"/>
  <c r="AM176" i="1"/>
  <c r="AE176" i="1"/>
  <c r="BB176" i="1"/>
  <c r="AL176" i="1"/>
  <c r="AD176" i="1"/>
  <c r="AK176" i="1"/>
  <c r="AC176" i="1"/>
  <c r="AJ176" i="1"/>
  <c r="BH176" i="1"/>
  <c r="AB176" i="1"/>
  <c r="AR176" i="1"/>
  <c r="AK457" i="1"/>
  <c r="AC457" i="1"/>
  <c r="AY457" i="1"/>
  <c r="AQ457" i="1"/>
  <c r="AI457" i="1"/>
  <c r="AA457" i="1"/>
  <c r="AP457" i="1"/>
  <c r="AH457" i="1"/>
  <c r="Z457" i="1"/>
  <c r="AN457" i="1"/>
  <c r="AF457" i="1"/>
  <c r="AL457" i="1"/>
  <c r="AD457" i="1"/>
  <c r="AG457" i="1"/>
  <c r="AE457" i="1"/>
  <c r="AB457" i="1"/>
  <c r="Y457" i="1"/>
  <c r="AR457" i="1"/>
  <c r="AO457" i="1"/>
  <c r="AM457" i="1"/>
  <c r="AJ457" i="1"/>
  <c r="BB217" i="1"/>
  <c r="AT217" i="1"/>
  <c r="AL217" i="1"/>
  <c r="AD217" i="1"/>
  <c r="BA217" i="1"/>
  <c r="AK217" i="1"/>
  <c r="AC217" i="1"/>
  <c r="BH217" i="1"/>
  <c r="AZ217" i="1"/>
  <c r="AR217" i="1"/>
  <c r="AJ217" i="1"/>
  <c r="AB217" i="1"/>
  <c r="BG217" i="1"/>
  <c r="AQ217" i="1"/>
  <c r="AI217" i="1"/>
  <c r="AA217" i="1"/>
  <c r="BF217" i="1"/>
  <c r="AP217" i="1"/>
  <c r="AH217" i="1"/>
  <c r="Z217" i="1"/>
  <c r="AW217" i="1"/>
  <c r="AO217" i="1"/>
  <c r="AG217" i="1"/>
  <c r="Y217" i="1"/>
  <c r="BD217" i="1"/>
  <c r="AV217" i="1"/>
  <c r="AN217" i="1"/>
  <c r="AF217" i="1"/>
  <c r="BK217" i="1"/>
  <c r="BC217" i="1"/>
  <c r="AU217" i="1"/>
  <c r="AM217" i="1"/>
  <c r="AE217" i="1"/>
  <c r="AQ320" i="1"/>
  <c r="AI320" i="1"/>
  <c r="AA320" i="1"/>
  <c r="AP320" i="1"/>
  <c r="AH320" i="1"/>
  <c r="Z320" i="1"/>
  <c r="AV320" i="1"/>
  <c r="AN320" i="1"/>
  <c r="AF320" i="1"/>
  <c r="AU320" i="1"/>
  <c r="AM320" i="1"/>
  <c r="AE320" i="1"/>
  <c r="BI320" i="1"/>
  <c r="AK320" i="1"/>
  <c r="AC320" i="1"/>
  <c r="AR320" i="1"/>
  <c r="AJ320" i="1"/>
  <c r="AB320" i="1"/>
  <c r="AD320" i="1"/>
  <c r="Y320" i="1"/>
  <c r="AO320" i="1"/>
  <c r="AW320" i="1"/>
  <c r="AL320" i="1"/>
  <c r="AG320" i="1"/>
  <c r="BH375" i="1"/>
  <c r="AZ375" i="1"/>
  <c r="AR375" i="1"/>
  <c r="AJ375" i="1"/>
  <c r="AB375" i="1"/>
  <c r="BG375" i="1"/>
  <c r="AY375" i="1"/>
  <c r="AQ375" i="1"/>
  <c r="AI375" i="1"/>
  <c r="AA375" i="1"/>
  <c r="BF375" i="1"/>
  <c r="AX375" i="1"/>
  <c r="AP375" i="1"/>
  <c r="AH375" i="1"/>
  <c r="Z375" i="1"/>
  <c r="AW375" i="1"/>
  <c r="AO375" i="1"/>
  <c r="AG375" i="1"/>
  <c r="Y375" i="1"/>
  <c r="BD375" i="1"/>
  <c r="AV375" i="1"/>
  <c r="AN375" i="1"/>
  <c r="AF375" i="1"/>
  <c r="BC375" i="1"/>
  <c r="AM375" i="1"/>
  <c r="AE375" i="1"/>
  <c r="BB375" i="1"/>
  <c r="AL375" i="1"/>
  <c r="AD375" i="1"/>
  <c r="AK375" i="1"/>
  <c r="AC375" i="1"/>
  <c r="BA375" i="1"/>
  <c r="AS164" i="1"/>
  <c r="AS295" i="1"/>
  <c r="AS52" i="1"/>
  <c r="AS356" i="1"/>
  <c r="AS29" i="1"/>
  <c r="AS61" i="1"/>
  <c r="AS59" i="1"/>
  <c r="AS103" i="1"/>
  <c r="AS148" i="1"/>
  <c r="AS151" i="1"/>
  <c r="AS360" i="1"/>
  <c r="AS124" i="1"/>
  <c r="AS296" i="1"/>
  <c r="AS293" i="1"/>
  <c r="AS270" i="1"/>
  <c r="AS246" i="1"/>
  <c r="AS337" i="1"/>
  <c r="AS364" i="1"/>
  <c r="BD243" i="1"/>
  <c r="AN243" i="1"/>
  <c r="AF243" i="1"/>
  <c r="BK243" i="1"/>
  <c r="BC243" i="1"/>
  <c r="AU243" i="1"/>
  <c r="AM243" i="1"/>
  <c r="AE243" i="1"/>
  <c r="BB243" i="1"/>
  <c r="AT243" i="1"/>
  <c r="AL243" i="1"/>
  <c r="AD243" i="1"/>
  <c r="BA243" i="1"/>
  <c r="AK243" i="1"/>
  <c r="AC243" i="1"/>
  <c r="BH243" i="1"/>
  <c r="AZ243" i="1"/>
  <c r="AR243" i="1"/>
  <c r="AJ243" i="1"/>
  <c r="AB243" i="1"/>
  <c r="BG243" i="1"/>
  <c r="AQ243" i="1"/>
  <c r="AI243" i="1"/>
  <c r="AA243" i="1"/>
  <c r="BF243" i="1"/>
  <c r="AP243" i="1"/>
  <c r="AH243" i="1"/>
  <c r="Z243" i="1"/>
  <c r="BM243" i="1"/>
  <c r="BE243" i="1"/>
  <c r="AW243" i="1"/>
  <c r="AO243" i="1"/>
  <c r="AG243" i="1"/>
  <c r="Y243" i="1"/>
  <c r="BA130" i="1"/>
  <c r="AK130" i="1"/>
  <c r="AC130" i="1"/>
  <c r="AZ130" i="1"/>
  <c r="AR130" i="1"/>
  <c r="AJ130" i="1"/>
  <c r="AB130" i="1"/>
  <c r="AY130" i="1"/>
  <c r="AQ130" i="1"/>
  <c r="AI130" i="1"/>
  <c r="AA130" i="1"/>
  <c r="AX130" i="1"/>
  <c r="AP130" i="1"/>
  <c r="AH130" i="1"/>
  <c r="Z130" i="1"/>
  <c r="BE130" i="1"/>
  <c r="AO130" i="1"/>
  <c r="AG130" i="1"/>
  <c r="Y130" i="1"/>
  <c r="BD130" i="1"/>
  <c r="AN130" i="1"/>
  <c r="AF130" i="1"/>
  <c r="BC130" i="1"/>
  <c r="AM130" i="1"/>
  <c r="AE130" i="1"/>
  <c r="BB130" i="1"/>
  <c r="AL130" i="1"/>
  <c r="AD130" i="1"/>
  <c r="BB32" i="1"/>
  <c r="AL32" i="1"/>
  <c r="AD32" i="1"/>
  <c r="BA32" i="1"/>
  <c r="AK32" i="1"/>
  <c r="AC32" i="1"/>
  <c r="BH32" i="1"/>
  <c r="AZ32" i="1"/>
  <c r="AR32" i="1"/>
  <c r="AJ32" i="1"/>
  <c r="AB32" i="1"/>
  <c r="AY32" i="1"/>
  <c r="AQ32" i="1"/>
  <c r="AI32" i="1"/>
  <c r="AA32" i="1"/>
  <c r="BE32" i="1"/>
  <c r="AW32" i="1"/>
  <c r="AO32" i="1"/>
  <c r="AG32" i="1"/>
  <c r="Y32" i="1"/>
  <c r="BL32" i="1"/>
  <c r="BD32" i="1"/>
  <c r="AV32" i="1"/>
  <c r="AN32" i="1"/>
  <c r="AF32" i="1"/>
  <c r="BC32" i="1"/>
  <c r="AU32" i="1"/>
  <c r="AM32" i="1"/>
  <c r="AE32" i="1"/>
  <c r="AX32" i="1"/>
  <c r="AP32" i="1"/>
  <c r="AH32" i="1"/>
  <c r="Z32" i="1"/>
  <c r="AS77" i="1"/>
  <c r="BG308" i="1"/>
  <c r="AQ308" i="1"/>
  <c r="AI308" i="1"/>
  <c r="AA308" i="1"/>
  <c r="BF308" i="1"/>
  <c r="AP308" i="1"/>
  <c r="AH308" i="1"/>
  <c r="Z308" i="1"/>
  <c r="AO308" i="1"/>
  <c r="AG308" i="1"/>
  <c r="Y308" i="1"/>
  <c r="BC308" i="1"/>
  <c r="AM308" i="1"/>
  <c r="AE308" i="1"/>
  <c r="BB308" i="1"/>
  <c r="AL308" i="1"/>
  <c r="AD308" i="1"/>
  <c r="AN308" i="1"/>
  <c r="AK308" i="1"/>
  <c r="BI308" i="1"/>
  <c r="AJ308" i="1"/>
  <c r="BH308" i="1"/>
  <c r="AF308" i="1"/>
  <c r="AC308" i="1"/>
  <c r="BD308" i="1"/>
  <c r="AB308" i="1"/>
  <c r="AR308" i="1"/>
  <c r="BA308" i="1"/>
  <c r="BM248" i="1"/>
  <c r="AO248" i="1"/>
  <c r="AG248" i="1"/>
  <c r="Y248" i="1"/>
  <c r="BD248" i="1"/>
  <c r="AN248" i="1"/>
  <c r="AF248" i="1"/>
  <c r="BK248" i="1"/>
  <c r="BC248" i="1"/>
  <c r="AM248" i="1"/>
  <c r="AE248" i="1"/>
  <c r="BB248" i="1"/>
  <c r="AT248" i="1"/>
  <c r="AL248" i="1"/>
  <c r="AD248" i="1"/>
  <c r="AK248" i="1"/>
  <c r="AC248" i="1"/>
  <c r="BH248" i="1"/>
  <c r="AR248" i="1"/>
  <c r="AJ248" i="1"/>
  <c r="AB248" i="1"/>
  <c r="AQ248" i="1"/>
  <c r="AI248" i="1"/>
  <c r="AA248" i="1"/>
  <c r="AP248" i="1"/>
  <c r="AH248" i="1"/>
  <c r="Z248" i="1"/>
  <c r="AW93" i="1"/>
  <c r="AO93" i="1"/>
  <c r="AG93" i="1"/>
  <c r="Y93" i="1"/>
  <c r="AV93" i="1"/>
  <c r="AN93" i="1"/>
  <c r="AF93" i="1"/>
  <c r="AU93" i="1"/>
  <c r="AM93" i="1"/>
  <c r="AE93" i="1"/>
  <c r="AL93" i="1"/>
  <c r="AD93" i="1"/>
  <c r="AK93" i="1"/>
  <c r="AC93" i="1"/>
  <c r="BH93" i="1"/>
  <c r="AR93" i="1"/>
  <c r="AJ93" i="1"/>
  <c r="AB93" i="1"/>
  <c r="AQ93" i="1"/>
  <c r="AI93" i="1"/>
  <c r="AA93" i="1"/>
  <c r="BF93" i="1"/>
  <c r="AP93" i="1"/>
  <c r="AH93" i="1"/>
  <c r="Z93" i="1"/>
  <c r="BD112" i="1"/>
  <c r="AN112" i="1"/>
  <c r="AF112" i="1"/>
  <c r="BK112" i="1"/>
  <c r="BC112" i="1"/>
  <c r="AU112" i="1"/>
  <c r="AM112" i="1"/>
  <c r="AE112" i="1"/>
  <c r="BB112" i="1"/>
  <c r="AL112" i="1"/>
  <c r="AD112" i="1"/>
  <c r="BA112" i="1"/>
  <c r="AK112" i="1"/>
  <c r="AC112" i="1"/>
  <c r="BH112" i="1"/>
  <c r="AZ112" i="1"/>
  <c r="AR112" i="1"/>
  <c r="AJ112" i="1"/>
  <c r="AB112" i="1"/>
  <c r="BG112" i="1"/>
  <c r="AY112" i="1"/>
  <c r="AQ112" i="1"/>
  <c r="AI112" i="1"/>
  <c r="AA112" i="1"/>
  <c r="BF112" i="1"/>
  <c r="AX112" i="1"/>
  <c r="AP112" i="1"/>
  <c r="AH112" i="1"/>
  <c r="Z112" i="1"/>
  <c r="AW112" i="1"/>
  <c r="AO112" i="1"/>
  <c r="AG112" i="1"/>
  <c r="Y112" i="1"/>
  <c r="BF60" i="1"/>
  <c r="AX60" i="1"/>
  <c r="AP60" i="1"/>
  <c r="AH60" i="1"/>
  <c r="Z60" i="1"/>
  <c r="AW60" i="1"/>
  <c r="AO60" i="1"/>
  <c r="AG60" i="1"/>
  <c r="Y60" i="1"/>
  <c r="BD60" i="1"/>
  <c r="AV60" i="1"/>
  <c r="AN60" i="1"/>
  <c r="AF60" i="1"/>
  <c r="BC60" i="1"/>
  <c r="AU60" i="1"/>
  <c r="AM60" i="1"/>
  <c r="AE60" i="1"/>
  <c r="BB60" i="1"/>
  <c r="AL60" i="1"/>
  <c r="AD60" i="1"/>
  <c r="BA60" i="1"/>
  <c r="AK60" i="1"/>
  <c r="AC60" i="1"/>
  <c r="AZ60" i="1"/>
  <c r="AR60" i="1"/>
  <c r="AJ60" i="1"/>
  <c r="AB60" i="1"/>
  <c r="BG60" i="1"/>
  <c r="AY60" i="1"/>
  <c r="AQ60" i="1"/>
  <c r="AI60" i="1"/>
  <c r="AA60" i="1"/>
  <c r="BB86" i="1"/>
  <c r="AL86" i="1"/>
  <c r="AD86" i="1"/>
  <c r="BA86" i="1"/>
  <c r="AK86" i="1"/>
  <c r="AC86" i="1"/>
  <c r="AZ86" i="1"/>
  <c r="AR86" i="1"/>
  <c r="AJ86" i="1"/>
  <c r="AB86" i="1"/>
  <c r="BG86" i="1"/>
  <c r="AY86" i="1"/>
  <c r="AQ86" i="1"/>
  <c r="AI86" i="1"/>
  <c r="AA86" i="1"/>
  <c r="BF86" i="1"/>
  <c r="AX86" i="1"/>
  <c r="AP86" i="1"/>
  <c r="AH86" i="1"/>
  <c r="Z86" i="1"/>
  <c r="BE86" i="1"/>
  <c r="AW86" i="1"/>
  <c r="AO86" i="1"/>
  <c r="AG86" i="1"/>
  <c r="Y86" i="1"/>
  <c r="BD86" i="1"/>
  <c r="AV86" i="1"/>
  <c r="AN86" i="1"/>
  <c r="AF86" i="1"/>
  <c r="BC86" i="1"/>
  <c r="AU86" i="1"/>
  <c r="AM86" i="1"/>
  <c r="AE86" i="1"/>
  <c r="AP365" i="1"/>
  <c r="AH365" i="1"/>
  <c r="Z365" i="1"/>
  <c r="BC365" i="1"/>
  <c r="AL365" i="1"/>
  <c r="AD365" i="1"/>
  <c r="AR365" i="1"/>
  <c r="AJ365" i="1"/>
  <c r="AB365" i="1"/>
  <c r="AM365" i="1"/>
  <c r="Y365" i="1"/>
  <c r="AK365" i="1"/>
  <c r="AI365" i="1"/>
  <c r="BD365" i="1"/>
  <c r="AG365" i="1"/>
  <c r="AF365" i="1"/>
  <c r="AQ365" i="1"/>
  <c r="AE365" i="1"/>
  <c r="AO365" i="1"/>
  <c r="AC365" i="1"/>
  <c r="AN365" i="1"/>
  <c r="AA365" i="1"/>
  <c r="BD432" i="1"/>
  <c r="AV432" i="1"/>
  <c r="AN432" i="1"/>
  <c r="AF432" i="1"/>
  <c r="BC432" i="1"/>
  <c r="AU432" i="1"/>
  <c r="AM432" i="1"/>
  <c r="AE432" i="1"/>
  <c r="BB432" i="1"/>
  <c r="AL432" i="1"/>
  <c r="AD432" i="1"/>
  <c r="BA432" i="1"/>
  <c r="AK432" i="1"/>
  <c r="AC432" i="1"/>
  <c r="BH432" i="1"/>
  <c r="AZ432" i="1"/>
  <c r="AR432" i="1"/>
  <c r="AJ432" i="1"/>
  <c r="AB432" i="1"/>
  <c r="BG432" i="1"/>
  <c r="AY432" i="1"/>
  <c r="AQ432" i="1"/>
  <c r="AI432" i="1"/>
  <c r="AA432" i="1"/>
  <c r="BF432" i="1"/>
  <c r="AX432" i="1"/>
  <c r="AP432" i="1"/>
  <c r="AH432" i="1"/>
  <c r="Z432" i="1"/>
  <c r="BE432" i="1"/>
  <c r="AW432" i="1"/>
  <c r="AO432" i="1"/>
  <c r="AG432" i="1"/>
  <c r="Y432" i="1"/>
  <c r="BK436" i="1"/>
  <c r="BC436" i="1"/>
  <c r="AU436" i="1"/>
  <c r="AM436" i="1"/>
  <c r="AE436" i="1"/>
  <c r="BJ436" i="1"/>
  <c r="BB436" i="1"/>
  <c r="AT436" i="1"/>
  <c r="AL436" i="1"/>
  <c r="AD436" i="1"/>
  <c r="BA436" i="1"/>
  <c r="AK436" i="1"/>
  <c r="AC436" i="1"/>
  <c r="AR436" i="1"/>
  <c r="AJ436" i="1"/>
  <c r="AB436" i="1"/>
  <c r="AQ436" i="1"/>
  <c r="AI436" i="1"/>
  <c r="AA436" i="1"/>
  <c r="AP436" i="1"/>
  <c r="AH436" i="1"/>
  <c r="Z436" i="1"/>
  <c r="BE436" i="1"/>
  <c r="AW436" i="1"/>
  <c r="AO436" i="1"/>
  <c r="AG436" i="1"/>
  <c r="Y436" i="1"/>
  <c r="AF436" i="1"/>
  <c r="BD436" i="1"/>
  <c r="AV436" i="1"/>
  <c r="AN436" i="1"/>
  <c r="AY447" i="1"/>
  <c r="AQ447" i="1"/>
  <c r="AI447" i="1"/>
  <c r="AA447" i="1"/>
  <c r="BB447" i="1"/>
  <c r="AL447" i="1"/>
  <c r="AD447" i="1"/>
  <c r="AW447" i="1"/>
  <c r="AN447" i="1"/>
  <c r="AC447" i="1"/>
  <c r="AV447" i="1"/>
  <c r="AM447" i="1"/>
  <c r="AB447" i="1"/>
  <c r="BE447" i="1"/>
  <c r="AU447" i="1"/>
  <c r="AK447" i="1"/>
  <c r="Z447" i="1"/>
  <c r="BL447" i="1"/>
  <c r="BD447" i="1"/>
  <c r="AJ447" i="1"/>
  <c r="Y447" i="1"/>
  <c r="BC447" i="1"/>
  <c r="AH447" i="1"/>
  <c r="BA447" i="1"/>
  <c r="AR447" i="1"/>
  <c r="AG447" i="1"/>
  <c r="AZ447" i="1"/>
  <c r="AP447" i="1"/>
  <c r="AF447" i="1"/>
  <c r="AX447" i="1"/>
  <c r="AO447" i="1"/>
  <c r="AE447" i="1"/>
  <c r="BC451" i="1"/>
  <c r="AU451" i="1"/>
  <c r="AM451" i="1"/>
  <c r="AE451" i="1"/>
  <c r="BA451" i="1"/>
  <c r="BH451" i="1"/>
  <c r="AZ451" i="1"/>
  <c r="AR451" i="1"/>
  <c r="AJ451" i="1"/>
  <c r="AB451" i="1"/>
  <c r="BF451" i="1"/>
  <c r="AP451" i="1"/>
  <c r="AH451" i="1"/>
  <c r="Z451" i="1"/>
  <c r="AT451" i="1"/>
  <c r="AF451" i="1"/>
  <c r="AQ451" i="1"/>
  <c r="AD451" i="1"/>
  <c r="BD451" i="1"/>
  <c r="AO451" i="1"/>
  <c r="AC451" i="1"/>
  <c r="BM451" i="1"/>
  <c r="BB451" i="1"/>
  <c r="AN451" i="1"/>
  <c r="AA451" i="1"/>
  <c r="AL451" i="1"/>
  <c r="Y451" i="1"/>
  <c r="AK451" i="1"/>
  <c r="AW451" i="1"/>
  <c r="AI451" i="1"/>
  <c r="AV451" i="1"/>
  <c r="AG451" i="1"/>
  <c r="AZ317" i="1"/>
  <c r="AR317" i="1"/>
  <c r="AJ317" i="1"/>
  <c r="AB317" i="1"/>
  <c r="BD317" i="1"/>
  <c r="AV317" i="1"/>
  <c r="AN317" i="1"/>
  <c r="AF317" i="1"/>
  <c r="BB317" i="1"/>
  <c r="AL317" i="1"/>
  <c r="AD317" i="1"/>
  <c r="BA317" i="1"/>
  <c r="AK317" i="1"/>
  <c r="AC317" i="1"/>
  <c r="AE317" i="1"/>
  <c r="AQ317" i="1"/>
  <c r="AA317" i="1"/>
  <c r="AP317" i="1"/>
  <c r="Z317" i="1"/>
  <c r="AM317" i="1"/>
  <c r="AI317" i="1"/>
  <c r="Y317" i="1"/>
  <c r="AW317" i="1"/>
  <c r="AU317" i="1"/>
  <c r="AO317" i="1"/>
  <c r="BC317" i="1"/>
  <c r="AG317" i="1"/>
  <c r="AH317" i="1"/>
  <c r="BH54" i="1"/>
  <c r="AZ54" i="1"/>
  <c r="AR54" i="1"/>
  <c r="AJ54" i="1"/>
  <c r="AB54" i="1"/>
  <c r="BG54" i="1"/>
  <c r="AY54" i="1"/>
  <c r="AQ54" i="1"/>
  <c r="AI54" i="1"/>
  <c r="AA54" i="1"/>
  <c r="BF54" i="1"/>
  <c r="AX54" i="1"/>
  <c r="AP54" i="1"/>
  <c r="AH54" i="1"/>
  <c r="Z54" i="1"/>
  <c r="BE54" i="1"/>
  <c r="AW54" i="1"/>
  <c r="AO54" i="1"/>
  <c r="AG54" i="1"/>
  <c r="Y54" i="1"/>
  <c r="BD54" i="1"/>
  <c r="AV54" i="1"/>
  <c r="AN54" i="1"/>
  <c r="AF54" i="1"/>
  <c r="BC54" i="1"/>
  <c r="AM54" i="1"/>
  <c r="AE54" i="1"/>
  <c r="BB54" i="1"/>
  <c r="AL54" i="1"/>
  <c r="AD54" i="1"/>
  <c r="BA54" i="1"/>
  <c r="AK54" i="1"/>
  <c r="AC54" i="1"/>
  <c r="AP245" i="1"/>
  <c r="AH245" i="1"/>
  <c r="Z245" i="1"/>
  <c r="AO245" i="1"/>
  <c r="AG245" i="1"/>
  <c r="Y245" i="1"/>
  <c r="AN245" i="1"/>
  <c r="AF245" i="1"/>
  <c r="AM245" i="1"/>
  <c r="AE245" i="1"/>
  <c r="AL245" i="1"/>
  <c r="AD245" i="1"/>
  <c r="AK245" i="1"/>
  <c r="AC245" i="1"/>
  <c r="AR245" i="1"/>
  <c r="AJ245" i="1"/>
  <c r="AB245" i="1"/>
  <c r="AY245" i="1"/>
  <c r="AQ245" i="1"/>
  <c r="AI245" i="1"/>
  <c r="AA245" i="1"/>
  <c r="BG136" i="1"/>
  <c r="AY136" i="1"/>
  <c r="AQ136" i="1"/>
  <c r="AI136" i="1"/>
  <c r="AA136" i="1"/>
  <c r="BF136" i="1"/>
  <c r="AX136" i="1"/>
  <c r="AP136" i="1"/>
  <c r="AH136" i="1"/>
  <c r="Z136" i="1"/>
  <c r="AW136" i="1"/>
  <c r="AO136" i="1"/>
  <c r="AG136" i="1"/>
  <c r="Y136" i="1"/>
  <c r="BD136" i="1"/>
  <c r="AN136" i="1"/>
  <c r="AF136" i="1"/>
  <c r="BK136" i="1"/>
  <c r="BC136" i="1"/>
  <c r="AU136" i="1"/>
  <c r="AM136" i="1"/>
  <c r="AE136" i="1"/>
  <c r="BB136" i="1"/>
  <c r="AL136" i="1"/>
  <c r="AD136" i="1"/>
  <c r="BA136" i="1"/>
  <c r="AK136" i="1"/>
  <c r="AC136" i="1"/>
  <c r="BH136" i="1"/>
  <c r="AZ136" i="1"/>
  <c r="AR136" i="1"/>
  <c r="AJ136" i="1"/>
  <c r="AB136" i="1"/>
  <c r="BH247" i="1"/>
  <c r="AZ247" i="1"/>
  <c r="AR247" i="1"/>
  <c r="AJ247" i="1"/>
  <c r="AB247" i="1"/>
  <c r="AY247" i="1"/>
  <c r="AQ247" i="1"/>
  <c r="AI247" i="1"/>
  <c r="AA247" i="1"/>
  <c r="BF247" i="1"/>
  <c r="AX247" i="1"/>
  <c r="AP247" i="1"/>
  <c r="AH247" i="1"/>
  <c r="Z247" i="1"/>
  <c r="BM247" i="1"/>
  <c r="BE247" i="1"/>
  <c r="AW247" i="1"/>
  <c r="AO247" i="1"/>
  <c r="AG247" i="1"/>
  <c r="Y247" i="1"/>
  <c r="BD247" i="1"/>
  <c r="AV247" i="1"/>
  <c r="AN247" i="1"/>
  <c r="AF247" i="1"/>
  <c r="BK247" i="1"/>
  <c r="BC247" i="1"/>
  <c r="AU247" i="1"/>
  <c r="AM247" i="1"/>
  <c r="AE247" i="1"/>
  <c r="BB247" i="1"/>
  <c r="AT247" i="1"/>
  <c r="AL247" i="1"/>
  <c r="AD247" i="1"/>
  <c r="BA247" i="1"/>
  <c r="AK247" i="1"/>
  <c r="AC247" i="1"/>
  <c r="BE73" i="1"/>
  <c r="BD73" i="1"/>
  <c r="BI73" i="1"/>
  <c r="BA73" i="1"/>
  <c r="AY73" i="1"/>
  <c r="AQ73" i="1"/>
  <c r="AI73" i="1"/>
  <c r="AA73" i="1"/>
  <c r="AK73" i="1"/>
  <c r="AB73" i="1"/>
  <c r="BC73" i="1"/>
  <c r="AJ73" i="1"/>
  <c r="Z73" i="1"/>
  <c r="BB73" i="1"/>
  <c r="AR73" i="1"/>
  <c r="AH73" i="1"/>
  <c r="Y73" i="1"/>
  <c r="AZ73" i="1"/>
  <c r="AP73" i="1"/>
  <c r="AG73" i="1"/>
  <c r="AX73" i="1"/>
  <c r="AO73" i="1"/>
  <c r="AF73" i="1"/>
  <c r="AW73" i="1"/>
  <c r="AN73" i="1"/>
  <c r="AE73" i="1"/>
  <c r="BH73" i="1"/>
  <c r="AV73" i="1"/>
  <c r="AM73" i="1"/>
  <c r="AD73" i="1"/>
  <c r="AU73" i="1"/>
  <c r="AL73" i="1"/>
  <c r="AC73" i="1"/>
  <c r="AO150" i="1"/>
  <c r="AG150" i="1"/>
  <c r="Y150" i="1"/>
  <c r="BD150" i="1"/>
  <c r="AN150" i="1"/>
  <c r="AF150" i="1"/>
  <c r="BC150" i="1"/>
  <c r="AM150" i="1"/>
  <c r="AE150" i="1"/>
  <c r="BB150" i="1"/>
  <c r="AL150" i="1"/>
  <c r="AD150" i="1"/>
  <c r="AK150" i="1"/>
  <c r="AC150" i="1"/>
  <c r="AR150" i="1"/>
  <c r="AJ150" i="1"/>
  <c r="AB150" i="1"/>
  <c r="AQ150" i="1"/>
  <c r="AI150" i="1"/>
  <c r="AA150" i="1"/>
  <c r="AP150" i="1"/>
  <c r="AH150" i="1"/>
  <c r="Z150" i="1"/>
  <c r="BD177" i="1"/>
  <c r="AV177" i="1"/>
  <c r="AN177" i="1"/>
  <c r="AF177" i="1"/>
  <c r="BK177" i="1"/>
  <c r="BC177" i="1"/>
  <c r="AM177" i="1"/>
  <c r="AE177" i="1"/>
  <c r="BB177" i="1"/>
  <c r="AL177" i="1"/>
  <c r="AD177" i="1"/>
  <c r="BA177" i="1"/>
  <c r="AK177" i="1"/>
  <c r="AC177" i="1"/>
  <c r="BH177" i="1"/>
  <c r="AZ177" i="1"/>
  <c r="AR177" i="1"/>
  <c r="AJ177" i="1"/>
  <c r="AB177" i="1"/>
  <c r="BG177" i="1"/>
  <c r="AY177" i="1"/>
  <c r="AQ177" i="1"/>
  <c r="AI177" i="1"/>
  <c r="AA177" i="1"/>
  <c r="BF177" i="1"/>
  <c r="AX177" i="1"/>
  <c r="AP177" i="1"/>
  <c r="AH177" i="1"/>
  <c r="Z177" i="1"/>
  <c r="AO177" i="1"/>
  <c r="AG177" i="1"/>
  <c r="Y177" i="1"/>
  <c r="BE177" i="1"/>
  <c r="AW177" i="1"/>
  <c r="BD185" i="1"/>
  <c r="AV185" i="1"/>
  <c r="AN185" i="1"/>
  <c r="AF185" i="1"/>
  <c r="BC185" i="1"/>
  <c r="AM185" i="1"/>
  <c r="AE185" i="1"/>
  <c r="BB185" i="1"/>
  <c r="AL185" i="1"/>
  <c r="AD185" i="1"/>
  <c r="AK185" i="1"/>
  <c r="AC185" i="1"/>
  <c r="BH185" i="1"/>
  <c r="AR185" i="1"/>
  <c r="AJ185" i="1"/>
  <c r="AB185" i="1"/>
  <c r="BG185" i="1"/>
  <c r="AY185" i="1"/>
  <c r="AQ185" i="1"/>
  <c r="AI185" i="1"/>
  <c r="AA185" i="1"/>
  <c r="BF185" i="1"/>
  <c r="AP185" i="1"/>
  <c r="AH185" i="1"/>
  <c r="Z185" i="1"/>
  <c r="Y185" i="1"/>
  <c r="AW185" i="1"/>
  <c r="AO185" i="1"/>
  <c r="AG185" i="1"/>
  <c r="BA302" i="1"/>
  <c r="AK302" i="1"/>
  <c r="AC302" i="1"/>
  <c r="AZ302" i="1"/>
  <c r="AR302" i="1"/>
  <c r="AJ302" i="1"/>
  <c r="AB302" i="1"/>
  <c r="AY302" i="1"/>
  <c r="AQ302" i="1"/>
  <c r="AI302" i="1"/>
  <c r="AA302" i="1"/>
  <c r="BE302" i="1"/>
  <c r="AW302" i="1"/>
  <c r="AO302" i="1"/>
  <c r="AG302" i="1"/>
  <c r="Y302" i="1"/>
  <c r="BL302" i="1"/>
  <c r="BD302" i="1"/>
  <c r="AV302" i="1"/>
  <c r="AN302" i="1"/>
  <c r="AF302" i="1"/>
  <c r="AX302" i="1"/>
  <c r="AD302" i="1"/>
  <c r="AU302" i="1"/>
  <c r="Z302" i="1"/>
  <c r="AP302" i="1"/>
  <c r="AM302" i="1"/>
  <c r="AL302" i="1"/>
  <c r="BB302" i="1"/>
  <c r="AE302" i="1"/>
  <c r="BC302" i="1"/>
  <c r="AH302" i="1"/>
  <c r="AO7" i="1"/>
  <c r="AG7" i="1"/>
  <c r="Y7" i="1"/>
  <c r="AN7" i="1"/>
  <c r="AF7" i="1"/>
  <c r="AM7" i="1"/>
  <c r="AE7" i="1"/>
  <c r="AL7" i="1"/>
  <c r="AD7" i="1"/>
  <c r="AK7" i="1"/>
  <c r="AC7" i="1"/>
  <c r="AR7" i="1"/>
  <c r="AJ7" i="1"/>
  <c r="AB7" i="1"/>
  <c r="AQ7" i="1"/>
  <c r="AI7" i="1"/>
  <c r="AA7" i="1"/>
  <c r="BF7" i="1"/>
  <c r="AP7" i="1"/>
  <c r="AH7" i="1"/>
  <c r="Z7" i="1"/>
  <c r="BK324" i="1"/>
  <c r="BC324" i="1"/>
  <c r="AU324" i="1"/>
  <c r="AM324" i="1"/>
  <c r="AE324" i="1"/>
  <c r="BB324" i="1"/>
  <c r="AT324" i="1"/>
  <c r="AL324" i="1"/>
  <c r="AD324" i="1"/>
  <c r="BH324" i="1"/>
  <c r="AR324" i="1"/>
  <c r="AJ324" i="1"/>
  <c r="AB324" i="1"/>
  <c r="BG324" i="1"/>
  <c r="AQ324" i="1"/>
  <c r="AI324" i="1"/>
  <c r="AA324" i="1"/>
  <c r="BM324" i="1"/>
  <c r="AW324" i="1"/>
  <c r="AO324" i="1"/>
  <c r="AG324" i="1"/>
  <c r="Y324" i="1"/>
  <c r="BD324" i="1"/>
  <c r="AV324" i="1"/>
  <c r="AN324" i="1"/>
  <c r="AF324" i="1"/>
  <c r="BA324" i="1"/>
  <c r="AC324" i="1"/>
  <c r="Z324" i="1"/>
  <c r="AP324" i="1"/>
  <c r="AK324" i="1"/>
  <c r="AH324" i="1"/>
  <c r="BK276" i="1"/>
  <c r="BC276" i="1"/>
  <c r="AU276" i="1"/>
  <c r="AM276" i="1"/>
  <c r="AE276" i="1"/>
  <c r="BB276" i="1"/>
  <c r="AT276" i="1"/>
  <c r="AL276" i="1"/>
  <c r="AD276" i="1"/>
  <c r="BA276" i="1"/>
  <c r="AK276" i="1"/>
  <c r="AC276" i="1"/>
  <c r="BH276" i="1"/>
  <c r="AR276" i="1"/>
  <c r="AJ276" i="1"/>
  <c r="AB276" i="1"/>
  <c r="AY276" i="1"/>
  <c r="AQ276" i="1"/>
  <c r="AI276" i="1"/>
  <c r="AA276" i="1"/>
  <c r="AX276" i="1"/>
  <c r="AP276" i="1"/>
  <c r="AH276" i="1"/>
  <c r="Z276" i="1"/>
  <c r="BD276" i="1"/>
  <c r="AV276" i="1"/>
  <c r="AN276" i="1"/>
  <c r="AF276" i="1"/>
  <c r="AO276" i="1"/>
  <c r="AG276" i="1"/>
  <c r="Y276" i="1"/>
  <c r="BE276" i="1"/>
  <c r="BM276" i="1"/>
  <c r="AW276" i="1"/>
  <c r="BE206" i="1"/>
  <c r="AW206" i="1"/>
  <c r="AO206" i="1"/>
  <c r="AG206" i="1"/>
  <c r="Y206" i="1"/>
  <c r="BD206" i="1"/>
  <c r="AV206" i="1"/>
  <c r="AN206" i="1"/>
  <c r="AF206" i="1"/>
  <c r="BC206" i="1"/>
  <c r="AU206" i="1"/>
  <c r="AM206" i="1"/>
  <c r="AE206" i="1"/>
  <c r="BB206" i="1"/>
  <c r="AL206" i="1"/>
  <c r="AD206" i="1"/>
  <c r="BA206" i="1"/>
  <c r="AK206" i="1"/>
  <c r="AC206" i="1"/>
  <c r="AZ206" i="1"/>
  <c r="AR206" i="1"/>
  <c r="AJ206" i="1"/>
  <c r="AB206" i="1"/>
  <c r="BG206" i="1"/>
  <c r="AY206" i="1"/>
  <c r="AQ206" i="1"/>
  <c r="AI206" i="1"/>
  <c r="AA206" i="1"/>
  <c r="Z206" i="1"/>
  <c r="BF206" i="1"/>
  <c r="AX206" i="1"/>
  <c r="AP206" i="1"/>
  <c r="AH206" i="1"/>
  <c r="BG354" i="1"/>
  <c r="AY354" i="1"/>
  <c r="AQ354" i="1"/>
  <c r="AI354" i="1"/>
  <c r="AA354" i="1"/>
  <c r="BF354" i="1"/>
  <c r="AX354" i="1"/>
  <c r="AP354" i="1"/>
  <c r="AH354" i="1"/>
  <c r="Z354" i="1"/>
  <c r="BE354" i="1"/>
  <c r="AW354" i="1"/>
  <c r="AO354" i="1"/>
  <c r="AG354" i="1"/>
  <c r="Y354" i="1"/>
  <c r="BD354" i="1"/>
  <c r="AV354" i="1"/>
  <c r="AN354" i="1"/>
  <c r="AF354" i="1"/>
  <c r="BC354" i="1"/>
  <c r="AU354" i="1"/>
  <c r="AM354" i="1"/>
  <c r="AE354" i="1"/>
  <c r="BB354" i="1"/>
  <c r="AT354" i="1"/>
  <c r="AL354" i="1"/>
  <c r="AD354" i="1"/>
  <c r="BA354" i="1"/>
  <c r="AK354" i="1"/>
  <c r="AC354" i="1"/>
  <c r="AJ354" i="1"/>
  <c r="AB354" i="1"/>
  <c r="AZ354" i="1"/>
  <c r="AR354" i="1"/>
  <c r="AS298" i="1"/>
  <c r="AS91" i="1"/>
  <c r="AS74" i="1"/>
  <c r="AS368" i="1"/>
  <c r="AS163" i="1"/>
  <c r="AS200" i="1"/>
  <c r="AS18" i="1"/>
  <c r="AS380" i="1"/>
  <c r="AS326" i="1"/>
  <c r="AS259" i="1"/>
  <c r="AS257" i="1"/>
  <c r="AS336" i="1"/>
  <c r="AS235" i="1"/>
  <c r="AS357" i="1"/>
  <c r="AS309" i="1"/>
  <c r="AS43" i="1"/>
  <c r="AS331" i="1"/>
  <c r="BL42" i="1"/>
  <c r="AV42" i="1"/>
  <c r="AN42" i="1"/>
  <c r="AF42" i="1"/>
  <c r="AU42" i="1"/>
  <c r="AM42" i="1"/>
  <c r="AE42" i="1"/>
  <c r="AL42" i="1"/>
  <c r="AD42" i="1"/>
  <c r="AK42" i="1"/>
  <c r="AC42" i="1"/>
  <c r="BH42" i="1"/>
  <c r="AR42" i="1"/>
  <c r="AJ42" i="1"/>
  <c r="AB42" i="1"/>
  <c r="AQ42" i="1"/>
  <c r="AI42" i="1"/>
  <c r="AA42" i="1"/>
  <c r="AP42" i="1"/>
  <c r="AH42" i="1"/>
  <c r="Z42" i="1"/>
  <c r="AW42" i="1"/>
  <c r="AO42" i="1"/>
  <c r="AG42" i="1"/>
  <c r="Y42" i="1"/>
  <c r="BA159" i="1"/>
  <c r="AK159" i="1"/>
  <c r="AC159" i="1"/>
  <c r="BF159" i="1"/>
  <c r="BG159" i="1"/>
  <c r="AW159" i="1"/>
  <c r="AN159" i="1"/>
  <c r="AE159" i="1"/>
  <c r="BE159" i="1"/>
  <c r="AV159" i="1"/>
  <c r="AM159" i="1"/>
  <c r="AD159" i="1"/>
  <c r="BD159" i="1"/>
  <c r="AL159" i="1"/>
  <c r="AB159" i="1"/>
  <c r="BC159" i="1"/>
  <c r="AJ159" i="1"/>
  <c r="AA159" i="1"/>
  <c r="BK159" i="1"/>
  <c r="BB159" i="1"/>
  <c r="AR159" i="1"/>
  <c r="AI159" i="1"/>
  <c r="Z159" i="1"/>
  <c r="AZ159" i="1"/>
  <c r="AQ159" i="1"/>
  <c r="AH159" i="1"/>
  <c r="Y159" i="1"/>
  <c r="AY159" i="1"/>
  <c r="AP159" i="1"/>
  <c r="AG159" i="1"/>
  <c r="BH159" i="1"/>
  <c r="AX159" i="1"/>
  <c r="AO159" i="1"/>
  <c r="AF159" i="1"/>
  <c r="BB327" i="1"/>
  <c r="AL327" i="1"/>
  <c r="AD327" i="1"/>
  <c r="BA327" i="1"/>
  <c r="AK327" i="1"/>
  <c r="AC327" i="1"/>
  <c r="BG327" i="1"/>
  <c r="AY327" i="1"/>
  <c r="AQ327" i="1"/>
  <c r="AI327" i="1"/>
  <c r="AA327" i="1"/>
  <c r="BF327" i="1"/>
  <c r="AX327" i="1"/>
  <c r="AP327" i="1"/>
  <c r="AH327" i="1"/>
  <c r="Z327" i="1"/>
  <c r="BD327" i="1"/>
  <c r="AV327" i="1"/>
  <c r="AN327" i="1"/>
  <c r="AF327" i="1"/>
  <c r="BC327" i="1"/>
  <c r="AU327" i="1"/>
  <c r="AM327" i="1"/>
  <c r="AE327" i="1"/>
  <c r="AJ327" i="1"/>
  <c r="BH327" i="1"/>
  <c r="AG327" i="1"/>
  <c r="BE327" i="1"/>
  <c r="AB327" i="1"/>
  <c r="AW327" i="1"/>
  <c r="AZ327" i="1"/>
  <c r="AR327" i="1"/>
  <c r="AO327" i="1"/>
  <c r="Y327" i="1"/>
  <c r="BH38" i="1"/>
  <c r="AR38" i="1"/>
  <c r="AJ38" i="1"/>
  <c r="AB38" i="1"/>
  <c r="AQ38" i="1"/>
  <c r="AI38" i="1"/>
  <c r="AA38" i="1"/>
  <c r="AP38" i="1"/>
  <c r="AH38" i="1"/>
  <c r="Z38" i="1"/>
  <c r="AO38" i="1"/>
  <c r="AG38" i="1"/>
  <c r="Y38" i="1"/>
  <c r="AN38" i="1"/>
  <c r="AF38" i="1"/>
  <c r="AM38" i="1"/>
  <c r="AE38" i="1"/>
  <c r="AL38" i="1"/>
  <c r="AD38" i="1"/>
  <c r="AK38" i="1"/>
  <c r="AC38" i="1"/>
  <c r="AS306" i="1"/>
  <c r="AS15" i="1"/>
  <c r="AS244" i="1"/>
  <c r="AS269" i="1"/>
  <c r="AS162" i="1"/>
  <c r="AS189" i="1"/>
  <c r="AS255" i="1"/>
  <c r="AS350" i="1"/>
  <c r="AS121" i="1"/>
  <c r="AS237" i="1"/>
  <c r="AS40" i="1"/>
  <c r="AS254" i="1"/>
  <c r="AS390" i="1"/>
  <c r="AS355" i="1"/>
  <c r="AS55" i="1"/>
  <c r="AS129" i="1"/>
  <c r="AS114" i="1"/>
  <c r="AS187" i="1"/>
  <c r="AS427" i="1"/>
  <c r="AS131" i="1"/>
  <c r="BF161" i="1"/>
  <c r="AX161" i="1"/>
  <c r="AP161" i="1"/>
  <c r="AH161" i="1"/>
  <c r="Z161" i="1"/>
  <c r="BE161" i="1"/>
  <c r="AO161" i="1"/>
  <c r="AG161" i="1"/>
  <c r="Y161" i="1"/>
  <c r="BD161" i="1"/>
  <c r="AN161" i="1"/>
  <c r="AF161" i="1"/>
  <c r="BC161" i="1"/>
  <c r="AM161" i="1"/>
  <c r="AE161" i="1"/>
  <c r="BB161" i="1"/>
  <c r="AL161" i="1"/>
  <c r="AD161" i="1"/>
  <c r="AZ161" i="1"/>
  <c r="AR161" i="1"/>
  <c r="AJ161" i="1"/>
  <c r="AB161" i="1"/>
  <c r="AQ161" i="1"/>
  <c r="BA161" i="1"/>
  <c r="AK161" i="1"/>
  <c r="AY161" i="1"/>
  <c r="AI161" i="1"/>
  <c r="AC161" i="1"/>
  <c r="AA161" i="1"/>
  <c r="BA252" i="1"/>
  <c r="AK252" i="1"/>
  <c r="AC252" i="1"/>
  <c r="AZ252" i="1"/>
  <c r="AR252" i="1"/>
  <c r="AJ252" i="1"/>
  <c r="AB252" i="1"/>
  <c r="AY252" i="1"/>
  <c r="AQ252" i="1"/>
  <c r="AI252" i="1"/>
  <c r="AA252" i="1"/>
  <c r="AX252" i="1"/>
  <c r="AP252" i="1"/>
  <c r="AH252" i="1"/>
  <c r="Z252" i="1"/>
  <c r="BE252" i="1"/>
  <c r="AW252" i="1"/>
  <c r="AO252" i="1"/>
  <c r="AG252" i="1"/>
  <c r="Y252" i="1"/>
  <c r="BD252" i="1"/>
  <c r="AV252" i="1"/>
  <c r="AN252" i="1"/>
  <c r="AF252" i="1"/>
  <c r="BC252" i="1"/>
  <c r="AU252" i="1"/>
  <c r="AM252" i="1"/>
  <c r="AE252" i="1"/>
  <c r="BB252" i="1"/>
  <c r="AL252" i="1"/>
  <c r="AD252" i="1"/>
  <c r="BD201" i="1"/>
  <c r="AV201" i="1"/>
  <c r="AN201" i="1"/>
  <c r="AF201" i="1"/>
  <c r="BK201" i="1"/>
  <c r="BC201" i="1"/>
  <c r="AU201" i="1"/>
  <c r="AM201" i="1"/>
  <c r="AE201" i="1"/>
  <c r="BB201" i="1"/>
  <c r="AT201" i="1"/>
  <c r="AL201" i="1"/>
  <c r="AD201" i="1"/>
  <c r="BA201" i="1"/>
  <c r="AK201" i="1"/>
  <c r="AC201" i="1"/>
  <c r="BH201" i="1"/>
  <c r="AZ201" i="1"/>
  <c r="AR201" i="1"/>
  <c r="AJ201" i="1"/>
  <c r="AB201" i="1"/>
  <c r="BG201" i="1"/>
  <c r="AQ201" i="1"/>
  <c r="AI201" i="1"/>
  <c r="AA201" i="1"/>
  <c r="BF201" i="1"/>
  <c r="AP201" i="1"/>
  <c r="AH201" i="1"/>
  <c r="Z201" i="1"/>
  <c r="AG201" i="1"/>
  <c r="Y201" i="1"/>
  <c r="AW201" i="1"/>
  <c r="BM201" i="1"/>
  <c r="AO201" i="1"/>
  <c r="BK222" i="1"/>
  <c r="AU222" i="1"/>
  <c r="AM222" i="1"/>
  <c r="AE222" i="1"/>
  <c r="AT222" i="1"/>
  <c r="AL222" i="1"/>
  <c r="AD222" i="1"/>
  <c r="BI222" i="1"/>
  <c r="AK222" i="1"/>
  <c r="AC222" i="1"/>
  <c r="BH222" i="1"/>
  <c r="AR222" i="1"/>
  <c r="AJ222" i="1"/>
  <c r="AB222" i="1"/>
  <c r="AQ222" i="1"/>
  <c r="AI222" i="1"/>
  <c r="AA222" i="1"/>
  <c r="AP222" i="1"/>
  <c r="AH222" i="1"/>
  <c r="Z222" i="1"/>
  <c r="AW222" i="1"/>
  <c r="AO222" i="1"/>
  <c r="AG222" i="1"/>
  <c r="Y222" i="1"/>
  <c r="AV222" i="1"/>
  <c r="AN222" i="1"/>
  <c r="AF222" i="1"/>
  <c r="AS314" i="1"/>
  <c r="AS384" i="1"/>
  <c r="AN251" i="1"/>
  <c r="AF251" i="1"/>
  <c r="AM251" i="1"/>
  <c r="AE251" i="1"/>
  <c r="AL251" i="1"/>
  <c r="AD251" i="1"/>
  <c r="AK251" i="1"/>
  <c r="AC251" i="1"/>
  <c r="BH251" i="1"/>
  <c r="AR251" i="1"/>
  <c r="AJ251" i="1"/>
  <c r="AB251" i="1"/>
  <c r="AQ251" i="1"/>
  <c r="AI251" i="1"/>
  <c r="AA251" i="1"/>
  <c r="AP251" i="1"/>
  <c r="AH251" i="1"/>
  <c r="Z251" i="1"/>
  <c r="BM251" i="1"/>
  <c r="AO251" i="1"/>
  <c r="AG251" i="1"/>
  <c r="Y251" i="1"/>
  <c r="BM213" i="1"/>
  <c r="AW213" i="1"/>
  <c r="AO213" i="1"/>
  <c r="AG213" i="1"/>
  <c r="Y213" i="1"/>
  <c r="BC213" i="1"/>
  <c r="AU213" i="1"/>
  <c r="AM213" i="1"/>
  <c r="AE213" i="1"/>
  <c r="BA213" i="1"/>
  <c r="AK213" i="1"/>
  <c r="AC213" i="1"/>
  <c r="BH213" i="1"/>
  <c r="AR213" i="1"/>
  <c r="AJ213" i="1"/>
  <c r="AB213" i="1"/>
  <c r="AI213" i="1"/>
  <c r="AH213" i="1"/>
  <c r="AV213" i="1"/>
  <c r="AF213" i="1"/>
  <c r="BF213" i="1"/>
  <c r="AT213" i="1"/>
  <c r="AD213" i="1"/>
  <c r="AQ213" i="1"/>
  <c r="AA213" i="1"/>
  <c r="BD213" i="1"/>
  <c r="AP213" i="1"/>
  <c r="Z213" i="1"/>
  <c r="BB213" i="1"/>
  <c r="AN213" i="1"/>
  <c r="AL213" i="1"/>
  <c r="BH84" i="1"/>
  <c r="AZ84" i="1"/>
  <c r="AR84" i="1"/>
  <c r="AJ84" i="1"/>
  <c r="AB84" i="1"/>
  <c r="BG84" i="1"/>
  <c r="AY84" i="1"/>
  <c r="AQ84" i="1"/>
  <c r="AI84" i="1"/>
  <c r="AA84" i="1"/>
  <c r="BF84" i="1"/>
  <c r="AX84" i="1"/>
  <c r="AP84" i="1"/>
  <c r="AH84" i="1"/>
  <c r="Z84" i="1"/>
  <c r="AW84" i="1"/>
  <c r="AO84" i="1"/>
  <c r="AG84" i="1"/>
  <c r="Y84" i="1"/>
  <c r="BD84" i="1"/>
  <c r="AV84" i="1"/>
  <c r="AN84" i="1"/>
  <c r="AF84" i="1"/>
  <c r="BC84" i="1"/>
  <c r="AM84" i="1"/>
  <c r="AE84" i="1"/>
  <c r="BB84" i="1"/>
  <c r="AL84" i="1"/>
  <c r="AD84" i="1"/>
  <c r="BA84" i="1"/>
  <c r="AK84" i="1"/>
  <c r="AC84" i="1"/>
  <c r="BK107" i="1"/>
  <c r="BC107" i="1"/>
  <c r="AM107" i="1"/>
  <c r="AE107" i="1"/>
  <c r="BB107" i="1"/>
  <c r="AT107" i="1"/>
  <c r="AL107" i="1"/>
  <c r="AD107" i="1"/>
  <c r="BA107" i="1"/>
  <c r="AK107" i="1"/>
  <c r="AC107" i="1"/>
  <c r="BH107" i="1"/>
  <c r="AZ107" i="1"/>
  <c r="AR107" i="1"/>
  <c r="AJ107" i="1"/>
  <c r="AB107" i="1"/>
  <c r="BG107" i="1"/>
  <c r="AQ107" i="1"/>
  <c r="AI107" i="1"/>
  <c r="AA107" i="1"/>
  <c r="BF107" i="1"/>
  <c r="AP107" i="1"/>
  <c r="AH107" i="1"/>
  <c r="Z107" i="1"/>
  <c r="BM107" i="1"/>
  <c r="BE107" i="1"/>
  <c r="AW107" i="1"/>
  <c r="AO107" i="1"/>
  <c r="AG107" i="1"/>
  <c r="Y107" i="1"/>
  <c r="BD107" i="1"/>
  <c r="AV107" i="1"/>
  <c r="AN107" i="1"/>
  <c r="AF107" i="1"/>
  <c r="AO216" i="1"/>
  <c r="AG216" i="1"/>
  <c r="Y216" i="1"/>
  <c r="AN216" i="1"/>
  <c r="AF216" i="1"/>
  <c r="BK216" i="1"/>
  <c r="AM216" i="1"/>
  <c r="AE216" i="1"/>
  <c r="BJ216" i="1"/>
  <c r="AT216" i="1"/>
  <c r="AL216" i="1"/>
  <c r="AD216" i="1"/>
  <c r="AK216" i="1"/>
  <c r="AC216" i="1"/>
  <c r="BH216" i="1"/>
  <c r="AR216" i="1"/>
  <c r="AJ216" i="1"/>
  <c r="AB216" i="1"/>
  <c r="AQ216" i="1"/>
  <c r="AI216" i="1"/>
  <c r="AA216" i="1"/>
  <c r="AP216" i="1"/>
  <c r="AH216" i="1"/>
  <c r="Z216" i="1"/>
  <c r="AL345" i="1"/>
  <c r="AD345" i="1"/>
  <c r="BI345" i="1"/>
  <c r="AK345" i="1"/>
  <c r="AC345" i="1"/>
  <c r="AQ345" i="1"/>
  <c r="AI345" i="1"/>
  <c r="AA345" i="1"/>
  <c r="AP345" i="1"/>
  <c r="AH345" i="1"/>
  <c r="Z345" i="1"/>
  <c r="AO345" i="1"/>
  <c r="AG345" i="1"/>
  <c r="Y345" i="1"/>
  <c r="AN345" i="1"/>
  <c r="AF345" i="1"/>
  <c r="AR345" i="1"/>
  <c r="BH345" i="1"/>
  <c r="AM345" i="1"/>
  <c r="AJ345" i="1"/>
  <c r="AE345" i="1"/>
  <c r="AB345" i="1"/>
  <c r="BD153" i="1"/>
  <c r="AN153" i="1"/>
  <c r="AF153" i="1"/>
  <c r="BC153" i="1"/>
  <c r="AM153" i="1"/>
  <c r="AE153" i="1"/>
  <c r="BB153" i="1"/>
  <c r="AL153" i="1"/>
  <c r="AD153" i="1"/>
  <c r="BA153" i="1"/>
  <c r="AK153" i="1"/>
  <c r="AC153" i="1"/>
  <c r="BH153" i="1"/>
  <c r="AZ153" i="1"/>
  <c r="AR153" i="1"/>
  <c r="AJ153" i="1"/>
  <c r="AB153" i="1"/>
  <c r="AY153" i="1"/>
  <c r="AQ153" i="1"/>
  <c r="AI153" i="1"/>
  <c r="AA153" i="1"/>
  <c r="AX153" i="1"/>
  <c r="AP153" i="1"/>
  <c r="AH153" i="1"/>
  <c r="Z153" i="1"/>
  <c r="BE153" i="1"/>
  <c r="AO153" i="1"/>
  <c r="AG153" i="1"/>
  <c r="Y153" i="1"/>
  <c r="BF90" i="1"/>
  <c r="AX90" i="1"/>
  <c r="AP90" i="1"/>
  <c r="AH90" i="1"/>
  <c r="Z90" i="1"/>
  <c r="BM90" i="1"/>
  <c r="AW90" i="1"/>
  <c r="AO90" i="1"/>
  <c r="AG90" i="1"/>
  <c r="Y90" i="1"/>
  <c r="BD90" i="1"/>
  <c r="AV90" i="1"/>
  <c r="AN90" i="1"/>
  <c r="AF90" i="1"/>
  <c r="BK90" i="1"/>
  <c r="BC90" i="1"/>
  <c r="AU90" i="1"/>
  <c r="AM90" i="1"/>
  <c r="AE90" i="1"/>
  <c r="BB90" i="1"/>
  <c r="AT90" i="1"/>
  <c r="AL90" i="1"/>
  <c r="AD90" i="1"/>
  <c r="BA90" i="1"/>
  <c r="AK90" i="1"/>
  <c r="AC90" i="1"/>
  <c r="BH90" i="1"/>
  <c r="AZ90" i="1"/>
  <c r="AR90" i="1"/>
  <c r="AJ90" i="1"/>
  <c r="AB90" i="1"/>
  <c r="AY90" i="1"/>
  <c r="AQ90" i="1"/>
  <c r="AI90" i="1"/>
  <c r="AA90" i="1"/>
  <c r="AM268" i="1"/>
  <c r="AE268" i="1"/>
  <c r="AL268" i="1"/>
  <c r="AD268" i="1"/>
  <c r="AK268" i="1"/>
  <c r="AC268" i="1"/>
  <c r="AR268" i="1"/>
  <c r="AJ268" i="1"/>
  <c r="AB268" i="1"/>
  <c r="AQ268" i="1"/>
  <c r="AI268" i="1"/>
  <c r="AA268" i="1"/>
  <c r="BF268" i="1"/>
  <c r="AP268" i="1"/>
  <c r="AH268" i="1"/>
  <c r="Z268" i="1"/>
  <c r="AN268" i="1"/>
  <c r="AF268" i="1"/>
  <c r="AO268" i="1"/>
  <c r="AG268" i="1"/>
  <c r="Y268" i="1"/>
  <c r="AN273" i="1"/>
  <c r="AF273" i="1"/>
  <c r="BK273" i="1"/>
  <c r="AM273" i="1"/>
  <c r="AE273" i="1"/>
  <c r="AL273" i="1"/>
  <c r="AD273" i="1"/>
  <c r="AK273" i="1"/>
  <c r="AC273" i="1"/>
  <c r="BH273" i="1"/>
  <c r="AR273" i="1"/>
  <c r="AJ273" i="1"/>
  <c r="AB273" i="1"/>
  <c r="AQ273" i="1"/>
  <c r="AI273" i="1"/>
  <c r="AA273" i="1"/>
  <c r="AO273" i="1"/>
  <c r="AG273" i="1"/>
  <c r="Y273" i="1"/>
  <c r="AH273" i="1"/>
  <c r="Z273" i="1"/>
  <c r="AP273" i="1"/>
  <c r="BM278" i="1"/>
  <c r="BE278" i="1"/>
  <c r="AO278" i="1"/>
  <c r="AG278" i="1"/>
  <c r="Y278" i="1"/>
  <c r="BD278" i="1"/>
  <c r="AN278" i="1"/>
  <c r="AF278" i="1"/>
  <c r="BK278" i="1"/>
  <c r="BC278" i="1"/>
  <c r="AM278" i="1"/>
  <c r="AE278" i="1"/>
  <c r="BB278" i="1"/>
  <c r="AT278" i="1"/>
  <c r="AL278" i="1"/>
  <c r="AD278" i="1"/>
  <c r="BA278" i="1"/>
  <c r="AK278" i="1"/>
  <c r="AC278" i="1"/>
  <c r="BH278" i="1"/>
  <c r="AZ278" i="1"/>
  <c r="AR278" i="1"/>
  <c r="AJ278" i="1"/>
  <c r="AB278" i="1"/>
  <c r="BF278" i="1"/>
  <c r="AX278" i="1"/>
  <c r="AP278" i="1"/>
  <c r="AH278" i="1"/>
  <c r="Z278" i="1"/>
  <c r="AY278" i="1"/>
  <c r="AQ278" i="1"/>
  <c r="AI278" i="1"/>
  <c r="AA278" i="1"/>
  <c r="BK5" i="1"/>
  <c r="BC5" i="1"/>
  <c r="AU5" i="1"/>
  <c r="AM5" i="1"/>
  <c r="AE5" i="1"/>
  <c r="BB5" i="1"/>
  <c r="AT5" i="1"/>
  <c r="AL5" i="1"/>
  <c r="AD5" i="1"/>
  <c r="BA5" i="1"/>
  <c r="AK5" i="1"/>
  <c r="AC5" i="1"/>
  <c r="BH5" i="1"/>
  <c r="AZ5" i="1"/>
  <c r="AR5" i="1"/>
  <c r="AJ5" i="1"/>
  <c r="AB5" i="1"/>
  <c r="BG5" i="1"/>
  <c r="AQ5" i="1"/>
  <c r="AI5" i="1"/>
  <c r="AA5" i="1"/>
  <c r="AP5" i="1"/>
  <c r="AH5" i="1"/>
  <c r="Z5" i="1"/>
  <c r="BM5" i="1"/>
  <c r="BE5" i="1"/>
  <c r="AW5" i="1"/>
  <c r="AO5" i="1"/>
  <c r="AG5" i="1"/>
  <c r="Y5" i="1"/>
  <c r="BD5" i="1"/>
  <c r="AV5" i="1"/>
  <c r="AN5" i="1"/>
  <c r="AF5" i="1"/>
  <c r="BG431" i="1"/>
  <c r="AY431" i="1"/>
  <c r="AQ431" i="1"/>
  <c r="AI431" i="1"/>
  <c r="AA431" i="1"/>
  <c r="BF431" i="1"/>
  <c r="AX431" i="1"/>
  <c r="AP431" i="1"/>
  <c r="AH431" i="1"/>
  <c r="Z431" i="1"/>
  <c r="AO431" i="1"/>
  <c r="AG431" i="1"/>
  <c r="Y431" i="1"/>
  <c r="BD431" i="1"/>
  <c r="AN431" i="1"/>
  <c r="AF431" i="1"/>
  <c r="BC431" i="1"/>
  <c r="AM431" i="1"/>
  <c r="AE431" i="1"/>
  <c r="BB431" i="1"/>
  <c r="AL431" i="1"/>
  <c r="AD431" i="1"/>
  <c r="AK431" i="1"/>
  <c r="AC431" i="1"/>
  <c r="BH431" i="1"/>
  <c r="AR431" i="1"/>
  <c r="AJ431" i="1"/>
  <c r="AB431" i="1"/>
  <c r="BE63" i="1"/>
  <c r="AO63" i="1"/>
  <c r="AG63" i="1"/>
  <c r="Y63" i="1"/>
  <c r="BD63" i="1"/>
  <c r="AN63" i="1"/>
  <c r="AF63" i="1"/>
  <c r="BC63" i="1"/>
  <c r="AM63" i="1"/>
  <c r="AE63" i="1"/>
  <c r="BB63" i="1"/>
  <c r="AL63" i="1"/>
  <c r="AD63" i="1"/>
  <c r="BA63" i="1"/>
  <c r="AK63" i="1"/>
  <c r="AC63" i="1"/>
  <c r="BH63" i="1"/>
  <c r="AZ63" i="1"/>
  <c r="AR63" i="1"/>
  <c r="AJ63" i="1"/>
  <c r="AB63" i="1"/>
  <c r="BG63" i="1"/>
  <c r="AY63" i="1"/>
  <c r="AQ63" i="1"/>
  <c r="AI63" i="1"/>
  <c r="AA63" i="1"/>
  <c r="BF63" i="1"/>
  <c r="AX63" i="1"/>
  <c r="AP63" i="1"/>
  <c r="AH63" i="1"/>
  <c r="Z63" i="1"/>
  <c r="AK160" i="1"/>
  <c r="AC160" i="1"/>
  <c r="BH160" i="1"/>
  <c r="AR160" i="1"/>
  <c r="AJ160" i="1"/>
  <c r="AB160" i="1"/>
  <c r="BG160" i="1"/>
  <c r="AY160" i="1"/>
  <c r="AQ160" i="1"/>
  <c r="AI160" i="1"/>
  <c r="AA160" i="1"/>
  <c r="BF160" i="1"/>
  <c r="AP160" i="1"/>
  <c r="AH160" i="1"/>
  <c r="Z160" i="1"/>
  <c r="AW160" i="1"/>
  <c r="AO160" i="1"/>
  <c r="AG160" i="1"/>
  <c r="Y160" i="1"/>
  <c r="BK160" i="1"/>
  <c r="BC160" i="1"/>
  <c r="AM160" i="1"/>
  <c r="AE160" i="1"/>
  <c r="AD160" i="1"/>
  <c r="AV160" i="1"/>
  <c r="BD160" i="1"/>
  <c r="AN160" i="1"/>
  <c r="BB160" i="1"/>
  <c r="AL160" i="1"/>
  <c r="AF160" i="1"/>
  <c r="BF155" i="1"/>
  <c r="AX155" i="1"/>
  <c r="AP155" i="1"/>
  <c r="AH155" i="1"/>
  <c r="Z155" i="1"/>
  <c r="AW155" i="1"/>
  <c r="AO155" i="1"/>
  <c r="AG155" i="1"/>
  <c r="Y155" i="1"/>
  <c r="BD155" i="1"/>
  <c r="AV155" i="1"/>
  <c r="AN155" i="1"/>
  <c r="AF155" i="1"/>
  <c r="BK155" i="1"/>
  <c r="BC155" i="1"/>
  <c r="AM155" i="1"/>
  <c r="AE155" i="1"/>
  <c r="BB155" i="1"/>
  <c r="AL155" i="1"/>
  <c r="AD155" i="1"/>
  <c r="BA155" i="1"/>
  <c r="AK155" i="1"/>
  <c r="AC155" i="1"/>
  <c r="BH155" i="1"/>
  <c r="AZ155" i="1"/>
  <c r="AR155" i="1"/>
  <c r="AJ155" i="1"/>
  <c r="AB155" i="1"/>
  <c r="BG155" i="1"/>
  <c r="AY155" i="1"/>
  <c r="AQ155" i="1"/>
  <c r="AI155" i="1"/>
  <c r="AA155" i="1"/>
  <c r="AM37" i="1"/>
  <c r="AE37" i="1"/>
  <c r="AL37" i="1"/>
  <c r="AD37" i="1"/>
  <c r="AK37" i="1"/>
  <c r="AC37" i="1"/>
  <c r="BH37" i="1"/>
  <c r="AR37" i="1"/>
  <c r="AJ37" i="1"/>
  <c r="AB37" i="1"/>
  <c r="AQ37" i="1"/>
  <c r="AI37" i="1"/>
  <c r="AA37" i="1"/>
  <c r="AP37" i="1"/>
  <c r="AH37" i="1"/>
  <c r="Z37" i="1"/>
  <c r="AO37" i="1"/>
  <c r="AG37" i="1"/>
  <c r="Y37" i="1"/>
  <c r="AN37" i="1"/>
  <c r="AF37" i="1"/>
  <c r="BA154" i="1"/>
  <c r="AK154" i="1"/>
  <c r="AC154" i="1"/>
  <c r="BH154" i="1"/>
  <c r="AZ154" i="1"/>
  <c r="AR154" i="1"/>
  <c r="AJ154" i="1"/>
  <c r="AB154" i="1"/>
  <c r="BG154" i="1"/>
  <c r="AY154" i="1"/>
  <c r="AQ154" i="1"/>
  <c r="AI154" i="1"/>
  <c r="AA154" i="1"/>
  <c r="BF154" i="1"/>
  <c r="AX154" i="1"/>
  <c r="AP154" i="1"/>
  <c r="AH154" i="1"/>
  <c r="Z154" i="1"/>
  <c r="BE154" i="1"/>
  <c r="AW154" i="1"/>
  <c r="AO154" i="1"/>
  <c r="AG154" i="1"/>
  <c r="Y154" i="1"/>
  <c r="BD154" i="1"/>
  <c r="AV154" i="1"/>
  <c r="AN154" i="1"/>
  <c r="AF154" i="1"/>
  <c r="BK154" i="1"/>
  <c r="BC154" i="1"/>
  <c r="AM154" i="1"/>
  <c r="AE154" i="1"/>
  <c r="BB154" i="1"/>
  <c r="AL154" i="1"/>
  <c r="AD154" i="1"/>
  <c r="BM47" i="1"/>
  <c r="AO47" i="1"/>
  <c r="AG47" i="1"/>
  <c r="Y47" i="1"/>
  <c r="BD47" i="1"/>
  <c r="AN47" i="1"/>
  <c r="AF47" i="1"/>
  <c r="BC47" i="1"/>
  <c r="AM47" i="1"/>
  <c r="AE47" i="1"/>
  <c r="BB47" i="1"/>
  <c r="AT47" i="1"/>
  <c r="AL47" i="1"/>
  <c r="AD47" i="1"/>
  <c r="AK47" i="1"/>
  <c r="AC47" i="1"/>
  <c r="BH47" i="1"/>
  <c r="AR47" i="1"/>
  <c r="AJ47" i="1"/>
  <c r="AB47" i="1"/>
  <c r="AQ47" i="1"/>
  <c r="AI47" i="1"/>
  <c r="AA47" i="1"/>
  <c r="AP47" i="1"/>
  <c r="AH47" i="1"/>
  <c r="Z47" i="1"/>
  <c r="AP229" i="1"/>
  <c r="AH229" i="1"/>
  <c r="Z229" i="1"/>
  <c r="AW229" i="1"/>
  <c r="AO229" i="1"/>
  <c r="AG229" i="1"/>
  <c r="Y229" i="1"/>
  <c r="AN229" i="1"/>
  <c r="AF229" i="1"/>
  <c r="BK229" i="1"/>
  <c r="AU229" i="1"/>
  <c r="AM229" i="1"/>
  <c r="AE229" i="1"/>
  <c r="AL229" i="1"/>
  <c r="AD229" i="1"/>
  <c r="AK229" i="1"/>
  <c r="AC229" i="1"/>
  <c r="AR229" i="1"/>
  <c r="AJ229" i="1"/>
  <c r="AB229" i="1"/>
  <c r="AY229" i="1"/>
  <c r="AQ229" i="1"/>
  <c r="AI229" i="1"/>
  <c r="AA229" i="1"/>
  <c r="AP44" i="1"/>
  <c r="AH44" i="1"/>
  <c r="Z44" i="1"/>
  <c r="AW44" i="1"/>
  <c r="AO44" i="1"/>
  <c r="AG44" i="1"/>
  <c r="Y44" i="1"/>
  <c r="BL44" i="1"/>
  <c r="AV44" i="1"/>
  <c r="AN44" i="1"/>
  <c r="AF44" i="1"/>
  <c r="AU44" i="1"/>
  <c r="AM44" i="1"/>
  <c r="AE44" i="1"/>
  <c r="AL44" i="1"/>
  <c r="AD44" i="1"/>
  <c r="AK44" i="1"/>
  <c r="AC44" i="1"/>
  <c r="BH44" i="1"/>
  <c r="AR44" i="1"/>
  <c r="AJ44" i="1"/>
  <c r="AB44" i="1"/>
  <c r="AQ44" i="1"/>
  <c r="AI44" i="1"/>
  <c r="AA44" i="1"/>
  <c r="AQ184" i="1"/>
  <c r="AI184" i="1"/>
  <c r="AA184" i="1"/>
  <c r="AP184" i="1"/>
  <c r="AH184" i="1"/>
  <c r="Z184" i="1"/>
  <c r="AO184" i="1"/>
  <c r="AG184" i="1"/>
  <c r="Y184" i="1"/>
  <c r="AN184" i="1"/>
  <c r="AF184" i="1"/>
  <c r="AM184" i="1"/>
  <c r="AE184" i="1"/>
  <c r="AL184" i="1"/>
  <c r="AD184" i="1"/>
  <c r="AK184" i="1"/>
  <c r="AC184" i="1"/>
  <c r="AB184" i="1"/>
  <c r="AR184" i="1"/>
  <c r="BH184" i="1"/>
  <c r="AJ184" i="1"/>
  <c r="BK115" i="1"/>
  <c r="BC115" i="1"/>
  <c r="AU115" i="1"/>
  <c r="AM115" i="1"/>
  <c r="AE115" i="1"/>
  <c r="BB115" i="1"/>
  <c r="AT115" i="1"/>
  <c r="AL115" i="1"/>
  <c r="AD115" i="1"/>
  <c r="AK115" i="1"/>
  <c r="AC115" i="1"/>
  <c r="BH115" i="1"/>
  <c r="AR115" i="1"/>
  <c r="AJ115" i="1"/>
  <c r="AB115" i="1"/>
  <c r="BG115" i="1"/>
  <c r="AQ115" i="1"/>
  <c r="AI115" i="1"/>
  <c r="AA115" i="1"/>
  <c r="AP115" i="1"/>
  <c r="AH115" i="1"/>
  <c r="Z115" i="1"/>
  <c r="BM115" i="1"/>
  <c r="AW115" i="1"/>
  <c r="AO115" i="1"/>
  <c r="AG115" i="1"/>
  <c r="Y115" i="1"/>
  <c r="BD115" i="1"/>
  <c r="AV115" i="1"/>
  <c r="AN115" i="1"/>
  <c r="AF115" i="1"/>
  <c r="BB16" i="1"/>
  <c r="AT16" i="1"/>
  <c r="AL16" i="1"/>
  <c r="AD16" i="1"/>
  <c r="AK16" i="1"/>
  <c r="AC16" i="1"/>
  <c r="BH16" i="1"/>
  <c r="AR16" i="1"/>
  <c r="AJ16" i="1"/>
  <c r="AB16" i="1"/>
  <c r="BG16" i="1"/>
  <c r="AQ16" i="1"/>
  <c r="AI16" i="1"/>
  <c r="AA16" i="1"/>
  <c r="AP16" i="1"/>
  <c r="AH16" i="1"/>
  <c r="Z16" i="1"/>
  <c r="BM16" i="1"/>
  <c r="AW16" i="1"/>
  <c r="AO16" i="1"/>
  <c r="AG16" i="1"/>
  <c r="Y16" i="1"/>
  <c r="BD16" i="1"/>
  <c r="AV16" i="1"/>
  <c r="AN16" i="1"/>
  <c r="AF16" i="1"/>
  <c r="BC16" i="1"/>
  <c r="AU16" i="1"/>
  <c r="AM16" i="1"/>
  <c r="AE16" i="1"/>
  <c r="AN80" i="1"/>
  <c r="AF80" i="1"/>
  <c r="AM80" i="1"/>
  <c r="AE80" i="1"/>
  <c r="AT80" i="1"/>
  <c r="AL80" i="1"/>
  <c r="AD80" i="1"/>
  <c r="AK80" i="1"/>
  <c r="AC80" i="1"/>
  <c r="AR80" i="1"/>
  <c r="AJ80" i="1"/>
  <c r="AB80" i="1"/>
  <c r="AQ80" i="1"/>
  <c r="AI80" i="1"/>
  <c r="AA80" i="1"/>
  <c r="AP80" i="1"/>
  <c r="AH80" i="1"/>
  <c r="Z80" i="1"/>
  <c r="BM80" i="1"/>
  <c r="AO80" i="1"/>
  <c r="AG80" i="1"/>
  <c r="Y80" i="1"/>
  <c r="BI322" i="1"/>
  <c r="AK322" i="1"/>
  <c r="AC322" i="1"/>
  <c r="AR322" i="1"/>
  <c r="AJ322" i="1"/>
  <c r="AB322" i="1"/>
  <c r="AP322" i="1"/>
  <c r="AH322" i="1"/>
  <c r="Z322" i="1"/>
  <c r="AO322" i="1"/>
  <c r="AG322" i="1"/>
  <c r="Y322" i="1"/>
  <c r="AM322" i="1"/>
  <c r="AE322" i="1"/>
  <c r="AL322" i="1"/>
  <c r="AD322" i="1"/>
  <c r="AF322" i="1"/>
  <c r="AA322" i="1"/>
  <c r="AQ322" i="1"/>
  <c r="AN322" i="1"/>
  <c r="AI322" i="1"/>
  <c r="AK35" i="1"/>
  <c r="AC35" i="1"/>
  <c r="BH35" i="1"/>
  <c r="AR35" i="1"/>
  <c r="AJ35" i="1"/>
  <c r="AB35" i="1"/>
  <c r="AQ35" i="1"/>
  <c r="AI35" i="1"/>
  <c r="AA35" i="1"/>
  <c r="BF35" i="1"/>
  <c r="AP35" i="1"/>
  <c r="AH35" i="1"/>
  <c r="Z35" i="1"/>
  <c r="BM35" i="1"/>
  <c r="AW35" i="1"/>
  <c r="AO35" i="1"/>
  <c r="AG35" i="1"/>
  <c r="Y35" i="1"/>
  <c r="BD35" i="1"/>
  <c r="AV35" i="1"/>
  <c r="AN35" i="1"/>
  <c r="AF35" i="1"/>
  <c r="BC35" i="1"/>
  <c r="AU35" i="1"/>
  <c r="AM35" i="1"/>
  <c r="AE35" i="1"/>
  <c r="BB35" i="1"/>
  <c r="AT35" i="1"/>
  <c r="AL35" i="1"/>
  <c r="AD35" i="1"/>
  <c r="BA372" i="1"/>
  <c r="AK372" i="1"/>
  <c r="AC372" i="1"/>
  <c r="BH372" i="1"/>
  <c r="AR372" i="1"/>
  <c r="AJ372" i="1"/>
  <c r="AB372" i="1"/>
  <c r="BF372" i="1"/>
  <c r="AP372" i="1"/>
  <c r="AH372" i="1"/>
  <c r="Z372" i="1"/>
  <c r="AW372" i="1"/>
  <c r="AO372" i="1"/>
  <c r="AG372" i="1"/>
  <c r="Y372" i="1"/>
  <c r="BD372" i="1"/>
  <c r="AV372" i="1"/>
  <c r="AN372" i="1"/>
  <c r="AF372" i="1"/>
  <c r="BC372" i="1"/>
  <c r="AU372" i="1"/>
  <c r="AM372" i="1"/>
  <c r="AE372" i="1"/>
  <c r="AT372" i="1"/>
  <c r="AQ372" i="1"/>
  <c r="AL372" i="1"/>
  <c r="AI372" i="1"/>
  <c r="BB372" i="1"/>
  <c r="AD372" i="1"/>
  <c r="AA372" i="1"/>
  <c r="BD440" i="1"/>
  <c r="AV440" i="1"/>
  <c r="AN440" i="1"/>
  <c r="AF440" i="1"/>
  <c r="AY440" i="1"/>
  <c r="AQ440" i="1"/>
  <c r="AI440" i="1"/>
  <c r="AA440" i="1"/>
  <c r="BH440" i="1"/>
  <c r="AX440" i="1"/>
  <c r="AM440" i="1"/>
  <c r="AC440" i="1"/>
  <c r="AW440" i="1"/>
  <c r="AL440" i="1"/>
  <c r="AB440" i="1"/>
  <c r="BF440" i="1"/>
  <c r="AU440" i="1"/>
  <c r="AK440" i="1"/>
  <c r="Z440" i="1"/>
  <c r="BM440" i="1"/>
  <c r="BE440" i="1"/>
  <c r="AT440" i="1"/>
  <c r="AJ440" i="1"/>
  <c r="Y440" i="1"/>
  <c r="BC440" i="1"/>
  <c r="AH440" i="1"/>
  <c r="BK440" i="1"/>
  <c r="BB440" i="1"/>
  <c r="AR440" i="1"/>
  <c r="AG440" i="1"/>
  <c r="BA440" i="1"/>
  <c r="AP440" i="1"/>
  <c r="AE440" i="1"/>
  <c r="AZ440" i="1"/>
  <c r="AO440" i="1"/>
  <c r="AD440" i="1"/>
  <c r="AL214" i="1"/>
  <c r="AD214" i="1"/>
  <c r="BI214" i="1"/>
  <c r="AK214" i="1"/>
  <c r="AC214" i="1"/>
  <c r="AR214" i="1"/>
  <c r="AJ214" i="1"/>
  <c r="AB214" i="1"/>
  <c r="AP214" i="1"/>
  <c r="AH214" i="1"/>
  <c r="Z214" i="1"/>
  <c r="AO214" i="1"/>
  <c r="AG214" i="1"/>
  <c r="Y214" i="1"/>
  <c r="AN214" i="1"/>
  <c r="AF214" i="1"/>
  <c r="AM214" i="1"/>
  <c r="AI214" i="1"/>
  <c r="AE214" i="1"/>
  <c r="AA214" i="1"/>
  <c r="AQ214" i="1"/>
  <c r="BD396" i="1"/>
  <c r="AV396" i="1"/>
  <c r="AN396" i="1"/>
  <c r="AF396" i="1"/>
  <c r="BK396" i="1"/>
  <c r="BC396" i="1"/>
  <c r="AM396" i="1"/>
  <c r="AE396" i="1"/>
  <c r="BB396" i="1"/>
  <c r="AT396" i="1"/>
  <c r="AL396" i="1"/>
  <c r="AD396" i="1"/>
  <c r="BA396" i="1"/>
  <c r="AK396" i="1"/>
  <c r="AC396" i="1"/>
  <c r="BH396" i="1"/>
  <c r="AZ396" i="1"/>
  <c r="AR396" i="1"/>
  <c r="AJ396" i="1"/>
  <c r="AB396" i="1"/>
  <c r="BG396" i="1"/>
  <c r="AQ396" i="1"/>
  <c r="AI396" i="1"/>
  <c r="AA396" i="1"/>
  <c r="BF396" i="1"/>
  <c r="AP396" i="1"/>
  <c r="AH396" i="1"/>
  <c r="Z396" i="1"/>
  <c r="AW396" i="1"/>
  <c r="BM396" i="1"/>
  <c r="AO396" i="1"/>
  <c r="AG396" i="1"/>
  <c r="Y396" i="1"/>
  <c r="BJ191" i="1"/>
  <c r="AT191" i="1"/>
  <c r="AL191" i="1"/>
  <c r="AD191" i="1"/>
  <c r="AK191" i="1"/>
  <c r="AC191" i="1"/>
  <c r="BH191" i="1"/>
  <c r="AR191" i="1"/>
  <c r="AJ191" i="1"/>
  <c r="AB191" i="1"/>
  <c r="AQ191" i="1"/>
  <c r="AI191" i="1"/>
  <c r="AA191" i="1"/>
  <c r="AP191" i="1"/>
  <c r="AH191" i="1"/>
  <c r="Z191" i="1"/>
  <c r="BM191" i="1"/>
  <c r="AW191" i="1"/>
  <c r="AO191" i="1"/>
  <c r="AG191" i="1"/>
  <c r="Y191" i="1"/>
  <c r="AV191" i="1"/>
  <c r="AN191" i="1"/>
  <c r="AF191" i="1"/>
  <c r="AU191" i="1"/>
  <c r="AM191" i="1"/>
  <c r="AE191" i="1"/>
  <c r="BK191" i="1"/>
  <c r="AQ455" i="1"/>
  <c r="AI455" i="1"/>
  <c r="AA455" i="1"/>
  <c r="AO455" i="1"/>
  <c r="AG455" i="1"/>
  <c r="Y455" i="1"/>
  <c r="AN455" i="1"/>
  <c r="AF455" i="1"/>
  <c r="AL455" i="1"/>
  <c r="AD455" i="1"/>
  <c r="AP455" i="1"/>
  <c r="Z455" i="1"/>
  <c r="AM455" i="1"/>
  <c r="AK455" i="1"/>
  <c r="AJ455" i="1"/>
  <c r="AH455" i="1"/>
  <c r="AE455" i="1"/>
  <c r="AC455" i="1"/>
  <c r="AR455" i="1"/>
  <c r="AB455" i="1"/>
  <c r="AS64" i="1"/>
  <c r="AS425" i="1"/>
  <c r="AS426" i="1"/>
  <c r="AS56" i="1"/>
  <c r="AS57" i="1"/>
  <c r="AS195" i="1"/>
  <c r="AS387" i="1"/>
  <c r="AS366" i="1"/>
  <c r="AS338" i="1"/>
  <c r="AS125" i="1"/>
  <c r="AS444" i="1"/>
  <c r="AS294" i="1"/>
  <c r="AS118" i="1"/>
  <c r="AS442" i="1"/>
  <c r="AS138" i="1"/>
  <c r="AS328" i="1"/>
  <c r="AS145" i="1"/>
  <c r="AS81" i="1"/>
  <c r="AS363" i="1"/>
  <c r="BG264" i="1"/>
  <c r="AY264" i="1"/>
  <c r="AQ264" i="1"/>
  <c r="AI264" i="1"/>
  <c r="AA264" i="1"/>
  <c r="BF264" i="1"/>
  <c r="AX264" i="1"/>
  <c r="AP264" i="1"/>
  <c r="AH264" i="1"/>
  <c r="Z264" i="1"/>
  <c r="BE264" i="1"/>
  <c r="AW264" i="1"/>
  <c r="AO264" i="1"/>
  <c r="AG264" i="1"/>
  <c r="Y264" i="1"/>
  <c r="BD264" i="1"/>
  <c r="AV264" i="1"/>
  <c r="AN264" i="1"/>
  <c r="AF264" i="1"/>
  <c r="BC264" i="1"/>
  <c r="AM264" i="1"/>
  <c r="AE264" i="1"/>
  <c r="BB264" i="1"/>
  <c r="AL264" i="1"/>
  <c r="AD264" i="1"/>
  <c r="BH264" i="1"/>
  <c r="AZ264" i="1"/>
  <c r="AR264" i="1"/>
  <c r="AJ264" i="1"/>
  <c r="AB264" i="1"/>
  <c r="AK264" i="1"/>
  <c r="AC264" i="1"/>
  <c r="BA264" i="1"/>
  <c r="AW173" i="1"/>
  <c r="AO173" i="1"/>
  <c r="AG173" i="1"/>
  <c r="Y173" i="1"/>
  <c r="BD173" i="1"/>
  <c r="AV173" i="1"/>
  <c r="AN173" i="1"/>
  <c r="AF173" i="1"/>
  <c r="BC173" i="1"/>
  <c r="AU173" i="1"/>
  <c r="AM173" i="1"/>
  <c r="AE173" i="1"/>
  <c r="BB173" i="1"/>
  <c r="AL173" i="1"/>
  <c r="AD173" i="1"/>
  <c r="BA173" i="1"/>
  <c r="AK173" i="1"/>
  <c r="AC173" i="1"/>
  <c r="BH173" i="1"/>
  <c r="AR173" i="1"/>
  <c r="AJ173" i="1"/>
  <c r="AB173" i="1"/>
  <c r="AQ173" i="1"/>
  <c r="AI173" i="1"/>
  <c r="AA173" i="1"/>
  <c r="AP173" i="1"/>
  <c r="AH173" i="1"/>
  <c r="Z173" i="1"/>
  <c r="BH141" i="1"/>
  <c r="AR141" i="1"/>
  <c r="AJ141" i="1"/>
  <c r="AB141" i="1"/>
  <c r="BG141" i="1"/>
  <c r="AY141" i="1"/>
  <c r="AQ141" i="1"/>
  <c r="AI141" i="1"/>
  <c r="AA141" i="1"/>
  <c r="BF141" i="1"/>
  <c r="AP141" i="1"/>
  <c r="AH141" i="1"/>
  <c r="Z141" i="1"/>
  <c r="AW141" i="1"/>
  <c r="AO141" i="1"/>
  <c r="AG141" i="1"/>
  <c r="Y141" i="1"/>
  <c r="BD141" i="1"/>
  <c r="AN141" i="1"/>
  <c r="AF141" i="1"/>
  <c r="BK141" i="1"/>
  <c r="BC141" i="1"/>
  <c r="AU141" i="1"/>
  <c r="AM141" i="1"/>
  <c r="AE141" i="1"/>
  <c r="BB141" i="1"/>
  <c r="AL141" i="1"/>
  <c r="AD141" i="1"/>
  <c r="BA141" i="1"/>
  <c r="AK141" i="1"/>
  <c r="AC141" i="1"/>
  <c r="AS260" i="1"/>
  <c r="BE438" i="1"/>
  <c r="AW438" i="1"/>
  <c r="AO438" i="1"/>
  <c r="AG438" i="1"/>
  <c r="Y438" i="1"/>
  <c r="BD438" i="1"/>
  <c r="AV438" i="1"/>
  <c r="AN438" i="1"/>
  <c r="AF438" i="1"/>
  <c r="BC438" i="1"/>
  <c r="AM438" i="1"/>
  <c r="AE438" i="1"/>
  <c r="BB438" i="1"/>
  <c r="AL438" i="1"/>
  <c r="AD438" i="1"/>
  <c r="BA438" i="1"/>
  <c r="AK438" i="1"/>
  <c r="AC438" i="1"/>
  <c r="BH438" i="1"/>
  <c r="AZ438" i="1"/>
  <c r="AR438" i="1"/>
  <c r="AJ438" i="1"/>
  <c r="AB438" i="1"/>
  <c r="BG438" i="1"/>
  <c r="AY438" i="1"/>
  <c r="AQ438" i="1"/>
  <c r="AI438" i="1"/>
  <c r="AA438" i="1"/>
  <c r="AP438" i="1"/>
  <c r="AH438" i="1"/>
  <c r="Z438" i="1"/>
  <c r="BF438" i="1"/>
  <c r="AX438" i="1"/>
  <c r="BA202" i="1"/>
  <c r="AK202" i="1"/>
  <c r="AC202" i="1"/>
  <c r="BH202" i="1"/>
  <c r="AZ202" i="1"/>
  <c r="AR202" i="1"/>
  <c r="AJ202" i="1"/>
  <c r="AB202" i="1"/>
  <c r="BG202" i="1"/>
  <c r="AQ202" i="1"/>
  <c r="AI202" i="1"/>
  <c r="AA202" i="1"/>
  <c r="AP202" i="1"/>
  <c r="AH202" i="1"/>
  <c r="Z202" i="1"/>
  <c r="BM202" i="1"/>
  <c r="BE202" i="1"/>
  <c r="AW202" i="1"/>
  <c r="AO202" i="1"/>
  <c r="AG202" i="1"/>
  <c r="Y202" i="1"/>
  <c r="BD202" i="1"/>
  <c r="AV202" i="1"/>
  <c r="AN202" i="1"/>
  <c r="AF202" i="1"/>
  <c r="BK202" i="1"/>
  <c r="BC202" i="1"/>
  <c r="AU202" i="1"/>
  <c r="AM202" i="1"/>
  <c r="AE202" i="1"/>
  <c r="BB202" i="1"/>
  <c r="AT202" i="1"/>
  <c r="AL202" i="1"/>
  <c r="AD202" i="1"/>
  <c r="BH351" i="1"/>
  <c r="AR351" i="1"/>
  <c r="AJ351" i="1"/>
  <c r="AB351" i="1"/>
  <c r="AQ351" i="1"/>
  <c r="AI351" i="1"/>
  <c r="AA351" i="1"/>
  <c r="AP351" i="1"/>
  <c r="AH351" i="1"/>
  <c r="Z351" i="1"/>
  <c r="AO351" i="1"/>
  <c r="AG351" i="1"/>
  <c r="Y351" i="1"/>
  <c r="AN351" i="1"/>
  <c r="AF351" i="1"/>
  <c r="AM351" i="1"/>
  <c r="AE351" i="1"/>
  <c r="AL351" i="1"/>
  <c r="AD351" i="1"/>
  <c r="AC351" i="1"/>
  <c r="AK351" i="1"/>
  <c r="BH400" i="1"/>
  <c r="AZ400" i="1"/>
  <c r="AR400" i="1"/>
  <c r="AJ400" i="1"/>
  <c r="AB400" i="1"/>
  <c r="AY400" i="1"/>
  <c r="AQ400" i="1"/>
  <c r="AI400" i="1"/>
  <c r="AA400" i="1"/>
  <c r="AX400" i="1"/>
  <c r="AP400" i="1"/>
  <c r="AH400" i="1"/>
  <c r="Z400" i="1"/>
  <c r="BE400" i="1"/>
  <c r="AO400" i="1"/>
  <c r="AG400" i="1"/>
  <c r="Y400" i="1"/>
  <c r="BD400" i="1"/>
  <c r="AN400" i="1"/>
  <c r="AF400" i="1"/>
  <c r="BC400" i="1"/>
  <c r="AM400" i="1"/>
  <c r="AE400" i="1"/>
  <c r="BB400" i="1"/>
  <c r="AL400" i="1"/>
  <c r="AD400" i="1"/>
  <c r="BA400" i="1"/>
  <c r="AK400" i="1"/>
  <c r="AC400" i="1"/>
  <c r="AO39" i="1"/>
  <c r="AG39" i="1"/>
  <c r="Y39" i="1"/>
  <c r="AN39" i="1"/>
  <c r="AF39" i="1"/>
  <c r="AM39" i="1"/>
  <c r="AE39" i="1"/>
  <c r="AL39" i="1"/>
  <c r="AD39" i="1"/>
  <c r="AK39" i="1"/>
  <c r="AC39" i="1"/>
  <c r="BH39" i="1"/>
  <c r="AR39" i="1"/>
  <c r="AJ39" i="1"/>
  <c r="AB39" i="1"/>
  <c r="AQ39" i="1"/>
  <c r="AI39" i="1"/>
  <c r="AA39" i="1"/>
  <c r="AP39" i="1"/>
  <c r="AH39" i="1"/>
  <c r="Z39" i="1"/>
  <c r="BC316" i="1"/>
  <c r="AU316" i="1"/>
  <c r="AM316" i="1"/>
  <c r="AE316" i="1"/>
  <c r="AY316" i="1"/>
  <c r="AQ316" i="1"/>
  <c r="AI316" i="1"/>
  <c r="AA316" i="1"/>
  <c r="AW316" i="1"/>
  <c r="AO316" i="1"/>
  <c r="AG316" i="1"/>
  <c r="Y316" i="1"/>
  <c r="BD316" i="1"/>
  <c r="AV316" i="1"/>
  <c r="AN316" i="1"/>
  <c r="AF316" i="1"/>
  <c r="AK316" i="1"/>
  <c r="AJ316" i="1"/>
  <c r="AX316" i="1"/>
  <c r="AH316" i="1"/>
  <c r="AC316" i="1"/>
  <c r="AR316" i="1"/>
  <c r="AB316" i="1"/>
  <c r="AL316" i="1"/>
  <c r="AD316" i="1"/>
  <c r="Z316" i="1"/>
  <c r="BB316" i="1"/>
  <c r="BH316" i="1"/>
  <c r="AP316" i="1"/>
  <c r="AT316" i="1"/>
  <c r="BA433" i="1"/>
  <c r="AK433" i="1"/>
  <c r="AC433" i="1"/>
  <c r="BH433" i="1"/>
  <c r="AZ433" i="1"/>
  <c r="AR433" i="1"/>
  <c r="AJ433" i="1"/>
  <c r="AB433" i="1"/>
  <c r="AY433" i="1"/>
  <c r="AQ433" i="1"/>
  <c r="AI433" i="1"/>
  <c r="AA433" i="1"/>
  <c r="AX433" i="1"/>
  <c r="AP433" i="1"/>
  <c r="AH433" i="1"/>
  <c r="Z433" i="1"/>
  <c r="BE433" i="1"/>
  <c r="AO433" i="1"/>
  <c r="AG433" i="1"/>
  <c r="Y433" i="1"/>
  <c r="BD433" i="1"/>
  <c r="AN433" i="1"/>
  <c r="AF433" i="1"/>
  <c r="BC433" i="1"/>
  <c r="AM433" i="1"/>
  <c r="AE433" i="1"/>
  <c r="AD433" i="1"/>
  <c r="BB433" i="1"/>
  <c r="AL433" i="1"/>
  <c r="AS392" i="1"/>
  <c r="AS371" i="1"/>
  <c r="AS22" i="1"/>
  <c r="BH46" i="1"/>
  <c r="AZ46" i="1"/>
  <c r="AR46" i="1"/>
  <c r="AJ46" i="1"/>
  <c r="AB46" i="1"/>
  <c r="AY46" i="1"/>
  <c r="AQ46" i="1"/>
  <c r="AI46" i="1"/>
  <c r="AA46" i="1"/>
  <c r="BF46" i="1"/>
  <c r="AX46" i="1"/>
  <c r="AP46" i="1"/>
  <c r="AH46" i="1"/>
  <c r="Z46" i="1"/>
  <c r="BM46" i="1"/>
  <c r="AW46" i="1"/>
  <c r="AO46" i="1"/>
  <c r="AG46" i="1"/>
  <c r="Y46" i="1"/>
  <c r="BD46" i="1"/>
  <c r="AV46" i="1"/>
  <c r="AN46" i="1"/>
  <c r="AF46" i="1"/>
  <c r="BK46" i="1"/>
  <c r="BC46" i="1"/>
  <c r="AU46" i="1"/>
  <c r="AM46" i="1"/>
  <c r="AE46" i="1"/>
  <c r="BB46" i="1"/>
  <c r="AT46" i="1"/>
  <c r="AL46" i="1"/>
  <c r="AD46" i="1"/>
  <c r="BA46" i="1"/>
  <c r="AK46" i="1"/>
  <c r="AC46" i="1"/>
  <c r="BM287" i="1"/>
  <c r="AW287" i="1"/>
  <c r="AO287" i="1"/>
  <c r="AG287" i="1"/>
  <c r="Y287" i="1"/>
  <c r="AV287" i="1"/>
  <c r="AN287" i="1"/>
  <c r="AF287" i="1"/>
  <c r="AU287" i="1"/>
  <c r="AM287" i="1"/>
  <c r="AE287" i="1"/>
  <c r="BJ287" i="1"/>
  <c r="AL287" i="1"/>
  <c r="AD287" i="1"/>
  <c r="AK287" i="1"/>
  <c r="AC287" i="1"/>
  <c r="BH287" i="1"/>
  <c r="AR287" i="1"/>
  <c r="AJ287" i="1"/>
  <c r="AB287" i="1"/>
  <c r="AP287" i="1"/>
  <c r="AH287" i="1"/>
  <c r="Z287" i="1"/>
  <c r="AQ287" i="1"/>
  <c r="AI287" i="1"/>
  <c r="AA287" i="1"/>
  <c r="BB110" i="1"/>
  <c r="AT110" i="1"/>
  <c r="AL110" i="1"/>
  <c r="AD110" i="1"/>
  <c r="AK110" i="1"/>
  <c r="AC110" i="1"/>
  <c r="BH110" i="1"/>
  <c r="AR110" i="1"/>
  <c r="AJ110" i="1"/>
  <c r="AB110" i="1"/>
  <c r="BG110" i="1"/>
  <c r="AQ110" i="1"/>
  <c r="AI110" i="1"/>
  <c r="AA110" i="1"/>
  <c r="AP110" i="1"/>
  <c r="AH110" i="1"/>
  <c r="Z110" i="1"/>
  <c r="BM110" i="1"/>
  <c r="AO110" i="1"/>
  <c r="AG110" i="1"/>
  <c r="Y110" i="1"/>
  <c r="BD110" i="1"/>
  <c r="AN110" i="1"/>
  <c r="AF110" i="1"/>
  <c r="BK110" i="1"/>
  <c r="BC110" i="1"/>
  <c r="AM110" i="1"/>
  <c r="AE110" i="1"/>
  <c r="BF398" i="1"/>
  <c r="AX398" i="1"/>
  <c r="AP398" i="1"/>
  <c r="AH398" i="1"/>
  <c r="Z398" i="1"/>
  <c r="BE398" i="1"/>
  <c r="AW398" i="1"/>
  <c r="AO398" i="1"/>
  <c r="AG398" i="1"/>
  <c r="Y398" i="1"/>
  <c r="BD398" i="1"/>
  <c r="AV398" i="1"/>
  <c r="AN398" i="1"/>
  <c r="AF398" i="1"/>
  <c r="BC398" i="1"/>
  <c r="AU398" i="1"/>
  <c r="AM398" i="1"/>
  <c r="AE398" i="1"/>
  <c r="BB398" i="1"/>
  <c r="AL398" i="1"/>
  <c r="AD398" i="1"/>
  <c r="BA398" i="1"/>
  <c r="AK398" i="1"/>
  <c r="AC398" i="1"/>
  <c r="AZ398" i="1"/>
  <c r="AR398" i="1"/>
  <c r="AJ398" i="1"/>
  <c r="AB398" i="1"/>
  <c r="AI398" i="1"/>
  <c r="AA398" i="1"/>
  <c r="BG398" i="1"/>
  <c r="AY398" i="1"/>
  <c r="AQ398" i="1"/>
  <c r="AW261" i="1"/>
  <c r="AO261" i="1"/>
  <c r="AG261" i="1"/>
  <c r="Y261" i="1"/>
  <c r="BD261" i="1"/>
  <c r="AV261" i="1"/>
  <c r="AN261" i="1"/>
  <c r="AF261" i="1"/>
  <c r="BC261" i="1"/>
  <c r="AU261" i="1"/>
  <c r="AM261" i="1"/>
  <c r="AE261" i="1"/>
  <c r="BB261" i="1"/>
  <c r="AL261" i="1"/>
  <c r="AD261" i="1"/>
  <c r="AK261" i="1"/>
  <c r="AC261" i="1"/>
  <c r="BH261" i="1"/>
  <c r="AR261" i="1"/>
  <c r="AJ261" i="1"/>
  <c r="AB261" i="1"/>
  <c r="BF261" i="1"/>
  <c r="AP261" i="1"/>
  <c r="AH261" i="1"/>
  <c r="Z261" i="1"/>
  <c r="AQ261" i="1"/>
  <c r="AI261" i="1"/>
  <c r="AA261" i="1"/>
  <c r="BB135" i="1"/>
  <c r="AL135" i="1"/>
  <c r="AD135" i="1"/>
  <c r="BA135" i="1"/>
  <c r="AK135" i="1"/>
  <c r="AC135" i="1"/>
  <c r="BH135" i="1"/>
  <c r="AZ135" i="1"/>
  <c r="AR135" i="1"/>
  <c r="AJ135" i="1"/>
  <c r="AB135" i="1"/>
  <c r="BG135" i="1"/>
  <c r="AY135" i="1"/>
  <c r="AQ135" i="1"/>
  <c r="AI135" i="1"/>
  <c r="AA135" i="1"/>
  <c r="BF135" i="1"/>
  <c r="AX135" i="1"/>
  <c r="AP135" i="1"/>
  <c r="AH135" i="1"/>
  <c r="Z135" i="1"/>
  <c r="AW135" i="1"/>
  <c r="AO135" i="1"/>
  <c r="AG135" i="1"/>
  <c r="Y135" i="1"/>
  <c r="BD135" i="1"/>
  <c r="AN135" i="1"/>
  <c r="AF135" i="1"/>
  <c r="BK135" i="1"/>
  <c r="BC135" i="1"/>
  <c r="AU135" i="1"/>
  <c r="AM135" i="1"/>
  <c r="AE135" i="1"/>
  <c r="BH325" i="1"/>
  <c r="AR325" i="1"/>
  <c r="AJ325" i="1"/>
  <c r="AB325" i="1"/>
  <c r="BG325" i="1"/>
  <c r="AY325" i="1"/>
  <c r="AQ325" i="1"/>
  <c r="AI325" i="1"/>
  <c r="AA325" i="1"/>
  <c r="AW325" i="1"/>
  <c r="AO325" i="1"/>
  <c r="AG325" i="1"/>
  <c r="Y325" i="1"/>
  <c r="BD325" i="1"/>
  <c r="AN325" i="1"/>
  <c r="AF325" i="1"/>
  <c r="BB325" i="1"/>
  <c r="AL325" i="1"/>
  <c r="AD325" i="1"/>
  <c r="BA325" i="1"/>
  <c r="AK325" i="1"/>
  <c r="AC325" i="1"/>
  <c r="Z325" i="1"/>
  <c r="BK325" i="1"/>
  <c r="AU325" i="1"/>
  <c r="BF325" i="1"/>
  <c r="AP325" i="1"/>
  <c r="AM325" i="1"/>
  <c r="BC325" i="1"/>
  <c r="AH325" i="1"/>
  <c r="AE325" i="1"/>
  <c r="BH181" i="1"/>
  <c r="AR181" i="1"/>
  <c r="AJ181" i="1"/>
  <c r="AB181" i="1"/>
  <c r="AQ181" i="1"/>
  <c r="AI181" i="1"/>
  <c r="AA181" i="1"/>
  <c r="AP181" i="1"/>
  <c r="AH181" i="1"/>
  <c r="Z181" i="1"/>
  <c r="BM181" i="1"/>
  <c r="AW181" i="1"/>
  <c r="AO181" i="1"/>
  <c r="AG181" i="1"/>
  <c r="Y181" i="1"/>
  <c r="BD181" i="1"/>
  <c r="AV181" i="1"/>
  <c r="AN181" i="1"/>
  <c r="AF181" i="1"/>
  <c r="BK181" i="1"/>
  <c r="BC181" i="1"/>
  <c r="AU181" i="1"/>
  <c r="AM181" i="1"/>
  <c r="AE181" i="1"/>
  <c r="BJ181" i="1"/>
  <c r="BB181" i="1"/>
  <c r="AT181" i="1"/>
  <c r="AL181" i="1"/>
  <c r="AD181" i="1"/>
  <c r="BI181" i="1"/>
  <c r="AK181" i="1"/>
  <c r="AC181" i="1"/>
  <c r="BA181" i="1"/>
  <c r="BA11" i="1"/>
  <c r="AK11" i="1"/>
  <c r="AC11" i="1"/>
  <c r="AZ11" i="1"/>
  <c r="AR11" i="1"/>
  <c r="AJ11" i="1"/>
  <c r="AB11" i="1"/>
  <c r="AY11" i="1"/>
  <c r="AQ11" i="1"/>
  <c r="AI11" i="1"/>
  <c r="AA11" i="1"/>
  <c r="AX11" i="1"/>
  <c r="AP11" i="1"/>
  <c r="AH11" i="1"/>
  <c r="Z11" i="1"/>
  <c r="BE11" i="1"/>
  <c r="AO11" i="1"/>
  <c r="AG11" i="1"/>
  <c r="Y11" i="1"/>
  <c r="BD11" i="1"/>
  <c r="AN11" i="1"/>
  <c r="AF11" i="1"/>
  <c r="BC11" i="1"/>
  <c r="AM11" i="1"/>
  <c r="AE11" i="1"/>
  <c r="BB11" i="1"/>
  <c r="AL11" i="1"/>
  <c r="AD11" i="1"/>
  <c r="BD416" i="1"/>
  <c r="AV416" i="1"/>
  <c r="AN416" i="1"/>
  <c r="AF416" i="1"/>
  <c r="BC416" i="1"/>
  <c r="AU416" i="1"/>
  <c r="AM416" i="1"/>
  <c r="AE416" i="1"/>
  <c r="BB416" i="1"/>
  <c r="AL416" i="1"/>
  <c r="AD416" i="1"/>
  <c r="BA416" i="1"/>
  <c r="AK416" i="1"/>
  <c r="AC416" i="1"/>
  <c r="AZ416" i="1"/>
  <c r="AR416" i="1"/>
  <c r="AJ416" i="1"/>
  <c r="AB416" i="1"/>
  <c r="BG416" i="1"/>
  <c r="AY416" i="1"/>
  <c r="AQ416" i="1"/>
  <c r="AI416" i="1"/>
  <c r="AA416" i="1"/>
  <c r="BF416" i="1"/>
  <c r="AX416" i="1"/>
  <c r="AP416" i="1"/>
  <c r="AH416" i="1"/>
  <c r="Z416" i="1"/>
  <c r="AW416" i="1"/>
  <c r="AO416" i="1"/>
  <c r="AG416" i="1"/>
  <c r="Y416" i="1"/>
  <c r="AO376" i="1"/>
  <c r="AG376" i="1"/>
  <c r="Y376" i="1"/>
  <c r="BD376" i="1"/>
  <c r="AN376" i="1"/>
  <c r="AF376" i="1"/>
  <c r="BC376" i="1"/>
  <c r="AM376" i="1"/>
  <c r="AE376" i="1"/>
  <c r="BB376" i="1"/>
  <c r="AT376" i="1"/>
  <c r="AL376" i="1"/>
  <c r="AD376" i="1"/>
  <c r="BA376" i="1"/>
  <c r="AK376" i="1"/>
  <c r="AC376" i="1"/>
  <c r="BH376" i="1"/>
  <c r="AR376" i="1"/>
  <c r="AJ376" i="1"/>
  <c r="AB376" i="1"/>
  <c r="AQ376" i="1"/>
  <c r="AI376" i="1"/>
  <c r="AA376" i="1"/>
  <c r="BF376" i="1"/>
  <c r="AP376" i="1"/>
  <c r="AH376" i="1"/>
  <c r="Z376" i="1"/>
  <c r="BE109" i="1"/>
  <c r="AW109" i="1"/>
  <c r="AO109" i="1"/>
  <c r="AG109" i="1"/>
  <c r="Y109" i="1"/>
  <c r="BL109" i="1"/>
  <c r="BD109" i="1"/>
  <c r="AV109" i="1"/>
  <c r="AN109" i="1"/>
  <c r="AF109" i="1"/>
  <c r="BC109" i="1"/>
  <c r="AU109" i="1"/>
  <c r="AM109" i="1"/>
  <c r="AE109" i="1"/>
  <c r="BB109" i="1"/>
  <c r="AL109" i="1"/>
  <c r="AD109" i="1"/>
  <c r="BA109" i="1"/>
  <c r="AK109" i="1"/>
  <c r="AC109" i="1"/>
  <c r="BH109" i="1"/>
  <c r="AZ109" i="1"/>
  <c r="AR109" i="1"/>
  <c r="AJ109" i="1"/>
  <c r="AB109" i="1"/>
  <c r="BG109" i="1"/>
  <c r="AY109" i="1"/>
  <c r="AQ109" i="1"/>
  <c r="AI109" i="1"/>
  <c r="AA109" i="1"/>
  <c r="AX109" i="1"/>
  <c r="AP109" i="1"/>
  <c r="AH109" i="1"/>
  <c r="Z109" i="1"/>
  <c r="BK69" i="1"/>
  <c r="BC69" i="1"/>
  <c r="AU69" i="1"/>
  <c r="AM69" i="1"/>
  <c r="AE69" i="1"/>
  <c r="BB69" i="1"/>
  <c r="AT69" i="1"/>
  <c r="AL69" i="1"/>
  <c r="AD69" i="1"/>
  <c r="BI69" i="1"/>
  <c r="BA69" i="1"/>
  <c r="AK69" i="1"/>
  <c r="AC69" i="1"/>
  <c r="BH69" i="1"/>
  <c r="AR69" i="1"/>
  <c r="AJ69" i="1"/>
  <c r="AB69" i="1"/>
  <c r="BG69" i="1"/>
  <c r="AY69" i="1"/>
  <c r="AQ69" i="1"/>
  <c r="AI69" i="1"/>
  <c r="AA69" i="1"/>
  <c r="BF69" i="1"/>
  <c r="AX69" i="1"/>
  <c r="AP69" i="1"/>
  <c r="AH69" i="1"/>
  <c r="Z69" i="1"/>
  <c r="BM69" i="1"/>
  <c r="AW69" i="1"/>
  <c r="AO69" i="1"/>
  <c r="AG69" i="1"/>
  <c r="Y69" i="1"/>
  <c r="BD69" i="1"/>
  <c r="AV69" i="1"/>
  <c r="AN69" i="1"/>
  <c r="AF69" i="1"/>
  <c r="BB165" i="1"/>
  <c r="AL165" i="1"/>
  <c r="AD165" i="1"/>
  <c r="BA165" i="1"/>
  <c r="AK165" i="1"/>
  <c r="AC165" i="1"/>
  <c r="BH165" i="1"/>
  <c r="AZ165" i="1"/>
  <c r="AR165" i="1"/>
  <c r="AJ165" i="1"/>
  <c r="AB165" i="1"/>
  <c r="BG165" i="1"/>
  <c r="AY165" i="1"/>
  <c r="AQ165" i="1"/>
  <c r="AI165" i="1"/>
  <c r="AA165" i="1"/>
  <c r="BF165" i="1"/>
  <c r="AX165" i="1"/>
  <c r="AP165" i="1"/>
  <c r="AH165" i="1"/>
  <c r="Z165" i="1"/>
  <c r="BD165" i="1"/>
  <c r="AN165" i="1"/>
  <c r="AF165" i="1"/>
  <c r="AW165" i="1"/>
  <c r="Y165" i="1"/>
  <c r="AU165" i="1"/>
  <c r="BK165" i="1"/>
  <c r="AO165" i="1"/>
  <c r="AM165" i="1"/>
  <c r="BE165" i="1"/>
  <c r="AG165" i="1"/>
  <c r="BC165" i="1"/>
  <c r="AE165" i="1"/>
  <c r="BD290" i="1"/>
  <c r="AN290" i="1"/>
  <c r="AF290" i="1"/>
  <c r="BC290" i="1"/>
  <c r="AM290" i="1"/>
  <c r="AE290" i="1"/>
  <c r="BB290" i="1"/>
  <c r="AL290" i="1"/>
  <c r="AD290" i="1"/>
  <c r="AK290" i="1"/>
  <c r="AC290" i="1"/>
  <c r="AZ290" i="1"/>
  <c r="AR290" i="1"/>
  <c r="AJ290" i="1"/>
  <c r="AB290" i="1"/>
  <c r="AY290" i="1"/>
  <c r="AQ290" i="1"/>
  <c r="AI290" i="1"/>
  <c r="AA290" i="1"/>
  <c r="AO290" i="1"/>
  <c r="AG290" i="1"/>
  <c r="Y290" i="1"/>
  <c r="AH290" i="1"/>
  <c r="Z290" i="1"/>
  <c r="AX290" i="1"/>
  <c r="AP290" i="1"/>
  <c r="AK178" i="1"/>
  <c r="AC178" i="1"/>
  <c r="BH178" i="1"/>
  <c r="AR178" i="1"/>
  <c r="AJ178" i="1"/>
  <c r="AB178" i="1"/>
  <c r="BG178" i="1"/>
  <c r="AQ178" i="1"/>
  <c r="AI178" i="1"/>
  <c r="AA178" i="1"/>
  <c r="AP178" i="1"/>
  <c r="AH178" i="1"/>
  <c r="Z178" i="1"/>
  <c r="BM178" i="1"/>
  <c r="AW178" i="1"/>
  <c r="AO178" i="1"/>
  <c r="AG178" i="1"/>
  <c r="Y178" i="1"/>
  <c r="BD178" i="1"/>
  <c r="AV178" i="1"/>
  <c r="AN178" i="1"/>
  <c r="AF178" i="1"/>
  <c r="BK178" i="1"/>
  <c r="BC178" i="1"/>
  <c r="AU178" i="1"/>
  <c r="AM178" i="1"/>
  <c r="AE178" i="1"/>
  <c r="BB178" i="1"/>
  <c r="AT178" i="1"/>
  <c r="AL178" i="1"/>
  <c r="AD178" i="1"/>
  <c r="AL199" i="1"/>
  <c r="AD199" i="1"/>
  <c r="AK199" i="1"/>
  <c r="AC199" i="1"/>
  <c r="AR199" i="1"/>
  <c r="AJ199" i="1"/>
  <c r="AB199" i="1"/>
  <c r="AQ199" i="1"/>
  <c r="AI199" i="1"/>
  <c r="AA199" i="1"/>
  <c r="AP199" i="1"/>
  <c r="AH199" i="1"/>
  <c r="Z199" i="1"/>
  <c r="BM199" i="1"/>
  <c r="AW199" i="1"/>
  <c r="AO199" i="1"/>
  <c r="AG199" i="1"/>
  <c r="Y199" i="1"/>
  <c r="AV199" i="1"/>
  <c r="AN199" i="1"/>
  <c r="AF199" i="1"/>
  <c r="AM199" i="1"/>
  <c r="AE199" i="1"/>
  <c r="AU199" i="1"/>
  <c r="BF258" i="1"/>
  <c r="AX258" i="1"/>
  <c r="AP258" i="1"/>
  <c r="AH258" i="1"/>
  <c r="Z258" i="1"/>
  <c r="BE258" i="1"/>
  <c r="AW258" i="1"/>
  <c r="AO258" i="1"/>
  <c r="AG258" i="1"/>
  <c r="Y258" i="1"/>
  <c r="BD258" i="1"/>
  <c r="AV258" i="1"/>
  <c r="AN258" i="1"/>
  <c r="AF258" i="1"/>
  <c r="BK258" i="1"/>
  <c r="BC258" i="1"/>
  <c r="AM258" i="1"/>
  <c r="AE258" i="1"/>
  <c r="BB258" i="1"/>
  <c r="AL258" i="1"/>
  <c r="AD258" i="1"/>
  <c r="BA258" i="1"/>
  <c r="AK258" i="1"/>
  <c r="AC258" i="1"/>
  <c r="AY258" i="1"/>
  <c r="AQ258" i="1"/>
  <c r="AI258" i="1"/>
  <c r="AA258" i="1"/>
  <c r="AR258" i="1"/>
  <c r="AJ258" i="1"/>
  <c r="AB258" i="1"/>
  <c r="BH258" i="1"/>
  <c r="AZ258" i="1"/>
  <c r="BB280" i="1"/>
  <c r="AT280" i="1"/>
  <c r="AL280" i="1"/>
  <c r="AD280" i="1"/>
  <c r="BA280" i="1"/>
  <c r="AK280" i="1"/>
  <c r="AC280" i="1"/>
  <c r="BH280" i="1"/>
  <c r="AR280" i="1"/>
  <c r="AJ280" i="1"/>
  <c r="AB280" i="1"/>
  <c r="AQ280" i="1"/>
  <c r="AI280" i="1"/>
  <c r="AA280" i="1"/>
  <c r="AP280" i="1"/>
  <c r="AH280" i="1"/>
  <c r="Z280" i="1"/>
  <c r="BM280" i="1"/>
  <c r="AW280" i="1"/>
  <c r="AO280" i="1"/>
  <c r="AG280" i="1"/>
  <c r="Y280" i="1"/>
  <c r="BK280" i="1"/>
  <c r="BC280" i="1"/>
  <c r="AU280" i="1"/>
  <c r="AM280" i="1"/>
  <c r="AE280" i="1"/>
  <c r="AV280" i="1"/>
  <c r="AN280" i="1"/>
  <c r="AF280" i="1"/>
  <c r="BD280" i="1"/>
  <c r="BB175" i="1"/>
  <c r="AL175" i="1"/>
  <c r="AD175" i="1"/>
  <c r="BA175" i="1"/>
  <c r="AK175" i="1"/>
  <c r="AC175" i="1"/>
  <c r="BH175" i="1"/>
  <c r="AZ175" i="1"/>
  <c r="AR175" i="1"/>
  <c r="AJ175" i="1"/>
  <c r="AB175" i="1"/>
  <c r="BG175" i="1"/>
  <c r="AY175" i="1"/>
  <c r="AQ175" i="1"/>
  <c r="AI175" i="1"/>
  <c r="AA175" i="1"/>
  <c r="BF175" i="1"/>
  <c r="AX175" i="1"/>
  <c r="AP175" i="1"/>
  <c r="AH175" i="1"/>
  <c r="Z175" i="1"/>
  <c r="BE175" i="1"/>
  <c r="AW175" i="1"/>
  <c r="AO175" i="1"/>
  <c r="AG175" i="1"/>
  <c r="Y175" i="1"/>
  <c r="BD175" i="1"/>
  <c r="AV175" i="1"/>
  <c r="AN175" i="1"/>
  <c r="AF175" i="1"/>
  <c r="BC175" i="1"/>
  <c r="AM175" i="1"/>
  <c r="AE175" i="1"/>
  <c r="BK175" i="1"/>
  <c r="AP98" i="1"/>
  <c r="AH98" i="1"/>
  <c r="Z98" i="1"/>
  <c r="BE98" i="1"/>
  <c r="AO98" i="1"/>
  <c r="AG98" i="1"/>
  <c r="Y98" i="1"/>
  <c r="BD98" i="1"/>
  <c r="AN98" i="1"/>
  <c r="AF98" i="1"/>
  <c r="BC98" i="1"/>
  <c r="AM98" i="1"/>
  <c r="AE98" i="1"/>
  <c r="BB98" i="1"/>
  <c r="AL98" i="1"/>
  <c r="AD98" i="1"/>
  <c r="BA98" i="1"/>
  <c r="AK98" i="1"/>
  <c r="AC98" i="1"/>
  <c r="AZ98" i="1"/>
  <c r="AR98" i="1"/>
  <c r="AJ98" i="1"/>
  <c r="AB98" i="1"/>
  <c r="AQ98" i="1"/>
  <c r="AI98" i="1"/>
  <c r="AA98" i="1"/>
  <c r="BA3" i="1"/>
  <c r="AK3" i="1"/>
  <c r="AC3" i="1"/>
  <c r="AZ3" i="1"/>
  <c r="AR3" i="1"/>
  <c r="AJ3" i="1"/>
  <c r="AB3" i="1"/>
  <c r="AY3" i="1"/>
  <c r="AQ3" i="1"/>
  <c r="AI3" i="1"/>
  <c r="AA3" i="1"/>
  <c r="AX3" i="1"/>
  <c r="AP3" i="1"/>
  <c r="AH3" i="1"/>
  <c r="Z3" i="1"/>
  <c r="BE3" i="1"/>
  <c r="AW3" i="1"/>
  <c r="AO3" i="1"/>
  <c r="AG3" i="1"/>
  <c r="Y3" i="1"/>
  <c r="BL3" i="1"/>
  <c r="BD3" i="1"/>
  <c r="AV3" i="1"/>
  <c r="AN3" i="1"/>
  <c r="AF3" i="1"/>
  <c r="BC3" i="1"/>
  <c r="AU3" i="1"/>
  <c r="AM3" i="1"/>
  <c r="AE3" i="1"/>
  <c r="BB3" i="1"/>
  <c r="AL3" i="1"/>
  <c r="AD3" i="1"/>
  <c r="BF82" i="1"/>
  <c r="AP82" i="1"/>
  <c r="AH82" i="1"/>
  <c r="Z82" i="1"/>
  <c r="BM82" i="1"/>
  <c r="AW82" i="1"/>
  <c r="AO82" i="1"/>
  <c r="AG82" i="1"/>
  <c r="Y82" i="1"/>
  <c r="BD82" i="1"/>
  <c r="AV82" i="1"/>
  <c r="AN82" i="1"/>
  <c r="AF82" i="1"/>
  <c r="BK82" i="1"/>
  <c r="BC82" i="1"/>
  <c r="AU82" i="1"/>
  <c r="AM82" i="1"/>
  <c r="AE82" i="1"/>
  <c r="BB82" i="1"/>
  <c r="AT82" i="1"/>
  <c r="AL82" i="1"/>
  <c r="AD82" i="1"/>
  <c r="BA82" i="1"/>
  <c r="AK82" i="1"/>
  <c r="AC82" i="1"/>
  <c r="BH82" i="1"/>
  <c r="AZ82" i="1"/>
  <c r="AR82" i="1"/>
  <c r="AJ82" i="1"/>
  <c r="AB82" i="1"/>
  <c r="AY82" i="1"/>
  <c r="AQ82" i="1"/>
  <c r="AI82" i="1"/>
  <c r="AA82" i="1"/>
  <c r="AT249" i="1"/>
  <c r="AL249" i="1"/>
  <c r="AD249" i="1"/>
  <c r="AK249" i="1"/>
  <c r="AC249" i="1"/>
  <c r="BH249" i="1"/>
  <c r="AR249" i="1"/>
  <c r="AJ249" i="1"/>
  <c r="AB249" i="1"/>
  <c r="AQ249" i="1"/>
  <c r="AI249" i="1"/>
  <c r="AA249" i="1"/>
  <c r="AP249" i="1"/>
  <c r="AH249" i="1"/>
  <c r="Z249" i="1"/>
  <c r="BM249" i="1"/>
  <c r="AO249" i="1"/>
  <c r="AG249" i="1"/>
  <c r="Y249" i="1"/>
  <c r="AN249" i="1"/>
  <c r="AF249" i="1"/>
  <c r="AM249" i="1"/>
  <c r="AE249" i="1"/>
  <c r="BB262" i="1"/>
  <c r="AL262" i="1"/>
  <c r="AD262" i="1"/>
  <c r="BA262" i="1"/>
  <c r="AK262" i="1"/>
  <c r="AC262" i="1"/>
  <c r="BH262" i="1"/>
  <c r="AZ262" i="1"/>
  <c r="AR262" i="1"/>
  <c r="AJ262" i="1"/>
  <c r="AB262" i="1"/>
  <c r="BG262" i="1"/>
  <c r="AY262" i="1"/>
  <c r="AQ262" i="1"/>
  <c r="AI262" i="1"/>
  <c r="AA262" i="1"/>
  <c r="BF262" i="1"/>
  <c r="AX262" i="1"/>
  <c r="AP262" i="1"/>
  <c r="AH262" i="1"/>
  <c r="Z262" i="1"/>
  <c r="BE262" i="1"/>
  <c r="AW262" i="1"/>
  <c r="AO262" i="1"/>
  <c r="AG262" i="1"/>
  <c r="Y262" i="1"/>
  <c r="BC262" i="1"/>
  <c r="AM262" i="1"/>
  <c r="AE262" i="1"/>
  <c r="BD262" i="1"/>
  <c r="AV262" i="1"/>
  <c r="AN262" i="1"/>
  <c r="AF262" i="1"/>
  <c r="AS139" i="1"/>
  <c r="AS456" i="1"/>
  <c r="AS446" i="1"/>
  <c r="AS117" i="1"/>
  <c r="AS194" i="1"/>
  <c r="AS108" i="1"/>
  <c r="AS423" i="1"/>
  <c r="AS36" i="1"/>
  <c r="AS307" i="1"/>
  <c r="AS203" i="1"/>
  <c r="AS137" i="1"/>
  <c r="AS335" i="1"/>
  <c r="AS100" i="1"/>
  <c r="AS282" i="1"/>
  <c r="AS417" i="1"/>
  <c r="AL353" i="1"/>
  <c r="AD353" i="1"/>
  <c r="AK353" i="1"/>
  <c r="AC353" i="1"/>
  <c r="AR353" i="1"/>
  <c r="AJ353" i="1"/>
  <c r="AB353" i="1"/>
  <c r="AQ353" i="1"/>
  <c r="AI353" i="1"/>
  <c r="AA353" i="1"/>
  <c r="BF353" i="1"/>
  <c r="AP353" i="1"/>
  <c r="AH353" i="1"/>
  <c r="Z353" i="1"/>
  <c r="AO353" i="1"/>
  <c r="AG353" i="1"/>
  <c r="Y353" i="1"/>
  <c r="AN353" i="1"/>
  <c r="AF353" i="1"/>
  <c r="AM353" i="1"/>
  <c r="AE353" i="1"/>
  <c r="AK348" i="1"/>
  <c r="AC348" i="1"/>
  <c r="BH348" i="1"/>
  <c r="AR348" i="1"/>
  <c r="AJ348" i="1"/>
  <c r="AB348" i="1"/>
  <c r="AQ348" i="1"/>
  <c r="AI348" i="1"/>
  <c r="AA348" i="1"/>
  <c r="AP348" i="1"/>
  <c r="AH348" i="1"/>
  <c r="Z348" i="1"/>
  <c r="AW348" i="1"/>
  <c r="AO348" i="1"/>
  <c r="AG348" i="1"/>
  <c r="Y348" i="1"/>
  <c r="BD348" i="1"/>
  <c r="AV348" i="1"/>
  <c r="AN348" i="1"/>
  <c r="AF348" i="1"/>
  <c r="BC348" i="1"/>
  <c r="AU348" i="1"/>
  <c r="AM348" i="1"/>
  <c r="AE348" i="1"/>
  <c r="AD348" i="1"/>
  <c r="BB348" i="1"/>
  <c r="BJ348" i="1"/>
  <c r="AL348" i="1"/>
  <c r="AP4" i="1"/>
  <c r="AH4" i="1"/>
  <c r="Z4" i="1"/>
  <c r="AO4" i="1"/>
  <c r="AG4" i="1"/>
  <c r="Y4" i="1"/>
  <c r="BD4" i="1"/>
  <c r="AN4" i="1"/>
  <c r="AF4" i="1"/>
  <c r="BC4" i="1"/>
  <c r="AM4" i="1"/>
  <c r="AE4" i="1"/>
  <c r="BB4" i="1"/>
  <c r="AL4" i="1"/>
  <c r="AD4" i="1"/>
  <c r="BI4" i="1"/>
  <c r="BA4" i="1"/>
  <c r="AK4" i="1"/>
  <c r="AC4" i="1"/>
  <c r="AR4" i="1"/>
  <c r="AJ4" i="1"/>
  <c r="AB4" i="1"/>
  <c r="AQ4" i="1"/>
  <c r="AI4" i="1"/>
  <c r="AA4" i="1"/>
  <c r="AM230" i="1"/>
  <c r="AE230" i="1"/>
  <c r="AL230" i="1"/>
  <c r="AD230" i="1"/>
  <c r="AK230" i="1"/>
  <c r="AC230" i="1"/>
  <c r="AR230" i="1"/>
  <c r="AJ230" i="1"/>
  <c r="AB230" i="1"/>
  <c r="AQ230" i="1"/>
  <c r="AI230" i="1"/>
  <c r="AA230" i="1"/>
  <c r="BF230" i="1"/>
  <c r="AP230" i="1"/>
  <c r="AH230" i="1"/>
  <c r="Z230" i="1"/>
  <c r="AO230" i="1"/>
  <c r="AG230" i="1"/>
  <c r="Y230" i="1"/>
  <c r="AN230" i="1"/>
  <c r="AF230" i="1"/>
  <c r="BG95" i="1"/>
  <c r="AQ95" i="1"/>
  <c r="AI95" i="1"/>
  <c r="AA95" i="1"/>
  <c r="AP95" i="1"/>
  <c r="AH95" i="1"/>
  <c r="Z95" i="1"/>
  <c r="BM95" i="1"/>
  <c r="AW95" i="1"/>
  <c r="AO95" i="1"/>
  <c r="AG95" i="1"/>
  <c r="Y95" i="1"/>
  <c r="BD95" i="1"/>
  <c r="AV95" i="1"/>
  <c r="AN95" i="1"/>
  <c r="AF95" i="1"/>
  <c r="BK95" i="1"/>
  <c r="BC95" i="1"/>
  <c r="AU95" i="1"/>
  <c r="AM95" i="1"/>
  <c r="AE95" i="1"/>
  <c r="BB95" i="1"/>
  <c r="AT95" i="1"/>
  <c r="AL95" i="1"/>
  <c r="AD95" i="1"/>
  <c r="BA95" i="1"/>
  <c r="AK95" i="1"/>
  <c r="AC95" i="1"/>
  <c r="BH95" i="1"/>
  <c r="AR95" i="1"/>
  <c r="AJ95" i="1"/>
  <c r="AB95" i="1"/>
  <c r="BC196" i="1"/>
  <c r="AM196" i="1"/>
  <c r="AE196" i="1"/>
  <c r="BB196" i="1"/>
  <c r="AL196" i="1"/>
  <c r="AD196" i="1"/>
  <c r="BA196" i="1"/>
  <c r="AK196" i="1"/>
  <c r="AC196" i="1"/>
  <c r="AZ196" i="1"/>
  <c r="AR196" i="1"/>
  <c r="AJ196" i="1"/>
  <c r="AB196" i="1"/>
  <c r="AY196" i="1"/>
  <c r="AQ196" i="1"/>
  <c r="AI196" i="1"/>
  <c r="AA196" i="1"/>
  <c r="AX196" i="1"/>
  <c r="AP196" i="1"/>
  <c r="AH196" i="1"/>
  <c r="Z196" i="1"/>
  <c r="BE196" i="1"/>
  <c r="AO196" i="1"/>
  <c r="AG196" i="1"/>
  <c r="Y196" i="1"/>
  <c r="AN196" i="1"/>
  <c r="AF196" i="1"/>
  <c r="BD196" i="1"/>
  <c r="BC285" i="1"/>
  <c r="AM285" i="1"/>
  <c r="AE285" i="1"/>
  <c r="BB285" i="1"/>
  <c r="AL285" i="1"/>
  <c r="AD285" i="1"/>
  <c r="AK285" i="1"/>
  <c r="AC285" i="1"/>
  <c r="BH285" i="1"/>
  <c r="AR285" i="1"/>
  <c r="AJ285" i="1"/>
  <c r="AB285" i="1"/>
  <c r="BG285" i="1"/>
  <c r="AY285" i="1"/>
  <c r="AQ285" i="1"/>
  <c r="AI285" i="1"/>
  <c r="AA285" i="1"/>
  <c r="BF285" i="1"/>
  <c r="AP285" i="1"/>
  <c r="AH285" i="1"/>
  <c r="Z285" i="1"/>
  <c r="BD285" i="1"/>
  <c r="AV285" i="1"/>
  <c r="AN285" i="1"/>
  <c r="AF285" i="1"/>
  <c r="AW285" i="1"/>
  <c r="AO285" i="1"/>
  <c r="AG285" i="1"/>
  <c r="Y285" i="1"/>
  <c r="BC53" i="1"/>
  <c r="AU53" i="1"/>
  <c r="AM53" i="1"/>
  <c r="AE53" i="1"/>
  <c r="AL53" i="1"/>
  <c r="AD53" i="1"/>
  <c r="AK53" i="1"/>
  <c r="AC53" i="1"/>
  <c r="AR53" i="1"/>
  <c r="AJ53" i="1"/>
  <c r="AB53" i="1"/>
  <c r="BG53" i="1"/>
  <c r="AY53" i="1"/>
  <c r="AQ53" i="1"/>
  <c r="AI53" i="1"/>
  <c r="AA53" i="1"/>
  <c r="AX53" i="1"/>
  <c r="AP53" i="1"/>
  <c r="AH53" i="1"/>
  <c r="Z53" i="1"/>
  <c r="BE53" i="1"/>
  <c r="AW53" i="1"/>
  <c r="AO53" i="1"/>
  <c r="AG53" i="1"/>
  <c r="Y53" i="1"/>
  <c r="BD53" i="1"/>
  <c r="AV53" i="1"/>
  <c r="AN53" i="1"/>
  <c r="AF53" i="1"/>
  <c r="AL48" i="1"/>
  <c r="AD48" i="1"/>
  <c r="AK48" i="1"/>
  <c r="AC48" i="1"/>
  <c r="BH48" i="1"/>
  <c r="AR48" i="1"/>
  <c r="AJ48" i="1"/>
  <c r="AB48" i="1"/>
  <c r="AQ48" i="1"/>
  <c r="AI48" i="1"/>
  <c r="AA48" i="1"/>
  <c r="AP48" i="1"/>
  <c r="AH48" i="1"/>
  <c r="Z48" i="1"/>
  <c r="BM48" i="1"/>
  <c r="AO48" i="1"/>
  <c r="AG48" i="1"/>
  <c r="Y48" i="1"/>
  <c r="AN48" i="1"/>
  <c r="AF48" i="1"/>
  <c r="AM48" i="1"/>
  <c r="AE48" i="1"/>
  <c r="BB377" i="1"/>
  <c r="AL377" i="1"/>
  <c r="AD377" i="1"/>
  <c r="BA377" i="1"/>
  <c r="AK377" i="1"/>
  <c r="AC377" i="1"/>
  <c r="AZ377" i="1"/>
  <c r="AR377" i="1"/>
  <c r="AJ377" i="1"/>
  <c r="AB377" i="1"/>
  <c r="BG377" i="1"/>
  <c r="AY377" i="1"/>
  <c r="AQ377" i="1"/>
  <c r="AI377" i="1"/>
  <c r="AA377" i="1"/>
  <c r="BF377" i="1"/>
  <c r="AX377" i="1"/>
  <c r="AP377" i="1"/>
  <c r="AH377" i="1"/>
  <c r="Z377" i="1"/>
  <c r="BE377" i="1"/>
  <c r="AW377" i="1"/>
  <c r="AO377" i="1"/>
  <c r="AG377" i="1"/>
  <c r="Y377" i="1"/>
  <c r="BD377" i="1"/>
  <c r="AV377" i="1"/>
  <c r="AN377" i="1"/>
  <c r="AF377" i="1"/>
  <c r="AM377" i="1"/>
  <c r="AE377" i="1"/>
  <c r="BC377" i="1"/>
  <c r="AU377" i="1"/>
  <c r="AS333" i="1"/>
  <c r="BA291" i="1"/>
  <c r="AK291" i="1"/>
  <c r="AC291" i="1"/>
  <c r="BH291" i="1"/>
  <c r="AR291" i="1"/>
  <c r="AJ291" i="1"/>
  <c r="AB291" i="1"/>
  <c r="AQ291" i="1"/>
  <c r="AI291" i="1"/>
  <c r="AA291" i="1"/>
  <c r="BF291" i="1"/>
  <c r="AP291" i="1"/>
  <c r="AH291" i="1"/>
  <c r="Z291" i="1"/>
  <c r="BM291" i="1"/>
  <c r="AO291" i="1"/>
  <c r="AG291" i="1"/>
  <c r="Y291" i="1"/>
  <c r="BD291" i="1"/>
  <c r="AN291" i="1"/>
  <c r="AF291" i="1"/>
  <c r="BB291" i="1"/>
  <c r="AT291" i="1"/>
  <c r="AL291" i="1"/>
  <c r="AD291" i="1"/>
  <c r="BK291" i="1"/>
  <c r="AM291" i="1"/>
  <c r="BC291" i="1"/>
  <c r="AE291" i="1"/>
  <c r="BH223" i="1"/>
  <c r="AZ223" i="1"/>
  <c r="AR223" i="1"/>
  <c r="AJ223" i="1"/>
  <c r="AB223" i="1"/>
  <c r="BG223" i="1"/>
  <c r="AQ223" i="1"/>
  <c r="AI223" i="1"/>
  <c r="AA223" i="1"/>
  <c r="AP223" i="1"/>
  <c r="AH223" i="1"/>
  <c r="Z223" i="1"/>
  <c r="BM223" i="1"/>
  <c r="BE223" i="1"/>
  <c r="AW223" i="1"/>
  <c r="AO223" i="1"/>
  <c r="AG223" i="1"/>
  <c r="Y223" i="1"/>
  <c r="BD223" i="1"/>
  <c r="AV223" i="1"/>
  <c r="AN223" i="1"/>
  <c r="AF223" i="1"/>
  <c r="BK223" i="1"/>
  <c r="BC223" i="1"/>
  <c r="AU223" i="1"/>
  <c r="AM223" i="1"/>
  <c r="AE223" i="1"/>
  <c r="BB223" i="1"/>
  <c r="AT223" i="1"/>
  <c r="AL223" i="1"/>
  <c r="AD223" i="1"/>
  <c r="BA223" i="1"/>
  <c r="AK223" i="1"/>
  <c r="AC223" i="1"/>
  <c r="AK228" i="1"/>
  <c r="AC228" i="1"/>
  <c r="BH228" i="1"/>
  <c r="AR228" i="1"/>
  <c r="AJ228" i="1"/>
  <c r="AB228" i="1"/>
  <c r="AQ228" i="1"/>
  <c r="AI228" i="1"/>
  <c r="AA228" i="1"/>
  <c r="AP228" i="1"/>
  <c r="AH228" i="1"/>
  <c r="Z228" i="1"/>
  <c r="BM228" i="1"/>
  <c r="AW228" i="1"/>
  <c r="AO228" i="1"/>
  <c r="AG228" i="1"/>
  <c r="Y228" i="1"/>
  <c r="BD228" i="1"/>
  <c r="AV228" i="1"/>
  <c r="AN228" i="1"/>
  <c r="AF228" i="1"/>
  <c r="BC228" i="1"/>
  <c r="AU228" i="1"/>
  <c r="AM228" i="1"/>
  <c r="AE228" i="1"/>
  <c r="BB228" i="1"/>
  <c r="AT228" i="1"/>
  <c r="AL228" i="1"/>
  <c r="AD228" i="1"/>
  <c r="BM190" i="1"/>
  <c r="AW190" i="1"/>
  <c r="AO190" i="1"/>
  <c r="AG190" i="1"/>
  <c r="Y190" i="1"/>
  <c r="BD190" i="1"/>
  <c r="AV190" i="1"/>
  <c r="AN190" i="1"/>
  <c r="AF190" i="1"/>
  <c r="BK190" i="1"/>
  <c r="BC190" i="1"/>
  <c r="AU190" i="1"/>
  <c r="AM190" i="1"/>
  <c r="AE190" i="1"/>
  <c r="BJ190" i="1"/>
  <c r="BB190" i="1"/>
  <c r="AT190" i="1"/>
  <c r="AL190" i="1"/>
  <c r="AD190" i="1"/>
  <c r="BA190" i="1"/>
  <c r="AK190" i="1"/>
  <c r="AC190" i="1"/>
  <c r="BH190" i="1"/>
  <c r="AZ190" i="1"/>
  <c r="AR190" i="1"/>
  <c r="AJ190" i="1"/>
  <c r="AB190" i="1"/>
  <c r="AY190" i="1"/>
  <c r="AQ190" i="1"/>
  <c r="AI190" i="1"/>
  <c r="AA190" i="1"/>
  <c r="AX190" i="1"/>
  <c r="AP190" i="1"/>
  <c r="AH190" i="1"/>
  <c r="Z190" i="1"/>
  <c r="BH452" i="1"/>
  <c r="AR452" i="1"/>
  <c r="AJ452" i="1"/>
  <c r="AB452" i="1"/>
  <c r="AP452" i="1"/>
  <c r="AH452" i="1"/>
  <c r="Z452" i="1"/>
  <c r="BM452" i="1"/>
  <c r="BE452" i="1"/>
  <c r="AO452" i="1"/>
  <c r="AG452" i="1"/>
  <c r="Y452" i="1"/>
  <c r="BC452" i="1"/>
  <c r="AM452" i="1"/>
  <c r="AE452" i="1"/>
  <c r="BA452" i="1"/>
  <c r="AC452" i="1"/>
  <c r="AQ452" i="1"/>
  <c r="AA452" i="1"/>
  <c r="BJ452" i="1"/>
  <c r="AN452" i="1"/>
  <c r="AL452" i="1"/>
  <c r="AK452" i="1"/>
  <c r="AI452" i="1"/>
  <c r="BD452" i="1"/>
  <c r="AF452" i="1"/>
  <c r="BB452" i="1"/>
  <c r="AD452" i="1"/>
  <c r="BM401" i="1"/>
  <c r="AW401" i="1"/>
  <c r="AO401" i="1"/>
  <c r="AG401" i="1"/>
  <c r="Y401" i="1"/>
  <c r="BD401" i="1"/>
  <c r="AV401" i="1"/>
  <c r="AN401" i="1"/>
  <c r="AF401" i="1"/>
  <c r="BK401" i="1"/>
  <c r="BC401" i="1"/>
  <c r="AU401" i="1"/>
  <c r="AM401" i="1"/>
  <c r="AE401" i="1"/>
  <c r="BB401" i="1"/>
  <c r="AT401" i="1"/>
  <c r="AL401" i="1"/>
  <c r="AD401" i="1"/>
  <c r="BA401" i="1"/>
  <c r="AK401" i="1"/>
  <c r="AC401" i="1"/>
  <c r="BH401" i="1"/>
  <c r="AR401" i="1"/>
  <c r="AJ401" i="1"/>
  <c r="AB401" i="1"/>
  <c r="BG401" i="1"/>
  <c r="AQ401" i="1"/>
  <c r="AI401" i="1"/>
  <c r="AA401" i="1"/>
  <c r="BF401" i="1"/>
  <c r="AP401" i="1"/>
  <c r="AH401" i="1"/>
  <c r="Z401" i="1"/>
  <c r="BM224" i="1"/>
  <c r="AW224" i="1"/>
  <c r="AO224" i="1"/>
  <c r="AG224" i="1"/>
  <c r="Y224" i="1"/>
  <c r="BD224" i="1"/>
  <c r="AV224" i="1"/>
  <c r="AN224" i="1"/>
  <c r="AF224" i="1"/>
  <c r="BK224" i="1"/>
  <c r="BC224" i="1"/>
  <c r="AU224" i="1"/>
  <c r="AM224" i="1"/>
  <c r="AE224" i="1"/>
  <c r="BB224" i="1"/>
  <c r="AT224" i="1"/>
  <c r="AL224" i="1"/>
  <c r="AD224" i="1"/>
  <c r="AK224" i="1"/>
  <c r="AC224" i="1"/>
  <c r="BH224" i="1"/>
  <c r="AR224" i="1"/>
  <c r="AJ224" i="1"/>
  <c r="AB224" i="1"/>
  <c r="BG224" i="1"/>
  <c r="AQ224" i="1"/>
  <c r="AI224" i="1"/>
  <c r="AA224" i="1"/>
  <c r="AP224" i="1"/>
  <c r="AH224" i="1"/>
  <c r="Z224" i="1"/>
  <c r="BD388" i="1"/>
  <c r="AN388" i="1"/>
  <c r="AF388" i="1"/>
  <c r="BB388" i="1"/>
  <c r="AL388" i="1"/>
  <c r="AD388" i="1"/>
  <c r="BA388" i="1"/>
  <c r="AK388" i="1"/>
  <c r="AC388" i="1"/>
  <c r="AZ388" i="1"/>
  <c r="AR388" i="1"/>
  <c r="AJ388" i="1"/>
  <c r="AB388" i="1"/>
  <c r="BG388" i="1"/>
  <c r="AY388" i="1"/>
  <c r="AQ388" i="1"/>
  <c r="AI388" i="1"/>
  <c r="AA388" i="1"/>
  <c r="BC388" i="1"/>
  <c r="AM388" i="1"/>
  <c r="AX388" i="1"/>
  <c r="AH388" i="1"/>
  <c r="AG388" i="1"/>
  <c r="AE388" i="1"/>
  <c r="Z388" i="1"/>
  <c r="Y388" i="1"/>
  <c r="BF388" i="1"/>
  <c r="AP388" i="1"/>
  <c r="AO388" i="1"/>
  <c r="BE388" i="1"/>
  <c r="AR92" i="1"/>
  <c r="AJ92" i="1"/>
  <c r="AB92" i="1"/>
  <c r="AQ92" i="1"/>
  <c r="AI92" i="1"/>
  <c r="AA92" i="1"/>
  <c r="AP92" i="1"/>
  <c r="AH92" i="1"/>
  <c r="Z92" i="1"/>
  <c r="AO92" i="1"/>
  <c r="AG92" i="1"/>
  <c r="Y92" i="1"/>
  <c r="BD92" i="1"/>
  <c r="AN92" i="1"/>
  <c r="AF92" i="1"/>
  <c r="BC92" i="1"/>
  <c r="AM92" i="1"/>
  <c r="AE92" i="1"/>
  <c r="BB92" i="1"/>
  <c r="AL92" i="1"/>
  <c r="AD92" i="1"/>
  <c r="BA92" i="1"/>
  <c r="AK92" i="1"/>
  <c r="AC92" i="1"/>
  <c r="BH305" i="1"/>
  <c r="AR305" i="1"/>
  <c r="AJ305" i="1"/>
  <c r="AB305" i="1"/>
  <c r="AQ305" i="1"/>
  <c r="AI305" i="1"/>
  <c r="AA305" i="1"/>
  <c r="AP305" i="1"/>
  <c r="AH305" i="1"/>
  <c r="Z305" i="1"/>
  <c r="AN305" i="1"/>
  <c r="AF305" i="1"/>
  <c r="AM305" i="1"/>
  <c r="AE305" i="1"/>
  <c r="AK305" i="1"/>
  <c r="AG305" i="1"/>
  <c r="AD305" i="1"/>
  <c r="AC305" i="1"/>
  <c r="AT305" i="1"/>
  <c r="Y305" i="1"/>
  <c r="AL305" i="1"/>
  <c r="AO305" i="1"/>
  <c r="BG403" i="1"/>
  <c r="AY403" i="1"/>
  <c r="AQ403" i="1"/>
  <c r="AI403" i="1"/>
  <c r="AA403" i="1"/>
  <c r="BF403" i="1"/>
  <c r="AX403" i="1"/>
  <c r="AP403" i="1"/>
  <c r="AH403" i="1"/>
  <c r="Z403" i="1"/>
  <c r="AW403" i="1"/>
  <c r="AO403" i="1"/>
  <c r="AG403" i="1"/>
  <c r="Y403" i="1"/>
  <c r="BD403" i="1"/>
  <c r="AV403" i="1"/>
  <c r="AN403" i="1"/>
  <c r="AF403" i="1"/>
  <c r="BC403" i="1"/>
  <c r="AU403" i="1"/>
  <c r="AM403" i="1"/>
  <c r="AE403" i="1"/>
  <c r="BB403" i="1"/>
  <c r="AL403" i="1"/>
  <c r="AD403" i="1"/>
  <c r="BA403" i="1"/>
  <c r="AK403" i="1"/>
  <c r="AC403" i="1"/>
  <c r="AZ403" i="1"/>
  <c r="AR403" i="1"/>
  <c r="AJ403" i="1"/>
  <c r="AB403" i="1"/>
  <c r="BG17" i="1"/>
  <c r="AQ17" i="1"/>
  <c r="AI17" i="1"/>
  <c r="AA17" i="1"/>
  <c r="BF17" i="1"/>
  <c r="AP17" i="1"/>
  <c r="AH17" i="1"/>
  <c r="Z17" i="1"/>
  <c r="BM17" i="1"/>
  <c r="BE17" i="1"/>
  <c r="AO17" i="1"/>
  <c r="AG17" i="1"/>
  <c r="Y17" i="1"/>
  <c r="BD17" i="1"/>
  <c r="AN17" i="1"/>
  <c r="AF17" i="1"/>
  <c r="BK17" i="1"/>
  <c r="BC17" i="1"/>
  <c r="AM17" i="1"/>
  <c r="AE17" i="1"/>
  <c r="BB17" i="1"/>
  <c r="AT17" i="1"/>
  <c r="AL17" i="1"/>
  <c r="AD17" i="1"/>
  <c r="BA17" i="1"/>
  <c r="AK17" i="1"/>
  <c r="AC17" i="1"/>
  <c r="BH17" i="1"/>
  <c r="AZ17" i="1"/>
  <c r="AR17" i="1"/>
  <c r="AJ17" i="1"/>
  <c r="AB17" i="1"/>
  <c r="BD404" i="1"/>
  <c r="AN404" i="1"/>
  <c r="AF404" i="1"/>
  <c r="BC404" i="1"/>
  <c r="AM404" i="1"/>
  <c r="AE404" i="1"/>
  <c r="BB404" i="1"/>
  <c r="AL404" i="1"/>
  <c r="AD404" i="1"/>
  <c r="BA404" i="1"/>
  <c r="AK404" i="1"/>
  <c r="AC404" i="1"/>
  <c r="BH404" i="1"/>
  <c r="AZ404" i="1"/>
  <c r="AR404" i="1"/>
  <c r="AJ404" i="1"/>
  <c r="AB404" i="1"/>
  <c r="AY404" i="1"/>
  <c r="AQ404" i="1"/>
  <c r="AI404" i="1"/>
  <c r="AA404" i="1"/>
  <c r="AX404" i="1"/>
  <c r="AP404" i="1"/>
  <c r="AH404" i="1"/>
  <c r="Z404" i="1"/>
  <c r="Y404" i="1"/>
  <c r="BE404" i="1"/>
  <c r="AO404" i="1"/>
  <c r="AG404" i="1"/>
  <c r="BL256" i="1"/>
  <c r="BD256" i="1"/>
  <c r="AV256" i="1"/>
  <c r="AN256" i="1"/>
  <c r="AF256" i="1"/>
  <c r="BB256" i="1"/>
  <c r="AL256" i="1"/>
  <c r="AD256" i="1"/>
  <c r="BA256" i="1"/>
  <c r="AK256" i="1"/>
  <c r="AC256" i="1"/>
  <c r="BH256" i="1"/>
  <c r="AZ256" i="1"/>
  <c r="AR256" i="1"/>
  <c r="AJ256" i="1"/>
  <c r="AB256" i="1"/>
  <c r="AY256" i="1"/>
  <c r="AQ256" i="1"/>
  <c r="AI256" i="1"/>
  <c r="AA256" i="1"/>
  <c r="BE256" i="1"/>
  <c r="AW256" i="1"/>
  <c r="AO256" i="1"/>
  <c r="AG256" i="1"/>
  <c r="Y256" i="1"/>
  <c r="AE256" i="1"/>
  <c r="BC256" i="1"/>
  <c r="Z256" i="1"/>
  <c r="AX256" i="1"/>
  <c r="AU256" i="1"/>
  <c r="BK256" i="1"/>
  <c r="AP256" i="1"/>
  <c r="AM256" i="1"/>
  <c r="AH256" i="1"/>
  <c r="AY33" i="1"/>
  <c r="AQ33" i="1"/>
  <c r="AI33" i="1"/>
  <c r="AA33" i="1"/>
  <c r="AX33" i="1"/>
  <c r="AP33" i="1"/>
  <c r="AH33" i="1"/>
  <c r="Z33" i="1"/>
  <c r="BE33" i="1"/>
  <c r="AO33" i="1"/>
  <c r="AG33" i="1"/>
  <c r="Y33" i="1"/>
  <c r="BD33" i="1"/>
  <c r="AN33" i="1"/>
  <c r="AF33" i="1"/>
  <c r="BC33" i="1"/>
  <c r="AM33" i="1"/>
  <c r="AE33" i="1"/>
  <c r="BB33" i="1"/>
  <c r="AL33" i="1"/>
  <c r="AD33" i="1"/>
  <c r="BA33" i="1"/>
  <c r="AK33" i="1"/>
  <c r="AC33" i="1"/>
  <c r="BH33" i="1"/>
  <c r="AZ33" i="1"/>
  <c r="AR33" i="1"/>
  <c r="AJ33" i="1"/>
  <c r="AB33" i="1"/>
  <c r="BF292" i="1"/>
  <c r="AX292" i="1"/>
  <c r="AP292" i="1"/>
  <c r="AH292" i="1"/>
  <c r="Z292" i="1"/>
  <c r="AW292" i="1"/>
  <c r="AO292" i="1"/>
  <c r="AG292" i="1"/>
  <c r="Y292" i="1"/>
  <c r="BD292" i="1"/>
  <c r="AV292" i="1"/>
  <c r="AN292" i="1"/>
  <c r="AF292" i="1"/>
  <c r="BC292" i="1"/>
  <c r="AM292" i="1"/>
  <c r="AE292" i="1"/>
  <c r="BB292" i="1"/>
  <c r="AL292" i="1"/>
  <c r="AD292" i="1"/>
  <c r="AK292" i="1"/>
  <c r="AC292" i="1"/>
  <c r="BG292" i="1"/>
  <c r="AY292" i="1"/>
  <c r="AQ292" i="1"/>
  <c r="AI292" i="1"/>
  <c r="AA292" i="1"/>
  <c r="AR292" i="1"/>
  <c r="AJ292" i="1"/>
  <c r="BH292" i="1"/>
  <c r="AB292" i="1"/>
  <c r="AQ272" i="1"/>
  <c r="AI272" i="1"/>
  <c r="AA272" i="1"/>
  <c r="BF272" i="1"/>
  <c r="AP272" i="1"/>
  <c r="AH272" i="1"/>
  <c r="Z272" i="1"/>
  <c r="BM272" i="1"/>
  <c r="AW272" i="1"/>
  <c r="AO272" i="1"/>
  <c r="AG272" i="1"/>
  <c r="Y272" i="1"/>
  <c r="AV272" i="1"/>
  <c r="AN272" i="1"/>
  <c r="AF272" i="1"/>
  <c r="AU272" i="1"/>
  <c r="AM272" i="1"/>
  <c r="AE272" i="1"/>
  <c r="AL272" i="1"/>
  <c r="AD272" i="1"/>
  <c r="BH272" i="1"/>
  <c r="AR272" i="1"/>
  <c r="AJ272" i="1"/>
  <c r="AB272" i="1"/>
  <c r="AK272" i="1"/>
  <c r="AC272" i="1"/>
  <c r="AZ6" i="1"/>
  <c r="AR6" i="1"/>
  <c r="AJ6" i="1"/>
  <c r="AB6" i="1"/>
  <c r="BG6" i="1"/>
  <c r="AY6" i="1"/>
  <c r="AQ6" i="1"/>
  <c r="AI6" i="1"/>
  <c r="AA6" i="1"/>
  <c r="BF6" i="1"/>
  <c r="AX6" i="1"/>
  <c r="AP6" i="1"/>
  <c r="AH6" i="1"/>
  <c r="Z6" i="1"/>
  <c r="BE6" i="1"/>
  <c r="AO6" i="1"/>
  <c r="AG6" i="1"/>
  <c r="Y6" i="1"/>
  <c r="BD6" i="1"/>
  <c r="AN6" i="1"/>
  <c r="AF6" i="1"/>
  <c r="BK6" i="1"/>
  <c r="BC6" i="1"/>
  <c r="AM6" i="1"/>
  <c r="AE6" i="1"/>
  <c r="BB6" i="1"/>
  <c r="AL6" i="1"/>
  <c r="AD6" i="1"/>
  <c r="BA6" i="1"/>
  <c r="AK6" i="1"/>
  <c r="AC6" i="1"/>
  <c r="BL429" i="1"/>
  <c r="BD429" i="1"/>
  <c r="AV429" i="1"/>
  <c r="AN429" i="1"/>
  <c r="AF429" i="1"/>
  <c r="BB429" i="1"/>
  <c r="AL429" i="1"/>
  <c r="AD429" i="1"/>
  <c r="BA429" i="1"/>
  <c r="AK429" i="1"/>
  <c r="AC429" i="1"/>
  <c r="BH429" i="1"/>
  <c r="AZ429" i="1"/>
  <c r="AR429" i="1"/>
  <c r="AJ429" i="1"/>
  <c r="AB429" i="1"/>
  <c r="AY429" i="1"/>
  <c r="AQ429" i="1"/>
  <c r="AI429" i="1"/>
  <c r="AA429" i="1"/>
  <c r="AX429" i="1"/>
  <c r="AG429" i="1"/>
  <c r="AW429" i="1"/>
  <c r="AE429" i="1"/>
  <c r="AU429" i="1"/>
  <c r="Z429" i="1"/>
  <c r="Y429" i="1"/>
  <c r="AP429" i="1"/>
  <c r="AO429" i="1"/>
  <c r="BE429" i="1"/>
  <c r="AM429" i="1"/>
  <c r="BC429" i="1"/>
  <c r="AH429" i="1"/>
  <c r="BB72" i="1"/>
  <c r="AL72" i="1"/>
  <c r="AD72" i="1"/>
  <c r="BA72" i="1"/>
  <c r="AK72" i="1"/>
  <c r="AC72" i="1"/>
  <c r="AZ72" i="1"/>
  <c r="AR72" i="1"/>
  <c r="AJ72" i="1"/>
  <c r="AB72" i="1"/>
  <c r="AY72" i="1"/>
  <c r="AQ72" i="1"/>
  <c r="AI72" i="1"/>
  <c r="AA72" i="1"/>
  <c r="AX72" i="1"/>
  <c r="AP72" i="1"/>
  <c r="AH72" i="1"/>
  <c r="Z72" i="1"/>
  <c r="BE72" i="1"/>
  <c r="AO72" i="1"/>
  <c r="AG72" i="1"/>
  <c r="Y72" i="1"/>
  <c r="BD72" i="1"/>
  <c r="AN72" i="1"/>
  <c r="AF72" i="1"/>
  <c r="BC72" i="1"/>
  <c r="AM72" i="1"/>
  <c r="AE72" i="1"/>
  <c r="AY439" i="1"/>
  <c r="BC439" i="1"/>
  <c r="AL439" i="1"/>
  <c r="AD439" i="1"/>
  <c r="BB439" i="1"/>
  <c r="AK439" i="1"/>
  <c r="AC439" i="1"/>
  <c r="BA439" i="1"/>
  <c r="AR439" i="1"/>
  <c r="AJ439" i="1"/>
  <c r="AB439" i="1"/>
  <c r="AZ439" i="1"/>
  <c r="AQ439" i="1"/>
  <c r="AI439" i="1"/>
  <c r="AA439" i="1"/>
  <c r="AX439" i="1"/>
  <c r="AP439" i="1"/>
  <c r="AH439" i="1"/>
  <c r="Z439" i="1"/>
  <c r="AO439" i="1"/>
  <c r="AG439" i="1"/>
  <c r="Y439" i="1"/>
  <c r="BE439" i="1"/>
  <c r="AN439" i="1"/>
  <c r="AF439" i="1"/>
  <c r="AM439" i="1"/>
  <c r="AE439" i="1"/>
  <c r="BD439" i="1"/>
  <c r="BH420" i="1"/>
  <c r="AZ420" i="1"/>
  <c r="AR420" i="1"/>
  <c r="AJ420" i="1"/>
  <c r="AB420" i="1"/>
  <c r="AY420" i="1"/>
  <c r="AQ420" i="1"/>
  <c r="AI420" i="1"/>
  <c r="AA420" i="1"/>
  <c r="BF420" i="1"/>
  <c r="AP420" i="1"/>
  <c r="AH420" i="1"/>
  <c r="Z420" i="1"/>
  <c r="BM420" i="1"/>
  <c r="AW420" i="1"/>
  <c r="AO420" i="1"/>
  <c r="AG420" i="1"/>
  <c r="Y420" i="1"/>
  <c r="BD420" i="1"/>
  <c r="AV420" i="1"/>
  <c r="AN420" i="1"/>
  <c r="AF420" i="1"/>
  <c r="BK420" i="1"/>
  <c r="BC420" i="1"/>
  <c r="AU420" i="1"/>
  <c r="AM420" i="1"/>
  <c r="AE420" i="1"/>
  <c r="BB420" i="1"/>
  <c r="AT420" i="1"/>
  <c r="AL420" i="1"/>
  <c r="AD420" i="1"/>
  <c r="AK420" i="1"/>
  <c r="AC420" i="1"/>
  <c r="BA420" i="1"/>
  <c r="AQ250" i="1"/>
  <c r="AI250" i="1"/>
  <c r="AA250" i="1"/>
  <c r="AP250" i="1"/>
  <c r="AH250" i="1"/>
  <c r="Z250" i="1"/>
  <c r="BM250" i="1"/>
  <c r="AW250" i="1"/>
  <c r="AO250" i="1"/>
  <c r="AG250" i="1"/>
  <c r="Y250" i="1"/>
  <c r="BD250" i="1"/>
  <c r="AV250" i="1"/>
  <c r="AN250" i="1"/>
  <c r="AF250" i="1"/>
  <c r="BK250" i="1"/>
  <c r="BC250" i="1"/>
  <c r="AU250" i="1"/>
  <c r="AM250" i="1"/>
  <c r="AE250" i="1"/>
  <c r="BB250" i="1"/>
  <c r="AT250" i="1"/>
  <c r="AL250" i="1"/>
  <c r="AD250" i="1"/>
  <c r="BA250" i="1"/>
  <c r="AK250" i="1"/>
  <c r="AC250" i="1"/>
  <c r="BH250" i="1"/>
  <c r="AZ250" i="1"/>
  <c r="AR250" i="1"/>
  <c r="AJ250" i="1"/>
  <c r="AB250" i="1"/>
  <c r="BG111" i="1"/>
  <c r="AQ111" i="1"/>
  <c r="AI111" i="1"/>
  <c r="AA111" i="1"/>
  <c r="AP111" i="1"/>
  <c r="AH111" i="1"/>
  <c r="Z111" i="1"/>
  <c r="BM111" i="1"/>
  <c r="AO111" i="1"/>
  <c r="AG111" i="1"/>
  <c r="Y111" i="1"/>
  <c r="BD111" i="1"/>
  <c r="AN111" i="1"/>
  <c r="AF111" i="1"/>
  <c r="BK111" i="1"/>
  <c r="BC111" i="1"/>
  <c r="AM111" i="1"/>
  <c r="AE111" i="1"/>
  <c r="BB111" i="1"/>
  <c r="AT111" i="1"/>
  <c r="AL111" i="1"/>
  <c r="AD111" i="1"/>
  <c r="AK111" i="1"/>
  <c r="AC111" i="1"/>
  <c r="BH111" i="1"/>
  <c r="AR111" i="1"/>
  <c r="AJ111" i="1"/>
  <c r="AB111" i="1"/>
  <c r="AL271" i="1"/>
  <c r="AD271" i="1"/>
  <c r="BI271" i="1"/>
  <c r="AK271" i="1"/>
  <c r="AC271" i="1"/>
  <c r="BH271" i="1"/>
  <c r="AR271" i="1"/>
  <c r="AJ271" i="1"/>
  <c r="AB271" i="1"/>
  <c r="AQ271" i="1"/>
  <c r="AI271" i="1"/>
  <c r="AA271" i="1"/>
  <c r="AP271" i="1"/>
  <c r="AH271" i="1"/>
  <c r="Z271" i="1"/>
  <c r="BM271" i="1"/>
  <c r="AW271" i="1"/>
  <c r="AO271" i="1"/>
  <c r="AG271" i="1"/>
  <c r="Y271" i="1"/>
  <c r="AU271" i="1"/>
  <c r="AM271" i="1"/>
  <c r="AE271" i="1"/>
  <c r="AV271" i="1"/>
  <c r="AN271" i="1"/>
  <c r="AF271" i="1"/>
  <c r="AS116" i="1"/>
  <c r="AS204" i="1"/>
  <c r="AS463" i="1"/>
  <c r="AS134" i="1"/>
  <c r="AS71" i="1"/>
  <c r="AS219" i="1"/>
  <c r="AS318" i="1"/>
  <c r="AS267" i="1"/>
  <c r="AS133" i="1"/>
  <c r="AS26" i="1"/>
  <c r="AS367" i="1"/>
  <c r="AY218" i="1"/>
  <c r="AQ218" i="1"/>
  <c r="AI218" i="1"/>
  <c r="AA218" i="1"/>
  <c r="AX218" i="1"/>
  <c r="AP218" i="1"/>
  <c r="AH218" i="1"/>
  <c r="Z218" i="1"/>
  <c r="BE218" i="1"/>
  <c r="AO218" i="1"/>
  <c r="AG218" i="1"/>
  <c r="Y218" i="1"/>
  <c r="BD218" i="1"/>
  <c r="AN218" i="1"/>
  <c r="AF218" i="1"/>
  <c r="BC218" i="1"/>
  <c r="AM218" i="1"/>
  <c r="AE218" i="1"/>
  <c r="BB218" i="1"/>
  <c r="AL218" i="1"/>
  <c r="AD218" i="1"/>
  <c r="BA218" i="1"/>
  <c r="AK218" i="1"/>
  <c r="AC218" i="1"/>
  <c r="AZ218" i="1"/>
  <c r="AR218" i="1"/>
  <c r="AJ218" i="1"/>
  <c r="AB218" i="1"/>
  <c r="AV227" i="1"/>
  <c r="AN227" i="1"/>
  <c r="AF227" i="1"/>
  <c r="AU227" i="1"/>
  <c r="AM227" i="1"/>
  <c r="AE227" i="1"/>
  <c r="AL227" i="1"/>
  <c r="AD227" i="1"/>
  <c r="AK227" i="1"/>
  <c r="AC227" i="1"/>
  <c r="BH227" i="1"/>
  <c r="AR227" i="1"/>
  <c r="AJ227" i="1"/>
  <c r="AB227" i="1"/>
  <c r="AQ227" i="1"/>
  <c r="AI227" i="1"/>
  <c r="AA227" i="1"/>
  <c r="BF227" i="1"/>
  <c r="AP227" i="1"/>
  <c r="AH227" i="1"/>
  <c r="Z227" i="1"/>
  <c r="AW227" i="1"/>
  <c r="AO227" i="1"/>
  <c r="AG227" i="1"/>
  <c r="Y227" i="1"/>
  <c r="BF458" i="1"/>
  <c r="AP458" i="1"/>
  <c r="AH458" i="1"/>
  <c r="Z458" i="1"/>
  <c r="AN458" i="1"/>
  <c r="AF458" i="1"/>
  <c r="AM458" i="1"/>
  <c r="AE458" i="1"/>
  <c r="AL458" i="1"/>
  <c r="AD458" i="1"/>
  <c r="AK458" i="1"/>
  <c r="AC458" i="1"/>
  <c r="AR458" i="1"/>
  <c r="AJ458" i="1"/>
  <c r="AB458" i="1"/>
  <c r="AQ458" i="1"/>
  <c r="AI458" i="1"/>
  <c r="AA458" i="1"/>
  <c r="AO458" i="1"/>
  <c r="AG458" i="1"/>
  <c r="Y458" i="1"/>
  <c r="AL361" i="1"/>
  <c r="AD361" i="1"/>
  <c r="AK361" i="1"/>
  <c r="AC361" i="1"/>
  <c r="AR361" i="1"/>
  <c r="AJ361" i="1"/>
  <c r="AB361" i="1"/>
  <c r="AQ361" i="1"/>
  <c r="AI361" i="1"/>
  <c r="AA361" i="1"/>
  <c r="AP361" i="1"/>
  <c r="AH361" i="1"/>
  <c r="Z361" i="1"/>
  <c r="AO361" i="1"/>
  <c r="AG361" i="1"/>
  <c r="Y361" i="1"/>
  <c r="BD361" i="1"/>
  <c r="AN361" i="1"/>
  <c r="AF361" i="1"/>
  <c r="BC361" i="1"/>
  <c r="AM361" i="1"/>
  <c r="AE361" i="1"/>
  <c r="BI283" i="1"/>
  <c r="AK283" i="1"/>
  <c r="AC283" i="1"/>
  <c r="AR283" i="1"/>
  <c r="AJ283" i="1"/>
  <c r="AB283" i="1"/>
  <c r="AQ283" i="1"/>
  <c r="AI283" i="1"/>
  <c r="AA283" i="1"/>
  <c r="AP283" i="1"/>
  <c r="AH283" i="1"/>
  <c r="Z283" i="1"/>
  <c r="AO283" i="1"/>
  <c r="AG283" i="1"/>
  <c r="Y283" i="1"/>
  <c r="AN283" i="1"/>
  <c r="AF283" i="1"/>
  <c r="AL283" i="1"/>
  <c r="AD283" i="1"/>
  <c r="AM283" i="1"/>
  <c r="AE283" i="1"/>
  <c r="AS143" i="1"/>
  <c r="AQ25" i="1"/>
  <c r="AI25" i="1"/>
  <c r="AA25" i="1"/>
  <c r="AP25" i="1"/>
  <c r="AH25" i="1"/>
  <c r="Z25" i="1"/>
  <c r="BM25" i="1"/>
  <c r="BE25" i="1"/>
  <c r="AW25" i="1"/>
  <c r="AO25" i="1"/>
  <c r="AG25" i="1"/>
  <c r="Y25" i="1"/>
  <c r="BD25" i="1"/>
  <c r="AV25" i="1"/>
  <c r="AN25" i="1"/>
  <c r="AF25" i="1"/>
  <c r="BC25" i="1"/>
  <c r="AU25" i="1"/>
  <c r="AM25" i="1"/>
  <c r="AE25" i="1"/>
  <c r="BB25" i="1"/>
  <c r="AT25" i="1"/>
  <c r="AL25" i="1"/>
  <c r="AD25" i="1"/>
  <c r="BA25" i="1"/>
  <c r="AK25" i="1"/>
  <c r="AC25" i="1"/>
  <c r="AZ25" i="1"/>
  <c r="AR25" i="1"/>
  <c r="AJ25" i="1"/>
  <c r="AB25" i="1"/>
  <c r="AQ362" i="1"/>
  <c r="AI362" i="1"/>
  <c r="AA362" i="1"/>
  <c r="AP362" i="1"/>
  <c r="AH362" i="1"/>
  <c r="Z362" i="1"/>
  <c r="AO362" i="1"/>
  <c r="AG362" i="1"/>
  <c r="Y362" i="1"/>
  <c r="BD362" i="1"/>
  <c r="AN362" i="1"/>
  <c r="AF362" i="1"/>
  <c r="BC362" i="1"/>
  <c r="AM362" i="1"/>
  <c r="AE362" i="1"/>
  <c r="AL362" i="1"/>
  <c r="AD362" i="1"/>
  <c r="AK362" i="1"/>
  <c r="AC362" i="1"/>
  <c r="AR362" i="1"/>
  <c r="AB362" i="1"/>
  <c r="AJ362" i="1"/>
  <c r="BD34" i="1"/>
  <c r="AV34" i="1"/>
  <c r="AN34" i="1"/>
  <c r="AF34" i="1"/>
  <c r="BC34" i="1"/>
  <c r="AU34" i="1"/>
  <c r="AM34" i="1"/>
  <c r="AE34" i="1"/>
  <c r="BB34" i="1"/>
  <c r="AT34" i="1"/>
  <c r="AL34" i="1"/>
  <c r="AD34" i="1"/>
  <c r="BA34" i="1"/>
  <c r="AK34" i="1"/>
  <c r="AC34" i="1"/>
  <c r="BH34" i="1"/>
  <c r="AZ34" i="1"/>
  <c r="AR34" i="1"/>
  <c r="AJ34" i="1"/>
  <c r="AB34" i="1"/>
  <c r="AQ34" i="1"/>
  <c r="AI34" i="1"/>
  <c r="AA34" i="1"/>
  <c r="BF34" i="1"/>
  <c r="AP34" i="1"/>
  <c r="AH34" i="1"/>
  <c r="Z34" i="1"/>
  <c r="BM34" i="1"/>
  <c r="AW34" i="1"/>
  <c r="AO34" i="1"/>
  <c r="AG34" i="1"/>
  <c r="Y34" i="1"/>
  <c r="AS179" i="1"/>
  <c r="AK97" i="1"/>
  <c r="AC97" i="1"/>
  <c r="AR97" i="1"/>
  <c r="AJ97" i="1"/>
  <c r="AB97" i="1"/>
  <c r="BG97" i="1"/>
  <c r="AQ97" i="1"/>
  <c r="AI97" i="1"/>
  <c r="AA97" i="1"/>
  <c r="BF97" i="1"/>
  <c r="AP97" i="1"/>
  <c r="AH97" i="1"/>
  <c r="Z97" i="1"/>
  <c r="AO97" i="1"/>
  <c r="AG97" i="1"/>
  <c r="Y97" i="1"/>
  <c r="AN97" i="1"/>
  <c r="AF97" i="1"/>
  <c r="AM97" i="1"/>
  <c r="AE97" i="1"/>
  <c r="AL97" i="1"/>
  <c r="AD97" i="1"/>
  <c r="BK140" i="1"/>
  <c r="AM140" i="1"/>
  <c r="AE140" i="1"/>
  <c r="AL140" i="1"/>
  <c r="AD140" i="1"/>
  <c r="AK140" i="1"/>
  <c r="AC140" i="1"/>
  <c r="AR140" i="1"/>
  <c r="AJ140" i="1"/>
  <c r="AB140" i="1"/>
  <c r="AQ140" i="1"/>
  <c r="AI140" i="1"/>
  <c r="AA140" i="1"/>
  <c r="AP140" i="1"/>
  <c r="AH140" i="1"/>
  <c r="Z140" i="1"/>
  <c r="AO140" i="1"/>
  <c r="AG140" i="1"/>
  <c r="Y140" i="1"/>
  <c r="AN140" i="1"/>
  <c r="AF140" i="1"/>
  <c r="BA430" i="1"/>
  <c r="AK430" i="1"/>
  <c r="AC430" i="1"/>
  <c r="AY430" i="1"/>
  <c r="AQ430" i="1"/>
  <c r="AI430" i="1"/>
  <c r="AA430" i="1"/>
  <c r="AX430" i="1"/>
  <c r="AP430" i="1"/>
  <c r="AH430" i="1"/>
  <c r="Z430" i="1"/>
  <c r="BE430" i="1"/>
  <c r="AO430" i="1"/>
  <c r="AG430" i="1"/>
  <c r="Y430" i="1"/>
  <c r="BD430" i="1"/>
  <c r="AN430" i="1"/>
  <c r="AF430" i="1"/>
  <c r="BC430" i="1"/>
  <c r="AM430" i="1"/>
  <c r="BB430" i="1"/>
  <c r="AL430" i="1"/>
  <c r="AZ430" i="1"/>
  <c r="AJ430" i="1"/>
  <c r="AE430" i="1"/>
  <c r="AD430" i="1"/>
  <c r="BH430" i="1"/>
  <c r="AB430" i="1"/>
  <c r="AR430" i="1"/>
  <c r="AP275" i="1"/>
  <c r="AH275" i="1"/>
  <c r="Z275" i="1"/>
  <c r="AW275" i="1"/>
  <c r="AO275" i="1"/>
  <c r="AG275" i="1"/>
  <c r="Y275" i="1"/>
  <c r="BD275" i="1"/>
  <c r="AV275" i="1"/>
  <c r="AN275" i="1"/>
  <c r="AF275" i="1"/>
  <c r="BC275" i="1"/>
  <c r="AU275" i="1"/>
  <c r="AM275" i="1"/>
  <c r="AE275" i="1"/>
  <c r="BB275" i="1"/>
  <c r="AL275" i="1"/>
  <c r="AD275" i="1"/>
  <c r="AK275" i="1"/>
  <c r="AC275" i="1"/>
  <c r="AQ275" i="1"/>
  <c r="AI275" i="1"/>
  <c r="AA275" i="1"/>
  <c r="BH275" i="1"/>
  <c r="AR275" i="1"/>
  <c r="AJ275" i="1"/>
  <c r="AB275" i="1"/>
  <c r="BA122" i="1"/>
  <c r="AK122" i="1"/>
  <c r="AC122" i="1"/>
  <c r="BH122" i="1"/>
  <c r="AZ122" i="1"/>
  <c r="AR122" i="1"/>
  <c r="AJ122" i="1"/>
  <c r="AB122" i="1"/>
  <c r="BG122" i="1"/>
  <c r="AY122" i="1"/>
  <c r="AQ122" i="1"/>
  <c r="AI122" i="1"/>
  <c r="AA122" i="1"/>
  <c r="BF122" i="1"/>
  <c r="AX122" i="1"/>
  <c r="AP122" i="1"/>
  <c r="AH122" i="1"/>
  <c r="Z122" i="1"/>
  <c r="BE122" i="1"/>
  <c r="AW122" i="1"/>
  <c r="AO122" i="1"/>
  <c r="AG122" i="1"/>
  <c r="Y122" i="1"/>
  <c r="BD122" i="1"/>
  <c r="AV122" i="1"/>
  <c r="AN122" i="1"/>
  <c r="AF122" i="1"/>
  <c r="BC122" i="1"/>
  <c r="AM122" i="1"/>
  <c r="AE122" i="1"/>
  <c r="BB122" i="1"/>
  <c r="AL122" i="1"/>
  <c r="AD122" i="1"/>
  <c r="BG65" i="1"/>
  <c r="AY65" i="1"/>
  <c r="AQ65" i="1"/>
  <c r="AI65" i="1"/>
  <c r="AA65" i="1"/>
  <c r="BF65" i="1"/>
  <c r="AP65" i="1"/>
  <c r="AH65" i="1"/>
  <c r="Z65" i="1"/>
  <c r="AO65" i="1"/>
  <c r="AG65" i="1"/>
  <c r="Y65" i="1"/>
  <c r="BD65" i="1"/>
  <c r="AN65" i="1"/>
  <c r="AF65" i="1"/>
  <c r="BC65" i="1"/>
  <c r="AM65" i="1"/>
  <c r="AE65" i="1"/>
  <c r="BB65" i="1"/>
  <c r="AL65" i="1"/>
  <c r="AD65" i="1"/>
  <c r="AK65" i="1"/>
  <c r="AC65" i="1"/>
  <c r="BH65" i="1"/>
  <c r="AR65" i="1"/>
  <c r="AJ65" i="1"/>
  <c r="AB65" i="1"/>
  <c r="BC382" i="1"/>
  <c r="AU382" i="1"/>
  <c r="AM382" i="1"/>
  <c r="AE382" i="1"/>
  <c r="BB382" i="1"/>
  <c r="AL382" i="1"/>
  <c r="AD382" i="1"/>
  <c r="BA382" i="1"/>
  <c r="AK382" i="1"/>
  <c r="AC382" i="1"/>
  <c r="BH382" i="1"/>
  <c r="AZ382" i="1"/>
  <c r="AR382" i="1"/>
  <c r="AJ382" i="1"/>
  <c r="AB382" i="1"/>
  <c r="AY382" i="1"/>
  <c r="AQ382" i="1"/>
  <c r="AI382" i="1"/>
  <c r="AA382" i="1"/>
  <c r="AX382" i="1"/>
  <c r="AP382" i="1"/>
  <c r="AH382" i="1"/>
  <c r="Z382" i="1"/>
  <c r="BE382" i="1"/>
  <c r="AW382" i="1"/>
  <c r="AO382" i="1"/>
  <c r="AG382" i="1"/>
  <c r="Y382" i="1"/>
  <c r="AV382" i="1"/>
  <c r="BL382" i="1"/>
  <c r="AN382" i="1"/>
  <c r="AF382" i="1"/>
  <c r="BD382" i="1"/>
  <c r="BK156" i="1"/>
  <c r="BC156" i="1"/>
  <c r="AM156" i="1"/>
  <c r="AE156" i="1"/>
  <c r="BB156" i="1"/>
  <c r="AL156" i="1"/>
  <c r="AD156" i="1"/>
  <c r="BA156" i="1"/>
  <c r="AK156" i="1"/>
  <c r="AC156" i="1"/>
  <c r="BH156" i="1"/>
  <c r="AZ156" i="1"/>
  <c r="AR156" i="1"/>
  <c r="AJ156" i="1"/>
  <c r="AB156" i="1"/>
  <c r="AY156" i="1"/>
  <c r="AQ156" i="1"/>
  <c r="AI156" i="1"/>
  <c r="AA156" i="1"/>
  <c r="AX156" i="1"/>
  <c r="AP156" i="1"/>
  <c r="AH156" i="1"/>
  <c r="Z156" i="1"/>
  <c r="BE156" i="1"/>
  <c r="AO156" i="1"/>
  <c r="AG156" i="1"/>
  <c r="Y156" i="1"/>
  <c r="BL156" i="1"/>
  <c r="BD156" i="1"/>
  <c r="AN156" i="1"/>
  <c r="AF156" i="1"/>
  <c r="BA105" i="1"/>
  <c r="AK105" i="1"/>
  <c r="AC105" i="1"/>
  <c r="AZ105" i="1"/>
  <c r="AR105" i="1"/>
  <c r="AJ105" i="1"/>
  <c r="AB105" i="1"/>
  <c r="AY105" i="1"/>
  <c r="AQ105" i="1"/>
  <c r="AI105" i="1"/>
  <c r="AA105" i="1"/>
  <c r="AX105" i="1"/>
  <c r="AP105" i="1"/>
  <c r="AH105" i="1"/>
  <c r="Z105" i="1"/>
  <c r="BE105" i="1"/>
  <c r="AO105" i="1"/>
  <c r="AG105" i="1"/>
  <c r="Y105" i="1"/>
  <c r="BD105" i="1"/>
  <c r="AN105" i="1"/>
  <c r="AF105" i="1"/>
  <c r="BC105" i="1"/>
  <c r="AM105" i="1"/>
  <c r="AE105" i="1"/>
  <c r="BB105" i="1"/>
  <c r="AL105" i="1"/>
  <c r="AD105" i="1"/>
  <c r="AQ49" i="1"/>
  <c r="AI49" i="1"/>
  <c r="AA49" i="1"/>
  <c r="AP49" i="1"/>
  <c r="AH49" i="1"/>
  <c r="Z49" i="1"/>
  <c r="BM49" i="1"/>
  <c r="AO49" i="1"/>
  <c r="AG49" i="1"/>
  <c r="Y49" i="1"/>
  <c r="AN49" i="1"/>
  <c r="AF49" i="1"/>
  <c r="AM49" i="1"/>
  <c r="AE49" i="1"/>
  <c r="AL49" i="1"/>
  <c r="AD49" i="1"/>
  <c r="AK49" i="1"/>
  <c r="AC49" i="1"/>
  <c r="BH49" i="1"/>
  <c r="AR49" i="1"/>
  <c r="AJ49" i="1"/>
  <c r="AB49" i="1"/>
  <c r="AO85" i="1"/>
  <c r="AG85" i="1"/>
  <c r="Y85" i="1"/>
  <c r="BD85" i="1"/>
  <c r="AN85" i="1"/>
  <c r="AF85" i="1"/>
  <c r="BC85" i="1"/>
  <c r="AM85" i="1"/>
  <c r="AE85" i="1"/>
  <c r="BB85" i="1"/>
  <c r="AL85" i="1"/>
  <c r="AD85" i="1"/>
  <c r="BA85" i="1"/>
  <c r="AK85" i="1"/>
  <c r="AC85" i="1"/>
  <c r="BH85" i="1"/>
  <c r="AR85" i="1"/>
  <c r="AJ85" i="1"/>
  <c r="AB85" i="1"/>
  <c r="BG85" i="1"/>
  <c r="AY85" i="1"/>
  <c r="AQ85" i="1"/>
  <c r="AI85" i="1"/>
  <c r="AA85" i="1"/>
  <c r="BF85" i="1"/>
  <c r="AX85" i="1"/>
  <c r="AP85" i="1"/>
  <c r="AH85" i="1"/>
  <c r="Z85" i="1"/>
  <c r="AO158" i="1"/>
  <c r="AG158" i="1"/>
  <c r="Y158" i="1"/>
  <c r="AN158" i="1"/>
  <c r="AF158" i="1"/>
  <c r="AM158" i="1"/>
  <c r="AE158" i="1"/>
  <c r="AL158" i="1"/>
  <c r="AD158" i="1"/>
  <c r="AK158" i="1"/>
  <c r="AC158" i="1"/>
  <c r="BH158" i="1"/>
  <c r="AR158" i="1"/>
  <c r="AJ158" i="1"/>
  <c r="AB158" i="1"/>
  <c r="AQ158" i="1"/>
  <c r="AI158" i="1"/>
  <c r="AA158" i="1"/>
  <c r="BF158" i="1"/>
  <c r="AP158" i="1"/>
  <c r="AH158" i="1"/>
  <c r="Z158" i="1"/>
  <c r="BA51" i="1"/>
  <c r="AK51" i="1"/>
  <c r="AC51" i="1"/>
  <c r="AZ51" i="1"/>
  <c r="AR51" i="1"/>
  <c r="AJ51" i="1"/>
  <c r="AB51" i="1"/>
  <c r="BG51" i="1"/>
  <c r="AQ51" i="1"/>
  <c r="AI51" i="1"/>
  <c r="AA51" i="1"/>
  <c r="AP51" i="1"/>
  <c r="AH51" i="1"/>
  <c r="Z51" i="1"/>
  <c r="BM51" i="1"/>
  <c r="AW51" i="1"/>
  <c r="AO51" i="1"/>
  <c r="AG51" i="1"/>
  <c r="Y51" i="1"/>
  <c r="BD51" i="1"/>
  <c r="AV51" i="1"/>
  <c r="AN51" i="1"/>
  <c r="AF51" i="1"/>
  <c r="BC51" i="1"/>
  <c r="AU51" i="1"/>
  <c r="AM51" i="1"/>
  <c r="AE51" i="1"/>
  <c r="BB51" i="1"/>
  <c r="AL51" i="1"/>
  <c r="AD51" i="1"/>
  <c r="AQ395" i="1"/>
  <c r="AI395" i="1"/>
  <c r="AA395" i="1"/>
  <c r="BF395" i="1"/>
  <c r="AP395" i="1"/>
  <c r="AH395" i="1"/>
  <c r="Z395" i="1"/>
  <c r="AO395" i="1"/>
  <c r="AG395" i="1"/>
  <c r="Y395" i="1"/>
  <c r="AN395" i="1"/>
  <c r="AF395" i="1"/>
  <c r="AM395" i="1"/>
  <c r="AE395" i="1"/>
  <c r="AL395" i="1"/>
  <c r="AD395" i="1"/>
  <c r="AK395" i="1"/>
  <c r="AC395" i="1"/>
  <c r="AR395" i="1"/>
  <c r="AJ395" i="1"/>
  <c r="AB395" i="1"/>
  <c r="BA186" i="1"/>
  <c r="AK186" i="1"/>
  <c r="AC186" i="1"/>
  <c r="BH186" i="1"/>
  <c r="AZ186" i="1"/>
  <c r="AR186" i="1"/>
  <c r="AJ186" i="1"/>
  <c r="AB186" i="1"/>
  <c r="AY186" i="1"/>
  <c r="AQ186" i="1"/>
  <c r="AI186" i="1"/>
  <c r="AA186" i="1"/>
  <c r="AX186" i="1"/>
  <c r="AP186" i="1"/>
  <c r="AH186" i="1"/>
  <c r="Z186" i="1"/>
  <c r="BE186" i="1"/>
  <c r="AO186" i="1"/>
  <c r="AG186" i="1"/>
  <c r="Y186" i="1"/>
  <c r="BD186" i="1"/>
  <c r="AN186" i="1"/>
  <c r="AF186" i="1"/>
  <c r="BC186" i="1"/>
  <c r="AM186" i="1"/>
  <c r="AE186" i="1"/>
  <c r="AD186" i="1"/>
  <c r="BB186" i="1"/>
  <c r="AL186" i="1"/>
  <c r="BA67" i="1"/>
  <c r="AK67" i="1"/>
  <c r="AC67" i="1"/>
  <c r="AZ67" i="1"/>
  <c r="AR67" i="1"/>
  <c r="AJ67" i="1"/>
  <c r="AB67" i="1"/>
  <c r="AY67" i="1"/>
  <c r="AQ67" i="1"/>
  <c r="AI67" i="1"/>
  <c r="AA67" i="1"/>
  <c r="AX67" i="1"/>
  <c r="AP67" i="1"/>
  <c r="AH67" i="1"/>
  <c r="Z67" i="1"/>
  <c r="BE67" i="1"/>
  <c r="AW67" i="1"/>
  <c r="AO67" i="1"/>
  <c r="AG67" i="1"/>
  <c r="Y67" i="1"/>
  <c r="BL67" i="1"/>
  <c r="BD67" i="1"/>
  <c r="AV67" i="1"/>
  <c r="AN67" i="1"/>
  <c r="AF67" i="1"/>
  <c r="BC67" i="1"/>
  <c r="AU67" i="1"/>
  <c r="AM67" i="1"/>
  <c r="AE67" i="1"/>
  <c r="BB67" i="1"/>
  <c r="AL67" i="1"/>
  <c r="AD67" i="1"/>
  <c r="BC374" i="1"/>
  <c r="AM374" i="1"/>
  <c r="AE374" i="1"/>
  <c r="BB374" i="1"/>
  <c r="AL374" i="1"/>
  <c r="AD374" i="1"/>
  <c r="BA374" i="1"/>
  <c r="AK374" i="1"/>
  <c r="AC374" i="1"/>
  <c r="AZ374" i="1"/>
  <c r="AR374" i="1"/>
  <c r="AJ374" i="1"/>
  <c r="AB374" i="1"/>
  <c r="AY374" i="1"/>
  <c r="AQ374" i="1"/>
  <c r="AI374" i="1"/>
  <c r="AA374" i="1"/>
  <c r="AX374" i="1"/>
  <c r="AP374" i="1"/>
  <c r="AH374" i="1"/>
  <c r="Z374" i="1"/>
  <c r="BE374" i="1"/>
  <c r="AO374" i="1"/>
  <c r="AG374" i="1"/>
  <c r="Y374" i="1"/>
  <c r="AN374" i="1"/>
  <c r="AF374" i="1"/>
  <c r="BD374" i="1"/>
  <c r="AX435" i="1"/>
  <c r="AP435" i="1"/>
  <c r="AH435" i="1"/>
  <c r="Z435" i="1"/>
  <c r="BE435" i="1"/>
  <c r="AO435" i="1"/>
  <c r="AG435" i="1"/>
  <c r="Y435" i="1"/>
  <c r="BD435" i="1"/>
  <c r="AN435" i="1"/>
  <c r="AF435" i="1"/>
  <c r="BC435" i="1"/>
  <c r="AM435" i="1"/>
  <c r="AE435" i="1"/>
  <c r="BB435" i="1"/>
  <c r="AL435" i="1"/>
  <c r="AD435" i="1"/>
  <c r="BA435" i="1"/>
  <c r="AK435" i="1"/>
  <c r="AC435" i="1"/>
  <c r="AZ435" i="1"/>
  <c r="AR435" i="1"/>
  <c r="AJ435" i="1"/>
  <c r="AB435" i="1"/>
  <c r="AI435" i="1"/>
  <c r="AA435" i="1"/>
  <c r="AY435" i="1"/>
  <c r="AQ435" i="1"/>
  <c r="AP349" i="1"/>
  <c r="AH349" i="1"/>
  <c r="Z349" i="1"/>
  <c r="AW349" i="1"/>
  <c r="AO349" i="1"/>
  <c r="AG349" i="1"/>
  <c r="Y349" i="1"/>
  <c r="AV349" i="1"/>
  <c r="AN349" i="1"/>
  <c r="AF349" i="1"/>
  <c r="BK349" i="1"/>
  <c r="AU349" i="1"/>
  <c r="AM349" i="1"/>
  <c r="AE349" i="1"/>
  <c r="AL349" i="1"/>
  <c r="AD349" i="1"/>
  <c r="AK349" i="1"/>
  <c r="AC349" i="1"/>
  <c r="BH349" i="1"/>
  <c r="AR349" i="1"/>
  <c r="AJ349" i="1"/>
  <c r="AB349" i="1"/>
  <c r="AI349" i="1"/>
  <c r="AA349" i="1"/>
  <c r="AQ349" i="1"/>
  <c r="BC391" i="1"/>
  <c r="AU391" i="1"/>
  <c r="AM391" i="1"/>
  <c r="AE391" i="1"/>
  <c r="BB391" i="1"/>
  <c r="AL391" i="1"/>
  <c r="AD391" i="1"/>
  <c r="BA391" i="1"/>
  <c r="AK391" i="1"/>
  <c r="AC391" i="1"/>
  <c r="BH391" i="1"/>
  <c r="AR391" i="1"/>
  <c r="AJ391" i="1"/>
  <c r="AB391" i="1"/>
  <c r="AY391" i="1"/>
  <c r="AQ391" i="1"/>
  <c r="AI391" i="1"/>
  <c r="AA391" i="1"/>
  <c r="BF391" i="1"/>
  <c r="AP391" i="1"/>
  <c r="AH391" i="1"/>
  <c r="Z391" i="1"/>
  <c r="AW391" i="1"/>
  <c r="Y391" i="1"/>
  <c r="AV391" i="1"/>
  <c r="AO391" i="1"/>
  <c r="AN391" i="1"/>
  <c r="AG391" i="1"/>
  <c r="AF391" i="1"/>
  <c r="BD391" i="1"/>
  <c r="AP106" i="1"/>
  <c r="AH106" i="1"/>
  <c r="Z106" i="1"/>
  <c r="BM106" i="1"/>
  <c r="AW106" i="1"/>
  <c r="AO106" i="1"/>
  <c r="AG106" i="1"/>
  <c r="Y106" i="1"/>
  <c r="BD106" i="1"/>
  <c r="AV106" i="1"/>
  <c r="AN106" i="1"/>
  <c r="AF106" i="1"/>
  <c r="BK106" i="1"/>
  <c r="BC106" i="1"/>
  <c r="AU106" i="1"/>
  <c r="AM106" i="1"/>
  <c r="AE106" i="1"/>
  <c r="BB106" i="1"/>
  <c r="AT106" i="1"/>
  <c r="AL106" i="1"/>
  <c r="AD106" i="1"/>
  <c r="AK106" i="1"/>
  <c r="AC106" i="1"/>
  <c r="BH106" i="1"/>
  <c r="AR106" i="1"/>
  <c r="AJ106" i="1"/>
  <c r="AB106" i="1"/>
  <c r="BG106" i="1"/>
  <c r="AQ106" i="1"/>
  <c r="AI106" i="1"/>
  <c r="AA106" i="1"/>
  <c r="AN321" i="1"/>
  <c r="AF321" i="1"/>
  <c r="AM321" i="1"/>
  <c r="AE321" i="1"/>
  <c r="BI321" i="1"/>
  <c r="AK321" i="1"/>
  <c r="AC321" i="1"/>
  <c r="AR321" i="1"/>
  <c r="AJ321" i="1"/>
  <c r="AB321" i="1"/>
  <c r="AP321" i="1"/>
  <c r="AH321" i="1"/>
  <c r="Z321" i="1"/>
  <c r="AO321" i="1"/>
  <c r="AG321" i="1"/>
  <c r="Y321" i="1"/>
  <c r="AI321" i="1"/>
  <c r="AD321" i="1"/>
  <c r="AA321" i="1"/>
  <c r="AQ321" i="1"/>
  <c r="AL321" i="1"/>
  <c r="AK274" i="1"/>
  <c r="AC274" i="1"/>
  <c r="BH274" i="1"/>
  <c r="AR274" i="1"/>
  <c r="AJ274" i="1"/>
  <c r="AB274" i="1"/>
  <c r="AQ274" i="1"/>
  <c r="AI274" i="1"/>
  <c r="AA274" i="1"/>
  <c r="AP274" i="1"/>
  <c r="AH274" i="1"/>
  <c r="Z274" i="1"/>
  <c r="AO274" i="1"/>
  <c r="AG274" i="1"/>
  <c r="Y274" i="1"/>
  <c r="AN274" i="1"/>
  <c r="AF274" i="1"/>
  <c r="AL274" i="1"/>
  <c r="AD274" i="1"/>
  <c r="BK274" i="1"/>
  <c r="AM274" i="1"/>
  <c r="AE274" i="1"/>
  <c r="AS70" i="1"/>
  <c r="AS87" i="1"/>
  <c r="AS393" i="1"/>
  <c r="AS373" i="1"/>
  <c r="AS369" i="1"/>
  <c r="AS311" i="1"/>
  <c r="AS459" i="1"/>
  <c r="AS443" i="1"/>
  <c r="AS288" i="1"/>
  <c r="AS101" i="1"/>
  <c r="AS300" i="1"/>
  <c r="AS422" i="1"/>
  <c r="AS119" i="1"/>
  <c r="AS421" i="1"/>
  <c r="AS27" i="1"/>
  <c r="AS68" i="1"/>
  <c r="AS79" i="1"/>
  <c r="AS253" i="1"/>
  <c r="AS281" i="1"/>
  <c r="AS352" i="1"/>
  <c r="G12" i="31"/>
  <c r="G253" i="31"/>
  <c r="F253" i="31" s="1"/>
  <c r="B158" i="49" a="1"/>
  <c r="B158" i="49" s="1"/>
  <c r="A158" i="49" s="1"/>
  <c r="B94" i="49" a="1"/>
  <c r="B94" i="49" s="1"/>
  <c r="A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A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A91" i="49" s="1"/>
  <c r="B27" i="49" a="1"/>
  <c r="B27" i="49" s="1"/>
  <c r="A27" i="49" s="1"/>
  <c r="B161" i="55" a="1"/>
  <c r="B161" i="55" s="1"/>
  <c r="B97" i="55" a="1"/>
  <c r="B97" i="55" s="1"/>
  <c r="B168" i="49" a="1"/>
  <c r="B168" i="49" s="1"/>
  <c r="A168" i="49" s="1"/>
  <c r="B104" i="49" a="1"/>
  <c r="B104" i="49" s="1"/>
  <c r="A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A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A61" i="49" s="1"/>
  <c r="B195" i="55" a="1"/>
  <c r="B195" i="55" s="1"/>
  <c r="B131" i="55" a="1"/>
  <c r="B131" i="55" s="1"/>
  <c r="B67" i="55" a="1"/>
  <c r="B67" i="55" s="1"/>
  <c r="B161" i="49" a="1"/>
  <c r="B161" i="49" s="1"/>
  <c r="A161" i="49" s="1"/>
  <c r="B97" i="49" a="1"/>
  <c r="B97" i="49" s="1"/>
  <c r="A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A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A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A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D2" i="55"/>
  <c r="B5" i="49"/>
  <c r="B2" i="2"/>
  <c r="F4" i="49"/>
  <c r="V2" i="38"/>
  <c r="L3" i="31"/>
  <c r="N4" i="31"/>
  <c r="F12" i="31" l="1"/>
  <c r="AS34" i="1"/>
  <c r="AS230" i="1"/>
  <c r="AS175" i="1"/>
  <c r="AS199" i="1"/>
  <c r="AS107" i="1"/>
  <c r="AS213" i="1"/>
  <c r="AS222" i="1"/>
  <c r="AS159" i="1"/>
  <c r="AS441" i="1"/>
  <c r="AS51" i="1"/>
  <c r="AS275" i="1"/>
  <c r="AS111" i="1"/>
  <c r="AS250" i="1"/>
  <c r="AS401" i="1"/>
  <c r="AS228" i="1"/>
  <c r="AS348" i="1"/>
  <c r="AS258" i="1"/>
  <c r="AS400" i="1"/>
  <c r="AS141" i="1"/>
  <c r="AS322" i="1"/>
  <c r="AS63" i="1"/>
  <c r="AS354" i="1"/>
  <c r="AS447" i="1"/>
  <c r="AS274" i="1"/>
  <c r="AS25" i="1"/>
  <c r="AS361" i="1"/>
  <c r="AS458" i="1"/>
  <c r="AS223" i="1"/>
  <c r="AS377" i="1"/>
  <c r="AS249" i="1"/>
  <c r="AS98" i="1"/>
  <c r="AS69" i="1"/>
  <c r="AS287" i="1"/>
  <c r="AS39" i="1"/>
  <c r="AS351" i="1"/>
  <c r="AS173" i="1"/>
  <c r="AS396" i="1"/>
  <c r="AS214" i="1"/>
  <c r="AS268" i="1"/>
  <c r="AS153" i="1"/>
  <c r="AS216" i="1"/>
  <c r="AS436" i="1"/>
  <c r="AS365" i="1"/>
  <c r="AS130" i="1"/>
  <c r="AS217" i="1"/>
  <c r="AS113" i="1"/>
  <c r="AS359" i="1"/>
  <c r="AS75" i="1"/>
  <c r="AS343" i="1"/>
  <c r="AS391" i="1"/>
  <c r="AS374" i="1"/>
  <c r="AS49" i="1"/>
  <c r="AS95" i="1"/>
  <c r="AS3" i="1"/>
  <c r="AS135" i="1"/>
  <c r="AS372" i="1"/>
  <c r="AS16" i="1"/>
  <c r="AS154" i="1"/>
  <c r="AS160" i="1"/>
  <c r="AS38" i="1"/>
  <c r="AS185" i="1"/>
  <c r="AS150" i="1"/>
  <c r="AS245" i="1"/>
  <c r="AS451" i="1"/>
  <c r="AS358" i="1"/>
  <c r="AS14" i="1"/>
  <c r="AS157" i="1"/>
  <c r="AS395" i="1"/>
  <c r="AS85" i="1"/>
  <c r="AS271" i="1"/>
  <c r="AS420" i="1"/>
  <c r="AS439" i="1"/>
  <c r="AS429" i="1"/>
  <c r="AS6" i="1"/>
  <c r="AS272" i="1"/>
  <c r="AS256" i="1"/>
  <c r="AS403" i="1"/>
  <c r="AS305" i="1"/>
  <c r="AS92" i="1"/>
  <c r="AS388" i="1"/>
  <c r="AS262" i="1"/>
  <c r="AS280" i="1"/>
  <c r="AS165" i="1"/>
  <c r="AS376" i="1"/>
  <c r="AS261" i="1"/>
  <c r="AS316" i="1"/>
  <c r="AS202" i="1"/>
  <c r="AS440" i="1"/>
  <c r="AS184" i="1"/>
  <c r="AS47" i="1"/>
  <c r="AS37" i="1"/>
  <c r="AS431" i="1"/>
  <c r="AS84" i="1"/>
  <c r="AS201" i="1"/>
  <c r="AS42" i="1"/>
  <c r="AS206" i="1"/>
  <c r="AS276" i="1"/>
  <c r="AS93" i="1"/>
  <c r="AS308" i="1"/>
  <c r="AS192" i="1"/>
  <c r="AS301" i="1"/>
  <c r="AS106" i="1"/>
  <c r="AS349" i="1"/>
  <c r="AS186" i="1"/>
  <c r="AS156" i="1"/>
  <c r="AS382" i="1"/>
  <c r="AS283" i="1"/>
  <c r="AS292" i="1"/>
  <c r="AS17" i="1"/>
  <c r="AS53" i="1"/>
  <c r="AS353" i="1"/>
  <c r="AS181" i="1"/>
  <c r="AS438" i="1"/>
  <c r="AS191" i="1"/>
  <c r="AS80" i="1"/>
  <c r="AS115" i="1"/>
  <c r="AS5" i="1"/>
  <c r="AS324" i="1"/>
  <c r="AS7" i="1"/>
  <c r="AS432" i="1"/>
  <c r="AS86" i="1"/>
  <c r="AS60" i="1"/>
  <c r="AS32" i="1"/>
  <c r="AS243" i="1"/>
  <c r="AS320" i="1"/>
  <c r="AS41" i="1"/>
  <c r="AS9" i="1"/>
  <c r="AS381" i="1"/>
  <c r="AS102" i="1"/>
  <c r="AS286" i="1"/>
  <c r="AS240" i="1"/>
  <c r="AS321" i="1"/>
  <c r="AS105" i="1"/>
  <c r="AS122" i="1"/>
  <c r="AS430" i="1"/>
  <c r="AS362" i="1"/>
  <c r="AS452" i="1"/>
  <c r="AS285" i="1"/>
  <c r="AS196" i="1"/>
  <c r="AS82" i="1"/>
  <c r="AS290" i="1"/>
  <c r="AS325" i="1"/>
  <c r="AS433" i="1"/>
  <c r="AS35" i="1"/>
  <c r="AS251" i="1"/>
  <c r="AS252" i="1"/>
  <c r="AS161" i="1"/>
  <c r="AS73" i="1"/>
  <c r="AS136" i="1"/>
  <c r="AS54" i="1"/>
  <c r="AS112" i="1"/>
  <c r="AS375" i="1"/>
  <c r="AS457" i="1"/>
  <c r="AS379" i="1"/>
  <c r="AS30" i="1"/>
  <c r="AS88" i="1"/>
  <c r="AS152" i="1"/>
  <c r="AS158" i="1"/>
  <c r="AS140" i="1"/>
  <c r="AS227" i="1"/>
  <c r="AS33" i="1"/>
  <c r="AS291" i="1"/>
  <c r="AS48" i="1"/>
  <c r="AS4" i="1"/>
  <c r="AS109" i="1"/>
  <c r="AS416" i="1"/>
  <c r="AS398" i="1"/>
  <c r="AS46" i="1"/>
  <c r="AS44" i="1"/>
  <c r="AS229" i="1"/>
  <c r="AS155" i="1"/>
  <c r="AS278" i="1"/>
  <c r="AS273" i="1"/>
  <c r="AS345" i="1"/>
  <c r="AS177" i="1"/>
  <c r="AS247" i="1"/>
  <c r="AS248" i="1"/>
  <c r="AS315" i="1"/>
  <c r="AS344" i="1"/>
  <c r="AS50" i="1"/>
  <c r="AS435" i="1"/>
  <c r="AS67" i="1"/>
  <c r="AS65" i="1"/>
  <c r="AS97" i="1"/>
  <c r="AS218" i="1"/>
  <c r="AS72" i="1"/>
  <c r="AS404" i="1"/>
  <c r="AS224" i="1"/>
  <c r="AS190" i="1"/>
  <c r="AS178" i="1"/>
  <c r="AS11" i="1"/>
  <c r="AS110" i="1"/>
  <c r="AS264" i="1"/>
  <c r="AS455" i="1"/>
  <c r="AS90" i="1"/>
  <c r="AS327" i="1"/>
  <c r="AS302" i="1"/>
  <c r="AS317" i="1"/>
  <c r="AS176" i="1"/>
  <c r="AS99" i="1"/>
  <c r="AS299" i="1"/>
  <c r="P55" i="2"/>
  <c r="P35" i="2"/>
  <c r="G16" i="31"/>
  <c r="F16" i="31" s="1"/>
  <c r="G15" i="31"/>
  <c r="F15" i="31" s="1"/>
  <c r="G6" i="31"/>
  <c r="F6" i="31" s="1"/>
  <c r="G11" i="31"/>
  <c r="F11" i="31" s="1"/>
  <c r="G21" i="31"/>
  <c r="F21" i="31" s="1"/>
  <c r="G8" i="31"/>
  <c r="F8" i="31" s="1"/>
  <c r="G9" i="31"/>
  <c r="F9" i="31" s="1"/>
  <c r="G4" i="31"/>
  <c r="F4" i="31" s="1"/>
  <c r="G14" i="31"/>
  <c r="F14" i="31" s="1"/>
  <c r="G5" i="31"/>
  <c r="F5" i="31" s="1"/>
  <c r="G10" i="31"/>
  <c r="F10" i="31" s="1"/>
  <c r="G17" i="31"/>
  <c r="F17" i="31" s="1"/>
  <c r="G7" i="31"/>
  <c r="F7" i="31" s="1"/>
  <c r="G13" i="31"/>
  <c r="F13" i="31" s="1"/>
  <c r="G3" i="31"/>
  <c r="F3" i="31" s="1"/>
  <c r="G19" i="31"/>
  <c r="F19" i="31" s="1"/>
  <c r="G20" i="31"/>
  <c r="F20" i="31" s="1"/>
  <c r="G18" i="31"/>
  <c r="F18" i="31" s="1"/>
  <c r="S38" i="2"/>
  <c r="S58" i="2"/>
  <c r="T39" i="2"/>
  <c r="T59" i="2"/>
  <c r="T40" i="2"/>
  <c r="T60" i="2"/>
  <c r="G68" i="31"/>
  <c r="F68" i="31" s="1"/>
  <c r="G69" i="31"/>
  <c r="F69" i="31" s="1"/>
  <c r="G73" i="31"/>
  <c r="F73" i="31" s="1"/>
  <c r="G70" i="31"/>
  <c r="F70" i="31" s="1"/>
  <c r="G66" i="31"/>
  <c r="F66" i="31" s="1"/>
  <c r="G67" i="31"/>
  <c r="F67" i="31" s="1"/>
  <c r="G72" i="31"/>
  <c r="F72" i="31" s="1"/>
  <c r="G74" i="31"/>
  <c r="F74" i="31" s="1"/>
  <c r="G71" i="31"/>
  <c r="F71" i="31" s="1"/>
  <c r="G88" i="31"/>
  <c r="F88" i="31" s="1"/>
  <c r="G79" i="31"/>
  <c r="F79" i="31" s="1"/>
  <c r="G61" i="31"/>
  <c r="F61" i="31" s="1"/>
  <c r="G52" i="31"/>
  <c r="F52" i="31" s="1"/>
  <c r="G36" i="31"/>
  <c r="F36" i="31" s="1"/>
  <c r="G27" i="31"/>
  <c r="F27" i="31" s="1"/>
  <c r="G109" i="31"/>
  <c r="F109" i="31" s="1"/>
  <c r="G276" i="31"/>
  <c r="F276" i="31" s="1"/>
  <c r="G280" i="31"/>
  <c r="F280" i="31" s="1"/>
  <c r="G281" i="31"/>
  <c r="F281" i="31" s="1"/>
  <c r="G147" i="31"/>
  <c r="F147" i="31" s="1"/>
  <c r="G249" i="31"/>
  <c r="F249" i="31" s="1"/>
  <c r="G199" i="31"/>
  <c r="F199" i="31" s="1"/>
  <c r="G171" i="31"/>
  <c r="F171" i="31" s="1"/>
  <c r="G170" i="31"/>
  <c r="F170" i="31" s="1"/>
  <c r="AB20" i="2" a="1"/>
  <c r="AB20" i="2" s="1"/>
  <c r="H45" i="2"/>
  <c r="J45" i="2"/>
  <c r="G45" i="2"/>
  <c r="L45" i="2"/>
  <c r="I45" i="2"/>
  <c r="K45" i="2"/>
  <c r="I25" i="2"/>
  <c r="K25" i="2"/>
  <c r="H25" i="2"/>
  <c r="L25" i="2"/>
  <c r="G25" i="2"/>
  <c r="J25" i="2"/>
  <c r="G140" i="31"/>
  <c r="F140" i="31" s="1"/>
  <c r="G142" i="31"/>
  <c r="F142" i="31" s="1"/>
  <c r="G138" i="31"/>
  <c r="F138" i="31" s="1"/>
  <c r="G153" i="31"/>
  <c r="F153" i="31" s="1"/>
  <c r="G156" i="31"/>
  <c r="F156" i="31" s="1"/>
  <c r="G149" i="31"/>
  <c r="F149" i="31" s="1"/>
  <c r="G151" i="31"/>
  <c r="F151" i="31" s="1"/>
  <c r="G146" i="31"/>
  <c r="F146" i="31" s="1"/>
  <c r="G161" i="31"/>
  <c r="F161" i="31" s="1"/>
  <c r="G137" i="31"/>
  <c r="F137" i="31" s="1"/>
  <c r="G121" i="31"/>
  <c r="F121" i="31" s="1"/>
  <c r="G164" i="31"/>
  <c r="F164" i="31" s="1"/>
  <c r="G157" i="31"/>
  <c r="F157" i="31" s="1"/>
  <c r="G125" i="31"/>
  <c r="F125" i="31" s="1"/>
  <c r="G159" i="31"/>
  <c r="F159" i="31" s="1"/>
  <c r="G127" i="31"/>
  <c r="F127" i="31" s="1"/>
  <c r="G155" i="31"/>
  <c r="F155" i="31" s="1"/>
  <c r="G169" i="31"/>
  <c r="F169" i="31" s="1"/>
  <c r="G154" i="31"/>
  <c r="F154" i="31" s="1"/>
  <c r="G129" i="31"/>
  <c r="F129" i="31" s="1"/>
  <c r="G165" i="31"/>
  <c r="F165" i="31" s="1"/>
  <c r="G133" i="31"/>
  <c r="F133" i="31" s="1"/>
  <c r="G167" i="31"/>
  <c r="F167" i="31" s="1"/>
  <c r="G135" i="31"/>
  <c r="F135" i="31" s="1"/>
  <c r="G163" i="31"/>
  <c r="F163" i="31" s="1"/>
  <c r="G145" i="31"/>
  <c r="F145" i="31" s="1"/>
  <c r="G141" i="31"/>
  <c r="F141" i="31" s="1"/>
  <c r="G143" i="31"/>
  <c r="F143" i="31" s="1"/>
  <c r="G120" i="31"/>
  <c r="F120" i="31" s="1"/>
  <c r="G162" i="31"/>
  <c r="F162" i="31" s="1"/>
  <c r="G123" i="31"/>
  <c r="F123" i="31" s="1"/>
  <c r="G150" i="31"/>
  <c r="F150" i="31" s="1"/>
  <c r="G152" i="31"/>
  <c r="F152" i="31" s="1"/>
  <c r="G128" i="31"/>
  <c r="F128" i="31" s="1"/>
  <c r="G131" i="31"/>
  <c r="F131" i="31" s="1"/>
  <c r="G124" i="31"/>
  <c r="F124" i="31" s="1"/>
  <c r="G158" i="31"/>
  <c r="F158" i="31" s="1"/>
  <c r="G126" i="31"/>
  <c r="F126" i="31" s="1"/>
  <c r="G160" i="31"/>
  <c r="F160" i="31" s="1"/>
  <c r="G122" i="31"/>
  <c r="F122" i="31" s="1"/>
  <c r="G136" i="31"/>
  <c r="F136" i="31" s="1"/>
  <c r="G139" i="31"/>
  <c r="F139" i="31" s="1"/>
  <c r="G132" i="31"/>
  <c r="F132" i="31" s="1"/>
  <c r="G166" i="31"/>
  <c r="F166" i="31" s="1"/>
  <c r="G134" i="31"/>
  <c r="F134" i="31" s="1"/>
  <c r="G168" i="31"/>
  <c r="F168" i="31" s="1"/>
  <c r="G130" i="31"/>
  <c r="F130" i="31" s="1"/>
  <c r="G144" i="31"/>
  <c r="F144" i="31" s="1"/>
  <c r="G148" i="31"/>
  <c r="F148" i="31" s="1"/>
  <c r="F47" i="2"/>
  <c r="F27" i="2"/>
  <c r="F25" i="2"/>
  <c r="F45" i="2"/>
  <c r="F30" i="2"/>
  <c r="F50" i="2"/>
  <c r="O54" i="2"/>
  <c r="O34" i="2"/>
  <c r="F51" i="2"/>
  <c r="F31" i="2"/>
  <c r="F48" i="2"/>
  <c r="F28" i="2"/>
  <c r="F26" i="2"/>
  <c r="F46" i="2"/>
  <c r="M52" i="2"/>
  <c r="N53" i="2"/>
  <c r="M32" i="2"/>
  <c r="N33" i="2"/>
  <c r="F29" i="2"/>
  <c r="F49" i="2"/>
  <c r="G217" i="31"/>
  <c r="F217" i="31" s="1"/>
  <c r="G221" i="31"/>
  <c r="F221" i="31" s="1"/>
  <c r="G271" i="31"/>
  <c r="F271" i="31" s="1"/>
  <c r="G267" i="31"/>
  <c r="F267" i="31" s="1"/>
  <c r="G246" i="31"/>
  <c r="F246" i="31" s="1"/>
  <c r="G196" i="31"/>
  <c r="F196" i="31" s="1"/>
  <c r="G90" i="31"/>
  <c r="F90" i="31" s="1"/>
  <c r="G81" i="31"/>
  <c r="F81" i="31" s="1"/>
  <c r="G63" i="31"/>
  <c r="F63" i="31" s="1"/>
  <c r="G54" i="31"/>
  <c r="F54" i="31" s="1"/>
  <c r="G45" i="31"/>
  <c r="F45" i="31" s="1"/>
  <c r="G38" i="31"/>
  <c r="F38" i="31" s="1"/>
  <c r="G29" i="31"/>
  <c r="F29" i="31" s="1"/>
  <c r="G105" i="31"/>
  <c r="F105" i="31" s="1"/>
  <c r="G106" i="31"/>
  <c r="F106" i="31" s="1"/>
  <c r="G100" i="31"/>
  <c r="F100" i="31" s="1"/>
  <c r="G104" i="31"/>
  <c r="F104" i="31" s="1"/>
  <c r="G96" i="31"/>
  <c r="F96" i="31" s="1"/>
  <c r="G103" i="31"/>
  <c r="F103" i="31" s="1"/>
  <c r="G95" i="31"/>
  <c r="F95" i="31" s="1"/>
  <c r="G108" i="31"/>
  <c r="F108" i="31" s="1"/>
  <c r="G98" i="31"/>
  <c r="F98" i="31" s="1"/>
  <c r="G115" i="31"/>
  <c r="F115" i="31" s="1"/>
  <c r="G272" i="31"/>
  <c r="F272" i="31" s="1"/>
  <c r="G86" i="31"/>
  <c r="F86" i="31" s="1"/>
  <c r="G77" i="31"/>
  <c r="F77" i="31" s="1"/>
  <c r="G59" i="31"/>
  <c r="F59" i="31" s="1"/>
  <c r="G50" i="31"/>
  <c r="F50" i="31" s="1"/>
  <c r="G42" i="31"/>
  <c r="F42" i="31" s="1"/>
  <c r="G34" i="31"/>
  <c r="F34" i="31" s="1"/>
  <c r="G25" i="31"/>
  <c r="F25" i="31" s="1"/>
  <c r="G102" i="31"/>
  <c r="F102" i="31" s="1"/>
  <c r="Y80" i="2"/>
  <c r="AD80" i="2" a="1"/>
  <c r="AD80" i="2" s="1"/>
  <c r="AE80" i="2" s="1" a="1"/>
  <c r="AE80" i="2" s="1"/>
  <c r="AA80" i="2"/>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93" i="31"/>
  <c r="F93" i="31" s="1"/>
  <c r="G94" i="31"/>
  <c r="F94" i="31" s="1"/>
  <c r="G273" i="31"/>
  <c r="F273" i="31" s="1"/>
  <c r="G202" i="31"/>
  <c r="F202" i="31" s="1"/>
  <c r="G252" i="31"/>
  <c r="F252" i="31" s="1"/>
  <c r="G237" i="31"/>
  <c r="F237" i="31" s="1"/>
  <c r="G187" i="31"/>
  <c r="F187" i="31" s="1"/>
  <c r="G89" i="31"/>
  <c r="F89" i="31" s="1"/>
  <c r="G80" i="31"/>
  <c r="F80" i="31" s="1"/>
  <c r="G62" i="31"/>
  <c r="F62" i="31" s="1"/>
  <c r="G53" i="31"/>
  <c r="F53" i="31" s="1"/>
  <c r="G44" i="31"/>
  <c r="F44" i="31" s="1"/>
  <c r="G37" i="31"/>
  <c r="F37" i="31" s="1"/>
  <c r="G28" i="31"/>
  <c r="F28" i="31" s="1"/>
  <c r="G111" i="31"/>
  <c r="F111" i="31" s="1"/>
  <c r="G118" i="31"/>
  <c r="F118" i="31" s="1"/>
  <c r="G266" i="31"/>
  <c r="F266" i="31" s="1"/>
  <c r="G216" i="31"/>
  <c r="F216" i="31" s="1"/>
  <c r="G222" i="31"/>
  <c r="F222" i="31" s="1"/>
  <c r="G172" i="31"/>
  <c r="F172" i="31" s="1"/>
  <c r="G178" i="31"/>
  <c r="F178" i="31" s="1"/>
  <c r="G228" i="31"/>
  <c r="F228" i="31" s="1"/>
  <c r="G99" i="31"/>
  <c r="F99" i="31" s="1"/>
  <c r="G97" i="31"/>
  <c r="F97" i="31" s="1"/>
  <c r="G227" i="31"/>
  <c r="F227" i="31" s="1"/>
  <c r="G176" i="31"/>
  <c r="F176" i="31" s="1"/>
  <c r="G287" i="31"/>
  <c r="F287" i="31" s="1"/>
  <c r="G274" i="31"/>
  <c r="F274" i="31" s="1"/>
  <c r="G236" i="31"/>
  <c r="F236" i="31" s="1"/>
  <c r="G186" i="31"/>
  <c r="F186" i="31" s="1"/>
  <c r="G220" i="31"/>
  <c r="F220" i="31" s="1"/>
  <c r="G270" i="31"/>
  <c r="F270" i="31" s="1"/>
  <c r="G205" i="31"/>
  <c r="F205" i="31" s="1"/>
  <c r="G190" i="31"/>
  <c r="F190" i="31" s="1"/>
  <c r="G240" i="31"/>
  <c r="F240" i="31" s="1"/>
  <c r="G241" i="31"/>
  <c r="F241" i="31" s="1"/>
  <c r="G191" i="31"/>
  <c r="F191" i="31" s="1"/>
  <c r="R56" i="2"/>
  <c r="R36" i="2"/>
  <c r="Q55" i="2"/>
  <c r="Q35" i="2"/>
  <c r="AD81" i="2" a="1"/>
  <c r="AD81" i="2" s="1"/>
  <c r="AE81" i="2" s="1" a="1"/>
  <c r="AE81" i="2" s="1"/>
  <c r="AA81" i="2"/>
  <c r="Y81" i="2"/>
  <c r="Y61" i="2"/>
  <c r="V57" i="2"/>
  <c r="Y41" i="2"/>
  <c r="V37" i="2"/>
  <c r="G101" i="31"/>
  <c r="F101" i="31" s="1"/>
  <c r="G219" i="31"/>
  <c r="F219" i="31" s="1"/>
  <c r="G269" i="31"/>
  <c r="F269" i="31" s="1"/>
  <c r="G193" i="31"/>
  <c r="F193" i="31" s="1"/>
  <c r="G243" i="31"/>
  <c r="F24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8" i="31"/>
  <c r="F278"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82" i="31"/>
  <c r="F182" i="31" s="1"/>
  <c r="G212" i="31"/>
  <c r="F212" i="31" s="1"/>
  <c r="G51" i="31"/>
  <c r="F51" i="31" s="1"/>
  <c r="G48" i="31"/>
  <c r="F48" i="31" s="1"/>
  <c r="G117" i="31"/>
  <c r="F117" i="31" s="1"/>
  <c r="G284" i="31"/>
  <c r="F284" i="31" s="1"/>
  <c r="G251" i="31"/>
  <c r="F251" i="31" s="1"/>
  <c r="G198" i="31"/>
  <c r="F198" i="31" s="1"/>
  <c r="G210" i="31"/>
  <c r="F210" i="31" s="1"/>
  <c r="G207" i="31"/>
  <c r="F207" i="31" s="1"/>
  <c r="G234" i="31"/>
  <c r="F234" i="31" s="1"/>
  <c r="G57" i="31"/>
  <c r="F57" i="31" s="1"/>
  <c r="G41" i="31"/>
  <c r="F41" i="31" s="1"/>
  <c r="G119" i="31"/>
  <c r="G32" i="31"/>
  <c r="F32" i="31" s="1"/>
  <c r="G265" i="31"/>
  <c r="F265" i="31" s="1"/>
  <c r="G46" i="31"/>
  <c r="F46" i="31" s="1"/>
  <c r="G230" i="31"/>
  <c r="F230" i="31" s="1"/>
  <c r="G177" i="31"/>
  <c r="F177" i="31" s="1"/>
  <c r="G55" i="31"/>
  <c r="F55" i="31" s="1"/>
  <c r="G254" i="31"/>
  <c r="F254" i="31" s="1"/>
  <c r="G261" i="31"/>
  <c r="F261" i="31" s="1"/>
  <c r="G262" i="31"/>
  <c r="F262" i="31" s="1"/>
  <c r="G235" i="31"/>
  <c r="F235" i="31" s="1"/>
  <c r="G279" i="31"/>
  <c r="F279" i="31" s="1"/>
  <c r="G112" i="31"/>
  <c r="F112" i="31" s="1"/>
  <c r="G184" i="31"/>
  <c r="F184" i="31" s="1"/>
  <c r="G223" i="31"/>
  <c r="F223" i="31" s="1"/>
  <c r="G224" i="31"/>
  <c r="F224" i="31" s="1"/>
  <c r="G65" i="31"/>
  <c r="F65" i="31" s="1"/>
  <c r="G229" i="31"/>
  <c r="F229" i="31" s="1"/>
  <c r="G264" i="31"/>
  <c r="F264" i="31" s="1"/>
  <c r="G218" i="31"/>
  <c r="F218" i="31" s="1"/>
  <c r="G209" i="31"/>
  <c r="F209" i="31" s="1"/>
  <c r="G47" i="31"/>
  <c r="F47" i="31" s="1"/>
  <c r="G64" i="31"/>
  <c r="G283" i="31"/>
  <c r="F283" i="31" s="1"/>
  <c r="G35" i="31"/>
  <c r="F35" i="31" s="1"/>
  <c r="G84" i="31"/>
  <c r="F84" i="31" s="1"/>
  <c r="G248" i="31"/>
  <c r="F248" i="31" s="1"/>
  <c r="G33" i="31"/>
  <c r="F33" i="31" s="1"/>
  <c r="G181" i="31"/>
  <c r="F181" i="31" s="1"/>
  <c r="G189" i="31"/>
  <c r="F189" i="31" s="1"/>
  <c r="G256" i="31"/>
  <c r="F256" i="31" s="1"/>
  <c r="G30" i="31"/>
  <c r="F30" i="31" s="1"/>
  <c r="G49" i="31"/>
  <c r="F49" i="31" s="1"/>
  <c r="G78" i="31"/>
  <c r="F78" i="31" s="1"/>
  <c r="G58" i="31"/>
  <c r="F58" i="31" s="1"/>
  <c r="G239" i="31"/>
  <c r="F239" i="31" s="1"/>
  <c r="G214" i="31"/>
  <c r="F214" i="31" s="1"/>
  <c r="G257" i="31"/>
  <c r="F257" i="31" s="1"/>
  <c r="G260" i="31"/>
  <c r="F260" i="31" s="1"/>
  <c r="G211" i="31"/>
  <c r="F211" i="31" s="1"/>
  <c r="G268" i="31"/>
  <c r="F268" i="31" s="1"/>
  <c r="G188" i="31"/>
  <c r="F188" i="31" s="1"/>
  <c r="G31" i="31"/>
  <c r="F31" i="31" s="1"/>
  <c r="G113" i="31"/>
  <c r="F113" i="31" s="1"/>
  <c r="G275" i="31"/>
  <c r="F275" i="31" s="1"/>
  <c r="G285" i="31"/>
  <c r="F285" i="31" s="1"/>
  <c r="G242" i="31"/>
  <c r="F242" i="31" s="1"/>
  <c r="G208" i="31"/>
  <c r="F208" i="31" s="1"/>
  <c r="G201" i="31"/>
  <c r="F201" i="31" s="1"/>
  <c r="G76" i="31"/>
  <c r="F76" i="31" s="1"/>
  <c r="G286" i="31"/>
  <c r="F286" i="31" s="1"/>
  <c r="G43" i="31"/>
  <c r="F43" i="31" s="1"/>
  <c r="G180" i="31"/>
  <c r="F180" i="31" s="1"/>
  <c r="G40" i="31"/>
  <c r="F40" i="31" s="1"/>
  <c r="G60" i="31"/>
  <c r="F60" i="31" s="1"/>
  <c r="G204" i="31"/>
  <c r="F204" i="31" s="1"/>
  <c r="G174" i="31"/>
  <c r="F174" i="31" s="1"/>
  <c r="G82" i="31"/>
  <c r="F82" i="31" s="1"/>
  <c r="G56" i="31"/>
  <c r="F56" i="31" s="1"/>
  <c r="G26" i="31"/>
  <c r="F26" i="31" s="1"/>
  <c r="G85" i="31"/>
  <c r="F85" i="31" s="1"/>
  <c r="G24" i="31"/>
  <c r="F24" i="31" s="1"/>
  <c r="G238" i="31"/>
  <c r="F238" i="31" s="1"/>
  <c r="G87" i="31"/>
  <c r="F87" i="31" s="1"/>
  <c r="G175" i="31"/>
  <c r="F175" i="31" s="1"/>
  <c r="G226" i="31"/>
  <c r="F226" i="31" s="1"/>
  <c r="G173" i="31"/>
  <c r="F173" i="31" s="1"/>
  <c r="G250" i="31"/>
  <c r="F250" i="31" s="1"/>
  <c r="G114" i="31"/>
  <c r="F114" i="31" s="1"/>
  <c r="G183" i="31"/>
  <c r="F183" i="31" s="1"/>
  <c r="G116" i="31"/>
  <c r="F116" i="31" s="1"/>
  <c r="G197" i="31"/>
  <c r="F197" i="31" s="1"/>
  <c r="G277" i="31"/>
  <c r="G247" i="31"/>
  <c r="F247" i="31" s="1"/>
  <c r="G179" i="31"/>
  <c r="F179" i="31" s="1"/>
  <c r="G92" i="31"/>
  <c r="F92" i="31" s="1"/>
  <c r="G83" i="31"/>
  <c r="F83" i="31" s="1"/>
  <c r="G75" i="31"/>
  <c r="F75" i="31" s="1"/>
  <c r="G185" i="31"/>
  <c r="F185" i="31" s="1"/>
  <c r="G258" i="31"/>
  <c r="F258" i="31" s="1"/>
  <c r="G206" i="31"/>
  <c r="F206" i="31" s="1"/>
  <c r="G282" i="31"/>
  <c r="F282" i="31" s="1"/>
  <c r="G107" i="31"/>
  <c r="F107" i="31" s="1"/>
  <c r="G225" i="31"/>
  <c r="F225" i="31" s="1"/>
  <c r="G110" i="31"/>
  <c r="F110" i="31" s="1"/>
  <c r="G215" i="31"/>
  <c r="F215" i="31" s="1"/>
  <c r="G233" i="31"/>
  <c r="F233" i="31" s="1"/>
  <c r="G245" i="31"/>
  <c r="F245" i="31" s="1"/>
  <c r="G244" i="31"/>
  <c r="F244" i="31" s="1"/>
  <c r="G200" i="31"/>
  <c r="F200" i="31" s="1"/>
  <c r="G39" i="31"/>
  <c r="F39" i="31" s="1"/>
  <c r="Y22" i="2"/>
  <c r="G192" i="31"/>
  <c r="F192" i="31" s="1"/>
  <c r="G91" i="31"/>
  <c r="G232" i="31"/>
  <c r="F232" i="31" s="1"/>
  <c r="G2" i="31"/>
  <c r="F2" i="31" s="1"/>
  <c r="G194" i="31"/>
  <c r="F194" i="31" s="1"/>
  <c r="G231" i="31"/>
  <c r="F231" i="31" s="1"/>
  <c r="G259" i="31"/>
  <c r="F259" i="31" s="1"/>
  <c r="G195" i="31"/>
  <c r="F195" i="31" s="1"/>
  <c r="G23" i="31"/>
  <c r="F23" i="31" s="1"/>
  <c r="AB80" i="2" l="1"/>
  <c r="AX80" i="2" s="1"/>
  <c r="AB72" i="2"/>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7" i="31"/>
  <c r="L4" i="31"/>
  <c r="L5" i="31" s="1"/>
  <c r="F64" i="31"/>
  <c r="F119" i="31"/>
  <c r="F91" i="31"/>
  <c r="AF22" i="2" a="1"/>
  <c r="AF22" i="2" s="1"/>
  <c r="AG22" i="2" s="1"/>
  <c r="AT78" i="2" l="1"/>
  <c r="AV78" i="2" s="1"/>
  <c r="AS78" i="2"/>
  <c r="AU78" i="2"/>
  <c r="AV80" i="2"/>
  <c r="AU80" i="2"/>
  <c r="AT80" i="2"/>
  <c r="AW80" i="2" s="1"/>
  <c r="AS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O52" i="2" s="1" a="1"/>
  <c r="AO52" i="2" s="1"/>
  <c r="AD53" i="2" a="1"/>
  <c r="AD53" i="2" s="1"/>
  <c r="AE53" i="2" s="1" a="1"/>
  <c r="AE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O54" i="2" s="1" a="1"/>
  <c r="AO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34" i="2" a="1"/>
  <c r="AO34" i="2" s="1"/>
  <c r="AE34" i="2" a="1"/>
  <c r="AE34" i="2" s="1"/>
  <c r="AO44" i="2" a="1"/>
  <c r="AO44" i="2" s="1"/>
  <c r="AE44" i="2" a="1"/>
  <c r="AE4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l="1"/>
  <c r="AY80" i="2"/>
  <c r="BA80" i="2" s="1"/>
  <c r="BA59" i="2"/>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BC80" i="2" l="1"/>
  <c r="AZ59" i="2"/>
  <c r="AZ80" i="2"/>
  <c r="BB80" i="2" s="1"/>
  <c r="BE80" i="2" s="1"/>
  <c r="BB59" i="2"/>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80"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80" i="2" l="1"/>
  <c r="BF45" i="2"/>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<sst xmlns="http://schemas.openxmlformats.org/spreadsheetml/2006/main" count="5449" uniqueCount="970">
  <si>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</si>
  <si>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</si>
  <si>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</si>
  <si>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</si>
  <si>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</si>
  <si>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</si>
  <si>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</si>
  <si>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</si>
  <si>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</si>
  <si>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</si>
  <si>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</si>
  <si>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</si>
  <si>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</si>
  <si>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</si>
  <si>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</si>
  <si>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</si>
  <si>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</si>
  <si>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</si>
  <si>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</si>
  <si>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</si>
  <si>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</si>
  <si>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</si>
  <si>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</si>
  <si>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</si>
  <si>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</si>
  <si>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</si>
  <si>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</si>
  <si>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</si>
  <si>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</si>
  <si>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</si>
  <si>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</si>
  <si>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</si>
  <si>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</si>
  <si>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</si>
  <si>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</si>
  <si>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</si>
  <si>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</si>
  <si>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</si>
  <si>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</si>
  <si>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</si>
  <si>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</si>
  <si>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</si>
  <si>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</si>
  <si>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</si>
  <si>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</si>
  <si>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</si>
  <si>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</si>
  <si>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</si>
  <si>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</si>
  <si>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</si>
  <si>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</si>
  <si>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</si>
  <si>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</si>
  <si>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</si>
  <si>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</si>
  <si>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</si>
  <si>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</si>
  <si>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</si>
  <si>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</si>
  <si>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</si>
  <si>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</si>
  <si>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</si>
  <si>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</si>
  <si>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</si>
  <si>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</si>
  <si>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</si>
  <si>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</si>
  <si>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</si>
  <si>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</si>
  <si>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</si>
  <si>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</si>
  <si>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</si>
  <si>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</si>
  <si>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</si>
  <si>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</si>
  <si>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</si>
  <si>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</si>
  <si>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</si>
  <si>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</si>
  <si>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</si>
  <si>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</si>
  <si>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</si>
  <si>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</si>
  <si>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</si>
  <si>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</si>
  <si>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</si>
  <si>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</si>
  <si>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</si>
  <si>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</si>
  <si>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</si>
  <si>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</si>
  <si>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</si>
  <si>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</si>
  <si>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</si>
  <si>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</si>
  <si>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</si>
  <si>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</si>
  <si>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</si>
  <si>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</si>
  <si>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</si>
  <si>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</si>
  <si>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</si>
  <si>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 Goal Line</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</si>
  <si>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</si>
  <si>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</si>
  <si>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</si>
  <si>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</si>
  <si>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</si>
  <si>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</si>
  <si>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</si>
  <si>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</si>
  <si>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</si>
  <si>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</si>
  <si>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</si>
  <si>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</si>
  <si>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</si>
  <si>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</si>
  <si>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</si>
  <si>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</si>
  <si>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</si>
  <si>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</si>
  <si>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</si>
  <si>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</si>
  <si>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</si>
  <si>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</si>
  <si>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</si>
  <si>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</si>
  <si>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</si>
  <si>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</si>
  <si>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</si>
  <si>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</si>
  <si>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</si>
  <si>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</si>
  <si>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</si>
  <si>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</si>
  <si>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</si>
  <si>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</si>
  <si>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</si>
  <si>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</si>
  <si>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</si>
  <si>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</si>
  <si>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</si>
  <si>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</si>
  <si>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</si>
  <si>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</si>
  <si>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</si>
  <si>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</si>
  <si>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</si>
  <si>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</si>
  <si>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</si>
  <si>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</si>
  <si>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</si>
  <si>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</si>
  <si>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</si>
  <si>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</si>
  <si>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</si>
  <si>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</si>
  <si>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</si>
  <si>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</si>
  <si>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</si>
  <si>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</si>
  <si>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</si>
  <si>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</si>
  <si>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</si>
  <si>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</si>
  <si>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</si>
  <si>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</si>
  <si>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</si>
  <si>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</si>
  <si>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</si>
  <si>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</si>
  <si>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</si>
  <si>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</si>
  <si>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</si>
  <si>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</si>
  <si>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</si>
  <si>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</si>
  <si>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</si>
  <si>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</si>
  <si>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</si>
  <si>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</si>
  <si>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</si>
  <si>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</si>
  <si>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</si>
  <si>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</si>
  <si>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</si>
  <si>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</si>
  <si>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</si>
  <si>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</si>
  <si>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</si>
  <si>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</si>
  <si>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</si>
  <si>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</si>
  <si>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</si>
  <si>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</si>
  <si>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</si>
  <si>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</si>
  <si>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</si>
  <si>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</si>
  <si>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</si>
  <si>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</si>
  <si>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</si>
  <si>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</si>
  <si>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</si>
  <si>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</si>
  <si>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</si>
  <si>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</si>
  <si>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</si>
  <si>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</si>
  <si>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</si>
  <si>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</si>
  <si>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</si>
  <si>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</si>
  <si>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</si>
  <si>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</si>
  <si>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</si>
  <si>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</si>
  <si>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</si>
  <si>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</si>
  <si>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</si>
  <si>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</si>
  <si>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</si>
  <si>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</si>
  <si>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</si>
  <si>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</si>
  <si>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Hallmark Movies</t>
  </si>
  <si>
    <t>TCM</t>
  </si>
  <si>
    <t/>
  </si>
  <si>
    <t>Price</t>
  </si>
  <si>
    <t>AHC, American Heroes Channel, American Heroes Network</t>
  </si>
  <si>
    <t>Bloomberg, Bloomberg Television</t>
  </si>
  <si>
    <t>Sundance, SundanceTV</t>
  </si>
  <si>
    <t>NBC Sports Regionals</t>
  </si>
  <si>
    <t>FOX Soccer Plus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</si>
  <si>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</si>
  <si>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</si>
  <si>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</si>
  <si>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</si>
  <si>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</si>
  <si>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</si>
  <si>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</si>
  <si>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</si>
  <si>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</si>
  <si>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</si>
  <si>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</si>
  <si>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</si>
  <si>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</si>
  <si>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</si>
  <si>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</si>
  <si>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</si>
  <si>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</si>
  <si>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</si>
  <si>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</si>
  <si>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</si>
  <si>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</si>
  <si>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</si>
  <si>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</si>
  <si>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</si>
  <si>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</si>
  <si>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</si>
  <si>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</si>
  <si>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</si>
  <si>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</si>
  <si>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</si>
  <si>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</si>
  <si>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</si>
  <si>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</si>
  <si>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</si>
  <si>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</si>
  <si>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</si>
  <si>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</si>
  <si>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</si>
  <si>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</si>
  <si>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</si>
  <si>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</si>
  <si>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</si>
  <si>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</si>
  <si>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</si>
  <si>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</si>
  <si>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</si>
  <si>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</si>
  <si>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</si>
  <si>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</si>
  <si>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</si>
  <si>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</si>
  <si>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</si>
  <si>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</si>
  <si>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</si>
  <si>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</si>
  <si>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</si>
  <si>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</si>
  <si>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</si>
  <si>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</si>
  <si>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</si>
  <si>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</si>
  <si>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</si>
  <si>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</si>
  <si>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</si>
  <si>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</si>
  <si>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</si>
  <si>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</si>
  <si>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</si>
  <si>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</si>
  <si>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</si>
  <si>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</si>
  <si>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</si>
  <si>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</si>
  <si>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</si>
  <si>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</si>
  <si>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</si>
  <si>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</si>
  <si>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</si>
  <si>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</si>
  <si>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</si>
  <si>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</si>
  <si>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</si>
  <si>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</si>
  <si>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</si>
  <si>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</si>
  <si>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</si>
  <si>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</si>
  <si>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</si>
  <si>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</si>
  <si>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</si>
  <si>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</si>
  <si>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</si>
  <si>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</si>
  <si>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</si>
  <si>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</si>
  <si>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</si>
  <si>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</si>
  <si>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</si>
  <si>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</si>
  <si>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</si>
  <si>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</si>
  <si>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</si>
  <si>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</si>
  <si>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</si>
  <si>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</si>
  <si>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</si>
  <si>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</si>
  <si>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</si>
  <si>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</si>
  <si>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</si>
  <si>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</si>
  <si>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</si>
  <si>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</si>
  <si>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</si>
  <si>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</si>
  <si>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</si>
  <si>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</si>
  <si>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</si>
  <si>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</si>
  <si>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</si>
  <si>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</si>
  <si>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</si>
  <si>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</si>
  <si>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</si>
  <si>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</si>
  <si>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</si>
  <si>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</si>
  <si>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</si>
  <si>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</si>
  <si>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</si>
  <si>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</si>
  <si>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</si>
  <si>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</si>
  <si>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</si>
  <si>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</si>
  <si>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</si>
  <si>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</si>
  <si>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</si>
  <si>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</si>
  <si>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</si>
  <si>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</si>
  <si>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</si>
  <si>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</si>
  <si>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</si>
  <si>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</si>
  <si>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</si>
  <si>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</si>
  <si>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</si>
  <si>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</si>
  <si>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</si>
  <si>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</si>
  <si>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</si>
  <si>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</si>
  <si>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</si>
  <si>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</si>
  <si>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</si>
  <si>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</si>
  <si>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</si>
  <si>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</si>
  <si>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</si>
  <si>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</si>
  <si>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</si>
  <si>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</si>
  <si>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</si>
  <si>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</si>
  <si>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</si>
  <si>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</si>
  <si>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</si>
  <si>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</si>
  <si>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</si>
  <si>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</si>
  <si>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</si>
  <si>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</si>
  <si>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</si>
  <si>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</si>
  <si>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</si>
  <si>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</si>
  <si>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</si>
  <si>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</si>
  <si>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</si>
  <si>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</si>
  <si>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</si>
  <si>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</si>
  <si>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</si>
  <si>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</si>
  <si>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</si>
  <si>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</si>
  <si>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</si>
  <si>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</si>
  <si>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</si>
  <si>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</si>
  <si>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</si>
  <si>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</si>
  <si>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</si>
  <si>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</si>
  <si>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</si>
  <si>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</si>
  <si>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</si>
  <si>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</si>
  <si>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</si>
  <si>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</si>
  <si>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</si>
  <si>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</si>
  <si>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</si>
  <si>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</si>
  <si>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</si>
  <si>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</si>
  <si>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</si>
  <si>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</si>
  <si>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</si>
  <si>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</si>
  <si>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</si>
  <si>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</si>
  <si>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</si>
  <si>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</si>
  <si>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</si>
  <si>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</si>
  <si>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</si>
  <si>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</si>
  <si>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</si>
  <si>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</si>
  <si>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</si>
  <si>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</si>
  <si>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</si>
  <si>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</si>
  <si>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</si>
  <si>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</si>
  <si>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</si>
  <si>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</si>
  <si>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</si>
  <si>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</si>
  <si>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</si>
  <si>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</si>
  <si>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</si>
  <si>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</si>
  <si>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</si>
  <si>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</si>
  <si>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</si>
  <si>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</si>
  <si>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</si>
  <si>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</si>
  <si>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</si>
  <si>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</si>
  <si>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</si>
  <si>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</si>
  <si>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</si>
  <si>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</si>
  <si>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</si>
  <si>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</si>
  <si>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</si>
  <si>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</si>
  <si>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</si>
  <si>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</si>
  <si>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</si>
  <si>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</si>
  <si>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</si>
  <si>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</si>
  <si>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</si>
  <si>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</si>
  <si>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</si>
  <si>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</si>
  <si>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</si>
  <si>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</si>
  <si>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</si>
  <si>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</si>
  <si>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</si>
  <si>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</si>
  <si>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</si>
  <si>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</si>
  <si>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</si>
  <si>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</si>
  <si>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</si>
  <si>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</si>
  <si>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</si>
  <si>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</si>
  <si>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</si>
  <si>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</si>
  <si>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</si>
  <si>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</si>
  <si>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</si>
  <si>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</si>
  <si>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</si>
  <si>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</si>
  <si>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</si>
  <si>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</si>
  <si>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</si>
  <si>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</si>
  <si>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</si>
  <si>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</si>
  <si>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</si>
  <si>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</si>
  <si>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</si>
  <si>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</si>
  <si>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</si>
  <si>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</si>
  <si>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</si>
  <si>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</si>
  <si>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</si>
  <si>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</si>
  <si>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</si>
  <si>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</si>
  <si>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</si>
  <si>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</si>
  <si>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</si>
  <si>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</si>
  <si>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</si>
  <si>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</si>
  <si>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</si>
  <si>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</si>
  <si>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</si>
  <si>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</si>
  <si>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</si>
  <si>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</si>
  <si>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</si>
  <si>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</si>
  <si>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</si>
  <si>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</si>
  <si>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</si>
  <si>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</si>
  <si>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</si>
  <si>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</si>
  <si>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</si>
  <si>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</si>
  <si>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</si>
  <si>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</si>
  <si>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</si>
  <si>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</si>
  <si>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</si>
  <si>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</si>
  <si>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</si>
  <si>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</si>
  <si>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</si>
  <si>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</si>
  <si>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</si>
  <si>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</si>
  <si>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</si>
  <si>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</si>
  <si>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</si>
  <si>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</si>
  <si>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</si>
  <si>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</si>
  <si>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</si>
  <si>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</si>
  <si>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</si>
  <si>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</si>
  <si>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</si>
  <si>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</si>
  <si>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</si>
  <si>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</si>
  <si>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</si>
  <si>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</si>
  <si>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</si>
  <si>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</si>
  <si>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</si>
  <si>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</si>
  <si>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</si>
  <si>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</si>
  <si>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</si>
  <si>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</si>
  <si>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</si>
  <si>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</si>
  <si>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</si>
  <si>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</si>
  <si>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</si>
  <si>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</si>
  <si>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</si>
  <si>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</si>
  <si>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</si>
  <si>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</si>
  <si>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</si>
  <si>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</si>
  <si>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</si>
  <si>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</si>
  <si>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</si>
  <si>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</si>
  <si>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</si>
  <si>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</si>
  <si>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</si>
  <si>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</si>
  <si>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</si>
  <si>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</si>
  <si>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</si>
  <si>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</si>
  <si>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</si>
  <si>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</si>
  <si>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</si>
  <si>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</si>
  <si>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</si>
  <si>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</si>
  <si>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</si>
  <si>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</si>
  <si>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</si>
  <si>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</si>
  <si>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</si>
  <si>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</si>
  <si>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</si>
  <si>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</si>
  <si>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</si>
  <si>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</si>
  <si>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</si>
  <si>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</si>
  <si>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</si>
  <si>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</si>
  <si>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</si>
  <si>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</si>
  <si>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</si>
  <si>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</si>
  <si>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</si>
  <si>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</si>
  <si>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</si>
  <si>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</si>
  <si>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</si>
  <si>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</si>
  <si>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</si>
  <si>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</si>
  <si>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</si>
  <si>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</si>
  <si>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</si>
  <si>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</si>
  <si>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</si>
  <si>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</si>
  <si>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</si>
  <si>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</si>
  <si>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</si>
  <si>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</si>
  <si>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</si>
  <si>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</si>
  <si>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</si>
  <si>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</si>
  <si>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</si>
  <si>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</si>
  <si>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</si>
  <si>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</si>
  <si>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</si>
  <si>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</si>
  <si>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</si>
  <si>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</si>
  <si>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</si>
  <si>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</si>
  <si>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</si>
  <si>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</si>
  <si>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</si>
  <si>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</si>
  <si>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</si>
  <si>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</si>
  <si>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</si>
  <si>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</si>
  <si>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</si>
  <si>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</si>
  <si>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</si>
  <si>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</si>
  <si>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</si>
  <si>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</si>
  <si>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</si>
  <si>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</si>
  <si>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</si>
  <si>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</si>
  <si>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</si>
  <si>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</si>
  <si>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</si>
  <si>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</si>
  <si>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Genius Brands Network</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</si>
  <si>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</si>
  <si>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</si>
  <si>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</si>
  <si>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</si>
  <si>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</si>
  <si>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</si>
  <si>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</si>
  <si>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</si>
  <si>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</si>
  <si>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</si>
  <si>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</si>
  <si>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</si>
  <si>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</si>
  <si>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</si>
  <si>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</si>
  <si>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</si>
  <si>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</si>
  <si>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</si>
  <si>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</si>
  <si>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</si>
  <si>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</si>
  <si>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</si>
  <si>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</si>
  <si>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</si>
  <si>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</si>
  <si>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</si>
  <si>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</si>
  <si>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</si>
  <si>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</si>
  <si>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</si>
  <si>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</si>
  <si>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</si>
  <si>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</si>
  <si>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</si>
  <si>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</si>
  <si>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</si>
  <si>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</si>
  <si>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</si>
  <si>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</si>
  <si>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</si>
  <si>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</si>
  <si>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</si>
  <si>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</si>
  <si>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</si>
  <si>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</si>
  <si>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</si>
  <si>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</si>
  <si>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</si>
  <si>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</si>
  <si>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</si>
  <si>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</si>
  <si>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</si>
  <si>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</si>
  <si>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</si>
  <si>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</si>
  <si>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</si>
  <si>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</si>
  <si>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</si>
  <si>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</si>
  <si>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</si>
  <si>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</si>
  <si>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</si>
  <si>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</si>
  <si>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</si>
  <si>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</si>
  <si>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</si>
  <si>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</si>
  <si>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</si>
  <si>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</si>
  <si>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</si>
  <si>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</si>
  <si>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</si>
  <si>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</si>
  <si>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</si>
  <si>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</si>
  <si>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</si>
  <si>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</si>
  <si>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</si>
  <si>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</si>
  <si>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</si>
  <si>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</si>
  <si>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</si>
  <si>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</si>
  <si>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</si>
  <si>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</si>
  <si>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</si>
  <si>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</si>
  <si>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</si>
  <si>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</si>
  <si>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</si>
  <si>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</si>
  <si>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</si>
  <si>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</si>
  <si>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</si>
  <si>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</si>
  <si>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</si>
  <si>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</si>
  <si>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</si>
  <si>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</si>
  <si>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</si>
  <si>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</si>
  <si>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</si>
  <si>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</si>
  <si>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</si>
  <si>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</si>
  <si>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</si>
  <si>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</si>
  <si>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</si>
  <si>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</si>
  <si>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</si>
  <si>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</si>
  <si>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</si>
  <si>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</si>
  <si>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</si>
  <si>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</si>
  <si>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</si>
  <si>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</si>
  <si>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</si>
  <si>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</si>
  <si>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</si>
  <si>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</si>
  <si>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</si>
  <si>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</si>
  <si>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</si>
  <si>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</si>
  <si>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</si>
  <si>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</si>
  <si>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</si>
  <si>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</si>
  <si>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</si>
  <si>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</si>
  <si>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</si>
  <si>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</si>
  <si>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</si>
  <si>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</si>
  <si>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</si>
  <si>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</si>
  <si>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</si>
  <si>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</si>
  <si>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</si>
  <si>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</si>
  <si>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Teleformula</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</si>
  <si>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</si>
  <si>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</si>
  <si>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</si>
  <si>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</si>
  <si>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</si>
  <si>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</si>
  <si>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</si>
  <si>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</si>
  <si>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</si>
  <si>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</si>
  <si>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</si>
  <si>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</si>
  <si>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</si>
  <si>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</si>
  <si>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</si>
  <si>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</si>
  <si>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</si>
  <si>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</si>
  <si>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</si>
  <si>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</si>
  <si>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</si>
  <si>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</si>
  <si>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</si>
  <si>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</si>
  <si>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</si>
  <si>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</si>
  <si>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</si>
  <si>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</si>
  <si>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</si>
  <si>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</si>
  <si>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</si>
  <si>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</si>
  <si>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</si>
  <si>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</si>
  <si>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</si>
  <si>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</si>
  <si>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</si>
  <si>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</si>
  <si>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</si>
  <si>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</si>
  <si>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</si>
  <si>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</si>
  <si>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</si>
  <si>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</si>
  <si>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</si>
  <si>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</si>
  <si>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</si>
  <si>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</si>
  <si>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</si>
  <si>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</si>
  <si>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</si>
  <si>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</si>
  <si>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</si>
  <si>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</si>
  <si>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</si>
  <si>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</si>
  <si>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</si>
  <si>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</si>
  <si>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</si>
  <si>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</si>
  <si>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</si>
  <si>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</si>
  <si>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</si>
  <si>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</si>
  <si>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</si>
  <si>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</si>
  <si>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</si>
  <si>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</si>
  <si>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</si>
  <si>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</si>
  <si>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</si>
  <si>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</si>
  <si>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</si>
  <si>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</si>
  <si>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</si>
  <si>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</si>
  <si>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</si>
  <si>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</si>
  <si>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</si>
  <si>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</si>
  <si>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</si>
  <si>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</si>
  <si>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</si>
  <si>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</si>
  <si>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</si>
  <si>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</si>
  <si>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</si>
  <si>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</si>
  <si>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</si>
  <si>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</si>
  <si>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</si>
  <si>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</si>
  <si>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</si>
  <si>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</si>
  <si>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</si>
  <si>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</si>
  <si>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</si>
  <si>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</si>
  <si>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</si>
  <si>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</si>
  <si>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</si>
  <si>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TV5Monde</t>
  </si>
  <si>
    <t>Screens=3, DVR=unlimited/9mos (new price $65 as of Aug 2020)</t>
  </si>
  <si>
    <t>NBCLX</t>
  </si>
  <si>
    <t>Showtime BET RED</t>
  </si>
  <si>
    <t>SHO BET RED</t>
  </si>
  <si>
    <t>MLB Network Strike Zone, MLB Network StrikeZone, MLB Strikezone</t>
  </si>
  <si>
    <t>Aug 2020 Edition - Cord Cutting Wizard by Bill Hladik</t>
  </si>
  <si>
    <t>ABCNL</t>
  </si>
  <si>
    <t>Local X, LocalX</t>
  </si>
  <si>
    <t>SEC, SEC ESPN Network, ESPN SEC Network</t>
  </si>
  <si>
    <t>Fubo Latino</t>
  </si>
  <si>
    <t>FETV</t>
  </si>
  <si>
    <t>CNNi</t>
  </si>
  <si>
    <t>GEM</t>
  </si>
  <si>
    <t>HSN</t>
  </si>
  <si>
    <t>Marquee Sports Network</t>
  </si>
  <si>
    <t>WGN America</t>
  </si>
  <si>
    <t>AT&amp;T TV Now Premier</t>
  </si>
  <si>
    <t>Univision East</t>
  </si>
  <si>
    <t>Showtime East</t>
  </si>
  <si>
    <t>Nickelodeon East</t>
  </si>
  <si>
    <t>Showtime 2 East</t>
  </si>
  <si>
    <t>Cinema Dinamita</t>
  </si>
  <si>
    <t>Fubo Sports Network 2</t>
  </si>
  <si>
    <t>FSN2</t>
  </si>
  <si>
    <t>NBC News Now</t>
  </si>
  <si>
    <t>EstrellaTV</t>
  </si>
  <si>
    <t>BTN, Big Ten, BIGTEN</t>
  </si>
  <si>
    <t>Get TV</t>
  </si>
  <si>
    <t>Fusion</t>
  </si>
  <si>
    <t>Fusion 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</si>
</sst>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1">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52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464</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073.847238657407" missingItemsLimit="0" createdVersion="6" refreshedVersion="6" minRefreshableVersion="3" recordCount="462" xr:uid="{BC500BA4-8601-4A2B-A0A3-992A9D9863AE}">
  <cacheSource type="worksheet">
    <worksheetSource name="mydata"/>
  </cacheSource>
  <cacheFields count="70">
    <cacheField name="Network" numFmtId="0">
      <sharedItems count="462">
        <s v="[DVR]"/>
        <s v="¡Hola! TV"/>
        <s v="A Wealth of Entertainment"/>
        <s v="A&amp;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eebies"/>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College Extra"/>
        <s v="ESPN Deportes"/>
        <s v="ESPN Goal Line"/>
        <s v="ESPNews"/>
        <s v="ESPNu"/>
        <s v="Estrella TV"/>
        <s v="Estudio 5"/>
        <s v="Euro News"/>
        <s v="EVTV"/>
        <s v="FETV"/>
        <s v="Fight Network"/>
        <s v="FlixLatino"/>
        <s v="FM"/>
        <s v="Fntsy Sports Network"/>
        <s v="Food Network"/>
        <s v="ForoTV"/>
        <s v="FOX"/>
        <s v="Fox Business"/>
        <s v="Fox Deportes"/>
        <s v="Fox News"/>
        <s v="Fox Soccer Plus"/>
        <s v="Fox Sports 1"/>
        <s v="Fox Sports 2"/>
        <s v="Fox Sports Regionals"/>
        <s v="Foxlife"/>
        <s v="France24"/>
        <s v="France24 Espanol"/>
        <s v="Freeform"/>
        <s v="Frndly: Classic"/>
        <s v="Frndly: Premium"/>
        <s v="Fubo Cycling"/>
        <s v="Fubo Sports Network"/>
        <s v="Fubo Sports Network 2"/>
        <s v="Fubo TV: Cloud DVR Plus"/>
        <s v="Fubo TV: Family Share"/>
        <s v="Fuse"/>
        <s v="Fusion"/>
        <s v="FX"/>
        <s v="FX Movie Channel"/>
        <s v="FXX"/>
        <s v="FYI"/>
        <s v="Galavision"/>
        <s v="Game Plus"/>
        <s v="Game Show Network"/>
        <s v="GEM"/>
        <s v="GetTV"/>
        <s v="Ginx Esports TV"/>
        <s v="Golf Channel"/>
        <s v="GolTV"/>
        <s v="GolTV Spanish"/>
        <s v="Great American Country"/>
        <s v="Grokker"/>
        <s v="Hallmark"/>
        <s v="Hallmark Drama"/>
        <s v="Hallmark Movies &amp; Mysteries"/>
        <s v="Hallmark Movies Now"/>
        <s v="HBO"/>
        <s v="HBO Family"/>
        <s v="HBO Latino"/>
        <s v="HBO Max"/>
        <s v="HBO2"/>
        <s v="HDnet Movies"/>
        <s v="Here TV"/>
        <s v="HGTV"/>
        <s v="History"/>
        <s v="History En Español"/>
        <s v="HITN TV"/>
        <s v="Hi-YAH!"/>
        <s v="HLN"/>
        <s v="Hopster"/>
        <s v="HorseTV"/>
        <s v="HSN"/>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rquee Sports Network"/>
        <s v="Mas Chic"/>
        <s v="Mav TV"/>
        <s v="MegaTV"/>
        <s v="Mexicanal"/>
        <s v="Milenio Televisión"/>
        <s v="Mispel"/>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 News Now"/>
        <s v="NBC Sports Network"/>
        <s v="NBC Sports Regionals"/>
        <s v="NBCLX"/>
        <s v="NDTV 24X7"/>
        <s v="NECN"/>
        <s v="NESN National"/>
        <s v="News18"/>
        <s v="Newsmax"/>
        <s v="Newsy"/>
        <s v="NFL Network"/>
        <s v="NFL Red Zone"/>
        <s v="NHL Network"/>
        <s v="Nick Jr."/>
        <s v="Nick Music"/>
        <s v="Nickelodeon"/>
        <s v="Nickelodeon East"/>
        <s v="Nicktoons"/>
        <s v="NTN24"/>
        <s v="Nuestra Tele"/>
        <s v="OAN Encore"/>
        <s v="OAN Events"/>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MS Canal"/>
        <s v="RT America"/>
        <s v="RT Documentary"/>
        <s v="RT Espanol"/>
        <s v="RTP Internacional"/>
        <s v="Science"/>
        <s v="SEC Network"/>
        <s v="SEC Network+"/>
        <s v="Showtime"/>
        <s v="Showtime 2"/>
        <s v="Showtime 2 East"/>
        <s v="Showtime BET RED"/>
        <s v="Showtime Beyond"/>
        <s v="Showtime East"/>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East"/>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GN America"/>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Premier" numFmtId="164">
      <sharedItems containsBlank="1"/>
    </cacheField>
    <cacheField name="AT&amp;T TV Now Optimo Mas" numFmtId="164">
      <sharedItems containsBlank="1"/>
    </cacheField>
    <cacheField name="YouTube TV" numFmtId="164">
      <sharedItems containsBlank="1" count="16">
        <s v="Yes"/>
        <m/>
        <s v="Acorn TV"/>
        <s v="AMC Premiere"/>
        <s v="Cinemax"/>
        <s v="CuriosityStream"/>
        <s v="EPIX"/>
        <s v="FOX Soccer Plus"/>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Premier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Premier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2">
  <r>
    <x v="0"/>
    <m/>
    <s v="Addon"/>
    <n v="1"/>
    <x v="0"/>
    <s v="Yes"/>
    <s v="Yes"/>
    <s v="Yes"/>
    <s v="Yes"/>
    <s v="Yes"/>
    <s v="Yes"/>
    <s v="Yes"/>
    <s v="Yes"/>
    <s v="Yes"/>
    <s v="Yes"/>
    <s v="Yes"/>
    <x v="0"/>
    <s v="Yes"/>
    <s v="Yes"/>
    <m/>
    <s v="Classic"/>
    <m/>
    <m/>
    <s v="cDVR"/>
    <n v="1"/>
    <s v=""/>
    <s v=""/>
    <s v=""/>
    <s v=""/>
    <s v=""/>
    <s v=""/>
    <s v=""/>
    <s v=""/>
    <s v=""/>
    <s v=""/>
    <s v=""/>
    <n v="1"/>
    <s v=""/>
    <s v=""/>
    <s v=""/>
    <s v=""/>
    <s v=""/>
    <s v=""/>
    <s v=""/>
    <n v="1"/>
    <n v="1"/>
    <n v="1"/>
    <n v="1"/>
    <n v="1"/>
    <n v="1"/>
    <n v="1"/>
    <n v="1"/>
    <n v="1"/>
    <n v="1"/>
    <n v="1"/>
    <n v="1"/>
    <n v="1"/>
    <n v="1"/>
    <n v="1"/>
    <n v="1"/>
    <s v=""/>
    <n v="2"/>
    <s v=""/>
    <s v=""/>
    <n v="2"/>
    <n v="0"/>
    <n v="0"/>
    <n v="0"/>
    <n v="0"/>
    <n v="1"/>
  </r>
  <r>
    <x v="1"/>
    <s v="Hola TV"/>
    <s v="Spanish"/>
    <s v=""/>
    <x v="1"/>
    <s v="Best of Spanish"/>
    <s v="Best of Spanish"/>
    <s v="Best of Spanish"/>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2"/>
    <s v="AWE"/>
    <s v="Entertainment"/>
    <s v=""/>
    <x v="1"/>
    <m/>
    <m/>
    <m/>
    <m/>
    <m/>
    <m/>
    <s v="Yes"/>
    <s v="Yes"/>
    <s v="Yes"/>
    <s v="Yes"/>
    <m/>
    <x v="1"/>
    <m/>
    <m/>
    <s v="Premium"/>
    <m/>
    <m/>
    <m/>
    <m/>
    <s v=""/>
    <s v=""/>
    <s v=""/>
    <s v=""/>
    <s v=""/>
    <s v=""/>
    <s v=""/>
    <s v=""/>
    <s v=""/>
    <s v=""/>
    <s v=""/>
    <s v=""/>
    <s v=""/>
    <s v=""/>
    <s v=""/>
    <s v=""/>
    <s v=""/>
    <s v=""/>
    <s v=""/>
    <s v=""/>
    <s v=""/>
    <s v=""/>
    <s v=""/>
    <s v=""/>
    <s v=""/>
    <s v=""/>
    <s v=""/>
    <s v=""/>
    <s v=""/>
    <s v=""/>
    <s v=""/>
    <s v=""/>
    <s v=""/>
    <s v=""/>
    <s v=""/>
    <s v=""/>
    <s v=""/>
    <s v=""/>
    <s v=""/>
    <s v=""/>
    <s v=""/>
    <n v="0"/>
    <n v="0"/>
    <n v="0"/>
    <n v="0"/>
    <n v="0"/>
  </r>
  <r>
    <x v="3"/>
    <s v="Arts &amp; Entertainment, A&amp;E Network"/>
    <s v="Entertainment"/>
    <n v="1"/>
    <x v="0"/>
    <s v="Yes"/>
    <s v="Yes"/>
    <s v="Yes"/>
    <m/>
    <m/>
    <s v="Yes"/>
    <s v="Yes"/>
    <s v="Yes"/>
    <s v="Yes"/>
    <s v="Yes"/>
    <s v="Yes"/>
    <x v="1"/>
    <s v="Yes"/>
    <s v="Yes"/>
    <m/>
    <m/>
    <s v="Yes"/>
    <m/>
    <s v="Yes"/>
    <n v="1"/>
    <s v=""/>
    <s v=""/>
    <s v=""/>
    <s v=""/>
    <s v=""/>
    <s v=""/>
    <s v=""/>
    <s v=""/>
    <s v=""/>
    <s v=""/>
    <s v=""/>
    <s v=""/>
    <s v=""/>
    <s v=""/>
    <s v=""/>
    <s v=""/>
    <s v=""/>
    <s v=""/>
    <s v=""/>
    <n v="1"/>
    <n v="1"/>
    <n v="1"/>
    <n v="1"/>
    <n v="1"/>
    <s v=""/>
    <s v=""/>
    <n v="1"/>
    <n v="1"/>
    <n v="1"/>
    <n v="1"/>
    <n v="1"/>
    <n v="1"/>
    <s v=""/>
    <n v="1"/>
    <n v="1"/>
    <s v=""/>
    <s v=""/>
    <n v="1"/>
    <s v=""/>
    <n v="1"/>
    <n v="0"/>
    <n v="0"/>
    <n v="0"/>
    <n v="0"/>
    <n v="1"/>
  </r>
  <r>
    <x v="4"/>
    <s v=""/>
    <s v="Broadcast networks"/>
    <n v="1"/>
    <x v="1"/>
    <m/>
    <m/>
    <m/>
    <s v="Yes"/>
    <s v="Yes"/>
    <s v="Yes"/>
    <s v="Yes"/>
    <s v="Yes"/>
    <s v="Yes"/>
    <s v="Yes"/>
    <s v="Yes"/>
    <x v="0"/>
    <s v="Yes"/>
    <m/>
    <m/>
    <m/>
    <s v="Yes"/>
    <m/>
    <m/>
    <s v=""/>
    <s v=""/>
    <s v=""/>
    <s v=""/>
    <s v=""/>
    <s v=""/>
    <s v=""/>
    <s v=""/>
    <s v=""/>
    <s v=""/>
    <s v=""/>
    <s v=""/>
    <n v="1"/>
    <s v=""/>
    <s v=""/>
    <s v=""/>
    <s v=""/>
    <s v=""/>
    <s v=""/>
    <s v=""/>
    <n v="1"/>
    <s v=""/>
    <s v=""/>
    <s v=""/>
    <s v=""/>
    <n v="1"/>
    <n v="1"/>
    <n v="1"/>
    <n v="1"/>
    <n v="1"/>
    <n v="1"/>
    <n v="1"/>
    <n v="1"/>
    <n v="1"/>
    <n v="1"/>
    <s v=""/>
    <s v=""/>
    <s v=""/>
    <n v="1"/>
    <s v=""/>
    <s v=""/>
    <n v="0"/>
    <n v="0"/>
    <n v="0"/>
    <n v="0"/>
    <n v="1"/>
  </r>
  <r>
    <x v="5"/>
    <m/>
    <s v="News"/>
    <s v=""/>
    <x v="1"/>
    <m/>
    <m/>
    <m/>
    <m/>
    <m/>
    <m/>
    <m/>
    <m/>
    <m/>
    <m/>
    <m/>
    <x v="0"/>
    <m/>
    <m/>
    <m/>
    <m/>
    <s v="Yes"/>
    <m/>
    <m/>
    <s v=""/>
    <s v=""/>
    <s v=""/>
    <s v=""/>
    <s v=""/>
    <s v=""/>
    <s v=""/>
    <s v=""/>
    <s v=""/>
    <s v=""/>
    <s v=""/>
    <s v=""/>
    <s v=""/>
    <s v=""/>
    <s v=""/>
    <s v=""/>
    <s v=""/>
    <s v=""/>
    <s v=""/>
    <s v=""/>
    <s v=""/>
    <s v=""/>
    <s v=""/>
    <s v=""/>
    <s v=""/>
    <s v=""/>
    <s v=""/>
    <s v=""/>
    <s v=""/>
    <s v=""/>
    <s v=""/>
    <s v=""/>
    <s v=""/>
    <s v=""/>
    <s v=""/>
    <s v=""/>
    <s v=""/>
    <s v=""/>
    <s v=""/>
    <s v=""/>
    <s v=""/>
    <n v="0"/>
    <n v="0"/>
    <n v="0"/>
    <n v="0"/>
    <n v="0"/>
  </r>
  <r>
    <x v="6"/>
    <s v="ABCNL"/>
    <s v="News"/>
    <s v=""/>
    <x v="1"/>
    <m/>
    <m/>
    <m/>
    <m/>
    <m/>
    <m/>
    <m/>
    <m/>
    <m/>
    <m/>
    <m/>
    <x v="0"/>
    <s v="Yes"/>
    <s v="Yes"/>
    <m/>
    <m/>
    <m/>
    <m/>
    <m/>
    <s v=""/>
    <s v=""/>
    <s v=""/>
    <s v=""/>
    <s v=""/>
    <s v=""/>
    <s v=""/>
    <s v=""/>
    <s v=""/>
    <s v=""/>
    <s v=""/>
    <s v=""/>
    <s v=""/>
    <s v=""/>
    <s v=""/>
    <s v=""/>
    <s v=""/>
    <s v=""/>
    <s v=""/>
    <s v=""/>
    <s v=""/>
    <s v=""/>
    <s v=""/>
    <s v=""/>
    <s v=""/>
    <s v=""/>
    <s v=""/>
    <s v=""/>
    <s v=""/>
    <s v=""/>
    <s v=""/>
    <s v=""/>
    <s v=""/>
    <s v=""/>
    <s v=""/>
    <s v=""/>
    <s v=""/>
    <s v=""/>
    <s v=""/>
    <s v=""/>
    <s v=""/>
    <n v="0"/>
    <n v="0"/>
    <n v="0"/>
    <n v="0"/>
    <n v="0"/>
  </r>
  <r>
    <x v="7"/>
    <s v="ACCN"/>
    <s v="Sports"/>
    <s v=""/>
    <x v="1"/>
    <s v="Sports Extra"/>
    <m/>
    <s v="Sports Extras"/>
    <m/>
    <m/>
    <m/>
    <m/>
    <m/>
    <m/>
    <s v="Yes"/>
    <m/>
    <x v="0"/>
    <s v="Yes"/>
    <s v="Yes"/>
    <m/>
    <m/>
    <s v="Yes"/>
    <m/>
    <m/>
    <s v=""/>
    <s v=""/>
    <s v=""/>
    <s v=""/>
    <s v=""/>
    <s v=""/>
    <s v=""/>
    <s v=""/>
    <s v=""/>
    <s v=""/>
    <s v=""/>
    <s v=""/>
    <s v=""/>
    <s v=""/>
    <s v=""/>
    <s v=""/>
    <s v=""/>
    <s v=""/>
    <s v=""/>
    <s v=""/>
    <s v=""/>
    <s v=""/>
    <s v=""/>
    <s v=""/>
    <s v=""/>
    <s v=""/>
    <s v=""/>
    <s v=""/>
    <s v=""/>
    <s v=""/>
    <s v=""/>
    <s v=""/>
    <s v=""/>
    <s v=""/>
    <s v=""/>
    <s v=""/>
    <s v=""/>
    <s v=""/>
    <s v=""/>
    <s v=""/>
    <s v=""/>
    <n v="0"/>
    <n v="0"/>
    <n v="0"/>
    <n v="0"/>
    <n v="0"/>
  </r>
  <r>
    <x v="8"/>
    <m/>
    <s v="Sports"/>
    <s v=""/>
    <x v="1"/>
    <s v="Sports Extra"/>
    <m/>
    <s v="Sports Extras"/>
    <m/>
    <m/>
    <m/>
    <m/>
    <m/>
    <m/>
    <m/>
    <m/>
    <x v="1"/>
    <m/>
    <m/>
    <m/>
    <m/>
    <m/>
    <m/>
    <m/>
    <s v=""/>
    <s v=""/>
    <s v=""/>
    <s v=""/>
    <s v=""/>
    <s v=""/>
    <s v=""/>
    <s v=""/>
    <s v=""/>
    <s v=""/>
    <s v=""/>
    <s v=""/>
    <s v=""/>
    <s v=""/>
    <s v=""/>
    <s v=""/>
    <s v=""/>
    <s v=""/>
    <s v=""/>
    <s v=""/>
    <s v=""/>
    <s v=""/>
    <s v=""/>
    <s v=""/>
    <s v=""/>
    <s v=""/>
    <s v=""/>
    <s v=""/>
    <s v=""/>
    <s v=""/>
    <s v=""/>
    <s v=""/>
    <s v=""/>
    <s v=""/>
    <s v=""/>
    <s v=""/>
    <s v=""/>
    <s v=""/>
    <s v=""/>
    <s v=""/>
    <s v=""/>
    <n v="0"/>
    <n v="0"/>
    <n v="0"/>
    <n v="0"/>
    <n v="0"/>
  </r>
  <r>
    <x v="9"/>
    <s v=""/>
    <s v="News"/>
    <s v=""/>
    <x v="1"/>
    <m/>
    <m/>
    <m/>
    <s v="Yes"/>
    <s v="Yes"/>
    <s v="Yes"/>
    <s v="Yes"/>
    <s v="Yes"/>
    <s v="Yes"/>
    <s v="Yes"/>
    <s v="Yes"/>
    <x v="1"/>
    <m/>
    <m/>
    <m/>
    <m/>
    <m/>
    <m/>
    <m/>
    <s v=""/>
    <s v=""/>
    <s v=""/>
    <s v=""/>
    <s v=""/>
    <s v=""/>
    <s v=""/>
    <s v=""/>
    <s v=""/>
    <s v=""/>
    <s v=""/>
    <s v=""/>
    <s v=""/>
    <s v=""/>
    <s v=""/>
    <s v=""/>
    <s v=""/>
    <s v=""/>
    <s v=""/>
    <s v=""/>
    <s v=""/>
    <s v=""/>
    <s v=""/>
    <s v=""/>
    <s v=""/>
    <s v=""/>
    <s v=""/>
    <s v=""/>
    <s v=""/>
    <s v=""/>
    <s v=""/>
    <s v=""/>
    <s v=""/>
    <s v=""/>
    <s v=""/>
    <s v=""/>
    <s v=""/>
    <s v=""/>
    <s v=""/>
    <s v=""/>
    <s v=""/>
    <n v="0"/>
    <n v="0"/>
    <n v="0"/>
    <n v="0"/>
    <n v="0"/>
  </r>
  <r>
    <x v="10"/>
    <m/>
    <s v="Entertainment"/>
    <s v=""/>
    <x v="1"/>
    <m/>
    <m/>
    <m/>
    <m/>
    <m/>
    <m/>
    <m/>
    <m/>
    <m/>
    <m/>
    <m/>
    <x v="2"/>
    <m/>
    <m/>
    <m/>
    <m/>
    <m/>
    <m/>
    <m/>
    <s v=""/>
    <s v=""/>
    <s v=""/>
    <s v=""/>
    <s v=""/>
    <s v=""/>
    <s v=""/>
    <s v=""/>
    <s v=""/>
    <s v=""/>
    <s v=""/>
    <s v=""/>
    <s v=""/>
    <s v=""/>
    <s v=""/>
    <s v=""/>
    <s v=""/>
    <s v=""/>
    <s v=""/>
    <s v=""/>
    <s v=""/>
    <s v=""/>
    <s v=""/>
    <s v=""/>
    <s v=""/>
    <s v=""/>
    <s v=""/>
    <s v=""/>
    <s v=""/>
    <s v=""/>
    <s v=""/>
    <s v=""/>
    <s v=""/>
    <s v=""/>
    <s v=""/>
    <s v=""/>
    <s v=""/>
    <s v=""/>
    <s v=""/>
    <s v=""/>
    <s v=""/>
    <n v="0"/>
    <n v="0"/>
    <n v="0"/>
    <n v="0"/>
    <n v="0"/>
  </r>
  <r>
    <x v="11"/>
    <m/>
    <s v="Spanish"/>
    <m/>
    <x v="1"/>
    <m/>
    <m/>
    <m/>
    <m/>
    <m/>
    <m/>
    <m/>
    <m/>
    <m/>
    <m/>
    <m/>
    <x v="1"/>
    <m/>
    <m/>
    <m/>
    <m/>
    <m/>
    <s v="Latino MAS"/>
    <m/>
    <s v=""/>
    <s v=""/>
    <s v=""/>
    <s v=""/>
    <s v=""/>
    <s v=""/>
    <s v=""/>
    <s v=""/>
    <s v=""/>
    <s v=""/>
    <s v=""/>
    <s v=""/>
    <s v=""/>
    <s v=""/>
    <s v=""/>
    <s v=""/>
    <s v=""/>
    <s v=""/>
    <s v=""/>
    <s v=""/>
    <s v=""/>
    <s v=""/>
    <s v=""/>
    <s v=""/>
    <s v=""/>
    <s v=""/>
    <s v=""/>
    <s v=""/>
    <s v=""/>
    <s v=""/>
    <s v=""/>
    <s v=""/>
    <s v=""/>
    <s v=""/>
    <s v=""/>
    <s v=""/>
    <s v=""/>
    <s v=""/>
    <s v=""/>
    <s v=""/>
    <s v=""/>
    <n v="0"/>
    <n v="0"/>
    <n v="0"/>
    <n v="0"/>
    <n v="0"/>
  </r>
  <r>
    <x v="12"/>
    <s v=""/>
    <s v="Entertainment"/>
    <s v=""/>
    <x v="0"/>
    <s v="Yes"/>
    <s v="Yes"/>
    <s v="Yes"/>
    <m/>
    <m/>
    <s v="Yes"/>
    <s v="Yes"/>
    <s v="Yes"/>
    <s v="Yes"/>
    <s v="Yes"/>
    <s v="Yes"/>
    <x v="0"/>
    <m/>
    <s v="Yes"/>
    <m/>
    <m/>
    <m/>
    <m/>
    <s v="Yes"/>
    <s v=""/>
    <s v=""/>
    <s v=""/>
    <s v=""/>
    <s v=""/>
    <s v=""/>
    <s v=""/>
    <s v=""/>
    <s v=""/>
    <s v=""/>
    <s v=""/>
    <s v=""/>
    <s v=""/>
    <s v=""/>
    <s v=""/>
    <s v=""/>
    <s v=""/>
    <s v=""/>
    <s v=""/>
    <s v=""/>
    <s v=""/>
    <s v=""/>
    <s v=""/>
    <s v=""/>
    <s v=""/>
    <s v=""/>
    <s v=""/>
    <s v=""/>
    <s v=""/>
    <s v=""/>
    <s v=""/>
    <s v=""/>
    <s v=""/>
    <s v=""/>
    <s v=""/>
    <s v=""/>
    <s v=""/>
    <s v=""/>
    <s v=""/>
    <s v=""/>
    <s v=""/>
    <n v="0"/>
    <n v="0"/>
    <n v="0"/>
    <n v="0"/>
    <n v="0"/>
  </r>
  <r>
    <x v="13"/>
    <s v=""/>
    <s v="Premium movies"/>
    <s v=""/>
    <x v="1"/>
    <m/>
    <m/>
    <m/>
    <m/>
    <m/>
    <m/>
    <m/>
    <m/>
    <m/>
    <m/>
    <m/>
    <x v="3"/>
    <m/>
    <s v="AMC Premiere"/>
    <m/>
    <m/>
    <m/>
    <m/>
    <m/>
    <s v=""/>
    <s v=""/>
    <s v=""/>
    <s v=""/>
    <s v=""/>
    <s v=""/>
    <s v=""/>
    <s v=""/>
    <s v=""/>
    <s v=""/>
    <s v=""/>
    <s v=""/>
    <s v=""/>
    <s v=""/>
    <s v=""/>
    <s v=""/>
    <s v=""/>
    <s v=""/>
    <s v=""/>
    <s v=""/>
    <s v=""/>
    <s v=""/>
    <s v=""/>
    <s v=""/>
    <s v=""/>
    <s v=""/>
    <s v=""/>
    <s v=""/>
    <s v=""/>
    <s v=""/>
    <s v=""/>
    <s v=""/>
    <s v=""/>
    <s v=""/>
    <s v=""/>
    <s v=""/>
    <s v=""/>
    <s v=""/>
    <s v=""/>
    <s v=""/>
    <s v=""/>
    <n v="0"/>
    <n v="0"/>
    <n v="0"/>
    <n v="0"/>
    <n v="0"/>
  </r>
  <r>
    <x v="14"/>
    <s v="AHC, American Heroes Channel, American Heroes Network"/>
    <s v="Entertainment"/>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r>
  <r>
    <x v="15"/>
    <s v="Animal Planet (East &amp; West)"/>
    <s v="Lifestyle"/>
    <s v=""/>
    <x v="0"/>
    <m/>
    <m/>
    <m/>
    <m/>
    <m/>
    <s v="Yes"/>
    <s v="Yes"/>
    <s v="Yes"/>
    <s v="Yes"/>
    <s v="Yes"/>
    <s v="Yes"/>
    <x v="0"/>
    <s v="Yes"/>
    <s v="Yes"/>
    <m/>
    <m/>
    <s v="Yes"/>
    <m/>
    <s v="Yes"/>
    <s v=""/>
    <s v=""/>
    <s v=""/>
    <s v=""/>
    <s v=""/>
    <s v=""/>
    <s v=""/>
    <s v=""/>
    <s v=""/>
    <s v=""/>
    <s v=""/>
    <s v=""/>
    <s v=""/>
    <s v=""/>
    <s v=""/>
    <s v=""/>
    <s v=""/>
    <s v=""/>
    <s v=""/>
    <s v=""/>
    <s v=""/>
    <s v=""/>
    <s v=""/>
    <s v=""/>
    <s v=""/>
    <s v=""/>
    <s v=""/>
    <s v=""/>
    <s v=""/>
    <s v=""/>
    <s v=""/>
    <s v=""/>
    <s v=""/>
    <s v=""/>
    <s v=""/>
    <s v=""/>
    <s v=""/>
    <s v=""/>
    <s v=""/>
    <s v=""/>
    <s v=""/>
    <n v="0"/>
    <n v="0"/>
    <n v="0"/>
    <n v="0"/>
    <n v="0"/>
  </r>
  <r>
    <x v="16"/>
    <s v=""/>
    <s v="Spanish"/>
    <s v=""/>
    <x v="1"/>
    <s v="España Extra"/>
    <s v="España Extra"/>
    <s v="España Extra"/>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r>
  <r>
    <x v="17"/>
    <s v="AspireTV, Aspire TV"/>
    <s v="Lifestyle"/>
    <n v="1"/>
    <x v="0"/>
    <m/>
    <m/>
    <m/>
    <m/>
    <m/>
    <m/>
    <m/>
    <s v="Yes"/>
    <s v="Yes"/>
    <s v="Yes"/>
    <m/>
    <x v="1"/>
    <m/>
    <m/>
    <m/>
    <m/>
    <s v="Yes"/>
    <m/>
    <m/>
    <n v="1"/>
    <s v=""/>
    <s v=""/>
    <s v=""/>
    <s v=""/>
    <s v=""/>
    <s v=""/>
    <s v=""/>
    <s v=""/>
    <s v=""/>
    <s v=""/>
    <s v=""/>
    <s v=""/>
    <s v=""/>
    <s v=""/>
    <s v=""/>
    <s v=""/>
    <s v=""/>
    <s v=""/>
    <s v=""/>
    <n v="1"/>
    <n v="1"/>
    <s v=""/>
    <s v=""/>
    <s v=""/>
    <s v=""/>
    <s v=""/>
    <s v=""/>
    <s v=""/>
    <n v="1"/>
    <n v="1"/>
    <n v="1"/>
    <s v=""/>
    <s v=""/>
    <s v=""/>
    <s v=""/>
    <s v=""/>
    <s v=""/>
    <n v="1"/>
    <s v=""/>
    <s v=""/>
    <n v="0"/>
    <n v="0"/>
    <n v="0"/>
    <n v="0"/>
    <n v="2"/>
  </r>
  <r>
    <x v="18"/>
    <m/>
    <s v="Addon"/>
    <m/>
    <x v="1"/>
    <m/>
    <m/>
    <m/>
    <s v="Movies Extra Pack"/>
    <s v="Movies Extra Pack"/>
    <s v="Movies Extra Pack"/>
    <s v="Movies Extra Pack"/>
    <s v="Movies Extra Pack"/>
    <s v="Movies Extra Pack"/>
    <s v="Movies Extra Pack"/>
    <s v="Movies Extra Pack"/>
    <x v="1"/>
    <m/>
    <s v="Family Share"/>
    <m/>
    <m/>
    <m/>
    <m/>
    <m/>
    <s v=""/>
    <s v=""/>
    <s v=""/>
    <s v=""/>
    <s v=""/>
    <s v=""/>
    <s v=""/>
    <s v=""/>
    <s v=""/>
    <s v=""/>
    <s v=""/>
    <s v=""/>
    <s v=""/>
    <s v=""/>
    <s v=""/>
    <s v=""/>
    <s v=""/>
    <s v=""/>
    <s v=""/>
    <s v=""/>
    <s v=""/>
    <s v=""/>
    <s v=""/>
    <s v=""/>
    <s v=""/>
    <s v=""/>
    <s v=""/>
    <s v=""/>
    <s v=""/>
    <s v=""/>
    <s v=""/>
    <s v=""/>
    <s v=""/>
    <s v=""/>
    <s v=""/>
    <s v=""/>
    <s v=""/>
    <s v=""/>
    <s v=""/>
    <s v=""/>
    <s v=""/>
    <n v="0"/>
    <n v="0"/>
    <n v="0"/>
    <n v="0"/>
    <n v="0"/>
  </r>
  <r>
    <x v="19"/>
    <m/>
    <s v="Spanish"/>
    <m/>
    <x v="1"/>
    <m/>
    <m/>
    <m/>
    <m/>
    <m/>
    <m/>
    <m/>
    <m/>
    <m/>
    <m/>
    <m/>
    <x v="1"/>
    <m/>
    <m/>
    <m/>
    <m/>
    <m/>
    <s v="Latino MAS"/>
    <m/>
    <s v=""/>
    <s v=""/>
    <s v=""/>
    <s v=""/>
    <s v=""/>
    <s v=""/>
    <s v=""/>
    <s v=""/>
    <s v=""/>
    <s v=""/>
    <s v=""/>
    <s v=""/>
    <s v=""/>
    <s v=""/>
    <s v=""/>
    <s v=""/>
    <s v=""/>
    <s v=""/>
    <s v=""/>
    <s v=""/>
    <s v=""/>
    <s v=""/>
    <s v=""/>
    <s v=""/>
    <s v=""/>
    <s v=""/>
    <s v=""/>
    <s v=""/>
    <s v=""/>
    <s v=""/>
    <s v=""/>
    <s v=""/>
    <s v=""/>
    <s v=""/>
    <s v=""/>
    <s v=""/>
    <s v=""/>
    <s v=""/>
    <s v=""/>
    <s v=""/>
    <s v=""/>
    <n v="0"/>
    <n v="0"/>
    <n v="0"/>
    <n v="0"/>
    <n v="0"/>
  </r>
  <r>
    <x v="2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21"/>
    <m/>
    <s v="Lifestyle"/>
    <s v=""/>
    <x v="1"/>
    <m/>
    <m/>
    <m/>
    <m/>
    <m/>
    <m/>
    <m/>
    <m/>
    <m/>
    <m/>
    <m/>
    <x v="1"/>
    <m/>
    <m/>
    <s v="Premium"/>
    <m/>
    <m/>
    <m/>
    <m/>
    <s v=""/>
    <s v=""/>
    <s v=""/>
    <s v=""/>
    <s v=""/>
    <s v=""/>
    <s v=""/>
    <s v=""/>
    <s v=""/>
    <s v=""/>
    <s v=""/>
    <s v=""/>
    <s v=""/>
    <s v=""/>
    <s v=""/>
    <s v=""/>
    <s v=""/>
    <s v=""/>
    <s v=""/>
    <s v=""/>
    <s v=""/>
    <s v=""/>
    <s v=""/>
    <s v=""/>
    <s v=""/>
    <s v=""/>
    <s v=""/>
    <s v=""/>
    <s v=""/>
    <s v=""/>
    <s v=""/>
    <s v=""/>
    <s v=""/>
    <s v=""/>
    <s v=""/>
    <s v=""/>
    <s v=""/>
    <s v=""/>
    <s v=""/>
    <s v=""/>
    <s v=""/>
    <n v="0"/>
    <n v="0"/>
    <n v="0"/>
    <n v="0"/>
    <n v="0"/>
  </r>
  <r>
    <x v="22"/>
    <m/>
    <s v="Lifestyle"/>
    <s v=""/>
    <x v="1"/>
    <m/>
    <m/>
    <m/>
    <m/>
    <m/>
    <m/>
    <m/>
    <m/>
    <m/>
    <m/>
    <m/>
    <x v="1"/>
    <m/>
    <m/>
    <s v="Yes"/>
    <m/>
    <m/>
    <m/>
    <m/>
    <s v=""/>
    <s v=""/>
    <s v=""/>
    <s v=""/>
    <s v=""/>
    <s v=""/>
    <s v=""/>
    <s v=""/>
    <s v=""/>
    <s v=""/>
    <s v=""/>
    <s v=""/>
    <s v=""/>
    <s v=""/>
    <s v=""/>
    <s v=""/>
    <s v=""/>
    <s v=""/>
    <s v=""/>
    <s v=""/>
    <s v=""/>
    <s v=""/>
    <s v=""/>
    <s v=""/>
    <s v=""/>
    <s v=""/>
    <s v=""/>
    <s v=""/>
    <s v=""/>
    <s v=""/>
    <s v=""/>
    <s v=""/>
    <s v=""/>
    <s v=""/>
    <s v=""/>
    <s v=""/>
    <s v=""/>
    <s v=""/>
    <s v=""/>
    <s v=""/>
    <s v=""/>
    <n v="0"/>
    <n v="0"/>
    <n v="0"/>
    <n v="0"/>
    <n v="0"/>
  </r>
  <r>
    <x v="23"/>
    <s v=""/>
    <s v="Entertainment"/>
    <s v=""/>
    <x v="0"/>
    <s v="Yes"/>
    <s v="Yes"/>
    <s v="Yes"/>
    <m/>
    <m/>
    <s v="Yes"/>
    <s v="Yes"/>
    <s v="Yes"/>
    <s v="Yes"/>
    <s v="Yes"/>
    <s v="Yes"/>
    <x v="1"/>
    <m/>
    <m/>
    <m/>
    <m/>
    <m/>
    <m/>
    <s v="Yes"/>
    <s v=""/>
    <s v=""/>
    <s v=""/>
    <s v=""/>
    <s v=""/>
    <s v=""/>
    <s v=""/>
    <s v=""/>
    <s v=""/>
    <s v=""/>
    <s v=""/>
    <s v=""/>
    <s v=""/>
    <s v=""/>
    <s v=""/>
    <s v=""/>
    <s v=""/>
    <s v=""/>
    <s v=""/>
    <s v=""/>
    <s v=""/>
    <s v=""/>
    <s v=""/>
    <s v=""/>
    <s v=""/>
    <s v=""/>
    <s v=""/>
    <s v=""/>
    <s v=""/>
    <s v=""/>
    <s v=""/>
    <s v=""/>
    <s v=""/>
    <s v=""/>
    <s v=""/>
    <s v=""/>
    <s v=""/>
    <s v=""/>
    <s v=""/>
    <s v=""/>
    <s v=""/>
    <n v="0"/>
    <n v="0"/>
    <n v="0"/>
    <n v="0"/>
    <n v="0"/>
  </r>
  <r>
    <x v="24"/>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r>
  <r>
    <x v="25"/>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r>
  <r>
    <x v="26"/>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r>
  <r>
    <x v="27"/>
    <s v="TV Azteca"/>
    <s v="Spanish"/>
    <s v=""/>
    <x v="1"/>
    <s v="Best of Spanish"/>
    <s v="Best of Spanish"/>
    <s v="Best of Spanish"/>
    <s v="Espanol"/>
    <s v="Espanol"/>
    <s v="Espanol"/>
    <s v="Espanol"/>
    <s v="Espanol"/>
    <s v="Espanol"/>
    <s v="Espanol"/>
    <s v="Yes"/>
    <x v="1"/>
    <m/>
    <m/>
    <m/>
    <m/>
    <m/>
    <s v="Yes"/>
    <m/>
    <s v=""/>
    <s v=""/>
    <s v=""/>
    <s v=""/>
    <s v=""/>
    <s v=""/>
    <s v=""/>
    <s v=""/>
    <s v=""/>
    <s v=""/>
    <s v=""/>
    <s v=""/>
    <s v=""/>
    <s v=""/>
    <s v=""/>
    <s v=""/>
    <s v=""/>
    <s v=""/>
    <s v=""/>
    <s v=""/>
    <s v=""/>
    <s v=""/>
    <s v=""/>
    <s v=""/>
    <s v=""/>
    <s v=""/>
    <s v=""/>
    <s v=""/>
    <s v=""/>
    <s v=""/>
    <s v=""/>
    <s v=""/>
    <s v=""/>
    <s v=""/>
    <s v=""/>
    <s v=""/>
    <s v=""/>
    <s v=""/>
    <s v=""/>
    <s v=""/>
    <s v=""/>
    <n v="0"/>
    <n v="0"/>
    <n v="0"/>
    <n v="0"/>
    <n v="0"/>
  </r>
  <r>
    <x v="28"/>
    <s v="BabyFirst, BabyFirst TV"/>
    <s v="Kids and family"/>
    <s v=""/>
    <x v="1"/>
    <m/>
    <m/>
    <m/>
    <m/>
    <m/>
    <s v="Yes"/>
    <s v="Yes"/>
    <s v="Yes"/>
    <s v="Yes"/>
    <s v="Yes"/>
    <s v="Yes"/>
    <x v="1"/>
    <m/>
    <m/>
    <m/>
    <s v="Yes"/>
    <m/>
    <m/>
    <m/>
    <s v=""/>
    <s v=""/>
    <s v=""/>
    <s v=""/>
    <s v=""/>
    <s v=""/>
    <s v=""/>
    <s v=""/>
    <s v=""/>
    <s v=""/>
    <s v=""/>
    <s v=""/>
    <s v=""/>
    <s v=""/>
    <s v=""/>
    <s v=""/>
    <s v=""/>
    <s v=""/>
    <s v=""/>
    <s v=""/>
    <s v=""/>
    <s v=""/>
    <s v=""/>
    <s v=""/>
    <s v=""/>
    <s v=""/>
    <s v=""/>
    <s v=""/>
    <s v=""/>
    <s v=""/>
    <s v=""/>
    <s v=""/>
    <s v=""/>
    <s v=""/>
    <s v=""/>
    <s v=""/>
    <s v=""/>
    <s v=""/>
    <s v=""/>
    <s v=""/>
    <s v=""/>
    <n v="0"/>
    <n v="0"/>
    <n v="0"/>
    <n v="0"/>
    <n v="0"/>
  </r>
  <r>
    <x v="29"/>
    <s v="Baby TV"/>
    <s v="Kids and family"/>
    <s v=""/>
    <x v="1"/>
    <s v="Kids Extra"/>
    <s v="Kids Extra"/>
    <s v="Kids Extras"/>
    <m/>
    <m/>
    <m/>
    <m/>
    <m/>
    <m/>
    <m/>
    <s v="Yes"/>
    <x v="1"/>
    <m/>
    <m/>
    <m/>
    <m/>
    <m/>
    <m/>
    <m/>
    <s v=""/>
    <s v=""/>
    <s v=""/>
    <s v=""/>
    <s v=""/>
    <s v=""/>
    <s v=""/>
    <s v=""/>
    <s v=""/>
    <s v=""/>
    <s v=""/>
    <s v=""/>
    <s v=""/>
    <s v=""/>
    <s v=""/>
    <s v=""/>
    <s v=""/>
    <s v=""/>
    <s v=""/>
    <s v=""/>
    <s v=""/>
    <s v=""/>
    <s v=""/>
    <s v=""/>
    <s v=""/>
    <s v=""/>
    <s v=""/>
    <s v=""/>
    <s v=""/>
    <s v=""/>
    <s v=""/>
    <s v=""/>
    <s v=""/>
    <s v=""/>
    <s v=""/>
    <s v=""/>
    <s v=""/>
    <s v=""/>
    <s v=""/>
    <s v=""/>
    <s v=""/>
    <n v="0"/>
    <n v="0"/>
    <n v="0"/>
    <n v="0"/>
    <n v="0"/>
  </r>
  <r>
    <x v="30"/>
    <m/>
    <s v="Kids and family"/>
    <s v=""/>
    <x v="1"/>
    <s v="Best of Spanish"/>
    <s v="Best of Spanish"/>
    <s v="Best of Spanish"/>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r>
  <r>
    <x v="31"/>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r>
  <r>
    <x v="32"/>
    <m/>
    <s v="Entertainment"/>
    <s v=""/>
    <x v="0"/>
    <s v="Yes"/>
    <s v="Yes"/>
    <s v="Yes"/>
    <m/>
    <m/>
    <s v="Yes"/>
    <s v="Yes"/>
    <s v="Yes"/>
    <s v="Yes"/>
    <s v="Yes"/>
    <m/>
    <x v="0"/>
    <m/>
    <s v="Yes"/>
    <m/>
    <m/>
    <m/>
    <m/>
    <s v="Yes"/>
    <s v=""/>
    <s v=""/>
    <s v=""/>
    <s v=""/>
    <s v=""/>
    <s v=""/>
    <s v=""/>
    <s v=""/>
    <s v=""/>
    <s v=""/>
    <s v=""/>
    <s v=""/>
    <s v=""/>
    <s v=""/>
    <s v=""/>
    <s v=""/>
    <s v=""/>
    <s v=""/>
    <s v=""/>
    <s v=""/>
    <s v=""/>
    <s v=""/>
    <s v=""/>
    <s v=""/>
    <s v=""/>
    <s v=""/>
    <s v=""/>
    <s v=""/>
    <s v=""/>
    <s v=""/>
    <s v=""/>
    <s v=""/>
    <s v=""/>
    <s v=""/>
    <s v=""/>
    <s v=""/>
    <s v=""/>
    <s v=""/>
    <s v=""/>
    <s v=""/>
    <s v=""/>
    <n v="0"/>
    <n v="0"/>
    <n v="0"/>
    <n v="0"/>
    <n v="0"/>
  </r>
  <r>
    <x v="33"/>
    <s v="BBC News"/>
    <s v="News"/>
    <s v=""/>
    <x v="0"/>
    <s v="News Extra"/>
    <s v="News Extra"/>
    <s v="News Extras"/>
    <m/>
    <m/>
    <m/>
    <m/>
    <s v="Yes"/>
    <s v="Yes"/>
    <s v="Yes"/>
    <m/>
    <x v="0"/>
    <m/>
    <s v="Fubo Extra"/>
    <m/>
    <m/>
    <m/>
    <m/>
    <s v="Yes"/>
    <s v=""/>
    <s v=""/>
    <s v=""/>
    <s v=""/>
    <s v=""/>
    <s v=""/>
    <s v=""/>
    <s v=""/>
    <s v=""/>
    <s v=""/>
    <s v=""/>
    <s v=""/>
    <s v=""/>
    <s v=""/>
    <s v=""/>
    <s v=""/>
    <s v=""/>
    <s v=""/>
    <s v=""/>
    <s v=""/>
    <s v=""/>
    <s v=""/>
    <s v=""/>
    <s v=""/>
    <s v=""/>
    <s v=""/>
    <s v=""/>
    <s v=""/>
    <s v=""/>
    <s v=""/>
    <s v=""/>
    <s v=""/>
    <s v=""/>
    <s v=""/>
    <s v=""/>
    <s v=""/>
    <s v=""/>
    <s v=""/>
    <s v=""/>
    <s v=""/>
    <s v=""/>
    <n v="0"/>
    <n v="0"/>
    <n v="0"/>
    <n v="0"/>
    <n v="0"/>
  </r>
  <r>
    <x v="34"/>
    <s v="Bein 4"/>
    <s v="Sports"/>
    <s v=""/>
    <x v="1"/>
    <m/>
    <m/>
    <m/>
    <m/>
    <m/>
    <m/>
    <m/>
    <m/>
    <m/>
    <m/>
    <m/>
    <x v="1"/>
    <m/>
    <s v="Yes"/>
    <m/>
    <m/>
    <m/>
    <m/>
    <m/>
    <s v=""/>
    <s v=""/>
    <s v=""/>
    <s v=""/>
    <s v=""/>
    <s v=""/>
    <s v=""/>
    <s v=""/>
    <s v=""/>
    <s v=""/>
    <s v=""/>
    <s v=""/>
    <s v=""/>
    <s v=""/>
    <s v=""/>
    <s v=""/>
    <s v=""/>
    <s v=""/>
    <s v=""/>
    <s v=""/>
    <s v=""/>
    <s v=""/>
    <s v=""/>
    <s v=""/>
    <s v=""/>
    <s v=""/>
    <s v=""/>
    <s v=""/>
    <s v=""/>
    <s v=""/>
    <s v=""/>
    <s v=""/>
    <s v=""/>
    <s v=""/>
    <s v=""/>
    <s v=""/>
    <s v=""/>
    <s v=""/>
    <s v=""/>
    <s v=""/>
    <s v=""/>
    <n v="0"/>
    <n v="0"/>
    <n v="0"/>
    <n v="0"/>
    <n v="0"/>
  </r>
  <r>
    <x v="35"/>
    <s v="Bein 5"/>
    <s v="Sports"/>
    <s v=""/>
    <x v="1"/>
    <m/>
    <m/>
    <m/>
    <m/>
    <m/>
    <m/>
    <m/>
    <m/>
    <m/>
    <m/>
    <m/>
    <x v="1"/>
    <m/>
    <s v="Yes"/>
    <m/>
    <m/>
    <m/>
    <m/>
    <m/>
    <s v=""/>
    <s v=""/>
    <s v=""/>
    <s v=""/>
    <s v=""/>
    <s v=""/>
    <s v=""/>
    <s v=""/>
    <s v=""/>
    <s v=""/>
    <s v=""/>
    <s v=""/>
    <s v=""/>
    <s v=""/>
    <s v=""/>
    <s v=""/>
    <s v=""/>
    <s v=""/>
    <s v=""/>
    <s v=""/>
    <s v=""/>
    <s v=""/>
    <s v=""/>
    <s v=""/>
    <s v=""/>
    <s v=""/>
    <s v=""/>
    <s v=""/>
    <s v=""/>
    <s v=""/>
    <s v=""/>
    <s v=""/>
    <s v=""/>
    <s v=""/>
    <s v=""/>
    <s v=""/>
    <s v=""/>
    <s v=""/>
    <s v=""/>
    <s v=""/>
    <s v=""/>
    <n v="0"/>
    <n v="0"/>
    <n v="0"/>
    <n v="0"/>
    <n v="0"/>
  </r>
  <r>
    <x v="36"/>
    <s v="Bein 6"/>
    <s v="Sports"/>
    <s v=""/>
    <x v="1"/>
    <m/>
    <m/>
    <m/>
    <m/>
    <m/>
    <m/>
    <m/>
    <m/>
    <m/>
    <m/>
    <m/>
    <x v="1"/>
    <m/>
    <s v="Yes"/>
    <m/>
    <m/>
    <m/>
    <m/>
    <m/>
    <s v=""/>
    <s v=""/>
    <s v=""/>
    <s v=""/>
    <s v=""/>
    <s v=""/>
    <s v=""/>
    <s v=""/>
    <s v=""/>
    <s v=""/>
    <s v=""/>
    <s v=""/>
    <s v=""/>
    <s v=""/>
    <s v=""/>
    <s v=""/>
    <s v=""/>
    <s v=""/>
    <s v=""/>
    <s v=""/>
    <s v=""/>
    <s v=""/>
    <s v=""/>
    <s v=""/>
    <s v=""/>
    <s v=""/>
    <s v=""/>
    <s v=""/>
    <s v=""/>
    <s v=""/>
    <s v=""/>
    <s v=""/>
    <s v=""/>
    <s v=""/>
    <s v=""/>
    <s v=""/>
    <s v=""/>
    <s v=""/>
    <s v=""/>
    <s v=""/>
    <s v=""/>
    <n v="0"/>
    <n v="0"/>
    <n v="0"/>
    <n v="0"/>
    <n v="0"/>
  </r>
  <r>
    <x v="37"/>
    <s v="Bein 7"/>
    <s v="Sports"/>
    <s v=""/>
    <x v="1"/>
    <m/>
    <m/>
    <m/>
    <m/>
    <m/>
    <m/>
    <m/>
    <m/>
    <m/>
    <m/>
    <m/>
    <x v="1"/>
    <m/>
    <s v="Yes"/>
    <m/>
    <m/>
    <m/>
    <m/>
    <m/>
    <s v=""/>
    <s v=""/>
    <s v=""/>
    <s v=""/>
    <s v=""/>
    <s v=""/>
    <s v=""/>
    <s v=""/>
    <s v=""/>
    <s v=""/>
    <s v=""/>
    <s v=""/>
    <s v=""/>
    <s v=""/>
    <s v=""/>
    <s v=""/>
    <s v=""/>
    <s v=""/>
    <s v=""/>
    <s v=""/>
    <s v=""/>
    <s v=""/>
    <s v=""/>
    <s v=""/>
    <s v=""/>
    <s v=""/>
    <s v=""/>
    <s v=""/>
    <s v=""/>
    <s v=""/>
    <s v=""/>
    <s v=""/>
    <s v=""/>
    <s v=""/>
    <s v=""/>
    <s v=""/>
    <s v=""/>
    <s v=""/>
    <s v=""/>
    <s v=""/>
    <s v=""/>
    <n v="0"/>
    <n v="0"/>
    <n v="0"/>
    <n v="0"/>
    <n v="0"/>
  </r>
  <r>
    <x v="38"/>
    <s v="Bein 8"/>
    <s v="Sports"/>
    <s v=""/>
    <x v="1"/>
    <m/>
    <m/>
    <m/>
    <m/>
    <m/>
    <m/>
    <m/>
    <m/>
    <m/>
    <m/>
    <m/>
    <x v="1"/>
    <m/>
    <s v="Yes"/>
    <m/>
    <m/>
    <m/>
    <m/>
    <m/>
    <s v=""/>
    <s v=""/>
    <s v=""/>
    <s v=""/>
    <s v=""/>
    <s v=""/>
    <s v=""/>
    <s v=""/>
    <s v=""/>
    <s v=""/>
    <s v=""/>
    <s v=""/>
    <s v=""/>
    <s v=""/>
    <s v=""/>
    <s v=""/>
    <s v=""/>
    <s v=""/>
    <s v=""/>
    <s v=""/>
    <s v=""/>
    <s v=""/>
    <s v=""/>
    <s v=""/>
    <s v=""/>
    <s v=""/>
    <s v=""/>
    <s v=""/>
    <s v=""/>
    <s v=""/>
    <s v=""/>
    <s v=""/>
    <s v=""/>
    <s v=""/>
    <s v=""/>
    <s v=""/>
    <s v=""/>
    <s v=""/>
    <s v=""/>
    <s v=""/>
    <s v=""/>
    <n v="0"/>
    <n v="0"/>
    <n v="0"/>
    <n v="0"/>
    <n v="0"/>
  </r>
  <r>
    <x v="39"/>
    <s v="beIN Sports Connect La Liga"/>
    <s v="Sports"/>
    <s v=""/>
    <x v="1"/>
    <s v="Best of Spanish"/>
    <s v="Best of Spanish"/>
    <s v="Best of Spanish"/>
    <m/>
    <m/>
    <m/>
    <m/>
    <m/>
    <m/>
    <m/>
    <m/>
    <x v="1"/>
    <m/>
    <s v="Yes"/>
    <m/>
    <m/>
    <s v="Yes"/>
    <m/>
    <m/>
    <s v=""/>
    <s v=""/>
    <s v=""/>
    <s v=""/>
    <s v=""/>
    <s v=""/>
    <s v=""/>
    <s v=""/>
    <s v=""/>
    <s v=""/>
    <s v=""/>
    <s v=""/>
    <s v=""/>
    <s v=""/>
    <s v=""/>
    <s v=""/>
    <s v=""/>
    <s v=""/>
    <s v=""/>
    <s v=""/>
    <s v=""/>
    <s v=""/>
    <s v=""/>
    <s v=""/>
    <s v=""/>
    <s v=""/>
    <s v=""/>
    <s v=""/>
    <s v=""/>
    <s v=""/>
    <s v=""/>
    <s v=""/>
    <s v=""/>
    <s v=""/>
    <s v=""/>
    <s v=""/>
    <s v=""/>
    <s v=""/>
    <s v=""/>
    <s v=""/>
    <s v=""/>
    <n v="0"/>
    <n v="0"/>
    <n v="0"/>
    <n v="0"/>
    <n v="0"/>
  </r>
  <r>
    <x v="40"/>
    <s v="Bein"/>
    <s v="Sports"/>
    <s v=""/>
    <x v="1"/>
    <s v="Sports Extra"/>
    <s v="Sports Extra"/>
    <s v="Sports Extras"/>
    <m/>
    <m/>
    <m/>
    <m/>
    <m/>
    <m/>
    <m/>
    <m/>
    <x v="1"/>
    <m/>
    <s v="Yes"/>
    <m/>
    <m/>
    <m/>
    <m/>
    <m/>
    <s v=""/>
    <s v=""/>
    <s v=""/>
    <s v=""/>
    <s v=""/>
    <s v=""/>
    <s v=""/>
    <s v=""/>
    <s v=""/>
    <s v=""/>
    <s v=""/>
    <s v=""/>
    <s v=""/>
    <s v=""/>
    <s v=""/>
    <s v=""/>
    <s v=""/>
    <s v=""/>
    <s v=""/>
    <s v=""/>
    <s v=""/>
    <s v=""/>
    <s v=""/>
    <s v=""/>
    <s v=""/>
    <s v=""/>
    <s v=""/>
    <s v=""/>
    <s v=""/>
    <s v=""/>
    <s v=""/>
    <s v=""/>
    <s v=""/>
    <s v=""/>
    <s v=""/>
    <s v=""/>
    <s v=""/>
    <s v=""/>
    <s v=""/>
    <s v=""/>
    <s v=""/>
    <n v="0"/>
    <n v="0"/>
    <n v="0"/>
    <n v="0"/>
    <n v="0"/>
  </r>
  <r>
    <x v="41"/>
    <s v=""/>
    <s v="Sports"/>
    <s v=""/>
    <x v="1"/>
    <s v="Best of Spanish"/>
    <s v="Best of Spanish"/>
    <s v="Best of Spanish"/>
    <m/>
    <m/>
    <m/>
    <m/>
    <m/>
    <m/>
    <m/>
    <m/>
    <x v="1"/>
    <m/>
    <m/>
    <m/>
    <m/>
    <m/>
    <m/>
    <m/>
    <s v=""/>
    <s v=""/>
    <s v=""/>
    <s v=""/>
    <s v=""/>
    <s v=""/>
    <s v=""/>
    <s v=""/>
    <s v=""/>
    <s v=""/>
    <s v=""/>
    <s v=""/>
    <s v=""/>
    <s v=""/>
    <s v=""/>
    <s v=""/>
    <s v=""/>
    <s v=""/>
    <s v=""/>
    <s v=""/>
    <s v=""/>
    <s v=""/>
    <s v=""/>
    <s v=""/>
    <s v=""/>
    <s v=""/>
    <s v=""/>
    <s v=""/>
    <s v=""/>
    <s v=""/>
    <s v=""/>
    <s v=""/>
    <s v=""/>
    <s v=""/>
    <s v=""/>
    <s v=""/>
    <s v=""/>
    <s v=""/>
    <s v=""/>
    <s v=""/>
    <s v=""/>
    <n v="0"/>
    <n v="0"/>
    <n v="0"/>
    <n v="0"/>
    <n v="0"/>
  </r>
  <r>
    <x v="42"/>
    <s v="Bein Sports En Español, Bein Sports Spanish, Bein Spanish"/>
    <s v="Sports"/>
    <s v=""/>
    <x v="1"/>
    <s v="Best of Spanish"/>
    <s v="Best of Spanish"/>
    <s v="Best of Spanish"/>
    <m/>
    <m/>
    <m/>
    <m/>
    <m/>
    <m/>
    <m/>
    <m/>
    <x v="1"/>
    <m/>
    <s v="Yes"/>
    <m/>
    <m/>
    <m/>
    <s v="Yes"/>
    <m/>
    <s v=""/>
    <s v=""/>
    <s v=""/>
    <s v=""/>
    <s v=""/>
    <s v=""/>
    <s v=""/>
    <s v=""/>
    <s v=""/>
    <s v=""/>
    <s v=""/>
    <s v=""/>
    <s v=""/>
    <s v=""/>
    <s v=""/>
    <s v=""/>
    <s v=""/>
    <s v=""/>
    <s v=""/>
    <s v=""/>
    <s v=""/>
    <s v=""/>
    <s v=""/>
    <s v=""/>
    <s v=""/>
    <s v=""/>
    <s v=""/>
    <s v=""/>
    <s v=""/>
    <s v=""/>
    <s v=""/>
    <s v=""/>
    <s v=""/>
    <s v=""/>
    <s v=""/>
    <s v=""/>
    <s v=""/>
    <s v=""/>
    <s v=""/>
    <s v=""/>
    <s v=""/>
    <n v="0"/>
    <n v="0"/>
    <n v="0"/>
    <n v="0"/>
    <n v="0"/>
  </r>
  <r>
    <x v="43"/>
    <m/>
    <s v="International"/>
    <s v=""/>
    <x v="1"/>
    <m/>
    <m/>
    <m/>
    <m/>
    <m/>
    <m/>
    <m/>
    <m/>
    <m/>
    <m/>
    <m/>
    <x v="1"/>
    <m/>
    <s v="Portuguese Plus"/>
    <m/>
    <m/>
    <m/>
    <m/>
    <m/>
    <s v=""/>
    <s v=""/>
    <s v=""/>
    <s v=""/>
    <s v=""/>
    <s v=""/>
    <s v=""/>
    <s v=""/>
    <s v=""/>
    <s v=""/>
    <s v=""/>
    <s v=""/>
    <s v=""/>
    <s v=""/>
    <s v=""/>
    <s v=""/>
    <s v=""/>
    <s v=""/>
    <s v=""/>
    <s v=""/>
    <s v=""/>
    <s v=""/>
    <s v=""/>
    <s v=""/>
    <s v=""/>
    <s v=""/>
    <s v=""/>
    <s v=""/>
    <s v=""/>
    <s v=""/>
    <s v=""/>
    <s v=""/>
    <s v=""/>
    <s v=""/>
    <s v=""/>
    <s v=""/>
    <s v=""/>
    <s v=""/>
    <s v=""/>
    <s v=""/>
    <s v=""/>
    <n v="0"/>
    <n v="0"/>
    <n v="0"/>
    <n v="0"/>
    <n v="0"/>
  </r>
  <r>
    <x v="44"/>
    <s v=""/>
    <s v="Entertainment"/>
    <s v=""/>
    <x v="0"/>
    <s v="Lifestyle Extra"/>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r>
  <r>
    <x v="45"/>
    <s v=""/>
    <s v="Entertainment"/>
    <s v=""/>
    <x v="0"/>
    <m/>
    <m/>
    <m/>
    <m/>
    <m/>
    <m/>
    <m/>
    <s v="Yes"/>
    <s v="Yes"/>
    <s v="Yes"/>
    <m/>
    <x v="1"/>
    <m/>
    <s v="Fubo Extra"/>
    <m/>
    <m/>
    <m/>
    <m/>
    <s v="Yes"/>
    <s v=""/>
    <s v=""/>
    <s v=""/>
    <s v=""/>
    <s v=""/>
    <s v=""/>
    <s v=""/>
    <s v=""/>
    <s v=""/>
    <s v=""/>
    <s v=""/>
    <s v=""/>
    <s v=""/>
    <s v=""/>
    <s v=""/>
    <s v=""/>
    <s v=""/>
    <s v=""/>
    <s v=""/>
    <s v=""/>
    <s v=""/>
    <s v=""/>
    <s v=""/>
    <s v=""/>
    <s v=""/>
    <s v=""/>
    <s v=""/>
    <s v=""/>
    <s v=""/>
    <s v=""/>
    <s v=""/>
    <s v=""/>
    <s v=""/>
    <s v=""/>
    <s v=""/>
    <s v=""/>
    <s v=""/>
    <s v=""/>
    <s v=""/>
    <s v=""/>
    <s v=""/>
    <n v="0"/>
    <n v="0"/>
    <n v="0"/>
    <n v="0"/>
    <n v="0"/>
  </r>
  <r>
    <x v="46"/>
    <s v=""/>
    <s v="Music channels"/>
    <s v=""/>
    <x v="1"/>
    <m/>
    <m/>
    <m/>
    <m/>
    <m/>
    <m/>
    <m/>
    <m/>
    <m/>
    <m/>
    <m/>
    <x v="1"/>
    <m/>
    <s v="Fubo Extra"/>
    <m/>
    <m/>
    <m/>
    <m/>
    <s v="Yes"/>
    <s v=""/>
    <s v=""/>
    <s v=""/>
    <s v=""/>
    <s v=""/>
    <s v=""/>
    <s v=""/>
    <s v=""/>
    <s v=""/>
    <s v=""/>
    <s v=""/>
    <s v=""/>
    <s v=""/>
    <s v=""/>
    <s v=""/>
    <s v=""/>
    <s v=""/>
    <s v=""/>
    <s v=""/>
    <s v=""/>
    <s v=""/>
    <s v=""/>
    <s v=""/>
    <s v=""/>
    <s v=""/>
    <s v=""/>
    <s v=""/>
    <s v=""/>
    <s v=""/>
    <s v=""/>
    <s v=""/>
    <s v=""/>
    <s v=""/>
    <s v=""/>
    <s v=""/>
    <s v=""/>
    <s v=""/>
    <s v=""/>
    <s v=""/>
    <s v=""/>
    <s v=""/>
    <n v="0"/>
    <n v="0"/>
    <n v="0"/>
    <n v="0"/>
    <n v="0"/>
  </r>
  <r>
    <x v="47"/>
    <s v=""/>
    <s v="Music channels"/>
    <s v=""/>
    <x v="1"/>
    <m/>
    <m/>
    <m/>
    <m/>
    <m/>
    <m/>
    <m/>
    <m/>
    <m/>
    <m/>
    <m/>
    <x v="1"/>
    <m/>
    <s v="Fubo Extra"/>
    <m/>
    <m/>
    <m/>
    <m/>
    <s v="Yes"/>
    <s v=""/>
    <s v=""/>
    <s v=""/>
    <s v=""/>
    <s v=""/>
    <s v=""/>
    <s v=""/>
    <s v=""/>
    <s v=""/>
    <s v=""/>
    <s v=""/>
    <s v=""/>
    <s v=""/>
    <s v=""/>
    <s v=""/>
    <s v=""/>
    <s v=""/>
    <s v=""/>
    <s v=""/>
    <s v=""/>
    <s v=""/>
    <s v=""/>
    <s v=""/>
    <s v=""/>
    <s v=""/>
    <s v=""/>
    <s v=""/>
    <s v=""/>
    <s v=""/>
    <s v=""/>
    <s v=""/>
    <s v=""/>
    <s v=""/>
    <s v=""/>
    <s v=""/>
    <s v=""/>
    <s v=""/>
    <s v=""/>
    <s v=""/>
    <s v=""/>
    <s v=""/>
    <n v="0"/>
    <n v="0"/>
    <n v="0"/>
    <n v="0"/>
    <n v="0"/>
  </r>
  <r>
    <x v="48"/>
    <s v="BTN, Big Ten, BIGTEN"/>
    <s v="Regional sports networks"/>
    <s v=""/>
    <x v="1"/>
    <m/>
    <m/>
    <m/>
    <m/>
    <s v="Yes"/>
    <m/>
    <s v="Yes"/>
    <s v="Yes"/>
    <s v="Yes"/>
    <s v="Yes"/>
    <m/>
    <x v="0"/>
    <s v="Yes"/>
    <s v="Yes"/>
    <m/>
    <m/>
    <s v="Yes"/>
    <m/>
    <m/>
    <s v=""/>
    <s v=""/>
    <s v=""/>
    <s v=""/>
    <s v=""/>
    <s v=""/>
    <s v=""/>
    <s v=""/>
    <s v=""/>
    <s v=""/>
    <s v=""/>
    <s v=""/>
    <s v=""/>
    <s v=""/>
    <s v=""/>
    <s v=""/>
    <s v=""/>
    <s v=""/>
    <s v=""/>
    <s v=""/>
    <s v=""/>
    <s v=""/>
    <s v=""/>
    <s v=""/>
    <s v=""/>
    <s v=""/>
    <s v=""/>
    <s v=""/>
    <s v=""/>
    <s v=""/>
    <s v=""/>
    <s v=""/>
    <s v=""/>
    <s v=""/>
    <s v=""/>
    <s v=""/>
    <s v=""/>
    <s v=""/>
    <s v=""/>
    <s v=""/>
    <s v=""/>
    <n v="0"/>
    <n v="0"/>
    <n v="0"/>
    <n v="0"/>
    <n v="0"/>
  </r>
  <r>
    <x v="49"/>
    <s v="Bloomberg, Bloomberg Television"/>
    <s v="News"/>
    <s v=""/>
    <x v="1"/>
    <s v="Yes"/>
    <s v="Yes"/>
    <s v="Yes"/>
    <m/>
    <m/>
    <s v="Yes"/>
    <s v="Yes"/>
    <s v="Yes"/>
    <s v="Yes"/>
    <s v="Yes"/>
    <m/>
    <x v="1"/>
    <s v="Yes"/>
    <m/>
    <m/>
    <m/>
    <m/>
    <m/>
    <s v="Yes"/>
    <s v=""/>
    <s v=""/>
    <s v=""/>
    <s v=""/>
    <s v=""/>
    <s v=""/>
    <s v=""/>
    <s v=""/>
    <s v=""/>
    <s v=""/>
    <s v=""/>
    <s v=""/>
    <s v=""/>
    <s v=""/>
    <s v=""/>
    <s v=""/>
    <s v=""/>
    <s v=""/>
    <s v=""/>
    <s v=""/>
    <s v=""/>
    <s v=""/>
    <s v=""/>
    <s v=""/>
    <s v=""/>
    <s v=""/>
    <s v=""/>
    <s v=""/>
    <s v=""/>
    <s v=""/>
    <s v=""/>
    <s v=""/>
    <s v=""/>
    <s v=""/>
    <s v=""/>
    <s v=""/>
    <s v=""/>
    <s v=""/>
    <s v=""/>
    <s v=""/>
    <s v=""/>
    <n v="0"/>
    <n v="0"/>
    <n v="0"/>
    <n v="0"/>
    <n v="0"/>
  </r>
  <r>
    <x v="50"/>
    <m/>
    <s v="Spanish"/>
    <s v=""/>
    <x v="1"/>
    <s v="Sudamérica Extra"/>
    <s v="Sudamérica Extra"/>
    <s v="Sudamérica Extra"/>
    <m/>
    <m/>
    <m/>
    <m/>
    <m/>
    <m/>
    <m/>
    <m/>
    <x v="1"/>
    <m/>
    <m/>
    <m/>
    <m/>
    <m/>
    <m/>
    <m/>
    <s v=""/>
    <s v=""/>
    <s v=""/>
    <s v=""/>
    <s v=""/>
    <s v=""/>
    <s v=""/>
    <s v=""/>
    <s v=""/>
    <s v=""/>
    <s v=""/>
    <s v=""/>
    <s v=""/>
    <s v=""/>
    <s v=""/>
    <s v=""/>
    <s v=""/>
    <s v=""/>
    <s v=""/>
    <s v=""/>
    <s v=""/>
    <s v=""/>
    <s v=""/>
    <s v=""/>
    <s v=""/>
    <s v=""/>
    <s v=""/>
    <s v=""/>
    <s v=""/>
    <s v=""/>
    <s v=""/>
    <s v=""/>
    <s v=""/>
    <s v=""/>
    <s v=""/>
    <s v=""/>
    <s v=""/>
    <s v=""/>
    <s v=""/>
    <s v=""/>
    <s v=""/>
    <n v="0"/>
    <n v="0"/>
    <n v="0"/>
    <n v="0"/>
    <n v="0"/>
  </r>
  <r>
    <x v="51"/>
    <s v=""/>
    <s v="Kids and family"/>
    <n v="1"/>
    <x v="1"/>
    <s v="Kids Extra"/>
    <s v="Kids Extra"/>
    <s v="Kids Extras"/>
    <s v="Yes"/>
    <s v="Yes"/>
    <m/>
    <m/>
    <m/>
    <s v="Yes"/>
    <s v="Yes"/>
    <s v="Yes"/>
    <x v="1"/>
    <s v="Yes"/>
    <m/>
    <m/>
    <m/>
    <m/>
    <m/>
    <m/>
    <s v=""/>
    <s v=""/>
    <s v=""/>
    <s v=""/>
    <s v=""/>
    <s v=""/>
    <s v=""/>
    <s v=""/>
    <s v=""/>
    <s v=""/>
    <s v=""/>
    <s v=""/>
    <s v=""/>
    <s v=""/>
    <s v=""/>
    <s v=""/>
    <s v=""/>
    <s v=""/>
    <s v=""/>
    <s v=""/>
    <s v=""/>
    <s v=""/>
    <n v="2"/>
    <n v="2"/>
    <n v="2"/>
    <n v="1"/>
    <n v="1"/>
    <s v=""/>
    <s v=""/>
    <s v=""/>
    <n v="1"/>
    <n v="1"/>
    <n v="1"/>
    <s v=""/>
    <n v="1"/>
    <s v=""/>
    <s v=""/>
    <s v=""/>
    <s v=""/>
    <s v=""/>
    <s v=""/>
    <n v="0"/>
    <n v="0"/>
    <n v="0"/>
    <n v="0"/>
    <n v="3"/>
  </r>
  <r>
    <x v="52"/>
    <s v=""/>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r>
  <r>
    <x v="53"/>
    <m/>
    <s v="Entertainment"/>
    <s v=""/>
    <x v="1"/>
    <m/>
    <m/>
    <m/>
    <m/>
    <m/>
    <m/>
    <m/>
    <m/>
    <m/>
    <m/>
    <m/>
    <x v="1"/>
    <m/>
    <m/>
    <s v="Premium"/>
    <m/>
    <m/>
    <m/>
    <m/>
    <s v=""/>
    <s v=""/>
    <s v=""/>
    <s v=""/>
    <s v=""/>
    <s v=""/>
    <s v=""/>
    <s v=""/>
    <s v=""/>
    <s v=""/>
    <s v=""/>
    <s v=""/>
    <s v=""/>
    <s v=""/>
    <s v=""/>
    <s v=""/>
    <s v=""/>
    <s v=""/>
    <s v=""/>
    <s v=""/>
    <s v=""/>
    <s v=""/>
    <s v=""/>
    <s v=""/>
    <s v=""/>
    <s v=""/>
    <s v=""/>
    <s v=""/>
    <s v=""/>
    <s v=""/>
    <s v=""/>
    <s v=""/>
    <s v=""/>
    <s v=""/>
    <s v=""/>
    <s v=""/>
    <s v=""/>
    <s v=""/>
    <s v=""/>
    <s v=""/>
    <s v=""/>
    <n v="0"/>
    <n v="0"/>
    <n v="0"/>
    <n v="0"/>
    <n v="0"/>
  </r>
  <r>
    <x v="5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55"/>
    <s v=""/>
    <s v="Spanish"/>
    <s v=""/>
    <x v="1"/>
    <s v="México Extra"/>
    <s v="México Extra"/>
    <s v="México Extra"/>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56"/>
    <m/>
    <s v="Spanish"/>
    <s v=""/>
    <x v="1"/>
    <s v="Sudamérica Extra"/>
    <s v="Sudamérica Extra"/>
    <s v="Sudamérica Extra"/>
    <m/>
    <m/>
    <m/>
    <m/>
    <m/>
    <m/>
    <m/>
    <m/>
    <x v="1"/>
    <m/>
    <m/>
    <m/>
    <m/>
    <m/>
    <s v="Latino MAS"/>
    <m/>
    <s v=""/>
    <s v=""/>
    <s v=""/>
    <s v=""/>
    <s v=""/>
    <s v=""/>
    <s v=""/>
    <s v=""/>
    <s v=""/>
    <s v=""/>
    <s v=""/>
    <s v=""/>
    <s v=""/>
    <s v=""/>
    <s v=""/>
    <s v=""/>
    <s v=""/>
    <s v=""/>
    <s v=""/>
    <s v=""/>
    <s v=""/>
    <s v=""/>
    <s v=""/>
    <s v=""/>
    <s v=""/>
    <s v=""/>
    <s v=""/>
    <s v=""/>
    <s v=""/>
    <s v=""/>
    <s v=""/>
    <s v=""/>
    <s v=""/>
    <s v=""/>
    <s v=""/>
    <s v=""/>
    <s v=""/>
    <s v=""/>
    <s v=""/>
    <s v=""/>
    <s v=""/>
    <n v="0"/>
    <n v="0"/>
    <n v="0"/>
    <n v="0"/>
    <n v="0"/>
  </r>
  <r>
    <x v="57"/>
    <s v="Caracol TV"/>
    <s v="Spanish"/>
    <s v=""/>
    <x v="1"/>
    <s v="Sudamérica Extra"/>
    <s v="Sudamérica Extra"/>
    <s v="Sudamérica Extra"/>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58"/>
    <s v="CN, Adult Swim"/>
    <s v="Kids and family"/>
    <s v=""/>
    <x v="1"/>
    <s v="Yes"/>
    <s v="Yes"/>
    <s v="Yes"/>
    <s v="Yes"/>
    <s v="Yes"/>
    <s v="Yes"/>
    <s v="Yes"/>
    <s v="Yes"/>
    <s v="Yes"/>
    <m/>
    <m/>
    <x v="0"/>
    <s v="Yes"/>
    <m/>
    <m/>
    <m/>
    <m/>
    <m/>
    <m/>
    <s v=""/>
    <s v=""/>
    <s v=""/>
    <s v=""/>
    <s v=""/>
    <s v=""/>
    <s v=""/>
    <s v=""/>
    <s v=""/>
    <s v=""/>
    <s v=""/>
    <s v=""/>
    <s v=""/>
    <s v=""/>
    <s v=""/>
    <s v=""/>
    <s v=""/>
    <s v=""/>
    <s v=""/>
    <s v=""/>
    <s v=""/>
    <s v=""/>
    <s v=""/>
    <s v=""/>
    <s v=""/>
    <s v=""/>
    <s v=""/>
    <s v=""/>
    <s v=""/>
    <s v=""/>
    <s v=""/>
    <s v=""/>
    <s v=""/>
    <s v=""/>
    <s v=""/>
    <s v=""/>
    <s v=""/>
    <s v=""/>
    <s v=""/>
    <s v=""/>
    <s v=""/>
    <n v="0"/>
    <n v="0"/>
    <n v="0"/>
    <n v="0"/>
    <n v="0"/>
  </r>
  <r>
    <x v="59"/>
    <m/>
    <s v="Kids and family"/>
    <s v=""/>
    <x v="1"/>
    <m/>
    <m/>
    <m/>
    <m/>
    <m/>
    <m/>
    <m/>
    <m/>
    <m/>
    <s v="Yes"/>
    <s v="Yes"/>
    <x v="1"/>
    <m/>
    <m/>
    <m/>
    <m/>
    <m/>
    <m/>
    <m/>
    <s v=""/>
    <s v=""/>
    <s v=""/>
    <s v=""/>
    <s v=""/>
    <s v=""/>
    <s v=""/>
    <s v=""/>
    <s v=""/>
    <s v=""/>
    <s v=""/>
    <s v=""/>
    <s v=""/>
    <s v=""/>
    <s v=""/>
    <s v=""/>
    <s v=""/>
    <s v=""/>
    <s v=""/>
    <s v=""/>
    <s v=""/>
    <s v=""/>
    <s v=""/>
    <s v=""/>
    <s v=""/>
    <s v=""/>
    <s v=""/>
    <s v=""/>
    <s v=""/>
    <s v=""/>
    <s v=""/>
    <s v=""/>
    <s v=""/>
    <s v=""/>
    <s v=""/>
    <s v=""/>
    <s v=""/>
    <s v=""/>
    <s v=""/>
    <s v=""/>
    <s v=""/>
    <n v="0"/>
    <n v="0"/>
    <n v="0"/>
    <n v="0"/>
    <n v="0"/>
  </r>
  <r>
    <x v="60"/>
    <m/>
    <s v="Kids and family"/>
    <s v=""/>
    <x v="1"/>
    <s v="Best of Spanish"/>
    <s v="Best of Spanish"/>
    <s v="Best of Spanish"/>
    <m/>
    <m/>
    <m/>
    <m/>
    <m/>
    <m/>
    <m/>
    <m/>
    <x v="1"/>
    <m/>
    <m/>
    <m/>
    <m/>
    <m/>
    <m/>
    <m/>
    <s v=""/>
    <s v=""/>
    <s v=""/>
    <s v=""/>
    <s v=""/>
    <s v=""/>
    <s v=""/>
    <s v=""/>
    <s v=""/>
    <s v=""/>
    <s v=""/>
    <s v=""/>
    <s v=""/>
    <s v=""/>
    <s v=""/>
    <s v=""/>
    <s v=""/>
    <s v=""/>
    <s v=""/>
    <s v=""/>
    <s v=""/>
    <s v=""/>
    <s v=""/>
    <s v=""/>
    <s v=""/>
    <s v=""/>
    <s v=""/>
    <s v=""/>
    <s v=""/>
    <s v=""/>
    <s v=""/>
    <s v=""/>
    <s v=""/>
    <s v=""/>
    <s v=""/>
    <s v=""/>
    <s v=""/>
    <s v=""/>
    <s v=""/>
    <s v=""/>
    <s v=""/>
    <n v="0"/>
    <n v="0"/>
    <n v="0"/>
    <n v="0"/>
    <n v="0"/>
  </r>
  <r>
    <x v="61"/>
    <s v=""/>
    <s v="Broadcast networks"/>
    <n v="1"/>
    <x v="1"/>
    <m/>
    <m/>
    <m/>
    <s v="Yes"/>
    <s v="Yes"/>
    <s v="Yes"/>
    <s v="Yes"/>
    <s v="Yes"/>
    <s v="Yes"/>
    <s v="Yes"/>
    <s v="Yes"/>
    <x v="0"/>
    <s v="Yes"/>
    <s v="Yes"/>
    <m/>
    <m/>
    <m/>
    <m/>
    <m/>
    <s v=""/>
    <s v=""/>
    <s v=""/>
    <s v=""/>
    <s v=""/>
    <s v=""/>
    <s v=""/>
    <s v=""/>
    <s v=""/>
    <s v=""/>
    <s v=""/>
    <s v=""/>
    <n v="1"/>
    <s v=""/>
    <s v=""/>
    <s v=""/>
    <s v=""/>
    <s v=""/>
    <s v=""/>
    <s v=""/>
    <n v="1"/>
    <s v=""/>
    <s v=""/>
    <s v=""/>
    <s v=""/>
    <n v="1"/>
    <n v="1"/>
    <n v="1"/>
    <n v="1"/>
    <n v="1"/>
    <n v="1"/>
    <n v="1"/>
    <n v="1"/>
    <n v="1"/>
    <n v="1"/>
    <n v="1"/>
    <s v=""/>
    <s v=""/>
    <s v=""/>
    <s v=""/>
    <s v=""/>
    <n v="0"/>
    <n v="0"/>
    <n v="0"/>
    <n v="0"/>
    <n v="1"/>
  </r>
  <r>
    <x v="62"/>
    <s v="CBS News"/>
    <s v="News"/>
    <s v=""/>
    <x v="1"/>
    <m/>
    <m/>
    <m/>
    <m/>
    <m/>
    <m/>
    <m/>
    <m/>
    <m/>
    <m/>
    <m/>
    <x v="1"/>
    <s v="Yes"/>
    <s v="Yes"/>
    <m/>
    <m/>
    <m/>
    <m/>
    <m/>
    <s v=""/>
    <s v=""/>
    <s v=""/>
    <s v=""/>
    <s v=""/>
    <s v=""/>
    <s v=""/>
    <s v=""/>
    <s v=""/>
    <s v=""/>
    <s v=""/>
    <s v=""/>
    <s v=""/>
    <s v=""/>
    <s v=""/>
    <s v=""/>
    <s v=""/>
    <s v=""/>
    <s v=""/>
    <s v=""/>
    <s v=""/>
    <s v=""/>
    <s v=""/>
    <s v=""/>
    <s v=""/>
    <s v=""/>
    <s v=""/>
    <s v=""/>
    <s v=""/>
    <s v=""/>
    <s v=""/>
    <s v=""/>
    <s v=""/>
    <s v=""/>
    <s v=""/>
    <s v=""/>
    <s v=""/>
    <s v=""/>
    <s v=""/>
    <s v=""/>
    <s v=""/>
    <n v="0"/>
    <n v="0"/>
    <n v="0"/>
    <n v="0"/>
    <n v="0"/>
  </r>
  <r>
    <x v="63"/>
    <s v="CBSsn, CBS Sports, CBS Sn"/>
    <s v="Sports"/>
    <s v=""/>
    <x v="1"/>
    <m/>
    <m/>
    <m/>
    <m/>
    <s v="Yes"/>
    <m/>
    <m/>
    <s v="Yes"/>
    <s v="Yes"/>
    <s v="Yes"/>
    <m/>
    <x v="0"/>
    <s v="Yes"/>
    <s v="Yes"/>
    <m/>
    <m/>
    <m/>
    <m/>
    <m/>
    <s v=""/>
    <s v=""/>
    <s v=""/>
    <s v=""/>
    <s v=""/>
    <s v=""/>
    <s v=""/>
    <s v=""/>
    <s v=""/>
    <s v=""/>
    <s v=""/>
    <s v=""/>
    <s v=""/>
    <s v=""/>
    <s v=""/>
    <s v=""/>
    <s v=""/>
    <s v=""/>
    <s v=""/>
    <s v=""/>
    <s v=""/>
    <s v=""/>
    <s v=""/>
    <s v=""/>
    <s v=""/>
    <s v=""/>
    <s v=""/>
    <s v=""/>
    <s v=""/>
    <s v=""/>
    <s v=""/>
    <s v=""/>
    <s v=""/>
    <s v=""/>
    <s v=""/>
    <s v=""/>
    <s v=""/>
    <s v=""/>
    <s v=""/>
    <s v=""/>
    <s v=""/>
    <n v="0"/>
    <n v="0"/>
    <n v="0"/>
    <n v="0"/>
    <n v="0"/>
  </r>
  <r>
    <x v="64"/>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r>
  <r>
    <x v="65"/>
    <s v="Centroamerica TV"/>
    <s v="Spanish"/>
    <s v=""/>
    <x v="1"/>
    <s v="Centroamérica Extra"/>
    <s v="Centroamérica Extra"/>
    <s v="Centroamérica Extra"/>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66"/>
    <s v=""/>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r>
  <r>
    <x v="67"/>
    <s v="Cheddar Business, Cheddar Business News"/>
    <s v="News"/>
    <s v=""/>
    <x v="0"/>
    <s v="Yes"/>
    <s v="Yes"/>
    <s v="Yes"/>
    <s v="Yes"/>
    <s v="Yes"/>
    <m/>
    <s v="Yes"/>
    <s v="Yes"/>
    <s v="Yes"/>
    <s v="Yes"/>
    <m/>
    <x v="0"/>
    <s v="Yes"/>
    <s v="Yes"/>
    <s v="Premium"/>
    <m/>
    <s v="Yes"/>
    <m/>
    <s v="Yes"/>
    <s v=""/>
    <s v=""/>
    <s v=""/>
    <s v=""/>
    <s v=""/>
    <s v=""/>
    <s v=""/>
    <s v=""/>
    <s v=""/>
    <s v=""/>
    <s v=""/>
    <s v=""/>
    <s v=""/>
    <s v=""/>
    <s v=""/>
    <s v=""/>
    <s v=""/>
    <s v=""/>
    <s v=""/>
    <s v=""/>
    <s v=""/>
    <s v=""/>
    <s v=""/>
    <s v=""/>
    <s v=""/>
    <s v=""/>
    <s v=""/>
    <s v=""/>
    <s v=""/>
    <s v=""/>
    <s v=""/>
    <s v=""/>
    <s v=""/>
    <s v=""/>
    <s v=""/>
    <s v=""/>
    <s v=""/>
    <s v=""/>
    <s v=""/>
    <s v=""/>
    <s v=""/>
    <n v="0"/>
    <n v="0"/>
    <n v="0"/>
    <n v="0"/>
    <n v="0"/>
  </r>
  <r>
    <x v="68"/>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6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7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71"/>
    <s v=""/>
    <s v="Spanish"/>
    <s v=""/>
    <x v="1"/>
    <s v="Best of Spanish"/>
    <s v="Best of Spanish"/>
    <s v="Best of Spanish"/>
    <s v="Espanol"/>
    <s v="Espanol"/>
    <s v="Espanol"/>
    <s v="Espanol"/>
    <s v="Espanol"/>
    <s v="Espanol"/>
    <s v="Espanol"/>
    <s v="Yes"/>
    <x v="1"/>
    <m/>
    <s v="Fubo Latino"/>
    <s v="Premium"/>
    <m/>
    <m/>
    <s v="Yes"/>
    <m/>
    <s v=""/>
    <s v=""/>
    <s v=""/>
    <s v=""/>
    <s v=""/>
    <s v=""/>
    <s v=""/>
    <s v=""/>
    <s v=""/>
    <s v=""/>
    <s v=""/>
    <s v=""/>
    <s v=""/>
    <s v=""/>
    <s v=""/>
    <s v=""/>
    <s v=""/>
    <s v=""/>
    <s v=""/>
    <s v=""/>
    <s v=""/>
    <s v=""/>
    <s v=""/>
    <s v=""/>
    <s v=""/>
    <s v=""/>
    <s v=""/>
    <s v=""/>
    <s v=""/>
    <s v=""/>
    <s v=""/>
    <s v=""/>
    <s v=""/>
    <s v=""/>
    <s v=""/>
    <s v=""/>
    <s v=""/>
    <s v=""/>
    <s v=""/>
    <s v=""/>
    <s v=""/>
    <n v="0"/>
    <n v="0"/>
    <n v="0"/>
    <n v="0"/>
    <n v="0"/>
  </r>
  <r>
    <x v="72"/>
    <m/>
    <s v="Movies"/>
    <s v=""/>
    <x v="1"/>
    <s v="CineFest"/>
    <s v="CineFest"/>
    <s v="CineFest"/>
    <m/>
    <m/>
    <m/>
    <m/>
    <m/>
    <m/>
    <m/>
    <m/>
    <x v="1"/>
    <m/>
    <m/>
    <m/>
    <m/>
    <m/>
    <m/>
    <m/>
    <s v=""/>
    <s v=""/>
    <s v=""/>
    <s v=""/>
    <s v=""/>
    <s v=""/>
    <s v=""/>
    <s v=""/>
    <s v=""/>
    <s v=""/>
    <s v=""/>
    <s v=""/>
    <s v=""/>
    <s v=""/>
    <s v=""/>
    <s v=""/>
    <s v=""/>
    <s v=""/>
    <s v=""/>
    <s v=""/>
    <s v=""/>
    <s v=""/>
    <s v=""/>
    <s v=""/>
    <s v=""/>
    <s v=""/>
    <s v=""/>
    <s v=""/>
    <s v=""/>
    <s v=""/>
    <s v=""/>
    <s v=""/>
    <s v=""/>
    <s v=""/>
    <s v=""/>
    <s v=""/>
    <s v=""/>
    <s v=""/>
    <s v=""/>
    <s v=""/>
    <s v=""/>
    <n v="0"/>
    <n v="0"/>
    <n v="0"/>
    <n v="0"/>
    <n v="0"/>
  </r>
  <r>
    <x v="73"/>
    <s v=""/>
    <s v="Spanish"/>
    <s v=""/>
    <x v="1"/>
    <s v="Best of Spanish"/>
    <s v="Best of Spanish"/>
    <s v="Best of Spanish"/>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74"/>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r>
  <r>
    <x v="75"/>
    <s v=""/>
    <s v="Premium movies"/>
    <s v=""/>
    <x v="1"/>
    <m/>
    <m/>
    <m/>
    <s v="Cinemax"/>
    <s v="Yes"/>
    <s v="Cinemax"/>
    <s v="Cinemax"/>
    <s v="Cinemax"/>
    <s v="Cinemax"/>
    <s v="Cinemax"/>
    <s v="Cinemax"/>
    <x v="4"/>
    <s v="Cinemax"/>
    <m/>
    <m/>
    <m/>
    <m/>
    <m/>
    <m/>
    <s v=""/>
    <s v=""/>
    <s v=""/>
    <s v=""/>
    <s v=""/>
    <s v=""/>
    <s v=""/>
    <s v=""/>
    <s v=""/>
    <s v=""/>
    <s v=""/>
    <s v=""/>
    <s v=""/>
    <s v=""/>
    <s v=""/>
    <s v=""/>
    <s v=""/>
    <s v=""/>
    <s v=""/>
    <s v=""/>
    <s v=""/>
    <s v=""/>
    <s v=""/>
    <s v=""/>
    <s v=""/>
    <s v=""/>
    <s v=""/>
    <s v=""/>
    <s v=""/>
    <s v=""/>
    <s v=""/>
    <s v=""/>
    <s v=""/>
    <s v=""/>
    <s v=""/>
    <s v=""/>
    <s v=""/>
    <s v=""/>
    <s v=""/>
    <s v=""/>
    <s v=""/>
    <n v="0"/>
    <n v="0"/>
    <n v="0"/>
    <n v="0"/>
    <n v="0"/>
  </r>
  <r>
    <x v="76"/>
    <s v="Actionmax"/>
    <s v="Premium movies"/>
    <s v=""/>
    <x v="1"/>
    <m/>
    <m/>
    <m/>
    <m/>
    <s v="Yes"/>
    <m/>
    <m/>
    <m/>
    <m/>
    <s v="Yes"/>
    <m/>
    <x v="1"/>
    <m/>
    <m/>
    <m/>
    <m/>
    <m/>
    <m/>
    <m/>
    <s v=""/>
    <s v=""/>
    <s v=""/>
    <s v=""/>
    <s v=""/>
    <s v=""/>
    <s v=""/>
    <s v=""/>
    <s v=""/>
    <s v=""/>
    <s v=""/>
    <s v=""/>
    <s v=""/>
    <s v=""/>
    <s v=""/>
    <s v=""/>
    <s v=""/>
    <s v=""/>
    <s v=""/>
    <s v=""/>
    <s v=""/>
    <s v=""/>
    <s v=""/>
    <s v=""/>
    <s v=""/>
    <s v=""/>
    <s v=""/>
    <s v=""/>
    <s v=""/>
    <s v=""/>
    <s v=""/>
    <s v=""/>
    <s v=""/>
    <s v=""/>
    <s v=""/>
    <s v=""/>
    <s v=""/>
    <s v=""/>
    <s v=""/>
    <s v=""/>
    <s v=""/>
    <n v="0"/>
    <n v="0"/>
    <n v="0"/>
    <n v="0"/>
    <n v="0"/>
  </r>
  <r>
    <x v="77"/>
    <s v=""/>
    <s v="Movies"/>
    <s v=""/>
    <x v="1"/>
    <s v="Hollywood Extra"/>
    <s v="Hollywood Extra"/>
    <s v="Cinemoi"/>
    <m/>
    <m/>
    <m/>
    <m/>
    <m/>
    <m/>
    <m/>
    <m/>
    <x v="1"/>
    <m/>
    <m/>
    <m/>
    <m/>
    <m/>
    <m/>
    <m/>
    <s v=""/>
    <s v=""/>
    <s v=""/>
    <s v=""/>
    <s v=""/>
    <s v=""/>
    <s v=""/>
    <s v=""/>
    <s v=""/>
    <s v=""/>
    <s v=""/>
    <s v=""/>
    <s v=""/>
    <s v=""/>
    <s v=""/>
    <s v=""/>
    <s v=""/>
    <s v=""/>
    <s v=""/>
    <s v=""/>
    <s v=""/>
    <s v=""/>
    <s v=""/>
    <s v=""/>
    <s v=""/>
    <s v=""/>
    <s v=""/>
    <s v=""/>
    <s v=""/>
    <s v=""/>
    <s v=""/>
    <s v=""/>
    <s v=""/>
    <s v=""/>
    <s v=""/>
    <s v=""/>
    <s v=""/>
    <s v=""/>
    <s v=""/>
    <s v=""/>
    <s v=""/>
    <n v="0"/>
    <n v="0"/>
    <n v="0"/>
    <n v="0"/>
    <n v="0"/>
  </r>
  <r>
    <x v="78"/>
    <s v=""/>
    <s v="Entertainment"/>
    <s v=""/>
    <x v="0"/>
    <m/>
    <m/>
    <m/>
    <m/>
    <m/>
    <m/>
    <m/>
    <m/>
    <m/>
    <m/>
    <m/>
    <x v="1"/>
    <m/>
    <m/>
    <m/>
    <m/>
    <m/>
    <m/>
    <s v="Yes"/>
    <s v=""/>
    <s v=""/>
    <s v=""/>
    <s v=""/>
    <s v=""/>
    <s v=""/>
    <s v=""/>
    <s v=""/>
    <s v=""/>
    <s v=""/>
    <s v=""/>
    <s v=""/>
    <s v=""/>
    <s v=""/>
    <s v=""/>
    <s v=""/>
    <s v=""/>
    <s v=""/>
    <s v=""/>
    <s v=""/>
    <s v=""/>
    <s v=""/>
    <s v=""/>
    <s v=""/>
    <s v=""/>
    <s v=""/>
    <s v=""/>
    <s v=""/>
    <s v=""/>
    <s v=""/>
    <s v=""/>
    <s v=""/>
    <s v=""/>
    <s v=""/>
    <s v=""/>
    <s v=""/>
    <s v=""/>
    <s v=""/>
    <s v=""/>
    <s v=""/>
    <s v=""/>
    <n v="0"/>
    <n v="0"/>
    <n v="0"/>
    <n v="0"/>
    <n v="0"/>
  </r>
  <r>
    <x v="79"/>
    <m/>
    <s v="Music channels"/>
    <s v=""/>
    <x v="1"/>
    <m/>
    <m/>
    <m/>
    <m/>
    <m/>
    <m/>
    <m/>
    <m/>
    <m/>
    <m/>
    <m/>
    <x v="1"/>
    <m/>
    <m/>
    <s v="Premium"/>
    <m/>
    <m/>
    <m/>
    <m/>
    <s v=""/>
    <s v=""/>
    <s v=""/>
    <s v=""/>
    <s v=""/>
    <s v=""/>
    <s v=""/>
    <s v=""/>
    <s v=""/>
    <s v=""/>
    <s v=""/>
    <s v=""/>
    <s v=""/>
    <s v=""/>
    <s v=""/>
    <s v=""/>
    <s v=""/>
    <s v=""/>
    <s v=""/>
    <s v=""/>
    <s v=""/>
    <s v=""/>
    <s v=""/>
    <s v=""/>
    <s v=""/>
    <s v=""/>
    <s v=""/>
    <s v=""/>
    <s v=""/>
    <s v=""/>
    <s v=""/>
    <s v=""/>
    <s v=""/>
    <s v=""/>
    <s v=""/>
    <s v=""/>
    <s v=""/>
    <s v=""/>
    <s v=""/>
    <s v=""/>
    <s v=""/>
    <n v="0"/>
    <n v="0"/>
    <n v="0"/>
    <n v="0"/>
    <n v="0"/>
  </r>
  <r>
    <x v="80"/>
    <s v=""/>
    <s v="Entertainment"/>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r>
  <r>
    <x v="81"/>
    <s v=""/>
    <s v="Music channels"/>
    <s v=""/>
    <x v="1"/>
    <m/>
    <m/>
    <m/>
    <m/>
    <m/>
    <m/>
    <m/>
    <m/>
    <m/>
    <m/>
    <m/>
    <x v="1"/>
    <m/>
    <m/>
    <m/>
    <m/>
    <s v="Plus"/>
    <m/>
    <s v="Yes"/>
    <s v=""/>
    <s v=""/>
    <s v=""/>
    <s v=""/>
    <s v=""/>
    <s v=""/>
    <s v=""/>
    <s v=""/>
    <s v=""/>
    <s v=""/>
    <s v=""/>
    <s v=""/>
    <s v=""/>
    <s v=""/>
    <s v=""/>
    <s v=""/>
    <s v=""/>
    <s v=""/>
    <s v=""/>
    <s v=""/>
    <s v=""/>
    <s v=""/>
    <s v=""/>
    <s v=""/>
    <s v=""/>
    <s v=""/>
    <s v=""/>
    <s v=""/>
    <s v=""/>
    <s v=""/>
    <s v=""/>
    <s v=""/>
    <s v=""/>
    <s v=""/>
    <s v=""/>
    <s v=""/>
    <s v=""/>
    <s v=""/>
    <s v=""/>
    <s v=""/>
    <s v=""/>
    <n v="0"/>
    <n v="0"/>
    <n v="0"/>
    <n v="0"/>
    <n v="0"/>
  </r>
  <r>
    <x v="82"/>
    <s v=""/>
    <s v="News"/>
    <s v=""/>
    <x v="1"/>
    <m/>
    <s v="News Extra"/>
    <s v="News Extras"/>
    <s v="Yes"/>
    <s v="Yes"/>
    <s v="Yes"/>
    <s v="Yes"/>
    <s v="Yes"/>
    <s v="Yes"/>
    <s v="Yes"/>
    <m/>
    <x v="0"/>
    <s v="Yes"/>
    <s v="Yes"/>
    <m/>
    <m/>
    <m/>
    <m/>
    <m/>
    <s v=""/>
    <s v=""/>
    <s v=""/>
    <s v=""/>
    <s v=""/>
    <s v=""/>
    <s v=""/>
    <s v=""/>
    <s v=""/>
    <s v=""/>
    <s v=""/>
    <s v=""/>
    <s v=""/>
    <s v=""/>
    <s v=""/>
    <s v=""/>
    <s v=""/>
    <s v=""/>
    <s v=""/>
    <s v=""/>
    <s v=""/>
    <s v=""/>
    <s v=""/>
    <s v=""/>
    <s v=""/>
    <s v=""/>
    <s v=""/>
    <s v=""/>
    <s v=""/>
    <s v=""/>
    <s v=""/>
    <s v=""/>
    <s v=""/>
    <s v=""/>
    <s v=""/>
    <s v=""/>
    <s v=""/>
    <s v=""/>
    <s v=""/>
    <s v=""/>
    <s v=""/>
    <n v="0"/>
    <n v="0"/>
    <n v="0"/>
    <n v="0"/>
    <n v="0"/>
  </r>
  <r>
    <x v="83"/>
    <s v=""/>
    <s v="News"/>
    <s v=""/>
    <x v="1"/>
    <m/>
    <m/>
    <m/>
    <s v="Yes"/>
    <s v="Yes"/>
    <m/>
    <s v="Yes"/>
    <s v="Yes"/>
    <s v="Yes"/>
    <s v="Yes"/>
    <m/>
    <x v="0"/>
    <s v="Entertainment"/>
    <s v="Fubo Extra"/>
    <m/>
    <m/>
    <m/>
    <m/>
    <m/>
    <s v=""/>
    <s v=""/>
    <s v=""/>
    <s v=""/>
    <s v=""/>
    <s v=""/>
    <s v=""/>
    <s v=""/>
    <s v=""/>
    <s v=""/>
    <s v=""/>
    <s v=""/>
    <s v=""/>
    <s v=""/>
    <s v=""/>
    <s v=""/>
    <s v=""/>
    <s v=""/>
    <s v=""/>
    <s v=""/>
    <s v=""/>
    <s v=""/>
    <s v=""/>
    <s v=""/>
    <s v=""/>
    <s v=""/>
    <s v=""/>
    <s v=""/>
    <s v=""/>
    <s v=""/>
    <s v=""/>
    <s v=""/>
    <s v=""/>
    <s v=""/>
    <s v=""/>
    <s v=""/>
    <s v=""/>
    <s v=""/>
    <s v=""/>
    <s v=""/>
    <s v=""/>
    <n v="0"/>
    <n v="0"/>
    <n v="0"/>
    <n v="0"/>
    <n v="0"/>
  </r>
  <r>
    <x v="84"/>
    <s v=""/>
    <s v="News"/>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r>
  <r>
    <x v="85"/>
    <s v="CNN En Espanol, CNN Espanol"/>
    <s v="Spanish"/>
    <s v=""/>
    <x v="1"/>
    <m/>
    <m/>
    <m/>
    <s v="Espanol"/>
    <s v="Espanol"/>
    <s v="Espanol"/>
    <s v="Espanol"/>
    <s v="Espanol"/>
    <s v="Espanol"/>
    <s v="Yes"/>
    <s v="Yes"/>
    <x v="1"/>
    <s v="Espanol"/>
    <m/>
    <m/>
    <m/>
    <m/>
    <m/>
    <m/>
    <s v=""/>
    <s v=""/>
    <s v=""/>
    <s v=""/>
    <s v=""/>
    <s v=""/>
    <s v=""/>
    <s v=""/>
    <s v=""/>
    <s v=""/>
    <s v=""/>
    <s v=""/>
    <s v=""/>
    <s v=""/>
    <s v=""/>
    <s v=""/>
    <s v=""/>
    <s v=""/>
    <s v=""/>
    <s v=""/>
    <s v=""/>
    <s v=""/>
    <s v=""/>
    <s v=""/>
    <s v=""/>
    <s v=""/>
    <s v=""/>
    <s v=""/>
    <s v=""/>
    <s v=""/>
    <s v=""/>
    <s v=""/>
    <s v=""/>
    <s v=""/>
    <s v=""/>
    <s v=""/>
    <s v=""/>
    <s v=""/>
    <s v=""/>
    <s v=""/>
    <s v=""/>
    <n v="0"/>
    <n v="0"/>
    <n v="0"/>
    <n v="0"/>
    <n v="0"/>
  </r>
  <r>
    <x v="86"/>
    <s v="CNNi"/>
    <s v="News"/>
    <s v=""/>
    <x v="1"/>
    <m/>
    <m/>
    <m/>
    <m/>
    <m/>
    <m/>
    <m/>
    <m/>
    <m/>
    <s v="Yes"/>
    <m/>
    <x v="1"/>
    <s v="Yes"/>
    <m/>
    <m/>
    <m/>
    <m/>
    <m/>
    <m/>
    <s v=""/>
    <s v=""/>
    <s v=""/>
    <s v=""/>
    <s v=""/>
    <s v=""/>
    <s v=""/>
    <s v=""/>
    <s v=""/>
    <s v=""/>
    <s v=""/>
    <s v=""/>
    <s v=""/>
    <s v=""/>
    <s v=""/>
    <s v=""/>
    <s v=""/>
    <s v=""/>
    <s v=""/>
    <s v=""/>
    <s v=""/>
    <s v=""/>
    <s v=""/>
    <s v=""/>
    <s v=""/>
    <s v=""/>
    <s v=""/>
    <s v=""/>
    <s v=""/>
    <s v=""/>
    <s v=""/>
    <s v=""/>
    <s v=""/>
    <s v=""/>
    <s v=""/>
    <s v=""/>
    <s v=""/>
    <s v=""/>
    <s v=""/>
    <s v=""/>
    <s v=""/>
    <n v="0"/>
    <n v="0"/>
    <n v="0"/>
    <n v="0"/>
    <n v="0"/>
  </r>
  <r>
    <x v="87"/>
    <s v=""/>
    <s v="Entertainment"/>
    <s v=""/>
    <x v="1"/>
    <m/>
    <m/>
    <m/>
    <m/>
    <m/>
    <s v="Yes"/>
    <s v="Yes"/>
    <s v="Yes"/>
    <s v="Yes"/>
    <s v="Yes"/>
    <m/>
    <x v="1"/>
    <m/>
    <m/>
    <m/>
    <m/>
    <m/>
    <m/>
    <m/>
    <s v=""/>
    <s v=""/>
    <s v=""/>
    <s v=""/>
    <s v=""/>
    <s v=""/>
    <s v=""/>
    <s v=""/>
    <s v=""/>
    <s v=""/>
    <s v=""/>
    <s v=""/>
    <s v=""/>
    <s v=""/>
    <s v=""/>
    <s v=""/>
    <s v=""/>
    <s v=""/>
    <s v=""/>
    <s v=""/>
    <s v=""/>
    <s v=""/>
    <s v=""/>
    <s v=""/>
    <s v=""/>
    <s v=""/>
    <s v=""/>
    <s v=""/>
    <s v=""/>
    <s v=""/>
    <s v=""/>
    <s v=""/>
    <s v=""/>
    <s v=""/>
    <s v=""/>
    <s v=""/>
    <s v=""/>
    <s v=""/>
    <s v=""/>
    <s v=""/>
    <s v=""/>
    <n v="0"/>
    <n v="0"/>
    <n v="0"/>
    <n v="0"/>
    <n v="0"/>
  </r>
  <r>
    <x v="88"/>
    <s v="CC"/>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r>
  <r>
    <x v="89"/>
    <m/>
    <s v="Entertainment"/>
    <s v=""/>
    <x v="1"/>
    <s v="Comedy Dynamics"/>
    <s v="Comedy Dynamics"/>
    <s v="Comedy Dynamics"/>
    <m/>
    <m/>
    <m/>
    <m/>
    <m/>
    <m/>
    <m/>
    <m/>
    <x v="1"/>
    <m/>
    <m/>
    <m/>
    <m/>
    <m/>
    <m/>
    <m/>
    <s v=""/>
    <s v=""/>
    <s v=""/>
    <s v=""/>
    <s v=""/>
    <s v=""/>
    <s v=""/>
    <s v=""/>
    <s v=""/>
    <s v=""/>
    <s v=""/>
    <s v=""/>
    <s v=""/>
    <s v=""/>
    <s v=""/>
    <s v=""/>
    <s v=""/>
    <s v=""/>
    <s v=""/>
    <s v=""/>
    <s v=""/>
    <s v=""/>
    <s v=""/>
    <s v=""/>
    <s v=""/>
    <s v=""/>
    <s v=""/>
    <s v=""/>
    <s v=""/>
    <s v=""/>
    <s v=""/>
    <s v=""/>
    <s v=""/>
    <s v=""/>
    <s v=""/>
    <s v=""/>
    <s v=""/>
    <s v=""/>
    <s v=""/>
    <s v=""/>
    <s v=""/>
    <n v="0"/>
    <n v="0"/>
    <n v="0"/>
    <n v="0"/>
    <n v="0"/>
  </r>
  <r>
    <x v="90"/>
    <m/>
    <s v="Entertainment"/>
    <s v=""/>
    <x v="1"/>
    <m/>
    <m/>
    <m/>
    <m/>
    <m/>
    <m/>
    <s v="Yes"/>
    <s v="Yes"/>
    <s v="Yes"/>
    <s v="Yes"/>
    <m/>
    <x v="1"/>
    <m/>
    <m/>
    <m/>
    <m/>
    <m/>
    <m/>
    <m/>
    <s v=""/>
    <s v=""/>
    <s v=""/>
    <s v=""/>
    <s v=""/>
    <s v=""/>
    <s v=""/>
    <s v=""/>
    <s v=""/>
    <s v=""/>
    <s v=""/>
    <s v=""/>
    <s v=""/>
    <s v=""/>
    <s v=""/>
    <s v=""/>
    <s v=""/>
    <s v=""/>
    <s v=""/>
    <s v=""/>
    <s v=""/>
    <s v=""/>
    <s v=""/>
    <s v=""/>
    <s v=""/>
    <s v=""/>
    <s v=""/>
    <s v=""/>
    <s v=""/>
    <s v=""/>
    <s v=""/>
    <s v=""/>
    <s v=""/>
    <s v=""/>
    <s v=""/>
    <s v=""/>
    <s v=""/>
    <s v=""/>
    <s v=""/>
    <s v=""/>
    <s v=""/>
    <n v="0"/>
    <n v="0"/>
    <n v="0"/>
    <n v="0"/>
    <n v="0"/>
  </r>
  <r>
    <x v="91"/>
    <s v="Comet"/>
    <s v="Entertainment"/>
    <s v=""/>
    <x v="1"/>
    <s v="Yes"/>
    <s v="Yes"/>
    <s v="Yes"/>
    <m/>
    <m/>
    <m/>
    <m/>
    <m/>
    <m/>
    <m/>
    <m/>
    <x v="0"/>
    <m/>
    <s v="Yes"/>
    <m/>
    <m/>
    <m/>
    <m/>
    <m/>
    <s v=""/>
    <s v=""/>
    <s v=""/>
    <s v=""/>
    <s v=""/>
    <s v=""/>
    <s v=""/>
    <s v=""/>
    <s v=""/>
    <s v=""/>
    <s v=""/>
    <s v=""/>
    <s v=""/>
    <s v=""/>
    <s v=""/>
    <s v=""/>
    <s v=""/>
    <s v=""/>
    <s v=""/>
    <s v=""/>
    <s v=""/>
    <s v=""/>
    <s v=""/>
    <s v=""/>
    <s v=""/>
    <s v=""/>
    <s v=""/>
    <s v=""/>
    <s v=""/>
    <s v=""/>
    <s v=""/>
    <s v=""/>
    <s v=""/>
    <s v=""/>
    <s v=""/>
    <s v=""/>
    <s v=""/>
    <s v=""/>
    <s v=""/>
    <s v=""/>
    <s v=""/>
    <n v="0"/>
    <n v="0"/>
    <n v="0"/>
    <n v="0"/>
    <n v="0"/>
  </r>
  <r>
    <x v="92"/>
    <s v="ConTV"/>
    <s v="Kids and family"/>
    <s v=""/>
    <x v="1"/>
    <s v="CONtv"/>
    <s v="CONtv"/>
    <s v="CONtv"/>
    <m/>
    <m/>
    <m/>
    <m/>
    <m/>
    <m/>
    <m/>
    <m/>
    <x v="1"/>
    <m/>
    <m/>
    <m/>
    <m/>
    <m/>
    <m/>
    <m/>
    <s v=""/>
    <s v=""/>
    <s v=""/>
    <s v=""/>
    <s v=""/>
    <s v=""/>
    <s v=""/>
    <s v=""/>
    <s v=""/>
    <s v=""/>
    <s v=""/>
    <s v=""/>
    <s v=""/>
    <s v=""/>
    <s v=""/>
    <s v=""/>
    <s v=""/>
    <s v=""/>
    <s v=""/>
    <s v=""/>
    <s v=""/>
    <s v=""/>
    <s v=""/>
    <s v=""/>
    <s v=""/>
    <s v=""/>
    <s v=""/>
    <s v=""/>
    <s v=""/>
    <s v=""/>
    <s v=""/>
    <s v=""/>
    <s v=""/>
    <s v=""/>
    <s v=""/>
    <s v=""/>
    <s v=""/>
    <s v=""/>
    <s v=""/>
    <s v=""/>
    <s v=""/>
    <n v="0"/>
    <n v="0"/>
    <n v="0"/>
    <n v="0"/>
    <n v="0"/>
  </r>
  <r>
    <x v="93"/>
    <s v=""/>
    <s v="Lifestyle"/>
    <s v=""/>
    <x v="0"/>
    <s v="Lifestyle Extra"/>
    <s v="Lifestyle Extra"/>
    <s v="Lifestyle Extras"/>
    <m/>
    <m/>
    <m/>
    <s v="Yes"/>
    <s v="Yes"/>
    <s v="Yes"/>
    <s v="Yes"/>
    <m/>
    <x v="1"/>
    <s v="Entertainment"/>
    <s v="Fubo Extra"/>
    <m/>
    <m/>
    <s v="Plus"/>
    <m/>
    <s v="Yes"/>
    <s v=""/>
    <s v=""/>
    <s v=""/>
    <s v=""/>
    <s v=""/>
    <s v=""/>
    <s v=""/>
    <s v=""/>
    <s v=""/>
    <s v=""/>
    <s v=""/>
    <s v=""/>
    <s v=""/>
    <s v=""/>
    <s v=""/>
    <s v=""/>
    <s v=""/>
    <s v=""/>
    <s v=""/>
    <s v=""/>
    <s v=""/>
    <s v=""/>
    <s v=""/>
    <s v=""/>
    <s v=""/>
    <s v=""/>
    <s v=""/>
    <s v=""/>
    <s v=""/>
    <s v=""/>
    <s v=""/>
    <s v=""/>
    <s v=""/>
    <s v=""/>
    <s v=""/>
    <s v=""/>
    <s v=""/>
    <s v=""/>
    <s v=""/>
    <s v=""/>
    <s v=""/>
    <n v="0"/>
    <n v="0"/>
    <n v="0"/>
    <n v="0"/>
    <n v="0"/>
  </r>
  <r>
    <x v="94"/>
    <s v="CourtTV"/>
    <s v="Entertainment"/>
    <s v=""/>
    <x v="1"/>
    <m/>
    <m/>
    <m/>
    <m/>
    <m/>
    <m/>
    <m/>
    <m/>
    <m/>
    <m/>
    <m/>
    <x v="0"/>
    <m/>
    <m/>
    <s v="Premium"/>
    <m/>
    <m/>
    <m/>
    <m/>
    <s v=""/>
    <s v=""/>
    <s v=""/>
    <s v=""/>
    <s v=""/>
    <s v=""/>
    <s v=""/>
    <s v=""/>
    <s v=""/>
    <s v=""/>
    <s v=""/>
    <s v=""/>
    <s v=""/>
    <s v=""/>
    <s v=""/>
    <s v=""/>
    <s v=""/>
    <s v=""/>
    <s v=""/>
    <s v=""/>
    <s v=""/>
    <s v=""/>
    <s v=""/>
    <s v=""/>
    <s v=""/>
    <s v=""/>
    <s v=""/>
    <s v=""/>
    <s v=""/>
    <s v=""/>
    <s v=""/>
    <s v=""/>
    <s v=""/>
    <s v=""/>
    <s v=""/>
    <s v=""/>
    <s v=""/>
    <s v=""/>
    <s v=""/>
    <s v=""/>
    <s v=""/>
    <n v="0"/>
    <n v="0"/>
    <n v="0"/>
    <n v="0"/>
    <n v="0"/>
  </r>
  <r>
    <x v="95"/>
    <s v="Cozy TV, Cozi TV"/>
    <s v="Entertainment"/>
    <s v=""/>
    <x v="1"/>
    <m/>
    <m/>
    <m/>
    <m/>
    <m/>
    <m/>
    <m/>
    <m/>
    <m/>
    <m/>
    <m/>
    <x v="0"/>
    <s v="Yes"/>
    <m/>
    <m/>
    <m/>
    <m/>
    <m/>
    <m/>
    <s v=""/>
    <s v=""/>
    <s v=""/>
    <s v=""/>
    <s v=""/>
    <s v=""/>
    <s v=""/>
    <s v=""/>
    <s v=""/>
    <s v=""/>
    <s v=""/>
    <s v=""/>
    <s v=""/>
    <s v=""/>
    <s v=""/>
    <s v=""/>
    <s v=""/>
    <s v=""/>
    <s v=""/>
    <s v=""/>
    <s v=""/>
    <s v=""/>
    <s v=""/>
    <s v=""/>
    <s v=""/>
    <s v=""/>
    <s v=""/>
    <s v=""/>
    <s v=""/>
    <s v=""/>
    <s v=""/>
    <s v=""/>
    <s v=""/>
    <s v=""/>
    <s v=""/>
    <s v=""/>
    <s v=""/>
    <s v=""/>
    <s v=""/>
    <s v=""/>
    <s v=""/>
    <n v="0"/>
    <n v="0"/>
    <n v="0"/>
    <n v="0"/>
    <n v="0"/>
  </r>
  <r>
    <x v="96"/>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r>
  <r>
    <x v="97"/>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r>
  <r>
    <x v="98"/>
    <m/>
    <s v="International"/>
    <s v=""/>
    <x v="1"/>
    <s v="Caribe Extra"/>
    <s v="Caribe Extra"/>
    <s v="Caribe Extra"/>
    <m/>
    <m/>
    <m/>
    <m/>
    <m/>
    <m/>
    <m/>
    <m/>
    <x v="1"/>
    <m/>
    <m/>
    <m/>
    <m/>
    <m/>
    <m/>
    <m/>
    <s v=""/>
    <s v=""/>
    <s v=""/>
    <s v=""/>
    <s v=""/>
    <s v=""/>
    <s v=""/>
    <s v=""/>
    <s v=""/>
    <s v=""/>
    <s v=""/>
    <s v=""/>
    <s v=""/>
    <s v=""/>
    <s v=""/>
    <s v=""/>
    <s v=""/>
    <s v=""/>
    <s v=""/>
    <s v=""/>
    <s v=""/>
    <s v=""/>
    <s v=""/>
    <s v=""/>
    <s v=""/>
    <s v=""/>
    <s v=""/>
    <s v=""/>
    <s v=""/>
    <s v=""/>
    <s v=""/>
    <s v=""/>
    <s v=""/>
    <s v=""/>
    <s v=""/>
    <s v=""/>
    <s v=""/>
    <s v=""/>
    <s v=""/>
    <s v=""/>
    <s v=""/>
    <n v="0"/>
    <n v="0"/>
    <n v="0"/>
    <n v="0"/>
    <n v="0"/>
  </r>
  <r>
    <x v="99"/>
    <s v="CuriosityStream"/>
    <s v="Lifestyle"/>
    <s v=""/>
    <x v="1"/>
    <s v="CuriosityStream"/>
    <s v="CuriosityStream"/>
    <s v="CuriosityStream"/>
    <m/>
    <m/>
    <m/>
    <m/>
    <m/>
    <m/>
    <m/>
    <m/>
    <x v="5"/>
    <m/>
    <m/>
    <m/>
    <s v="Yes"/>
    <s v="Yes"/>
    <m/>
    <m/>
    <s v=""/>
    <s v=""/>
    <s v=""/>
    <s v=""/>
    <s v=""/>
    <s v=""/>
    <s v=""/>
    <s v=""/>
    <s v=""/>
    <s v=""/>
    <s v=""/>
    <s v=""/>
    <s v=""/>
    <s v=""/>
    <s v=""/>
    <s v=""/>
    <s v=""/>
    <s v=""/>
    <s v=""/>
    <s v=""/>
    <s v=""/>
    <s v=""/>
    <s v=""/>
    <s v=""/>
    <s v=""/>
    <s v=""/>
    <s v=""/>
    <s v=""/>
    <s v=""/>
    <s v=""/>
    <s v=""/>
    <s v=""/>
    <s v=""/>
    <s v=""/>
    <s v=""/>
    <s v=""/>
    <s v=""/>
    <s v=""/>
    <s v=""/>
    <s v=""/>
    <s v=""/>
    <n v="0"/>
    <n v="0"/>
    <n v="0"/>
    <n v="0"/>
    <n v="0"/>
  </r>
  <r>
    <x v="100"/>
    <s v="The CW"/>
    <s v="Broadcast networks"/>
    <s v=""/>
    <x v="1"/>
    <m/>
    <m/>
    <m/>
    <s v="Yes"/>
    <s v="Yes"/>
    <s v="Yes"/>
    <s v="Yes"/>
    <s v="Yes"/>
    <s v="Yes"/>
    <s v="Yes"/>
    <m/>
    <x v="0"/>
    <s v="Yes"/>
    <m/>
    <m/>
    <m/>
    <m/>
    <m/>
    <m/>
    <s v=""/>
    <s v=""/>
    <s v=""/>
    <s v=""/>
    <s v=""/>
    <s v=""/>
    <s v=""/>
    <s v=""/>
    <s v=""/>
    <s v=""/>
    <s v=""/>
    <s v=""/>
    <s v=""/>
    <s v=""/>
    <s v=""/>
    <s v=""/>
    <s v=""/>
    <s v=""/>
    <s v=""/>
    <s v=""/>
    <s v=""/>
    <s v=""/>
    <s v=""/>
    <s v=""/>
    <s v=""/>
    <s v=""/>
    <s v=""/>
    <s v=""/>
    <s v=""/>
    <s v=""/>
    <s v=""/>
    <s v=""/>
    <s v=""/>
    <s v=""/>
    <s v=""/>
    <s v=""/>
    <s v=""/>
    <s v=""/>
    <s v=""/>
    <s v=""/>
    <s v=""/>
    <n v="0"/>
    <n v="0"/>
    <n v="0"/>
    <n v="0"/>
    <n v="0"/>
  </r>
  <r>
    <x v="101"/>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r>
  <r>
    <x v="102"/>
    <m/>
    <s v="Spanish"/>
    <s v=""/>
    <x v="1"/>
    <m/>
    <m/>
    <m/>
    <m/>
    <m/>
    <m/>
    <m/>
    <m/>
    <m/>
    <m/>
    <m/>
    <x v="1"/>
    <m/>
    <s v="Entretenimiento Plus"/>
    <m/>
    <m/>
    <m/>
    <m/>
    <m/>
    <s v=""/>
    <s v=""/>
    <s v=""/>
    <s v=""/>
    <s v=""/>
    <s v=""/>
    <s v=""/>
    <s v=""/>
    <s v=""/>
    <s v=""/>
    <s v=""/>
    <s v=""/>
    <s v=""/>
    <s v=""/>
    <s v=""/>
    <s v=""/>
    <s v=""/>
    <s v=""/>
    <s v=""/>
    <s v=""/>
    <s v=""/>
    <s v=""/>
    <s v=""/>
    <s v=""/>
    <s v=""/>
    <s v=""/>
    <s v=""/>
    <s v=""/>
    <s v=""/>
    <s v=""/>
    <s v=""/>
    <s v=""/>
    <s v=""/>
    <s v=""/>
    <s v=""/>
    <s v=""/>
    <s v=""/>
    <s v=""/>
    <s v=""/>
    <s v=""/>
    <s v=""/>
    <n v="0"/>
    <n v="0"/>
    <n v="0"/>
    <n v="0"/>
    <n v="0"/>
  </r>
  <r>
    <x v="10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104"/>
    <s v=""/>
    <s v="Lifestyle"/>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r>
  <r>
    <x v="105"/>
    <s v="Discovery, Discovery (East &amp; West)"/>
    <s v="Entertainment"/>
    <s v=""/>
    <x v="0"/>
    <m/>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r>
  <r>
    <x v="106"/>
    <s v="Discovery En Español, Discovery En Espanol Hd, Discovery Espanol"/>
    <s v="Spanish"/>
    <s v=""/>
    <x v="1"/>
    <s v="Best of Spanish"/>
    <s v="Best of Spanish"/>
    <s v="Best of Spanish"/>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r>
  <r>
    <x v="107"/>
    <s v="Discovery Familia Hd"/>
    <s v="Spanish"/>
    <s v=""/>
    <x v="1"/>
    <s v="Best of Spanish"/>
    <s v="Best of Spanish"/>
    <s v="Best of Spanish"/>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r>
  <r>
    <x v="108"/>
    <s v="Discovery Family Channel"/>
    <s v="Kids and family"/>
    <s v=""/>
    <x v="0"/>
    <m/>
    <m/>
    <m/>
    <m/>
    <m/>
    <m/>
    <m/>
    <s v="Yes"/>
    <s v="Yes"/>
    <m/>
    <m/>
    <x v="1"/>
    <s v="Entertainment"/>
    <s v="Fubo Extra"/>
    <m/>
    <m/>
    <s v="Plus"/>
    <m/>
    <s v="Yes"/>
    <s v=""/>
    <s v=""/>
    <s v=""/>
    <s v=""/>
    <s v=""/>
    <s v=""/>
    <s v=""/>
    <s v=""/>
    <s v=""/>
    <s v=""/>
    <s v=""/>
    <s v=""/>
    <s v=""/>
    <s v=""/>
    <s v=""/>
    <s v=""/>
    <s v=""/>
    <s v=""/>
    <s v=""/>
    <s v=""/>
    <s v=""/>
    <s v=""/>
    <s v=""/>
    <s v=""/>
    <s v=""/>
    <s v=""/>
    <s v=""/>
    <s v=""/>
    <s v=""/>
    <s v=""/>
    <s v=""/>
    <s v=""/>
    <s v=""/>
    <s v=""/>
    <s v=""/>
    <s v=""/>
    <s v=""/>
    <s v=""/>
    <s v=""/>
    <s v=""/>
    <s v=""/>
    <n v="0"/>
    <n v="0"/>
    <n v="0"/>
    <n v="0"/>
    <n v="0"/>
  </r>
  <r>
    <x v="109"/>
    <s v="Discovery Life Channel"/>
    <s v="Lifestyle"/>
    <s v=""/>
    <x v="0"/>
    <m/>
    <m/>
    <m/>
    <m/>
    <m/>
    <m/>
    <m/>
    <s v="Yes"/>
    <s v="Yes"/>
    <s v="Yes"/>
    <m/>
    <x v="1"/>
    <s v="Entertainment"/>
    <s v="Fubo Extra"/>
    <m/>
    <m/>
    <s v="Plus"/>
    <m/>
    <s v="Yes"/>
    <s v=""/>
    <s v=""/>
    <s v=""/>
    <s v=""/>
    <s v=""/>
    <s v=""/>
    <s v=""/>
    <s v=""/>
    <s v=""/>
    <s v=""/>
    <s v=""/>
    <s v=""/>
    <s v=""/>
    <s v=""/>
    <s v=""/>
    <s v=""/>
    <s v=""/>
    <s v=""/>
    <s v=""/>
    <s v=""/>
    <s v=""/>
    <s v=""/>
    <s v=""/>
    <s v=""/>
    <s v=""/>
    <s v=""/>
    <s v=""/>
    <s v=""/>
    <s v=""/>
    <s v=""/>
    <s v=""/>
    <s v=""/>
    <s v=""/>
    <s v=""/>
    <s v=""/>
    <s v=""/>
    <s v=""/>
    <s v=""/>
    <s v=""/>
    <s v=""/>
    <s v=""/>
    <n v="0"/>
    <n v="0"/>
    <n v="0"/>
    <n v="0"/>
    <n v="0"/>
  </r>
  <r>
    <x v="110"/>
    <s v="Disney"/>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11"/>
    <s v="Disney Jr, DISNEY-JR"/>
    <s v="Kids and family"/>
    <s v=""/>
    <x v="1"/>
    <s v="Kids Extra"/>
    <m/>
    <s v="Kid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r>
  <r>
    <x v="112"/>
    <s v="DISNEY-XD"/>
    <s v="Kids and family"/>
    <s v=""/>
    <x v="1"/>
    <s v="Kids Extra"/>
    <m/>
    <s v="Kids Extra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13"/>
    <s v="Do It Yourself, DIY Network"/>
    <s v="Lifestyle"/>
    <s v=""/>
    <x v="0"/>
    <s v="Lifestyle Extra"/>
    <s v="Lifestyle Extra"/>
    <s v="Lifestyle Extras"/>
    <m/>
    <m/>
    <m/>
    <m/>
    <s v="Yes"/>
    <s v="Yes"/>
    <s v="Yes"/>
    <m/>
    <x v="1"/>
    <s v="Entertainment"/>
    <s v="Fubo Extra"/>
    <m/>
    <m/>
    <s v="Yes"/>
    <m/>
    <s v="Yes"/>
    <s v=""/>
    <s v=""/>
    <s v=""/>
    <s v=""/>
    <s v=""/>
    <s v=""/>
    <s v=""/>
    <s v=""/>
    <s v=""/>
    <s v=""/>
    <s v=""/>
    <s v=""/>
    <s v=""/>
    <s v=""/>
    <s v=""/>
    <s v=""/>
    <s v=""/>
    <s v=""/>
    <s v=""/>
    <s v=""/>
    <s v=""/>
    <s v=""/>
    <s v=""/>
    <s v=""/>
    <s v=""/>
    <s v=""/>
    <s v=""/>
    <s v=""/>
    <s v=""/>
    <s v=""/>
    <s v=""/>
    <s v=""/>
    <s v=""/>
    <s v=""/>
    <s v=""/>
    <s v=""/>
    <s v=""/>
    <s v=""/>
    <s v=""/>
    <s v=""/>
    <s v=""/>
    <n v="0"/>
    <n v="0"/>
    <n v="0"/>
    <n v="0"/>
    <n v="0"/>
  </r>
  <r>
    <x v="114"/>
    <m/>
    <s v="Entertainment"/>
    <s v=""/>
    <x v="1"/>
    <s v="Docurama"/>
    <s v="Docurama"/>
    <s v="Docurama"/>
    <m/>
    <m/>
    <m/>
    <m/>
    <m/>
    <m/>
    <m/>
    <m/>
    <x v="1"/>
    <m/>
    <m/>
    <m/>
    <m/>
    <m/>
    <m/>
    <m/>
    <s v=""/>
    <s v=""/>
    <s v=""/>
    <s v=""/>
    <s v=""/>
    <s v=""/>
    <s v=""/>
    <s v=""/>
    <s v=""/>
    <s v=""/>
    <s v=""/>
    <s v=""/>
    <s v=""/>
    <s v=""/>
    <s v=""/>
    <s v=""/>
    <s v=""/>
    <s v=""/>
    <s v=""/>
    <s v=""/>
    <s v=""/>
    <s v=""/>
    <s v=""/>
    <s v=""/>
    <s v=""/>
    <s v=""/>
    <s v=""/>
    <s v=""/>
    <s v=""/>
    <s v=""/>
    <s v=""/>
    <s v=""/>
    <s v=""/>
    <s v=""/>
    <s v=""/>
    <s v=""/>
    <s v=""/>
    <s v=""/>
    <s v=""/>
    <s v=""/>
    <s v=""/>
    <n v="0"/>
    <n v="0"/>
    <n v="0"/>
    <n v="0"/>
    <n v="0"/>
  </r>
  <r>
    <x v="115"/>
    <s v="DogTV"/>
    <s v="Lifestyle"/>
    <s v=""/>
    <x v="1"/>
    <s v="DOGTV"/>
    <s v="DOGTV"/>
    <s v="DOGTV"/>
    <m/>
    <m/>
    <m/>
    <m/>
    <m/>
    <m/>
    <m/>
    <m/>
    <x v="1"/>
    <m/>
    <m/>
    <m/>
    <m/>
    <m/>
    <m/>
    <m/>
    <s v=""/>
    <s v=""/>
    <s v=""/>
    <s v=""/>
    <s v=""/>
    <s v=""/>
    <s v=""/>
    <s v=""/>
    <s v=""/>
    <s v=""/>
    <s v=""/>
    <s v=""/>
    <s v=""/>
    <s v=""/>
    <s v=""/>
    <s v=""/>
    <s v=""/>
    <s v=""/>
    <s v=""/>
    <s v=""/>
    <s v=""/>
    <s v=""/>
    <s v=""/>
    <s v=""/>
    <s v=""/>
    <s v=""/>
    <s v=""/>
    <s v=""/>
    <s v=""/>
    <s v=""/>
    <s v=""/>
    <s v=""/>
    <s v=""/>
    <s v=""/>
    <s v=""/>
    <s v=""/>
    <s v=""/>
    <s v=""/>
    <s v=""/>
    <s v=""/>
    <s v=""/>
    <n v="0"/>
    <n v="0"/>
    <n v="0"/>
    <n v="0"/>
    <n v="0"/>
  </r>
  <r>
    <x v="116"/>
    <m/>
    <s v="International"/>
    <s v=""/>
    <x v="1"/>
    <s v="Caribe Extra"/>
    <s v="Caribe Extra"/>
    <s v="Caribe Extra"/>
    <m/>
    <m/>
    <m/>
    <m/>
    <m/>
    <m/>
    <m/>
    <m/>
    <x v="1"/>
    <m/>
    <m/>
    <m/>
    <m/>
    <m/>
    <m/>
    <m/>
    <s v=""/>
    <s v=""/>
    <s v=""/>
    <s v=""/>
    <s v=""/>
    <s v=""/>
    <s v=""/>
    <s v=""/>
    <s v=""/>
    <s v=""/>
    <s v=""/>
    <s v=""/>
    <s v=""/>
    <s v=""/>
    <s v=""/>
    <s v=""/>
    <s v=""/>
    <s v=""/>
    <s v=""/>
    <s v=""/>
    <s v=""/>
    <s v=""/>
    <s v=""/>
    <s v=""/>
    <s v=""/>
    <s v=""/>
    <s v=""/>
    <s v=""/>
    <s v=""/>
    <s v=""/>
    <s v=""/>
    <s v=""/>
    <s v=""/>
    <s v=""/>
    <s v=""/>
    <s v=""/>
    <s v=""/>
    <s v=""/>
    <s v=""/>
    <s v=""/>
    <s v=""/>
    <n v="0"/>
    <n v="0"/>
    <n v="0"/>
    <n v="0"/>
    <n v="0"/>
  </r>
  <r>
    <x v="117"/>
    <m/>
    <s v="Entertainment"/>
    <s v=""/>
    <x v="1"/>
    <s v="Dove Channel"/>
    <s v="Dove Channel"/>
    <s v="Dove Channel"/>
    <m/>
    <m/>
    <m/>
    <m/>
    <m/>
    <m/>
    <m/>
    <m/>
    <x v="1"/>
    <m/>
    <m/>
    <m/>
    <m/>
    <m/>
    <m/>
    <m/>
    <s v=""/>
    <s v=""/>
    <s v=""/>
    <s v=""/>
    <s v=""/>
    <s v=""/>
    <s v=""/>
    <s v=""/>
    <s v=""/>
    <s v=""/>
    <s v=""/>
    <s v=""/>
    <s v=""/>
    <s v=""/>
    <s v=""/>
    <s v=""/>
    <s v=""/>
    <s v=""/>
    <s v=""/>
    <s v=""/>
    <s v=""/>
    <s v=""/>
    <s v=""/>
    <s v=""/>
    <s v=""/>
    <s v=""/>
    <s v=""/>
    <s v=""/>
    <s v=""/>
    <s v=""/>
    <s v=""/>
    <s v=""/>
    <s v=""/>
    <s v=""/>
    <s v=""/>
    <s v=""/>
    <s v=""/>
    <s v=""/>
    <s v=""/>
    <s v=""/>
    <s v=""/>
    <n v="0"/>
    <n v="0"/>
    <n v="0"/>
    <n v="0"/>
    <n v="0"/>
  </r>
  <r>
    <x v="118"/>
    <m/>
    <s v="Lifestyle"/>
    <s v=""/>
    <x v="1"/>
    <s v="DOX"/>
    <s v="DOX"/>
    <s v="DOX"/>
    <m/>
    <m/>
    <m/>
    <m/>
    <m/>
    <m/>
    <m/>
    <m/>
    <x v="1"/>
    <m/>
    <m/>
    <m/>
    <m/>
    <m/>
    <m/>
    <m/>
    <s v=""/>
    <s v=""/>
    <s v=""/>
    <s v=""/>
    <s v=""/>
    <s v=""/>
    <s v=""/>
    <s v=""/>
    <s v=""/>
    <s v=""/>
    <s v=""/>
    <s v=""/>
    <s v=""/>
    <s v=""/>
    <s v=""/>
    <s v=""/>
    <s v=""/>
    <s v=""/>
    <s v=""/>
    <s v=""/>
    <s v=""/>
    <s v=""/>
    <s v=""/>
    <s v=""/>
    <s v=""/>
    <s v=""/>
    <s v=""/>
    <s v=""/>
    <s v=""/>
    <s v=""/>
    <s v=""/>
    <s v=""/>
    <s v=""/>
    <s v=""/>
    <s v=""/>
    <s v=""/>
    <s v=""/>
    <s v=""/>
    <s v=""/>
    <s v=""/>
    <s v=""/>
    <n v="0"/>
    <n v="0"/>
    <n v="0"/>
    <n v="0"/>
    <n v="0"/>
  </r>
  <r>
    <x v="119"/>
    <s v="Duck TV"/>
    <s v="Kids and family"/>
    <s v=""/>
    <x v="1"/>
    <s v="Kids Extra"/>
    <s v="Kids Extra"/>
    <s v="Kids Extras"/>
    <m/>
    <m/>
    <m/>
    <m/>
    <m/>
    <m/>
    <m/>
    <m/>
    <x v="1"/>
    <m/>
    <m/>
    <s v="Premium"/>
    <m/>
    <m/>
    <m/>
    <m/>
    <s v=""/>
    <s v=""/>
    <s v=""/>
    <s v=""/>
    <s v=""/>
    <s v=""/>
    <s v=""/>
    <s v=""/>
    <s v=""/>
    <s v=""/>
    <s v=""/>
    <s v=""/>
    <s v=""/>
    <s v=""/>
    <s v=""/>
    <s v=""/>
    <s v=""/>
    <s v=""/>
    <s v=""/>
    <s v=""/>
    <s v=""/>
    <s v=""/>
    <s v=""/>
    <s v=""/>
    <s v=""/>
    <s v=""/>
    <s v=""/>
    <s v=""/>
    <s v=""/>
    <s v=""/>
    <s v=""/>
    <s v=""/>
    <s v=""/>
    <s v=""/>
    <s v=""/>
    <s v=""/>
    <s v=""/>
    <s v=""/>
    <s v=""/>
    <s v=""/>
    <s v=""/>
    <n v="0"/>
    <n v="0"/>
    <n v="0"/>
    <n v="0"/>
    <n v="0"/>
  </r>
  <r>
    <x v="120"/>
    <s v="E! Now, E! Network"/>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r>
  <r>
    <x v="121"/>
    <m/>
    <s v="Sports"/>
    <s v=""/>
    <x v="1"/>
    <s v="Echoboom Sports"/>
    <s v="Echoboom Sports"/>
    <s v="Echoboom Sports"/>
    <m/>
    <m/>
    <m/>
    <m/>
    <m/>
    <m/>
    <m/>
    <m/>
    <x v="1"/>
    <m/>
    <m/>
    <m/>
    <m/>
    <m/>
    <m/>
    <m/>
    <s v=""/>
    <s v=""/>
    <s v=""/>
    <s v=""/>
    <s v=""/>
    <s v=""/>
    <s v=""/>
    <s v=""/>
    <s v=""/>
    <s v=""/>
    <s v=""/>
    <s v=""/>
    <s v=""/>
    <s v=""/>
    <s v=""/>
    <s v=""/>
    <s v=""/>
    <s v=""/>
    <s v=""/>
    <s v=""/>
    <s v=""/>
    <s v=""/>
    <s v=""/>
    <s v=""/>
    <s v=""/>
    <s v=""/>
    <s v=""/>
    <s v=""/>
    <s v=""/>
    <s v=""/>
    <s v=""/>
    <s v=""/>
    <s v=""/>
    <s v=""/>
    <s v=""/>
    <s v=""/>
    <s v=""/>
    <s v=""/>
    <s v=""/>
    <s v=""/>
    <s v=""/>
    <n v="0"/>
    <n v="0"/>
    <n v="0"/>
    <n v="0"/>
    <n v="0"/>
  </r>
  <r>
    <x v="12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123"/>
    <s v="Ecuavisa"/>
    <s v="Spanish"/>
    <s v=""/>
    <x v="1"/>
    <s v="Sudamérica Extra"/>
    <s v="Sudamérica Extra"/>
    <s v="Sudamérica Extra"/>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124"/>
    <m/>
    <s v="Spanish"/>
    <s v=""/>
    <x v="1"/>
    <s v="Best of Spanish"/>
    <s v="Best of Spanish"/>
    <s v="Best of Spanish"/>
    <m/>
    <m/>
    <m/>
    <m/>
    <m/>
    <m/>
    <m/>
    <m/>
    <x v="1"/>
    <m/>
    <m/>
    <m/>
    <m/>
    <m/>
    <m/>
    <m/>
    <s v=""/>
    <s v=""/>
    <s v=""/>
    <s v=""/>
    <s v=""/>
    <s v=""/>
    <s v=""/>
    <s v=""/>
    <s v=""/>
    <s v=""/>
    <s v=""/>
    <s v=""/>
    <s v=""/>
    <s v=""/>
    <s v=""/>
    <s v=""/>
    <s v=""/>
    <s v=""/>
    <s v=""/>
    <s v=""/>
    <s v=""/>
    <s v=""/>
    <s v=""/>
    <s v=""/>
    <s v=""/>
    <s v=""/>
    <s v=""/>
    <s v=""/>
    <s v=""/>
    <s v=""/>
    <s v=""/>
    <s v=""/>
    <s v=""/>
    <s v=""/>
    <s v=""/>
    <s v=""/>
    <s v=""/>
    <s v=""/>
    <s v=""/>
    <s v=""/>
    <s v=""/>
    <n v="0"/>
    <n v="0"/>
    <n v="0"/>
    <n v="0"/>
    <n v="0"/>
  </r>
  <r>
    <x v="125"/>
    <m/>
    <s v="Lifestyle"/>
    <s v=""/>
    <x v="1"/>
    <m/>
    <m/>
    <m/>
    <m/>
    <m/>
    <m/>
    <m/>
    <m/>
    <m/>
    <m/>
    <m/>
    <x v="1"/>
    <m/>
    <s v="Fubo Latino"/>
    <m/>
    <m/>
    <m/>
    <m/>
    <m/>
    <s v=""/>
    <s v=""/>
    <s v=""/>
    <s v=""/>
    <s v=""/>
    <s v=""/>
    <s v=""/>
    <s v=""/>
    <s v=""/>
    <s v=""/>
    <s v=""/>
    <s v=""/>
    <s v=""/>
    <s v=""/>
    <s v=""/>
    <s v=""/>
    <s v=""/>
    <s v=""/>
    <s v=""/>
    <s v=""/>
    <s v=""/>
    <s v=""/>
    <s v=""/>
    <s v=""/>
    <s v=""/>
    <s v=""/>
    <s v=""/>
    <s v=""/>
    <s v=""/>
    <s v=""/>
    <s v=""/>
    <s v=""/>
    <s v=""/>
    <s v=""/>
    <s v=""/>
    <s v=""/>
    <s v=""/>
    <s v=""/>
    <s v=""/>
    <s v=""/>
    <s v=""/>
    <n v="0"/>
    <n v="0"/>
    <n v="0"/>
    <n v="0"/>
    <n v="0"/>
  </r>
  <r>
    <x v="126"/>
    <m/>
    <s v="Spanish"/>
    <s v=""/>
    <x v="1"/>
    <s v="Sudamérica Extra"/>
    <s v="Sudamérica Extra"/>
    <s v="Sudamérica Extra"/>
    <m/>
    <m/>
    <m/>
    <m/>
    <m/>
    <m/>
    <m/>
    <m/>
    <x v="1"/>
    <m/>
    <m/>
    <m/>
    <m/>
    <m/>
    <m/>
    <m/>
    <s v=""/>
    <s v=""/>
    <s v=""/>
    <s v=""/>
    <s v=""/>
    <s v=""/>
    <s v=""/>
    <s v=""/>
    <s v=""/>
    <s v=""/>
    <s v=""/>
    <s v=""/>
    <s v=""/>
    <s v=""/>
    <s v=""/>
    <s v=""/>
    <s v=""/>
    <s v=""/>
    <s v=""/>
    <s v=""/>
    <s v=""/>
    <s v=""/>
    <s v=""/>
    <s v=""/>
    <s v=""/>
    <s v=""/>
    <s v=""/>
    <s v=""/>
    <s v=""/>
    <s v=""/>
    <s v=""/>
    <s v=""/>
    <s v=""/>
    <s v=""/>
    <s v=""/>
    <s v=""/>
    <s v=""/>
    <s v=""/>
    <s v=""/>
    <s v=""/>
    <s v=""/>
    <n v="0"/>
    <n v="0"/>
    <n v="0"/>
    <n v="0"/>
    <n v="0"/>
  </r>
  <r>
    <x v="127"/>
    <s v="Eleven Sports Network"/>
    <s v="Regional sports networks"/>
    <s v=""/>
    <x v="1"/>
    <m/>
    <m/>
    <m/>
    <m/>
    <m/>
    <m/>
    <m/>
    <m/>
    <m/>
    <m/>
    <m/>
    <x v="1"/>
    <m/>
    <s v="Fubo Cycling"/>
    <m/>
    <m/>
    <m/>
    <m/>
    <m/>
    <s v=""/>
    <s v=""/>
    <s v=""/>
    <s v=""/>
    <s v=""/>
    <s v=""/>
    <s v=""/>
    <s v=""/>
    <s v=""/>
    <s v=""/>
    <s v=""/>
    <s v=""/>
    <s v=""/>
    <s v=""/>
    <s v=""/>
    <s v=""/>
    <s v=""/>
    <s v=""/>
    <s v=""/>
    <s v=""/>
    <s v=""/>
    <s v=""/>
    <s v=""/>
    <s v=""/>
    <s v=""/>
    <s v=""/>
    <s v=""/>
    <s v=""/>
    <s v=""/>
    <s v=""/>
    <s v=""/>
    <s v=""/>
    <s v=""/>
    <s v=""/>
    <s v=""/>
    <s v=""/>
    <s v=""/>
    <s v=""/>
    <s v=""/>
    <s v=""/>
    <s v=""/>
    <n v="0"/>
    <n v="0"/>
    <n v="0"/>
    <n v="0"/>
    <n v="0"/>
  </r>
  <r>
    <x v="128"/>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129"/>
    <s v=""/>
    <s v="Premium movies"/>
    <s v=""/>
    <x v="2"/>
    <s v="Epix"/>
    <s v="Epix"/>
    <s v="Epix"/>
    <s v="Epix"/>
    <s v="Epix"/>
    <s v="Epix"/>
    <s v="Epix"/>
    <s v="Epix"/>
    <s v="Epix"/>
    <s v="Epix"/>
    <s v="Epix"/>
    <x v="6"/>
    <m/>
    <m/>
    <m/>
    <m/>
    <m/>
    <m/>
    <m/>
    <s v=""/>
    <s v=""/>
    <s v=""/>
    <s v=""/>
    <s v=""/>
    <s v=""/>
    <s v=""/>
    <s v=""/>
    <s v=""/>
    <s v=""/>
    <s v=""/>
    <s v=""/>
    <s v=""/>
    <s v=""/>
    <s v=""/>
    <s v=""/>
    <s v=""/>
    <s v=""/>
    <s v=""/>
    <s v=""/>
    <s v=""/>
    <s v=""/>
    <s v=""/>
    <s v=""/>
    <s v=""/>
    <s v=""/>
    <s v=""/>
    <s v=""/>
    <s v=""/>
    <s v=""/>
    <s v=""/>
    <s v=""/>
    <s v=""/>
    <s v=""/>
    <s v=""/>
    <s v=""/>
    <s v=""/>
    <s v=""/>
    <s v=""/>
    <s v=""/>
    <s v=""/>
    <n v="0"/>
    <n v="0"/>
    <n v="0"/>
    <n v="0"/>
    <n v="0"/>
  </r>
  <r>
    <x v="130"/>
    <s v="Epix2"/>
    <s v="Premium movies"/>
    <s v=""/>
    <x v="2"/>
    <s v="Epix"/>
    <s v="Epix"/>
    <s v="Epix"/>
    <m/>
    <m/>
    <m/>
    <m/>
    <m/>
    <m/>
    <m/>
    <m/>
    <x v="1"/>
    <m/>
    <m/>
    <m/>
    <m/>
    <m/>
    <m/>
    <m/>
    <s v=""/>
    <s v=""/>
    <s v=""/>
    <s v=""/>
    <s v=""/>
    <s v=""/>
    <s v=""/>
    <s v=""/>
    <s v=""/>
    <s v=""/>
    <s v=""/>
    <s v=""/>
    <s v=""/>
    <s v=""/>
    <s v=""/>
    <s v=""/>
    <s v=""/>
    <s v=""/>
    <s v=""/>
    <s v=""/>
    <s v=""/>
    <s v=""/>
    <s v=""/>
    <s v=""/>
    <s v=""/>
    <s v=""/>
    <s v=""/>
    <s v=""/>
    <s v=""/>
    <s v=""/>
    <s v=""/>
    <s v=""/>
    <s v=""/>
    <s v=""/>
    <s v=""/>
    <s v=""/>
    <s v=""/>
    <s v=""/>
    <s v=""/>
    <s v=""/>
    <s v=""/>
    <n v="0"/>
    <n v="0"/>
    <n v="0"/>
    <n v="0"/>
    <n v="0"/>
  </r>
  <r>
    <x v="131"/>
    <s v=""/>
    <s v="Premium movies"/>
    <s v=""/>
    <x v="1"/>
    <s v="Yes"/>
    <s v="Yes"/>
    <s v="Yes"/>
    <m/>
    <m/>
    <m/>
    <m/>
    <m/>
    <m/>
    <m/>
    <m/>
    <x v="1"/>
    <m/>
    <m/>
    <m/>
    <m/>
    <m/>
    <m/>
    <m/>
    <s v=""/>
    <s v=""/>
    <s v=""/>
    <s v=""/>
    <s v=""/>
    <s v=""/>
    <s v=""/>
    <s v=""/>
    <s v=""/>
    <s v=""/>
    <s v=""/>
    <s v=""/>
    <s v=""/>
    <s v=""/>
    <s v=""/>
    <s v=""/>
    <s v=""/>
    <s v=""/>
    <s v=""/>
    <s v=""/>
    <s v=""/>
    <s v=""/>
    <s v=""/>
    <s v=""/>
    <s v=""/>
    <s v=""/>
    <s v=""/>
    <s v=""/>
    <s v=""/>
    <s v=""/>
    <s v=""/>
    <s v=""/>
    <s v=""/>
    <s v=""/>
    <s v=""/>
    <s v=""/>
    <s v=""/>
    <s v=""/>
    <s v=""/>
    <s v=""/>
    <s v=""/>
    <n v="0"/>
    <n v="0"/>
    <n v="0"/>
    <n v="0"/>
    <n v="0"/>
  </r>
  <r>
    <x v="132"/>
    <s v=""/>
    <s v="Premium movies"/>
    <s v=""/>
    <x v="2"/>
    <s v="Epix"/>
    <s v="Epix"/>
    <s v="Epix"/>
    <m/>
    <m/>
    <m/>
    <m/>
    <m/>
    <m/>
    <m/>
    <m/>
    <x v="1"/>
    <m/>
    <m/>
    <m/>
    <m/>
    <m/>
    <m/>
    <m/>
    <s v=""/>
    <s v=""/>
    <s v=""/>
    <s v=""/>
    <s v=""/>
    <s v=""/>
    <s v=""/>
    <s v=""/>
    <s v=""/>
    <s v=""/>
    <s v=""/>
    <s v=""/>
    <s v=""/>
    <s v=""/>
    <s v=""/>
    <s v=""/>
    <s v=""/>
    <s v=""/>
    <s v=""/>
    <s v=""/>
    <s v=""/>
    <s v=""/>
    <s v=""/>
    <s v=""/>
    <s v=""/>
    <s v=""/>
    <s v=""/>
    <s v=""/>
    <s v=""/>
    <s v=""/>
    <s v=""/>
    <s v=""/>
    <s v=""/>
    <s v=""/>
    <s v=""/>
    <s v=""/>
    <s v=""/>
    <s v=""/>
    <s v=""/>
    <s v=""/>
    <s v=""/>
    <n v="0"/>
    <n v="0"/>
    <n v="0"/>
    <n v="0"/>
    <n v="0"/>
  </r>
  <r>
    <x v="133"/>
    <s v=""/>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r>
  <r>
    <x v="134"/>
    <s v="ESPN2"/>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r>
  <r>
    <x v="135"/>
    <s v="ESPN3"/>
    <s v="Sports"/>
    <s v=""/>
    <x v="1"/>
    <s v="Yes"/>
    <m/>
    <s v="Yes"/>
    <m/>
    <m/>
    <m/>
    <m/>
    <m/>
    <m/>
    <m/>
    <m/>
    <x v="1"/>
    <m/>
    <m/>
    <m/>
    <m/>
    <m/>
    <m/>
    <m/>
    <s v=""/>
    <s v=""/>
    <s v=""/>
    <s v=""/>
    <s v=""/>
    <s v=""/>
    <s v=""/>
    <s v=""/>
    <s v=""/>
    <s v=""/>
    <s v=""/>
    <s v=""/>
    <s v=""/>
    <s v=""/>
    <s v=""/>
    <s v=""/>
    <s v=""/>
    <s v=""/>
    <s v=""/>
    <s v=""/>
    <s v=""/>
    <s v=""/>
    <s v=""/>
    <s v=""/>
    <s v=""/>
    <s v=""/>
    <s v=""/>
    <s v=""/>
    <s v=""/>
    <s v=""/>
    <s v=""/>
    <s v=""/>
    <s v=""/>
    <s v=""/>
    <s v=""/>
    <s v=""/>
    <s v=""/>
    <s v=""/>
    <s v=""/>
    <s v=""/>
    <s v=""/>
    <n v="0"/>
    <n v="0"/>
    <n v="0"/>
    <n v="0"/>
    <n v="0"/>
  </r>
  <r>
    <x v="136"/>
    <s v=""/>
    <s v="Sports"/>
    <s v=""/>
    <x v="1"/>
    <m/>
    <m/>
    <m/>
    <m/>
    <m/>
    <m/>
    <m/>
    <m/>
    <m/>
    <m/>
    <m/>
    <x v="1"/>
    <s v="Yes"/>
    <m/>
    <m/>
    <m/>
    <m/>
    <m/>
    <m/>
    <s v=""/>
    <s v=""/>
    <s v=""/>
    <s v=""/>
    <s v=""/>
    <s v=""/>
    <s v=""/>
    <s v=""/>
    <s v=""/>
    <s v=""/>
    <s v=""/>
    <s v=""/>
    <s v=""/>
    <s v=""/>
    <s v=""/>
    <s v=""/>
    <s v=""/>
    <s v=""/>
    <s v=""/>
    <s v=""/>
    <s v=""/>
    <s v=""/>
    <s v=""/>
    <s v=""/>
    <s v=""/>
    <s v=""/>
    <s v=""/>
    <s v=""/>
    <s v=""/>
    <s v=""/>
    <s v=""/>
    <s v=""/>
    <s v=""/>
    <s v=""/>
    <s v=""/>
    <s v=""/>
    <s v=""/>
    <s v=""/>
    <s v=""/>
    <s v=""/>
    <s v=""/>
    <n v="0"/>
    <n v="0"/>
    <n v="0"/>
    <n v="0"/>
    <n v="0"/>
  </r>
  <r>
    <x v="137"/>
    <s v=""/>
    <s v="Spanish"/>
    <s v=""/>
    <x v="1"/>
    <m/>
    <m/>
    <m/>
    <s v="Desportes"/>
    <s v="Desportes"/>
    <s v="Desportes"/>
    <s v="Desportes"/>
    <s v="Desportes"/>
    <s v="Desportes"/>
    <s v="Desportes"/>
    <s v="Yes"/>
    <x v="1"/>
    <s v="Espanol"/>
    <s v="Fubo Latino"/>
    <m/>
    <m/>
    <s v="Yes"/>
    <s v="Yes"/>
    <m/>
    <s v=""/>
    <s v=""/>
    <s v=""/>
    <s v=""/>
    <s v=""/>
    <s v=""/>
    <s v=""/>
    <s v=""/>
    <s v=""/>
    <s v=""/>
    <s v=""/>
    <s v=""/>
    <s v=""/>
    <s v=""/>
    <s v=""/>
    <s v=""/>
    <s v=""/>
    <s v=""/>
    <s v=""/>
    <s v=""/>
    <s v=""/>
    <s v=""/>
    <s v=""/>
    <s v=""/>
    <s v=""/>
    <s v=""/>
    <s v=""/>
    <s v=""/>
    <s v=""/>
    <s v=""/>
    <s v=""/>
    <s v=""/>
    <s v=""/>
    <s v=""/>
    <s v=""/>
    <s v=""/>
    <s v=""/>
    <s v=""/>
    <s v=""/>
    <s v=""/>
    <s v=""/>
    <n v="0"/>
    <n v="0"/>
    <n v="0"/>
    <n v="0"/>
    <n v="0"/>
  </r>
  <r>
    <x v="138"/>
    <s v=""/>
    <s v="Sports"/>
    <s v=""/>
    <x v="1"/>
    <m/>
    <m/>
    <m/>
    <m/>
    <m/>
    <m/>
    <m/>
    <m/>
    <m/>
    <m/>
    <m/>
    <x v="1"/>
    <m/>
    <m/>
    <m/>
    <m/>
    <m/>
    <m/>
    <m/>
    <s v=""/>
    <s v=""/>
    <s v=""/>
    <s v=""/>
    <s v=""/>
    <s v=""/>
    <s v=""/>
    <s v=""/>
    <s v=""/>
    <s v=""/>
    <s v=""/>
    <s v=""/>
    <s v=""/>
    <s v=""/>
    <s v=""/>
    <s v=""/>
    <s v=""/>
    <s v=""/>
    <s v=""/>
    <s v=""/>
    <s v=""/>
    <s v=""/>
    <s v=""/>
    <s v=""/>
    <s v=""/>
    <s v=""/>
    <s v=""/>
    <s v=""/>
    <s v=""/>
    <s v=""/>
    <s v=""/>
    <s v=""/>
    <s v=""/>
    <s v=""/>
    <s v=""/>
    <s v=""/>
    <s v=""/>
    <s v=""/>
    <s v=""/>
    <s v=""/>
    <s v=""/>
    <n v="0"/>
    <n v="0"/>
    <n v="0"/>
    <n v="0"/>
    <n v="0"/>
  </r>
  <r>
    <x v="139"/>
    <s v="ESPN News, ESPNNews"/>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r>
  <r>
    <x v="140"/>
    <s v="ESPN U"/>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r>
  <r>
    <x v="141"/>
    <s v="EstrellaTV"/>
    <s v="Spanish"/>
    <s v=""/>
    <x v="1"/>
    <s v="Best of Spanish"/>
    <s v="Best of Spanish"/>
    <s v="Best of Spanish"/>
    <s v="Espanol"/>
    <s v="Espanol"/>
    <s v="Espanol"/>
    <s v="Espanol"/>
    <s v="Espanol"/>
    <s v="Espanol"/>
    <s v="Espanol"/>
    <s v="Yes"/>
    <x v="1"/>
    <m/>
    <s v="Yes"/>
    <m/>
    <m/>
    <m/>
    <m/>
    <m/>
    <s v=""/>
    <s v=""/>
    <s v=""/>
    <s v=""/>
    <s v=""/>
    <s v=""/>
    <s v=""/>
    <s v=""/>
    <s v=""/>
    <s v=""/>
    <s v=""/>
    <s v=""/>
    <s v=""/>
    <s v=""/>
    <s v=""/>
    <s v=""/>
    <s v=""/>
    <s v=""/>
    <s v=""/>
    <s v=""/>
    <s v=""/>
    <s v=""/>
    <s v=""/>
    <s v=""/>
    <s v=""/>
    <s v=""/>
    <s v=""/>
    <s v=""/>
    <s v=""/>
    <s v=""/>
    <s v=""/>
    <s v=""/>
    <s v=""/>
    <s v=""/>
    <s v=""/>
    <s v=""/>
    <s v=""/>
    <s v=""/>
    <s v=""/>
    <s v=""/>
    <s v=""/>
    <n v="0"/>
    <n v="0"/>
    <n v="0"/>
    <n v="0"/>
    <n v="0"/>
  </r>
  <r>
    <x v="142"/>
    <m/>
    <s v="Spanish"/>
    <s v=""/>
    <x v="1"/>
    <s v="Sudamérica Extra"/>
    <s v="Sudamérica Extra"/>
    <s v="Sudamérica Extra"/>
    <m/>
    <m/>
    <m/>
    <m/>
    <m/>
    <m/>
    <m/>
    <m/>
    <x v="1"/>
    <m/>
    <m/>
    <m/>
    <m/>
    <m/>
    <s v="Latino MAS"/>
    <m/>
    <s v=""/>
    <s v=""/>
    <s v=""/>
    <s v=""/>
    <s v=""/>
    <s v=""/>
    <s v=""/>
    <s v=""/>
    <s v=""/>
    <s v=""/>
    <s v=""/>
    <s v=""/>
    <s v=""/>
    <s v=""/>
    <s v=""/>
    <s v=""/>
    <s v=""/>
    <s v=""/>
    <s v=""/>
    <s v=""/>
    <s v=""/>
    <s v=""/>
    <s v=""/>
    <s v=""/>
    <s v=""/>
    <s v=""/>
    <s v=""/>
    <s v=""/>
    <s v=""/>
    <s v=""/>
    <s v=""/>
    <s v=""/>
    <s v=""/>
    <s v=""/>
    <s v=""/>
    <s v=""/>
    <s v=""/>
    <s v=""/>
    <s v=""/>
    <s v=""/>
    <s v=""/>
    <n v="0"/>
    <n v="0"/>
    <n v="0"/>
    <n v="0"/>
    <n v="0"/>
  </r>
  <r>
    <x v="143"/>
    <s v="Euronews"/>
    <s v="News"/>
    <s v=""/>
    <x v="1"/>
    <s v="News Extra"/>
    <s v="News Extra"/>
    <s v="News Extras"/>
    <m/>
    <m/>
    <m/>
    <m/>
    <m/>
    <m/>
    <m/>
    <m/>
    <x v="1"/>
    <m/>
    <m/>
    <s v="Premium"/>
    <m/>
    <m/>
    <m/>
    <m/>
    <s v=""/>
    <s v=""/>
    <s v=""/>
    <s v=""/>
    <s v=""/>
    <s v=""/>
    <s v=""/>
    <s v=""/>
    <s v=""/>
    <s v=""/>
    <s v=""/>
    <s v=""/>
    <s v=""/>
    <s v=""/>
    <s v=""/>
    <s v=""/>
    <s v=""/>
    <s v=""/>
    <s v=""/>
    <s v=""/>
    <s v=""/>
    <s v=""/>
    <s v=""/>
    <s v=""/>
    <s v=""/>
    <s v=""/>
    <s v=""/>
    <s v=""/>
    <s v=""/>
    <s v=""/>
    <s v=""/>
    <s v=""/>
    <s v=""/>
    <s v=""/>
    <s v=""/>
    <s v=""/>
    <s v=""/>
    <s v=""/>
    <s v=""/>
    <s v=""/>
    <s v=""/>
    <n v="0"/>
    <n v="0"/>
    <n v="0"/>
    <n v="0"/>
    <n v="0"/>
  </r>
  <r>
    <x v="144"/>
    <m/>
    <s v="Spanish"/>
    <s v=""/>
    <x v="1"/>
    <s v="Sudamérica Extra"/>
    <s v="Sudamérica Extra"/>
    <s v="Sudamérica Extra"/>
    <m/>
    <m/>
    <m/>
    <m/>
    <m/>
    <m/>
    <m/>
    <m/>
    <x v="1"/>
    <m/>
    <m/>
    <m/>
    <m/>
    <m/>
    <m/>
    <m/>
    <s v=""/>
    <s v=""/>
    <s v=""/>
    <s v=""/>
    <s v=""/>
    <s v=""/>
    <s v=""/>
    <s v=""/>
    <s v=""/>
    <s v=""/>
    <s v=""/>
    <s v=""/>
    <s v=""/>
    <s v=""/>
    <s v=""/>
    <s v=""/>
    <s v=""/>
    <s v=""/>
    <s v=""/>
    <s v=""/>
    <s v=""/>
    <s v=""/>
    <s v=""/>
    <s v=""/>
    <s v=""/>
    <s v=""/>
    <s v=""/>
    <s v=""/>
    <s v=""/>
    <s v=""/>
    <s v=""/>
    <s v=""/>
    <s v=""/>
    <s v=""/>
    <s v=""/>
    <s v=""/>
    <s v=""/>
    <s v=""/>
    <s v=""/>
    <s v=""/>
    <s v=""/>
    <n v="0"/>
    <n v="0"/>
    <n v="0"/>
    <n v="0"/>
    <n v="0"/>
  </r>
  <r>
    <x v="145"/>
    <s v=""/>
    <s v="Entertainment"/>
    <s v=""/>
    <x v="1"/>
    <s v="Comedy Extra"/>
    <s v="Comedy Extra"/>
    <s v="Comedy Extras"/>
    <m/>
    <m/>
    <m/>
    <m/>
    <m/>
    <m/>
    <m/>
    <m/>
    <x v="1"/>
    <m/>
    <m/>
    <m/>
    <m/>
    <m/>
    <m/>
    <m/>
    <s v=""/>
    <s v=""/>
    <s v=""/>
    <s v=""/>
    <s v=""/>
    <s v=""/>
    <s v=""/>
    <s v=""/>
    <s v=""/>
    <s v=""/>
    <s v=""/>
    <s v=""/>
    <s v=""/>
    <s v=""/>
    <s v=""/>
    <s v=""/>
    <s v=""/>
    <s v=""/>
    <s v=""/>
    <s v=""/>
    <s v=""/>
    <s v=""/>
    <s v=""/>
    <s v=""/>
    <s v=""/>
    <s v=""/>
    <s v=""/>
    <s v=""/>
    <s v=""/>
    <s v=""/>
    <s v=""/>
    <s v=""/>
    <s v=""/>
    <s v=""/>
    <s v=""/>
    <s v=""/>
    <s v=""/>
    <s v=""/>
    <s v=""/>
    <s v=""/>
    <s v=""/>
    <n v="0"/>
    <n v="0"/>
    <n v="0"/>
    <n v="0"/>
    <n v="0"/>
  </r>
  <r>
    <x v="146"/>
    <s v=""/>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r>
  <r>
    <x v="147"/>
    <s v=""/>
    <s v="Spanish"/>
    <s v=""/>
    <x v="1"/>
    <s v="FlixLatino"/>
    <s v="FlixLatino"/>
    <s v="FlixLatino"/>
    <m/>
    <m/>
    <m/>
    <m/>
    <m/>
    <m/>
    <m/>
    <m/>
    <x v="1"/>
    <m/>
    <m/>
    <m/>
    <m/>
    <m/>
    <m/>
    <m/>
    <s v=""/>
    <s v=""/>
    <s v=""/>
    <s v=""/>
    <s v=""/>
    <s v=""/>
    <s v=""/>
    <s v=""/>
    <s v=""/>
    <s v=""/>
    <s v=""/>
    <s v=""/>
    <s v=""/>
    <s v=""/>
    <s v=""/>
    <s v=""/>
    <s v=""/>
    <s v=""/>
    <s v=""/>
    <s v=""/>
    <s v=""/>
    <s v=""/>
    <s v=""/>
    <s v=""/>
    <s v=""/>
    <s v=""/>
    <s v=""/>
    <s v=""/>
    <s v=""/>
    <s v=""/>
    <s v=""/>
    <s v=""/>
    <s v=""/>
    <s v=""/>
    <s v=""/>
    <s v=""/>
    <s v=""/>
    <s v=""/>
    <s v=""/>
    <s v=""/>
    <s v=""/>
    <n v="0"/>
    <n v="0"/>
    <n v="0"/>
    <n v="0"/>
    <n v="0"/>
  </r>
  <r>
    <x v="148"/>
    <m/>
    <s v="Music channels"/>
    <s v=""/>
    <x v="1"/>
    <m/>
    <m/>
    <m/>
    <m/>
    <m/>
    <m/>
    <m/>
    <s v="Yes"/>
    <s v="Yes"/>
    <s v="Yes"/>
    <m/>
    <x v="1"/>
    <m/>
    <m/>
    <m/>
    <m/>
    <m/>
    <m/>
    <m/>
    <s v=""/>
    <s v=""/>
    <s v=""/>
    <s v=""/>
    <s v=""/>
    <s v=""/>
    <s v=""/>
    <s v=""/>
    <s v=""/>
    <s v=""/>
    <s v=""/>
    <s v=""/>
    <s v=""/>
    <s v=""/>
    <s v=""/>
    <s v=""/>
    <s v=""/>
    <s v=""/>
    <s v=""/>
    <s v=""/>
    <s v=""/>
    <s v=""/>
    <s v=""/>
    <s v=""/>
    <s v=""/>
    <s v=""/>
    <s v=""/>
    <s v=""/>
    <s v=""/>
    <s v=""/>
    <s v=""/>
    <s v=""/>
    <s v=""/>
    <s v=""/>
    <s v=""/>
    <s v=""/>
    <s v=""/>
    <s v=""/>
    <s v=""/>
    <s v=""/>
    <s v=""/>
    <n v="0"/>
    <n v="0"/>
    <n v="0"/>
    <n v="0"/>
    <n v="0"/>
  </r>
  <r>
    <x v="149"/>
    <s v=""/>
    <s v="Sports"/>
    <s v=""/>
    <x v="1"/>
    <m/>
    <m/>
    <m/>
    <m/>
    <m/>
    <m/>
    <m/>
    <m/>
    <m/>
    <m/>
    <m/>
    <x v="1"/>
    <m/>
    <m/>
    <s v="Premium"/>
    <m/>
    <m/>
    <m/>
    <m/>
    <s v=""/>
    <s v=""/>
    <s v=""/>
    <s v=""/>
    <s v=""/>
    <s v=""/>
    <s v=""/>
    <s v=""/>
    <s v=""/>
    <s v=""/>
    <s v=""/>
    <s v=""/>
    <s v=""/>
    <s v=""/>
    <s v=""/>
    <s v=""/>
    <s v=""/>
    <s v=""/>
    <s v=""/>
    <s v=""/>
    <s v=""/>
    <s v=""/>
    <s v=""/>
    <s v=""/>
    <s v=""/>
    <s v=""/>
    <s v=""/>
    <s v=""/>
    <s v=""/>
    <s v=""/>
    <s v=""/>
    <s v=""/>
    <s v=""/>
    <s v=""/>
    <s v=""/>
    <s v=""/>
    <s v=""/>
    <s v=""/>
    <s v=""/>
    <s v=""/>
    <s v=""/>
    <n v="0"/>
    <n v="0"/>
    <n v="0"/>
    <n v="0"/>
    <n v="0"/>
  </r>
  <r>
    <x v="150"/>
    <s v="Food"/>
    <s v="Lifestyle"/>
    <s v=""/>
    <x v="0"/>
    <s v="Yes"/>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r>
  <r>
    <x v="151"/>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r>
  <r>
    <x v="152"/>
    <s v=""/>
    <s v="Broadcast networks"/>
    <n v="1"/>
    <x v="1"/>
    <m/>
    <s v="Yes"/>
    <s v="Yes"/>
    <s v="Yes"/>
    <s v="Yes"/>
    <s v="Yes"/>
    <s v="Yes"/>
    <s v="Yes"/>
    <s v="Yes"/>
    <s v="Yes"/>
    <s v="Yes"/>
    <x v="0"/>
    <s v="Yes"/>
    <s v="Yes"/>
    <m/>
    <m/>
    <s v="Yes"/>
    <m/>
    <m/>
    <s v=""/>
    <s v=""/>
    <s v=""/>
    <s v=""/>
    <s v=""/>
    <s v=""/>
    <s v=""/>
    <s v=""/>
    <s v=""/>
    <s v=""/>
    <s v=""/>
    <s v=""/>
    <n v="1"/>
    <s v=""/>
    <s v=""/>
    <s v=""/>
    <s v=""/>
    <s v=""/>
    <s v=""/>
    <s v=""/>
    <n v="1"/>
    <s v=""/>
    <s v=""/>
    <n v="1"/>
    <n v="1"/>
    <n v="1"/>
    <n v="1"/>
    <n v="1"/>
    <n v="1"/>
    <n v="1"/>
    <n v="1"/>
    <n v="1"/>
    <n v="1"/>
    <n v="1"/>
    <n v="1"/>
    <n v="1"/>
    <s v=""/>
    <s v=""/>
    <n v="1"/>
    <s v=""/>
    <s v=""/>
    <n v="0"/>
    <n v="0"/>
    <n v="0"/>
    <n v="0"/>
    <n v="1"/>
  </r>
  <r>
    <x v="153"/>
    <s v="Fox Business Network"/>
    <s v="News"/>
    <s v=""/>
    <x v="1"/>
    <m/>
    <s v="News Extra"/>
    <s v="New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r>
  <r>
    <x v="154"/>
    <s v=""/>
    <s v="Spanish"/>
    <s v=""/>
    <x v="1"/>
    <m/>
    <m/>
    <m/>
    <s v="Desportes"/>
    <s v="Desportes"/>
    <s v="Desportes"/>
    <s v="Desportes"/>
    <s v="Desportes"/>
    <s v="Desportes"/>
    <s v="Desportes"/>
    <s v="Yes"/>
    <x v="1"/>
    <m/>
    <s v="Fubo Latino"/>
    <m/>
    <m/>
    <s v="Yes"/>
    <s v="Yes"/>
    <m/>
    <s v=""/>
    <s v=""/>
    <s v=""/>
    <s v=""/>
    <s v=""/>
    <s v=""/>
    <s v=""/>
    <s v=""/>
    <s v=""/>
    <s v=""/>
    <s v=""/>
    <s v=""/>
    <s v=""/>
    <s v=""/>
    <s v=""/>
    <s v=""/>
    <s v=""/>
    <s v=""/>
    <s v=""/>
    <s v=""/>
    <s v=""/>
    <s v=""/>
    <s v=""/>
    <s v=""/>
    <s v=""/>
    <s v=""/>
    <s v=""/>
    <s v=""/>
    <s v=""/>
    <s v=""/>
    <s v=""/>
    <s v=""/>
    <s v=""/>
    <s v=""/>
    <s v=""/>
    <s v=""/>
    <s v=""/>
    <s v=""/>
    <s v=""/>
    <s v=""/>
    <s v=""/>
    <n v="0"/>
    <n v="0"/>
    <n v="0"/>
    <n v="0"/>
    <n v="0"/>
  </r>
  <r>
    <x v="155"/>
    <s v="FNC, Fox News Channel"/>
    <s v="News"/>
    <s v=""/>
    <x v="1"/>
    <m/>
    <s v="Yes"/>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r>
  <r>
    <x v="156"/>
    <s v=""/>
    <s v="Sports"/>
    <s v=""/>
    <x v="1"/>
    <m/>
    <m/>
    <m/>
    <m/>
    <m/>
    <m/>
    <m/>
    <m/>
    <m/>
    <m/>
    <m/>
    <x v="7"/>
    <m/>
    <s v="Fubo Cycling"/>
    <m/>
    <m/>
    <m/>
    <m/>
    <m/>
    <s v=""/>
    <s v=""/>
    <s v=""/>
    <s v=""/>
    <s v=""/>
    <s v=""/>
    <s v=""/>
    <s v=""/>
    <s v=""/>
    <s v=""/>
    <s v=""/>
    <s v=""/>
    <s v=""/>
    <s v=""/>
    <s v=""/>
    <s v=""/>
    <s v=""/>
    <s v=""/>
    <s v=""/>
    <s v=""/>
    <s v=""/>
    <s v=""/>
    <s v=""/>
    <s v=""/>
    <s v=""/>
    <s v=""/>
    <s v=""/>
    <s v=""/>
    <s v=""/>
    <s v=""/>
    <s v=""/>
    <s v=""/>
    <s v=""/>
    <s v=""/>
    <s v=""/>
    <s v=""/>
    <s v=""/>
    <s v=""/>
    <s v=""/>
    <s v=""/>
    <s v=""/>
    <n v="0"/>
    <n v="0"/>
    <n v="0"/>
    <n v="0"/>
    <n v="0"/>
  </r>
  <r>
    <x v="157"/>
    <s v="FS1, FS 1"/>
    <s v="Sports"/>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58"/>
    <s v="FS2, FS 2,"/>
    <s v="Sports"/>
    <s v=""/>
    <x v="1"/>
    <m/>
    <s v="Sports Extra"/>
    <s v="Sports Extras"/>
    <m/>
    <s v="Yes"/>
    <m/>
    <m/>
    <s v="Yes"/>
    <s v="Yes"/>
    <s v="Yes"/>
    <m/>
    <x v="0"/>
    <s v="Yes"/>
    <s v="Yes"/>
    <m/>
    <m/>
    <s v="Yes"/>
    <m/>
    <m/>
    <s v=""/>
    <s v=""/>
    <s v=""/>
    <s v=""/>
    <s v=""/>
    <s v=""/>
    <s v=""/>
    <s v=""/>
    <s v=""/>
    <s v=""/>
    <s v=""/>
    <s v=""/>
    <s v=""/>
    <s v=""/>
    <s v=""/>
    <s v=""/>
    <s v=""/>
    <s v=""/>
    <s v=""/>
    <s v=""/>
    <s v=""/>
    <s v=""/>
    <s v=""/>
    <s v=""/>
    <s v=""/>
    <s v=""/>
    <s v=""/>
    <s v=""/>
    <s v=""/>
    <s v=""/>
    <s v=""/>
    <s v=""/>
    <s v=""/>
    <s v=""/>
    <s v=""/>
    <s v=""/>
    <s v=""/>
    <s v=""/>
    <s v=""/>
    <s v=""/>
    <s v=""/>
    <n v="0"/>
    <n v="0"/>
    <n v="0"/>
    <n v="0"/>
    <n v="0"/>
  </r>
  <r>
    <x v="159"/>
    <s v="Fox RSNs, Fox Sports"/>
    <s v="Regional sports networks"/>
    <s v=""/>
    <x v="1"/>
    <m/>
    <m/>
    <m/>
    <s v="Yes"/>
    <s v="Yes"/>
    <m/>
    <m/>
    <s v="Yes"/>
    <s v="Yes"/>
    <s v="Yes"/>
    <m/>
    <x v="0"/>
    <m/>
    <m/>
    <m/>
    <m/>
    <m/>
    <m/>
    <m/>
    <s v=""/>
    <s v=""/>
    <s v=""/>
    <s v=""/>
    <s v=""/>
    <s v=""/>
    <s v=""/>
    <s v=""/>
    <s v=""/>
    <s v=""/>
    <s v=""/>
    <s v=""/>
    <s v=""/>
    <s v=""/>
    <s v=""/>
    <s v=""/>
    <s v=""/>
    <s v=""/>
    <s v=""/>
    <s v=""/>
    <s v=""/>
    <s v=""/>
    <s v=""/>
    <s v=""/>
    <s v=""/>
    <s v=""/>
    <s v=""/>
    <s v=""/>
    <s v=""/>
    <s v=""/>
    <s v=""/>
    <s v=""/>
    <s v=""/>
    <s v=""/>
    <s v=""/>
    <s v=""/>
    <s v=""/>
    <s v=""/>
    <s v=""/>
    <s v=""/>
    <s v=""/>
    <n v="0"/>
    <n v="0"/>
    <n v="0"/>
    <n v="0"/>
    <n v="0"/>
  </r>
  <r>
    <x v="160"/>
    <s v="Fox Life"/>
    <s v="Spanish"/>
    <s v=""/>
    <x v="1"/>
    <m/>
    <m/>
    <m/>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r>
  <r>
    <x v="161"/>
    <s v="France 24"/>
    <s v="News"/>
    <s v=""/>
    <x v="1"/>
    <m/>
    <s v="News Extra"/>
    <s v="News Extras"/>
    <m/>
    <m/>
    <m/>
    <m/>
    <m/>
    <m/>
    <m/>
    <m/>
    <x v="1"/>
    <m/>
    <m/>
    <s v="Premium"/>
    <m/>
    <m/>
    <m/>
    <m/>
    <s v=""/>
    <s v=""/>
    <s v=""/>
    <s v=""/>
    <s v=""/>
    <s v=""/>
    <s v=""/>
    <s v=""/>
    <s v=""/>
    <s v=""/>
    <s v=""/>
    <s v=""/>
    <s v=""/>
    <s v=""/>
    <s v=""/>
    <s v=""/>
    <s v=""/>
    <s v=""/>
    <s v=""/>
    <s v=""/>
    <s v=""/>
    <s v=""/>
    <s v=""/>
    <s v=""/>
    <s v=""/>
    <s v=""/>
    <s v=""/>
    <s v=""/>
    <s v=""/>
    <s v=""/>
    <s v=""/>
    <s v=""/>
    <s v=""/>
    <s v=""/>
    <s v=""/>
    <s v=""/>
    <s v=""/>
    <s v=""/>
    <s v=""/>
    <s v=""/>
    <s v=""/>
    <n v="0"/>
    <n v="0"/>
    <n v="0"/>
    <n v="0"/>
    <n v="0"/>
  </r>
  <r>
    <x v="162"/>
    <m/>
    <s v="Spanish"/>
    <s v=""/>
    <x v="1"/>
    <s v="Best of Spanish"/>
    <s v="Best of Spanish"/>
    <s v="Best of Spanish"/>
    <m/>
    <m/>
    <m/>
    <m/>
    <m/>
    <m/>
    <m/>
    <m/>
    <x v="1"/>
    <m/>
    <m/>
    <s v="Premium"/>
    <m/>
    <m/>
    <m/>
    <m/>
    <s v=""/>
    <s v=""/>
    <s v=""/>
    <s v=""/>
    <s v=""/>
    <s v=""/>
    <s v=""/>
    <s v=""/>
    <s v=""/>
    <s v=""/>
    <s v=""/>
    <s v=""/>
    <s v=""/>
    <s v=""/>
    <s v=""/>
    <s v=""/>
    <s v=""/>
    <s v=""/>
    <s v=""/>
    <s v=""/>
    <s v=""/>
    <s v=""/>
    <s v=""/>
    <s v=""/>
    <s v=""/>
    <s v=""/>
    <s v=""/>
    <s v=""/>
    <s v=""/>
    <s v=""/>
    <s v=""/>
    <s v=""/>
    <s v=""/>
    <s v=""/>
    <s v=""/>
    <s v=""/>
    <s v=""/>
    <s v=""/>
    <s v=""/>
    <s v=""/>
    <s v=""/>
    <n v="0"/>
    <n v="0"/>
    <n v="0"/>
    <n v="0"/>
    <n v="0"/>
  </r>
  <r>
    <x v="163"/>
    <s v="Free Form"/>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64"/>
    <m/>
    <s v="Addon"/>
    <m/>
    <x v="1"/>
    <m/>
    <m/>
    <m/>
    <m/>
    <m/>
    <m/>
    <m/>
    <m/>
    <m/>
    <m/>
    <m/>
    <x v="1"/>
    <m/>
    <m/>
    <m/>
    <s v="Classic"/>
    <m/>
    <m/>
    <m/>
    <s v=""/>
    <s v=""/>
    <s v=""/>
    <s v=""/>
    <s v=""/>
    <s v=""/>
    <s v=""/>
    <s v=""/>
    <s v=""/>
    <s v=""/>
    <s v=""/>
    <s v=""/>
    <s v=""/>
    <s v=""/>
    <s v=""/>
    <s v=""/>
    <s v=""/>
    <s v=""/>
    <s v=""/>
    <s v=""/>
    <s v=""/>
    <s v=""/>
    <s v=""/>
    <s v=""/>
    <s v=""/>
    <s v=""/>
    <s v=""/>
    <s v=""/>
    <s v=""/>
    <s v=""/>
    <s v=""/>
    <s v=""/>
    <s v=""/>
    <s v=""/>
    <s v=""/>
    <s v=""/>
    <s v=""/>
    <s v=""/>
    <s v=""/>
    <s v=""/>
    <s v=""/>
    <n v="0"/>
    <n v="0"/>
    <n v="0"/>
    <n v="0"/>
    <n v="0"/>
  </r>
  <r>
    <x v="165"/>
    <m/>
    <s v="Addon"/>
    <m/>
    <x v="1"/>
    <m/>
    <m/>
    <m/>
    <m/>
    <m/>
    <m/>
    <m/>
    <m/>
    <m/>
    <m/>
    <m/>
    <x v="1"/>
    <m/>
    <m/>
    <m/>
    <s v="Premium"/>
    <m/>
    <m/>
    <m/>
    <s v=""/>
    <s v=""/>
    <s v=""/>
    <s v=""/>
    <s v=""/>
    <s v=""/>
    <s v=""/>
    <s v=""/>
    <s v=""/>
    <s v=""/>
    <s v=""/>
    <s v=""/>
    <s v=""/>
    <s v=""/>
    <s v=""/>
    <s v=""/>
    <s v=""/>
    <s v=""/>
    <s v=""/>
    <s v=""/>
    <s v=""/>
    <s v=""/>
    <s v=""/>
    <s v=""/>
    <s v=""/>
    <s v=""/>
    <s v=""/>
    <s v=""/>
    <s v=""/>
    <s v=""/>
    <s v=""/>
    <s v=""/>
    <s v=""/>
    <s v=""/>
    <s v=""/>
    <s v=""/>
    <s v=""/>
    <s v=""/>
    <s v=""/>
    <s v=""/>
    <s v=""/>
    <n v="0"/>
    <n v="0"/>
    <n v="0"/>
    <n v="0"/>
    <n v="0"/>
  </r>
  <r>
    <x v="166"/>
    <s v=""/>
    <s v="Sports"/>
    <s v=""/>
    <x v="1"/>
    <m/>
    <m/>
    <m/>
    <m/>
    <m/>
    <m/>
    <m/>
    <m/>
    <m/>
    <m/>
    <m/>
    <x v="1"/>
    <m/>
    <s v="Fubo Cycling"/>
    <m/>
    <m/>
    <m/>
    <m/>
    <m/>
    <s v=""/>
    <s v=""/>
    <s v=""/>
    <s v=""/>
    <s v=""/>
    <s v=""/>
    <s v=""/>
    <s v=""/>
    <s v=""/>
    <s v=""/>
    <s v=""/>
    <s v=""/>
    <s v=""/>
    <s v=""/>
    <s v=""/>
    <s v=""/>
    <s v=""/>
    <s v=""/>
    <s v=""/>
    <s v=""/>
    <s v=""/>
    <s v=""/>
    <s v=""/>
    <s v=""/>
    <s v=""/>
    <s v=""/>
    <s v=""/>
    <s v=""/>
    <s v=""/>
    <s v=""/>
    <s v=""/>
    <s v=""/>
    <s v=""/>
    <s v=""/>
    <s v=""/>
    <s v=""/>
    <s v=""/>
    <s v=""/>
    <s v=""/>
    <s v=""/>
    <s v=""/>
    <n v="0"/>
    <n v="0"/>
    <n v="0"/>
    <n v="0"/>
    <n v="0"/>
  </r>
  <r>
    <x v="167"/>
    <s v=""/>
    <s v="Sports"/>
    <s v=""/>
    <x v="1"/>
    <m/>
    <m/>
    <m/>
    <m/>
    <m/>
    <m/>
    <m/>
    <m/>
    <m/>
    <m/>
    <m/>
    <x v="1"/>
    <m/>
    <s v="Yes"/>
    <m/>
    <m/>
    <m/>
    <m/>
    <m/>
    <s v=""/>
    <s v=""/>
    <s v=""/>
    <s v=""/>
    <s v=""/>
    <s v=""/>
    <s v=""/>
    <s v=""/>
    <s v=""/>
    <s v=""/>
    <s v=""/>
    <s v=""/>
    <s v=""/>
    <s v=""/>
    <s v=""/>
    <s v=""/>
    <s v=""/>
    <s v=""/>
    <s v=""/>
    <s v=""/>
    <s v=""/>
    <s v=""/>
    <s v=""/>
    <s v=""/>
    <s v=""/>
    <s v=""/>
    <s v=""/>
    <s v=""/>
    <s v=""/>
    <s v=""/>
    <s v=""/>
    <s v=""/>
    <s v=""/>
    <s v=""/>
    <s v=""/>
    <s v=""/>
    <s v=""/>
    <s v=""/>
    <s v=""/>
    <s v=""/>
    <s v=""/>
    <n v="0"/>
    <n v="0"/>
    <n v="0"/>
    <n v="0"/>
    <n v="0"/>
  </r>
  <r>
    <x v="168"/>
    <s v="FSN2"/>
    <s v="Sports"/>
    <s v=""/>
    <x v="1"/>
    <m/>
    <m/>
    <m/>
    <m/>
    <m/>
    <m/>
    <m/>
    <m/>
    <m/>
    <m/>
    <m/>
    <x v="1"/>
    <m/>
    <s v="Yes"/>
    <m/>
    <m/>
    <m/>
    <m/>
    <m/>
    <s v=""/>
    <s v=""/>
    <s v=""/>
    <s v=""/>
    <s v=""/>
    <s v=""/>
    <s v=""/>
    <s v=""/>
    <s v=""/>
    <s v=""/>
    <s v=""/>
    <s v=""/>
    <s v=""/>
    <s v=""/>
    <s v=""/>
    <s v=""/>
    <s v=""/>
    <s v=""/>
    <s v=""/>
    <s v=""/>
    <s v=""/>
    <s v=""/>
    <s v=""/>
    <s v=""/>
    <s v=""/>
    <s v=""/>
    <s v=""/>
    <s v=""/>
    <s v=""/>
    <s v=""/>
    <s v=""/>
    <s v=""/>
    <s v=""/>
    <s v=""/>
    <s v=""/>
    <s v=""/>
    <s v=""/>
    <s v=""/>
    <s v=""/>
    <s v=""/>
    <s v=""/>
    <n v="0"/>
    <n v="0"/>
    <n v="0"/>
    <n v="0"/>
    <n v="0"/>
  </r>
  <r>
    <x v="169"/>
    <m/>
    <s v="Addon"/>
    <m/>
    <x v="1"/>
    <m/>
    <m/>
    <m/>
    <m/>
    <m/>
    <m/>
    <m/>
    <m/>
    <m/>
    <m/>
    <m/>
    <x v="1"/>
    <m/>
    <s v="Cloud DVR Plus"/>
    <m/>
    <m/>
    <m/>
    <m/>
    <m/>
    <s v=""/>
    <s v=""/>
    <s v=""/>
    <s v=""/>
    <s v=""/>
    <s v=""/>
    <s v=""/>
    <s v=""/>
    <s v=""/>
    <s v=""/>
    <s v=""/>
    <s v=""/>
    <s v=""/>
    <s v=""/>
    <s v=""/>
    <s v=""/>
    <s v=""/>
    <s v=""/>
    <s v=""/>
    <s v=""/>
    <s v=""/>
    <s v=""/>
    <s v=""/>
    <s v=""/>
    <s v=""/>
    <s v=""/>
    <s v=""/>
    <s v=""/>
    <s v=""/>
    <s v=""/>
    <s v=""/>
    <s v=""/>
    <s v=""/>
    <s v=""/>
    <s v=""/>
    <s v=""/>
    <s v=""/>
    <s v=""/>
    <s v=""/>
    <s v=""/>
    <s v=""/>
    <n v="0"/>
    <n v="0"/>
    <n v="0"/>
    <n v="0"/>
    <n v="0"/>
  </r>
  <r>
    <x v="170"/>
    <m/>
    <s v="Addon"/>
    <m/>
    <x v="1"/>
    <m/>
    <m/>
    <m/>
    <m/>
    <m/>
    <m/>
    <m/>
    <m/>
    <m/>
    <m/>
    <m/>
    <x v="1"/>
    <m/>
    <s v="Family Share"/>
    <m/>
    <m/>
    <m/>
    <m/>
    <m/>
    <s v=""/>
    <s v=""/>
    <s v=""/>
    <s v=""/>
    <s v=""/>
    <s v=""/>
    <s v=""/>
    <s v=""/>
    <s v=""/>
    <s v=""/>
    <s v=""/>
    <s v=""/>
    <s v=""/>
    <s v=""/>
    <s v=""/>
    <s v=""/>
    <s v=""/>
    <s v=""/>
    <s v=""/>
    <s v=""/>
    <s v=""/>
    <s v=""/>
    <s v=""/>
    <s v=""/>
    <s v=""/>
    <s v=""/>
    <s v=""/>
    <s v=""/>
    <s v=""/>
    <s v=""/>
    <s v=""/>
    <s v=""/>
    <s v=""/>
    <s v=""/>
    <s v=""/>
    <s v=""/>
    <s v=""/>
    <s v=""/>
    <s v=""/>
    <s v=""/>
    <s v=""/>
    <n v="0"/>
    <n v="0"/>
    <n v="0"/>
    <n v="0"/>
    <n v="0"/>
  </r>
  <r>
    <x v="171"/>
    <s v=""/>
    <s v="Music channels"/>
    <s v=""/>
    <x v="1"/>
    <s v="Yes"/>
    <s v="Yes"/>
    <s v="Yes"/>
    <m/>
    <m/>
    <m/>
    <s v="Yes"/>
    <s v="Yes"/>
    <s v="Yes"/>
    <s v="Yes"/>
    <m/>
    <x v="1"/>
    <m/>
    <s v="Fubo Extra"/>
    <m/>
    <m/>
    <m/>
    <m/>
    <m/>
    <s v=""/>
    <s v=""/>
    <s v=""/>
    <s v=""/>
    <s v=""/>
    <s v=""/>
    <s v=""/>
    <s v=""/>
    <s v=""/>
    <s v=""/>
    <s v=""/>
    <s v=""/>
    <s v=""/>
    <s v=""/>
    <s v=""/>
    <s v=""/>
    <s v=""/>
    <s v=""/>
    <s v=""/>
    <s v=""/>
    <s v=""/>
    <s v=""/>
    <s v=""/>
    <s v=""/>
    <s v=""/>
    <s v=""/>
    <s v=""/>
    <s v=""/>
    <s v=""/>
    <s v=""/>
    <s v=""/>
    <s v=""/>
    <s v=""/>
    <s v=""/>
    <s v=""/>
    <s v=""/>
    <s v=""/>
    <s v=""/>
    <s v=""/>
    <s v=""/>
    <s v=""/>
    <n v="0"/>
    <n v="0"/>
    <n v="0"/>
    <n v="0"/>
    <n v="0"/>
  </r>
  <r>
    <x v="172"/>
    <s v="Fusion TV"/>
    <s v="Entertainment"/>
    <s v=""/>
    <x v="1"/>
    <m/>
    <m/>
    <m/>
    <m/>
    <m/>
    <m/>
    <m/>
    <m/>
    <m/>
    <m/>
    <m/>
    <x v="1"/>
    <m/>
    <m/>
    <m/>
    <m/>
    <s v="Plus"/>
    <m/>
    <m/>
    <s v=""/>
    <s v=""/>
    <s v=""/>
    <s v=""/>
    <s v=""/>
    <s v=""/>
    <s v=""/>
    <s v=""/>
    <s v=""/>
    <s v=""/>
    <s v=""/>
    <s v=""/>
    <s v=""/>
    <s v=""/>
    <s v=""/>
    <s v=""/>
    <s v=""/>
    <s v=""/>
    <s v=""/>
    <s v=""/>
    <s v=""/>
    <s v=""/>
    <s v=""/>
    <s v=""/>
    <s v=""/>
    <s v=""/>
    <s v=""/>
    <s v=""/>
    <s v=""/>
    <s v=""/>
    <s v=""/>
    <s v=""/>
    <s v=""/>
    <s v=""/>
    <s v=""/>
    <s v=""/>
    <s v=""/>
    <s v=""/>
    <s v=""/>
    <s v=""/>
    <s v=""/>
    <n v="0"/>
    <n v="0"/>
    <n v="0"/>
    <n v="0"/>
    <n v="0"/>
  </r>
  <r>
    <x v="173"/>
    <s v=""/>
    <s v="Entertainment"/>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74"/>
    <s v="FXM, FX Movies"/>
    <s v="Movies"/>
    <s v=""/>
    <x v="1"/>
    <m/>
    <s v="Hollywood Extra"/>
    <s v="Hollywood Extra"/>
    <s v="Yes"/>
    <s v="Yes"/>
    <m/>
    <m/>
    <s v="Yes"/>
    <s v="Yes"/>
    <s v="Yes"/>
    <m/>
    <x v="0"/>
    <s v="Yes"/>
    <s v="Fubo Extra"/>
    <m/>
    <m/>
    <s v="Yes"/>
    <m/>
    <m/>
    <s v=""/>
    <s v=""/>
    <s v=""/>
    <s v=""/>
    <s v=""/>
    <s v=""/>
    <s v=""/>
    <s v=""/>
    <s v=""/>
    <s v=""/>
    <s v=""/>
    <s v=""/>
    <s v=""/>
    <s v=""/>
    <s v=""/>
    <s v=""/>
    <s v=""/>
    <s v=""/>
    <s v=""/>
    <s v=""/>
    <s v=""/>
    <s v=""/>
    <s v=""/>
    <s v=""/>
    <s v=""/>
    <s v=""/>
    <s v=""/>
    <s v=""/>
    <s v=""/>
    <s v=""/>
    <s v=""/>
    <s v=""/>
    <s v=""/>
    <s v=""/>
    <s v=""/>
    <s v=""/>
    <s v=""/>
    <s v=""/>
    <s v=""/>
    <s v=""/>
    <s v=""/>
    <n v="0"/>
    <n v="0"/>
    <n v="0"/>
    <n v="0"/>
    <n v="0"/>
  </r>
  <r>
    <x v="175"/>
    <s v=""/>
    <s v="Entertainment"/>
    <s v=""/>
    <x v="1"/>
    <m/>
    <s v="Hollywood Extra"/>
    <s v="Hollywood Extra"/>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76"/>
    <s v="Fyi,"/>
    <s v="Lifestyle"/>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r>
  <r>
    <x v="177"/>
    <s v="Galavisión"/>
    <s v="Spanish"/>
    <s v=""/>
    <x v="1"/>
    <m/>
    <m/>
    <m/>
    <s v="Espanol"/>
    <s v="Espanol"/>
    <s v="Yes"/>
    <s v="Yes"/>
    <s v="Yes"/>
    <s v="Yes"/>
    <s v="Yes"/>
    <s v="Yes"/>
    <x v="1"/>
    <m/>
    <s v="Yes"/>
    <m/>
    <m/>
    <m/>
    <m/>
    <m/>
    <s v=""/>
    <s v=""/>
    <s v=""/>
    <s v=""/>
    <s v=""/>
    <s v=""/>
    <s v=""/>
    <s v=""/>
    <s v=""/>
    <s v=""/>
    <s v=""/>
    <s v=""/>
    <s v=""/>
    <s v=""/>
    <s v=""/>
    <s v=""/>
    <s v=""/>
    <s v=""/>
    <s v=""/>
    <s v=""/>
    <s v=""/>
    <s v=""/>
    <s v=""/>
    <s v=""/>
    <s v=""/>
    <s v=""/>
    <s v=""/>
    <s v=""/>
    <s v=""/>
    <s v=""/>
    <s v=""/>
    <s v=""/>
    <s v=""/>
    <s v=""/>
    <s v=""/>
    <s v=""/>
    <s v=""/>
    <s v=""/>
    <s v=""/>
    <s v=""/>
    <s v=""/>
    <n v="0"/>
    <n v="0"/>
    <n v="0"/>
    <n v="0"/>
    <n v="0"/>
  </r>
  <r>
    <x v="178"/>
    <s v="Game+"/>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r>
  <r>
    <x v="179"/>
    <s v="GSN"/>
    <s v="Entertainment"/>
    <s v=""/>
    <x v="0"/>
    <s v="Comedy Extra"/>
    <s v="Comedy Extra"/>
    <s v="Comedy Extras"/>
    <m/>
    <m/>
    <m/>
    <s v="Yes"/>
    <s v="Yes"/>
    <s v="Yes"/>
    <s v="Yes"/>
    <m/>
    <x v="1"/>
    <m/>
    <s v="Fubo Extra"/>
    <s v="Premium"/>
    <s v="Yes"/>
    <s v="Yes"/>
    <m/>
    <s v="Yes"/>
    <s v=""/>
    <s v=""/>
    <s v=""/>
    <s v=""/>
    <s v=""/>
    <s v=""/>
    <s v=""/>
    <s v=""/>
    <s v=""/>
    <s v=""/>
    <s v=""/>
    <s v=""/>
    <s v=""/>
    <s v=""/>
    <s v=""/>
    <s v=""/>
    <s v=""/>
    <s v=""/>
    <s v=""/>
    <s v=""/>
    <s v=""/>
    <s v=""/>
    <s v=""/>
    <s v=""/>
    <s v=""/>
    <s v=""/>
    <s v=""/>
    <s v=""/>
    <s v=""/>
    <s v=""/>
    <s v=""/>
    <s v=""/>
    <s v=""/>
    <s v=""/>
    <s v=""/>
    <s v=""/>
    <s v=""/>
    <s v=""/>
    <s v=""/>
    <s v=""/>
    <s v=""/>
    <n v="0"/>
    <n v="0"/>
    <n v="0"/>
    <n v="0"/>
    <n v="0"/>
  </r>
  <r>
    <x v="180"/>
    <m/>
    <s v="Lifestyle"/>
    <s v=""/>
    <x v="1"/>
    <m/>
    <m/>
    <m/>
    <m/>
    <m/>
    <m/>
    <m/>
    <m/>
    <m/>
    <s v="Yes"/>
    <m/>
    <x v="1"/>
    <m/>
    <m/>
    <m/>
    <m/>
    <m/>
    <m/>
    <m/>
    <s v=""/>
    <s v=""/>
    <s v=""/>
    <s v=""/>
    <s v=""/>
    <s v=""/>
    <s v=""/>
    <s v=""/>
    <s v=""/>
    <s v=""/>
    <s v=""/>
    <s v=""/>
    <s v=""/>
    <s v=""/>
    <s v=""/>
    <s v=""/>
    <s v=""/>
    <s v=""/>
    <s v=""/>
    <s v=""/>
    <s v=""/>
    <s v=""/>
    <s v=""/>
    <s v=""/>
    <s v=""/>
    <s v=""/>
    <s v=""/>
    <s v=""/>
    <s v=""/>
    <s v=""/>
    <s v=""/>
    <s v=""/>
    <s v=""/>
    <s v=""/>
    <s v=""/>
    <s v=""/>
    <s v=""/>
    <s v=""/>
    <s v=""/>
    <s v=""/>
    <s v=""/>
    <n v="0"/>
    <n v="0"/>
    <n v="0"/>
    <n v="0"/>
    <n v="0"/>
  </r>
  <r>
    <x v="181"/>
    <s v="Get TV"/>
    <s v="Entertainment"/>
    <s v=""/>
    <x v="0"/>
    <m/>
    <m/>
    <m/>
    <m/>
    <m/>
    <m/>
    <m/>
    <m/>
    <m/>
    <m/>
    <m/>
    <x v="1"/>
    <m/>
    <s v="Yes"/>
    <m/>
    <m/>
    <s v="Yes"/>
    <m/>
    <m/>
    <s v=""/>
    <s v=""/>
    <s v=""/>
    <s v=""/>
    <s v=""/>
    <s v=""/>
    <s v=""/>
    <s v=""/>
    <s v=""/>
    <s v=""/>
    <s v=""/>
    <s v=""/>
    <s v=""/>
    <s v=""/>
    <s v=""/>
    <s v=""/>
    <s v=""/>
    <s v=""/>
    <s v=""/>
    <s v=""/>
    <s v=""/>
    <s v=""/>
    <s v=""/>
    <s v=""/>
    <s v=""/>
    <s v=""/>
    <s v=""/>
    <s v=""/>
    <s v=""/>
    <s v=""/>
    <s v=""/>
    <s v=""/>
    <s v=""/>
    <s v=""/>
    <s v=""/>
    <s v=""/>
    <s v=""/>
    <s v=""/>
    <s v=""/>
    <s v=""/>
    <s v=""/>
    <n v="0"/>
    <n v="0"/>
    <n v="0"/>
    <n v="0"/>
    <n v="0"/>
  </r>
  <r>
    <x v="182"/>
    <s v="GINX"/>
    <s v="Sports"/>
    <s v=""/>
    <x v="1"/>
    <m/>
    <m/>
    <m/>
    <m/>
    <m/>
    <m/>
    <m/>
    <m/>
    <m/>
    <m/>
    <m/>
    <x v="1"/>
    <m/>
    <s v="Fubo Extra"/>
    <m/>
    <m/>
    <m/>
    <m/>
    <m/>
    <s v=""/>
    <s v=""/>
    <s v=""/>
    <s v=""/>
    <s v=""/>
    <s v=""/>
    <s v=""/>
    <s v=""/>
    <s v=""/>
    <s v=""/>
    <s v=""/>
    <s v=""/>
    <s v=""/>
    <s v=""/>
    <s v=""/>
    <s v=""/>
    <s v=""/>
    <s v=""/>
    <s v=""/>
    <s v=""/>
    <s v=""/>
    <s v=""/>
    <s v=""/>
    <s v=""/>
    <s v=""/>
    <s v=""/>
    <s v=""/>
    <s v=""/>
    <s v=""/>
    <s v=""/>
    <s v=""/>
    <s v=""/>
    <s v=""/>
    <s v=""/>
    <s v=""/>
    <s v=""/>
    <s v=""/>
    <s v=""/>
    <s v=""/>
    <s v=""/>
    <s v=""/>
    <n v="0"/>
    <n v="0"/>
    <n v="0"/>
    <n v="0"/>
    <n v="0"/>
  </r>
  <r>
    <x v="183"/>
    <s v="Golf, Golf Network, The Golf Channel, NBC Golf"/>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r>
  <r>
    <x v="184"/>
    <s v="GolTV English"/>
    <s v="Sports"/>
    <s v=""/>
    <x v="1"/>
    <m/>
    <m/>
    <m/>
    <s v="Desportes"/>
    <s v="Desportes"/>
    <s v="Desportes"/>
    <s v="Desportes"/>
    <s v="Desportes"/>
    <s v="Desportes"/>
    <s v="Desportes"/>
    <s v="Yes"/>
    <x v="1"/>
    <m/>
    <s v="Sports Plus with NFL RedZone"/>
    <m/>
    <m/>
    <m/>
    <m/>
    <m/>
    <s v=""/>
    <s v=""/>
    <s v=""/>
    <s v=""/>
    <s v=""/>
    <s v=""/>
    <s v=""/>
    <s v=""/>
    <s v=""/>
    <s v=""/>
    <s v=""/>
    <s v=""/>
    <s v=""/>
    <s v=""/>
    <s v=""/>
    <s v=""/>
    <s v=""/>
    <s v=""/>
    <s v=""/>
    <s v=""/>
    <s v=""/>
    <s v=""/>
    <s v=""/>
    <s v=""/>
    <s v=""/>
    <s v=""/>
    <s v=""/>
    <s v=""/>
    <s v=""/>
    <s v=""/>
    <s v=""/>
    <s v=""/>
    <s v=""/>
    <s v=""/>
    <s v=""/>
    <s v=""/>
    <s v=""/>
    <s v=""/>
    <s v=""/>
    <s v=""/>
    <s v=""/>
    <n v="0"/>
    <n v="0"/>
    <n v="0"/>
    <n v="0"/>
    <n v="0"/>
  </r>
  <r>
    <x v="185"/>
    <s v=""/>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r>
  <r>
    <x v="186"/>
    <s v="GAC"/>
    <s v="Entertainment"/>
    <s v=""/>
    <x v="0"/>
    <s v="Heartland Extra"/>
    <s v="Heartland Extra"/>
    <s v="Heartland Extras"/>
    <m/>
    <m/>
    <m/>
    <m/>
    <s v="Yes"/>
    <s v="Yes"/>
    <s v="Yes"/>
    <s v="Yes"/>
    <x v="1"/>
    <m/>
    <s v="Fubo Extra"/>
    <m/>
    <m/>
    <m/>
    <m/>
    <m/>
    <s v=""/>
    <s v=""/>
    <s v=""/>
    <s v=""/>
    <s v=""/>
    <s v=""/>
    <s v=""/>
    <s v=""/>
    <s v=""/>
    <s v=""/>
    <s v=""/>
    <s v=""/>
    <s v=""/>
    <s v=""/>
    <s v=""/>
    <s v=""/>
    <s v=""/>
    <s v=""/>
    <s v=""/>
    <s v=""/>
    <s v=""/>
    <s v=""/>
    <s v=""/>
    <s v=""/>
    <s v=""/>
    <s v=""/>
    <s v=""/>
    <s v=""/>
    <s v=""/>
    <s v=""/>
    <s v=""/>
    <s v=""/>
    <s v=""/>
    <s v=""/>
    <s v=""/>
    <s v=""/>
    <s v=""/>
    <s v=""/>
    <s v=""/>
    <s v=""/>
    <s v=""/>
    <n v="0"/>
    <n v="0"/>
    <n v="0"/>
    <n v="0"/>
    <n v="0"/>
  </r>
  <r>
    <x v="187"/>
    <m/>
    <s v="International"/>
    <s v=""/>
    <x v="1"/>
    <s v="Grokker"/>
    <s v="Grokker"/>
    <s v="Grokker"/>
    <m/>
    <m/>
    <m/>
    <m/>
    <m/>
    <m/>
    <m/>
    <m/>
    <x v="1"/>
    <m/>
    <m/>
    <m/>
    <m/>
    <m/>
    <m/>
    <m/>
    <s v=""/>
    <s v=""/>
    <s v=""/>
    <s v=""/>
    <s v=""/>
    <s v=""/>
    <s v=""/>
    <s v=""/>
    <s v=""/>
    <s v=""/>
    <s v=""/>
    <s v=""/>
    <s v=""/>
    <s v=""/>
    <s v=""/>
    <s v=""/>
    <s v=""/>
    <s v=""/>
    <s v=""/>
    <s v=""/>
    <s v=""/>
    <s v=""/>
    <s v=""/>
    <s v=""/>
    <s v=""/>
    <s v=""/>
    <s v=""/>
    <s v=""/>
    <s v=""/>
    <s v=""/>
    <s v=""/>
    <s v=""/>
    <s v=""/>
    <s v=""/>
    <s v=""/>
    <s v=""/>
    <s v=""/>
    <s v=""/>
    <s v=""/>
    <s v=""/>
    <s v=""/>
    <n v="0"/>
    <n v="0"/>
    <n v="0"/>
    <n v="0"/>
    <n v="0"/>
  </r>
  <r>
    <x v="188"/>
    <s v="Hallmark Channel"/>
    <s v="Kids and family"/>
    <s v=""/>
    <x v="0"/>
    <s v="Lifestyle Extra"/>
    <s v="Lifestyle Extra"/>
    <s v="Lifestyle Extras"/>
    <s v="Yes"/>
    <s v="Yes"/>
    <s v="Yes"/>
    <s v="Yes"/>
    <s v="Yes"/>
    <s v="Yes"/>
    <s v="Yes"/>
    <m/>
    <x v="1"/>
    <m/>
    <s v="Yes"/>
    <m/>
    <s v="Yes"/>
    <s v="Yes"/>
    <m/>
    <s v="Yes"/>
    <s v=""/>
    <s v=""/>
    <s v=""/>
    <s v=""/>
    <s v=""/>
    <s v=""/>
    <s v=""/>
    <s v=""/>
    <s v=""/>
    <s v=""/>
    <s v=""/>
    <s v=""/>
    <s v=""/>
    <s v=""/>
    <s v=""/>
    <s v=""/>
    <s v=""/>
    <s v=""/>
    <s v=""/>
    <s v=""/>
    <s v=""/>
    <s v=""/>
    <s v=""/>
    <s v=""/>
    <s v=""/>
    <s v=""/>
    <s v=""/>
    <s v=""/>
    <s v=""/>
    <s v=""/>
    <s v=""/>
    <s v=""/>
    <s v=""/>
    <s v=""/>
    <s v=""/>
    <s v=""/>
    <s v=""/>
    <s v=""/>
    <s v=""/>
    <s v=""/>
    <s v=""/>
    <n v="0"/>
    <n v="0"/>
    <n v="0"/>
    <n v="0"/>
    <n v="0"/>
  </r>
  <r>
    <x v="189"/>
    <s v=""/>
    <s v="Kids and family"/>
    <s v=""/>
    <x v="0"/>
    <s v="Lifestyle Extra"/>
    <s v="Lifestyle Extra"/>
    <s v="Lifestyle Extras"/>
    <m/>
    <m/>
    <m/>
    <m/>
    <m/>
    <m/>
    <m/>
    <m/>
    <x v="1"/>
    <m/>
    <s v="Yes"/>
    <m/>
    <s v="Yes"/>
    <s v="Yes"/>
    <m/>
    <s v="Yes"/>
    <s v=""/>
    <s v=""/>
    <s v=""/>
    <s v=""/>
    <s v=""/>
    <s v=""/>
    <s v=""/>
    <s v=""/>
    <s v=""/>
    <s v=""/>
    <s v=""/>
    <s v=""/>
    <s v=""/>
    <s v=""/>
    <s v=""/>
    <s v=""/>
    <s v=""/>
    <s v=""/>
    <s v=""/>
    <s v=""/>
    <s v=""/>
    <s v=""/>
    <s v=""/>
    <s v=""/>
    <s v=""/>
    <s v=""/>
    <s v=""/>
    <s v=""/>
    <s v=""/>
    <s v=""/>
    <s v=""/>
    <s v=""/>
    <s v=""/>
    <s v=""/>
    <s v=""/>
    <s v=""/>
    <s v=""/>
    <s v=""/>
    <s v=""/>
    <s v=""/>
    <s v=""/>
    <n v="0"/>
    <n v="0"/>
    <n v="0"/>
    <n v="0"/>
    <n v="0"/>
  </r>
  <r>
    <x v="190"/>
    <s v="Hallmark Movies"/>
    <s v="Kids and family"/>
    <s v=""/>
    <x v="0"/>
    <s v="Lifestyle Extra"/>
    <s v="Lifestyle Extra"/>
    <s v="Lifestyle Extras"/>
    <m/>
    <m/>
    <s v="Yes"/>
    <m/>
    <m/>
    <m/>
    <s v="Yes"/>
    <m/>
    <x v="1"/>
    <m/>
    <s v="Yes"/>
    <m/>
    <s v="Yes"/>
    <s v="Yes"/>
    <m/>
    <s v="Yes"/>
    <s v=""/>
    <s v=""/>
    <s v=""/>
    <s v=""/>
    <s v=""/>
    <s v=""/>
    <s v=""/>
    <s v=""/>
    <s v=""/>
    <s v=""/>
    <s v=""/>
    <s v=""/>
    <s v=""/>
    <s v=""/>
    <s v=""/>
    <s v=""/>
    <s v=""/>
    <s v=""/>
    <s v=""/>
    <s v=""/>
    <s v=""/>
    <s v=""/>
    <s v=""/>
    <s v=""/>
    <s v=""/>
    <s v=""/>
    <s v=""/>
    <s v=""/>
    <s v=""/>
    <s v=""/>
    <s v=""/>
    <s v=""/>
    <s v=""/>
    <s v=""/>
    <s v=""/>
    <s v=""/>
    <s v=""/>
    <s v=""/>
    <s v=""/>
    <s v=""/>
    <s v=""/>
    <n v="0"/>
    <n v="0"/>
    <n v="0"/>
    <n v="0"/>
    <n v="0"/>
  </r>
  <r>
    <x v="191"/>
    <m/>
    <s v="Kids and family"/>
    <s v=""/>
    <x v="1"/>
    <s v="Hallmark Movies Now"/>
    <s v="Hallmark Movies Now"/>
    <s v="Hallmark Movies Now"/>
    <m/>
    <m/>
    <m/>
    <m/>
    <m/>
    <m/>
    <m/>
    <m/>
    <x v="1"/>
    <m/>
    <m/>
    <m/>
    <m/>
    <m/>
    <m/>
    <m/>
    <s v=""/>
    <s v=""/>
    <s v=""/>
    <s v=""/>
    <s v=""/>
    <s v=""/>
    <s v=""/>
    <s v=""/>
    <s v=""/>
    <s v=""/>
    <s v=""/>
    <s v=""/>
    <s v=""/>
    <s v=""/>
    <s v=""/>
    <s v=""/>
    <s v=""/>
    <s v=""/>
    <s v=""/>
    <s v=""/>
    <s v=""/>
    <s v=""/>
    <s v=""/>
    <s v=""/>
    <s v=""/>
    <s v=""/>
    <s v=""/>
    <s v=""/>
    <s v=""/>
    <s v=""/>
    <s v=""/>
    <s v=""/>
    <s v=""/>
    <s v=""/>
    <s v=""/>
    <s v=""/>
    <s v=""/>
    <s v=""/>
    <s v=""/>
    <s v=""/>
    <s v=""/>
    <n v="0"/>
    <n v="0"/>
    <n v="0"/>
    <n v="0"/>
    <n v="0"/>
  </r>
  <r>
    <x v="192"/>
    <s v="Home Box Office"/>
    <s v="Premium movies"/>
    <s v=""/>
    <x v="1"/>
    <m/>
    <m/>
    <m/>
    <s v="HBO Max"/>
    <s v="Yes"/>
    <s v="HBO Max"/>
    <s v="HBO Max"/>
    <s v="HBO Max"/>
    <s v="HBO Max"/>
    <s v="HBO Max"/>
    <s v="HBO Max"/>
    <x v="8"/>
    <m/>
    <m/>
    <m/>
    <m/>
    <m/>
    <m/>
    <m/>
    <s v=""/>
    <s v=""/>
    <s v=""/>
    <s v=""/>
    <s v=""/>
    <s v=""/>
    <s v=""/>
    <s v=""/>
    <s v=""/>
    <s v=""/>
    <s v=""/>
    <s v=""/>
    <s v=""/>
    <s v=""/>
    <s v=""/>
    <s v=""/>
    <s v=""/>
    <s v=""/>
    <s v=""/>
    <s v=""/>
    <s v=""/>
    <s v=""/>
    <s v=""/>
    <s v=""/>
    <s v=""/>
    <s v=""/>
    <s v=""/>
    <s v=""/>
    <s v=""/>
    <s v=""/>
    <s v=""/>
    <s v=""/>
    <s v=""/>
    <s v=""/>
    <s v=""/>
    <s v=""/>
    <s v=""/>
    <s v=""/>
    <s v=""/>
    <s v=""/>
    <s v=""/>
    <n v="0"/>
    <n v="0"/>
    <n v="0"/>
    <n v="0"/>
    <n v="0"/>
  </r>
  <r>
    <x v="193"/>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r>
  <r>
    <x v="194"/>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r>
  <r>
    <x v="195"/>
    <s v=""/>
    <s v="Premium movies"/>
    <s v=""/>
    <x v="1"/>
    <m/>
    <m/>
    <m/>
    <s v="HBO Max"/>
    <s v="Yes"/>
    <s v="HBO Max"/>
    <s v="HBO Max"/>
    <s v="HBO Max"/>
    <s v="HBO Max"/>
    <s v="HBO Max"/>
    <s v="HBO Max"/>
    <x v="9"/>
    <s v="HBO Max"/>
    <m/>
    <m/>
    <m/>
    <m/>
    <m/>
    <m/>
    <s v=""/>
    <s v=""/>
    <s v=""/>
    <s v=""/>
    <s v=""/>
    <s v=""/>
    <s v=""/>
    <s v=""/>
    <s v=""/>
    <s v=""/>
    <s v=""/>
    <s v=""/>
    <s v=""/>
    <s v=""/>
    <s v=""/>
    <s v=""/>
    <s v=""/>
    <s v=""/>
    <s v=""/>
    <s v=""/>
    <s v=""/>
    <s v=""/>
    <s v=""/>
    <s v=""/>
    <s v=""/>
    <s v=""/>
    <s v=""/>
    <s v=""/>
    <s v=""/>
    <s v=""/>
    <s v=""/>
    <s v=""/>
    <s v=""/>
    <s v=""/>
    <s v=""/>
    <s v=""/>
    <s v=""/>
    <s v=""/>
    <s v=""/>
    <s v=""/>
    <s v=""/>
    <n v="0"/>
    <n v="0"/>
    <n v="0"/>
    <n v="0"/>
    <n v="0"/>
  </r>
  <r>
    <x v="196"/>
    <m/>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r>
  <r>
    <x v="197"/>
    <s v=""/>
    <s v="Movies"/>
    <s v=""/>
    <x v="1"/>
    <s v="Hollywood Extra"/>
    <s v="Hollywood Extra"/>
    <s v="Hollywood Extra"/>
    <m/>
    <m/>
    <m/>
    <m/>
    <m/>
    <m/>
    <m/>
    <m/>
    <x v="1"/>
    <m/>
    <m/>
    <m/>
    <m/>
    <m/>
    <m/>
    <s v="Yes"/>
    <s v=""/>
    <s v=""/>
    <s v=""/>
    <s v=""/>
    <s v=""/>
    <s v=""/>
    <s v=""/>
    <s v=""/>
    <s v=""/>
    <s v=""/>
    <s v=""/>
    <s v=""/>
    <s v=""/>
    <s v=""/>
    <s v=""/>
    <s v=""/>
    <s v=""/>
    <s v=""/>
    <s v=""/>
    <s v=""/>
    <s v=""/>
    <s v=""/>
    <s v=""/>
    <s v=""/>
    <s v=""/>
    <s v=""/>
    <s v=""/>
    <s v=""/>
    <s v=""/>
    <s v=""/>
    <s v=""/>
    <s v=""/>
    <s v=""/>
    <s v=""/>
    <s v=""/>
    <s v=""/>
    <s v=""/>
    <s v=""/>
    <s v=""/>
    <s v=""/>
    <s v=""/>
    <n v="0"/>
    <n v="0"/>
    <n v="0"/>
    <n v="0"/>
    <n v="0"/>
  </r>
  <r>
    <x v="198"/>
    <m/>
    <s v="Lifestyle"/>
    <s v=""/>
    <x v="1"/>
    <s v="Here TV"/>
    <s v="Here TV"/>
    <s v="Here TV"/>
    <m/>
    <m/>
    <m/>
    <m/>
    <m/>
    <m/>
    <m/>
    <m/>
    <x v="1"/>
    <m/>
    <m/>
    <m/>
    <m/>
    <m/>
    <m/>
    <m/>
    <s v=""/>
    <s v=""/>
    <s v=""/>
    <s v=""/>
    <s v=""/>
    <s v=""/>
    <s v=""/>
    <s v=""/>
    <s v=""/>
    <s v=""/>
    <s v=""/>
    <s v=""/>
    <s v=""/>
    <s v=""/>
    <s v=""/>
    <s v=""/>
    <s v=""/>
    <s v=""/>
    <s v=""/>
    <s v=""/>
    <s v=""/>
    <s v=""/>
    <s v=""/>
    <s v=""/>
    <s v=""/>
    <s v=""/>
    <s v=""/>
    <s v=""/>
    <s v=""/>
    <s v=""/>
    <s v=""/>
    <s v=""/>
    <s v=""/>
    <s v=""/>
    <s v=""/>
    <s v=""/>
    <s v=""/>
    <s v=""/>
    <s v=""/>
    <s v=""/>
    <s v=""/>
    <n v="0"/>
    <n v="0"/>
    <n v="0"/>
    <n v="0"/>
    <n v="0"/>
  </r>
  <r>
    <x v="199"/>
    <s v=""/>
    <s v="Lifestyle"/>
    <s v=""/>
    <x v="0"/>
    <s v="Yes"/>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r>
  <r>
    <x v="200"/>
    <s v="History Channel, The History Channel"/>
    <s v="Entertainment"/>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r>
  <r>
    <x v="201"/>
    <s v="History Channel En Español"/>
    <s v="Spanish"/>
    <s v=""/>
    <x v="1"/>
    <s v="Best of Spanish"/>
    <s v="Best of Spanish"/>
    <s v="Best of Spanish"/>
    <s v="Espanol"/>
    <s v="Espanol"/>
    <s v="Espanol"/>
    <s v="Espanol"/>
    <s v="Espanol"/>
    <s v="Espanol"/>
    <s v="Espanol"/>
    <s v="Yes"/>
    <x v="1"/>
    <s v="Espanol"/>
    <m/>
    <m/>
    <m/>
    <m/>
    <s v="Yes"/>
    <m/>
    <s v=""/>
    <s v=""/>
    <s v=""/>
    <s v=""/>
    <s v=""/>
    <s v=""/>
    <s v=""/>
    <s v=""/>
    <s v=""/>
    <s v=""/>
    <s v=""/>
    <s v=""/>
    <s v=""/>
    <s v=""/>
    <s v=""/>
    <s v=""/>
    <s v=""/>
    <s v=""/>
    <s v=""/>
    <s v=""/>
    <s v=""/>
    <s v=""/>
    <s v=""/>
    <s v=""/>
    <s v=""/>
    <s v=""/>
    <s v=""/>
    <s v=""/>
    <s v=""/>
    <s v=""/>
    <s v=""/>
    <s v=""/>
    <s v=""/>
    <s v=""/>
    <s v=""/>
    <s v=""/>
    <s v=""/>
    <s v=""/>
    <s v=""/>
    <s v=""/>
    <s v=""/>
    <n v="0"/>
    <n v="0"/>
    <n v="0"/>
    <n v="0"/>
    <n v="0"/>
  </r>
  <r>
    <x v="20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203"/>
    <m/>
    <s v="Sports"/>
    <s v=""/>
    <x v="1"/>
    <s v="Hi-YAH!"/>
    <s v="Hi-YAH!"/>
    <s v="Hi-YAH!"/>
    <m/>
    <m/>
    <m/>
    <m/>
    <m/>
    <m/>
    <m/>
    <m/>
    <x v="1"/>
    <m/>
    <m/>
    <m/>
    <m/>
    <m/>
    <m/>
    <m/>
    <s v=""/>
    <s v=""/>
    <s v=""/>
    <s v=""/>
    <s v=""/>
    <s v=""/>
    <s v=""/>
    <s v=""/>
    <s v=""/>
    <s v=""/>
    <s v=""/>
    <s v=""/>
    <s v=""/>
    <s v=""/>
    <s v=""/>
    <s v=""/>
    <s v=""/>
    <s v=""/>
    <s v=""/>
    <s v=""/>
    <s v=""/>
    <s v=""/>
    <s v=""/>
    <s v=""/>
    <s v=""/>
    <s v=""/>
    <s v=""/>
    <s v=""/>
    <s v=""/>
    <s v=""/>
    <s v=""/>
    <s v=""/>
    <s v=""/>
    <s v=""/>
    <s v=""/>
    <s v=""/>
    <s v=""/>
    <s v=""/>
    <s v=""/>
    <s v=""/>
    <s v=""/>
    <n v="0"/>
    <n v="0"/>
    <n v="0"/>
    <n v="0"/>
    <n v="0"/>
  </r>
  <r>
    <x v="204"/>
    <s v=""/>
    <s v="News"/>
    <s v=""/>
    <x v="1"/>
    <s v="News Extra"/>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r>
  <r>
    <x v="205"/>
    <m/>
    <s v="Kids and family"/>
    <s v=""/>
    <x v="1"/>
    <s v="Hopster"/>
    <s v="Hopster"/>
    <s v="Hopster"/>
    <m/>
    <m/>
    <m/>
    <m/>
    <m/>
    <m/>
    <m/>
    <m/>
    <x v="1"/>
    <m/>
    <m/>
    <m/>
    <m/>
    <m/>
    <m/>
    <m/>
    <s v=""/>
    <s v=""/>
    <s v=""/>
    <s v=""/>
    <s v=""/>
    <s v=""/>
    <s v=""/>
    <s v=""/>
    <s v=""/>
    <s v=""/>
    <s v=""/>
    <s v=""/>
    <s v=""/>
    <s v=""/>
    <s v=""/>
    <s v=""/>
    <s v=""/>
    <s v=""/>
    <s v=""/>
    <s v=""/>
    <s v=""/>
    <s v=""/>
    <s v=""/>
    <s v=""/>
    <s v=""/>
    <s v=""/>
    <s v=""/>
    <s v=""/>
    <s v=""/>
    <s v=""/>
    <s v=""/>
    <s v=""/>
    <s v=""/>
    <s v=""/>
    <s v=""/>
    <s v=""/>
    <s v=""/>
    <s v=""/>
    <s v=""/>
    <s v=""/>
    <s v=""/>
    <n v="0"/>
    <n v="0"/>
    <n v="0"/>
    <n v="0"/>
    <n v="0"/>
  </r>
  <r>
    <x v="206"/>
    <m/>
    <s v="Lifestyle"/>
    <s v=""/>
    <x v="1"/>
    <m/>
    <m/>
    <m/>
    <m/>
    <m/>
    <m/>
    <m/>
    <m/>
    <m/>
    <m/>
    <m/>
    <x v="1"/>
    <m/>
    <m/>
    <s v="Premium"/>
    <m/>
    <m/>
    <m/>
    <m/>
    <s v=""/>
    <s v=""/>
    <s v=""/>
    <s v=""/>
    <s v=""/>
    <s v=""/>
    <s v=""/>
    <s v=""/>
    <s v=""/>
    <s v=""/>
    <s v=""/>
    <s v=""/>
    <s v=""/>
    <s v=""/>
    <s v=""/>
    <s v=""/>
    <s v=""/>
    <s v=""/>
    <s v=""/>
    <s v=""/>
    <s v=""/>
    <s v=""/>
    <s v=""/>
    <s v=""/>
    <s v=""/>
    <s v=""/>
    <s v=""/>
    <s v=""/>
    <s v=""/>
    <s v=""/>
    <s v=""/>
    <s v=""/>
    <s v=""/>
    <s v=""/>
    <s v=""/>
    <s v=""/>
    <s v=""/>
    <s v=""/>
    <s v=""/>
    <s v=""/>
    <s v=""/>
    <n v="0"/>
    <n v="0"/>
    <n v="0"/>
    <n v="0"/>
    <n v="0"/>
  </r>
  <r>
    <x v="207"/>
    <m/>
    <s v="Lifestyle"/>
    <s v=""/>
    <x v="1"/>
    <m/>
    <m/>
    <m/>
    <m/>
    <m/>
    <m/>
    <m/>
    <m/>
    <m/>
    <s v="Yes"/>
    <m/>
    <x v="1"/>
    <m/>
    <m/>
    <m/>
    <m/>
    <m/>
    <m/>
    <m/>
    <s v=""/>
    <s v=""/>
    <s v=""/>
    <s v=""/>
    <s v=""/>
    <s v=""/>
    <s v=""/>
    <s v=""/>
    <s v=""/>
    <s v=""/>
    <s v=""/>
    <s v=""/>
    <s v=""/>
    <s v=""/>
    <s v=""/>
    <s v=""/>
    <s v=""/>
    <s v=""/>
    <s v=""/>
    <s v=""/>
    <s v=""/>
    <s v=""/>
    <s v=""/>
    <s v=""/>
    <s v=""/>
    <s v=""/>
    <s v=""/>
    <s v=""/>
    <s v=""/>
    <s v=""/>
    <s v=""/>
    <s v=""/>
    <s v=""/>
    <s v=""/>
    <s v=""/>
    <s v=""/>
    <s v=""/>
    <s v=""/>
    <s v=""/>
    <s v=""/>
    <s v=""/>
    <n v="0"/>
    <n v="0"/>
    <n v="0"/>
    <n v="0"/>
    <n v="0"/>
  </r>
  <r>
    <x v="208"/>
    <m/>
    <s v="Addon"/>
    <m/>
    <x v="1"/>
    <m/>
    <m/>
    <m/>
    <m/>
    <m/>
    <m/>
    <m/>
    <m/>
    <m/>
    <m/>
    <m/>
    <x v="1"/>
    <s v="Enhanced Cloud DVR"/>
    <m/>
    <m/>
    <m/>
    <m/>
    <m/>
    <m/>
    <s v=""/>
    <s v=""/>
    <s v=""/>
    <s v=""/>
    <s v=""/>
    <s v=""/>
    <s v=""/>
    <s v=""/>
    <s v=""/>
    <s v=""/>
    <s v=""/>
    <s v=""/>
    <s v=""/>
    <s v=""/>
    <s v=""/>
    <s v=""/>
    <s v=""/>
    <s v=""/>
    <s v=""/>
    <s v=""/>
    <s v=""/>
    <s v=""/>
    <s v=""/>
    <s v=""/>
    <s v=""/>
    <s v=""/>
    <s v=""/>
    <s v=""/>
    <s v=""/>
    <s v=""/>
    <s v=""/>
    <s v=""/>
    <s v=""/>
    <s v=""/>
    <s v=""/>
    <s v=""/>
    <s v=""/>
    <s v=""/>
    <s v=""/>
    <s v=""/>
    <s v=""/>
    <n v="0"/>
    <n v="0"/>
    <n v="0"/>
    <n v="0"/>
    <n v="0"/>
  </r>
  <r>
    <x v="209"/>
    <m/>
    <s v="Addon"/>
    <m/>
    <x v="1"/>
    <m/>
    <m/>
    <m/>
    <m/>
    <m/>
    <m/>
    <m/>
    <m/>
    <m/>
    <m/>
    <m/>
    <x v="1"/>
    <s v="No Ads"/>
    <m/>
    <m/>
    <m/>
    <m/>
    <m/>
    <m/>
    <s v=""/>
    <s v=""/>
    <s v=""/>
    <s v=""/>
    <s v=""/>
    <s v=""/>
    <s v=""/>
    <s v=""/>
    <s v=""/>
    <s v=""/>
    <s v=""/>
    <s v=""/>
    <s v=""/>
    <s v=""/>
    <s v=""/>
    <s v=""/>
    <s v=""/>
    <s v=""/>
    <s v=""/>
    <s v=""/>
    <s v=""/>
    <s v=""/>
    <s v=""/>
    <s v=""/>
    <s v=""/>
    <s v=""/>
    <s v=""/>
    <s v=""/>
    <s v=""/>
    <s v=""/>
    <s v=""/>
    <s v=""/>
    <s v=""/>
    <s v=""/>
    <s v=""/>
    <s v=""/>
    <s v=""/>
    <s v=""/>
    <s v=""/>
    <s v=""/>
    <s v=""/>
    <n v="0"/>
    <n v="0"/>
    <n v="0"/>
    <n v="0"/>
    <n v="0"/>
  </r>
  <r>
    <x v="210"/>
    <m/>
    <s v="Addon"/>
    <m/>
    <x v="1"/>
    <m/>
    <m/>
    <m/>
    <m/>
    <m/>
    <m/>
    <m/>
    <m/>
    <m/>
    <m/>
    <m/>
    <x v="1"/>
    <s v="Unlimited Screens"/>
    <m/>
    <m/>
    <m/>
    <m/>
    <m/>
    <m/>
    <s v=""/>
    <s v=""/>
    <s v=""/>
    <s v=""/>
    <s v=""/>
    <s v=""/>
    <s v=""/>
    <s v=""/>
    <s v=""/>
    <s v=""/>
    <s v=""/>
    <s v=""/>
    <s v=""/>
    <s v=""/>
    <s v=""/>
    <s v=""/>
    <s v=""/>
    <s v=""/>
    <s v=""/>
    <s v=""/>
    <s v=""/>
    <s v=""/>
    <s v=""/>
    <s v=""/>
    <s v=""/>
    <s v=""/>
    <s v=""/>
    <s v=""/>
    <s v=""/>
    <s v=""/>
    <s v=""/>
    <s v=""/>
    <s v=""/>
    <s v=""/>
    <s v=""/>
    <s v=""/>
    <s v=""/>
    <s v=""/>
    <s v=""/>
    <s v=""/>
    <s v=""/>
    <n v="0"/>
    <n v="0"/>
    <n v="0"/>
    <n v="0"/>
    <n v="0"/>
  </r>
  <r>
    <x v="211"/>
    <s v=""/>
    <s v="Entertainment"/>
    <s v=""/>
    <x v="0"/>
    <s v="Yes"/>
    <s v="Yes"/>
    <s v="Yes"/>
    <m/>
    <m/>
    <m/>
    <s v="Yes"/>
    <s v="Yes"/>
    <s v="Yes"/>
    <s v="Yes"/>
    <m/>
    <x v="0"/>
    <m/>
    <s v="Yes"/>
    <m/>
    <m/>
    <m/>
    <m/>
    <s v="Yes"/>
    <s v=""/>
    <s v=""/>
    <s v=""/>
    <s v=""/>
    <s v=""/>
    <s v=""/>
    <s v=""/>
    <s v=""/>
    <s v=""/>
    <s v=""/>
    <s v=""/>
    <s v=""/>
    <s v=""/>
    <s v=""/>
    <s v=""/>
    <s v=""/>
    <s v=""/>
    <s v=""/>
    <s v=""/>
    <s v=""/>
    <s v=""/>
    <s v=""/>
    <s v=""/>
    <s v=""/>
    <s v=""/>
    <s v=""/>
    <s v=""/>
    <s v=""/>
    <s v=""/>
    <s v=""/>
    <s v=""/>
    <s v=""/>
    <s v=""/>
    <s v=""/>
    <s v=""/>
    <s v=""/>
    <s v=""/>
    <s v=""/>
    <s v=""/>
    <s v=""/>
    <s v=""/>
    <n v="0"/>
    <n v="0"/>
    <n v="0"/>
    <n v="0"/>
    <n v="0"/>
  </r>
  <r>
    <x v="212"/>
    <m/>
    <s v="Entertainment"/>
    <s v=""/>
    <x v="1"/>
    <m/>
    <m/>
    <m/>
    <m/>
    <m/>
    <m/>
    <m/>
    <m/>
    <m/>
    <m/>
    <m/>
    <x v="1"/>
    <m/>
    <m/>
    <s v="Yes"/>
    <m/>
    <m/>
    <m/>
    <m/>
    <s v=""/>
    <s v=""/>
    <s v=""/>
    <s v=""/>
    <s v=""/>
    <s v=""/>
    <s v=""/>
    <s v=""/>
    <s v=""/>
    <s v=""/>
    <s v=""/>
    <s v=""/>
    <s v=""/>
    <s v=""/>
    <s v=""/>
    <s v=""/>
    <s v=""/>
    <s v=""/>
    <s v=""/>
    <s v=""/>
    <s v=""/>
    <s v=""/>
    <s v=""/>
    <s v=""/>
    <s v=""/>
    <s v=""/>
    <s v=""/>
    <s v=""/>
    <s v=""/>
    <s v=""/>
    <s v=""/>
    <s v=""/>
    <s v=""/>
    <s v=""/>
    <s v=""/>
    <s v=""/>
    <s v=""/>
    <s v=""/>
    <s v=""/>
    <s v=""/>
    <s v=""/>
    <n v="0"/>
    <n v="0"/>
    <n v="0"/>
    <n v="0"/>
    <n v="0"/>
  </r>
  <r>
    <x v="213"/>
    <m/>
    <s v="Entertainment"/>
    <s v=""/>
    <x v="1"/>
    <m/>
    <m/>
    <m/>
    <m/>
    <m/>
    <m/>
    <m/>
    <m/>
    <m/>
    <m/>
    <m/>
    <x v="1"/>
    <m/>
    <s v="Adventure Plus"/>
    <m/>
    <m/>
    <m/>
    <m/>
    <m/>
    <s v=""/>
    <s v=""/>
    <s v=""/>
    <s v=""/>
    <s v=""/>
    <s v=""/>
    <s v=""/>
    <s v=""/>
    <s v=""/>
    <s v=""/>
    <s v=""/>
    <s v=""/>
    <s v=""/>
    <s v=""/>
    <s v=""/>
    <s v=""/>
    <s v=""/>
    <s v=""/>
    <s v=""/>
    <s v=""/>
    <s v=""/>
    <s v=""/>
    <s v=""/>
    <s v=""/>
    <s v=""/>
    <s v=""/>
    <s v=""/>
    <s v=""/>
    <s v=""/>
    <s v=""/>
    <s v=""/>
    <s v=""/>
    <s v=""/>
    <s v=""/>
    <s v=""/>
    <s v=""/>
    <s v=""/>
    <s v=""/>
    <s v=""/>
    <s v=""/>
    <s v=""/>
    <n v="0"/>
    <n v="0"/>
    <n v="0"/>
    <n v="0"/>
    <n v="0"/>
  </r>
  <r>
    <x v="214"/>
    <m/>
    <s v="Entertainment"/>
    <s v=""/>
    <x v="0"/>
    <m/>
    <m/>
    <m/>
    <m/>
    <m/>
    <m/>
    <m/>
    <m/>
    <m/>
    <m/>
    <m/>
    <x v="1"/>
    <m/>
    <s v="Fubo Extra"/>
    <m/>
    <s v="Yes"/>
    <s v="Yes"/>
    <m/>
    <m/>
    <s v=""/>
    <s v=""/>
    <s v=""/>
    <s v=""/>
    <s v=""/>
    <s v=""/>
    <s v=""/>
    <s v=""/>
    <s v=""/>
    <s v=""/>
    <s v=""/>
    <s v=""/>
    <s v=""/>
    <s v=""/>
    <s v=""/>
    <s v=""/>
    <s v=""/>
    <s v=""/>
    <s v=""/>
    <s v=""/>
    <s v=""/>
    <s v=""/>
    <s v=""/>
    <s v=""/>
    <s v=""/>
    <s v=""/>
    <s v=""/>
    <s v=""/>
    <s v=""/>
    <s v=""/>
    <s v=""/>
    <s v=""/>
    <s v=""/>
    <s v=""/>
    <s v=""/>
    <s v=""/>
    <s v=""/>
    <s v=""/>
    <s v=""/>
    <s v=""/>
    <s v=""/>
    <n v="0"/>
    <n v="0"/>
    <n v="0"/>
    <n v="0"/>
    <n v="0"/>
  </r>
  <r>
    <x v="215"/>
    <s v="ID, ID (East &amp; West)"/>
    <s v="Entertainment"/>
    <s v=""/>
    <x v="0"/>
    <s v="Yes"/>
    <s v="Yes"/>
    <s v="Yes"/>
    <m/>
    <m/>
    <s v="Yes"/>
    <s v="Yes"/>
    <s v="Yes"/>
    <s v="Yes"/>
    <s v="Yes"/>
    <m/>
    <x v="0"/>
    <s v="Yes"/>
    <s v="Yes"/>
    <m/>
    <m/>
    <s v="Yes"/>
    <m/>
    <m/>
    <s v=""/>
    <s v=""/>
    <s v=""/>
    <s v=""/>
    <s v=""/>
    <s v=""/>
    <s v=""/>
    <s v=""/>
    <s v=""/>
    <s v=""/>
    <s v=""/>
    <s v=""/>
    <s v=""/>
    <s v=""/>
    <s v=""/>
    <s v=""/>
    <s v=""/>
    <s v=""/>
    <s v=""/>
    <s v=""/>
    <s v=""/>
    <s v=""/>
    <s v=""/>
    <s v=""/>
    <s v=""/>
    <s v=""/>
    <s v=""/>
    <s v=""/>
    <s v=""/>
    <s v=""/>
    <s v=""/>
    <s v=""/>
    <s v=""/>
    <s v=""/>
    <s v=""/>
    <s v=""/>
    <s v=""/>
    <s v=""/>
    <s v=""/>
    <s v=""/>
    <s v=""/>
    <n v="0"/>
    <n v="0"/>
    <n v="0"/>
    <n v="0"/>
    <n v="0"/>
  </r>
  <r>
    <x v="21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217"/>
    <m/>
    <s v="Entertainment"/>
    <s v=""/>
    <x v="1"/>
    <m/>
    <m/>
    <m/>
    <m/>
    <m/>
    <m/>
    <s v="Yes"/>
    <s v="Yes"/>
    <s v="Yes"/>
    <s v="Yes"/>
    <m/>
    <x v="1"/>
    <m/>
    <m/>
    <m/>
    <m/>
    <m/>
    <m/>
    <m/>
    <s v=""/>
    <s v=""/>
    <s v=""/>
    <s v=""/>
    <s v=""/>
    <s v=""/>
    <s v=""/>
    <s v=""/>
    <s v=""/>
    <s v=""/>
    <s v=""/>
    <s v=""/>
    <s v=""/>
    <s v=""/>
    <s v=""/>
    <s v=""/>
    <s v=""/>
    <s v=""/>
    <s v=""/>
    <s v=""/>
    <s v=""/>
    <s v=""/>
    <s v=""/>
    <s v=""/>
    <s v=""/>
    <s v=""/>
    <s v=""/>
    <s v=""/>
    <s v=""/>
    <s v=""/>
    <s v=""/>
    <s v=""/>
    <s v=""/>
    <s v=""/>
    <s v=""/>
    <s v=""/>
    <s v=""/>
    <s v=""/>
    <s v=""/>
    <s v=""/>
    <s v=""/>
    <n v="0"/>
    <n v="0"/>
    <n v="0"/>
    <n v="0"/>
    <n v="0"/>
  </r>
  <r>
    <x v="218"/>
    <m/>
    <s v="Kids and family"/>
    <s v=""/>
    <x v="1"/>
    <s v="Kartoon Channel!"/>
    <s v="Kartoon Channel!"/>
    <s v="Kartoon Channel!"/>
    <m/>
    <m/>
    <m/>
    <m/>
    <m/>
    <m/>
    <m/>
    <m/>
    <x v="1"/>
    <m/>
    <m/>
    <m/>
    <m/>
    <m/>
    <m/>
    <m/>
    <s v=""/>
    <s v=""/>
    <s v=""/>
    <s v=""/>
    <s v=""/>
    <s v=""/>
    <s v=""/>
    <s v=""/>
    <s v=""/>
    <s v=""/>
    <s v=""/>
    <s v=""/>
    <s v=""/>
    <s v=""/>
    <s v=""/>
    <s v=""/>
    <s v=""/>
    <s v=""/>
    <s v=""/>
    <s v=""/>
    <s v=""/>
    <s v=""/>
    <s v=""/>
    <s v=""/>
    <s v=""/>
    <s v=""/>
    <s v=""/>
    <s v=""/>
    <s v=""/>
    <s v=""/>
    <s v=""/>
    <s v=""/>
    <s v=""/>
    <s v=""/>
    <s v=""/>
    <s v=""/>
    <s v=""/>
    <s v=""/>
    <s v=""/>
    <s v=""/>
    <s v=""/>
    <n v="0"/>
    <n v="0"/>
    <n v="0"/>
    <n v="0"/>
    <n v="0"/>
  </r>
  <r>
    <x v="219"/>
    <m/>
    <s v="Kids and family"/>
    <s v=""/>
    <x v="1"/>
    <m/>
    <m/>
    <m/>
    <m/>
    <m/>
    <m/>
    <m/>
    <m/>
    <m/>
    <m/>
    <m/>
    <x v="1"/>
    <m/>
    <m/>
    <m/>
    <m/>
    <s v="Yes"/>
    <m/>
    <m/>
    <s v=""/>
    <s v=""/>
    <s v=""/>
    <s v=""/>
    <s v=""/>
    <s v=""/>
    <s v=""/>
    <s v=""/>
    <s v=""/>
    <s v=""/>
    <s v=""/>
    <s v=""/>
    <s v=""/>
    <s v=""/>
    <s v=""/>
    <s v=""/>
    <s v=""/>
    <s v=""/>
    <s v=""/>
    <s v=""/>
    <s v=""/>
    <s v=""/>
    <s v=""/>
    <s v=""/>
    <s v=""/>
    <s v=""/>
    <s v=""/>
    <s v=""/>
    <s v=""/>
    <s v=""/>
    <s v=""/>
    <s v=""/>
    <s v=""/>
    <s v=""/>
    <s v=""/>
    <s v=""/>
    <s v=""/>
    <s v=""/>
    <s v=""/>
    <s v=""/>
    <s v=""/>
    <n v="0"/>
    <n v="0"/>
    <n v="0"/>
    <n v="0"/>
    <n v="0"/>
  </r>
  <r>
    <x v="220"/>
    <s v="Law &amp; Crime, Law&amp;Crime"/>
    <s v="News"/>
    <s v=""/>
    <x v="0"/>
    <s v="News Extra"/>
    <s v="News Extra"/>
    <s v="News Extras"/>
    <m/>
    <m/>
    <m/>
    <m/>
    <m/>
    <m/>
    <m/>
    <m/>
    <x v="1"/>
    <m/>
    <s v="Fubo Extra"/>
    <s v="Premium"/>
    <m/>
    <s v="Plus"/>
    <m/>
    <m/>
    <s v=""/>
    <s v=""/>
    <s v=""/>
    <s v=""/>
    <s v=""/>
    <s v=""/>
    <s v=""/>
    <s v=""/>
    <s v=""/>
    <s v=""/>
    <s v=""/>
    <s v=""/>
    <s v=""/>
    <s v=""/>
    <s v=""/>
    <s v=""/>
    <s v=""/>
    <s v=""/>
    <s v=""/>
    <s v=""/>
    <s v=""/>
    <s v=""/>
    <s v=""/>
    <s v=""/>
    <s v=""/>
    <s v=""/>
    <s v=""/>
    <s v=""/>
    <s v=""/>
    <s v=""/>
    <s v=""/>
    <s v=""/>
    <s v=""/>
    <s v=""/>
    <s v=""/>
    <s v=""/>
    <s v=""/>
    <s v=""/>
    <s v=""/>
    <s v=""/>
    <s v=""/>
    <n v="0"/>
    <n v="0"/>
    <n v="0"/>
    <n v="0"/>
    <n v="0"/>
  </r>
  <r>
    <x v="221"/>
    <s v="Lifetime TV Shows &amp; Movies"/>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r>
  <r>
    <x v="222"/>
    <s v="Lmn, Lifetime Movies"/>
    <s v="Movies"/>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r>
  <r>
    <x v="223"/>
    <s v=""/>
    <s v="Entertainment"/>
    <s v=""/>
    <x v="1"/>
    <m/>
    <m/>
    <m/>
    <m/>
    <m/>
    <m/>
    <m/>
    <m/>
    <m/>
    <m/>
    <m/>
    <x v="1"/>
    <m/>
    <m/>
    <m/>
    <s v="Yes"/>
    <m/>
    <m/>
    <m/>
    <s v=""/>
    <s v=""/>
    <s v=""/>
    <s v=""/>
    <s v=""/>
    <s v=""/>
    <s v=""/>
    <s v=""/>
    <s v=""/>
    <s v=""/>
    <s v=""/>
    <s v=""/>
    <s v=""/>
    <s v=""/>
    <s v=""/>
    <s v=""/>
    <s v=""/>
    <s v=""/>
    <s v=""/>
    <s v=""/>
    <s v=""/>
    <s v=""/>
    <s v=""/>
    <s v=""/>
    <s v=""/>
    <s v=""/>
    <s v=""/>
    <s v=""/>
    <s v=""/>
    <s v=""/>
    <s v=""/>
    <s v=""/>
    <s v=""/>
    <s v=""/>
    <s v=""/>
    <s v=""/>
    <s v=""/>
    <s v=""/>
    <s v=""/>
    <s v=""/>
    <s v=""/>
    <n v="0"/>
    <n v="0"/>
    <n v="0"/>
    <n v="0"/>
    <n v="0"/>
  </r>
  <r>
    <x v="224"/>
    <m/>
    <s v="Entertainment"/>
    <s v=""/>
    <x v="1"/>
    <s v="Lion Mountain TV"/>
    <s v="Lion Mountain TV"/>
    <s v="Lion Mountain TV"/>
    <m/>
    <m/>
    <m/>
    <m/>
    <m/>
    <m/>
    <m/>
    <m/>
    <x v="1"/>
    <m/>
    <m/>
    <m/>
    <m/>
    <m/>
    <m/>
    <m/>
    <s v=""/>
    <s v=""/>
    <s v=""/>
    <s v=""/>
    <s v=""/>
    <s v=""/>
    <s v=""/>
    <s v=""/>
    <s v=""/>
    <s v=""/>
    <s v=""/>
    <s v=""/>
    <s v=""/>
    <s v=""/>
    <s v=""/>
    <s v=""/>
    <s v=""/>
    <s v=""/>
    <s v=""/>
    <s v=""/>
    <s v=""/>
    <s v=""/>
    <s v=""/>
    <s v=""/>
    <s v=""/>
    <s v=""/>
    <s v=""/>
    <s v=""/>
    <s v=""/>
    <s v=""/>
    <s v=""/>
    <s v=""/>
    <s v=""/>
    <s v=""/>
    <s v=""/>
    <s v=""/>
    <s v=""/>
    <s v=""/>
    <s v=""/>
    <s v=""/>
    <s v=""/>
    <n v="0"/>
    <n v="0"/>
    <n v="0"/>
    <n v="0"/>
    <n v="0"/>
  </r>
  <r>
    <x v="225"/>
    <s v=""/>
    <s v="News"/>
    <s v=""/>
    <x v="1"/>
    <s v="Yes"/>
    <s v="Yes"/>
    <s v="Yes"/>
    <m/>
    <m/>
    <m/>
    <m/>
    <m/>
    <m/>
    <m/>
    <m/>
    <x v="0"/>
    <m/>
    <s v="Yes"/>
    <m/>
    <m/>
    <m/>
    <m/>
    <m/>
    <s v=""/>
    <s v=""/>
    <s v=""/>
    <s v=""/>
    <s v=""/>
    <s v=""/>
    <s v=""/>
    <s v=""/>
    <s v=""/>
    <s v=""/>
    <s v=""/>
    <s v=""/>
    <s v=""/>
    <s v=""/>
    <s v=""/>
    <s v=""/>
    <s v=""/>
    <s v=""/>
    <s v=""/>
    <s v=""/>
    <s v=""/>
    <s v=""/>
    <s v=""/>
    <s v=""/>
    <s v=""/>
    <s v=""/>
    <s v=""/>
    <s v=""/>
    <s v=""/>
    <s v=""/>
    <s v=""/>
    <s v=""/>
    <s v=""/>
    <s v=""/>
    <s v=""/>
    <s v=""/>
    <s v=""/>
    <s v=""/>
    <s v=""/>
    <s v=""/>
    <s v=""/>
    <n v="0"/>
    <n v="0"/>
    <n v="0"/>
    <n v="0"/>
    <n v="0"/>
  </r>
  <r>
    <x v="226"/>
    <s v=""/>
    <s v="Lifestyle"/>
    <s v=""/>
    <x v="0"/>
    <s v="Comedy Extra"/>
    <s v="Comedy Extra"/>
    <s v="Comedy Extras"/>
    <m/>
    <m/>
    <m/>
    <m/>
    <s v="Yes"/>
    <s v="Yes"/>
    <s v="Yes"/>
    <m/>
    <x v="1"/>
    <m/>
    <s v="Fubo Extra"/>
    <m/>
    <m/>
    <m/>
    <m/>
    <s v="Yes"/>
    <s v=""/>
    <s v=""/>
    <s v=""/>
    <s v=""/>
    <s v=""/>
    <s v=""/>
    <s v=""/>
    <s v=""/>
    <s v=""/>
    <s v=""/>
    <s v=""/>
    <s v=""/>
    <s v=""/>
    <s v=""/>
    <s v=""/>
    <s v=""/>
    <s v=""/>
    <s v=""/>
    <s v=""/>
    <s v=""/>
    <s v=""/>
    <s v=""/>
    <s v=""/>
    <s v=""/>
    <s v=""/>
    <s v=""/>
    <s v=""/>
    <s v=""/>
    <s v=""/>
    <s v=""/>
    <s v=""/>
    <s v=""/>
    <s v=""/>
    <s v=""/>
    <s v=""/>
    <s v=""/>
    <s v=""/>
    <s v=""/>
    <s v=""/>
    <s v=""/>
    <s v=""/>
    <n v="0"/>
    <n v="0"/>
    <n v="0"/>
    <n v="0"/>
    <n v="0"/>
  </r>
  <r>
    <x v="227"/>
    <s v="The Longhorn Network"/>
    <s v="Regional sports networks"/>
    <n v="1"/>
    <x v="1"/>
    <s v="Sports Extra"/>
    <m/>
    <s v="Sports Extras"/>
    <m/>
    <s v="Yes"/>
    <m/>
    <m/>
    <s v="Yes"/>
    <s v="Yes"/>
    <s v="Yes"/>
    <m/>
    <x v="1"/>
    <m/>
    <m/>
    <m/>
    <m/>
    <s v="Yes"/>
    <m/>
    <m/>
    <s v=""/>
    <s v=""/>
    <s v=""/>
    <s v=""/>
    <s v=""/>
    <s v=""/>
    <s v=""/>
    <s v=""/>
    <s v=""/>
    <s v=""/>
    <s v=""/>
    <s v=""/>
    <s v=""/>
    <s v=""/>
    <s v=""/>
    <s v=""/>
    <s v=""/>
    <s v=""/>
    <s v=""/>
    <s v=""/>
    <s v=""/>
    <s v=""/>
    <n v="2"/>
    <s v=""/>
    <n v="2"/>
    <s v=""/>
    <n v="1"/>
    <s v=""/>
    <s v=""/>
    <n v="1"/>
    <n v="1"/>
    <n v="1"/>
    <s v=""/>
    <s v=""/>
    <s v=""/>
    <s v=""/>
    <s v=""/>
    <s v=""/>
    <n v="1"/>
    <s v=""/>
    <s v=""/>
    <n v="0"/>
    <n v="0"/>
    <n v="0"/>
    <n v="0"/>
    <n v="2"/>
  </r>
  <r>
    <x v="228"/>
    <s v="LAFC"/>
    <s v="Sports"/>
    <s v=""/>
    <x v="1"/>
    <m/>
    <m/>
    <m/>
    <m/>
    <m/>
    <m/>
    <m/>
    <m/>
    <m/>
    <m/>
    <m/>
    <x v="0"/>
    <m/>
    <m/>
    <m/>
    <m/>
    <m/>
    <m/>
    <m/>
    <s v=""/>
    <s v=""/>
    <s v=""/>
    <s v=""/>
    <s v=""/>
    <s v=""/>
    <s v=""/>
    <s v=""/>
    <s v=""/>
    <s v=""/>
    <s v=""/>
    <s v=""/>
    <s v=""/>
    <s v=""/>
    <s v=""/>
    <s v=""/>
    <s v=""/>
    <s v=""/>
    <s v=""/>
    <s v=""/>
    <s v=""/>
    <s v=""/>
    <s v=""/>
    <s v=""/>
    <s v=""/>
    <s v=""/>
    <s v=""/>
    <s v=""/>
    <s v=""/>
    <s v=""/>
    <s v=""/>
    <s v=""/>
    <s v=""/>
    <s v=""/>
    <s v=""/>
    <s v=""/>
    <s v=""/>
    <s v=""/>
    <s v=""/>
    <s v=""/>
    <s v=""/>
    <n v="0"/>
    <n v="0"/>
    <n v="0"/>
    <n v="0"/>
    <n v="0"/>
  </r>
  <r>
    <x v="229"/>
    <m/>
    <s v="Movies"/>
    <s v=""/>
    <x v="1"/>
    <s v="Magnolia Selects"/>
    <s v="Magnolia Selects"/>
    <s v="Magnolia Selects"/>
    <m/>
    <m/>
    <m/>
    <m/>
    <m/>
    <m/>
    <m/>
    <m/>
    <x v="1"/>
    <m/>
    <m/>
    <m/>
    <m/>
    <m/>
    <m/>
    <m/>
    <s v=""/>
    <s v=""/>
    <s v=""/>
    <s v=""/>
    <s v=""/>
    <s v=""/>
    <s v=""/>
    <s v=""/>
    <s v=""/>
    <s v=""/>
    <s v=""/>
    <s v=""/>
    <s v=""/>
    <s v=""/>
    <s v=""/>
    <s v=""/>
    <s v=""/>
    <s v=""/>
    <s v=""/>
    <s v=""/>
    <s v=""/>
    <s v=""/>
    <s v=""/>
    <s v=""/>
    <s v=""/>
    <s v=""/>
    <s v=""/>
    <s v=""/>
    <s v=""/>
    <s v=""/>
    <s v=""/>
    <s v=""/>
    <s v=""/>
    <s v=""/>
    <s v=""/>
    <s v=""/>
    <s v=""/>
    <s v=""/>
    <s v=""/>
    <s v=""/>
    <s v=""/>
    <n v="0"/>
    <n v="0"/>
    <n v="0"/>
    <n v="0"/>
    <n v="0"/>
  </r>
  <r>
    <x v="230"/>
    <m/>
    <s v="Sports"/>
    <s v=""/>
    <x v="1"/>
    <m/>
    <m/>
    <m/>
    <m/>
    <m/>
    <m/>
    <m/>
    <m/>
    <m/>
    <s v="Yes"/>
    <m/>
    <x v="1"/>
    <m/>
    <m/>
    <m/>
    <m/>
    <m/>
    <m/>
    <m/>
    <s v=""/>
    <s v=""/>
    <s v=""/>
    <s v=""/>
    <s v=""/>
    <s v=""/>
    <s v=""/>
    <s v=""/>
    <s v=""/>
    <s v=""/>
    <s v=""/>
    <s v=""/>
    <s v=""/>
    <s v=""/>
    <s v=""/>
    <s v=""/>
    <s v=""/>
    <s v=""/>
    <s v=""/>
    <s v=""/>
    <s v=""/>
    <s v=""/>
    <s v=""/>
    <s v=""/>
    <s v=""/>
    <s v=""/>
    <s v=""/>
    <s v=""/>
    <s v=""/>
    <s v=""/>
    <s v=""/>
    <s v=""/>
    <s v=""/>
    <s v=""/>
    <s v=""/>
    <s v=""/>
    <s v=""/>
    <s v=""/>
    <s v=""/>
    <s v=""/>
    <s v=""/>
    <n v="0"/>
    <n v="0"/>
    <n v="0"/>
    <n v="0"/>
    <n v="0"/>
  </r>
  <r>
    <x v="231"/>
    <m/>
    <s v="International"/>
    <s v=""/>
    <x v="1"/>
    <m/>
    <m/>
    <m/>
    <m/>
    <m/>
    <m/>
    <m/>
    <m/>
    <m/>
    <m/>
    <m/>
    <x v="1"/>
    <m/>
    <s v="Fubo Latino"/>
    <m/>
    <m/>
    <m/>
    <m/>
    <m/>
    <s v=""/>
    <s v=""/>
    <s v=""/>
    <s v=""/>
    <s v=""/>
    <s v=""/>
    <s v=""/>
    <s v=""/>
    <s v=""/>
    <s v=""/>
    <s v=""/>
    <s v=""/>
    <s v=""/>
    <s v=""/>
    <s v=""/>
    <s v=""/>
    <s v=""/>
    <s v=""/>
    <s v=""/>
    <s v=""/>
    <s v=""/>
    <s v=""/>
    <s v=""/>
    <s v=""/>
    <s v=""/>
    <s v=""/>
    <s v=""/>
    <s v=""/>
    <s v=""/>
    <s v=""/>
    <s v=""/>
    <s v=""/>
    <s v=""/>
    <s v=""/>
    <s v=""/>
    <s v=""/>
    <s v=""/>
    <s v=""/>
    <s v=""/>
    <s v=""/>
    <s v=""/>
    <n v="0"/>
    <n v="0"/>
    <n v="0"/>
    <n v="0"/>
    <n v="0"/>
  </r>
  <r>
    <x v="232"/>
    <s v="MAVTV"/>
    <s v="Sports"/>
    <s v=""/>
    <x v="1"/>
    <m/>
    <m/>
    <m/>
    <m/>
    <m/>
    <m/>
    <m/>
    <m/>
    <m/>
    <m/>
    <m/>
    <x v="1"/>
    <m/>
    <s v="Adventure Plus"/>
    <m/>
    <m/>
    <s v="Yes"/>
    <m/>
    <m/>
    <s v=""/>
    <s v=""/>
    <s v=""/>
    <s v=""/>
    <s v=""/>
    <s v=""/>
    <s v=""/>
    <s v=""/>
    <s v=""/>
    <s v=""/>
    <s v=""/>
    <s v=""/>
    <s v=""/>
    <s v=""/>
    <s v=""/>
    <s v=""/>
    <s v=""/>
    <s v=""/>
    <s v=""/>
    <s v=""/>
    <s v=""/>
    <s v=""/>
    <s v=""/>
    <s v=""/>
    <s v=""/>
    <s v=""/>
    <s v=""/>
    <s v=""/>
    <s v=""/>
    <s v=""/>
    <s v=""/>
    <s v=""/>
    <s v=""/>
    <s v=""/>
    <s v=""/>
    <s v=""/>
    <s v=""/>
    <s v=""/>
    <s v=""/>
    <s v=""/>
    <s v=""/>
    <n v="0"/>
    <n v="0"/>
    <n v="0"/>
    <n v="0"/>
    <n v="0"/>
  </r>
  <r>
    <x v="23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234"/>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r>
  <r>
    <x v="235"/>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r>
  <r>
    <x v="236"/>
    <m/>
    <s v="Spanish"/>
    <s v=""/>
    <x v="1"/>
    <s v="España Extra"/>
    <s v="España Extra"/>
    <s v="España Extra"/>
    <m/>
    <m/>
    <m/>
    <m/>
    <m/>
    <m/>
    <m/>
    <m/>
    <x v="1"/>
    <m/>
    <m/>
    <m/>
    <m/>
    <m/>
    <m/>
    <m/>
    <s v=""/>
    <s v=""/>
    <s v=""/>
    <s v=""/>
    <s v=""/>
    <s v=""/>
    <s v=""/>
    <s v=""/>
    <s v=""/>
    <s v=""/>
    <s v=""/>
    <s v=""/>
    <s v=""/>
    <s v=""/>
    <s v=""/>
    <s v=""/>
    <s v=""/>
    <s v=""/>
    <s v=""/>
    <s v=""/>
    <s v=""/>
    <s v=""/>
    <s v=""/>
    <s v=""/>
    <s v=""/>
    <s v=""/>
    <s v=""/>
    <s v=""/>
    <s v=""/>
    <s v=""/>
    <s v=""/>
    <s v=""/>
    <s v=""/>
    <s v=""/>
    <s v=""/>
    <s v=""/>
    <s v=""/>
    <s v=""/>
    <s v=""/>
    <s v=""/>
    <s v=""/>
    <n v="0"/>
    <n v="0"/>
    <n v="0"/>
    <n v="0"/>
    <n v="0"/>
  </r>
  <r>
    <x v="237"/>
    <m/>
    <s v="Sports"/>
    <s v=""/>
    <x v="1"/>
    <m/>
    <m/>
    <m/>
    <m/>
    <m/>
    <m/>
    <m/>
    <m/>
    <m/>
    <m/>
    <m/>
    <x v="0"/>
    <m/>
    <m/>
    <m/>
    <m/>
    <m/>
    <m/>
    <m/>
    <s v=""/>
    <s v=""/>
    <s v=""/>
    <s v=""/>
    <s v=""/>
    <s v=""/>
    <s v=""/>
    <s v=""/>
    <s v=""/>
    <s v=""/>
    <s v=""/>
    <s v=""/>
    <s v=""/>
    <s v=""/>
    <s v=""/>
    <s v=""/>
    <s v=""/>
    <s v=""/>
    <s v=""/>
    <s v=""/>
    <s v=""/>
    <s v=""/>
    <s v=""/>
    <s v=""/>
    <s v=""/>
    <s v=""/>
    <s v=""/>
    <s v=""/>
    <s v=""/>
    <s v=""/>
    <s v=""/>
    <s v=""/>
    <s v=""/>
    <s v=""/>
    <s v=""/>
    <s v=""/>
    <s v=""/>
    <s v=""/>
    <s v=""/>
    <s v=""/>
    <s v=""/>
    <n v="0"/>
    <n v="0"/>
    <n v="0"/>
    <n v="0"/>
    <n v="0"/>
  </r>
  <r>
    <x v="238"/>
    <s v="MLB, MLBN"/>
    <s v="Sports"/>
    <s v=""/>
    <x v="1"/>
    <s v="Sports Extra"/>
    <s v="Sports Extra"/>
    <s v="Sports Extras"/>
    <m/>
    <m/>
    <m/>
    <s v="Yes"/>
    <s v="Yes"/>
    <s v="Yes"/>
    <s v="Yes"/>
    <m/>
    <x v="0"/>
    <m/>
    <s v="Fubo Extra"/>
    <m/>
    <m/>
    <m/>
    <m/>
    <m/>
    <s v=""/>
    <s v=""/>
    <s v=""/>
    <s v=""/>
    <s v=""/>
    <s v=""/>
    <s v=""/>
    <s v=""/>
    <s v=""/>
    <s v=""/>
    <s v=""/>
    <s v=""/>
    <s v=""/>
    <s v=""/>
    <s v=""/>
    <s v=""/>
    <s v=""/>
    <s v=""/>
    <s v=""/>
    <s v=""/>
    <s v=""/>
    <s v=""/>
    <s v=""/>
    <s v=""/>
    <s v=""/>
    <s v=""/>
    <s v=""/>
    <s v=""/>
    <s v=""/>
    <s v=""/>
    <s v=""/>
    <s v=""/>
    <s v=""/>
    <s v=""/>
    <s v=""/>
    <s v=""/>
    <s v=""/>
    <s v=""/>
    <s v=""/>
    <s v=""/>
    <s v=""/>
    <n v="0"/>
    <n v="0"/>
    <n v="0"/>
    <n v="0"/>
    <n v="0"/>
  </r>
  <r>
    <x v="239"/>
    <s v="MLB Network Strike Zone, MLB Network StrikeZone, MLB Strikezone"/>
    <s v="Sports"/>
    <s v=""/>
    <x v="1"/>
    <s v="Sports Extra"/>
    <s v="Sports Extra"/>
    <s v="Sports Extras"/>
    <m/>
    <m/>
    <m/>
    <m/>
    <m/>
    <m/>
    <m/>
    <m/>
    <x v="1"/>
    <m/>
    <s v="Sports Plus with NFL RedZone"/>
    <m/>
    <m/>
    <m/>
    <m/>
    <m/>
    <s v=""/>
    <s v=""/>
    <s v=""/>
    <s v=""/>
    <s v=""/>
    <s v=""/>
    <s v=""/>
    <s v=""/>
    <s v=""/>
    <s v=""/>
    <s v=""/>
    <s v=""/>
    <s v=""/>
    <s v=""/>
    <s v=""/>
    <s v=""/>
    <s v=""/>
    <s v=""/>
    <s v=""/>
    <s v=""/>
    <s v=""/>
    <s v=""/>
    <s v=""/>
    <s v=""/>
    <s v=""/>
    <s v=""/>
    <s v=""/>
    <s v=""/>
    <s v=""/>
    <s v=""/>
    <s v=""/>
    <s v=""/>
    <s v=""/>
    <s v=""/>
    <s v=""/>
    <s v=""/>
    <s v=""/>
    <s v=""/>
    <s v=""/>
    <s v=""/>
    <s v=""/>
    <n v="0"/>
    <n v="0"/>
    <n v="0"/>
    <n v="0"/>
    <n v="0"/>
  </r>
  <r>
    <x v="240"/>
    <m/>
    <s v="Entertainment"/>
    <s v=""/>
    <x v="1"/>
    <s v="Monsters &amp; Nightmares"/>
    <s v="Monsters &amp; Nightmares"/>
    <s v="Monsters &amp; Nightmares"/>
    <m/>
    <m/>
    <m/>
    <m/>
    <m/>
    <m/>
    <m/>
    <m/>
    <x v="1"/>
    <m/>
    <m/>
    <m/>
    <m/>
    <m/>
    <m/>
    <m/>
    <s v=""/>
    <s v=""/>
    <s v=""/>
    <s v=""/>
    <s v=""/>
    <s v=""/>
    <s v=""/>
    <s v=""/>
    <s v=""/>
    <s v=""/>
    <s v=""/>
    <s v=""/>
    <s v=""/>
    <s v=""/>
    <s v=""/>
    <s v=""/>
    <s v=""/>
    <s v=""/>
    <s v=""/>
    <s v=""/>
    <s v=""/>
    <s v=""/>
    <s v=""/>
    <s v=""/>
    <s v=""/>
    <s v=""/>
    <s v=""/>
    <s v=""/>
    <s v=""/>
    <s v=""/>
    <s v=""/>
    <s v=""/>
    <s v=""/>
    <s v=""/>
    <s v=""/>
    <s v=""/>
    <s v=""/>
    <s v=""/>
    <s v=""/>
    <s v=""/>
    <s v=""/>
    <n v="0"/>
    <n v="0"/>
    <n v="0"/>
    <n v="0"/>
    <n v="0"/>
  </r>
  <r>
    <x v="241"/>
    <s v="Motortrend, MotorTrend Network, Velocity"/>
    <s v="Sports"/>
    <s v=""/>
    <x v="0"/>
    <s v="Yes"/>
    <m/>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r>
  <r>
    <x v="242"/>
    <s v=""/>
    <s v="Sports"/>
    <s v=""/>
    <x v="1"/>
    <m/>
    <m/>
    <m/>
    <m/>
    <s v="Yes"/>
    <m/>
    <s v="Yes"/>
    <s v="Yes"/>
    <s v="Yes"/>
    <s v="Yes"/>
    <m/>
    <x v="1"/>
    <m/>
    <m/>
    <m/>
    <m/>
    <m/>
    <m/>
    <m/>
    <s v=""/>
    <s v=""/>
    <s v=""/>
    <s v=""/>
    <s v=""/>
    <s v=""/>
    <s v=""/>
    <s v=""/>
    <s v=""/>
    <s v=""/>
    <s v=""/>
    <s v=""/>
    <s v=""/>
    <s v=""/>
    <s v=""/>
    <s v=""/>
    <s v=""/>
    <s v=""/>
    <s v=""/>
    <s v=""/>
    <s v=""/>
    <s v=""/>
    <s v=""/>
    <s v=""/>
    <s v=""/>
    <s v=""/>
    <s v=""/>
    <s v=""/>
    <s v=""/>
    <s v=""/>
    <s v=""/>
    <s v=""/>
    <s v=""/>
    <s v=""/>
    <s v=""/>
    <s v=""/>
    <s v=""/>
    <s v=""/>
    <s v=""/>
    <s v=""/>
    <s v=""/>
    <n v="0"/>
    <n v="0"/>
    <n v="0"/>
    <n v="0"/>
    <n v="0"/>
  </r>
  <r>
    <x v="243"/>
    <s v=""/>
    <s v="Sports"/>
    <s v=""/>
    <x v="1"/>
    <m/>
    <m/>
    <m/>
    <m/>
    <s v="Yes"/>
    <m/>
    <s v="Yes"/>
    <s v="Yes"/>
    <s v="Yes"/>
    <s v="Yes"/>
    <m/>
    <x v="1"/>
    <m/>
    <m/>
    <m/>
    <m/>
    <m/>
    <m/>
    <m/>
    <s v=""/>
    <s v=""/>
    <s v=""/>
    <s v=""/>
    <s v=""/>
    <s v=""/>
    <s v=""/>
    <s v=""/>
    <s v=""/>
    <s v=""/>
    <s v=""/>
    <s v=""/>
    <s v=""/>
    <s v=""/>
    <s v=""/>
    <s v=""/>
    <s v=""/>
    <s v=""/>
    <s v=""/>
    <s v=""/>
    <s v=""/>
    <s v=""/>
    <s v=""/>
    <s v=""/>
    <s v=""/>
    <s v=""/>
    <s v=""/>
    <s v=""/>
    <s v=""/>
    <s v=""/>
    <s v=""/>
    <s v=""/>
    <s v=""/>
    <s v=""/>
    <s v=""/>
    <s v=""/>
    <s v=""/>
    <s v=""/>
    <s v=""/>
    <s v=""/>
    <s v=""/>
    <n v="0"/>
    <n v="0"/>
    <n v="0"/>
    <n v="0"/>
    <n v="0"/>
  </r>
  <r>
    <x v="244"/>
    <s v=""/>
    <s v="New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r>
  <r>
    <x v="245"/>
    <s v=""/>
    <s v="Entertainment"/>
    <s v=""/>
    <x v="0"/>
    <s v="Comedy Extra"/>
    <s v="Comedy Extra"/>
    <s v="Comedy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r>
  <r>
    <x v="246"/>
    <s v=""/>
    <s v="Music channels"/>
    <s v=""/>
    <x v="0"/>
    <m/>
    <m/>
    <m/>
    <m/>
    <m/>
    <m/>
    <m/>
    <s v="Yes"/>
    <s v="Yes"/>
    <s v="Yes"/>
    <m/>
    <x v="1"/>
    <m/>
    <s v="Fubo Extra"/>
    <m/>
    <m/>
    <s v="Plus"/>
    <m/>
    <s v="Yes"/>
    <s v=""/>
    <s v=""/>
    <s v=""/>
    <s v=""/>
    <s v=""/>
    <s v=""/>
    <s v=""/>
    <s v=""/>
    <s v=""/>
    <s v=""/>
    <s v=""/>
    <s v=""/>
    <s v=""/>
    <s v=""/>
    <s v=""/>
    <s v=""/>
    <s v=""/>
    <s v=""/>
    <s v=""/>
    <s v=""/>
    <s v=""/>
    <s v=""/>
    <s v=""/>
    <s v=""/>
    <s v=""/>
    <s v=""/>
    <s v=""/>
    <s v=""/>
    <s v=""/>
    <s v=""/>
    <s v=""/>
    <s v=""/>
    <s v=""/>
    <s v=""/>
    <s v=""/>
    <s v=""/>
    <s v=""/>
    <s v=""/>
    <s v=""/>
    <s v=""/>
    <s v=""/>
    <n v="0"/>
    <n v="0"/>
    <n v="0"/>
    <n v="0"/>
    <n v="0"/>
  </r>
  <r>
    <x v="247"/>
    <s v=""/>
    <s v="Music channels"/>
    <s v=""/>
    <x v="0"/>
    <m/>
    <m/>
    <m/>
    <m/>
    <m/>
    <m/>
    <m/>
    <m/>
    <m/>
    <m/>
    <m/>
    <x v="1"/>
    <m/>
    <s v="Fubo Extra"/>
    <m/>
    <m/>
    <m/>
    <m/>
    <s v="Yes"/>
    <s v=""/>
    <s v=""/>
    <s v=""/>
    <s v=""/>
    <s v=""/>
    <s v=""/>
    <s v=""/>
    <s v=""/>
    <s v=""/>
    <s v=""/>
    <s v=""/>
    <s v=""/>
    <s v=""/>
    <s v=""/>
    <s v=""/>
    <s v=""/>
    <s v=""/>
    <s v=""/>
    <s v=""/>
    <s v=""/>
    <s v=""/>
    <s v=""/>
    <s v=""/>
    <s v=""/>
    <s v=""/>
    <s v=""/>
    <s v=""/>
    <s v=""/>
    <s v=""/>
    <s v=""/>
    <s v=""/>
    <s v=""/>
    <s v=""/>
    <s v=""/>
    <s v=""/>
    <s v=""/>
    <s v=""/>
    <s v=""/>
    <s v=""/>
    <s v=""/>
    <s v=""/>
    <n v="0"/>
    <n v="0"/>
    <n v="0"/>
    <n v="0"/>
    <n v="0"/>
  </r>
  <r>
    <x v="248"/>
    <s v="MTV 2"/>
    <s v="Entertainment"/>
    <s v=""/>
    <x v="0"/>
    <s v="Comedy Extra"/>
    <s v="Comedy Extra"/>
    <s v="Comedy Extras"/>
    <m/>
    <m/>
    <s v="Yes"/>
    <s v="Yes"/>
    <s v="Yes"/>
    <s v="Yes"/>
    <s v="Yes"/>
    <m/>
    <x v="1"/>
    <m/>
    <s v="Fubo Extra"/>
    <m/>
    <m/>
    <s v="Plus"/>
    <m/>
    <s v="Yes"/>
    <s v=""/>
    <s v=""/>
    <s v=""/>
    <s v=""/>
    <s v=""/>
    <s v=""/>
    <s v=""/>
    <s v=""/>
    <s v=""/>
    <s v=""/>
    <s v=""/>
    <s v=""/>
    <s v=""/>
    <s v=""/>
    <s v=""/>
    <s v=""/>
    <s v=""/>
    <s v=""/>
    <s v=""/>
    <s v=""/>
    <s v=""/>
    <s v=""/>
    <s v=""/>
    <s v=""/>
    <s v=""/>
    <s v=""/>
    <s v=""/>
    <s v=""/>
    <s v=""/>
    <s v=""/>
    <s v=""/>
    <s v=""/>
    <s v=""/>
    <s v=""/>
    <s v=""/>
    <s v=""/>
    <s v=""/>
    <s v=""/>
    <s v=""/>
    <s v=""/>
    <s v=""/>
    <n v="0"/>
    <n v="0"/>
    <n v="0"/>
    <n v="0"/>
    <n v="0"/>
  </r>
  <r>
    <x v="249"/>
    <s v="MTV U"/>
    <s v="Music channels"/>
    <s v=""/>
    <x v="1"/>
    <m/>
    <m/>
    <m/>
    <m/>
    <m/>
    <m/>
    <m/>
    <m/>
    <m/>
    <m/>
    <m/>
    <x v="1"/>
    <m/>
    <s v="Fubo Extra"/>
    <m/>
    <m/>
    <m/>
    <m/>
    <s v="Yes"/>
    <s v=""/>
    <s v=""/>
    <s v=""/>
    <s v=""/>
    <s v=""/>
    <s v=""/>
    <s v=""/>
    <s v=""/>
    <s v=""/>
    <s v=""/>
    <s v=""/>
    <s v=""/>
    <s v=""/>
    <s v=""/>
    <s v=""/>
    <s v=""/>
    <s v=""/>
    <s v=""/>
    <s v=""/>
    <s v=""/>
    <s v=""/>
    <s v=""/>
    <s v=""/>
    <s v=""/>
    <s v=""/>
    <s v=""/>
    <s v=""/>
    <s v=""/>
    <s v=""/>
    <s v=""/>
    <s v=""/>
    <s v=""/>
    <s v=""/>
    <s v=""/>
    <s v=""/>
    <s v=""/>
    <s v=""/>
    <s v=""/>
    <s v=""/>
    <s v=""/>
    <s v=""/>
    <n v="0"/>
    <n v="0"/>
    <n v="0"/>
    <n v="0"/>
    <n v="0"/>
  </r>
  <r>
    <x v="250"/>
    <s v="Multimedios Televisión"/>
    <s v="Spanish"/>
    <s v=""/>
    <x v="1"/>
    <s v="México Extra"/>
    <s v="México Extra"/>
    <s v="México Extra"/>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251"/>
    <m/>
    <s v="International"/>
    <s v=""/>
    <x v="1"/>
    <s v="Centroamérica Extra"/>
    <s v="Centroamérica Extra"/>
    <s v="Centroamérica Extra"/>
    <m/>
    <m/>
    <m/>
    <m/>
    <m/>
    <m/>
    <m/>
    <m/>
    <x v="1"/>
    <m/>
    <m/>
    <m/>
    <m/>
    <m/>
    <m/>
    <m/>
    <s v=""/>
    <s v=""/>
    <s v=""/>
    <s v=""/>
    <s v=""/>
    <s v=""/>
    <s v=""/>
    <s v=""/>
    <s v=""/>
    <s v=""/>
    <s v=""/>
    <s v=""/>
    <s v=""/>
    <s v=""/>
    <s v=""/>
    <s v=""/>
    <s v=""/>
    <s v=""/>
    <s v=""/>
    <s v=""/>
    <s v=""/>
    <s v=""/>
    <s v=""/>
    <s v=""/>
    <s v=""/>
    <s v=""/>
    <s v=""/>
    <s v=""/>
    <s v=""/>
    <s v=""/>
    <s v=""/>
    <s v=""/>
    <s v=""/>
    <s v=""/>
    <s v=""/>
    <s v=""/>
    <s v=""/>
    <s v=""/>
    <s v=""/>
    <s v=""/>
    <s v=""/>
    <n v="0"/>
    <n v="0"/>
    <n v="0"/>
    <n v="0"/>
    <n v="0"/>
  </r>
  <r>
    <x v="252"/>
    <s v="My Network TV, My TV"/>
    <s v="Broadcast networks"/>
    <s v=""/>
    <x v="1"/>
    <m/>
    <m/>
    <m/>
    <s v="Yes"/>
    <s v="Yes"/>
    <m/>
    <m/>
    <m/>
    <m/>
    <m/>
    <m/>
    <x v="0"/>
    <m/>
    <m/>
    <m/>
    <m/>
    <m/>
    <m/>
    <m/>
    <s v=""/>
    <s v=""/>
    <s v=""/>
    <s v=""/>
    <s v=""/>
    <s v=""/>
    <s v=""/>
    <s v=""/>
    <s v=""/>
    <s v=""/>
    <s v=""/>
    <s v=""/>
    <s v=""/>
    <s v=""/>
    <s v=""/>
    <s v=""/>
    <s v=""/>
    <s v=""/>
    <s v=""/>
    <s v=""/>
    <s v=""/>
    <s v=""/>
    <s v=""/>
    <s v=""/>
    <s v=""/>
    <s v=""/>
    <s v=""/>
    <s v=""/>
    <s v=""/>
    <s v=""/>
    <s v=""/>
    <s v=""/>
    <s v=""/>
    <s v=""/>
    <s v=""/>
    <s v=""/>
    <s v=""/>
    <s v=""/>
    <s v=""/>
    <s v=""/>
    <s v=""/>
    <n v="0"/>
    <n v="0"/>
    <n v="0"/>
    <n v="0"/>
    <n v="0"/>
  </r>
  <r>
    <x v="253"/>
    <s v="NASA"/>
    <s v="Entertainment"/>
    <s v=""/>
    <x v="1"/>
    <m/>
    <m/>
    <m/>
    <m/>
    <m/>
    <m/>
    <m/>
    <m/>
    <m/>
    <m/>
    <m/>
    <x v="1"/>
    <s v="Yes"/>
    <m/>
    <s v="Premium"/>
    <m/>
    <m/>
    <m/>
    <m/>
    <s v=""/>
    <s v=""/>
    <s v=""/>
    <s v=""/>
    <s v=""/>
    <s v=""/>
    <s v=""/>
    <s v=""/>
    <s v=""/>
    <s v=""/>
    <s v=""/>
    <s v=""/>
    <s v=""/>
    <s v=""/>
    <s v=""/>
    <s v=""/>
    <s v=""/>
    <s v=""/>
    <s v=""/>
    <s v=""/>
    <s v=""/>
    <s v=""/>
    <s v=""/>
    <s v=""/>
    <s v=""/>
    <s v=""/>
    <s v=""/>
    <s v=""/>
    <s v=""/>
    <s v=""/>
    <s v=""/>
    <s v=""/>
    <s v=""/>
    <s v=""/>
    <s v=""/>
    <s v=""/>
    <s v=""/>
    <s v=""/>
    <s v=""/>
    <s v=""/>
    <s v=""/>
    <n v="0"/>
    <n v="0"/>
    <n v="0"/>
    <n v="0"/>
    <n v="0"/>
  </r>
  <r>
    <x v="254"/>
    <s v=""/>
    <s v="Spanish"/>
    <s v=""/>
    <x v="1"/>
    <s v="Best of Spanish"/>
    <s v="Best of Spanish"/>
    <s v="Best of Spanish"/>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r>
  <r>
    <x v="255"/>
    <s v="NGW, Natgeo Wild"/>
    <s v="Lifestyle"/>
    <s v=""/>
    <x v="1"/>
    <m/>
    <s v="Heartland Extra"/>
    <s v="Heartland Extras"/>
    <s v="Yes"/>
    <s v="Yes"/>
    <m/>
    <m/>
    <s v="Yes"/>
    <s v="Yes"/>
    <s v="Yes"/>
    <m/>
    <x v="0"/>
    <s v="Yes"/>
    <s v="Fubo Extra"/>
    <m/>
    <m/>
    <s v="Yes"/>
    <m/>
    <m/>
    <s v=""/>
    <s v=""/>
    <s v=""/>
    <s v=""/>
    <s v=""/>
    <s v=""/>
    <s v=""/>
    <s v=""/>
    <s v=""/>
    <s v=""/>
    <s v=""/>
    <s v=""/>
    <s v=""/>
    <s v=""/>
    <s v=""/>
    <s v=""/>
    <s v=""/>
    <s v=""/>
    <s v=""/>
    <s v=""/>
    <s v=""/>
    <s v=""/>
    <s v=""/>
    <s v=""/>
    <s v=""/>
    <s v=""/>
    <s v=""/>
    <s v=""/>
    <s v=""/>
    <s v=""/>
    <s v=""/>
    <s v=""/>
    <s v=""/>
    <s v=""/>
    <s v=""/>
    <s v=""/>
    <s v=""/>
    <s v=""/>
    <s v=""/>
    <s v=""/>
    <s v=""/>
    <n v="0"/>
    <n v="0"/>
    <n v="0"/>
    <n v="0"/>
    <n v="0"/>
  </r>
  <r>
    <x v="256"/>
    <s v="NGC, National Geographic Channel, Natgeo, NAT GEO"/>
    <s v="Entertainment"/>
    <s v=""/>
    <x v="1"/>
    <m/>
    <s v="Yes"/>
    <s v="Yes"/>
    <s v="Yes"/>
    <s v="Yes"/>
    <s v="Yes"/>
    <s v="Yes"/>
    <s v="Yes"/>
    <s v="Yes"/>
    <s v="Yes"/>
    <s v="Yes"/>
    <x v="0"/>
    <m/>
    <s v="Yes"/>
    <m/>
    <m/>
    <s v="Yes"/>
    <m/>
    <m/>
    <s v=""/>
    <s v=""/>
    <s v=""/>
    <s v=""/>
    <s v=""/>
    <s v=""/>
    <s v=""/>
    <s v=""/>
    <s v=""/>
    <s v=""/>
    <s v=""/>
    <s v=""/>
    <s v=""/>
    <s v=""/>
    <s v=""/>
    <s v=""/>
    <s v=""/>
    <s v=""/>
    <s v=""/>
    <s v=""/>
    <s v=""/>
    <s v=""/>
    <s v=""/>
    <s v=""/>
    <s v=""/>
    <s v=""/>
    <s v=""/>
    <s v=""/>
    <s v=""/>
    <s v=""/>
    <s v=""/>
    <s v=""/>
    <s v=""/>
    <s v=""/>
    <s v=""/>
    <s v=""/>
    <s v=""/>
    <s v=""/>
    <s v=""/>
    <s v=""/>
    <s v=""/>
    <n v="0"/>
    <n v="0"/>
    <n v="0"/>
    <n v="0"/>
    <n v="0"/>
  </r>
  <r>
    <x v="257"/>
    <m/>
    <s v="Sports"/>
    <s v=""/>
    <x v="1"/>
    <m/>
    <m/>
    <m/>
    <m/>
    <m/>
    <m/>
    <m/>
    <m/>
    <m/>
    <m/>
    <m/>
    <x v="1"/>
    <m/>
    <m/>
    <s v="Premium"/>
    <m/>
    <m/>
    <m/>
    <m/>
    <s v=""/>
    <s v=""/>
    <s v=""/>
    <s v=""/>
    <s v=""/>
    <s v=""/>
    <s v=""/>
    <s v=""/>
    <s v=""/>
    <s v=""/>
    <s v=""/>
    <s v=""/>
    <s v=""/>
    <s v=""/>
    <s v=""/>
    <s v=""/>
    <s v=""/>
    <s v=""/>
    <s v=""/>
    <s v=""/>
    <s v=""/>
    <s v=""/>
    <s v=""/>
    <s v=""/>
    <s v=""/>
    <s v=""/>
    <s v=""/>
    <s v=""/>
    <s v=""/>
    <s v=""/>
    <s v=""/>
    <s v=""/>
    <s v=""/>
    <s v=""/>
    <s v=""/>
    <s v=""/>
    <s v=""/>
    <s v=""/>
    <s v=""/>
    <s v=""/>
    <s v=""/>
    <n v="0"/>
    <n v="0"/>
    <n v="0"/>
    <n v="0"/>
    <n v="0"/>
  </r>
  <r>
    <x v="258"/>
    <s v=""/>
    <s v="Sports"/>
    <s v=""/>
    <x v="1"/>
    <m/>
    <m/>
    <m/>
    <s v="NBA League Pass"/>
    <s v="NBA League Pass"/>
    <s v="NBA League Pass"/>
    <s v="NBA League Pass"/>
    <s v="NBA League Pass"/>
    <s v="NBA League Pass"/>
    <s v="NBA League Pass"/>
    <s v="NBA League Pass"/>
    <x v="10"/>
    <m/>
    <m/>
    <m/>
    <m/>
    <m/>
    <m/>
    <m/>
    <s v=""/>
    <s v=""/>
    <s v=""/>
    <s v=""/>
    <s v=""/>
    <s v=""/>
    <s v=""/>
    <s v=""/>
    <s v=""/>
    <s v=""/>
    <s v=""/>
    <s v=""/>
    <s v=""/>
    <s v=""/>
    <s v=""/>
    <s v=""/>
    <s v=""/>
    <s v=""/>
    <s v=""/>
    <s v=""/>
    <s v=""/>
    <s v=""/>
    <s v=""/>
    <s v=""/>
    <s v=""/>
    <s v=""/>
    <s v=""/>
    <s v=""/>
    <s v=""/>
    <s v=""/>
    <s v=""/>
    <s v=""/>
    <s v=""/>
    <s v=""/>
    <s v=""/>
    <s v=""/>
    <s v=""/>
    <s v=""/>
    <s v=""/>
    <s v=""/>
    <s v=""/>
    <n v="0"/>
    <n v="0"/>
    <n v="0"/>
    <n v="0"/>
    <n v="0"/>
  </r>
  <r>
    <x v="259"/>
    <s v=""/>
    <s v="Sports"/>
    <s v=""/>
    <x v="1"/>
    <s v="Sports Extra"/>
    <s v="Sports Extra"/>
    <s v="Sports Extras"/>
    <m/>
    <m/>
    <m/>
    <m/>
    <s v="Yes"/>
    <s v="Yes"/>
    <s v="Yes"/>
    <m/>
    <x v="0"/>
    <m/>
    <s v="Fubo Extra"/>
    <m/>
    <m/>
    <m/>
    <m/>
    <m/>
    <s v=""/>
    <s v=""/>
    <s v=""/>
    <s v=""/>
    <s v=""/>
    <s v=""/>
    <s v=""/>
    <s v=""/>
    <s v=""/>
    <s v=""/>
    <s v=""/>
    <s v=""/>
    <s v=""/>
    <s v=""/>
    <s v=""/>
    <s v=""/>
    <s v=""/>
    <s v=""/>
    <s v=""/>
    <s v=""/>
    <s v=""/>
    <s v=""/>
    <s v=""/>
    <s v=""/>
    <s v=""/>
    <s v=""/>
    <s v=""/>
    <s v=""/>
    <s v=""/>
    <s v=""/>
    <s v=""/>
    <s v=""/>
    <s v=""/>
    <s v=""/>
    <s v=""/>
    <s v=""/>
    <s v=""/>
    <s v=""/>
    <s v=""/>
    <s v=""/>
    <s v=""/>
    <n v="0"/>
    <n v="0"/>
    <n v="0"/>
    <n v="0"/>
    <n v="0"/>
  </r>
  <r>
    <x v="260"/>
    <s v=""/>
    <s v="Broadcast networks"/>
    <n v="1"/>
    <x v="1"/>
    <m/>
    <s v="Yes"/>
    <s v="Yes"/>
    <s v="Yes"/>
    <s v="Yes"/>
    <s v="Yes"/>
    <s v="Yes"/>
    <s v="Yes"/>
    <s v="Yes"/>
    <s v="Yes"/>
    <s v="Yes"/>
    <x v="0"/>
    <s v="Yes"/>
    <s v="Yes"/>
    <m/>
    <m/>
    <m/>
    <m/>
    <m/>
    <s v=""/>
    <s v=""/>
    <s v=""/>
    <s v=""/>
    <s v=""/>
    <s v=""/>
    <s v=""/>
    <s v=""/>
    <s v=""/>
    <s v=""/>
    <s v=""/>
    <s v=""/>
    <n v="1"/>
    <s v=""/>
    <s v=""/>
    <s v=""/>
    <s v=""/>
    <s v=""/>
    <s v=""/>
    <s v=""/>
    <n v="1"/>
    <s v=""/>
    <s v=""/>
    <n v="1"/>
    <n v="1"/>
    <n v="1"/>
    <n v="1"/>
    <n v="1"/>
    <n v="1"/>
    <n v="1"/>
    <n v="1"/>
    <n v="1"/>
    <n v="1"/>
    <n v="1"/>
    <n v="1"/>
    <n v="1"/>
    <s v=""/>
    <s v=""/>
    <s v=""/>
    <s v=""/>
    <s v=""/>
    <n v="0"/>
    <n v="0"/>
    <n v="0"/>
    <n v="0"/>
    <n v="1"/>
  </r>
  <r>
    <x v="261"/>
    <s v=""/>
    <s v="News"/>
    <s v=""/>
    <x v="1"/>
    <m/>
    <m/>
    <m/>
    <m/>
    <m/>
    <m/>
    <m/>
    <m/>
    <m/>
    <m/>
    <m/>
    <x v="1"/>
    <m/>
    <s v="Yes"/>
    <m/>
    <m/>
    <m/>
    <m/>
    <m/>
    <s v=""/>
    <s v=""/>
    <s v=""/>
    <s v=""/>
    <s v=""/>
    <s v=""/>
    <s v=""/>
    <s v=""/>
    <s v=""/>
    <s v=""/>
    <s v=""/>
    <s v=""/>
    <s v=""/>
    <s v=""/>
    <s v=""/>
    <s v=""/>
    <s v=""/>
    <s v=""/>
    <s v=""/>
    <s v=""/>
    <s v=""/>
    <s v=""/>
    <s v=""/>
    <s v=""/>
    <s v=""/>
    <s v=""/>
    <s v=""/>
    <s v=""/>
    <s v=""/>
    <s v=""/>
    <s v=""/>
    <s v=""/>
    <s v=""/>
    <s v=""/>
    <s v=""/>
    <s v=""/>
    <s v=""/>
    <s v=""/>
    <s v=""/>
    <s v=""/>
    <s v=""/>
    <n v="0"/>
    <n v="0"/>
    <n v="0"/>
    <n v="0"/>
    <n v="0"/>
  </r>
  <r>
    <x v="262"/>
    <s v="NBCSN, NBC Sports"/>
    <s v="Sport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r>
  <r>
    <x v="263"/>
    <s v="NBC RSNs"/>
    <s v="Regional sports networks"/>
    <s v=""/>
    <x v="1"/>
    <m/>
    <s v="Yes"/>
    <s v="Yes"/>
    <s v="Yes"/>
    <s v="Yes"/>
    <m/>
    <m/>
    <m/>
    <m/>
    <s v="Yes"/>
    <m/>
    <x v="1"/>
    <m/>
    <m/>
    <m/>
    <m/>
    <m/>
    <m/>
    <m/>
    <s v=""/>
    <s v=""/>
    <s v=""/>
    <s v=""/>
    <s v=""/>
    <s v=""/>
    <s v=""/>
    <s v=""/>
    <s v=""/>
    <s v=""/>
    <s v=""/>
    <s v=""/>
    <s v=""/>
    <s v=""/>
    <s v=""/>
    <s v=""/>
    <s v=""/>
    <s v=""/>
    <s v=""/>
    <s v=""/>
    <s v=""/>
    <s v=""/>
    <s v=""/>
    <s v=""/>
    <s v=""/>
    <s v=""/>
    <s v=""/>
    <s v=""/>
    <s v=""/>
    <s v=""/>
    <s v=""/>
    <s v=""/>
    <s v=""/>
    <s v=""/>
    <s v=""/>
    <s v=""/>
    <s v=""/>
    <s v=""/>
    <s v=""/>
    <s v=""/>
    <s v=""/>
    <n v="0"/>
    <n v="0"/>
    <n v="0"/>
    <n v="0"/>
    <n v="0"/>
  </r>
  <r>
    <x v="264"/>
    <s v="Local X, LocalX"/>
    <s v="News"/>
    <s v=""/>
    <x v="1"/>
    <m/>
    <m/>
    <m/>
    <m/>
    <m/>
    <m/>
    <m/>
    <m/>
    <m/>
    <m/>
    <m/>
    <x v="0"/>
    <m/>
    <s v="Yes"/>
    <m/>
    <m/>
    <m/>
    <m/>
    <m/>
    <s v=""/>
    <s v=""/>
    <s v=""/>
    <s v=""/>
    <s v=""/>
    <s v=""/>
    <s v=""/>
    <s v=""/>
    <s v=""/>
    <s v=""/>
    <s v=""/>
    <s v=""/>
    <s v=""/>
    <s v=""/>
    <s v=""/>
    <s v=""/>
    <s v=""/>
    <s v=""/>
    <s v=""/>
    <s v=""/>
    <s v=""/>
    <s v=""/>
    <s v=""/>
    <s v=""/>
    <s v=""/>
    <s v=""/>
    <s v=""/>
    <s v=""/>
    <s v=""/>
    <s v=""/>
    <s v=""/>
    <s v=""/>
    <s v=""/>
    <s v=""/>
    <s v=""/>
    <s v=""/>
    <s v=""/>
    <s v=""/>
    <s v=""/>
    <s v=""/>
    <s v=""/>
    <n v="0"/>
    <n v="0"/>
    <n v="0"/>
    <n v="0"/>
    <n v="0"/>
  </r>
  <r>
    <x v="265"/>
    <s v=""/>
    <s v="News"/>
    <s v=""/>
    <x v="1"/>
    <m/>
    <s v="News Extra"/>
    <s v="News Extras"/>
    <m/>
    <m/>
    <m/>
    <m/>
    <m/>
    <m/>
    <m/>
    <m/>
    <x v="1"/>
    <m/>
    <m/>
    <m/>
    <m/>
    <m/>
    <m/>
    <m/>
    <s v=""/>
    <s v=""/>
    <s v=""/>
    <s v=""/>
    <s v=""/>
    <s v=""/>
    <s v=""/>
    <s v=""/>
    <s v=""/>
    <s v=""/>
    <s v=""/>
    <s v=""/>
    <s v=""/>
    <s v=""/>
    <s v=""/>
    <s v=""/>
    <s v=""/>
    <s v=""/>
    <s v=""/>
    <s v=""/>
    <s v=""/>
    <s v=""/>
    <s v=""/>
    <s v=""/>
    <s v=""/>
    <s v=""/>
    <s v=""/>
    <s v=""/>
    <s v=""/>
    <s v=""/>
    <s v=""/>
    <s v=""/>
    <s v=""/>
    <s v=""/>
    <s v=""/>
    <s v=""/>
    <s v=""/>
    <s v=""/>
    <s v=""/>
    <s v=""/>
    <s v=""/>
    <n v="0"/>
    <n v="0"/>
    <n v="0"/>
    <n v="0"/>
    <n v="0"/>
  </r>
  <r>
    <x v="266"/>
    <s v=""/>
    <s v="News"/>
    <s v=""/>
    <x v="1"/>
    <m/>
    <m/>
    <m/>
    <m/>
    <m/>
    <m/>
    <m/>
    <m/>
    <m/>
    <m/>
    <m/>
    <x v="0"/>
    <m/>
    <m/>
    <m/>
    <m/>
    <m/>
    <m/>
    <m/>
    <s v=""/>
    <s v=""/>
    <s v=""/>
    <s v=""/>
    <s v=""/>
    <s v=""/>
    <s v=""/>
    <s v=""/>
    <s v=""/>
    <s v=""/>
    <s v=""/>
    <s v=""/>
    <s v=""/>
    <s v=""/>
    <s v=""/>
    <s v=""/>
    <s v=""/>
    <s v=""/>
    <s v=""/>
    <s v=""/>
    <s v=""/>
    <s v=""/>
    <s v=""/>
    <s v=""/>
    <s v=""/>
    <s v=""/>
    <s v=""/>
    <s v=""/>
    <s v=""/>
    <s v=""/>
    <s v=""/>
    <s v=""/>
    <s v=""/>
    <s v=""/>
    <s v=""/>
    <s v=""/>
    <s v=""/>
    <s v=""/>
    <s v=""/>
    <s v=""/>
    <s v=""/>
    <n v="0"/>
    <n v="0"/>
    <n v="0"/>
    <n v="0"/>
    <n v="0"/>
  </r>
  <r>
    <x v="267"/>
    <s v="NESN"/>
    <s v="Sports"/>
    <s v=""/>
    <x v="1"/>
    <m/>
    <m/>
    <m/>
    <m/>
    <m/>
    <m/>
    <m/>
    <m/>
    <m/>
    <m/>
    <m/>
    <x v="0"/>
    <m/>
    <m/>
    <m/>
    <m/>
    <m/>
    <m/>
    <m/>
    <s v=""/>
    <s v=""/>
    <s v=""/>
    <s v=""/>
    <s v=""/>
    <s v=""/>
    <s v=""/>
    <s v=""/>
    <s v=""/>
    <s v=""/>
    <s v=""/>
    <s v=""/>
    <s v=""/>
    <s v=""/>
    <s v=""/>
    <s v=""/>
    <s v=""/>
    <s v=""/>
    <s v=""/>
    <s v=""/>
    <s v=""/>
    <s v=""/>
    <s v=""/>
    <s v=""/>
    <s v=""/>
    <s v=""/>
    <s v=""/>
    <s v=""/>
    <s v=""/>
    <s v=""/>
    <s v=""/>
    <s v=""/>
    <s v=""/>
    <s v=""/>
    <s v=""/>
    <s v=""/>
    <s v=""/>
    <s v=""/>
    <s v=""/>
    <s v=""/>
    <s v=""/>
    <n v="0"/>
    <n v="0"/>
    <n v="0"/>
    <n v="0"/>
    <n v="0"/>
  </r>
  <r>
    <x v="268"/>
    <s v="News 18"/>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r>
  <r>
    <x v="269"/>
    <s v="NewsmaxTV"/>
    <s v="News"/>
    <s v=""/>
    <x v="1"/>
    <s v="News Extra"/>
    <s v="News Extra"/>
    <s v="News Extras"/>
    <m/>
    <m/>
    <m/>
    <m/>
    <m/>
    <m/>
    <m/>
    <m/>
    <x v="1"/>
    <m/>
    <s v="Yes"/>
    <s v="Premium"/>
    <m/>
    <m/>
    <m/>
    <s v="Yes"/>
    <s v=""/>
    <s v=""/>
    <s v=""/>
    <s v=""/>
    <s v=""/>
    <s v=""/>
    <s v=""/>
    <s v=""/>
    <s v=""/>
    <s v=""/>
    <s v=""/>
    <s v=""/>
    <s v=""/>
    <s v=""/>
    <s v=""/>
    <s v=""/>
    <s v=""/>
    <s v=""/>
    <s v=""/>
    <s v=""/>
    <s v=""/>
    <s v=""/>
    <s v=""/>
    <s v=""/>
    <s v=""/>
    <s v=""/>
    <s v=""/>
    <s v=""/>
    <s v=""/>
    <s v=""/>
    <s v=""/>
    <s v=""/>
    <s v=""/>
    <s v=""/>
    <s v=""/>
    <s v=""/>
    <s v=""/>
    <s v=""/>
    <s v=""/>
    <s v=""/>
    <s v=""/>
    <n v="0"/>
    <n v="0"/>
    <n v="0"/>
    <n v="0"/>
    <n v="0"/>
  </r>
  <r>
    <x v="270"/>
    <s v=""/>
    <s v="News"/>
    <s v=""/>
    <x v="1"/>
    <s v="Yes"/>
    <s v="Yes"/>
    <s v="Yes"/>
    <m/>
    <m/>
    <m/>
    <m/>
    <m/>
    <m/>
    <m/>
    <m/>
    <x v="0"/>
    <m/>
    <s v="Fubo Extra"/>
    <m/>
    <m/>
    <m/>
    <m/>
    <s v="Yes"/>
    <s v=""/>
    <s v=""/>
    <s v=""/>
    <s v=""/>
    <s v=""/>
    <s v=""/>
    <s v=""/>
    <s v=""/>
    <s v=""/>
    <s v=""/>
    <s v=""/>
    <s v=""/>
    <s v=""/>
    <s v=""/>
    <s v=""/>
    <s v=""/>
    <s v=""/>
    <s v=""/>
    <s v=""/>
    <s v=""/>
    <s v=""/>
    <s v=""/>
    <s v=""/>
    <s v=""/>
    <s v=""/>
    <s v=""/>
    <s v=""/>
    <s v=""/>
    <s v=""/>
    <s v=""/>
    <s v=""/>
    <s v=""/>
    <s v=""/>
    <s v=""/>
    <s v=""/>
    <s v=""/>
    <s v=""/>
    <s v=""/>
    <s v=""/>
    <s v=""/>
    <s v=""/>
    <n v="0"/>
    <n v="0"/>
    <n v="0"/>
    <n v="0"/>
    <n v="0"/>
  </r>
  <r>
    <x v="271"/>
    <s v=""/>
    <s v="Sports"/>
    <s v=""/>
    <x v="1"/>
    <m/>
    <m/>
    <m/>
    <m/>
    <m/>
    <m/>
    <m/>
    <m/>
    <m/>
    <m/>
    <m/>
    <x v="1"/>
    <m/>
    <s v="Yes"/>
    <m/>
    <m/>
    <s v="Yes"/>
    <m/>
    <m/>
    <s v=""/>
    <s v=""/>
    <s v=""/>
    <s v=""/>
    <s v=""/>
    <s v=""/>
    <s v=""/>
    <s v=""/>
    <s v=""/>
    <s v=""/>
    <s v=""/>
    <s v=""/>
    <s v=""/>
    <s v=""/>
    <s v=""/>
    <s v=""/>
    <s v=""/>
    <s v=""/>
    <s v=""/>
    <s v=""/>
    <s v=""/>
    <s v=""/>
    <s v=""/>
    <s v=""/>
    <s v=""/>
    <s v=""/>
    <s v=""/>
    <s v=""/>
    <s v=""/>
    <s v=""/>
    <s v=""/>
    <s v=""/>
    <s v=""/>
    <s v=""/>
    <s v=""/>
    <s v=""/>
    <s v=""/>
    <s v=""/>
    <s v=""/>
    <s v=""/>
    <s v=""/>
    <n v="0"/>
    <n v="0"/>
    <n v="0"/>
    <n v="0"/>
    <n v="0"/>
  </r>
  <r>
    <x v="272"/>
    <s v="NFL Redzone"/>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73"/>
    <s v=""/>
    <s v="Sports"/>
    <s v=""/>
    <x v="1"/>
    <s v="Sports Extra"/>
    <s v="Sports Extra"/>
    <s v="Sports Extras"/>
    <m/>
    <m/>
    <m/>
    <m/>
    <s v="Yes"/>
    <s v="Yes"/>
    <s v="Yes"/>
    <m/>
    <x v="1"/>
    <m/>
    <s v="Fubo Extra"/>
    <m/>
    <m/>
    <m/>
    <m/>
    <m/>
    <s v=""/>
    <s v=""/>
    <s v=""/>
    <s v=""/>
    <s v=""/>
    <s v=""/>
    <s v=""/>
    <s v=""/>
    <s v=""/>
    <s v=""/>
    <s v=""/>
    <s v=""/>
    <s v=""/>
    <s v=""/>
    <s v=""/>
    <s v=""/>
    <s v=""/>
    <s v=""/>
    <s v=""/>
    <s v=""/>
    <s v=""/>
    <s v=""/>
    <s v=""/>
    <s v=""/>
    <s v=""/>
    <s v=""/>
    <s v=""/>
    <s v=""/>
    <s v=""/>
    <s v=""/>
    <s v=""/>
    <s v=""/>
    <s v=""/>
    <s v=""/>
    <s v=""/>
    <s v=""/>
    <s v=""/>
    <s v=""/>
    <s v=""/>
    <s v=""/>
    <s v=""/>
    <n v="0"/>
    <n v="0"/>
    <n v="0"/>
    <n v="0"/>
    <n v="0"/>
  </r>
  <r>
    <x v="274"/>
    <s v="Nick Jr, Nick Jur, NickJr"/>
    <s v="Kids and family"/>
    <s v=""/>
    <x v="0"/>
    <s v="Kids Extra"/>
    <s v="Yes"/>
    <s v="Yes"/>
    <s v="Yes"/>
    <s v="Yes"/>
    <m/>
    <s v="Yes"/>
    <s v="Yes"/>
    <s v="Yes"/>
    <s v="Yes"/>
    <s v="Yes"/>
    <x v="1"/>
    <m/>
    <s v="Yes"/>
    <m/>
    <m/>
    <s v="Yes"/>
    <m/>
    <s v="Yes"/>
    <s v=""/>
    <s v=""/>
    <s v=""/>
    <s v=""/>
    <s v=""/>
    <s v=""/>
    <s v=""/>
    <s v=""/>
    <s v=""/>
    <s v=""/>
    <s v=""/>
    <s v=""/>
    <s v=""/>
    <s v=""/>
    <s v=""/>
    <s v=""/>
    <s v=""/>
    <s v=""/>
    <s v=""/>
    <s v=""/>
    <s v=""/>
    <s v=""/>
    <s v=""/>
    <s v=""/>
    <s v=""/>
    <s v=""/>
    <s v=""/>
    <s v=""/>
    <s v=""/>
    <s v=""/>
    <s v=""/>
    <s v=""/>
    <s v=""/>
    <s v=""/>
    <s v=""/>
    <s v=""/>
    <s v=""/>
    <s v=""/>
    <s v=""/>
    <s v=""/>
    <s v=""/>
    <n v="0"/>
    <n v="0"/>
    <n v="0"/>
    <n v="0"/>
    <n v="0"/>
  </r>
  <r>
    <x v="275"/>
    <m/>
    <s v="Music channels"/>
    <s v=""/>
    <x v="1"/>
    <m/>
    <m/>
    <m/>
    <m/>
    <m/>
    <m/>
    <m/>
    <m/>
    <m/>
    <m/>
    <m/>
    <x v="1"/>
    <m/>
    <m/>
    <m/>
    <m/>
    <m/>
    <m/>
    <s v="Yes"/>
    <s v=""/>
    <s v=""/>
    <s v=""/>
    <s v=""/>
    <s v=""/>
    <s v=""/>
    <s v=""/>
    <s v=""/>
    <s v=""/>
    <s v=""/>
    <s v=""/>
    <s v=""/>
    <s v=""/>
    <s v=""/>
    <s v=""/>
    <s v=""/>
    <s v=""/>
    <s v=""/>
    <s v=""/>
    <s v=""/>
    <s v=""/>
    <s v=""/>
    <s v=""/>
    <s v=""/>
    <s v=""/>
    <s v=""/>
    <s v=""/>
    <s v=""/>
    <s v=""/>
    <s v=""/>
    <s v=""/>
    <s v=""/>
    <s v=""/>
    <s v=""/>
    <s v=""/>
    <s v=""/>
    <s v=""/>
    <s v=""/>
    <s v=""/>
    <s v=""/>
    <s v=""/>
    <n v="0"/>
    <n v="0"/>
    <n v="0"/>
    <n v="0"/>
    <n v="0"/>
  </r>
  <r>
    <x v="276"/>
    <s v="Nickelodeon/Nick At Nite"/>
    <s v="Kids and family"/>
    <s v=""/>
    <x v="0"/>
    <m/>
    <m/>
    <m/>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r>
  <r>
    <x v="277"/>
    <m/>
    <s v="Kids and family"/>
    <s v=""/>
    <x v="1"/>
    <m/>
    <m/>
    <m/>
    <m/>
    <m/>
    <m/>
    <m/>
    <m/>
    <m/>
    <s v="Yes"/>
    <m/>
    <x v="1"/>
    <m/>
    <m/>
    <m/>
    <m/>
    <m/>
    <m/>
    <m/>
    <s v=""/>
    <s v=""/>
    <s v=""/>
    <s v=""/>
    <s v=""/>
    <s v=""/>
    <s v=""/>
    <s v=""/>
    <s v=""/>
    <s v=""/>
    <s v=""/>
    <s v=""/>
    <s v=""/>
    <s v=""/>
    <s v=""/>
    <s v=""/>
    <s v=""/>
    <s v=""/>
    <s v=""/>
    <s v=""/>
    <s v=""/>
    <s v=""/>
    <s v=""/>
    <s v=""/>
    <s v=""/>
    <s v=""/>
    <s v=""/>
    <s v=""/>
    <s v=""/>
    <s v=""/>
    <s v=""/>
    <s v=""/>
    <s v=""/>
    <s v=""/>
    <s v=""/>
    <s v=""/>
    <s v=""/>
    <s v=""/>
    <s v=""/>
    <s v=""/>
    <s v=""/>
    <n v="0"/>
    <n v="0"/>
    <n v="0"/>
    <n v="0"/>
    <n v="0"/>
  </r>
  <r>
    <x v="278"/>
    <s v="Nick Toons"/>
    <s v="Kids and family"/>
    <s v=""/>
    <x v="0"/>
    <s v="Kids Extra"/>
    <s v="Kids Extra"/>
    <s v="Kids Extras"/>
    <m/>
    <m/>
    <m/>
    <s v="Yes"/>
    <s v="Yes"/>
    <s v="Yes"/>
    <s v="Yes"/>
    <m/>
    <x v="1"/>
    <m/>
    <s v="Fubo Extra"/>
    <m/>
    <m/>
    <s v="Plus"/>
    <m/>
    <s v="Yes"/>
    <s v=""/>
    <s v=""/>
    <s v=""/>
    <s v=""/>
    <s v=""/>
    <s v=""/>
    <s v=""/>
    <s v=""/>
    <s v=""/>
    <s v=""/>
    <s v=""/>
    <s v=""/>
    <s v=""/>
    <s v=""/>
    <s v=""/>
    <s v=""/>
    <s v=""/>
    <s v=""/>
    <s v=""/>
    <s v=""/>
    <s v=""/>
    <s v=""/>
    <s v=""/>
    <s v=""/>
    <s v=""/>
    <s v=""/>
    <s v=""/>
    <s v=""/>
    <s v=""/>
    <s v=""/>
    <s v=""/>
    <s v=""/>
    <s v=""/>
    <s v=""/>
    <s v=""/>
    <s v=""/>
    <s v=""/>
    <s v=""/>
    <s v=""/>
    <s v=""/>
    <s v=""/>
    <n v="0"/>
    <n v="0"/>
    <n v="0"/>
    <n v="0"/>
    <n v="0"/>
  </r>
  <r>
    <x v="279"/>
    <s v="NTN 24"/>
    <s v="Spanish"/>
    <s v=""/>
    <x v="1"/>
    <s v="Best of Spanish"/>
    <s v="Best of Spanish"/>
    <s v="Best of Spanish"/>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r>
  <r>
    <x v="280"/>
    <s v=""/>
    <s v="Spanish"/>
    <s v=""/>
    <x v="1"/>
    <s v="Sudamérica Extra"/>
    <s v="Sudamérica Extra"/>
    <s v="Sudamérica Extra"/>
    <s v="Espanol"/>
    <s v="Espanol"/>
    <s v="Espanol"/>
    <s v="Espanol"/>
    <s v="Espanol"/>
    <s v="Espanol"/>
    <s v="Espanol"/>
    <s v="Yes"/>
    <x v="1"/>
    <m/>
    <s v="Fubo Latino"/>
    <m/>
    <m/>
    <m/>
    <s v="Latino MAS"/>
    <m/>
    <s v=""/>
    <s v=""/>
    <s v=""/>
    <s v=""/>
    <s v=""/>
    <s v=""/>
    <s v=""/>
    <s v=""/>
    <s v=""/>
    <s v=""/>
    <s v=""/>
    <s v=""/>
    <s v=""/>
    <s v=""/>
    <s v=""/>
    <s v=""/>
    <s v=""/>
    <s v=""/>
    <s v=""/>
    <s v=""/>
    <s v=""/>
    <s v=""/>
    <s v=""/>
    <s v=""/>
    <s v=""/>
    <s v=""/>
    <s v=""/>
    <s v=""/>
    <s v=""/>
    <s v=""/>
    <s v=""/>
    <s v=""/>
    <s v=""/>
    <s v=""/>
    <s v=""/>
    <s v=""/>
    <s v=""/>
    <s v=""/>
    <s v=""/>
    <s v=""/>
    <s v=""/>
    <n v="0"/>
    <n v="0"/>
    <n v="0"/>
    <n v="0"/>
    <n v="0"/>
  </r>
  <r>
    <x v="281"/>
    <m/>
    <s v="Lifestyle"/>
    <s v=""/>
    <x v="1"/>
    <m/>
    <m/>
    <m/>
    <m/>
    <m/>
    <m/>
    <m/>
    <m/>
    <m/>
    <m/>
    <m/>
    <x v="1"/>
    <m/>
    <m/>
    <s v="Yes"/>
    <m/>
    <m/>
    <m/>
    <m/>
    <s v=""/>
    <s v=""/>
    <s v=""/>
    <s v=""/>
    <s v=""/>
    <s v=""/>
    <s v=""/>
    <s v=""/>
    <s v=""/>
    <s v=""/>
    <s v=""/>
    <s v=""/>
    <s v=""/>
    <s v=""/>
    <s v=""/>
    <s v=""/>
    <s v=""/>
    <s v=""/>
    <s v=""/>
    <s v=""/>
    <s v=""/>
    <s v=""/>
    <s v=""/>
    <s v=""/>
    <s v=""/>
    <s v=""/>
    <s v=""/>
    <s v=""/>
    <s v=""/>
    <s v=""/>
    <s v=""/>
    <s v=""/>
    <s v=""/>
    <s v=""/>
    <s v=""/>
    <s v=""/>
    <s v=""/>
    <s v=""/>
    <s v=""/>
    <s v=""/>
    <s v=""/>
    <n v="0"/>
    <n v="0"/>
    <n v="0"/>
    <n v="0"/>
    <n v="0"/>
  </r>
  <r>
    <x v="282"/>
    <m/>
    <s v="News"/>
    <s v=""/>
    <x v="1"/>
    <m/>
    <m/>
    <m/>
    <m/>
    <m/>
    <m/>
    <m/>
    <m/>
    <m/>
    <m/>
    <m/>
    <x v="1"/>
    <m/>
    <m/>
    <s v="Yes"/>
    <m/>
    <m/>
    <m/>
    <m/>
    <s v=""/>
    <s v=""/>
    <s v=""/>
    <s v=""/>
    <s v=""/>
    <s v=""/>
    <s v=""/>
    <s v=""/>
    <s v=""/>
    <s v=""/>
    <s v=""/>
    <s v=""/>
    <s v=""/>
    <s v=""/>
    <s v=""/>
    <s v=""/>
    <s v=""/>
    <s v=""/>
    <s v=""/>
    <s v=""/>
    <s v=""/>
    <s v=""/>
    <s v=""/>
    <s v=""/>
    <s v=""/>
    <s v=""/>
    <s v=""/>
    <s v=""/>
    <s v=""/>
    <s v=""/>
    <s v=""/>
    <s v=""/>
    <s v=""/>
    <s v=""/>
    <s v=""/>
    <s v=""/>
    <s v=""/>
    <s v=""/>
    <s v=""/>
    <s v=""/>
    <s v=""/>
    <n v="0"/>
    <n v="0"/>
    <n v="0"/>
    <n v="0"/>
    <n v="0"/>
  </r>
  <r>
    <x v="283"/>
    <s v="Olympics Channel"/>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r>
  <r>
    <x v="284"/>
    <s v="One America News Network"/>
    <s v="News"/>
    <s v=""/>
    <x v="1"/>
    <m/>
    <m/>
    <m/>
    <m/>
    <m/>
    <s v="Yes"/>
    <s v="Yes"/>
    <s v="Yes"/>
    <s v="Yes"/>
    <s v="Yes"/>
    <m/>
    <x v="1"/>
    <m/>
    <m/>
    <s v="Yes"/>
    <m/>
    <m/>
    <m/>
    <m/>
    <s v=""/>
    <s v=""/>
    <s v=""/>
    <s v=""/>
    <s v=""/>
    <s v=""/>
    <s v=""/>
    <s v=""/>
    <s v=""/>
    <s v=""/>
    <s v=""/>
    <s v=""/>
    <s v=""/>
    <s v=""/>
    <s v=""/>
    <s v=""/>
    <s v=""/>
    <s v=""/>
    <s v=""/>
    <s v=""/>
    <s v=""/>
    <s v=""/>
    <s v=""/>
    <s v=""/>
    <s v=""/>
    <s v=""/>
    <s v=""/>
    <s v=""/>
    <s v=""/>
    <s v=""/>
    <s v=""/>
    <s v=""/>
    <s v=""/>
    <s v=""/>
    <s v=""/>
    <s v=""/>
    <s v=""/>
    <s v=""/>
    <s v=""/>
    <s v=""/>
    <s v=""/>
    <n v="0"/>
    <n v="0"/>
    <n v="0"/>
    <n v="0"/>
    <n v="0"/>
  </r>
  <r>
    <x v="285"/>
    <s v="Outdoor"/>
    <s v="Lifestyle"/>
    <s v=""/>
    <x v="1"/>
    <s v="Heartland Extra"/>
    <s v="Heartland Extra"/>
    <s v="Heartland Extras"/>
    <m/>
    <m/>
    <m/>
    <m/>
    <m/>
    <m/>
    <m/>
    <m/>
    <x v="1"/>
    <m/>
    <s v="Adventure Plus"/>
    <m/>
    <s v="Yes"/>
    <m/>
    <m/>
    <s v="Yes"/>
    <s v=""/>
    <s v=""/>
    <s v=""/>
    <s v=""/>
    <s v=""/>
    <s v=""/>
    <s v=""/>
    <s v=""/>
    <s v=""/>
    <s v=""/>
    <s v=""/>
    <s v=""/>
    <s v=""/>
    <s v=""/>
    <s v=""/>
    <s v=""/>
    <s v=""/>
    <s v=""/>
    <s v=""/>
    <s v=""/>
    <s v=""/>
    <s v=""/>
    <s v=""/>
    <s v=""/>
    <s v=""/>
    <s v=""/>
    <s v=""/>
    <s v=""/>
    <s v=""/>
    <s v=""/>
    <s v=""/>
    <s v=""/>
    <s v=""/>
    <s v=""/>
    <s v=""/>
    <s v=""/>
    <s v=""/>
    <s v=""/>
    <s v=""/>
    <s v=""/>
    <s v=""/>
    <n v="0"/>
    <n v="0"/>
    <n v="0"/>
    <n v="0"/>
    <n v="0"/>
  </r>
  <r>
    <x v="286"/>
    <s v="Outside Television"/>
    <s v="Sports"/>
    <s v=""/>
    <x v="1"/>
    <s v="Sports Extra"/>
    <s v="Sports Extra"/>
    <s v="Sports Extras"/>
    <m/>
    <m/>
    <m/>
    <m/>
    <m/>
    <m/>
    <m/>
    <m/>
    <x v="1"/>
    <m/>
    <s v="Adventure Plus"/>
    <m/>
    <m/>
    <m/>
    <m/>
    <m/>
    <s v=""/>
    <s v=""/>
    <s v=""/>
    <s v=""/>
    <s v=""/>
    <s v=""/>
    <s v=""/>
    <s v=""/>
    <s v=""/>
    <s v=""/>
    <s v=""/>
    <s v=""/>
    <s v=""/>
    <s v=""/>
    <s v=""/>
    <s v=""/>
    <s v=""/>
    <s v=""/>
    <s v=""/>
    <s v=""/>
    <s v=""/>
    <s v=""/>
    <s v=""/>
    <s v=""/>
    <s v=""/>
    <s v=""/>
    <s v=""/>
    <s v=""/>
    <s v=""/>
    <s v=""/>
    <s v=""/>
    <s v=""/>
    <s v=""/>
    <s v=""/>
    <s v=""/>
    <s v=""/>
    <s v=""/>
    <s v=""/>
    <s v=""/>
    <s v=""/>
    <s v=""/>
    <n v="0"/>
    <n v="0"/>
    <n v="0"/>
    <n v="0"/>
    <n v="0"/>
  </r>
  <r>
    <x v="287"/>
    <m/>
    <s v="Sports"/>
    <s v=""/>
    <x v="1"/>
    <s v="Outside TV Features"/>
    <s v="Outside TV Features"/>
    <s v="Outside TV Features"/>
    <m/>
    <m/>
    <m/>
    <m/>
    <m/>
    <m/>
    <m/>
    <m/>
    <x v="1"/>
    <m/>
    <m/>
    <m/>
    <m/>
    <m/>
    <m/>
    <m/>
    <s v=""/>
    <s v=""/>
    <s v=""/>
    <s v=""/>
    <s v=""/>
    <s v=""/>
    <s v=""/>
    <s v=""/>
    <s v=""/>
    <s v=""/>
    <s v=""/>
    <s v=""/>
    <s v=""/>
    <s v=""/>
    <s v=""/>
    <s v=""/>
    <s v=""/>
    <s v=""/>
    <s v=""/>
    <s v=""/>
    <s v=""/>
    <s v=""/>
    <s v=""/>
    <s v=""/>
    <s v=""/>
    <s v=""/>
    <s v=""/>
    <s v=""/>
    <s v=""/>
    <s v=""/>
    <s v=""/>
    <s v=""/>
    <s v=""/>
    <s v=""/>
    <s v=""/>
    <s v=""/>
    <s v=""/>
    <s v=""/>
    <s v=""/>
    <s v=""/>
    <s v=""/>
    <n v="0"/>
    <n v="0"/>
    <n v="0"/>
    <n v="0"/>
    <n v="0"/>
  </r>
  <r>
    <x v="288"/>
    <s v=""/>
    <s v="Lifestyle"/>
    <s v=""/>
    <x v="1"/>
    <m/>
    <m/>
    <m/>
    <s v="Yes"/>
    <s v="Yes"/>
    <s v="Yes"/>
    <m/>
    <s v="Yes"/>
    <s v="Yes"/>
    <s v="Yes"/>
    <m/>
    <x v="1"/>
    <m/>
    <m/>
    <m/>
    <m/>
    <m/>
    <m/>
    <m/>
    <s v=""/>
    <s v=""/>
    <s v=""/>
    <s v=""/>
    <s v=""/>
    <s v=""/>
    <s v=""/>
    <s v=""/>
    <s v=""/>
    <s v=""/>
    <s v=""/>
    <s v=""/>
    <s v=""/>
    <s v=""/>
    <s v=""/>
    <s v=""/>
    <s v=""/>
    <s v=""/>
    <s v=""/>
    <s v=""/>
    <s v=""/>
    <s v=""/>
    <s v=""/>
    <s v=""/>
    <s v=""/>
    <s v=""/>
    <s v=""/>
    <s v=""/>
    <s v=""/>
    <s v=""/>
    <s v=""/>
    <s v=""/>
    <s v=""/>
    <s v=""/>
    <s v=""/>
    <s v=""/>
    <s v=""/>
    <s v=""/>
    <s v=""/>
    <s v=""/>
    <s v=""/>
    <n v="0"/>
    <n v="0"/>
    <n v="0"/>
    <n v="0"/>
    <n v="0"/>
  </r>
  <r>
    <x v="289"/>
    <s v="Oprah Winfrey Network"/>
    <s v="Lifestyle"/>
    <s v=""/>
    <x v="0"/>
    <m/>
    <m/>
    <m/>
    <m/>
    <m/>
    <m/>
    <s v="Yes"/>
    <s v="Yes"/>
    <s v="Yes"/>
    <s v="Yes"/>
    <m/>
    <x v="0"/>
    <m/>
    <s v="Yes"/>
    <m/>
    <m/>
    <s v="Yes"/>
    <m/>
    <s v="Yes"/>
    <s v=""/>
    <s v=""/>
    <s v=""/>
    <s v=""/>
    <s v=""/>
    <s v=""/>
    <s v=""/>
    <s v=""/>
    <s v=""/>
    <s v=""/>
    <s v=""/>
    <s v=""/>
    <s v=""/>
    <s v=""/>
    <s v=""/>
    <s v=""/>
    <s v=""/>
    <s v=""/>
    <s v=""/>
    <s v=""/>
    <s v=""/>
    <s v=""/>
    <s v=""/>
    <s v=""/>
    <s v=""/>
    <s v=""/>
    <s v=""/>
    <s v=""/>
    <s v=""/>
    <s v=""/>
    <s v=""/>
    <s v=""/>
    <s v=""/>
    <s v=""/>
    <s v=""/>
    <s v=""/>
    <s v=""/>
    <s v=""/>
    <s v=""/>
    <s v=""/>
    <s v=""/>
    <n v="0"/>
    <n v="0"/>
    <n v="0"/>
    <n v="0"/>
    <n v="0"/>
  </r>
  <r>
    <x v="290"/>
    <s v="Oxygen Network"/>
    <s v="Lifestyle"/>
    <s v=""/>
    <x v="1"/>
    <m/>
    <s v="Lifestyle Extra"/>
    <s v="Lifestyle Extras"/>
    <s v="Yes"/>
    <s v="Yes"/>
    <m/>
    <m/>
    <s v="Yes"/>
    <s v="Yes"/>
    <s v="Yes"/>
    <m/>
    <x v="0"/>
    <s v="Yes"/>
    <s v="Yes"/>
    <m/>
    <m/>
    <m/>
    <m/>
    <m/>
    <s v=""/>
    <s v=""/>
    <s v=""/>
    <s v=""/>
    <s v=""/>
    <s v=""/>
    <s v=""/>
    <s v=""/>
    <s v=""/>
    <s v=""/>
    <s v=""/>
    <s v=""/>
    <s v=""/>
    <s v=""/>
    <s v=""/>
    <s v=""/>
    <s v=""/>
    <s v=""/>
    <s v=""/>
    <s v=""/>
    <s v=""/>
    <s v=""/>
    <s v=""/>
    <s v=""/>
    <s v=""/>
    <s v=""/>
    <s v=""/>
    <s v=""/>
    <s v=""/>
    <s v=""/>
    <s v=""/>
    <s v=""/>
    <s v=""/>
    <s v=""/>
    <s v=""/>
    <s v=""/>
    <s v=""/>
    <s v=""/>
    <s v=""/>
    <s v=""/>
    <s v=""/>
    <n v="0"/>
    <n v="0"/>
    <n v="0"/>
    <n v="0"/>
    <n v="0"/>
  </r>
  <r>
    <x v="291"/>
    <s v="PAC12 Arizon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92"/>
    <s v="PAC12 Bay Area, PAC12 BayAre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93"/>
    <s v="PAC12 LA, PAC12 Los Angeles"/>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94"/>
    <s v="PAC12 Mountai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95"/>
    <s v="PAC12 Oreg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96"/>
    <s v="PAC12 Washingt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97"/>
    <s v="Pac12 National Feed, Pac-12, Pac 12 Networks"/>
    <s v="Regional sports networks"/>
    <s v=""/>
    <x v="1"/>
    <s v="Sports Extra"/>
    <s v="Sports Extra"/>
    <s v="Sports Extras"/>
    <m/>
    <m/>
    <m/>
    <m/>
    <m/>
    <m/>
    <m/>
    <m/>
    <x v="1"/>
    <m/>
    <s v="Fubo Extra"/>
    <m/>
    <m/>
    <s v="Yes"/>
    <m/>
    <m/>
    <s v=""/>
    <s v=""/>
    <s v=""/>
    <s v=""/>
    <s v=""/>
    <s v=""/>
    <s v=""/>
    <s v=""/>
    <s v=""/>
    <s v=""/>
    <s v=""/>
    <s v=""/>
    <s v=""/>
    <s v=""/>
    <s v=""/>
    <s v=""/>
    <s v=""/>
    <s v=""/>
    <s v=""/>
    <s v=""/>
    <s v=""/>
    <s v=""/>
    <s v=""/>
    <s v=""/>
    <s v=""/>
    <s v=""/>
    <s v=""/>
    <s v=""/>
    <s v=""/>
    <s v=""/>
    <s v=""/>
    <s v=""/>
    <s v=""/>
    <s v=""/>
    <s v=""/>
    <s v=""/>
    <s v=""/>
    <s v=""/>
    <s v=""/>
    <s v=""/>
    <s v=""/>
    <n v="0"/>
    <n v="0"/>
    <n v="0"/>
    <n v="0"/>
    <n v="0"/>
  </r>
  <r>
    <x v="298"/>
    <m/>
    <s v="International"/>
    <s v=""/>
    <x v="1"/>
    <s v="Pantaya"/>
    <s v="Pantaya"/>
    <s v="Pantaya"/>
    <m/>
    <m/>
    <m/>
    <m/>
    <m/>
    <m/>
    <m/>
    <m/>
    <x v="1"/>
    <m/>
    <m/>
    <m/>
    <m/>
    <m/>
    <m/>
    <m/>
    <s v=""/>
    <s v=""/>
    <s v=""/>
    <s v=""/>
    <s v=""/>
    <s v=""/>
    <s v=""/>
    <s v=""/>
    <s v=""/>
    <s v=""/>
    <s v=""/>
    <s v=""/>
    <s v=""/>
    <s v=""/>
    <s v=""/>
    <s v=""/>
    <s v=""/>
    <s v=""/>
    <s v=""/>
    <s v=""/>
    <s v=""/>
    <s v=""/>
    <s v=""/>
    <s v=""/>
    <s v=""/>
    <s v=""/>
    <s v=""/>
    <s v=""/>
    <s v=""/>
    <s v=""/>
    <s v=""/>
    <s v=""/>
    <s v=""/>
    <s v=""/>
    <s v=""/>
    <s v=""/>
    <s v=""/>
    <s v=""/>
    <s v=""/>
    <s v=""/>
    <s v=""/>
    <n v="0"/>
    <n v="0"/>
    <n v="0"/>
    <n v="0"/>
    <n v="0"/>
  </r>
  <r>
    <x v="299"/>
    <s v="Paramount, Paramount Network Canada"/>
    <s v="Entertainment"/>
    <s v=""/>
    <x v="0"/>
    <s v="Comedy Extra"/>
    <s v="Yes"/>
    <s v="Yes"/>
    <m/>
    <s v="Yes"/>
    <s v="Yes"/>
    <s v="Yes"/>
    <s v="Yes"/>
    <s v="Yes"/>
    <s v="Yes"/>
    <s v="Yes"/>
    <x v="0"/>
    <m/>
    <s v="Yes"/>
    <m/>
    <m/>
    <s v="Yes"/>
    <m/>
    <s v="Yes"/>
    <s v=""/>
    <s v=""/>
    <s v=""/>
    <s v=""/>
    <s v=""/>
    <s v=""/>
    <s v=""/>
    <s v=""/>
    <s v=""/>
    <s v=""/>
    <s v=""/>
    <s v=""/>
    <s v=""/>
    <s v=""/>
    <s v=""/>
    <s v=""/>
    <s v=""/>
    <s v=""/>
    <s v=""/>
    <s v=""/>
    <s v=""/>
    <s v=""/>
    <s v=""/>
    <s v=""/>
    <s v=""/>
    <s v=""/>
    <s v=""/>
    <s v=""/>
    <s v=""/>
    <s v=""/>
    <s v=""/>
    <s v=""/>
    <s v=""/>
    <s v=""/>
    <s v=""/>
    <s v=""/>
    <s v=""/>
    <s v=""/>
    <s v=""/>
    <s v=""/>
    <s v=""/>
    <n v="0"/>
    <n v="0"/>
    <n v="0"/>
    <n v="0"/>
    <n v="0"/>
  </r>
  <r>
    <x v="300"/>
    <s v=""/>
    <s v="Spanish"/>
    <s v=""/>
    <x v="1"/>
    <s v="Best of Spanish"/>
    <s v="Best of Spanish"/>
    <s v="Best of Spanish"/>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301"/>
    <s v=""/>
    <s v="Broadcast networks"/>
    <s v=""/>
    <x v="1"/>
    <m/>
    <m/>
    <m/>
    <m/>
    <m/>
    <m/>
    <m/>
    <m/>
    <m/>
    <m/>
    <m/>
    <x v="0"/>
    <m/>
    <m/>
    <m/>
    <m/>
    <m/>
    <m/>
    <m/>
    <s v=""/>
    <s v=""/>
    <s v=""/>
    <s v=""/>
    <s v=""/>
    <s v=""/>
    <s v=""/>
    <s v=""/>
    <s v=""/>
    <s v=""/>
    <s v=""/>
    <s v=""/>
    <s v=""/>
    <s v=""/>
    <s v=""/>
    <s v=""/>
    <s v=""/>
    <s v=""/>
    <s v=""/>
    <s v=""/>
    <s v=""/>
    <s v=""/>
    <s v=""/>
    <s v=""/>
    <s v=""/>
    <s v=""/>
    <s v=""/>
    <s v=""/>
    <s v=""/>
    <s v=""/>
    <s v=""/>
    <s v=""/>
    <s v=""/>
    <s v=""/>
    <s v=""/>
    <s v=""/>
    <s v=""/>
    <s v=""/>
    <s v=""/>
    <s v=""/>
    <s v=""/>
    <n v="0"/>
    <n v="0"/>
    <n v="0"/>
    <n v="0"/>
    <n v="0"/>
  </r>
  <r>
    <x v="302"/>
    <s v=""/>
    <s v="Kids and family"/>
    <s v=""/>
    <x v="1"/>
    <m/>
    <m/>
    <m/>
    <m/>
    <m/>
    <m/>
    <m/>
    <m/>
    <m/>
    <m/>
    <m/>
    <x v="0"/>
    <m/>
    <m/>
    <m/>
    <m/>
    <m/>
    <m/>
    <m/>
    <s v=""/>
    <s v=""/>
    <s v=""/>
    <s v=""/>
    <s v=""/>
    <s v=""/>
    <s v=""/>
    <s v=""/>
    <s v=""/>
    <s v=""/>
    <s v=""/>
    <s v=""/>
    <s v=""/>
    <s v=""/>
    <s v=""/>
    <s v=""/>
    <s v=""/>
    <s v=""/>
    <s v=""/>
    <s v=""/>
    <s v=""/>
    <s v=""/>
    <s v=""/>
    <s v=""/>
    <s v=""/>
    <s v=""/>
    <s v=""/>
    <s v=""/>
    <s v=""/>
    <s v=""/>
    <s v=""/>
    <s v=""/>
    <s v=""/>
    <s v=""/>
    <s v=""/>
    <s v=""/>
    <s v=""/>
    <s v=""/>
    <s v=""/>
    <s v=""/>
    <s v=""/>
    <n v="0"/>
    <n v="0"/>
    <n v="0"/>
    <n v="0"/>
    <n v="0"/>
  </r>
  <r>
    <x v="303"/>
    <s v="PeopleTV"/>
    <s v="Lifestyle"/>
    <s v=""/>
    <x v="0"/>
    <m/>
    <m/>
    <m/>
    <m/>
    <m/>
    <m/>
    <m/>
    <m/>
    <m/>
    <m/>
    <m/>
    <x v="1"/>
    <m/>
    <s v="Fubo Extra"/>
    <m/>
    <m/>
    <m/>
    <m/>
    <m/>
    <s v=""/>
    <s v=""/>
    <s v=""/>
    <s v=""/>
    <s v=""/>
    <s v=""/>
    <s v=""/>
    <s v=""/>
    <s v=""/>
    <s v=""/>
    <s v=""/>
    <s v=""/>
    <s v=""/>
    <s v=""/>
    <s v=""/>
    <s v=""/>
    <s v=""/>
    <s v=""/>
    <s v=""/>
    <s v=""/>
    <s v=""/>
    <s v=""/>
    <s v=""/>
    <s v=""/>
    <s v=""/>
    <s v=""/>
    <s v=""/>
    <s v=""/>
    <s v=""/>
    <s v=""/>
    <s v=""/>
    <s v=""/>
    <s v=""/>
    <s v=""/>
    <s v=""/>
    <s v=""/>
    <s v=""/>
    <s v=""/>
    <s v=""/>
    <s v=""/>
    <s v=""/>
    <n v="0"/>
    <n v="0"/>
    <n v="0"/>
    <n v="0"/>
    <n v="0"/>
  </r>
  <r>
    <x v="30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305"/>
    <s v=""/>
    <s v="Lifestyle"/>
    <s v=""/>
    <x v="1"/>
    <s v="Heartland Extra"/>
    <s v="Heartland Extra"/>
    <s v="Heartland Extras"/>
    <m/>
    <m/>
    <m/>
    <m/>
    <m/>
    <m/>
    <m/>
    <m/>
    <x v="1"/>
    <m/>
    <m/>
    <m/>
    <s v="Yes"/>
    <m/>
    <m/>
    <m/>
    <s v=""/>
    <s v=""/>
    <s v=""/>
    <s v=""/>
    <s v=""/>
    <s v=""/>
    <s v=""/>
    <s v=""/>
    <s v=""/>
    <s v=""/>
    <s v=""/>
    <s v=""/>
    <s v=""/>
    <s v=""/>
    <s v=""/>
    <s v=""/>
    <s v=""/>
    <s v=""/>
    <s v=""/>
    <s v=""/>
    <s v=""/>
    <s v=""/>
    <s v=""/>
    <s v=""/>
    <s v=""/>
    <s v=""/>
    <s v=""/>
    <s v=""/>
    <s v=""/>
    <s v=""/>
    <s v=""/>
    <s v=""/>
    <s v=""/>
    <s v=""/>
    <s v=""/>
    <s v=""/>
    <s v=""/>
    <s v=""/>
    <s v=""/>
    <s v=""/>
    <s v=""/>
    <n v="0"/>
    <n v="0"/>
    <n v="0"/>
    <n v="0"/>
    <n v="0"/>
  </r>
  <r>
    <x v="306"/>
    <s v="Pop TV"/>
    <s v="Lifestyle"/>
    <s v=""/>
    <x v="1"/>
    <m/>
    <m/>
    <m/>
    <m/>
    <m/>
    <m/>
    <s v="Yes"/>
    <s v="Yes"/>
    <s v="Yes"/>
    <s v="Yes"/>
    <m/>
    <x v="0"/>
    <s v="Yes"/>
    <s v="Yes"/>
    <s v="Premium"/>
    <m/>
    <m/>
    <m/>
    <m/>
    <s v=""/>
    <s v=""/>
    <s v=""/>
    <s v=""/>
    <s v=""/>
    <s v=""/>
    <s v=""/>
    <s v=""/>
    <s v=""/>
    <s v=""/>
    <s v=""/>
    <s v=""/>
    <s v=""/>
    <s v=""/>
    <s v=""/>
    <s v=""/>
    <s v=""/>
    <s v=""/>
    <s v=""/>
    <s v=""/>
    <s v=""/>
    <s v=""/>
    <s v=""/>
    <s v=""/>
    <s v=""/>
    <s v=""/>
    <s v=""/>
    <s v=""/>
    <s v=""/>
    <s v=""/>
    <s v=""/>
    <s v=""/>
    <s v=""/>
    <s v=""/>
    <s v=""/>
    <s v=""/>
    <s v=""/>
    <s v=""/>
    <s v=""/>
    <s v=""/>
    <s v=""/>
    <n v="0"/>
    <n v="0"/>
    <n v="0"/>
    <n v="0"/>
    <n v="0"/>
  </r>
  <r>
    <x v="307"/>
    <s v="Pursuit"/>
    <s v="Lifestyle"/>
    <s v=""/>
    <x v="1"/>
    <s v="Heartland Extra"/>
    <s v="Heartland Extra"/>
    <s v="Heartland Extras"/>
    <m/>
    <m/>
    <m/>
    <m/>
    <m/>
    <m/>
    <m/>
    <m/>
    <x v="1"/>
    <m/>
    <m/>
    <s v="Premium"/>
    <m/>
    <m/>
    <m/>
    <m/>
    <s v=""/>
    <s v=""/>
    <s v=""/>
    <s v=""/>
    <s v=""/>
    <s v=""/>
    <s v=""/>
    <s v=""/>
    <s v=""/>
    <s v=""/>
    <s v=""/>
    <s v=""/>
    <s v=""/>
    <s v=""/>
    <s v=""/>
    <s v=""/>
    <s v=""/>
    <s v=""/>
    <s v=""/>
    <s v=""/>
    <s v=""/>
    <s v=""/>
    <s v=""/>
    <s v=""/>
    <s v=""/>
    <s v=""/>
    <s v=""/>
    <s v=""/>
    <s v=""/>
    <s v=""/>
    <s v=""/>
    <s v=""/>
    <s v=""/>
    <s v=""/>
    <s v=""/>
    <s v=""/>
    <s v=""/>
    <s v=""/>
    <s v=""/>
    <s v=""/>
    <s v=""/>
    <n v="0"/>
    <n v="0"/>
    <n v="0"/>
    <n v="0"/>
    <n v="0"/>
  </r>
  <r>
    <x v="308"/>
    <s v=""/>
    <s v="Spanish"/>
    <s v=""/>
    <x v="1"/>
    <s v="Best of Spanish"/>
    <s v="Best of Spanish"/>
    <s v="Best of Spanish"/>
    <m/>
    <m/>
    <m/>
    <m/>
    <m/>
    <m/>
    <m/>
    <m/>
    <x v="1"/>
    <m/>
    <m/>
    <m/>
    <m/>
    <m/>
    <m/>
    <m/>
    <s v=""/>
    <s v=""/>
    <s v=""/>
    <s v=""/>
    <s v=""/>
    <s v=""/>
    <s v=""/>
    <s v=""/>
    <s v=""/>
    <s v=""/>
    <s v=""/>
    <s v=""/>
    <s v=""/>
    <s v=""/>
    <s v=""/>
    <s v=""/>
    <s v=""/>
    <s v=""/>
    <s v=""/>
    <s v=""/>
    <s v=""/>
    <s v=""/>
    <s v=""/>
    <s v=""/>
    <s v=""/>
    <s v=""/>
    <s v=""/>
    <s v=""/>
    <s v=""/>
    <s v=""/>
    <s v=""/>
    <s v=""/>
    <s v=""/>
    <s v=""/>
    <s v=""/>
    <s v=""/>
    <s v=""/>
    <s v=""/>
    <s v=""/>
    <s v=""/>
    <s v=""/>
    <n v="0"/>
    <n v="0"/>
    <n v="0"/>
    <n v="0"/>
    <n v="0"/>
  </r>
  <r>
    <x v="309"/>
    <s v="QVC Live"/>
    <s v="Lifestyle"/>
    <s v=""/>
    <x v="1"/>
    <m/>
    <m/>
    <m/>
    <s v="Yes"/>
    <s v="Yes"/>
    <s v="Yes"/>
    <s v="Yes"/>
    <s v="Yes"/>
    <s v="Yes"/>
    <s v="Yes"/>
    <s v="Yes"/>
    <x v="1"/>
    <s v="Yes"/>
    <m/>
    <s v="Premium"/>
    <s v="Yes"/>
    <m/>
    <m/>
    <m/>
    <s v=""/>
    <s v=""/>
    <s v=""/>
    <s v=""/>
    <s v=""/>
    <s v=""/>
    <s v=""/>
    <s v=""/>
    <s v=""/>
    <s v=""/>
    <s v=""/>
    <s v=""/>
    <s v=""/>
    <s v=""/>
    <s v=""/>
    <s v=""/>
    <s v=""/>
    <s v=""/>
    <s v=""/>
    <s v=""/>
    <s v=""/>
    <s v=""/>
    <s v=""/>
    <s v=""/>
    <s v=""/>
    <s v=""/>
    <s v=""/>
    <s v=""/>
    <s v=""/>
    <s v=""/>
    <s v=""/>
    <s v=""/>
    <s v=""/>
    <s v=""/>
    <s v=""/>
    <s v=""/>
    <s v=""/>
    <s v=""/>
    <s v=""/>
    <s v=""/>
    <s v=""/>
    <n v="0"/>
    <n v="0"/>
    <n v="0"/>
    <n v="0"/>
    <n v="0"/>
  </r>
  <r>
    <x v="310"/>
    <s v="QVC2, QVC Plus"/>
    <s v="Lifestyle"/>
    <s v=""/>
    <x v="1"/>
    <m/>
    <m/>
    <m/>
    <s v="Yes"/>
    <s v="Yes"/>
    <s v="Yes"/>
    <s v="Yes"/>
    <s v="Yes"/>
    <s v="Yes"/>
    <s v="Yes"/>
    <s v="Yes"/>
    <x v="1"/>
    <m/>
    <m/>
    <s v="Premium"/>
    <m/>
    <m/>
    <m/>
    <m/>
    <s v=""/>
    <s v=""/>
    <s v=""/>
    <s v=""/>
    <s v=""/>
    <s v=""/>
    <s v=""/>
    <s v=""/>
    <s v=""/>
    <s v=""/>
    <s v=""/>
    <s v=""/>
    <s v=""/>
    <s v=""/>
    <s v=""/>
    <s v=""/>
    <s v=""/>
    <s v=""/>
    <s v=""/>
    <s v=""/>
    <s v=""/>
    <s v=""/>
    <s v=""/>
    <s v=""/>
    <s v=""/>
    <s v=""/>
    <s v=""/>
    <s v=""/>
    <s v=""/>
    <s v=""/>
    <s v=""/>
    <s v=""/>
    <s v=""/>
    <s v=""/>
    <s v=""/>
    <s v=""/>
    <s v=""/>
    <s v=""/>
    <s v=""/>
    <s v=""/>
    <s v=""/>
    <n v="0"/>
    <n v="0"/>
    <n v="0"/>
    <n v="0"/>
    <n v="0"/>
  </r>
  <r>
    <x v="311"/>
    <m/>
    <s v="International"/>
    <s v=""/>
    <x v="1"/>
    <m/>
    <m/>
    <m/>
    <m/>
    <m/>
    <m/>
    <m/>
    <m/>
    <m/>
    <m/>
    <m/>
    <x v="1"/>
    <m/>
    <s v="RAI Italia"/>
    <m/>
    <m/>
    <m/>
    <m/>
    <m/>
    <s v=""/>
    <s v=""/>
    <s v=""/>
    <s v=""/>
    <s v=""/>
    <s v=""/>
    <s v=""/>
    <s v=""/>
    <s v=""/>
    <s v=""/>
    <s v=""/>
    <s v=""/>
    <s v=""/>
    <s v=""/>
    <s v=""/>
    <s v=""/>
    <s v=""/>
    <s v=""/>
    <s v=""/>
    <s v=""/>
    <s v=""/>
    <s v=""/>
    <s v=""/>
    <s v=""/>
    <s v=""/>
    <s v=""/>
    <s v=""/>
    <s v=""/>
    <s v=""/>
    <s v=""/>
    <s v=""/>
    <s v=""/>
    <s v=""/>
    <s v=""/>
    <s v=""/>
    <s v=""/>
    <s v=""/>
    <s v=""/>
    <s v=""/>
    <s v=""/>
    <s v=""/>
    <n v="0"/>
    <n v="0"/>
    <n v="0"/>
    <n v="0"/>
    <n v="0"/>
  </r>
  <r>
    <x v="312"/>
    <m/>
    <s v="Spanish"/>
    <s v=""/>
    <x v="1"/>
    <s v="Sudamérica Extra"/>
    <s v="Sudamérica Extra"/>
    <s v="Sudamérica Extra"/>
    <m/>
    <m/>
    <m/>
    <m/>
    <m/>
    <m/>
    <m/>
    <m/>
    <x v="1"/>
    <m/>
    <m/>
    <m/>
    <m/>
    <m/>
    <s v="Latino MAS"/>
    <m/>
    <s v=""/>
    <s v=""/>
    <s v=""/>
    <s v=""/>
    <s v=""/>
    <s v=""/>
    <s v=""/>
    <s v=""/>
    <s v=""/>
    <s v=""/>
    <s v=""/>
    <s v=""/>
    <s v=""/>
    <s v=""/>
    <s v=""/>
    <s v=""/>
    <s v=""/>
    <s v=""/>
    <s v=""/>
    <s v=""/>
    <s v=""/>
    <s v=""/>
    <s v=""/>
    <s v=""/>
    <s v=""/>
    <s v=""/>
    <s v=""/>
    <s v=""/>
    <s v=""/>
    <s v=""/>
    <s v=""/>
    <s v=""/>
    <s v=""/>
    <s v=""/>
    <s v=""/>
    <s v=""/>
    <s v=""/>
    <s v=""/>
    <s v=""/>
    <s v=""/>
    <s v=""/>
    <n v="0"/>
    <n v="0"/>
    <n v="0"/>
    <n v="0"/>
    <n v="0"/>
  </r>
  <r>
    <x v="313"/>
    <s v=""/>
    <s v="Entertainment"/>
    <s v=""/>
    <x v="1"/>
    <s v="Hollywood Extra"/>
    <s v="Hollywood Extra"/>
    <s v="Hollywood Extra"/>
    <m/>
    <m/>
    <s v="Yes"/>
    <s v="Yes"/>
    <s v="Yes"/>
    <s v="Yes"/>
    <s v="Yes"/>
    <m/>
    <x v="1"/>
    <m/>
    <m/>
    <m/>
    <m/>
    <m/>
    <m/>
    <m/>
    <s v=""/>
    <s v=""/>
    <s v=""/>
    <s v=""/>
    <s v=""/>
    <s v=""/>
    <s v=""/>
    <s v=""/>
    <s v=""/>
    <s v=""/>
    <s v=""/>
    <s v=""/>
    <s v=""/>
    <s v=""/>
    <s v=""/>
    <s v=""/>
    <s v=""/>
    <s v=""/>
    <s v=""/>
    <s v=""/>
    <s v=""/>
    <s v=""/>
    <s v=""/>
    <s v=""/>
    <s v=""/>
    <s v=""/>
    <s v=""/>
    <s v=""/>
    <s v=""/>
    <s v=""/>
    <s v=""/>
    <s v=""/>
    <s v=""/>
    <s v=""/>
    <s v=""/>
    <s v=""/>
    <s v=""/>
    <s v=""/>
    <s v=""/>
    <s v=""/>
    <s v=""/>
    <n v="0"/>
    <n v="0"/>
    <n v="0"/>
    <n v="0"/>
    <n v="0"/>
  </r>
  <r>
    <x v="314"/>
    <s v=""/>
    <s v="Music channels"/>
    <s v=""/>
    <x v="0"/>
    <s v="Comedy Extra"/>
    <s v="Comedy Extra"/>
    <s v="Comedy Extras"/>
    <s v="Yes"/>
    <s v="Yes"/>
    <m/>
    <m/>
    <s v="Yes"/>
    <s v="Yes"/>
    <s v="Yes"/>
    <m/>
    <x v="1"/>
    <m/>
    <s v="Fubo Extra"/>
    <m/>
    <m/>
    <m/>
    <m/>
    <m/>
    <s v=""/>
    <s v=""/>
    <s v=""/>
    <s v=""/>
    <s v=""/>
    <s v=""/>
    <s v=""/>
    <s v=""/>
    <s v=""/>
    <s v=""/>
    <s v=""/>
    <s v=""/>
    <s v=""/>
    <s v=""/>
    <s v=""/>
    <s v=""/>
    <s v=""/>
    <s v=""/>
    <s v=""/>
    <s v=""/>
    <s v=""/>
    <s v=""/>
    <s v=""/>
    <s v=""/>
    <s v=""/>
    <s v=""/>
    <s v=""/>
    <s v=""/>
    <s v=""/>
    <s v=""/>
    <s v=""/>
    <s v=""/>
    <s v=""/>
    <s v=""/>
    <s v=""/>
    <s v=""/>
    <s v=""/>
    <s v=""/>
    <s v=""/>
    <s v=""/>
    <s v=""/>
    <n v="0"/>
    <n v="0"/>
    <n v="0"/>
    <n v="0"/>
    <n v="0"/>
  </r>
  <r>
    <x v="315"/>
    <s v="RFDTV"/>
    <s v="Lifestyle"/>
    <s v=""/>
    <x v="1"/>
    <s v="Heartland Extra"/>
    <s v="Heartland Extra"/>
    <s v="Heartland Extras"/>
    <m/>
    <m/>
    <s v="Yes"/>
    <s v="Yes"/>
    <s v="Yes"/>
    <s v="Yes"/>
    <s v="Yes"/>
    <m/>
    <x v="1"/>
    <m/>
    <m/>
    <m/>
    <m/>
    <m/>
    <m/>
    <m/>
    <s v=""/>
    <s v=""/>
    <s v=""/>
    <s v=""/>
    <s v=""/>
    <s v=""/>
    <s v=""/>
    <s v=""/>
    <s v=""/>
    <s v=""/>
    <s v=""/>
    <s v=""/>
    <s v=""/>
    <s v=""/>
    <s v=""/>
    <s v=""/>
    <s v=""/>
    <s v=""/>
    <s v=""/>
    <s v=""/>
    <s v=""/>
    <s v=""/>
    <s v=""/>
    <s v=""/>
    <s v=""/>
    <s v=""/>
    <s v=""/>
    <s v=""/>
    <s v=""/>
    <s v=""/>
    <s v=""/>
    <s v=""/>
    <s v=""/>
    <s v=""/>
    <s v=""/>
    <s v=""/>
    <s v=""/>
    <s v=""/>
    <s v=""/>
    <s v=""/>
    <s v=""/>
    <n v="0"/>
    <n v="0"/>
    <n v="0"/>
    <n v="0"/>
    <n v="0"/>
  </r>
  <r>
    <x v="316"/>
    <s v=""/>
    <s v="Lifestyle"/>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r>
  <r>
    <x v="317"/>
    <m/>
    <s v="Spanish"/>
    <m/>
    <x v="1"/>
    <m/>
    <m/>
    <m/>
    <m/>
    <m/>
    <m/>
    <m/>
    <m/>
    <m/>
    <m/>
    <m/>
    <x v="1"/>
    <m/>
    <m/>
    <m/>
    <m/>
    <m/>
    <m/>
    <m/>
    <s v=""/>
    <s v=""/>
    <s v=""/>
    <s v=""/>
    <s v=""/>
    <s v=""/>
    <s v=""/>
    <s v=""/>
    <s v=""/>
    <s v=""/>
    <s v=""/>
    <s v=""/>
    <s v=""/>
    <s v=""/>
    <s v=""/>
    <s v=""/>
    <s v=""/>
    <s v=""/>
    <s v=""/>
    <s v=""/>
    <s v=""/>
    <s v=""/>
    <s v=""/>
    <s v=""/>
    <s v=""/>
    <s v=""/>
    <s v=""/>
    <s v=""/>
    <s v=""/>
    <s v=""/>
    <s v=""/>
    <s v=""/>
    <s v=""/>
    <s v=""/>
    <s v=""/>
    <s v=""/>
    <s v=""/>
    <s v=""/>
    <s v=""/>
    <s v=""/>
    <s v=""/>
    <n v="0"/>
    <n v="0"/>
    <n v="0"/>
    <n v="0"/>
    <n v="0"/>
  </r>
  <r>
    <x v="318"/>
    <m/>
    <s v="News"/>
    <s v=""/>
    <x v="1"/>
    <s v="News Extra"/>
    <s v="News Extra"/>
    <s v="News Extras"/>
    <m/>
    <m/>
    <m/>
    <m/>
    <m/>
    <m/>
    <m/>
    <m/>
    <x v="1"/>
    <m/>
    <m/>
    <s v="Yes"/>
    <m/>
    <m/>
    <m/>
    <m/>
    <s v=""/>
    <s v=""/>
    <s v=""/>
    <s v=""/>
    <s v=""/>
    <s v=""/>
    <s v=""/>
    <s v=""/>
    <s v=""/>
    <s v=""/>
    <s v=""/>
    <s v=""/>
    <s v=""/>
    <s v=""/>
    <s v=""/>
    <s v=""/>
    <s v=""/>
    <s v=""/>
    <s v=""/>
    <s v=""/>
    <s v=""/>
    <s v=""/>
    <s v=""/>
    <s v=""/>
    <s v=""/>
    <s v=""/>
    <s v=""/>
    <s v=""/>
    <s v=""/>
    <s v=""/>
    <s v=""/>
    <s v=""/>
    <s v=""/>
    <s v=""/>
    <s v=""/>
    <s v=""/>
    <s v=""/>
    <s v=""/>
    <s v=""/>
    <s v=""/>
    <s v=""/>
    <n v="0"/>
    <n v="0"/>
    <n v="0"/>
    <n v="0"/>
    <n v="0"/>
  </r>
  <r>
    <x v="319"/>
    <m/>
    <s v="Entertainment"/>
    <s v=""/>
    <x v="1"/>
    <m/>
    <m/>
    <m/>
    <m/>
    <m/>
    <m/>
    <m/>
    <m/>
    <m/>
    <m/>
    <m/>
    <x v="1"/>
    <m/>
    <m/>
    <s v="Yes"/>
    <m/>
    <m/>
    <m/>
    <m/>
    <s v=""/>
    <s v=""/>
    <s v=""/>
    <s v=""/>
    <s v=""/>
    <s v=""/>
    <s v=""/>
    <s v=""/>
    <s v=""/>
    <s v=""/>
    <s v=""/>
    <s v=""/>
    <s v=""/>
    <s v=""/>
    <s v=""/>
    <s v=""/>
    <s v=""/>
    <s v=""/>
    <s v=""/>
    <s v=""/>
    <s v=""/>
    <s v=""/>
    <s v=""/>
    <s v=""/>
    <s v=""/>
    <s v=""/>
    <s v=""/>
    <s v=""/>
    <s v=""/>
    <s v=""/>
    <s v=""/>
    <s v=""/>
    <s v=""/>
    <s v=""/>
    <s v=""/>
    <s v=""/>
    <s v=""/>
    <s v=""/>
    <s v=""/>
    <s v=""/>
    <s v=""/>
    <n v="0"/>
    <n v="0"/>
    <n v="0"/>
    <n v="0"/>
    <n v="0"/>
  </r>
  <r>
    <x v="320"/>
    <m/>
    <s v="Spanish"/>
    <s v=""/>
    <x v="1"/>
    <m/>
    <m/>
    <m/>
    <m/>
    <m/>
    <m/>
    <m/>
    <m/>
    <m/>
    <m/>
    <m/>
    <x v="1"/>
    <m/>
    <m/>
    <s v="Yes"/>
    <m/>
    <m/>
    <m/>
    <m/>
    <s v=""/>
    <s v=""/>
    <s v=""/>
    <s v=""/>
    <s v=""/>
    <s v=""/>
    <s v=""/>
    <s v=""/>
    <s v=""/>
    <s v=""/>
    <s v=""/>
    <s v=""/>
    <s v=""/>
    <s v=""/>
    <s v=""/>
    <s v=""/>
    <s v=""/>
    <s v=""/>
    <s v=""/>
    <s v=""/>
    <s v=""/>
    <s v=""/>
    <s v=""/>
    <s v=""/>
    <s v=""/>
    <s v=""/>
    <s v=""/>
    <s v=""/>
    <s v=""/>
    <s v=""/>
    <s v=""/>
    <s v=""/>
    <s v=""/>
    <s v=""/>
    <s v=""/>
    <s v=""/>
    <s v=""/>
    <s v=""/>
    <s v=""/>
    <s v=""/>
    <s v=""/>
    <n v="0"/>
    <n v="0"/>
    <n v="0"/>
    <n v="0"/>
    <n v="0"/>
  </r>
  <r>
    <x v="321"/>
    <s v="RTPI"/>
    <s v="International"/>
    <s v=""/>
    <x v="1"/>
    <m/>
    <m/>
    <m/>
    <m/>
    <m/>
    <m/>
    <m/>
    <m/>
    <m/>
    <m/>
    <m/>
    <x v="1"/>
    <m/>
    <s v="Portuguese Plus"/>
    <m/>
    <m/>
    <m/>
    <m/>
    <m/>
    <s v=""/>
    <s v=""/>
    <s v=""/>
    <s v=""/>
    <s v=""/>
    <s v=""/>
    <s v=""/>
    <s v=""/>
    <s v=""/>
    <s v=""/>
    <s v=""/>
    <s v=""/>
    <s v=""/>
    <s v=""/>
    <s v=""/>
    <s v=""/>
    <s v=""/>
    <s v=""/>
    <s v=""/>
    <s v=""/>
    <s v=""/>
    <s v=""/>
    <s v=""/>
    <s v=""/>
    <s v=""/>
    <s v=""/>
    <s v=""/>
    <s v=""/>
    <s v=""/>
    <s v=""/>
    <s v=""/>
    <s v=""/>
    <s v=""/>
    <s v=""/>
    <s v=""/>
    <s v=""/>
    <s v=""/>
    <s v=""/>
    <s v=""/>
    <s v=""/>
    <s v=""/>
    <n v="0"/>
    <n v="0"/>
    <n v="0"/>
    <n v="0"/>
    <n v="0"/>
  </r>
  <r>
    <x v="322"/>
    <s v="Science Channel"/>
    <s v="Lifestyle"/>
    <s v=""/>
    <x v="0"/>
    <s v="News Extra"/>
    <s v="News Extra"/>
    <s v="News Extras"/>
    <m/>
    <m/>
    <m/>
    <s v="Yes"/>
    <s v="Yes"/>
    <s v="Yes"/>
    <s v="Yes"/>
    <m/>
    <x v="1"/>
    <s v="Entertainment"/>
    <s v="Fubo Extra"/>
    <m/>
    <m/>
    <s v="Yes"/>
    <m/>
    <s v="Yes"/>
    <s v=""/>
    <s v=""/>
    <s v=""/>
    <s v=""/>
    <s v=""/>
    <s v=""/>
    <s v=""/>
    <s v=""/>
    <s v=""/>
    <s v=""/>
    <s v=""/>
    <s v=""/>
    <s v=""/>
    <s v=""/>
    <s v=""/>
    <s v=""/>
    <s v=""/>
    <s v=""/>
    <s v=""/>
    <s v=""/>
    <s v=""/>
    <s v=""/>
    <s v=""/>
    <s v=""/>
    <s v=""/>
    <s v=""/>
    <s v=""/>
    <s v=""/>
    <s v=""/>
    <s v=""/>
    <s v=""/>
    <s v=""/>
    <s v=""/>
    <s v=""/>
    <s v=""/>
    <s v=""/>
    <s v=""/>
    <s v=""/>
    <s v=""/>
    <s v=""/>
    <s v=""/>
    <n v="0"/>
    <n v="0"/>
    <n v="0"/>
    <n v="0"/>
    <n v="0"/>
  </r>
  <r>
    <x v="323"/>
    <s v="SEC, SEC ESPN Network, ESPN SEC Network"/>
    <s v="Regional sports network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r>
  <r>
    <x v="324"/>
    <s v=""/>
    <s v="Sports"/>
    <s v=""/>
    <x v="1"/>
    <s v="Sports Extra"/>
    <m/>
    <s v="Sports Extras"/>
    <m/>
    <m/>
    <m/>
    <m/>
    <m/>
    <m/>
    <m/>
    <m/>
    <x v="1"/>
    <m/>
    <m/>
    <m/>
    <m/>
    <m/>
    <m/>
    <m/>
    <s v=""/>
    <s v=""/>
    <s v=""/>
    <s v=""/>
    <s v=""/>
    <s v=""/>
    <s v=""/>
    <s v=""/>
    <s v=""/>
    <s v=""/>
    <s v=""/>
    <s v=""/>
    <s v=""/>
    <s v=""/>
    <s v=""/>
    <s v=""/>
    <s v=""/>
    <s v=""/>
    <s v=""/>
    <s v=""/>
    <s v=""/>
    <s v=""/>
    <s v=""/>
    <s v=""/>
    <s v=""/>
    <s v=""/>
    <s v=""/>
    <s v=""/>
    <s v=""/>
    <s v=""/>
    <s v=""/>
    <s v=""/>
    <s v=""/>
    <s v=""/>
    <s v=""/>
    <s v=""/>
    <s v=""/>
    <s v=""/>
    <s v=""/>
    <s v=""/>
    <s v=""/>
    <n v="0"/>
    <n v="0"/>
    <n v="0"/>
    <n v="0"/>
    <n v="0"/>
  </r>
  <r>
    <x v="325"/>
    <s v="Showtime Brand"/>
    <s v="Premium movies"/>
    <s v=""/>
    <x v="1"/>
    <s v="Showtime"/>
    <s v="Showtime"/>
    <s v="Showtime"/>
    <s v="Showtime"/>
    <s v="Showtime"/>
    <s v="Showtime"/>
    <s v="Showtime"/>
    <s v="Showtime"/>
    <s v="Showtime"/>
    <s v="Showtime"/>
    <s v="Showtime"/>
    <x v="11"/>
    <s v="Showtime"/>
    <s v="SHOWTIME®"/>
    <m/>
    <m/>
    <m/>
    <m/>
    <m/>
    <s v=""/>
    <s v=""/>
    <s v=""/>
    <s v=""/>
    <s v=""/>
    <s v=""/>
    <s v=""/>
    <s v=""/>
    <s v=""/>
    <s v=""/>
    <s v=""/>
    <s v=""/>
    <s v=""/>
    <s v=""/>
    <s v=""/>
    <s v=""/>
    <s v=""/>
    <s v=""/>
    <s v=""/>
    <s v=""/>
    <s v=""/>
    <s v=""/>
    <s v=""/>
    <s v=""/>
    <s v=""/>
    <s v=""/>
    <s v=""/>
    <s v=""/>
    <s v=""/>
    <s v=""/>
    <s v=""/>
    <s v=""/>
    <s v=""/>
    <s v=""/>
    <s v=""/>
    <s v=""/>
    <s v=""/>
    <s v=""/>
    <s v=""/>
    <s v=""/>
    <s v=""/>
    <n v="0"/>
    <n v="0"/>
    <n v="0"/>
    <n v="0"/>
    <n v="0"/>
  </r>
  <r>
    <x v="326"/>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27"/>
    <s v=""/>
    <s v="Premium movies"/>
    <s v=""/>
    <x v="1"/>
    <m/>
    <m/>
    <m/>
    <m/>
    <m/>
    <m/>
    <m/>
    <m/>
    <m/>
    <s v="Yes"/>
    <m/>
    <x v="1"/>
    <m/>
    <m/>
    <m/>
    <m/>
    <m/>
    <m/>
    <m/>
    <s v=""/>
    <s v=""/>
    <s v=""/>
    <s v=""/>
    <s v=""/>
    <s v=""/>
    <s v=""/>
    <s v=""/>
    <s v=""/>
    <s v=""/>
    <s v=""/>
    <s v=""/>
    <s v=""/>
    <s v=""/>
    <s v=""/>
    <s v=""/>
    <s v=""/>
    <s v=""/>
    <s v=""/>
    <s v=""/>
    <s v=""/>
    <s v=""/>
    <s v=""/>
    <s v=""/>
    <s v=""/>
    <s v=""/>
    <s v=""/>
    <s v=""/>
    <s v=""/>
    <s v=""/>
    <s v=""/>
    <s v=""/>
    <s v=""/>
    <s v=""/>
    <s v=""/>
    <s v=""/>
    <s v=""/>
    <s v=""/>
    <s v=""/>
    <s v=""/>
    <s v=""/>
    <n v="0"/>
    <n v="0"/>
    <n v="0"/>
    <n v="0"/>
    <n v="0"/>
  </r>
  <r>
    <x v="328"/>
    <s v="SHO BET RED"/>
    <s v="Premium movies"/>
    <s v=""/>
    <x v="1"/>
    <m/>
    <m/>
    <m/>
    <m/>
    <m/>
    <m/>
    <m/>
    <m/>
    <m/>
    <m/>
    <m/>
    <x v="1"/>
    <m/>
    <s v="SHOWTIME®"/>
    <m/>
    <m/>
    <m/>
    <m/>
    <m/>
    <s v=""/>
    <s v=""/>
    <s v=""/>
    <s v=""/>
    <s v=""/>
    <s v=""/>
    <s v=""/>
    <s v=""/>
    <s v=""/>
    <s v=""/>
    <s v=""/>
    <s v=""/>
    <s v=""/>
    <s v=""/>
    <s v=""/>
    <s v=""/>
    <s v=""/>
    <s v=""/>
    <s v=""/>
    <s v=""/>
    <s v=""/>
    <s v=""/>
    <s v=""/>
    <s v=""/>
    <s v=""/>
    <s v=""/>
    <s v=""/>
    <s v=""/>
    <s v=""/>
    <s v=""/>
    <s v=""/>
    <s v=""/>
    <s v=""/>
    <s v=""/>
    <s v=""/>
    <s v=""/>
    <s v=""/>
    <s v=""/>
    <s v=""/>
    <s v=""/>
    <s v=""/>
    <n v="0"/>
    <n v="0"/>
    <n v="0"/>
    <n v="0"/>
    <n v="0"/>
  </r>
  <r>
    <x v="329"/>
    <s v=""/>
    <s v="Premium movies"/>
    <s v=""/>
    <x v="1"/>
    <s v="Showtime"/>
    <s v="Showtime"/>
    <s v="Showtime"/>
    <m/>
    <m/>
    <m/>
    <m/>
    <m/>
    <m/>
    <m/>
    <m/>
    <x v="1"/>
    <m/>
    <m/>
    <m/>
    <m/>
    <m/>
    <m/>
    <m/>
    <s v=""/>
    <s v=""/>
    <s v=""/>
    <s v=""/>
    <s v=""/>
    <s v=""/>
    <s v=""/>
    <s v=""/>
    <s v=""/>
    <s v=""/>
    <s v=""/>
    <s v=""/>
    <s v=""/>
    <s v=""/>
    <s v=""/>
    <s v=""/>
    <s v=""/>
    <s v=""/>
    <s v=""/>
    <s v=""/>
    <s v=""/>
    <s v=""/>
    <s v=""/>
    <s v=""/>
    <s v=""/>
    <s v=""/>
    <s v=""/>
    <s v=""/>
    <s v=""/>
    <s v=""/>
    <s v=""/>
    <s v=""/>
    <s v=""/>
    <s v=""/>
    <s v=""/>
    <s v=""/>
    <s v=""/>
    <s v=""/>
    <s v=""/>
    <s v=""/>
    <s v=""/>
    <n v="0"/>
    <n v="0"/>
    <n v="0"/>
    <n v="0"/>
    <n v="0"/>
  </r>
  <r>
    <x v="330"/>
    <s v=""/>
    <s v="Premium movies"/>
    <s v=""/>
    <x v="1"/>
    <m/>
    <m/>
    <m/>
    <m/>
    <m/>
    <m/>
    <m/>
    <m/>
    <m/>
    <s v="Yes"/>
    <m/>
    <x v="1"/>
    <m/>
    <m/>
    <m/>
    <m/>
    <m/>
    <m/>
    <m/>
    <s v=""/>
    <s v=""/>
    <s v=""/>
    <s v=""/>
    <s v=""/>
    <s v=""/>
    <s v=""/>
    <s v=""/>
    <s v=""/>
    <s v=""/>
    <s v=""/>
    <s v=""/>
    <s v=""/>
    <s v=""/>
    <s v=""/>
    <s v=""/>
    <s v=""/>
    <s v=""/>
    <s v=""/>
    <s v=""/>
    <s v=""/>
    <s v=""/>
    <s v=""/>
    <s v=""/>
    <s v=""/>
    <s v=""/>
    <s v=""/>
    <s v=""/>
    <s v=""/>
    <s v=""/>
    <s v=""/>
    <s v=""/>
    <s v=""/>
    <s v=""/>
    <s v=""/>
    <s v=""/>
    <s v=""/>
    <s v=""/>
    <s v=""/>
    <s v=""/>
    <s v=""/>
    <n v="0"/>
    <n v="0"/>
    <n v="0"/>
    <n v="0"/>
    <n v="0"/>
  </r>
  <r>
    <x v="331"/>
    <s v="Showtime Extreme"/>
    <s v="Premium movies"/>
    <s v=""/>
    <x v="1"/>
    <s v="Showtime"/>
    <s v="Showtime"/>
    <s v="Showtime"/>
    <m/>
    <m/>
    <m/>
    <m/>
    <m/>
    <m/>
    <s v="Yes"/>
    <m/>
    <x v="1"/>
    <m/>
    <s v="SHOWTIME®"/>
    <m/>
    <m/>
    <m/>
    <m/>
    <m/>
    <s v=""/>
    <s v=""/>
    <s v=""/>
    <s v=""/>
    <s v=""/>
    <s v=""/>
    <s v=""/>
    <s v=""/>
    <s v=""/>
    <s v=""/>
    <s v=""/>
    <s v=""/>
    <s v=""/>
    <s v=""/>
    <s v=""/>
    <s v=""/>
    <s v=""/>
    <s v=""/>
    <s v=""/>
    <s v=""/>
    <s v=""/>
    <s v=""/>
    <s v=""/>
    <s v=""/>
    <s v=""/>
    <s v=""/>
    <s v=""/>
    <s v=""/>
    <s v=""/>
    <s v=""/>
    <s v=""/>
    <s v=""/>
    <s v=""/>
    <s v=""/>
    <s v=""/>
    <s v=""/>
    <s v=""/>
    <s v=""/>
    <s v=""/>
    <s v=""/>
    <s v=""/>
    <n v="0"/>
    <n v="0"/>
    <n v="0"/>
    <n v="0"/>
    <n v="0"/>
  </r>
  <r>
    <x v="332"/>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33"/>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34"/>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35"/>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36"/>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37"/>
    <s v=""/>
    <s v="Movies"/>
    <s v=""/>
    <x v="1"/>
    <m/>
    <m/>
    <m/>
    <m/>
    <m/>
    <m/>
    <m/>
    <m/>
    <m/>
    <m/>
    <m/>
    <x v="12"/>
    <m/>
    <m/>
    <m/>
    <m/>
    <m/>
    <m/>
    <m/>
    <s v=""/>
    <s v=""/>
    <s v=""/>
    <s v=""/>
    <s v=""/>
    <s v=""/>
    <s v=""/>
    <s v=""/>
    <s v=""/>
    <s v=""/>
    <s v=""/>
    <s v=""/>
    <s v=""/>
    <s v=""/>
    <s v=""/>
    <s v=""/>
    <s v=""/>
    <s v=""/>
    <s v=""/>
    <s v=""/>
    <s v=""/>
    <s v=""/>
    <s v=""/>
    <s v=""/>
    <s v=""/>
    <s v=""/>
    <s v=""/>
    <s v=""/>
    <s v=""/>
    <s v=""/>
    <s v=""/>
    <s v=""/>
    <s v=""/>
    <s v=""/>
    <s v=""/>
    <s v=""/>
    <s v=""/>
    <s v=""/>
    <s v=""/>
    <s v=""/>
    <s v=""/>
    <n v="0"/>
    <n v="0"/>
    <n v="0"/>
    <n v="0"/>
    <n v="0"/>
  </r>
  <r>
    <x v="338"/>
    <m/>
    <s v="Addon"/>
    <m/>
    <x v="1"/>
    <s v="4 for $10 Deal"/>
    <s v="4 for $10 Deal"/>
    <s v="4 for $10 Deal"/>
    <m/>
    <m/>
    <m/>
    <m/>
    <m/>
    <m/>
    <m/>
    <m/>
    <x v="1"/>
    <m/>
    <m/>
    <m/>
    <m/>
    <m/>
    <m/>
    <m/>
    <s v=""/>
    <s v=""/>
    <s v=""/>
    <s v=""/>
    <s v=""/>
    <s v=""/>
    <s v=""/>
    <s v=""/>
    <s v=""/>
    <s v=""/>
    <s v=""/>
    <s v=""/>
    <s v=""/>
    <s v=""/>
    <s v=""/>
    <s v=""/>
    <s v=""/>
    <s v=""/>
    <s v=""/>
    <s v=""/>
    <s v=""/>
    <s v=""/>
    <s v=""/>
    <s v=""/>
    <s v=""/>
    <s v=""/>
    <s v=""/>
    <s v=""/>
    <s v=""/>
    <s v=""/>
    <s v=""/>
    <s v=""/>
    <s v=""/>
    <s v=""/>
    <s v=""/>
    <s v=""/>
    <s v=""/>
    <s v=""/>
    <s v=""/>
    <s v=""/>
    <s v=""/>
    <n v="0"/>
    <n v="0"/>
    <n v="0"/>
    <n v="0"/>
    <n v="0"/>
  </r>
  <r>
    <x v="339"/>
    <m/>
    <s v="Addon"/>
    <m/>
    <x v="1"/>
    <s v="Cloud DVR"/>
    <s v="Cloud DVR"/>
    <s v="Cloud DVR"/>
    <m/>
    <m/>
    <m/>
    <m/>
    <m/>
    <m/>
    <m/>
    <m/>
    <x v="1"/>
    <m/>
    <m/>
    <m/>
    <m/>
    <m/>
    <m/>
    <m/>
    <s v=""/>
    <s v=""/>
    <s v=""/>
    <s v=""/>
    <s v=""/>
    <s v=""/>
    <s v=""/>
    <s v=""/>
    <s v=""/>
    <s v=""/>
    <s v=""/>
    <s v=""/>
    <s v=""/>
    <s v=""/>
    <s v=""/>
    <s v=""/>
    <s v=""/>
    <s v=""/>
    <s v=""/>
    <s v=""/>
    <s v=""/>
    <s v=""/>
    <s v=""/>
    <s v=""/>
    <s v=""/>
    <s v=""/>
    <s v=""/>
    <s v=""/>
    <s v=""/>
    <s v=""/>
    <s v=""/>
    <s v=""/>
    <s v=""/>
    <s v=""/>
    <s v=""/>
    <s v=""/>
    <s v=""/>
    <s v=""/>
    <s v=""/>
    <s v=""/>
    <s v=""/>
    <n v="0"/>
    <n v="0"/>
    <n v="0"/>
    <n v="0"/>
    <n v="0"/>
  </r>
  <r>
    <x v="340"/>
    <m/>
    <s v="Addon"/>
    <m/>
    <x v="1"/>
    <s v="Total TV Deal"/>
    <s v="Total TV Deal"/>
    <s v="Total TV Deal"/>
    <m/>
    <m/>
    <m/>
    <m/>
    <m/>
    <m/>
    <m/>
    <m/>
    <x v="1"/>
    <m/>
    <m/>
    <m/>
    <m/>
    <m/>
    <m/>
    <m/>
    <s v=""/>
    <s v=""/>
    <s v=""/>
    <s v=""/>
    <s v=""/>
    <s v=""/>
    <s v=""/>
    <s v=""/>
    <s v=""/>
    <s v=""/>
    <s v=""/>
    <s v=""/>
    <s v=""/>
    <s v=""/>
    <s v=""/>
    <s v=""/>
    <s v=""/>
    <s v=""/>
    <s v=""/>
    <s v=""/>
    <s v=""/>
    <s v=""/>
    <s v=""/>
    <s v=""/>
    <s v=""/>
    <s v=""/>
    <s v=""/>
    <s v=""/>
    <s v=""/>
    <s v=""/>
    <s v=""/>
    <s v=""/>
    <s v=""/>
    <s v=""/>
    <s v=""/>
    <s v=""/>
    <s v=""/>
    <s v=""/>
    <s v=""/>
    <s v=""/>
    <s v=""/>
    <n v="0"/>
    <n v="0"/>
    <n v="0"/>
    <n v="0"/>
    <n v="0"/>
  </r>
  <r>
    <x v="341"/>
    <s v="Smithsonian Channel"/>
    <s v="Lifestyle"/>
    <s v=""/>
    <x v="1"/>
    <m/>
    <m/>
    <m/>
    <m/>
    <m/>
    <m/>
    <m/>
    <s v="Yes"/>
    <s v="Yes"/>
    <s v="Yes"/>
    <m/>
    <x v="0"/>
    <s v="Yes"/>
    <s v="Yes"/>
    <m/>
    <m/>
    <m/>
    <m/>
    <m/>
    <s v=""/>
    <s v=""/>
    <s v=""/>
    <s v=""/>
    <s v=""/>
    <s v=""/>
    <s v=""/>
    <s v=""/>
    <s v=""/>
    <s v=""/>
    <s v=""/>
    <s v=""/>
    <s v=""/>
    <s v=""/>
    <s v=""/>
    <s v=""/>
    <s v=""/>
    <s v=""/>
    <s v=""/>
    <s v=""/>
    <s v=""/>
    <s v=""/>
    <s v=""/>
    <s v=""/>
    <s v=""/>
    <s v=""/>
    <s v=""/>
    <s v=""/>
    <s v=""/>
    <s v=""/>
    <s v=""/>
    <s v=""/>
    <s v=""/>
    <s v=""/>
    <s v=""/>
    <s v=""/>
    <s v=""/>
    <s v=""/>
    <s v=""/>
    <s v=""/>
    <s v=""/>
    <n v="0"/>
    <n v="0"/>
    <n v="0"/>
    <n v="0"/>
    <n v="0"/>
  </r>
  <r>
    <x v="342"/>
    <s v="SportsNet New York"/>
    <s v="Regional sports networks"/>
    <s v=""/>
    <x v="1"/>
    <m/>
    <m/>
    <m/>
    <m/>
    <m/>
    <m/>
    <s v="Yes"/>
    <s v="Yes"/>
    <s v="Yes"/>
    <s v="Yes"/>
    <m/>
    <x v="0"/>
    <m/>
    <m/>
    <m/>
    <m/>
    <m/>
    <m/>
    <m/>
    <s v=""/>
    <s v=""/>
    <s v=""/>
    <s v=""/>
    <s v=""/>
    <s v=""/>
    <s v=""/>
    <s v=""/>
    <s v=""/>
    <s v=""/>
    <s v=""/>
    <s v=""/>
    <s v=""/>
    <s v=""/>
    <s v=""/>
    <s v=""/>
    <s v=""/>
    <s v=""/>
    <s v=""/>
    <s v=""/>
    <s v=""/>
    <s v=""/>
    <s v=""/>
    <s v=""/>
    <s v=""/>
    <s v=""/>
    <s v=""/>
    <s v=""/>
    <s v=""/>
    <s v=""/>
    <s v=""/>
    <s v=""/>
    <s v=""/>
    <s v=""/>
    <s v=""/>
    <s v=""/>
    <s v=""/>
    <s v=""/>
    <s v=""/>
    <s v=""/>
    <s v=""/>
    <n v="0"/>
    <n v="0"/>
    <n v="0"/>
    <n v="0"/>
    <n v="0"/>
  </r>
  <r>
    <x v="343"/>
    <s v=""/>
    <s v="Movies"/>
    <s v=""/>
    <x v="1"/>
    <m/>
    <m/>
    <m/>
    <m/>
    <m/>
    <m/>
    <m/>
    <m/>
    <m/>
    <m/>
    <m/>
    <x v="1"/>
    <m/>
    <s v="Fubo Extra"/>
    <s v="Premium"/>
    <m/>
    <s v="Plus"/>
    <m/>
    <m/>
    <s v=""/>
    <s v=""/>
    <s v=""/>
    <s v=""/>
    <s v=""/>
    <s v=""/>
    <s v=""/>
    <s v=""/>
    <s v=""/>
    <s v=""/>
    <s v=""/>
    <s v=""/>
    <s v=""/>
    <s v=""/>
    <s v=""/>
    <s v=""/>
    <s v=""/>
    <s v=""/>
    <s v=""/>
    <s v=""/>
    <s v=""/>
    <s v=""/>
    <s v=""/>
    <s v=""/>
    <s v=""/>
    <s v=""/>
    <s v=""/>
    <s v=""/>
    <s v=""/>
    <s v=""/>
    <s v=""/>
    <s v=""/>
    <s v=""/>
    <s v=""/>
    <s v=""/>
    <s v=""/>
    <s v=""/>
    <s v=""/>
    <s v=""/>
    <s v=""/>
    <s v=""/>
    <n v="0"/>
    <n v="0"/>
    <n v="0"/>
    <n v="0"/>
    <n v="0"/>
  </r>
  <r>
    <x v="344"/>
    <s v=""/>
    <s v="Sports"/>
    <s v=""/>
    <x v="1"/>
    <m/>
    <m/>
    <m/>
    <m/>
    <s v="Yes"/>
    <m/>
    <s v="Yes"/>
    <s v="Yes"/>
    <s v="Yes"/>
    <s v="Yes"/>
    <m/>
    <x v="1"/>
    <m/>
    <m/>
    <m/>
    <m/>
    <m/>
    <m/>
    <m/>
    <s v=""/>
    <s v=""/>
    <s v=""/>
    <s v=""/>
    <s v=""/>
    <s v=""/>
    <s v=""/>
    <s v=""/>
    <s v=""/>
    <s v=""/>
    <s v=""/>
    <s v=""/>
    <s v=""/>
    <s v=""/>
    <s v=""/>
    <s v=""/>
    <s v=""/>
    <s v=""/>
    <s v=""/>
    <s v=""/>
    <s v=""/>
    <s v=""/>
    <s v=""/>
    <s v=""/>
    <s v=""/>
    <s v=""/>
    <s v=""/>
    <s v=""/>
    <s v=""/>
    <s v=""/>
    <s v=""/>
    <s v=""/>
    <s v=""/>
    <s v=""/>
    <s v=""/>
    <s v=""/>
    <s v=""/>
    <s v=""/>
    <s v=""/>
    <s v=""/>
    <s v=""/>
    <n v="0"/>
    <n v="0"/>
    <n v="0"/>
    <n v="0"/>
    <n v="0"/>
  </r>
  <r>
    <x v="345"/>
    <s v=""/>
    <s v="Sports"/>
    <s v=""/>
    <x v="1"/>
    <m/>
    <m/>
    <m/>
    <m/>
    <s v="Yes"/>
    <m/>
    <s v="Yes"/>
    <s v="Yes"/>
    <s v="Yes"/>
    <s v="Yes"/>
    <m/>
    <x v="1"/>
    <m/>
    <m/>
    <m/>
    <m/>
    <m/>
    <m/>
    <m/>
    <s v=""/>
    <s v=""/>
    <s v=""/>
    <s v=""/>
    <s v=""/>
    <s v=""/>
    <s v=""/>
    <s v=""/>
    <s v=""/>
    <s v=""/>
    <s v=""/>
    <s v=""/>
    <s v=""/>
    <s v=""/>
    <s v=""/>
    <s v=""/>
    <s v=""/>
    <s v=""/>
    <s v=""/>
    <s v=""/>
    <s v=""/>
    <s v=""/>
    <s v=""/>
    <s v=""/>
    <s v=""/>
    <s v=""/>
    <s v=""/>
    <s v=""/>
    <s v=""/>
    <s v=""/>
    <s v=""/>
    <s v=""/>
    <s v=""/>
    <s v=""/>
    <s v=""/>
    <s v=""/>
    <s v=""/>
    <s v=""/>
    <s v=""/>
    <s v=""/>
    <s v=""/>
    <n v="0"/>
    <n v="0"/>
    <n v="0"/>
    <n v="0"/>
    <n v="0"/>
  </r>
  <r>
    <x v="346"/>
    <s v=""/>
    <s v="Sports"/>
    <s v=""/>
    <x v="1"/>
    <s v="Heartland Extra"/>
    <s v="Heartland Extra"/>
    <s v="Heartland Extras"/>
    <m/>
    <m/>
    <m/>
    <m/>
    <s v="Yes"/>
    <s v="Yes"/>
    <s v="Yes"/>
    <m/>
    <x v="1"/>
    <m/>
    <s v="Adventure Plus"/>
    <m/>
    <s v="Yes"/>
    <m/>
    <m/>
    <m/>
    <s v=""/>
    <s v=""/>
    <s v=""/>
    <s v=""/>
    <s v=""/>
    <s v=""/>
    <s v=""/>
    <s v=""/>
    <s v=""/>
    <s v=""/>
    <s v=""/>
    <s v=""/>
    <s v=""/>
    <s v=""/>
    <s v=""/>
    <s v=""/>
    <s v=""/>
    <s v=""/>
    <s v=""/>
    <s v=""/>
    <s v=""/>
    <s v=""/>
    <s v=""/>
    <s v=""/>
    <s v=""/>
    <s v=""/>
    <s v=""/>
    <s v=""/>
    <s v=""/>
    <s v=""/>
    <s v=""/>
    <s v=""/>
    <s v=""/>
    <s v=""/>
    <s v=""/>
    <s v=""/>
    <s v=""/>
    <s v=""/>
    <s v=""/>
    <s v=""/>
    <s v=""/>
    <n v="0"/>
    <n v="0"/>
    <n v="0"/>
    <n v="0"/>
    <n v="0"/>
  </r>
  <r>
    <x v="347"/>
    <s v=""/>
    <s v="Sports"/>
    <s v=""/>
    <x v="1"/>
    <s v="Yes"/>
    <s v="Yes"/>
    <s v="Yes"/>
    <m/>
    <m/>
    <m/>
    <m/>
    <m/>
    <m/>
    <m/>
    <m/>
    <x v="1"/>
    <m/>
    <s v="Fubo Extra"/>
    <m/>
    <m/>
    <m/>
    <m/>
    <m/>
    <s v=""/>
    <s v=""/>
    <s v=""/>
    <s v=""/>
    <s v=""/>
    <s v=""/>
    <s v=""/>
    <s v=""/>
    <s v=""/>
    <s v=""/>
    <s v=""/>
    <s v=""/>
    <s v=""/>
    <s v=""/>
    <s v=""/>
    <s v=""/>
    <s v=""/>
    <s v=""/>
    <s v=""/>
    <s v=""/>
    <s v=""/>
    <s v=""/>
    <s v=""/>
    <s v=""/>
    <s v=""/>
    <s v=""/>
    <s v=""/>
    <s v=""/>
    <s v=""/>
    <s v=""/>
    <s v=""/>
    <s v=""/>
    <s v=""/>
    <s v=""/>
    <s v=""/>
    <s v=""/>
    <s v=""/>
    <s v=""/>
    <s v=""/>
    <s v=""/>
    <s v=""/>
    <n v="0"/>
    <n v="0"/>
    <n v="0"/>
    <n v="0"/>
    <n v="0"/>
  </r>
  <r>
    <x v="348"/>
    <s v=""/>
    <s v="Sports"/>
    <s v=""/>
    <x v="1"/>
    <m/>
    <m/>
    <m/>
    <m/>
    <m/>
    <m/>
    <m/>
    <m/>
    <m/>
    <m/>
    <m/>
    <x v="1"/>
    <m/>
    <s v="Fubo Extra"/>
    <m/>
    <m/>
    <m/>
    <m/>
    <m/>
    <s v=""/>
    <s v=""/>
    <s v=""/>
    <s v=""/>
    <s v=""/>
    <s v=""/>
    <s v=""/>
    <s v=""/>
    <s v=""/>
    <s v=""/>
    <s v=""/>
    <s v=""/>
    <s v=""/>
    <s v=""/>
    <s v=""/>
    <s v=""/>
    <s v=""/>
    <s v=""/>
    <s v=""/>
    <s v=""/>
    <s v=""/>
    <s v=""/>
    <s v=""/>
    <s v=""/>
    <s v=""/>
    <s v=""/>
    <s v=""/>
    <s v=""/>
    <s v=""/>
    <s v=""/>
    <s v=""/>
    <s v=""/>
    <s v=""/>
    <s v=""/>
    <s v=""/>
    <s v=""/>
    <s v=""/>
    <s v=""/>
    <s v=""/>
    <s v=""/>
    <s v=""/>
    <n v="0"/>
    <n v="0"/>
    <n v="0"/>
    <n v="0"/>
    <n v="0"/>
  </r>
  <r>
    <x v="349"/>
    <s v=""/>
    <s v="Sports"/>
    <s v=""/>
    <x v="1"/>
    <m/>
    <m/>
    <m/>
    <m/>
    <m/>
    <m/>
    <m/>
    <m/>
    <m/>
    <m/>
    <m/>
    <x v="1"/>
    <m/>
    <s v="Fubo Extra"/>
    <m/>
    <m/>
    <m/>
    <m/>
    <m/>
    <s v=""/>
    <s v=""/>
    <s v=""/>
    <s v=""/>
    <s v=""/>
    <s v=""/>
    <s v=""/>
    <s v=""/>
    <s v=""/>
    <s v=""/>
    <s v=""/>
    <s v=""/>
    <s v=""/>
    <s v=""/>
    <s v=""/>
    <s v=""/>
    <s v=""/>
    <s v=""/>
    <s v=""/>
    <s v=""/>
    <s v=""/>
    <s v=""/>
    <s v=""/>
    <s v=""/>
    <s v=""/>
    <s v=""/>
    <s v=""/>
    <s v=""/>
    <s v=""/>
    <s v=""/>
    <s v=""/>
    <s v=""/>
    <s v=""/>
    <s v=""/>
    <s v=""/>
    <s v=""/>
    <s v=""/>
    <s v=""/>
    <s v=""/>
    <s v=""/>
    <s v=""/>
    <n v="0"/>
    <n v="0"/>
    <n v="0"/>
    <n v="0"/>
    <n v="0"/>
  </r>
  <r>
    <x v="350"/>
    <s v=""/>
    <s v="Sports"/>
    <s v=""/>
    <x v="1"/>
    <m/>
    <m/>
    <m/>
    <m/>
    <m/>
    <m/>
    <m/>
    <m/>
    <m/>
    <m/>
    <m/>
    <x v="1"/>
    <m/>
    <s v="Fubo Extra"/>
    <m/>
    <m/>
    <m/>
    <m/>
    <m/>
    <s v=""/>
    <s v=""/>
    <s v=""/>
    <s v=""/>
    <s v=""/>
    <s v=""/>
    <s v=""/>
    <s v=""/>
    <s v=""/>
    <s v=""/>
    <s v=""/>
    <s v=""/>
    <s v=""/>
    <s v=""/>
    <s v=""/>
    <s v=""/>
    <s v=""/>
    <s v=""/>
    <s v=""/>
    <s v=""/>
    <s v=""/>
    <s v=""/>
    <s v=""/>
    <s v=""/>
    <s v=""/>
    <s v=""/>
    <s v=""/>
    <s v=""/>
    <s v=""/>
    <s v=""/>
    <s v=""/>
    <s v=""/>
    <s v=""/>
    <s v=""/>
    <s v=""/>
    <s v=""/>
    <s v=""/>
    <s v=""/>
    <s v=""/>
    <s v=""/>
    <s v=""/>
    <n v="0"/>
    <n v="0"/>
    <n v="0"/>
    <n v="0"/>
    <n v="0"/>
  </r>
  <r>
    <x v="351"/>
    <s v="StartTV"/>
    <s v="Entertainment"/>
    <s v=""/>
    <x v="1"/>
    <m/>
    <m/>
    <m/>
    <m/>
    <m/>
    <m/>
    <m/>
    <m/>
    <m/>
    <m/>
    <m/>
    <x v="0"/>
    <m/>
    <m/>
    <m/>
    <m/>
    <m/>
    <m/>
    <m/>
    <s v=""/>
    <s v=""/>
    <s v=""/>
    <s v=""/>
    <s v=""/>
    <s v=""/>
    <s v=""/>
    <s v=""/>
    <s v=""/>
    <s v=""/>
    <s v=""/>
    <s v=""/>
    <s v=""/>
    <s v=""/>
    <s v=""/>
    <s v=""/>
    <s v=""/>
    <s v=""/>
    <s v=""/>
    <s v=""/>
    <s v=""/>
    <s v=""/>
    <s v=""/>
    <s v=""/>
    <s v=""/>
    <s v=""/>
    <s v=""/>
    <s v=""/>
    <s v=""/>
    <s v=""/>
    <s v=""/>
    <s v=""/>
    <s v=""/>
    <s v=""/>
    <s v=""/>
    <s v=""/>
    <s v=""/>
    <s v=""/>
    <s v=""/>
    <s v=""/>
    <s v=""/>
    <n v="0"/>
    <n v="0"/>
    <n v="0"/>
    <n v="0"/>
    <n v="0"/>
  </r>
  <r>
    <x v="352"/>
    <s v=""/>
    <s v="Premium movies"/>
    <s v=""/>
    <x v="3"/>
    <s v="Starz"/>
    <s v="Starz"/>
    <s v="Starz"/>
    <s v="Starz"/>
    <s v="Starz"/>
    <s v="Starz"/>
    <s v="Starz"/>
    <s v="Starz"/>
    <s v="Starz"/>
    <s v="Starz"/>
    <s v="Starz"/>
    <x v="13"/>
    <s v="Starz"/>
    <m/>
    <m/>
    <m/>
    <m/>
    <m/>
    <m/>
    <s v=""/>
    <s v=""/>
    <s v=""/>
    <s v=""/>
    <s v=""/>
    <s v=""/>
    <s v=""/>
    <s v=""/>
    <s v=""/>
    <s v=""/>
    <s v=""/>
    <s v=""/>
    <s v=""/>
    <s v=""/>
    <s v=""/>
    <s v=""/>
    <s v=""/>
    <s v=""/>
    <s v=""/>
    <s v=""/>
    <s v=""/>
    <s v=""/>
    <s v=""/>
    <s v=""/>
    <s v=""/>
    <s v=""/>
    <s v=""/>
    <s v=""/>
    <s v=""/>
    <s v=""/>
    <s v=""/>
    <s v=""/>
    <s v=""/>
    <s v=""/>
    <s v=""/>
    <s v=""/>
    <s v=""/>
    <s v=""/>
    <s v=""/>
    <s v=""/>
    <s v=""/>
    <n v="0"/>
    <n v="0"/>
    <n v="0"/>
    <n v="0"/>
    <n v="0"/>
  </r>
  <r>
    <x v="353"/>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r>
  <r>
    <x v="354"/>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r>
  <r>
    <x v="355"/>
    <s v=""/>
    <s v="Premium movies"/>
    <s v=""/>
    <x v="3"/>
    <s v="Starz"/>
    <s v="Starz"/>
    <s v="Starz"/>
    <m/>
    <m/>
    <m/>
    <m/>
    <m/>
    <m/>
    <m/>
    <m/>
    <x v="1"/>
    <m/>
    <m/>
    <m/>
    <m/>
    <m/>
    <m/>
    <m/>
    <s v=""/>
    <s v=""/>
    <s v=""/>
    <s v=""/>
    <s v=""/>
    <s v=""/>
    <s v=""/>
    <s v=""/>
    <s v=""/>
    <s v=""/>
    <s v=""/>
    <s v=""/>
    <s v=""/>
    <s v=""/>
    <s v=""/>
    <s v=""/>
    <s v=""/>
    <s v=""/>
    <s v=""/>
    <s v=""/>
    <s v=""/>
    <s v=""/>
    <s v=""/>
    <s v=""/>
    <s v=""/>
    <s v=""/>
    <s v=""/>
    <s v=""/>
    <s v=""/>
    <s v=""/>
    <s v=""/>
    <s v=""/>
    <s v=""/>
    <s v=""/>
    <s v=""/>
    <s v=""/>
    <s v=""/>
    <s v=""/>
    <s v=""/>
    <s v=""/>
    <s v=""/>
    <n v="0"/>
    <n v="0"/>
    <n v="0"/>
    <n v="0"/>
    <n v="0"/>
  </r>
  <r>
    <x v="356"/>
    <m/>
    <s v="Premium movies"/>
    <s v=""/>
    <x v="1"/>
    <m/>
    <m/>
    <m/>
    <m/>
    <m/>
    <m/>
    <m/>
    <m/>
    <s v="Yes"/>
    <s v="Yes"/>
    <m/>
    <x v="1"/>
    <m/>
    <m/>
    <m/>
    <m/>
    <m/>
    <m/>
    <m/>
    <s v=""/>
    <s v=""/>
    <s v=""/>
    <s v=""/>
    <s v=""/>
    <s v=""/>
    <s v=""/>
    <s v=""/>
    <s v=""/>
    <s v=""/>
    <s v=""/>
    <s v=""/>
    <s v=""/>
    <s v=""/>
    <s v=""/>
    <s v=""/>
    <s v=""/>
    <s v=""/>
    <s v=""/>
    <s v=""/>
    <s v=""/>
    <s v=""/>
    <s v=""/>
    <s v=""/>
    <s v=""/>
    <s v=""/>
    <s v=""/>
    <s v=""/>
    <s v=""/>
    <s v=""/>
    <s v=""/>
    <s v=""/>
    <s v=""/>
    <s v=""/>
    <s v=""/>
    <s v=""/>
    <s v=""/>
    <s v=""/>
    <s v=""/>
    <s v=""/>
    <s v=""/>
    <n v="0"/>
    <n v="0"/>
    <n v="0"/>
    <n v="0"/>
    <n v="0"/>
  </r>
  <r>
    <x v="357"/>
    <m/>
    <s v="Premium movies"/>
    <s v=""/>
    <x v="1"/>
    <m/>
    <m/>
    <m/>
    <m/>
    <m/>
    <m/>
    <m/>
    <m/>
    <s v="Yes"/>
    <s v="Yes"/>
    <m/>
    <x v="1"/>
    <m/>
    <m/>
    <m/>
    <m/>
    <m/>
    <m/>
    <m/>
    <s v=""/>
    <s v=""/>
    <s v=""/>
    <s v=""/>
    <s v=""/>
    <s v=""/>
    <s v=""/>
    <s v=""/>
    <s v=""/>
    <s v=""/>
    <s v=""/>
    <s v=""/>
    <s v=""/>
    <s v=""/>
    <s v=""/>
    <s v=""/>
    <s v=""/>
    <s v=""/>
    <s v=""/>
    <s v=""/>
    <s v=""/>
    <s v=""/>
    <s v=""/>
    <s v=""/>
    <s v=""/>
    <s v=""/>
    <s v=""/>
    <s v=""/>
    <s v=""/>
    <s v=""/>
    <s v=""/>
    <s v=""/>
    <s v=""/>
    <s v=""/>
    <s v=""/>
    <s v=""/>
    <s v=""/>
    <s v=""/>
    <s v=""/>
    <s v=""/>
    <s v=""/>
    <n v="0"/>
    <n v="0"/>
    <n v="0"/>
    <n v="0"/>
    <n v="0"/>
  </r>
  <r>
    <x v="358"/>
    <m/>
    <s v="Premium movies"/>
    <s v=""/>
    <x v="1"/>
    <m/>
    <m/>
    <m/>
    <m/>
    <m/>
    <m/>
    <m/>
    <m/>
    <s v="Yes"/>
    <s v="Yes"/>
    <m/>
    <x v="1"/>
    <m/>
    <m/>
    <m/>
    <m/>
    <m/>
    <m/>
    <m/>
    <s v=""/>
    <s v=""/>
    <s v=""/>
    <s v=""/>
    <s v=""/>
    <s v=""/>
    <s v=""/>
    <s v=""/>
    <s v=""/>
    <s v=""/>
    <s v=""/>
    <s v=""/>
    <s v=""/>
    <s v=""/>
    <s v=""/>
    <s v=""/>
    <s v=""/>
    <s v=""/>
    <s v=""/>
    <s v=""/>
    <s v=""/>
    <s v=""/>
    <s v=""/>
    <s v=""/>
    <s v=""/>
    <s v=""/>
    <s v=""/>
    <s v=""/>
    <s v=""/>
    <s v=""/>
    <s v=""/>
    <s v=""/>
    <s v=""/>
    <s v=""/>
    <s v=""/>
    <s v=""/>
    <s v=""/>
    <s v=""/>
    <s v=""/>
    <s v=""/>
    <s v=""/>
    <n v="0"/>
    <n v="0"/>
    <n v="0"/>
    <n v="0"/>
    <n v="0"/>
  </r>
  <r>
    <x v="359"/>
    <m/>
    <s v="Premium movies"/>
    <s v=""/>
    <x v="1"/>
    <m/>
    <m/>
    <m/>
    <m/>
    <m/>
    <m/>
    <m/>
    <m/>
    <s v="Yes"/>
    <s v="Yes"/>
    <m/>
    <x v="1"/>
    <m/>
    <m/>
    <m/>
    <m/>
    <m/>
    <m/>
    <m/>
    <s v=""/>
    <s v=""/>
    <s v=""/>
    <s v=""/>
    <s v=""/>
    <s v=""/>
    <s v=""/>
    <s v=""/>
    <s v=""/>
    <s v=""/>
    <s v=""/>
    <s v=""/>
    <s v=""/>
    <s v=""/>
    <s v=""/>
    <s v=""/>
    <s v=""/>
    <s v=""/>
    <s v=""/>
    <s v=""/>
    <s v=""/>
    <s v=""/>
    <s v=""/>
    <s v=""/>
    <s v=""/>
    <s v=""/>
    <s v=""/>
    <s v=""/>
    <s v=""/>
    <s v=""/>
    <s v=""/>
    <s v=""/>
    <s v=""/>
    <s v=""/>
    <s v=""/>
    <s v=""/>
    <s v=""/>
    <s v=""/>
    <s v=""/>
    <s v=""/>
    <s v=""/>
    <n v="0"/>
    <n v="0"/>
    <n v="0"/>
    <n v="0"/>
    <n v="0"/>
  </r>
  <r>
    <x v="360"/>
    <m/>
    <s v="Premium movies"/>
    <s v=""/>
    <x v="1"/>
    <m/>
    <m/>
    <m/>
    <m/>
    <m/>
    <m/>
    <m/>
    <m/>
    <s v="Yes"/>
    <s v="Yes"/>
    <m/>
    <x v="1"/>
    <m/>
    <m/>
    <m/>
    <m/>
    <m/>
    <m/>
    <m/>
    <s v=""/>
    <s v=""/>
    <s v=""/>
    <s v=""/>
    <s v=""/>
    <s v=""/>
    <s v=""/>
    <s v=""/>
    <s v=""/>
    <s v=""/>
    <s v=""/>
    <s v=""/>
    <s v=""/>
    <s v=""/>
    <s v=""/>
    <s v=""/>
    <s v=""/>
    <s v=""/>
    <s v=""/>
    <s v=""/>
    <s v=""/>
    <s v=""/>
    <s v=""/>
    <s v=""/>
    <s v=""/>
    <s v=""/>
    <s v=""/>
    <s v=""/>
    <s v=""/>
    <s v=""/>
    <s v=""/>
    <s v=""/>
    <s v=""/>
    <s v=""/>
    <s v=""/>
    <s v=""/>
    <s v=""/>
    <s v=""/>
    <s v=""/>
    <s v=""/>
    <s v=""/>
    <n v="0"/>
    <n v="0"/>
    <n v="0"/>
    <n v="0"/>
    <n v="0"/>
  </r>
  <r>
    <x v="361"/>
    <m/>
    <s v="Premium movies"/>
    <s v=""/>
    <x v="1"/>
    <m/>
    <m/>
    <m/>
    <m/>
    <m/>
    <m/>
    <m/>
    <m/>
    <s v="Yes"/>
    <s v="Yes"/>
    <m/>
    <x v="1"/>
    <m/>
    <m/>
    <m/>
    <m/>
    <m/>
    <m/>
    <m/>
    <s v=""/>
    <s v=""/>
    <s v=""/>
    <s v=""/>
    <s v=""/>
    <s v=""/>
    <s v=""/>
    <s v=""/>
    <s v=""/>
    <s v=""/>
    <s v=""/>
    <s v=""/>
    <s v=""/>
    <s v=""/>
    <s v=""/>
    <s v=""/>
    <s v=""/>
    <s v=""/>
    <s v=""/>
    <s v=""/>
    <s v=""/>
    <s v=""/>
    <s v=""/>
    <s v=""/>
    <s v=""/>
    <s v=""/>
    <s v=""/>
    <s v=""/>
    <s v=""/>
    <s v=""/>
    <s v=""/>
    <s v=""/>
    <s v=""/>
    <s v=""/>
    <s v=""/>
    <s v=""/>
    <s v=""/>
    <s v=""/>
    <s v=""/>
    <s v=""/>
    <s v=""/>
    <n v="0"/>
    <n v="0"/>
    <n v="0"/>
    <n v="0"/>
    <n v="0"/>
  </r>
  <r>
    <x v="362"/>
    <m/>
    <s v="Premium movies"/>
    <s v=""/>
    <x v="1"/>
    <m/>
    <m/>
    <m/>
    <m/>
    <m/>
    <m/>
    <m/>
    <m/>
    <s v="Yes"/>
    <s v="Yes"/>
    <m/>
    <x v="1"/>
    <m/>
    <m/>
    <m/>
    <m/>
    <m/>
    <m/>
    <m/>
    <s v=""/>
    <s v=""/>
    <s v=""/>
    <s v=""/>
    <s v=""/>
    <s v=""/>
    <s v=""/>
    <s v=""/>
    <s v=""/>
    <s v=""/>
    <s v=""/>
    <s v=""/>
    <s v=""/>
    <s v=""/>
    <s v=""/>
    <s v=""/>
    <s v=""/>
    <s v=""/>
    <s v=""/>
    <s v=""/>
    <s v=""/>
    <s v=""/>
    <s v=""/>
    <s v=""/>
    <s v=""/>
    <s v=""/>
    <s v=""/>
    <s v=""/>
    <s v=""/>
    <s v=""/>
    <s v=""/>
    <s v=""/>
    <s v=""/>
    <s v=""/>
    <s v=""/>
    <s v=""/>
    <s v=""/>
    <s v=""/>
    <s v=""/>
    <s v=""/>
    <s v=""/>
    <n v="0"/>
    <n v="0"/>
    <n v="0"/>
    <n v="0"/>
    <n v="0"/>
  </r>
  <r>
    <x v="363"/>
    <m/>
    <s v="Premium movies"/>
    <s v=""/>
    <x v="1"/>
    <m/>
    <m/>
    <m/>
    <m/>
    <m/>
    <m/>
    <m/>
    <m/>
    <s v="Yes"/>
    <s v="Yes"/>
    <m/>
    <x v="1"/>
    <m/>
    <m/>
    <m/>
    <m/>
    <m/>
    <m/>
    <m/>
    <s v=""/>
    <s v=""/>
    <s v=""/>
    <s v=""/>
    <s v=""/>
    <s v=""/>
    <s v=""/>
    <s v=""/>
    <s v=""/>
    <s v=""/>
    <s v=""/>
    <s v=""/>
    <s v=""/>
    <s v=""/>
    <s v=""/>
    <s v=""/>
    <s v=""/>
    <s v=""/>
    <s v=""/>
    <s v=""/>
    <s v=""/>
    <s v=""/>
    <s v=""/>
    <s v=""/>
    <s v=""/>
    <s v=""/>
    <s v=""/>
    <s v=""/>
    <s v=""/>
    <s v=""/>
    <s v=""/>
    <s v=""/>
    <s v=""/>
    <s v=""/>
    <s v=""/>
    <s v=""/>
    <s v=""/>
    <s v=""/>
    <s v=""/>
    <s v=""/>
    <s v=""/>
    <n v="0"/>
    <n v="0"/>
    <n v="0"/>
    <n v="0"/>
    <n v="0"/>
  </r>
  <r>
    <x v="364"/>
    <s v=""/>
    <s v="Premium movies"/>
    <s v=""/>
    <x v="3"/>
    <s v="Starz"/>
    <s v="Starz"/>
    <s v="Starz"/>
    <m/>
    <m/>
    <m/>
    <m/>
    <m/>
    <m/>
    <s v="Yes"/>
    <m/>
    <x v="1"/>
    <m/>
    <m/>
    <m/>
    <m/>
    <m/>
    <m/>
    <m/>
    <s v=""/>
    <s v=""/>
    <s v=""/>
    <s v=""/>
    <s v=""/>
    <s v=""/>
    <s v=""/>
    <s v=""/>
    <s v=""/>
    <s v=""/>
    <s v=""/>
    <s v=""/>
    <s v=""/>
    <s v=""/>
    <s v=""/>
    <s v=""/>
    <s v=""/>
    <s v=""/>
    <s v=""/>
    <s v=""/>
    <s v=""/>
    <s v=""/>
    <s v=""/>
    <s v=""/>
    <s v=""/>
    <s v=""/>
    <s v=""/>
    <s v=""/>
    <s v=""/>
    <s v=""/>
    <s v=""/>
    <s v=""/>
    <s v=""/>
    <s v=""/>
    <s v=""/>
    <s v=""/>
    <s v=""/>
    <s v=""/>
    <s v=""/>
    <s v=""/>
    <s v=""/>
    <n v="0"/>
    <n v="0"/>
    <n v="0"/>
    <n v="0"/>
    <n v="0"/>
  </r>
  <r>
    <x v="365"/>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r>
  <r>
    <x v="366"/>
    <m/>
    <s v="Music channels"/>
    <s v=""/>
    <x v="1"/>
    <s v="Stingray Karaoke"/>
    <s v="Stingray Karaoke"/>
    <s v="Stingray Karaoke"/>
    <m/>
    <m/>
    <m/>
    <m/>
    <m/>
    <m/>
    <m/>
    <m/>
    <x v="1"/>
    <m/>
    <m/>
    <m/>
    <m/>
    <m/>
    <m/>
    <m/>
    <s v=""/>
    <s v=""/>
    <s v=""/>
    <s v=""/>
    <s v=""/>
    <s v=""/>
    <s v=""/>
    <s v=""/>
    <s v=""/>
    <s v=""/>
    <s v=""/>
    <s v=""/>
    <s v=""/>
    <s v=""/>
    <s v=""/>
    <s v=""/>
    <s v=""/>
    <s v=""/>
    <s v=""/>
    <s v=""/>
    <s v=""/>
    <s v=""/>
    <s v=""/>
    <s v=""/>
    <s v=""/>
    <s v=""/>
    <s v=""/>
    <s v=""/>
    <s v=""/>
    <s v=""/>
    <s v=""/>
    <s v=""/>
    <s v=""/>
    <s v=""/>
    <s v=""/>
    <s v=""/>
    <s v=""/>
    <s v=""/>
    <s v=""/>
    <s v=""/>
    <s v=""/>
    <n v="0"/>
    <n v="0"/>
    <n v="0"/>
    <n v="0"/>
    <n v="0"/>
  </r>
  <r>
    <x v="367"/>
    <m/>
    <s v="Music channels"/>
    <s v=""/>
    <x v="1"/>
    <m/>
    <m/>
    <m/>
    <m/>
    <m/>
    <m/>
    <m/>
    <m/>
    <m/>
    <m/>
    <m/>
    <x v="1"/>
    <m/>
    <m/>
    <s v="Premium"/>
    <m/>
    <m/>
    <m/>
    <m/>
    <s v=""/>
    <s v=""/>
    <s v=""/>
    <s v=""/>
    <s v=""/>
    <s v=""/>
    <s v=""/>
    <s v=""/>
    <s v=""/>
    <s v=""/>
    <s v=""/>
    <s v=""/>
    <s v=""/>
    <s v=""/>
    <s v=""/>
    <s v=""/>
    <s v=""/>
    <s v=""/>
    <s v=""/>
    <s v=""/>
    <s v=""/>
    <s v=""/>
    <s v=""/>
    <s v=""/>
    <s v=""/>
    <s v=""/>
    <s v=""/>
    <s v=""/>
    <s v=""/>
    <s v=""/>
    <s v=""/>
    <s v=""/>
    <s v=""/>
    <s v=""/>
    <s v=""/>
    <s v=""/>
    <s v=""/>
    <s v=""/>
    <s v=""/>
    <s v=""/>
    <s v=""/>
    <n v="0"/>
    <n v="0"/>
    <n v="0"/>
    <n v="0"/>
    <n v="0"/>
  </r>
  <r>
    <x v="368"/>
    <m/>
    <s v="Music channels"/>
    <s v=""/>
    <x v="1"/>
    <s v="Stingray Qello"/>
    <s v="Stingray Qello"/>
    <s v="Stingray Qello"/>
    <m/>
    <m/>
    <m/>
    <m/>
    <m/>
    <m/>
    <m/>
    <m/>
    <x v="1"/>
    <m/>
    <m/>
    <m/>
    <m/>
    <m/>
    <m/>
    <m/>
    <s v=""/>
    <s v=""/>
    <s v=""/>
    <s v=""/>
    <s v=""/>
    <s v=""/>
    <s v=""/>
    <s v=""/>
    <s v=""/>
    <s v=""/>
    <s v=""/>
    <s v=""/>
    <s v=""/>
    <s v=""/>
    <s v=""/>
    <s v=""/>
    <s v=""/>
    <s v=""/>
    <s v=""/>
    <s v=""/>
    <s v=""/>
    <s v=""/>
    <s v=""/>
    <s v=""/>
    <s v=""/>
    <s v=""/>
    <s v=""/>
    <s v=""/>
    <s v=""/>
    <s v=""/>
    <s v=""/>
    <s v=""/>
    <s v=""/>
    <s v=""/>
    <s v=""/>
    <s v=""/>
    <s v=""/>
    <s v=""/>
    <s v=""/>
    <s v=""/>
    <s v=""/>
    <n v="0"/>
    <n v="0"/>
    <n v="0"/>
    <n v="0"/>
    <n v="0"/>
  </r>
  <r>
    <x v="369"/>
    <s v=""/>
    <s v="Movies"/>
    <s v=""/>
    <x v="1"/>
    <m/>
    <m/>
    <m/>
    <m/>
    <m/>
    <m/>
    <m/>
    <m/>
    <m/>
    <m/>
    <m/>
    <x v="14"/>
    <m/>
    <m/>
    <m/>
    <m/>
    <m/>
    <m/>
    <m/>
    <s v=""/>
    <s v=""/>
    <s v=""/>
    <s v=""/>
    <s v=""/>
    <s v=""/>
    <s v=""/>
    <s v=""/>
    <s v=""/>
    <s v=""/>
    <s v=""/>
    <s v=""/>
    <s v=""/>
    <s v=""/>
    <s v=""/>
    <s v=""/>
    <s v=""/>
    <s v=""/>
    <s v=""/>
    <s v=""/>
    <s v=""/>
    <s v=""/>
    <s v=""/>
    <s v=""/>
    <s v=""/>
    <s v=""/>
    <s v=""/>
    <s v=""/>
    <s v=""/>
    <s v=""/>
    <s v=""/>
    <s v=""/>
    <s v=""/>
    <s v=""/>
    <s v=""/>
    <s v=""/>
    <s v=""/>
    <s v=""/>
    <s v=""/>
    <s v=""/>
    <s v=""/>
    <n v="0"/>
    <n v="0"/>
    <n v="0"/>
    <n v="0"/>
    <n v="0"/>
  </r>
  <r>
    <x v="370"/>
    <s v="Sundance, SundanceTV"/>
    <s v="Entertainment"/>
    <s v=""/>
    <x v="0"/>
    <s v="Hollywood Extra"/>
    <s v="Hollywood Extra"/>
    <s v="Hollywood Extra"/>
    <m/>
    <m/>
    <m/>
    <s v="Yes"/>
    <s v="Yes"/>
    <s v="Yes"/>
    <s v="Yes"/>
    <m/>
    <x v="0"/>
    <m/>
    <s v="Yes"/>
    <m/>
    <m/>
    <m/>
    <m/>
    <m/>
    <s v=""/>
    <s v=""/>
    <s v=""/>
    <s v=""/>
    <s v=""/>
    <s v=""/>
    <s v=""/>
    <s v=""/>
    <s v=""/>
    <s v=""/>
    <s v=""/>
    <s v=""/>
    <s v=""/>
    <s v=""/>
    <s v=""/>
    <s v=""/>
    <s v=""/>
    <s v=""/>
    <s v=""/>
    <s v=""/>
    <s v=""/>
    <s v=""/>
    <s v=""/>
    <s v=""/>
    <s v=""/>
    <s v=""/>
    <s v=""/>
    <s v=""/>
    <s v=""/>
    <s v=""/>
    <s v=""/>
    <s v=""/>
    <s v=""/>
    <s v=""/>
    <s v=""/>
    <s v=""/>
    <s v=""/>
    <s v=""/>
    <s v=""/>
    <s v=""/>
    <s v=""/>
    <n v="0"/>
    <n v="0"/>
    <n v="0"/>
    <n v="0"/>
    <n v="0"/>
  </r>
  <r>
    <x v="371"/>
    <m/>
    <s v="International"/>
    <s v=""/>
    <x v="1"/>
    <s v="Caribe Extra"/>
    <s v="Caribe Extra"/>
    <s v="Caribe Extra"/>
    <m/>
    <m/>
    <m/>
    <m/>
    <m/>
    <m/>
    <m/>
    <m/>
    <x v="1"/>
    <m/>
    <m/>
    <m/>
    <m/>
    <m/>
    <m/>
    <m/>
    <s v=""/>
    <s v=""/>
    <s v=""/>
    <s v=""/>
    <s v=""/>
    <s v=""/>
    <s v=""/>
    <s v=""/>
    <s v=""/>
    <s v=""/>
    <s v=""/>
    <s v=""/>
    <s v=""/>
    <s v=""/>
    <s v=""/>
    <s v=""/>
    <s v=""/>
    <s v=""/>
    <s v=""/>
    <s v=""/>
    <s v=""/>
    <s v=""/>
    <s v=""/>
    <s v=""/>
    <s v=""/>
    <s v=""/>
    <s v=""/>
    <s v=""/>
    <s v=""/>
    <s v=""/>
    <s v=""/>
    <s v=""/>
    <s v=""/>
    <s v=""/>
    <s v=""/>
    <s v=""/>
    <s v=""/>
    <s v=""/>
    <s v=""/>
    <s v=""/>
    <s v=""/>
    <n v="0"/>
    <n v="0"/>
    <n v="0"/>
    <n v="0"/>
    <n v="0"/>
  </r>
  <r>
    <x v="37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373"/>
    <s v=""/>
    <s v="Entertainment"/>
    <s v=""/>
    <x v="1"/>
    <m/>
    <s v="Yes"/>
    <s v="Yes"/>
    <s v="Yes"/>
    <s v="Yes"/>
    <s v="Yes"/>
    <s v="Yes"/>
    <s v="Yes"/>
    <s v="Yes"/>
    <s v="Yes"/>
    <m/>
    <x v="0"/>
    <s v="Yes"/>
    <s v="Yes"/>
    <m/>
    <m/>
    <m/>
    <m/>
    <m/>
    <s v=""/>
    <s v=""/>
    <s v=""/>
    <s v=""/>
    <s v=""/>
    <s v=""/>
    <s v=""/>
    <s v=""/>
    <s v=""/>
    <s v=""/>
    <s v=""/>
    <s v=""/>
    <s v=""/>
    <s v=""/>
    <s v=""/>
    <s v=""/>
    <s v=""/>
    <s v=""/>
    <s v=""/>
    <s v=""/>
    <s v=""/>
    <s v=""/>
    <s v=""/>
    <s v=""/>
    <s v=""/>
    <s v=""/>
    <s v=""/>
    <s v=""/>
    <s v=""/>
    <s v=""/>
    <s v=""/>
    <s v=""/>
    <s v=""/>
    <s v=""/>
    <s v=""/>
    <s v=""/>
    <s v=""/>
    <s v=""/>
    <s v=""/>
    <s v=""/>
    <s v=""/>
    <n v="0"/>
    <n v="0"/>
    <n v="0"/>
    <n v="0"/>
    <n v="0"/>
  </r>
  <r>
    <x v="374"/>
    <s v=""/>
    <s v="Lifestyle"/>
    <s v=""/>
    <x v="0"/>
    <m/>
    <m/>
    <m/>
    <m/>
    <m/>
    <m/>
    <s v="Yes"/>
    <s v="Yes"/>
    <s v="Yes"/>
    <s v="Yes"/>
    <m/>
    <x v="0"/>
    <m/>
    <s v="Yes"/>
    <m/>
    <m/>
    <m/>
    <m/>
    <m/>
    <s v=""/>
    <s v=""/>
    <s v=""/>
    <s v=""/>
    <s v=""/>
    <s v=""/>
    <s v=""/>
    <s v=""/>
    <s v=""/>
    <s v=""/>
    <s v=""/>
    <s v=""/>
    <s v=""/>
    <s v=""/>
    <s v=""/>
    <s v=""/>
    <s v=""/>
    <s v=""/>
    <s v=""/>
    <s v=""/>
    <s v=""/>
    <s v=""/>
    <s v=""/>
    <s v=""/>
    <s v=""/>
    <s v=""/>
    <s v=""/>
    <s v=""/>
    <s v=""/>
    <s v=""/>
    <s v=""/>
    <s v=""/>
    <s v=""/>
    <s v=""/>
    <s v=""/>
    <s v=""/>
    <s v=""/>
    <s v=""/>
    <s v=""/>
    <s v=""/>
    <s v=""/>
    <n v="0"/>
    <n v="0"/>
    <n v="0"/>
    <n v="0"/>
    <n v="0"/>
  </r>
  <r>
    <x v="375"/>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r>
  <r>
    <x v="376"/>
    <m/>
    <s v="Kids and family"/>
    <s v=""/>
    <x v="1"/>
    <m/>
    <m/>
    <m/>
    <m/>
    <m/>
    <m/>
    <m/>
    <m/>
    <m/>
    <m/>
    <m/>
    <x v="1"/>
    <m/>
    <s v="Fubo Extra"/>
    <m/>
    <m/>
    <m/>
    <m/>
    <m/>
    <s v=""/>
    <s v=""/>
    <s v=""/>
    <s v=""/>
    <s v=""/>
    <s v=""/>
    <s v=""/>
    <s v=""/>
    <s v=""/>
    <s v=""/>
    <s v=""/>
    <s v=""/>
    <s v=""/>
    <s v=""/>
    <s v=""/>
    <s v=""/>
    <s v=""/>
    <s v=""/>
    <s v=""/>
    <s v=""/>
    <s v=""/>
    <s v=""/>
    <s v=""/>
    <s v=""/>
    <s v=""/>
    <s v=""/>
    <s v=""/>
    <s v=""/>
    <s v=""/>
    <s v=""/>
    <s v=""/>
    <s v=""/>
    <s v=""/>
    <s v=""/>
    <s v=""/>
    <s v=""/>
    <s v=""/>
    <s v=""/>
    <s v=""/>
    <s v=""/>
    <s v=""/>
    <n v="0"/>
    <n v="0"/>
    <n v="0"/>
    <n v="0"/>
    <n v="0"/>
  </r>
  <r>
    <x v="377"/>
    <s v="Teennick"/>
    <s v="Kids and family"/>
    <s v=""/>
    <x v="0"/>
    <s v="Kids Extra"/>
    <s v="Kids Extra"/>
    <s v="Kids Extras"/>
    <m/>
    <m/>
    <s v="Yes"/>
    <s v="Yes"/>
    <s v="Yes"/>
    <s v="Yes"/>
    <s v="Yes"/>
    <m/>
    <x v="1"/>
    <m/>
    <s v="Fubo Extra"/>
    <m/>
    <m/>
    <s v="Yes"/>
    <m/>
    <s v="Yes"/>
    <s v=""/>
    <s v=""/>
    <s v=""/>
    <s v=""/>
    <s v=""/>
    <s v=""/>
    <s v=""/>
    <s v=""/>
    <s v=""/>
    <s v=""/>
    <s v=""/>
    <s v=""/>
    <s v=""/>
    <s v=""/>
    <s v=""/>
    <s v=""/>
    <s v=""/>
    <s v=""/>
    <s v=""/>
    <s v=""/>
    <s v=""/>
    <s v=""/>
    <s v=""/>
    <s v=""/>
    <s v=""/>
    <s v=""/>
    <s v=""/>
    <s v=""/>
    <s v=""/>
    <s v=""/>
    <s v=""/>
    <s v=""/>
    <s v=""/>
    <s v=""/>
    <s v=""/>
    <s v=""/>
    <s v=""/>
    <s v=""/>
    <s v=""/>
    <s v=""/>
    <s v=""/>
    <n v="0"/>
    <n v="0"/>
    <n v="0"/>
    <n v="0"/>
    <n v="0"/>
  </r>
  <r>
    <x v="378"/>
    <m/>
    <s v="International"/>
    <s v=""/>
    <x v="1"/>
    <s v="Centroamérica Extra"/>
    <s v="Centroamérica Extra"/>
    <s v="Centroamérica Extra"/>
    <m/>
    <m/>
    <m/>
    <m/>
    <m/>
    <m/>
    <m/>
    <m/>
    <x v="1"/>
    <m/>
    <m/>
    <m/>
    <m/>
    <m/>
    <m/>
    <m/>
    <s v=""/>
    <s v=""/>
    <s v=""/>
    <s v=""/>
    <s v=""/>
    <s v=""/>
    <s v=""/>
    <s v=""/>
    <s v=""/>
    <s v=""/>
    <s v=""/>
    <s v=""/>
    <s v=""/>
    <s v=""/>
    <s v=""/>
    <s v=""/>
    <s v=""/>
    <s v=""/>
    <s v=""/>
    <s v=""/>
    <s v=""/>
    <s v=""/>
    <s v=""/>
    <s v=""/>
    <s v=""/>
    <s v=""/>
    <s v=""/>
    <s v=""/>
    <s v=""/>
    <s v=""/>
    <s v=""/>
    <s v=""/>
    <s v=""/>
    <s v=""/>
    <s v=""/>
    <s v=""/>
    <s v=""/>
    <s v=""/>
    <s v=""/>
    <s v=""/>
    <s v=""/>
    <n v="0"/>
    <n v="0"/>
    <n v="0"/>
    <n v="0"/>
    <n v="0"/>
  </r>
  <r>
    <x v="37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380"/>
    <s v="Telefe Internacional"/>
    <s v="Spanish"/>
    <s v=""/>
    <x v="1"/>
    <s v="Sudamérica Extra"/>
    <s v="Sudamérica Extra"/>
    <s v="Sudamérica Extra"/>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r>
  <r>
    <x v="381"/>
    <m/>
    <s v="Spanish"/>
    <m/>
    <x v="1"/>
    <m/>
    <m/>
    <m/>
    <m/>
    <m/>
    <m/>
    <m/>
    <m/>
    <m/>
    <m/>
    <m/>
    <x v="1"/>
    <m/>
    <m/>
    <m/>
    <m/>
    <m/>
    <m/>
    <m/>
    <s v=""/>
    <s v=""/>
    <s v=""/>
    <s v=""/>
    <s v=""/>
    <s v=""/>
    <s v=""/>
    <s v=""/>
    <s v=""/>
    <s v=""/>
    <s v=""/>
    <s v=""/>
    <s v=""/>
    <s v=""/>
    <s v=""/>
    <s v=""/>
    <s v=""/>
    <s v=""/>
    <s v=""/>
    <s v=""/>
    <s v=""/>
    <s v=""/>
    <s v=""/>
    <s v=""/>
    <s v=""/>
    <s v=""/>
    <s v=""/>
    <s v=""/>
    <s v=""/>
    <s v=""/>
    <s v=""/>
    <s v=""/>
    <s v=""/>
    <s v=""/>
    <s v=""/>
    <s v=""/>
    <s v=""/>
    <s v=""/>
    <s v=""/>
    <s v=""/>
    <s v=""/>
    <n v="0"/>
    <n v="0"/>
    <n v="0"/>
    <n v="0"/>
    <n v="0"/>
  </r>
  <r>
    <x v="382"/>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r>
  <r>
    <x v="383"/>
    <m/>
    <s v="Spanish"/>
    <s v=""/>
    <x v="1"/>
    <m/>
    <m/>
    <m/>
    <m/>
    <m/>
    <m/>
    <m/>
    <m/>
    <m/>
    <m/>
    <m/>
    <x v="1"/>
    <m/>
    <s v="Entretenimiento Plus"/>
    <m/>
    <m/>
    <m/>
    <m/>
    <m/>
    <s v=""/>
    <s v=""/>
    <s v=""/>
    <s v=""/>
    <s v=""/>
    <s v=""/>
    <s v=""/>
    <s v=""/>
    <s v=""/>
    <s v=""/>
    <s v=""/>
    <s v=""/>
    <s v=""/>
    <s v=""/>
    <s v=""/>
    <s v=""/>
    <s v=""/>
    <s v=""/>
    <s v=""/>
    <s v=""/>
    <s v=""/>
    <s v=""/>
    <s v=""/>
    <s v=""/>
    <s v=""/>
    <s v=""/>
    <s v=""/>
    <s v=""/>
    <s v=""/>
    <s v=""/>
    <s v=""/>
    <s v=""/>
    <s v=""/>
    <s v=""/>
    <s v=""/>
    <s v=""/>
    <s v=""/>
    <s v=""/>
    <s v=""/>
    <s v=""/>
    <s v=""/>
    <n v="0"/>
    <n v="0"/>
    <n v="0"/>
    <n v="0"/>
    <n v="0"/>
  </r>
  <r>
    <x v="384"/>
    <s v="RITMOSON"/>
    <s v="Spanish"/>
    <s v=""/>
    <x v="1"/>
    <m/>
    <m/>
    <m/>
    <m/>
    <m/>
    <m/>
    <m/>
    <m/>
    <m/>
    <m/>
    <m/>
    <x v="1"/>
    <m/>
    <s v="Entretenimiento Plus"/>
    <m/>
    <m/>
    <m/>
    <m/>
    <m/>
    <s v=""/>
    <s v=""/>
    <s v=""/>
    <s v=""/>
    <s v=""/>
    <s v=""/>
    <s v=""/>
    <s v=""/>
    <s v=""/>
    <s v=""/>
    <s v=""/>
    <s v=""/>
    <s v=""/>
    <s v=""/>
    <s v=""/>
    <s v=""/>
    <s v=""/>
    <s v=""/>
    <s v=""/>
    <s v=""/>
    <s v=""/>
    <s v=""/>
    <s v=""/>
    <s v=""/>
    <s v=""/>
    <s v=""/>
    <s v=""/>
    <s v=""/>
    <s v=""/>
    <s v=""/>
    <s v=""/>
    <s v=""/>
    <s v=""/>
    <s v=""/>
    <s v=""/>
    <s v=""/>
    <s v=""/>
    <s v=""/>
    <s v=""/>
    <s v=""/>
    <s v=""/>
    <n v="0"/>
    <n v="0"/>
    <n v="0"/>
    <n v="0"/>
    <n v="0"/>
  </r>
  <r>
    <x v="385"/>
    <m/>
    <s v="International"/>
    <s v=""/>
    <x v="1"/>
    <s v="Caribe Extra"/>
    <s v="Caribe Extra"/>
    <s v="Caribe Extra"/>
    <m/>
    <m/>
    <m/>
    <m/>
    <m/>
    <m/>
    <m/>
    <m/>
    <x v="1"/>
    <m/>
    <m/>
    <m/>
    <m/>
    <m/>
    <m/>
    <m/>
    <s v=""/>
    <s v=""/>
    <s v=""/>
    <s v=""/>
    <s v=""/>
    <s v=""/>
    <s v=""/>
    <s v=""/>
    <s v=""/>
    <s v=""/>
    <s v=""/>
    <s v=""/>
    <s v=""/>
    <s v=""/>
    <s v=""/>
    <s v=""/>
    <s v=""/>
    <s v=""/>
    <s v=""/>
    <s v=""/>
    <s v=""/>
    <s v=""/>
    <s v=""/>
    <s v=""/>
    <s v=""/>
    <s v=""/>
    <s v=""/>
    <s v=""/>
    <s v=""/>
    <s v=""/>
    <s v=""/>
    <s v=""/>
    <s v=""/>
    <s v=""/>
    <s v=""/>
    <s v=""/>
    <s v=""/>
    <s v=""/>
    <s v=""/>
    <s v=""/>
    <s v=""/>
    <n v="0"/>
    <n v="0"/>
    <n v="0"/>
    <n v="0"/>
    <n v="0"/>
  </r>
  <r>
    <x v="386"/>
    <s v=""/>
    <s v="Spanish"/>
    <s v=""/>
    <x v="1"/>
    <m/>
    <m/>
    <m/>
    <s v="Yes"/>
    <s v="Yes"/>
    <s v="Yes"/>
    <s v="Yes"/>
    <s v="Yes"/>
    <s v="Yes"/>
    <s v="Espanol"/>
    <s v="Yes"/>
    <x v="0"/>
    <s v="Yes"/>
    <m/>
    <m/>
    <m/>
    <m/>
    <m/>
    <m/>
    <s v=""/>
    <s v=""/>
    <s v=""/>
    <s v=""/>
    <s v=""/>
    <s v=""/>
    <s v=""/>
    <s v=""/>
    <s v=""/>
    <s v=""/>
    <s v=""/>
    <s v=""/>
    <s v=""/>
    <s v=""/>
    <s v=""/>
    <s v=""/>
    <s v=""/>
    <s v=""/>
    <s v=""/>
    <s v=""/>
    <s v=""/>
    <s v=""/>
    <s v=""/>
    <s v=""/>
    <s v=""/>
    <s v=""/>
    <s v=""/>
    <s v=""/>
    <s v=""/>
    <s v=""/>
    <s v=""/>
    <s v=""/>
    <s v=""/>
    <s v=""/>
    <s v=""/>
    <s v=""/>
    <s v=""/>
    <s v=""/>
    <s v=""/>
    <s v=""/>
    <s v=""/>
    <n v="0"/>
    <n v="0"/>
    <n v="0"/>
    <n v="0"/>
    <n v="0"/>
  </r>
  <r>
    <x v="387"/>
    <s v=""/>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r>
  <r>
    <x v="388"/>
    <m/>
    <s v="International"/>
    <s v=""/>
    <x v="1"/>
    <s v="Caribe Extra"/>
    <s v="Caribe Extra"/>
    <s v="Caribe Extra"/>
    <m/>
    <m/>
    <m/>
    <m/>
    <m/>
    <m/>
    <m/>
    <m/>
    <x v="1"/>
    <m/>
    <m/>
    <m/>
    <m/>
    <m/>
    <m/>
    <m/>
    <s v=""/>
    <s v=""/>
    <s v=""/>
    <s v=""/>
    <s v=""/>
    <s v=""/>
    <s v=""/>
    <s v=""/>
    <s v=""/>
    <s v=""/>
    <s v=""/>
    <s v=""/>
    <s v=""/>
    <s v=""/>
    <s v=""/>
    <s v=""/>
    <s v=""/>
    <s v=""/>
    <s v=""/>
    <s v=""/>
    <s v=""/>
    <s v=""/>
    <s v=""/>
    <s v=""/>
    <s v=""/>
    <s v=""/>
    <s v=""/>
    <s v=""/>
    <s v=""/>
    <s v=""/>
    <s v=""/>
    <s v=""/>
    <s v=""/>
    <s v=""/>
    <s v=""/>
    <s v=""/>
    <s v=""/>
    <s v=""/>
    <s v=""/>
    <s v=""/>
    <s v=""/>
    <n v="0"/>
    <n v="0"/>
    <n v="0"/>
    <n v="0"/>
    <n v="0"/>
  </r>
  <r>
    <x v="389"/>
    <s v="Tennis"/>
    <s v="Sports"/>
    <s v=""/>
    <x v="1"/>
    <s v="Sports Extra"/>
    <s v="Sports Extra"/>
    <s v="Sports Extras"/>
    <m/>
    <s v="Yes"/>
    <m/>
    <s v="Yes"/>
    <s v="Yes"/>
    <s v="Yes"/>
    <s v="Yes"/>
    <m/>
    <x v="0"/>
    <m/>
    <s v="Fubo Extra"/>
    <m/>
    <m/>
    <m/>
    <m/>
    <m/>
    <s v=""/>
    <s v=""/>
    <s v=""/>
    <s v=""/>
    <s v=""/>
    <s v=""/>
    <s v=""/>
    <s v=""/>
    <s v=""/>
    <s v=""/>
    <s v=""/>
    <s v=""/>
    <s v=""/>
    <s v=""/>
    <s v=""/>
    <s v=""/>
    <s v=""/>
    <s v=""/>
    <s v=""/>
    <s v=""/>
    <s v=""/>
    <s v=""/>
    <s v=""/>
    <s v=""/>
    <s v=""/>
    <s v=""/>
    <s v=""/>
    <s v=""/>
    <s v=""/>
    <s v=""/>
    <s v=""/>
    <s v=""/>
    <s v=""/>
    <s v=""/>
    <s v=""/>
    <s v=""/>
    <s v=""/>
    <s v=""/>
    <s v=""/>
    <s v=""/>
    <s v=""/>
    <n v="0"/>
    <n v="0"/>
    <n v="0"/>
    <n v="0"/>
    <n v="0"/>
  </r>
  <r>
    <x v="390"/>
    <s v="TheBlaze, Blaze TV"/>
    <s v="News"/>
    <s v=""/>
    <x v="1"/>
    <m/>
    <m/>
    <m/>
    <m/>
    <m/>
    <m/>
    <m/>
    <m/>
    <m/>
    <m/>
    <m/>
    <x v="1"/>
    <m/>
    <m/>
    <s v="Premium"/>
    <m/>
    <m/>
    <m/>
    <m/>
    <s v=""/>
    <s v=""/>
    <s v=""/>
    <s v=""/>
    <s v=""/>
    <s v=""/>
    <s v=""/>
    <s v=""/>
    <s v=""/>
    <s v=""/>
    <s v=""/>
    <s v=""/>
    <s v=""/>
    <s v=""/>
    <s v=""/>
    <s v=""/>
    <s v=""/>
    <s v=""/>
    <s v=""/>
    <s v=""/>
    <s v=""/>
    <s v=""/>
    <s v=""/>
    <s v=""/>
    <s v=""/>
    <s v=""/>
    <s v=""/>
    <s v=""/>
    <s v=""/>
    <s v=""/>
    <s v=""/>
    <s v=""/>
    <s v=""/>
    <s v=""/>
    <s v=""/>
    <s v=""/>
    <s v=""/>
    <s v=""/>
    <s v=""/>
    <s v=""/>
    <s v=""/>
    <n v="0"/>
    <n v="0"/>
    <n v="0"/>
    <n v="0"/>
    <n v="0"/>
  </r>
  <r>
    <x v="391"/>
    <s v="CountryTV"/>
    <s v="Music channels"/>
    <s v=""/>
    <x v="1"/>
    <s v="The Country Network"/>
    <s v="The Country Network"/>
    <s v="The Country Network"/>
    <m/>
    <m/>
    <m/>
    <m/>
    <m/>
    <m/>
    <m/>
    <m/>
    <x v="1"/>
    <m/>
    <m/>
    <s v="Premium"/>
    <m/>
    <m/>
    <m/>
    <m/>
    <s v=""/>
    <s v=""/>
    <s v=""/>
    <s v=""/>
    <s v=""/>
    <s v=""/>
    <s v=""/>
    <s v=""/>
    <s v=""/>
    <s v=""/>
    <s v=""/>
    <s v=""/>
    <s v=""/>
    <s v=""/>
    <s v=""/>
    <s v=""/>
    <s v=""/>
    <s v=""/>
    <s v=""/>
    <s v=""/>
    <s v=""/>
    <s v=""/>
    <s v=""/>
    <s v=""/>
    <s v=""/>
    <s v=""/>
    <s v=""/>
    <s v=""/>
    <s v=""/>
    <s v=""/>
    <s v=""/>
    <s v=""/>
    <s v=""/>
    <s v=""/>
    <s v=""/>
    <s v=""/>
    <s v=""/>
    <s v=""/>
    <s v=""/>
    <s v=""/>
    <s v=""/>
    <n v="0"/>
    <n v="0"/>
    <n v="0"/>
    <n v="0"/>
    <n v="0"/>
  </r>
  <r>
    <x v="392"/>
    <s v=""/>
    <s v="Sports"/>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r>
  <r>
    <x v="393"/>
    <s v="TYT, TYT Network"/>
    <s v="News"/>
    <s v=""/>
    <x v="1"/>
    <m/>
    <m/>
    <m/>
    <m/>
    <m/>
    <m/>
    <m/>
    <m/>
    <m/>
    <m/>
    <m/>
    <x v="0"/>
    <m/>
    <m/>
    <m/>
    <m/>
    <m/>
    <m/>
    <m/>
    <s v=""/>
    <s v=""/>
    <s v=""/>
    <s v=""/>
    <s v=""/>
    <s v=""/>
    <s v=""/>
    <s v=""/>
    <s v=""/>
    <s v=""/>
    <s v=""/>
    <s v=""/>
    <s v=""/>
    <s v=""/>
    <s v=""/>
    <s v=""/>
    <s v=""/>
    <s v=""/>
    <s v=""/>
    <s v=""/>
    <s v=""/>
    <s v=""/>
    <s v=""/>
    <s v=""/>
    <s v=""/>
    <s v=""/>
    <s v=""/>
    <s v=""/>
    <s v=""/>
    <s v=""/>
    <s v=""/>
    <s v=""/>
    <s v=""/>
    <s v=""/>
    <s v=""/>
    <s v=""/>
    <s v=""/>
    <s v=""/>
    <s v=""/>
    <s v=""/>
    <s v=""/>
    <n v="0"/>
    <n v="0"/>
    <n v="0"/>
    <n v="0"/>
    <n v="0"/>
  </r>
  <r>
    <x v="394"/>
    <s v="TLC (East &amp; West)"/>
    <s v="Lifestyle"/>
    <s v=""/>
    <x v="0"/>
    <m/>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r>
  <r>
    <x v="395"/>
    <m/>
    <s v="Spanish"/>
    <s v=""/>
    <x v="1"/>
    <m/>
    <m/>
    <m/>
    <m/>
    <m/>
    <m/>
    <m/>
    <m/>
    <m/>
    <m/>
    <m/>
    <x v="1"/>
    <m/>
    <s v="Entretenimiento Plus"/>
    <m/>
    <m/>
    <m/>
    <m/>
    <m/>
    <s v=""/>
    <s v=""/>
    <s v=""/>
    <s v=""/>
    <s v=""/>
    <s v=""/>
    <s v=""/>
    <s v=""/>
    <s v=""/>
    <s v=""/>
    <s v=""/>
    <s v=""/>
    <s v=""/>
    <s v=""/>
    <s v=""/>
    <s v=""/>
    <s v=""/>
    <s v=""/>
    <s v=""/>
    <s v=""/>
    <s v=""/>
    <s v=""/>
    <s v=""/>
    <s v=""/>
    <s v=""/>
    <s v=""/>
    <s v=""/>
    <s v=""/>
    <s v=""/>
    <s v=""/>
    <s v=""/>
    <s v=""/>
    <s v=""/>
    <s v=""/>
    <s v=""/>
    <s v=""/>
    <s v=""/>
    <s v=""/>
    <s v=""/>
    <s v=""/>
    <s v=""/>
    <n v="0"/>
    <n v="0"/>
    <n v="0"/>
    <n v="0"/>
    <n v="0"/>
  </r>
  <r>
    <x v="396"/>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r>
  <r>
    <x v="397"/>
    <m/>
    <s v="Spanish"/>
    <s v=""/>
    <x v="1"/>
    <s v="Sudamérica Extra"/>
    <s v="Sudamérica Extra"/>
    <s v="Sudamérica Extra"/>
    <m/>
    <m/>
    <m/>
    <m/>
    <m/>
    <m/>
    <m/>
    <m/>
    <x v="1"/>
    <m/>
    <m/>
    <m/>
    <m/>
    <m/>
    <m/>
    <m/>
    <s v=""/>
    <s v=""/>
    <s v=""/>
    <s v=""/>
    <s v=""/>
    <s v=""/>
    <s v=""/>
    <s v=""/>
    <s v=""/>
    <s v=""/>
    <s v=""/>
    <s v=""/>
    <s v=""/>
    <s v=""/>
    <s v=""/>
    <s v=""/>
    <s v=""/>
    <s v=""/>
    <s v=""/>
    <s v=""/>
    <s v=""/>
    <s v=""/>
    <s v=""/>
    <s v=""/>
    <s v=""/>
    <s v=""/>
    <s v=""/>
    <s v=""/>
    <s v=""/>
    <s v=""/>
    <s v=""/>
    <s v=""/>
    <s v=""/>
    <s v=""/>
    <s v=""/>
    <s v=""/>
    <s v=""/>
    <s v=""/>
    <s v=""/>
    <s v=""/>
    <s v=""/>
    <n v="0"/>
    <n v="0"/>
    <n v="0"/>
    <n v="0"/>
    <n v="0"/>
  </r>
  <r>
    <x v="398"/>
    <s v=""/>
    <s v="Spanish"/>
    <s v=""/>
    <x v="1"/>
    <m/>
    <m/>
    <m/>
    <s v="Espanol"/>
    <s v="Espanol"/>
    <s v="Espanol"/>
    <s v="Espanol"/>
    <s v="Espanol"/>
    <s v="Espanol"/>
    <s v="Espanol"/>
    <s v="Yes"/>
    <x v="1"/>
    <m/>
    <s v="Fubo Latino"/>
    <m/>
    <m/>
    <m/>
    <m/>
    <m/>
    <s v=""/>
    <s v=""/>
    <s v=""/>
    <s v=""/>
    <s v=""/>
    <s v=""/>
    <s v=""/>
    <s v=""/>
    <s v=""/>
    <s v=""/>
    <s v=""/>
    <s v=""/>
    <s v=""/>
    <s v=""/>
    <s v=""/>
    <s v=""/>
    <s v=""/>
    <s v=""/>
    <s v=""/>
    <s v=""/>
    <s v=""/>
    <s v=""/>
    <s v=""/>
    <s v=""/>
    <s v=""/>
    <s v=""/>
    <s v=""/>
    <s v=""/>
    <s v=""/>
    <s v=""/>
    <s v=""/>
    <s v=""/>
    <s v=""/>
    <s v=""/>
    <s v=""/>
    <s v=""/>
    <s v=""/>
    <s v=""/>
    <s v=""/>
    <s v=""/>
    <s v=""/>
    <n v="0"/>
    <n v="0"/>
    <n v="0"/>
    <n v="0"/>
    <n v="0"/>
  </r>
  <r>
    <x v="399"/>
    <s v="Travel Network"/>
    <s v="Lifestyle"/>
    <s v=""/>
    <x v="0"/>
    <s v="Yes"/>
    <s v="Yes"/>
    <s v="Yes"/>
    <m/>
    <m/>
    <m/>
    <s v="Yes"/>
    <s v="Yes"/>
    <s v="Yes"/>
    <s v="Yes"/>
    <m/>
    <x v="0"/>
    <s v="Yes"/>
    <s v="Yes"/>
    <m/>
    <m/>
    <s v="Yes"/>
    <m/>
    <s v="Yes"/>
    <s v=""/>
    <s v=""/>
    <s v=""/>
    <s v=""/>
    <s v=""/>
    <s v=""/>
    <s v=""/>
    <s v=""/>
    <s v=""/>
    <s v=""/>
    <s v=""/>
    <s v=""/>
    <s v=""/>
    <s v=""/>
    <s v=""/>
    <s v=""/>
    <s v=""/>
    <s v=""/>
    <s v=""/>
    <s v=""/>
    <s v=""/>
    <s v=""/>
    <s v=""/>
    <s v=""/>
    <s v=""/>
    <s v=""/>
    <s v=""/>
    <s v=""/>
    <s v=""/>
    <s v=""/>
    <s v=""/>
    <s v=""/>
    <s v=""/>
    <s v=""/>
    <s v=""/>
    <s v=""/>
    <s v=""/>
    <s v=""/>
    <s v=""/>
    <s v=""/>
    <s v=""/>
    <n v="0"/>
    <n v="0"/>
    <n v="0"/>
    <n v="0"/>
    <n v="0"/>
  </r>
  <r>
    <x v="400"/>
    <m/>
    <s v="Entertainment"/>
    <s v=""/>
    <x v="1"/>
    <s v="True Royalty TV"/>
    <s v="True Royalty TV"/>
    <s v="True Royalty TV"/>
    <m/>
    <m/>
    <m/>
    <m/>
    <m/>
    <m/>
    <m/>
    <m/>
    <x v="1"/>
    <m/>
    <m/>
    <m/>
    <m/>
    <m/>
    <m/>
    <m/>
    <s v=""/>
    <s v=""/>
    <s v=""/>
    <s v=""/>
    <s v=""/>
    <s v=""/>
    <s v=""/>
    <s v=""/>
    <s v=""/>
    <s v=""/>
    <s v=""/>
    <s v=""/>
    <s v=""/>
    <s v=""/>
    <s v=""/>
    <s v=""/>
    <s v=""/>
    <s v=""/>
    <s v=""/>
    <s v=""/>
    <s v=""/>
    <s v=""/>
    <s v=""/>
    <s v=""/>
    <s v=""/>
    <s v=""/>
    <s v=""/>
    <s v=""/>
    <s v=""/>
    <s v=""/>
    <s v=""/>
    <s v=""/>
    <s v=""/>
    <s v=""/>
    <s v=""/>
    <s v=""/>
    <s v=""/>
    <s v=""/>
    <s v=""/>
    <s v=""/>
    <s v=""/>
    <n v="0"/>
    <n v="0"/>
    <n v="0"/>
    <n v="0"/>
    <n v="0"/>
  </r>
  <r>
    <x v="401"/>
    <s v="Tru TV"/>
    <s v="Entertainment"/>
    <s v=""/>
    <x v="1"/>
    <s v="Comedy Extra"/>
    <s v="Yes"/>
    <s v="Yes"/>
    <s v="Yes"/>
    <s v="Yes"/>
    <s v="Yes"/>
    <s v="Yes"/>
    <s v="Yes"/>
    <s v="Yes"/>
    <s v="Yes"/>
    <m/>
    <x v="0"/>
    <s v="Yes"/>
    <m/>
    <m/>
    <m/>
    <m/>
    <m/>
    <m/>
    <s v=""/>
    <s v=""/>
    <s v=""/>
    <s v=""/>
    <s v=""/>
    <s v=""/>
    <s v=""/>
    <s v=""/>
    <s v=""/>
    <s v=""/>
    <s v=""/>
    <s v=""/>
    <s v=""/>
    <s v=""/>
    <s v=""/>
    <s v=""/>
    <s v=""/>
    <s v=""/>
    <s v=""/>
    <s v=""/>
    <s v=""/>
    <s v=""/>
    <s v=""/>
    <s v=""/>
    <s v=""/>
    <s v=""/>
    <s v=""/>
    <s v=""/>
    <s v=""/>
    <s v=""/>
    <s v=""/>
    <s v=""/>
    <s v=""/>
    <s v=""/>
    <s v=""/>
    <s v=""/>
    <s v=""/>
    <s v=""/>
    <s v=""/>
    <s v=""/>
    <s v=""/>
    <n v="0"/>
    <n v="0"/>
    <n v="0"/>
    <n v="0"/>
    <n v="0"/>
  </r>
  <r>
    <x v="402"/>
    <s v="Univision Deportes, Univision Deportes Network"/>
    <s v="Spanish"/>
    <s v=""/>
    <x v="1"/>
    <m/>
    <m/>
    <m/>
    <s v="Desportes"/>
    <s v="Desportes"/>
    <s v="Desportes"/>
    <s v="Desportes"/>
    <s v="Desportes"/>
    <s v="Desportes"/>
    <s v="Yes"/>
    <s v="Desportes"/>
    <x v="1"/>
    <m/>
    <s v="Yes"/>
    <m/>
    <m/>
    <m/>
    <m/>
    <m/>
    <s v=""/>
    <s v=""/>
    <s v=""/>
    <s v=""/>
    <s v=""/>
    <s v=""/>
    <s v=""/>
    <s v=""/>
    <s v=""/>
    <s v=""/>
    <s v=""/>
    <s v=""/>
    <s v=""/>
    <s v=""/>
    <s v=""/>
    <s v=""/>
    <s v=""/>
    <s v=""/>
    <s v=""/>
    <s v=""/>
    <s v=""/>
    <s v=""/>
    <s v=""/>
    <s v=""/>
    <s v=""/>
    <s v=""/>
    <s v=""/>
    <s v=""/>
    <s v=""/>
    <s v=""/>
    <s v=""/>
    <s v=""/>
    <s v=""/>
    <s v=""/>
    <s v=""/>
    <s v=""/>
    <s v=""/>
    <s v=""/>
    <s v=""/>
    <s v=""/>
    <s v=""/>
    <n v="0"/>
    <n v="0"/>
    <n v="0"/>
    <n v="0"/>
    <n v="0"/>
  </r>
  <r>
    <x v="403"/>
    <s v="TUDNxtra1n"/>
    <s v="Spanish"/>
    <s v=""/>
    <x v="1"/>
    <m/>
    <m/>
    <m/>
    <m/>
    <m/>
    <m/>
    <m/>
    <m/>
    <m/>
    <m/>
    <m/>
    <x v="1"/>
    <m/>
    <s v="Yes"/>
    <m/>
    <m/>
    <m/>
    <m/>
    <m/>
    <s v=""/>
    <s v=""/>
    <s v=""/>
    <s v=""/>
    <s v=""/>
    <s v=""/>
    <s v=""/>
    <s v=""/>
    <s v=""/>
    <s v=""/>
    <s v=""/>
    <s v=""/>
    <s v=""/>
    <s v=""/>
    <s v=""/>
    <s v=""/>
    <s v=""/>
    <s v=""/>
    <s v=""/>
    <s v=""/>
    <s v=""/>
    <s v=""/>
    <s v=""/>
    <s v=""/>
    <s v=""/>
    <s v=""/>
    <s v=""/>
    <s v=""/>
    <s v=""/>
    <s v=""/>
    <s v=""/>
    <s v=""/>
    <s v=""/>
    <s v=""/>
    <s v=""/>
    <s v=""/>
    <s v=""/>
    <s v=""/>
    <s v=""/>
    <s v=""/>
    <s v=""/>
    <n v="0"/>
    <n v="0"/>
    <n v="0"/>
    <n v="0"/>
    <n v="0"/>
  </r>
  <r>
    <x v="404"/>
    <s v="TUDNxtra10n"/>
    <s v="Spanish"/>
    <s v=""/>
    <x v="1"/>
    <m/>
    <m/>
    <m/>
    <m/>
    <m/>
    <m/>
    <m/>
    <m/>
    <m/>
    <m/>
    <m/>
    <x v="1"/>
    <m/>
    <s v="Yes"/>
    <m/>
    <m/>
    <m/>
    <m/>
    <m/>
    <s v=""/>
    <s v=""/>
    <s v=""/>
    <s v=""/>
    <s v=""/>
    <s v=""/>
    <s v=""/>
    <s v=""/>
    <s v=""/>
    <s v=""/>
    <s v=""/>
    <s v=""/>
    <s v=""/>
    <s v=""/>
    <s v=""/>
    <s v=""/>
    <s v=""/>
    <s v=""/>
    <s v=""/>
    <s v=""/>
    <s v=""/>
    <s v=""/>
    <s v=""/>
    <s v=""/>
    <s v=""/>
    <s v=""/>
    <s v=""/>
    <s v=""/>
    <s v=""/>
    <s v=""/>
    <s v=""/>
    <s v=""/>
    <s v=""/>
    <s v=""/>
    <s v=""/>
    <s v=""/>
    <s v=""/>
    <s v=""/>
    <s v=""/>
    <s v=""/>
    <s v=""/>
    <n v="0"/>
    <n v="0"/>
    <n v="0"/>
    <n v="0"/>
    <n v="0"/>
  </r>
  <r>
    <x v="405"/>
    <s v="TUDNxtra11n"/>
    <s v="Spanish"/>
    <s v=""/>
    <x v="1"/>
    <m/>
    <m/>
    <m/>
    <m/>
    <m/>
    <m/>
    <m/>
    <m/>
    <m/>
    <m/>
    <m/>
    <x v="1"/>
    <m/>
    <s v="Yes"/>
    <m/>
    <m/>
    <m/>
    <m/>
    <m/>
    <s v=""/>
    <s v=""/>
    <s v=""/>
    <s v=""/>
    <s v=""/>
    <s v=""/>
    <s v=""/>
    <s v=""/>
    <s v=""/>
    <s v=""/>
    <s v=""/>
    <s v=""/>
    <s v=""/>
    <s v=""/>
    <s v=""/>
    <s v=""/>
    <s v=""/>
    <s v=""/>
    <s v=""/>
    <s v=""/>
    <s v=""/>
    <s v=""/>
    <s v=""/>
    <s v=""/>
    <s v=""/>
    <s v=""/>
    <s v=""/>
    <s v=""/>
    <s v=""/>
    <s v=""/>
    <s v=""/>
    <s v=""/>
    <s v=""/>
    <s v=""/>
    <s v=""/>
    <s v=""/>
    <s v=""/>
    <s v=""/>
    <s v=""/>
    <s v=""/>
    <s v=""/>
    <n v="0"/>
    <n v="0"/>
    <n v="0"/>
    <n v="0"/>
    <n v="0"/>
  </r>
  <r>
    <x v="406"/>
    <s v="TUDNxtra2n"/>
    <s v="Spanish"/>
    <s v=""/>
    <x v="1"/>
    <m/>
    <m/>
    <m/>
    <m/>
    <m/>
    <m/>
    <m/>
    <m/>
    <m/>
    <m/>
    <m/>
    <x v="1"/>
    <m/>
    <s v="Yes"/>
    <m/>
    <m/>
    <m/>
    <m/>
    <m/>
    <s v=""/>
    <s v=""/>
    <s v=""/>
    <s v=""/>
    <s v=""/>
    <s v=""/>
    <s v=""/>
    <s v=""/>
    <s v=""/>
    <s v=""/>
    <s v=""/>
    <s v=""/>
    <s v=""/>
    <s v=""/>
    <s v=""/>
    <s v=""/>
    <s v=""/>
    <s v=""/>
    <s v=""/>
    <s v=""/>
    <s v=""/>
    <s v=""/>
    <s v=""/>
    <s v=""/>
    <s v=""/>
    <s v=""/>
    <s v=""/>
    <s v=""/>
    <s v=""/>
    <s v=""/>
    <s v=""/>
    <s v=""/>
    <s v=""/>
    <s v=""/>
    <s v=""/>
    <s v=""/>
    <s v=""/>
    <s v=""/>
    <s v=""/>
    <s v=""/>
    <s v=""/>
    <n v="0"/>
    <n v="0"/>
    <n v="0"/>
    <n v="0"/>
    <n v="0"/>
  </r>
  <r>
    <x v="407"/>
    <s v="TUDNxtra3n"/>
    <s v="Spanish"/>
    <s v=""/>
    <x v="1"/>
    <m/>
    <m/>
    <m/>
    <m/>
    <m/>
    <m/>
    <m/>
    <m/>
    <m/>
    <m/>
    <m/>
    <x v="1"/>
    <m/>
    <s v="Yes"/>
    <m/>
    <m/>
    <m/>
    <m/>
    <m/>
    <s v=""/>
    <s v=""/>
    <s v=""/>
    <s v=""/>
    <s v=""/>
    <s v=""/>
    <s v=""/>
    <s v=""/>
    <s v=""/>
    <s v=""/>
    <s v=""/>
    <s v=""/>
    <s v=""/>
    <s v=""/>
    <s v=""/>
    <s v=""/>
    <s v=""/>
    <s v=""/>
    <s v=""/>
    <s v=""/>
    <s v=""/>
    <s v=""/>
    <s v=""/>
    <s v=""/>
    <s v=""/>
    <s v=""/>
    <s v=""/>
    <s v=""/>
    <s v=""/>
    <s v=""/>
    <s v=""/>
    <s v=""/>
    <s v=""/>
    <s v=""/>
    <s v=""/>
    <s v=""/>
    <s v=""/>
    <s v=""/>
    <s v=""/>
    <s v=""/>
    <s v=""/>
    <n v="0"/>
    <n v="0"/>
    <n v="0"/>
    <n v="0"/>
    <n v="0"/>
  </r>
  <r>
    <x v="408"/>
    <s v="TUDNxtra4n"/>
    <s v="Spanish"/>
    <s v=""/>
    <x v="1"/>
    <m/>
    <m/>
    <m/>
    <m/>
    <m/>
    <m/>
    <m/>
    <m/>
    <m/>
    <m/>
    <m/>
    <x v="1"/>
    <m/>
    <s v="Yes"/>
    <m/>
    <m/>
    <m/>
    <m/>
    <m/>
    <s v=""/>
    <s v=""/>
    <s v=""/>
    <s v=""/>
    <s v=""/>
    <s v=""/>
    <s v=""/>
    <s v=""/>
    <s v=""/>
    <s v=""/>
    <s v=""/>
    <s v=""/>
    <s v=""/>
    <s v=""/>
    <s v=""/>
    <s v=""/>
    <s v=""/>
    <s v=""/>
    <s v=""/>
    <s v=""/>
    <s v=""/>
    <s v=""/>
    <s v=""/>
    <s v=""/>
    <s v=""/>
    <s v=""/>
    <s v=""/>
    <s v=""/>
    <s v=""/>
    <s v=""/>
    <s v=""/>
    <s v=""/>
    <s v=""/>
    <s v=""/>
    <s v=""/>
    <s v=""/>
    <s v=""/>
    <s v=""/>
    <s v=""/>
    <s v=""/>
    <s v=""/>
    <n v="0"/>
    <n v="0"/>
    <n v="0"/>
    <n v="0"/>
    <n v="0"/>
  </r>
  <r>
    <x v="409"/>
    <s v="TUDNxtra5n"/>
    <s v="Spanish"/>
    <s v=""/>
    <x v="1"/>
    <m/>
    <m/>
    <m/>
    <m/>
    <m/>
    <m/>
    <m/>
    <m/>
    <m/>
    <m/>
    <m/>
    <x v="1"/>
    <m/>
    <s v="Yes"/>
    <m/>
    <m/>
    <m/>
    <m/>
    <m/>
    <s v=""/>
    <s v=""/>
    <s v=""/>
    <s v=""/>
    <s v=""/>
    <s v=""/>
    <s v=""/>
    <s v=""/>
    <s v=""/>
    <s v=""/>
    <s v=""/>
    <s v=""/>
    <s v=""/>
    <s v=""/>
    <s v=""/>
    <s v=""/>
    <s v=""/>
    <s v=""/>
    <s v=""/>
    <s v=""/>
    <s v=""/>
    <s v=""/>
    <s v=""/>
    <s v=""/>
    <s v=""/>
    <s v=""/>
    <s v=""/>
    <s v=""/>
    <s v=""/>
    <s v=""/>
    <s v=""/>
    <s v=""/>
    <s v=""/>
    <s v=""/>
    <s v=""/>
    <s v=""/>
    <s v=""/>
    <s v=""/>
    <s v=""/>
    <s v=""/>
    <s v=""/>
    <n v="0"/>
    <n v="0"/>
    <n v="0"/>
    <n v="0"/>
    <n v="0"/>
  </r>
  <r>
    <x v="410"/>
    <s v="TUDNxtra6n"/>
    <s v="Spanish"/>
    <s v=""/>
    <x v="1"/>
    <m/>
    <m/>
    <m/>
    <m/>
    <m/>
    <m/>
    <m/>
    <m/>
    <m/>
    <m/>
    <m/>
    <x v="1"/>
    <m/>
    <s v="Yes"/>
    <m/>
    <m/>
    <m/>
    <m/>
    <m/>
    <s v=""/>
    <s v=""/>
    <s v=""/>
    <s v=""/>
    <s v=""/>
    <s v=""/>
    <s v=""/>
    <s v=""/>
    <s v=""/>
    <s v=""/>
    <s v=""/>
    <s v=""/>
    <s v=""/>
    <s v=""/>
    <s v=""/>
    <s v=""/>
    <s v=""/>
    <s v=""/>
    <s v=""/>
    <s v=""/>
    <s v=""/>
    <s v=""/>
    <s v=""/>
    <s v=""/>
    <s v=""/>
    <s v=""/>
    <s v=""/>
    <s v=""/>
    <s v=""/>
    <s v=""/>
    <s v=""/>
    <s v=""/>
    <s v=""/>
    <s v=""/>
    <s v=""/>
    <s v=""/>
    <s v=""/>
    <s v=""/>
    <s v=""/>
    <s v=""/>
    <s v=""/>
    <n v="0"/>
    <n v="0"/>
    <n v="0"/>
    <n v="0"/>
    <n v="0"/>
  </r>
  <r>
    <x v="411"/>
    <s v="TUDNxtra7n"/>
    <s v="Spanish"/>
    <s v=""/>
    <x v="1"/>
    <m/>
    <m/>
    <m/>
    <m/>
    <m/>
    <m/>
    <m/>
    <m/>
    <m/>
    <m/>
    <m/>
    <x v="1"/>
    <m/>
    <s v="Yes"/>
    <m/>
    <m/>
    <m/>
    <m/>
    <m/>
    <s v=""/>
    <s v=""/>
    <s v=""/>
    <s v=""/>
    <s v=""/>
    <s v=""/>
    <s v=""/>
    <s v=""/>
    <s v=""/>
    <s v=""/>
    <s v=""/>
    <s v=""/>
    <s v=""/>
    <s v=""/>
    <s v=""/>
    <s v=""/>
    <s v=""/>
    <s v=""/>
    <s v=""/>
    <s v=""/>
    <s v=""/>
    <s v=""/>
    <s v=""/>
    <s v=""/>
    <s v=""/>
    <s v=""/>
    <s v=""/>
    <s v=""/>
    <s v=""/>
    <s v=""/>
    <s v=""/>
    <s v=""/>
    <s v=""/>
    <s v=""/>
    <s v=""/>
    <s v=""/>
    <s v=""/>
    <s v=""/>
    <s v=""/>
    <s v=""/>
    <s v=""/>
    <n v="0"/>
    <n v="0"/>
    <n v="0"/>
    <n v="0"/>
    <n v="0"/>
  </r>
  <r>
    <x v="412"/>
    <s v="TUDNxtra8n"/>
    <s v="Spanish"/>
    <s v=""/>
    <x v="1"/>
    <m/>
    <m/>
    <m/>
    <m/>
    <m/>
    <m/>
    <m/>
    <m/>
    <m/>
    <m/>
    <m/>
    <x v="1"/>
    <m/>
    <s v="Yes"/>
    <m/>
    <m/>
    <m/>
    <m/>
    <m/>
    <s v=""/>
    <s v=""/>
    <s v=""/>
    <s v=""/>
    <s v=""/>
    <s v=""/>
    <s v=""/>
    <s v=""/>
    <s v=""/>
    <s v=""/>
    <s v=""/>
    <s v=""/>
    <s v=""/>
    <s v=""/>
    <s v=""/>
    <s v=""/>
    <s v=""/>
    <s v=""/>
    <s v=""/>
    <s v=""/>
    <s v=""/>
    <s v=""/>
    <s v=""/>
    <s v=""/>
    <s v=""/>
    <s v=""/>
    <s v=""/>
    <s v=""/>
    <s v=""/>
    <s v=""/>
    <s v=""/>
    <s v=""/>
    <s v=""/>
    <s v=""/>
    <s v=""/>
    <s v=""/>
    <s v=""/>
    <s v=""/>
    <s v=""/>
    <s v=""/>
    <s v=""/>
    <n v="0"/>
    <n v="0"/>
    <n v="0"/>
    <n v="0"/>
    <n v="0"/>
  </r>
  <r>
    <x v="413"/>
    <s v="TUDNxtra9n"/>
    <s v="Spanish"/>
    <s v=""/>
    <x v="1"/>
    <m/>
    <m/>
    <m/>
    <m/>
    <m/>
    <m/>
    <m/>
    <m/>
    <m/>
    <m/>
    <m/>
    <x v="1"/>
    <m/>
    <s v="Yes"/>
    <m/>
    <m/>
    <m/>
    <m/>
    <m/>
    <s v=""/>
    <s v=""/>
    <s v=""/>
    <s v=""/>
    <s v=""/>
    <s v=""/>
    <s v=""/>
    <s v=""/>
    <s v=""/>
    <s v=""/>
    <s v=""/>
    <s v=""/>
    <s v=""/>
    <s v=""/>
    <s v=""/>
    <s v=""/>
    <s v=""/>
    <s v=""/>
    <s v=""/>
    <s v=""/>
    <s v=""/>
    <s v=""/>
    <s v=""/>
    <s v=""/>
    <s v=""/>
    <s v=""/>
    <s v=""/>
    <s v=""/>
    <s v=""/>
    <s v=""/>
    <s v=""/>
    <s v=""/>
    <s v=""/>
    <s v=""/>
    <s v=""/>
    <s v=""/>
    <s v=""/>
    <s v=""/>
    <s v=""/>
    <s v=""/>
    <s v=""/>
    <n v="0"/>
    <n v="0"/>
    <n v="0"/>
    <n v="0"/>
    <n v="0"/>
  </r>
  <r>
    <x v="414"/>
    <s v="TCM"/>
    <s v="Movies"/>
    <s v=""/>
    <x v="1"/>
    <s v="Hollywood Extra"/>
    <s v="Hollywood Extra"/>
    <s v="Hollywood Extra"/>
    <s v="Yes"/>
    <s v="Yes"/>
    <s v="Yes"/>
    <s v="Yes"/>
    <s v="Yes"/>
    <s v="Yes"/>
    <s v="Yes"/>
    <m/>
    <x v="0"/>
    <s v="Yes"/>
    <m/>
    <m/>
    <m/>
    <m/>
    <m/>
    <m/>
    <s v=""/>
    <s v=""/>
    <s v=""/>
    <s v=""/>
    <s v=""/>
    <s v=""/>
    <s v=""/>
    <s v=""/>
    <s v=""/>
    <s v=""/>
    <s v=""/>
    <s v=""/>
    <s v=""/>
    <s v=""/>
    <s v=""/>
    <s v=""/>
    <s v=""/>
    <s v=""/>
    <s v=""/>
    <s v=""/>
    <s v=""/>
    <s v=""/>
    <s v=""/>
    <s v=""/>
    <s v=""/>
    <s v=""/>
    <s v=""/>
    <s v=""/>
    <s v=""/>
    <s v=""/>
    <s v=""/>
    <s v=""/>
    <s v=""/>
    <s v=""/>
    <s v=""/>
    <s v=""/>
    <s v=""/>
    <s v=""/>
    <s v=""/>
    <s v=""/>
    <s v=""/>
    <n v="0"/>
    <n v="0"/>
    <n v="0"/>
    <n v="0"/>
    <n v="0"/>
  </r>
  <r>
    <x v="41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16"/>
    <m/>
    <s v="Spanish"/>
    <m/>
    <x v="1"/>
    <m/>
    <m/>
    <m/>
    <m/>
    <m/>
    <m/>
    <m/>
    <m/>
    <m/>
    <m/>
    <m/>
    <x v="1"/>
    <m/>
    <m/>
    <m/>
    <m/>
    <m/>
    <s v="Latino MAS"/>
    <m/>
    <s v=""/>
    <s v=""/>
    <s v=""/>
    <s v=""/>
    <s v=""/>
    <s v=""/>
    <s v=""/>
    <s v=""/>
    <s v=""/>
    <s v=""/>
    <s v=""/>
    <s v=""/>
    <s v=""/>
    <s v=""/>
    <s v=""/>
    <s v=""/>
    <s v=""/>
    <s v=""/>
    <s v=""/>
    <s v=""/>
    <s v=""/>
    <s v=""/>
    <s v=""/>
    <s v=""/>
    <s v=""/>
    <s v=""/>
    <s v=""/>
    <s v=""/>
    <s v=""/>
    <s v=""/>
    <s v=""/>
    <s v=""/>
    <s v=""/>
    <s v=""/>
    <s v=""/>
    <s v=""/>
    <s v=""/>
    <s v=""/>
    <s v=""/>
    <s v=""/>
    <s v=""/>
    <n v="0"/>
    <n v="0"/>
    <n v="0"/>
    <n v="0"/>
    <n v="0"/>
  </r>
  <r>
    <x v="417"/>
    <m/>
    <s v="Spanish"/>
    <s v=""/>
    <x v="1"/>
    <s v="España Extra"/>
    <s v="España Extra"/>
    <s v="España Extra"/>
    <m/>
    <m/>
    <m/>
    <m/>
    <m/>
    <m/>
    <m/>
    <m/>
    <x v="1"/>
    <m/>
    <m/>
    <m/>
    <m/>
    <m/>
    <m/>
    <m/>
    <s v=""/>
    <s v=""/>
    <s v=""/>
    <s v=""/>
    <s v=""/>
    <s v=""/>
    <s v=""/>
    <s v=""/>
    <s v=""/>
    <s v=""/>
    <s v=""/>
    <s v=""/>
    <s v=""/>
    <s v=""/>
    <s v=""/>
    <s v=""/>
    <s v=""/>
    <s v=""/>
    <s v=""/>
    <s v=""/>
    <s v=""/>
    <s v=""/>
    <s v=""/>
    <s v=""/>
    <s v=""/>
    <s v=""/>
    <s v=""/>
    <s v=""/>
    <s v=""/>
    <s v=""/>
    <s v=""/>
    <s v=""/>
    <s v=""/>
    <s v=""/>
    <s v=""/>
    <s v=""/>
    <s v=""/>
    <s v=""/>
    <s v=""/>
    <s v=""/>
    <s v=""/>
    <n v="0"/>
    <n v="0"/>
    <n v="0"/>
    <n v="0"/>
    <n v="0"/>
  </r>
  <r>
    <x v="418"/>
    <s v=""/>
    <s v="Kids and family"/>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r>
  <r>
    <x v="419"/>
    <m/>
    <s v="Lifestyle"/>
    <s v=""/>
    <x v="0"/>
    <m/>
    <m/>
    <m/>
    <m/>
    <m/>
    <m/>
    <s v="Yes"/>
    <s v="Yes"/>
    <s v="Yes"/>
    <s v="Yes"/>
    <m/>
    <x v="1"/>
    <m/>
    <m/>
    <m/>
    <m/>
    <m/>
    <m/>
    <m/>
    <s v=""/>
    <s v=""/>
    <s v=""/>
    <s v=""/>
    <s v=""/>
    <s v=""/>
    <s v=""/>
    <s v=""/>
    <s v=""/>
    <s v=""/>
    <s v=""/>
    <s v=""/>
    <s v=""/>
    <s v=""/>
    <s v=""/>
    <s v=""/>
    <s v=""/>
    <s v=""/>
    <s v=""/>
    <s v=""/>
    <s v=""/>
    <s v=""/>
    <s v=""/>
    <s v=""/>
    <s v=""/>
    <s v=""/>
    <s v=""/>
    <s v=""/>
    <s v=""/>
    <s v=""/>
    <s v=""/>
    <s v=""/>
    <s v=""/>
    <s v=""/>
    <s v=""/>
    <s v=""/>
    <s v=""/>
    <s v=""/>
    <s v=""/>
    <s v=""/>
    <s v=""/>
    <n v="0"/>
    <n v="0"/>
    <n v="0"/>
    <n v="0"/>
    <n v="0"/>
  </r>
  <r>
    <x v="420"/>
    <m/>
    <s v="International"/>
    <s v=""/>
    <x v="1"/>
    <s v="Caribe Extra"/>
    <s v="Caribe Extra"/>
    <s v="Caribe Extra"/>
    <m/>
    <m/>
    <m/>
    <m/>
    <m/>
    <m/>
    <m/>
    <m/>
    <x v="1"/>
    <m/>
    <m/>
    <m/>
    <m/>
    <m/>
    <m/>
    <m/>
    <s v=""/>
    <s v=""/>
    <s v=""/>
    <s v=""/>
    <s v=""/>
    <s v=""/>
    <s v=""/>
    <s v=""/>
    <s v=""/>
    <s v=""/>
    <s v=""/>
    <s v=""/>
    <s v=""/>
    <s v=""/>
    <s v=""/>
    <s v=""/>
    <s v=""/>
    <s v=""/>
    <s v=""/>
    <s v=""/>
    <s v=""/>
    <s v=""/>
    <s v=""/>
    <s v=""/>
    <s v=""/>
    <s v=""/>
    <s v=""/>
    <s v=""/>
    <s v=""/>
    <s v=""/>
    <s v=""/>
    <s v=""/>
    <s v=""/>
    <s v=""/>
    <s v=""/>
    <s v=""/>
    <s v=""/>
    <s v=""/>
    <s v=""/>
    <s v=""/>
    <s v=""/>
    <n v="0"/>
    <n v="0"/>
    <n v="0"/>
    <n v="0"/>
    <n v="0"/>
  </r>
  <r>
    <x v="421"/>
    <m/>
    <s v="Spanish"/>
    <s v=""/>
    <x v="1"/>
    <s v="Sudamérica Extra"/>
    <s v="Sudamérica Extra"/>
    <s v="Sudamérica Extra"/>
    <m/>
    <m/>
    <m/>
    <m/>
    <m/>
    <m/>
    <m/>
    <m/>
    <x v="1"/>
    <m/>
    <m/>
    <m/>
    <m/>
    <m/>
    <m/>
    <m/>
    <s v=""/>
    <s v=""/>
    <s v=""/>
    <s v=""/>
    <s v=""/>
    <s v=""/>
    <s v=""/>
    <s v=""/>
    <s v=""/>
    <s v=""/>
    <s v=""/>
    <s v=""/>
    <s v=""/>
    <s v=""/>
    <s v=""/>
    <s v=""/>
    <s v=""/>
    <s v=""/>
    <s v=""/>
    <s v=""/>
    <s v=""/>
    <s v=""/>
    <s v=""/>
    <s v=""/>
    <s v=""/>
    <s v=""/>
    <s v=""/>
    <s v=""/>
    <s v=""/>
    <s v=""/>
    <s v=""/>
    <s v=""/>
    <s v=""/>
    <s v=""/>
    <s v=""/>
    <s v=""/>
    <s v=""/>
    <s v=""/>
    <s v=""/>
    <s v=""/>
    <s v=""/>
    <n v="0"/>
    <n v="0"/>
    <n v="0"/>
    <n v="0"/>
    <n v="0"/>
  </r>
  <r>
    <x v="422"/>
    <s v=""/>
    <s v="International"/>
    <s v=""/>
    <x v="1"/>
    <m/>
    <m/>
    <m/>
    <m/>
    <m/>
    <m/>
    <m/>
    <m/>
    <m/>
    <m/>
    <m/>
    <x v="1"/>
    <m/>
    <s v="TV5Monde"/>
    <m/>
    <m/>
    <m/>
    <m/>
    <m/>
    <s v=""/>
    <s v=""/>
    <s v=""/>
    <s v=""/>
    <s v=""/>
    <s v=""/>
    <s v=""/>
    <s v=""/>
    <s v=""/>
    <s v=""/>
    <s v=""/>
    <s v=""/>
    <s v=""/>
    <s v=""/>
    <s v=""/>
    <s v=""/>
    <s v=""/>
    <s v=""/>
    <s v=""/>
    <s v=""/>
    <s v=""/>
    <s v=""/>
    <s v=""/>
    <s v=""/>
    <s v=""/>
    <s v=""/>
    <s v=""/>
    <s v=""/>
    <s v=""/>
    <s v=""/>
    <s v=""/>
    <s v=""/>
    <s v=""/>
    <s v=""/>
    <s v=""/>
    <s v=""/>
    <s v=""/>
    <s v=""/>
    <s v=""/>
    <s v=""/>
    <s v=""/>
    <n v="0"/>
    <n v="0"/>
    <n v="0"/>
    <n v="0"/>
    <n v="0"/>
  </r>
  <r>
    <x v="42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24"/>
    <m/>
    <s v="Sports"/>
    <s v=""/>
    <x v="1"/>
    <m/>
    <m/>
    <m/>
    <m/>
    <m/>
    <m/>
    <m/>
    <s v="Yes"/>
    <s v="Yes"/>
    <s v="Yes"/>
    <m/>
    <x v="1"/>
    <m/>
    <s v="Yes"/>
    <s v="Premium"/>
    <m/>
    <m/>
    <m/>
    <m/>
    <s v=""/>
    <s v=""/>
    <s v=""/>
    <s v=""/>
    <s v=""/>
    <s v=""/>
    <s v=""/>
    <s v=""/>
    <s v=""/>
    <s v=""/>
    <s v=""/>
    <s v=""/>
    <s v=""/>
    <s v=""/>
    <s v=""/>
    <s v=""/>
    <s v=""/>
    <s v=""/>
    <s v=""/>
    <s v=""/>
    <s v=""/>
    <s v=""/>
    <s v=""/>
    <s v=""/>
    <s v=""/>
    <s v=""/>
    <s v=""/>
    <s v=""/>
    <s v=""/>
    <s v=""/>
    <s v=""/>
    <s v=""/>
    <s v=""/>
    <s v=""/>
    <s v=""/>
    <s v=""/>
    <s v=""/>
    <s v=""/>
    <s v=""/>
    <s v=""/>
    <s v=""/>
    <n v="0"/>
    <n v="0"/>
    <n v="0"/>
    <n v="0"/>
    <n v="0"/>
  </r>
  <r>
    <x v="425"/>
    <m/>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r>
  <r>
    <x v="426"/>
    <m/>
    <s v="Entertainment"/>
    <s v=""/>
    <x v="1"/>
    <m/>
    <m/>
    <m/>
    <m/>
    <m/>
    <m/>
    <m/>
    <m/>
    <m/>
    <m/>
    <s v="Yes"/>
    <x v="1"/>
    <m/>
    <m/>
    <m/>
    <m/>
    <m/>
    <m/>
    <m/>
    <s v=""/>
    <s v=""/>
    <s v=""/>
    <s v=""/>
    <s v=""/>
    <s v=""/>
    <s v=""/>
    <s v=""/>
    <s v=""/>
    <s v=""/>
    <s v=""/>
    <s v=""/>
    <s v=""/>
    <s v=""/>
    <s v=""/>
    <s v=""/>
    <s v=""/>
    <s v=""/>
    <s v=""/>
    <s v=""/>
    <s v=""/>
    <s v=""/>
    <s v=""/>
    <s v=""/>
    <s v=""/>
    <s v=""/>
    <s v=""/>
    <s v=""/>
    <s v=""/>
    <s v=""/>
    <s v=""/>
    <s v=""/>
    <s v=""/>
    <s v=""/>
    <s v=""/>
    <s v=""/>
    <s v=""/>
    <s v=""/>
    <s v=""/>
    <s v=""/>
    <s v=""/>
    <n v="0"/>
    <n v="0"/>
    <n v="0"/>
    <n v="0"/>
    <n v="0"/>
  </r>
  <r>
    <x v="427"/>
    <s v="Tyc Sports"/>
    <s v="Sports"/>
    <s v=""/>
    <x v="1"/>
    <s v="Sudamérica Extra"/>
    <s v="Sudamérica Extra"/>
    <s v="Sudamérica Extra"/>
    <s v="Desportes"/>
    <s v="Desportes"/>
    <s v="Desportes"/>
    <s v="Desportes"/>
    <s v="Desportes"/>
    <s v="Desportes"/>
    <s v="Desportes"/>
    <s v="Yes"/>
    <x v="1"/>
    <m/>
    <s v="Sports Plus with NFL RedZone"/>
    <m/>
    <m/>
    <m/>
    <s v="Yes"/>
    <m/>
    <s v=""/>
    <s v=""/>
    <s v=""/>
    <s v=""/>
    <s v=""/>
    <s v=""/>
    <s v=""/>
    <s v=""/>
    <s v=""/>
    <s v=""/>
    <s v=""/>
    <s v=""/>
    <s v=""/>
    <s v=""/>
    <s v=""/>
    <s v=""/>
    <s v=""/>
    <s v=""/>
    <s v=""/>
    <s v=""/>
    <s v=""/>
    <s v=""/>
    <s v=""/>
    <s v=""/>
    <s v=""/>
    <s v=""/>
    <s v=""/>
    <s v=""/>
    <s v=""/>
    <s v=""/>
    <s v=""/>
    <s v=""/>
    <s v=""/>
    <s v=""/>
    <s v=""/>
    <s v=""/>
    <s v=""/>
    <s v=""/>
    <s v=""/>
    <s v=""/>
    <s v=""/>
    <n v="0"/>
    <n v="0"/>
    <n v="0"/>
    <n v="0"/>
    <n v="0"/>
  </r>
  <r>
    <x v="428"/>
    <s v="Unimás"/>
    <s v="Spanish"/>
    <s v=""/>
    <x v="1"/>
    <m/>
    <m/>
    <m/>
    <s v="Espanol"/>
    <s v="Espanol"/>
    <s v="Espanol"/>
    <s v="Yes"/>
    <s v="Yes"/>
    <s v="Yes"/>
    <s v="Yes"/>
    <s v="Yes"/>
    <x v="1"/>
    <m/>
    <s v="Yes"/>
    <m/>
    <m/>
    <m/>
    <m/>
    <m/>
    <s v=""/>
    <s v=""/>
    <s v=""/>
    <s v=""/>
    <s v=""/>
    <s v=""/>
    <s v=""/>
    <s v=""/>
    <s v=""/>
    <s v=""/>
    <s v=""/>
    <s v=""/>
    <s v=""/>
    <s v=""/>
    <s v=""/>
    <s v=""/>
    <s v=""/>
    <s v=""/>
    <s v=""/>
    <s v=""/>
    <s v=""/>
    <s v=""/>
    <s v=""/>
    <s v=""/>
    <s v=""/>
    <s v=""/>
    <s v=""/>
    <s v=""/>
    <s v=""/>
    <s v=""/>
    <s v=""/>
    <s v=""/>
    <s v=""/>
    <s v=""/>
    <s v=""/>
    <s v=""/>
    <s v=""/>
    <s v=""/>
    <s v=""/>
    <s v=""/>
    <s v=""/>
    <n v="0"/>
    <n v="0"/>
    <n v="0"/>
    <n v="0"/>
    <n v="0"/>
  </r>
  <r>
    <x v="429"/>
    <s v=""/>
    <s v="Kids and family"/>
    <s v=""/>
    <x v="1"/>
    <m/>
    <m/>
    <m/>
    <s v="Yes"/>
    <s v="Yes"/>
    <m/>
    <m/>
    <s v="Yes"/>
    <s v="Yes"/>
    <s v="Yes"/>
    <m/>
    <x v="0"/>
    <s v="Yes"/>
    <s v="Yes"/>
    <m/>
    <m/>
    <m/>
    <m/>
    <m/>
    <s v=""/>
    <s v=""/>
    <s v=""/>
    <s v=""/>
    <s v=""/>
    <s v=""/>
    <s v=""/>
    <s v=""/>
    <s v=""/>
    <s v=""/>
    <s v=""/>
    <s v=""/>
    <s v=""/>
    <s v=""/>
    <s v=""/>
    <s v=""/>
    <s v=""/>
    <s v=""/>
    <s v=""/>
    <s v=""/>
    <s v=""/>
    <s v=""/>
    <s v=""/>
    <s v=""/>
    <s v=""/>
    <s v=""/>
    <s v=""/>
    <s v=""/>
    <s v=""/>
    <s v=""/>
    <s v=""/>
    <s v=""/>
    <s v=""/>
    <s v=""/>
    <s v=""/>
    <s v=""/>
    <s v=""/>
    <s v=""/>
    <s v=""/>
    <s v=""/>
    <s v=""/>
    <n v="0"/>
    <n v="0"/>
    <n v="0"/>
    <n v="0"/>
    <n v="0"/>
  </r>
  <r>
    <x v="430"/>
    <s v="NBC Universo"/>
    <s v="Spanish"/>
    <s v=""/>
    <x v="1"/>
    <s v="Best of Spanish"/>
    <s v="Best of Spanish"/>
    <s v="Best of Spanish"/>
    <s v="Espanol"/>
    <s v="Espanol"/>
    <s v="Espanol"/>
    <s v="Espanol"/>
    <s v="Yes"/>
    <s v="Yes"/>
    <s v="Yes"/>
    <s v="Yes"/>
    <x v="0"/>
    <s v="Espanol"/>
    <s v="Yes"/>
    <m/>
    <m/>
    <m/>
    <m/>
    <m/>
    <s v=""/>
    <s v=""/>
    <s v=""/>
    <s v=""/>
    <s v=""/>
    <s v=""/>
    <s v=""/>
    <s v=""/>
    <s v=""/>
    <s v=""/>
    <s v=""/>
    <s v=""/>
    <s v=""/>
    <s v=""/>
    <s v=""/>
    <s v=""/>
    <s v=""/>
    <s v=""/>
    <s v=""/>
    <s v=""/>
    <s v=""/>
    <s v=""/>
    <s v=""/>
    <s v=""/>
    <s v=""/>
    <s v=""/>
    <s v=""/>
    <s v=""/>
    <s v=""/>
    <s v=""/>
    <s v=""/>
    <s v=""/>
    <s v=""/>
    <s v=""/>
    <s v=""/>
    <s v=""/>
    <s v=""/>
    <s v=""/>
    <s v=""/>
    <s v=""/>
    <s v=""/>
    <n v="0"/>
    <n v="0"/>
    <n v="0"/>
    <n v="0"/>
    <n v="0"/>
  </r>
  <r>
    <x v="431"/>
    <s v=""/>
    <s v="Spanish"/>
    <s v=""/>
    <x v="1"/>
    <m/>
    <m/>
    <m/>
    <s v="Espanol"/>
    <s v="Espanol"/>
    <s v="Yes"/>
    <s v="Yes"/>
    <s v="Yes"/>
    <s v="Yes"/>
    <s v="Espanol"/>
    <s v="Yes"/>
    <x v="1"/>
    <m/>
    <s v="Yes"/>
    <m/>
    <m/>
    <m/>
    <m/>
    <m/>
    <s v=""/>
    <s v=""/>
    <s v=""/>
    <s v=""/>
    <s v=""/>
    <s v=""/>
    <s v=""/>
    <s v=""/>
    <s v=""/>
    <s v=""/>
    <s v=""/>
    <s v=""/>
    <s v=""/>
    <s v=""/>
    <s v=""/>
    <s v=""/>
    <s v=""/>
    <s v=""/>
    <s v=""/>
    <s v=""/>
    <s v=""/>
    <s v=""/>
    <s v=""/>
    <s v=""/>
    <s v=""/>
    <s v=""/>
    <s v=""/>
    <s v=""/>
    <s v=""/>
    <s v=""/>
    <s v=""/>
    <s v=""/>
    <s v=""/>
    <s v=""/>
    <s v=""/>
    <s v=""/>
    <s v=""/>
    <s v=""/>
    <s v=""/>
    <s v=""/>
    <s v=""/>
    <n v="0"/>
    <n v="0"/>
    <n v="0"/>
    <n v="0"/>
    <n v="0"/>
  </r>
  <r>
    <x v="432"/>
    <s v=""/>
    <s v="Spanish"/>
    <s v=""/>
    <x v="1"/>
    <m/>
    <m/>
    <m/>
    <m/>
    <m/>
    <m/>
    <m/>
    <m/>
    <m/>
    <s v="Yes"/>
    <m/>
    <x v="1"/>
    <m/>
    <m/>
    <m/>
    <m/>
    <m/>
    <m/>
    <m/>
    <s v=""/>
    <s v=""/>
    <s v=""/>
    <s v=""/>
    <s v=""/>
    <s v=""/>
    <s v=""/>
    <s v=""/>
    <s v=""/>
    <s v=""/>
    <s v=""/>
    <s v=""/>
    <s v=""/>
    <s v=""/>
    <s v=""/>
    <s v=""/>
    <s v=""/>
    <s v=""/>
    <s v=""/>
    <s v=""/>
    <s v=""/>
    <s v=""/>
    <s v=""/>
    <s v=""/>
    <s v=""/>
    <s v=""/>
    <s v=""/>
    <s v=""/>
    <s v=""/>
    <s v=""/>
    <s v=""/>
    <s v=""/>
    <s v=""/>
    <s v=""/>
    <s v=""/>
    <s v=""/>
    <s v=""/>
    <s v=""/>
    <s v=""/>
    <s v=""/>
    <s v=""/>
    <n v="0"/>
    <n v="0"/>
    <n v="0"/>
    <n v="0"/>
    <n v="0"/>
  </r>
  <r>
    <x v="43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34"/>
    <s v="UpTV, Up Faith &amp; Family, Up Faith and Family"/>
    <s v="Kids and family"/>
    <s v=""/>
    <x v="0"/>
    <s v="UP Faith &amp; Family"/>
    <s v="UP Faith &amp; Family"/>
    <s v="UP Faith &amp; Family"/>
    <m/>
    <m/>
    <m/>
    <s v="Yes"/>
    <s v="Yes"/>
    <s v="Yes"/>
    <s v="Yes"/>
    <s v="Yes"/>
    <x v="1"/>
    <m/>
    <m/>
    <m/>
    <s v="Yes"/>
    <s v="Yes"/>
    <m/>
    <m/>
    <s v=""/>
    <s v=""/>
    <s v=""/>
    <s v=""/>
    <s v=""/>
    <s v=""/>
    <s v=""/>
    <s v=""/>
    <s v=""/>
    <s v=""/>
    <s v=""/>
    <s v=""/>
    <s v=""/>
    <s v=""/>
    <s v=""/>
    <s v=""/>
    <s v=""/>
    <s v=""/>
    <s v=""/>
    <s v=""/>
    <s v=""/>
    <s v=""/>
    <s v=""/>
    <s v=""/>
    <s v=""/>
    <s v=""/>
    <s v=""/>
    <s v=""/>
    <s v=""/>
    <s v=""/>
    <s v=""/>
    <s v=""/>
    <s v=""/>
    <s v=""/>
    <s v=""/>
    <s v=""/>
    <s v=""/>
    <s v=""/>
    <s v=""/>
    <s v=""/>
    <s v=""/>
    <n v="0"/>
    <n v="0"/>
    <n v="0"/>
    <n v="0"/>
    <n v="0"/>
  </r>
  <r>
    <x v="435"/>
    <s v="UMC"/>
    <s v="Movies"/>
    <s v=""/>
    <x v="1"/>
    <m/>
    <m/>
    <m/>
    <m/>
    <m/>
    <m/>
    <m/>
    <m/>
    <m/>
    <m/>
    <m/>
    <x v="15"/>
    <m/>
    <m/>
    <m/>
    <m/>
    <m/>
    <m/>
    <m/>
    <s v=""/>
    <s v=""/>
    <s v=""/>
    <s v=""/>
    <s v=""/>
    <s v=""/>
    <s v=""/>
    <s v=""/>
    <s v=""/>
    <s v=""/>
    <s v=""/>
    <s v=""/>
    <s v=""/>
    <s v=""/>
    <s v=""/>
    <s v=""/>
    <s v=""/>
    <s v=""/>
    <s v=""/>
    <s v=""/>
    <s v=""/>
    <s v=""/>
    <s v=""/>
    <s v=""/>
    <s v=""/>
    <s v=""/>
    <s v=""/>
    <s v=""/>
    <s v=""/>
    <s v=""/>
    <s v=""/>
    <s v=""/>
    <s v=""/>
    <s v=""/>
    <s v=""/>
    <s v=""/>
    <s v=""/>
    <s v=""/>
    <s v=""/>
    <s v=""/>
    <s v=""/>
    <n v="0"/>
    <n v="0"/>
    <n v="0"/>
    <n v="0"/>
    <n v="0"/>
  </r>
  <r>
    <x v="436"/>
    <s v="USA"/>
    <s v="Entertainment"/>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r>
  <r>
    <x v="437"/>
    <s v="Venevisión, VePlus"/>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38"/>
    <s v="VH 1"/>
    <s v="Entertainment"/>
    <s v=""/>
    <x v="0"/>
    <s v="Lifestyle Extra"/>
    <s v="Lifestyle Extra"/>
    <s v="Lifestyle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r>
  <r>
    <x v="439"/>
    <s v="Vice"/>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r>
  <r>
    <x v="440"/>
    <s v="Video Rola"/>
    <s v="Spanish"/>
    <s v=""/>
    <x v="1"/>
    <s v="México Extra"/>
    <s v="México Extra"/>
    <s v="México Extra"/>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44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4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43"/>
    <m/>
    <s v="Spanish"/>
    <s v=""/>
    <x v="1"/>
    <s v="Best of Spanish"/>
    <s v="Best of Spanish"/>
    <s v="Best of Spanish"/>
    <m/>
    <m/>
    <m/>
    <m/>
    <m/>
    <m/>
    <m/>
    <m/>
    <x v="1"/>
    <m/>
    <m/>
    <m/>
    <m/>
    <m/>
    <m/>
    <m/>
    <s v=""/>
    <s v=""/>
    <s v=""/>
    <s v=""/>
    <s v=""/>
    <s v=""/>
    <s v=""/>
    <s v=""/>
    <s v=""/>
    <s v=""/>
    <s v=""/>
    <s v=""/>
    <s v=""/>
    <s v=""/>
    <s v=""/>
    <s v=""/>
    <s v=""/>
    <s v=""/>
    <s v=""/>
    <s v=""/>
    <s v=""/>
    <s v=""/>
    <s v=""/>
    <s v=""/>
    <s v=""/>
    <s v=""/>
    <s v=""/>
    <s v=""/>
    <s v=""/>
    <s v=""/>
    <s v=""/>
    <s v=""/>
    <s v=""/>
    <s v=""/>
    <s v=""/>
    <s v=""/>
    <s v=""/>
    <s v=""/>
    <s v=""/>
    <s v=""/>
    <s v=""/>
    <n v="0"/>
    <n v="0"/>
    <n v="0"/>
    <n v="0"/>
    <n v="0"/>
  </r>
  <r>
    <x v="444"/>
    <s v=""/>
    <s v="Sports"/>
    <s v=""/>
    <x v="1"/>
    <s v="VSIN"/>
    <s v="VSIN"/>
    <s v="VSIN"/>
    <m/>
    <m/>
    <m/>
    <m/>
    <m/>
    <m/>
    <m/>
    <m/>
    <x v="1"/>
    <m/>
    <s v="Sports Plus with NFL RedZone"/>
    <m/>
    <m/>
    <m/>
    <m/>
    <m/>
    <s v=""/>
    <s v=""/>
    <s v=""/>
    <s v=""/>
    <s v=""/>
    <s v=""/>
    <s v=""/>
    <s v=""/>
    <s v=""/>
    <s v=""/>
    <s v=""/>
    <s v=""/>
    <s v=""/>
    <s v=""/>
    <s v=""/>
    <s v=""/>
    <s v=""/>
    <s v=""/>
    <s v=""/>
    <s v=""/>
    <s v=""/>
    <s v=""/>
    <s v=""/>
    <s v=""/>
    <s v=""/>
    <s v=""/>
    <s v=""/>
    <s v=""/>
    <s v=""/>
    <s v=""/>
    <s v=""/>
    <s v=""/>
    <s v=""/>
    <s v=""/>
    <s v=""/>
    <s v=""/>
    <s v=""/>
    <s v=""/>
    <s v=""/>
    <s v=""/>
    <s v=""/>
    <n v="0"/>
    <n v="0"/>
    <n v="0"/>
    <n v="0"/>
    <n v="0"/>
  </r>
  <r>
    <x v="445"/>
    <s v="Wapa América"/>
    <s v="International"/>
    <s v=""/>
    <x v="1"/>
    <s v="Caribe Extra"/>
    <s v="Caribe Extra"/>
    <s v="Caribe Extra"/>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446"/>
    <m/>
    <s v="Entertainment"/>
    <s v=""/>
    <x v="1"/>
    <s v="Warriors &amp; Gangsters"/>
    <s v="Warriors &amp; Gangsters"/>
    <s v="Warriors &amp; Gangsters"/>
    <m/>
    <m/>
    <m/>
    <m/>
    <m/>
    <m/>
    <m/>
    <m/>
    <x v="1"/>
    <m/>
    <m/>
    <m/>
    <m/>
    <m/>
    <m/>
    <m/>
    <s v=""/>
    <s v=""/>
    <s v=""/>
    <s v=""/>
    <s v=""/>
    <s v=""/>
    <s v=""/>
    <s v=""/>
    <s v=""/>
    <s v=""/>
    <s v=""/>
    <s v=""/>
    <s v=""/>
    <s v=""/>
    <s v=""/>
    <s v=""/>
    <s v=""/>
    <s v=""/>
    <s v=""/>
    <s v=""/>
    <s v=""/>
    <s v=""/>
    <s v=""/>
    <s v=""/>
    <s v=""/>
    <s v=""/>
    <s v=""/>
    <s v=""/>
    <s v=""/>
    <s v=""/>
    <s v=""/>
    <s v=""/>
    <s v=""/>
    <s v=""/>
    <s v=""/>
    <s v=""/>
    <s v=""/>
    <s v=""/>
    <s v=""/>
    <s v=""/>
    <s v=""/>
    <n v="0"/>
    <n v="0"/>
    <n v="0"/>
    <n v="0"/>
    <n v="0"/>
  </r>
  <r>
    <x v="447"/>
    <m/>
    <s v="Entertainment"/>
    <s v=""/>
    <x v="1"/>
    <s v="Watch It Scream!"/>
    <s v="Watch It Scream!"/>
    <s v="Watch It Scream!"/>
    <m/>
    <m/>
    <m/>
    <m/>
    <m/>
    <m/>
    <m/>
    <m/>
    <x v="1"/>
    <m/>
    <m/>
    <m/>
    <m/>
    <m/>
    <m/>
    <m/>
    <s v=""/>
    <s v=""/>
    <s v=""/>
    <s v=""/>
    <s v=""/>
    <s v=""/>
    <s v=""/>
    <s v=""/>
    <s v=""/>
    <s v=""/>
    <s v=""/>
    <s v=""/>
    <s v=""/>
    <s v=""/>
    <s v=""/>
    <s v=""/>
    <s v=""/>
    <s v=""/>
    <s v=""/>
    <s v=""/>
    <s v=""/>
    <s v=""/>
    <s v=""/>
    <s v=""/>
    <s v=""/>
    <s v=""/>
    <s v=""/>
    <s v=""/>
    <s v=""/>
    <s v=""/>
    <s v=""/>
    <s v=""/>
    <s v=""/>
    <s v=""/>
    <s v=""/>
    <s v=""/>
    <s v=""/>
    <s v=""/>
    <s v=""/>
    <s v=""/>
    <s v=""/>
    <n v="0"/>
    <n v="0"/>
    <n v="0"/>
    <n v="0"/>
    <n v="0"/>
  </r>
  <r>
    <x v="448"/>
    <m/>
    <s v="Sports"/>
    <s v=""/>
    <x v="1"/>
    <m/>
    <m/>
    <m/>
    <m/>
    <m/>
    <m/>
    <m/>
    <m/>
    <m/>
    <m/>
    <m/>
    <x v="1"/>
    <m/>
    <m/>
    <m/>
    <m/>
    <m/>
    <m/>
    <m/>
    <s v=""/>
    <s v=""/>
    <s v=""/>
    <s v=""/>
    <s v=""/>
    <s v=""/>
    <s v=""/>
    <s v=""/>
    <s v=""/>
    <s v=""/>
    <s v=""/>
    <s v=""/>
    <s v=""/>
    <s v=""/>
    <s v=""/>
    <s v=""/>
    <s v=""/>
    <s v=""/>
    <s v=""/>
    <s v=""/>
    <s v=""/>
    <s v=""/>
    <s v=""/>
    <s v=""/>
    <s v=""/>
    <s v=""/>
    <s v=""/>
    <s v=""/>
    <s v=""/>
    <s v=""/>
    <s v=""/>
    <s v=""/>
    <s v=""/>
    <s v=""/>
    <s v=""/>
    <s v=""/>
    <s v=""/>
    <s v=""/>
    <s v=""/>
    <s v=""/>
    <s v=""/>
    <n v="0"/>
    <n v="0"/>
    <n v="0"/>
    <n v="0"/>
    <n v="0"/>
  </r>
  <r>
    <x v="449"/>
    <s v="WeTV"/>
    <s v="Lifestyle"/>
    <s v=""/>
    <x v="0"/>
    <s v="Lifestyle Extra"/>
    <s v="Lifestyle Extra"/>
    <s v="Lifestyle Extras"/>
    <m/>
    <m/>
    <s v="Yes"/>
    <s v="Yes"/>
    <s v="Yes"/>
    <s v="Yes"/>
    <s v="Yes"/>
    <m/>
    <x v="0"/>
    <m/>
    <s v="Yes"/>
    <m/>
    <m/>
    <m/>
    <m/>
    <s v="Yes"/>
    <s v=""/>
    <s v=""/>
    <s v=""/>
    <s v=""/>
    <s v=""/>
    <s v=""/>
    <s v=""/>
    <s v=""/>
    <s v=""/>
    <s v=""/>
    <s v=""/>
    <s v=""/>
    <s v=""/>
    <s v=""/>
    <s v=""/>
    <s v=""/>
    <s v=""/>
    <s v=""/>
    <s v=""/>
    <s v=""/>
    <s v=""/>
    <s v=""/>
    <s v=""/>
    <s v=""/>
    <s v=""/>
    <s v=""/>
    <s v=""/>
    <s v=""/>
    <s v=""/>
    <s v=""/>
    <s v=""/>
    <s v=""/>
    <s v=""/>
    <s v=""/>
    <s v=""/>
    <s v=""/>
    <s v=""/>
    <s v=""/>
    <s v=""/>
    <s v=""/>
    <s v=""/>
    <n v="0"/>
    <n v="0"/>
    <n v="0"/>
    <n v="0"/>
    <n v="0"/>
  </r>
  <r>
    <x v="450"/>
    <s v="The Weather Channel"/>
    <s v="News"/>
    <s v=""/>
    <x v="1"/>
    <m/>
    <m/>
    <m/>
    <m/>
    <m/>
    <m/>
    <s v="Yes"/>
    <s v="Yes"/>
    <s v="Yes"/>
    <s v="Yes"/>
    <s v="Yes"/>
    <x v="1"/>
    <m/>
    <s v="Yes"/>
    <m/>
    <s v="Yes"/>
    <m/>
    <m/>
    <s v="Yes"/>
    <s v=""/>
    <s v=""/>
    <s v=""/>
    <s v=""/>
    <s v=""/>
    <s v=""/>
    <s v=""/>
    <s v=""/>
    <s v=""/>
    <s v=""/>
    <s v=""/>
    <s v=""/>
    <s v=""/>
    <s v=""/>
    <s v=""/>
    <s v=""/>
    <s v=""/>
    <s v=""/>
    <s v=""/>
    <s v=""/>
    <s v=""/>
    <s v=""/>
    <s v=""/>
    <s v=""/>
    <s v=""/>
    <s v=""/>
    <s v=""/>
    <s v=""/>
    <s v=""/>
    <s v=""/>
    <s v=""/>
    <s v=""/>
    <s v=""/>
    <s v=""/>
    <s v=""/>
    <s v=""/>
    <s v=""/>
    <s v=""/>
    <s v=""/>
    <s v=""/>
    <s v=""/>
    <n v="0"/>
    <n v="0"/>
    <n v="0"/>
    <n v="0"/>
    <n v="0"/>
  </r>
  <r>
    <x v="451"/>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r>
  <r>
    <x v="452"/>
    <m/>
    <s v="Entertainment"/>
    <s v=""/>
    <x v="1"/>
    <m/>
    <m/>
    <m/>
    <m/>
    <m/>
    <m/>
    <m/>
    <m/>
    <m/>
    <s v="Yes"/>
    <m/>
    <x v="1"/>
    <m/>
    <m/>
    <m/>
    <m/>
    <m/>
    <m/>
    <m/>
    <s v=""/>
    <s v=""/>
    <s v=""/>
    <s v=""/>
    <s v=""/>
    <s v=""/>
    <s v=""/>
    <s v=""/>
    <s v=""/>
    <s v=""/>
    <s v=""/>
    <s v=""/>
    <s v=""/>
    <s v=""/>
    <s v=""/>
    <s v=""/>
    <s v=""/>
    <s v=""/>
    <s v=""/>
    <s v=""/>
    <s v=""/>
    <s v=""/>
    <s v=""/>
    <s v=""/>
    <s v=""/>
    <s v=""/>
    <s v=""/>
    <s v=""/>
    <s v=""/>
    <s v=""/>
    <s v=""/>
    <s v=""/>
    <s v=""/>
    <s v=""/>
    <s v=""/>
    <s v=""/>
    <s v=""/>
    <s v=""/>
    <s v=""/>
    <s v=""/>
    <s v=""/>
    <n v="0"/>
    <n v="0"/>
    <n v="0"/>
    <n v="0"/>
    <n v="0"/>
  </r>
  <r>
    <x v="453"/>
    <m/>
    <s v="Sports"/>
    <s v=""/>
    <x v="1"/>
    <m/>
    <m/>
    <m/>
    <m/>
    <m/>
    <m/>
    <m/>
    <m/>
    <m/>
    <m/>
    <m/>
    <x v="1"/>
    <m/>
    <m/>
    <m/>
    <m/>
    <m/>
    <m/>
    <m/>
    <s v=""/>
    <s v=""/>
    <s v=""/>
    <s v=""/>
    <s v=""/>
    <s v=""/>
    <s v=""/>
    <s v=""/>
    <s v=""/>
    <s v=""/>
    <s v=""/>
    <s v=""/>
    <s v=""/>
    <s v=""/>
    <s v=""/>
    <s v=""/>
    <s v=""/>
    <s v=""/>
    <s v=""/>
    <s v=""/>
    <s v=""/>
    <s v=""/>
    <s v=""/>
    <s v=""/>
    <s v=""/>
    <s v=""/>
    <s v=""/>
    <s v=""/>
    <s v=""/>
    <s v=""/>
    <s v=""/>
    <s v=""/>
    <s v=""/>
    <s v=""/>
    <s v=""/>
    <s v=""/>
    <s v=""/>
    <s v=""/>
    <s v=""/>
    <s v=""/>
    <s v=""/>
    <n v="0"/>
    <n v="0"/>
    <n v="0"/>
    <n v="0"/>
    <n v="0"/>
  </r>
  <r>
    <x v="454"/>
    <s v="WFN"/>
    <s v="Sports"/>
    <s v=""/>
    <x v="1"/>
    <s v="Heartland Extra"/>
    <s v="Heartland Extra"/>
    <s v="Heartland Extras"/>
    <m/>
    <m/>
    <m/>
    <m/>
    <m/>
    <m/>
    <m/>
    <m/>
    <x v="1"/>
    <m/>
    <s v="Adventure Plus"/>
    <m/>
    <s v="Yes"/>
    <m/>
    <m/>
    <m/>
    <s v=""/>
    <s v=""/>
    <s v=""/>
    <s v=""/>
    <s v=""/>
    <s v=""/>
    <s v=""/>
    <s v=""/>
    <s v=""/>
    <s v=""/>
    <s v=""/>
    <s v=""/>
    <s v=""/>
    <s v=""/>
    <s v=""/>
    <s v=""/>
    <s v=""/>
    <s v=""/>
    <s v=""/>
    <s v=""/>
    <s v=""/>
    <s v=""/>
    <s v=""/>
    <s v=""/>
    <s v=""/>
    <s v=""/>
    <s v=""/>
    <s v=""/>
    <s v=""/>
    <s v=""/>
    <s v=""/>
    <s v=""/>
    <s v=""/>
    <s v=""/>
    <s v=""/>
    <s v=""/>
    <s v=""/>
    <s v=""/>
    <s v=""/>
    <s v=""/>
    <s v=""/>
    <n v="0"/>
    <n v="0"/>
    <n v="0"/>
    <n v="0"/>
    <n v="0"/>
  </r>
  <r>
    <x v="455"/>
    <s v="Yes"/>
    <s v="Regional sports networks"/>
    <s v=""/>
    <x v="1"/>
    <m/>
    <m/>
    <m/>
    <m/>
    <s v="Yes"/>
    <m/>
    <s v="Yes"/>
    <s v="Yes"/>
    <s v="Yes"/>
    <s v="Yes"/>
    <m/>
    <x v="1"/>
    <m/>
    <m/>
    <m/>
    <m/>
    <m/>
    <m/>
    <m/>
    <s v=""/>
    <s v=""/>
    <s v=""/>
    <s v=""/>
    <s v=""/>
    <s v=""/>
    <s v=""/>
    <s v=""/>
    <s v=""/>
    <s v=""/>
    <s v=""/>
    <s v=""/>
    <s v=""/>
    <s v=""/>
    <s v=""/>
    <s v=""/>
    <s v=""/>
    <s v=""/>
    <s v=""/>
    <s v=""/>
    <s v=""/>
    <s v=""/>
    <s v=""/>
    <s v=""/>
    <s v=""/>
    <s v=""/>
    <s v=""/>
    <s v=""/>
    <s v=""/>
    <s v=""/>
    <s v=""/>
    <s v=""/>
    <s v=""/>
    <s v=""/>
    <s v=""/>
    <s v=""/>
    <s v=""/>
    <s v=""/>
    <s v=""/>
    <s v=""/>
    <s v=""/>
    <n v="0"/>
    <n v="0"/>
    <n v="0"/>
    <n v="0"/>
    <n v="0"/>
  </r>
  <r>
    <x v="456"/>
    <s v=""/>
    <s v="Entertainment"/>
    <s v=""/>
    <x v="1"/>
    <m/>
    <m/>
    <m/>
    <m/>
    <m/>
    <m/>
    <m/>
    <m/>
    <m/>
    <m/>
    <m/>
    <x v="0"/>
    <m/>
    <m/>
    <m/>
    <m/>
    <m/>
    <m/>
    <m/>
    <s v=""/>
    <s v=""/>
    <s v=""/>
    <s v=""/>
    <s v=""/>
    <s v=""/>
    <s v=""/>
    <s v=""/>
    <s v=""/>
    <s v=""/>
    <s v=""/>
    <s v=""/>
    <s v=""/>
    <s v=""/>
    <s v=""/>
    <s v=""/>
    <s v=""/>
    <s v=""/>
    <s v=""/>
    <s v=""/>
    <s v=""/>
    <s v=""/>
    <s v=""/>
    <s v=""/>
    <s v=""/>
    <s v=""/>
    <s v=""/>
    <s v=""/>
    <s v=""/>
    <s v=""/>
    <s v=""/>
    <s v=""/>
    <s v=""/>
    <s v=""/>
    <s v=""/>
    <s v=""/>
    <s v=""/>
    <s v=""/>
    <s v=""/>
    <s v=""/>
    <s v=""/>
    <n v="0"/>
    <n v="0"/>
    <n v="0"/>
    <n v="0"/>
    <n v="0"/>
  </r>
  <r>
    <x v="457"/>
    <s v=""/>
    <s v="Lifestyle"/>
    <s v=""/>
    <x v="1"/>
    <s v="Lifestyle Extra"/>
    <s v="Lifestyle Extra"/>
    <s v="Lifestyle Extras"/>
    <m/>
    <m/>
    <m/>
    <m/>
    <m/>
    <m/>
    <m/>
    <m/>
    <x v="1"/>
    <m/>
    <m/>
    <m/>
    <m/>
    <m/>
    <m/>
    <m/>
    <s v=""/>
    <s v=""/>
    <s v=""/>
    <s v=""/>
    <s v=""/>
    <s v=""/>
    <s v=""/>
    <s v=""/>
    <s v=""/>
    <s v=""/>
    <s v=""/>
    <s v=""/>
    <s v=""/>
    <s v=""/>
    <s v=""/>
    <s v=""/>
    <s v=""/>
    <s v=""/>
    <s v=""/>
    <s v=""/>
    <s v=""/>
    <s v=""/>
    <s v=""/>
    <s v=""/>
    <s v=""/>
    <s v=""/>
    <s v=""/>
    <s v=""/>
    <s v=""/>
    <s v=""/>
    <s v=""/>
    <s v=""/>
    <s v=""/>
    <s v=""/>
    <s v=""/>
    <s v=""/>
    <s v=""/>
    <s v=""/>
    <s v=""/>
    <s v=""/>
    <s v=""/>
    <n v="0"/>
    <n v="0"/>
    <n v="0"/>
    <n v="0"/>
    <n v="0"/>
  </r>
  <r>
    <x v="458"/>
    <m/>
    <s v="Spanish"/>
    <s v=""/>
    <x v="1"/>
    <s v="Best of Spanish"/>
    <s v="Best of Spanish"/>
    <s v="Best of Spanish"/>
    <m/>
    <m/>
    <m/>
    <m/>
    <m/>
    <m/>
    <m/>
    <m/>
    <x v="1"/>
    <m/>
    <m/>
    <m/>
    <m/>
    <m/>
    <m/>
    <m/>
    <s v=""/>
    <s v=""/>
    <s v=""/>
    <s v=""/>
    <s v=""/>
    <s v=""/>
    <s v=""/>
    <s v=""/>
    <s v=""/>
    <s v=""/>
    <s v=""/>
    <s v=""/>
    <s v=""/>
    <s v=""/>
    <s v=""/>
    <s v=""/>
    <s v=""/>
    <s v=""/>
    <s v=""/>
    <s v=""/>
    <s v=""/>
    <s v=""/>
    <s v=""/>
    <s v=""/>
    <s v=""/>
    <s v=""/>
    <s v=""/>
    <s v=""/>
    <s v=""/>
    <s v=""/>
    <s v=""/>
    <s v=""/>
    <s v=""/>
    <s v=""/>
    <s v=""/>
    <s v=""/>
    <s v=""/>
    <s v=""/>
    <s v=""/>
    <s v=""/>
    <s v=""/>
    <n v="0"/>
    <n v="0"/>
    <n v="0"/>
    <n v="0"/>
    <n v="0"/>
  </r>
  <r>
    <x v="459"/>
    <m/>
    <s v="Spanish"/>
    <s v=""/>
    <x v="1"/>
    <s v="Best of Spanish"/>
    <s v="Best of Spanish"/>
    <s v="Best of Spanish"/>
    <m/>
    <m/>
    <m/>
    <m/>
    <m/>
    <m/>
    <m/>
    <m/>
    <x v="1"/>
    <m/>
    <m/>
    <m/>
    <m/>
    <m/>
    <m/>
    <m/>
    <s v=""/>
    <s v=""/>
    <s v=""/>
    <s v=""/>
    <s v=""/>
    <s v=""/>
    <s v=""/>
    <s v=""/>
    <s v=""/>
    <s v=""/>
    <s v=""/>
    <s v=""/>
    <s v=""/>
    <s v=""/>
    <s v=""/>
    <s v=""/>
    <s v=""/>
    <s v=""/>
    <s v=""/>
    <s v=""/>
    <s v=""/>
    <s v=""/>
    <s v=""/>
    <s v=""/>
    <s v=""/>
    <s v=""/>
    <s v=""/>
    <s v=""/>
    <s v=""/>
    <s v=""/>
    <s v=""/>
    <s v=""/>
    <s v=""/>
    <s v=""/>
    <s v=""/>
    <s v=""/>
    <s v=""/>
    <s v=""/>
    <s v=""/>
    <s v=""/>
    <s v=""/>
    <n v="0"/>
    <n v="0"/>
    <n v="0"/>
    <n v="0"/>
    <n v="0"/>
  </r>
  <r>
    <x v="460"/>
    <m/>
    <s v="Sports"/>
    <s v=""/>
    <x v="1"/>
    <m/>
    <m/>
    <m/>
    <m/>
    <m/>
    <m/>
    <m/>
    <m/>
    <m/>
    <m/>
    <m/>
    <x v="1"/>
    <m/>
    <s v="Fubo Extra"/>
    <m/>
    <m/>
    <m/>
    <m/>
    <m/>
    <s v=""/>
    <s v=""/>
    <s v=""/>
    <s v=""/>
    <s v=""/>
    <s v=""/>
    <s v=""/>
    <s v=""/>
    <s v=""/>
    <s v=""/>
    <s v=""/>
    <s v=""/>
    <s v=""/>
    <s v=""/>
    <s v=""/>
    <s v=""/>
    <s v=""/>
    <s v=""/>
    <s v=""/>
    <s v=""/>
    <s v=""/>
    <s v=""/>
    <s v=""/>
    <s v=""/>
    <s v=""/>
    <s v=""/>
    <s v=""/>
    <s v=""/>
    <s v=""/>
    <s v=""/>
    <s v=""/>
    <s v=""/>
    <s v=""/>
    <s v=""/>
    <s v=""/>
    <s v=""/>
    <s v=""/>
    <s v=""/>
    <s v=""/>
    <s v=""/>
    <s v=""/>
    <n v="0"/>
    <n v="0"/>
    <n v="0"/>
    <n v="0"/>
    <n v="0"/>
  </r>
  <r>
    <x v="46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1" firstHeaderRow="2" firstDataRow="2" firstDataCol="1" rowPageCount="2" colPageCount="1"/>
  <pivotFields count="70">
    <pivotField axis="axisRow" compact="0" outline="0" showAll="0" sortType="ascending" defaultSubtotal="0">
      <items count="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7">
        <item x="0"/>
        <item x="1"/>
        <item x="7"/>
        <item x="10"/>
        <item x="11"/>
        <item x="12"/>
        <item x="13"/>
        <item x="14"/>
        <item x="6"/>
        <item x="3"/>
        <item x="2"/>
        <item x="5"/>
        <item x="15"/>
        <item x="4"/>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6">
    <i>
      <x v="3"/>
    </i>
    <i>
      <x v="14"/>
    </i>
    <i>
      <x v="17"/>
    </i>
    <i>
      <x v="23"/>
    </i>
    <i>
      <x v="45"/>
    </i>
    <i>
      <x v="78"/>
    </i>
    <i>
      <x v="93"/>
    </i>
    <i>
      <x v="104"/>
    </i>
    <i>
      <x v="108"/>
    </i>
    <i>
      <x v="109"/>
    </i>
    <i>
      <x v="113"/>
    </i>
    <i>
      <x v="176"/>
    </i>
    <i>
      <x v="179"/>
    </i>
    <i>
      <x v="181"/>
    </i>
    <i>
      <x v="186"/>
    </i>
    <i>
      <x v="188"/>
    </i>
    <i>
      <x v="189"/>
    </i>
    <i>
      <x v="190"/>
    </i>
    <i>
      <x v="200"/>
    </i>
    <i>
      <x v="214"/>
    </i>
    <i>
      <x v="220"/>
    </i>
    <i>
      <x v="221"/>
    </i>
    <i>
      <x v="222"/>
    </i>
    <i>
      <x v="226"/>
    </i>
    <i>
      <x v="246"/>
    </i>
    <i>
      <x v="247"/>
    </i>
    <i>
      <x v="248"/>
    </i>
    <i>
      <x v="274"/>
    </i>
    <i>
      <x v="278"/>
    </i>
    <i>
      <x v="303"/>
    </i>
    <i>
      <x v="314"/>
    </i>
    <i>
      <x v="322"/>
    </i>
    <i>
      <x v="377"/>
    </i>
    <i>
      <x v="419"/>
    </i>
    <i>
      <x v="434"/>
    </i>
    <i>
      <x v="439"/>
    </i>
  </rowItems>
  <colItems count="1">
    <i/>
  </colItems>
  <pageFields count="2">
    <pageField fld="16"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3" firstHeaderRow="2" firstDataRow="2" firstDataCol="1" rowPageCount="1" colPageCount="1"/>
  <pivotFields count="70">
    <pivotField axis="axisRow" compact="0" outline="0" showAll="0" sortType="ascending" defaultSubtotal="0">
      <items count="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7">
        <item x="0"/>
        <item h="1" x="1"/>
        <item h="1" x="7"/>
        <item h="1" x="10"/>
        <item h="1" x="11"/>
        <item h="1" x="12"/>
        <item h="1" x="13"/>
        <item h="1" x="14"/>
        <item h="1" x="6"/>
        <item h="1" x="3"/>
        <item h="1" x="2"/>
        <item h="1" x="5"/>
        <item h="1" x="15"/>
        <item h="1" x="4"/>
        <item h="1" x="8"/>
        <item h="1"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8">
    <i>
      <x/>
    </i>
    <i>
      <x v="4"/>
    </i>
    <i>
      <x v="5"/>
    </i>
    <i>
      <x v="6"/>
    </i>
    <i>
      <x v="7"/>
    </i>
    <i>
      <x v="12"/>
    </i>
    <i>
      <x v="15"/>
    </i>
    <i>
      <x v="32"/>
    </i>
    <i>
      <x v="33"/>
    </i>
    <i>
      <x v="44"/>
    </i>
    <i>
      <x v="48"/>
    </i>
    <i>
      <x v="52"/>
    </i>
    <i>
      <x v="58"/>
    </i>
    <i>
      <x v="61"/>
    </i>
    <i>
      <x v="63"/>
    </i>
    <i>
      <x v="67"/>
    </i>
    <i>
      <x v="80"/>
    </i>
    <i>
      <x v="82"/>
    </i>
    <i>
      <x v="83"/>
    </i>
    <i>
      <x v="84"/>
    </i>
    <i>
      <x v="88"/>
    </i>
    <i>
      <x v="91"/>
    </i>
    <i>
      <x v="94"/>
    </i>
    <i>
      <x v="95"/>
    </i>
    <i>
      <x v="100"/>
    </i>
    <i>
      <x v="105"/>
    </i>
    <i>
      <x v="110"/>
    </i>
    <i>
      <x v="111"/>
    </i>
    <i>
      <x v="112"/>
    </i>
    <i>
      <x v="120"/>
    </i>
    <i>
      <x v="133"/>
    </i>
    <i>
      <x v="134"/>
    </i>
    <i>
      <x v="139"/>
    </i>
    <i>
      <x v="140"/>
    </i>
    <i>
      <x v="150"/>
    </i>
    <i>
      <x v="152"/>
    </i>
    <i>
      <x v="153"/>
    </i>
    <i>
      <x v="155"/>
    </i>
    <i>
      <x v="157"/>
    </i>
    <i>
      <x v="158"/>
    </i>
    <i>
      <x v="159"/>
    </i>
    <i>
      <x v="163"/>
    </i>
    <i>
      <x v="173"/>
    </i>
    <i>
      <x v="174"/>
    </i>
    <i>
      <x v="175"/>
    </i>
    <i>
      <x v="183"/>
    </i>
    <i>
      <x v="199"/>
    </i>
    <i>
      <x v="204"/>
    </i>
    <i>
      <x v="211"/>
    </i>
    <i>
      <x v="215"/>
    </i>
    <i>
      <x v="225"/>
    </i>
    <i>
      <x v="228"/>
    </i>
    <i>
      <x v="237"/>
    </i>
    <i>
      <x v="238"/>
    </i>
    <i>
      <x v="241"/>
    </i>
    <i>
      <x v="244"/>
    </i>
    <i>
      <x v="245"/>
    </i>
    <i>
      <x v="252"/>
    </i>
    <i>
      <x v="255"/>
    </i>
    <i>
      <x v="256"/>
    </i>
    <i>
      <x v="259"/>
    </i>
    <i>
      <x v="260"/>
    </i>
    <i>
      <x v="262"/>
    </i>
    <i>
      <x v="264"/>
    </i>
    <i>
      <x v="266"/>
    </i>
    <i>
      <x v="267"/>
    </i>
    <i>
      <x v="270"/>
    </i>
    <i>
      <x v="276"/>
    </i>
    <i>
      <x v="283"/>
    </i>
    <i>
      <x v="289"/>
    </i>
    <i>
      <x v="290"/>
    </i>
    <i>
      <x v="299"/>
    </i>
    <i>
      <x v="301"/>
    </i>
    <i>
      <x v="302"/>
    </i>
    <i>
      <x v="306"/>
    </i>
    <i>
      <x v="323"/>
    </i>
    <i>
      <x v="341"/>
    </i>
    <i>
      <x v="342"/>
    </i>
    <i>
      <x v="351"/>
    </i>
    <i>
      <x v="370"/>
    </i>
    <i>
      <x v="373"/>
    </i>
    <i>
      <x v="374"/>
    </i>
    <i>
      <x v="375"/>
    </i>
    <i>
      <x v="386"/>
    </i>
    <i>
      <x v="389"/>
    </i>
    <i>
      <x v="393"/>
    </i>
    <i>
      <x v="394"/>
    </i>
    <i>
      <x v="396"/>
    </i>
    <i>
      <x v="399"/>
    </i>
    <i>
      <x v="401"/>
    </i>
    <i>
      <x v="414"/>
    </i>
    <i>
      <x v="418"/>
    </i>
    <i>
      <x v="429"/>
    </i>
    <i>
      <x v="430"/>
    </i>
    <i>
      <x v="436"/>
    </i>
    <i>
      <x v="438"/>
    </i>
    <i>
      <x v="449"/>
    </i>
    <i>
      <x v="456"/>
    </i>
  </rowItems>
  <colItems count="1">
    <i/>
  </colItems>
  <pageFields count="1">
    <pageField fld="16"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try.philo.com/" TargetMode="External"/><Relationship Id="rId7" Type="http://schemas.openxmlformats.org/officeDocument/2006/relationships/hyperlink" Target="https://www.directvnow.com/" TargetMode="External"/><Relationship Id="rId12" Type="http://schemas.openxmlformats.org/officeDocument/2006/relationships/hyperlink" Target="https://www.sling.com/service" TargetMode="External"/><Relationship Id="rId17" Type="http://schemas.openxmlformats.org/officeDocument/2006/relationships/drawing" Target="../drawings/drawing2.xml"/><Relationship Id="rId2" Type="http://schemas.openxmlformats.org/officeDocument/2006/relationships/hyperlink" Target="https://www.directvnow.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fubo.tv/welcome" TargetMode="External"/><Relationship Id="rId11" Type="http://schemas.openxmlformats.org/officeDocument/2006/relationships/hyperlink" Target="https://www.directvnow.com/" TargetMode="External"/><Relationship Id="rId5" Type="http://schemas.openxmlformats.org/officeDocument/2006/relationships/hyperlink" Target="https://tv.youtube.com/welcome/up/"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www.hulu.com/live-tv" TargetMode="External"/><Relationship Id="rId9" Type="http://schemas.openxmlformats.org/officeDocument/2006/relationships/hyperlink" Target="https://www.directvnow.com/" TargetMode="External"/><Relationship Id="rId14" Type="http://schemas.openxmlformats.org/officeDocument/2006/relationships/hyperlink" Target="https://www.spectrum.net/support/tv/tv-channel-apps/?domain-redirect=tru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1" t="s">
        <v>945</v>
      </c>
    </row>
    <row r="2" spans="2:2" ht="14.6" x14ac:dyDescent="0.4">
      <c r="B2" s="2" t="str">
        <f>HYPERLINK("http://wjhladik.github.io/","Latest version of this wizard is located here: http://wjhladik.github.io/")</f>
        <v>Latest version of this wizard is located here: http://wjhladik.github.io/</v>
      </c>
    </row>
    <row r="4" spans="2:2" x14ac:dyDescent="0.35">
      <c r="B4" s="142" t="s">
        <v>412</v>
      </c>
    </row>
    <row r="5" spans="2:2" x14ac:dyDescent="0.35">
      <c r="B5" s="26" t="s">
        <v>632</v>
      </c>
    </row>
    <row r="6" spans="2:2" x14ac:dyDescent="0.35">
      <c r="B6" s="26" t="s">
        <v>413</v>
      </c>
    </row>
    <row r="8" spans="2:2" x14ac:dyDescent="0.35">
      <c r="B8" s="142" t="s">
        <v>589</v>
      </c>
    </row>
    <row r="9" spans="2:2" x14ac:dyDescent="0.35">
      <c r="B9" s="26" t="s">
        <v>590</v>
      </c>
    </row>
    <row r="10" spans="2:2" x14ac:dyDescent="0.35">
      <c r="B10" s="26" t="s">
        <v>591</v>
      </c>
    </row>
    <row r="11" spans="2:2" x14ac:dyDescent="0.35">
      <c r="B11" s="39" t="s">
        <v>634</v>
      </c>
    </row>
    <row r="12" spans="2:2" x14ac:dyDescent="0.35">
      <c r="B12" s="39" t="s">
        <v>635</v>
      </c>
    </row>
    <row r="13" spans="2:2" x14ac:dyDescent="0.35">
      <c r="B13" s="26" t="s">
        <v>677</v>
      </c>
    </row>
    <row r="14" spans="2:2" x14ac:dyDescent="0.35">
      <c r="B14" s="26" t="s">
        <v>675</v>
      </c>
    </row>
    <row r="15" spans="2:2" x14ac:dyDescent="0.35">
      <c r="B15" s="39" t="s">
        <v>636</v>
      </c>
    </row>
    <row r="16" spans="2:2" x14ac:dyDescent="0.35">
      <c r="B16" s="39" t="s">
        <v>637</v>
      </c>
    </row>
    <row r="17" spans="2:2" x14ac:dyDescent="0.35">
      <c r="B17" s="39" t="s">
        <v>638</v>
      </c>
    </row>
    <row r="18" spans="2:2" x14ac:dyDescent="0.35">
      <c r="B18" s="26" t="s">
        <v>676</v>
      </c>
    </row>
    <row r="19" spans="2:2" x14ac:dyDescent="0.35">
      <c r="B19" s="26" t="s">
        <v>678</v>
      </c>
    </row>
    <row r="20" spans="2:2" x14ac:dyDescent="0.35">
      <c r="B20" s="26" t="s">
        <v>592</v>
      </c>
    </row>
    <row r="22" spans="2:2" x14ac:dyDescent="0.35">
      <c r="B22" s="142" t="s">
        <v>397</v>
      </c>
    </row>
    <row r="23" spans="2:2" x14ac:dyDescent="0.35">
      <c r="B23" s="26" t="s">
        <v>593</v>
      </c>
    </row>
    <row r="24" spans="2:2" x14ac:dyDescent="0.35">
      <c r="B24" s="26" t="s">
        <v>594</v>
      </c>
    </row>
    <row r="25" spans="2:2" x14ac:dyDescent="0.35">
      <c r="B25" s="26" t="s">
        <v>679</v>
      </c>
    </row>
    <row r="26" spans="2:2" x14ac:dyDescent="0.35">
      <c r="B26" s="26" t="s">
        <v>639</v>
      </c>
    </row>
    <row r="27" spans="2:2" x14ac:dyDescent="0.35">
      <c r="B27" s="26" t="s">
        <v>595</v>
      </c>
    </row>
    <row r="28" spans="2:2" x14ac:dyDescent="0.35">
      <c r="B28" s="26" t="s">
        <v>633</v>
      </c>
    </row>
    <row r="29" spans="2:2" x14ac:dyDescent="0.35">
      <c r="B29" s="26" t="s">
        <v>596</v>
      </c>
    </row>
    <row r="30" spans="2:2" x14ac:dyDescent="0.35">
      <c r="B30" s="26" t="s">
        <v>569</v>
      </c>
    </row>
    <row r="31" spans="2:2" x14ac:dyDescent="0.35">
      <c r="B31" s="26" t="s">
        <v>640</v>
      </c>
    </row>
    <row r="32" spans="2:2" x14ac:dyDescent="0.35">
      <c r="B32" s="26" t="s">
        <v>294</v>
      </c>
    </row>
    <row r="33" spans="1:2" x14ac:dyDescent="0.35">
      <c r="B33" s="26" t="s">
        <v>641</v>
      </c>
    </row>
    <row r="34" spans="1:2" x14ac:dyDescent="0.35">
      <c r="B34" s="26" t="s">
        <v>642</v>
      </c>
    </row>
    <row r="36" spans="1:2" x14ac:dyDescent="0.35">
      <c r="B36" s="26" t="s">
        <v>643</v>
      </c>
    </row>
    <row r="37" spans="1:2" x14ac:dyDescent="0.35">
      <c r="B37" s="26" t="s">
        <v>414</v>
      </c>
    </row>
    <row r="38" spans="1:2" x14ac:dyDescent="0.35">
      <c r="B38" s="26" t="s">
        <v>714</v>
      </c>
    </row>
    <row r="39" spans="1:2" x14ac:dyDescent="0.35">
      <c r="B39" s="39" t="s">
        <v>415</v>
      </c>
    </row>
    <row r="40" spans="1:2" x14ac:dyDescent="0.35">
      <c r="B40" s="39"/>
    </row>
    <row r="41" spans="1:2" x14ac:dyDescent="0.35">
      <c r="B41" s="142" t="s">
        <v>586</v>
      </c>
    </row>
    <row r="42" spans="1:2" x14ac:dyDescent="0.35">
      <c r="A42" s="145"/>
      <c r="B42" s="26" t="s">
        <v>597</v>
      </c>
    </row>
    <row r="43" spans="1:2" x14ac:dyDescent="0.35">
      <c r="A43" s="146"/>
      <c r="B43" s="26" t="s">
        <v>598</v>
      </c>
    </row>
    <row r="44" spans="1:2" x14ac:dyDescent="0.35">
      <c r="A44" s="147" t="s">
        <v>587</v>
      </c>
      <c r="B44" s="143" t="s">
        <v>606</v>
      </c>
    </row>
    <row r="45" spans="1:2" x14ac:dyDescent="0.35">
      <c r="A45" s="148">
        <v>1</v>
      </c>
      <c r="B45" s="26" t="s">
        <v>599</v>
      </c>
    </row>
    <row r="46" spans="1:2" x14ac:dyDescent="0.35">
      <c r="A46" s="149">
        <v>2</v>
      </c>
      <c r="B46" s="26" t="s">
        <v>600</v>
      </c>
    </row>
    <row r="47" spans="1:2" ht="13.3" thickBot="1" x14ac:dyDescent="0.4">
      <c r="A47" s="150">
        <v>3</v>
      </c>
      <c r="B47" s="26" t="s">
        <v>601</v>
      </c>
    </row>
    <row r="48" spans="1:2" ht="13.3" thickBot="1" x14ac:dyDescent="0.4">
      <c r="A48" s="151"/>
      <c r="B48" s="143" t="s">
        <v>602</v>
      </c>
    </row>
    <row r="49" spans="1:2" x14ac:dyDescent="0.35">
      <c r="A49" s="152"/>
      <c r="B49" s="143" t="s">
        <v>603</v>
      </c>
    </row>
    <row r="50" spans="1:2" x14ac:dyDescent="0.35">
      <c r="A50" s="153"/>
      <c r="B50" s="143" t="s">
        <v>604</v>
      </c>
    </row>
    <row r="51" spans="1:2" x14ac:dyDescent="0.35">
      <c r="A51" s="154"/>
      <c r="B51" s="143" t="s">
        <v>605</v>
      </c>
    </row>
    <row r="52" spans="1:2" x14ac:dyDescent="0.35">
      <c r="A52" s="155" t="s">
        <v>587</v>
      </c>
      <c r="B52" s="143" t="s">
        <v>607</v>
      </c>
    </row>
    <row r="54" spans="1:2" x14ac:dyDescent="0.35">
      <c r="B54" s="142" t="s">
        <v>516</v>
      </c>
    </row>
    <row r="55" spans="1:2" x14ac:dyDescent="0.35">
      <c r="B55" s="26" t="s">
        <v>517</v>
      </c>
    </row>
    <row r="56" spans="1:2" x14ac:dyDescent="0.35">
      <c r="B56" s="26" t="s">
        <v>416</v>
      </c>
    </row>
    <row r="57" spans="1:2" x14ac:dyDescent="0.35">
      <c r="B57" s="26" t="s">
        <v>396</v>
      </c>
    </row>
    <row r="58" spans="1:2" x14ac:dyDescent="0.35">
      <c r="B58" s="39" t="s">
        <v>407</v>
      </c>
    </row>
    <row r="60" spans="1:2" x14ac:dyDescent="0.35">
      <c r="B60" s="142" t="s">
        <v>401</v>
      </c>
    </row>
    <row r="61" spans="1:2" x14ac:dyDescent="0.35">
      <c r="B61" s="26" t="s">
        <v>417</v>
      </c>
    </row>
    <row r="62" spans="1:2" x14ac:dyDescent="0.35">
      <c r="B62" s="26" t="s">
        <v>402</v>
      </c>
    </row>
    <row r="63" spans="1:2" x14ac:dyDescent="0.35">
      <c r="B63" s="26" t="s">
        <v>418</v>
      </c>
    </row>
    <row r="64" spans="1:2" x14ac:dyDescent="0.35">
      <c r="B64" s="26" t="s">
        <v>403</v>
      </c>
    </row>
    <row r="65" spans="2:2" x14ac:dyDescent="0.35">
      <c r="B65" s="26" t="s">
        <v>419</v>
      </c>
    </row>
    <row r="66" spans="2:2" x14ac:dyDescent="0.35">
      <c r="B66" s="26" t="s">
        <v>858</v>
      </c>
    </row>
    <row r="67" spans="2:2" x14ac:dyDescent="0.35">
      <c r="B67" s="26" t="s">
        <v>859</v>
      </c>
    </row>
    <row r="68" spans="2:2" x14ac:dyDescent="0.35">
      <c r="B68" s="26" t="s">
        <v>420</v>
      </c>
    </row>
    <row r="70" spans="2:2" x14ac:dyDescent="0.35">
      <c r="B70" s="142" t="s">
        <v>400</v>
      </c>
    </row>
    <row r="71" spans="2:2" x14ac:dyDescent="0.35">
      <c r="B71" s="156" t="str">
        <f>HYPERLINK("https://mybundle.tv","Another web based tool/wizard also exists at: https://mybundle.tv (try it if you'd like)")</f>
        <v>Another web based tool/wizard also exists at: https://mybundle.tv (try it if you'd like)</v>
      </c>
    </row>
    <row r="72" spans="2:2" x14ac:dyDescent="0.35">
      <c r="B72" s="156" t="str">
        <f>HYPERLINK("https://www.suppose.tv","Another web based tool/wizard also exists at: https://www.suppose.tv (try it if you'd like)")</f>
        <v>Another web based tool/wizard also exists at: https://www.suppose.tv (try it if you'd like)</v>
      </c>
    </row>
    <row r="73" spans="2:2" x14ac:dyDescent="0.35">
      <c r="B73" s="156"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860</v>
      </c>
    </row>
    <row r="75" spans="2:2" x14ac:dyDescent="0.35">
      <c r="B75" s="156"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405</v>
      </c>
    </row>
    <row r="77" spans="2:2" x14ac:dyDescent="0.35">
      <c r="B77" s="26" t="s">
        <v>404</v>
      </c>
    </row>
    <row r="78" spans="2:2" x14ac:dyDescent="0.35">
      <c r="B78" s="26" t="s">
        <v>408</v>
      </c>
    </row>
    <row r="79" spans="2:2" x14ac:dyDescent="0.35">
      <c r="B79" s="26" t="s">
        <v>855</v>
      </c>
    </row>
    <row r="80" spans="2:2" x14ac:dyDescent="0.35">
      <c r="B80" s="26" t="s">
        <v>856</v>
      </c>
    </row>
    <row r="81" spans="2:2" x14ac:dyDescent="0.35">
      <c r="B81" s="26" t="s">
        <v>861</v>
      </c>
    </row>
    <row r="83" spans="2:2" x14ac:dyDescent="0.35">
      <c r="B83" s="142" t="s">
        <v>409</v>
      </c>
    </row>
    <row r="84" spans="2:2" x14ac:dyDescent="0.35">
      <c r="B84" s="26" t="s">
        <v>644</v>
      </c>
    </row>
    <row r="85" spans="2:2" x14ac:dyDescent="0.35">
      <c r="B85" s="26" t="s">
        <v>862</v>
      </c>
    </row>
    <row r="86" spans="2:2" x14ac:dyDescent="0.35">
      <c r="B86" s="26" t="s">
        <v>456</v>
      </c>
    </row>
    <row r="87" spans="2:2" x14ac:dyDescent="0.35">
      <c r="B87" s="26" t="s">
        <v>406</v>
      </c>
    </row>
    <row r="88" spans="2:2" x14ac:dyDescent="0.35">
      <c r="B88" s="26" t="s">
        <v>421</v>
      </c>
    </row>
    <row r="89" spans="2:2" x14ac:dyDescent="0.35">
      <c r="B89" s="26" t="s">
        <v>410</v>
      </c>
    </row>
    <row r="90" spans="2:2" x14ac:dyDescent="0.35">
      <c r="B90" s="26" t="s">
        <v>608</v>
      </c>
    </row>
    <row r="91" spans="2:2" x14ac:dyDescent="0.35">
      <c r="B91" s="26" t="s">
        <v>457</v>
      </c>
    </row>
    <row r="92" spans="2:2" x14ac:dyDescent="0.35">
      <c r="B92" s="26" t="s">
        <v>863</v>
      </c>
    </row>
    <row r="115" spans="2:2" x14ac:dyDescent="0.35">
      <c r="B115" s="144" t="s">
        <v>570</v>
      </c>
    </row>
    <row r="151" spans="2:2" x14ac:dyDescent="0.35">
      <c r="B151" s="144" t="s">
        <v>473</v>
      </c>
    </row>
    <row r="192" spans="2:2" x14ac:dyDescent="0.35">
      <c r="B192" s="144" t="s">
        <v>680</v>
      </c>
    </row>
    <row r="235" spans="2:2" x14ac:dyDescent="0.35">
      <c r="B235" s="144" t="s">
        <v>690</v>
      </c>
    </row>
    <row r="276" spans="2:2" x14ac:dyDescent="0.35">
      <c r="B276" s="144" t="s">
        <v>645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0" customWidth="1"/>
    <col min="15" max="15" width="32.765625" style="26" customWidth="1"/>
    <col min="16" max="16384" width="9.23046875" style="26"/>
  </cols>
  <sheetData>
    <row r="1" spans="1:37" ht="26.15" thickBot="1" x14ac:dyDescent="0.4">
      <c r="A1" s="25" t="s">
        <v>533</v>
      </c>
      <c r="B1" s="130" t="s">
        <v>549</v>
      </c>
      <c r="C1" s="25" t="s">
        <v>177</v>
      </c>
      <c r="D1" s="25" t="s">
        <v>543</v>
      </c>
      <c r="E1" s="25" t="s">
        <v>538</v>
      </c>
      <c r="F1" s="25" t="s">
        <v>539</v>
      </c>
      <c r="G1" s="25" t="s">
        <v>540</v>
      </c>
      <c r="H1" s="25" t="s">
        <v>541</v>
      </c>
      <c r="I1" s="25" t="s">
        <v>542</v>
      </c>
      <c r="J1" s="25" t="s">
        <v>544</v>
      </c>
      <c r="K1" s="25" t="s">
        <v>545</v>
      </c>
      <c r="L1" s="25" t="s">
        <v>546</v>
      </c>
      <c r="M1" s="25" t="s">
        <v>547</v>
      </c>
      <c r="N1" s="178" t="s">
        <v>584</v>
      </c>
      <c r="O1" s="25" t="s">
        <v>534</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Premier</v>
      </c>
      <c r="AC1" s="131" t="str">
        <v>AT&amp;T TV Now Optimo Mas</v>
      </c>
      <c r="AD1" s="131" t="str">
        <v>YouTube TV</v>
      </c>
      <c r="AE1" s="131" t="str">
        <v>Hulu with Live TV</v>
      </c>
      <c r="AF1" s="131" t="str">
        <v>Fubo TV</v>
      </c>
      <c r="AG1" s="131" t="str">
        <v>KlowdTV</v>
      </c>
      <c r="AH1" s="131" t="str">
        <v>Frndly TV</v>
      </c>
      <c r="AI1" s="131" t="str">
        <v>Vidgo</v>
      </c>
      <c r="AJ1" s="131" t="str">
        <v>Vidgo Latino</v>
      </c>
      <c r="AK1" s="131" t="str">
        <v>Spectrum TV Essentials</v>
      </c>
    </row>
    <row r="2" spans="1:37" ht="13.3" thickBot="1" x14ac:dyDescent="0.4">
      <c r="A2" s="71" t="s">
        <v>178</v>
      </c>
      <c r="B2" s="132" t="s">
        <v>548</v>
      </c>
      <c r="C2" s="133">
        <v>20</v>
      </c>
      <c r="D2" s="28" t="s">
        <v>1</v>
      </c>
      <c r="E2" s="28" t="s">
        <v>1</v>
      </c>
      <c r="F2" s="28" t="s">
        <v>1</v>
      </c>
      <c r="G2" s="28" t="s">
        <v>1</v>
      </c>
      <c r="H2" s="28" t="s">
        <v>1</v>
      </c>
      <c r="I2" s="28" t="s">
        <v>1</v>
      </c>
      <c r="J2" s="28"/>
      <c r="K2" s="28"/>
      <c r="L2" s="28"/>
      <c r="M2" s="28"/>
      <c r="N2" s="179" t="s">
        <v>898</v>
      </c>
      <c r="O2" s="134" t="s">
        <v>84</v>
      </c>
    </row>
    <row r="3" spans="1:37" ht="13.3" thickBot="1" x14ac:dyDescent="0.4">
      <c r="A3" s="71" t="s">
        <v>179</v>
      </c>
      <c r="B3" s="132" t="s">
        <v>548</v>
      </c>
      <c r="C3" s="107">
        <v>30</v>
      </c>
      <c r="D3" s="28" t="s">
        <v>815</v>
      </c>
      <c r="E3" s="28" t="s">
        <v>1</v>
      </c>
      <c r="F3" s="28" t="s">
        <v>1</v>
      </c>
      <c r="G3" s="28" t="s">
        <v>1</v>
      </c>
      <c r="H3" s="28" t="s">
        <v>1</v>
      </c>
      <c r="I3" s="28" t="s">
        <v>1</v>
      </c>
      <c r="J3" s="28" t="s">
        <v>1</v>
      </c>
      <c r="K3" s="28" t="s">
        <v>1</v>
      </c>
      <c r="L3" s="28" t="s">
        <v>1</v>
      </c>
      <c r="M3" s="28"/>
      <c r="N3" s="179" t="s">
        <v>874</v>
      </c>
      <c r="O3" s="134" t="s">
        <v>497</v>
      </c>
    </row>
    <row r="4" spans="1:37" ht="13.3" thickBot="1" x14ac:dyDescent="0.4">
      <c r="A4" s="71" t="s">
        <v>180</v>
      </c>
      <c r="B4" s="132" t="s">
        <v>548</v>
      </c>
      <c r="C4" s="107">
        <v>30</v>
      </c>
      <c r="D4" s="28" t="s">
        <v>815</v>
      </c>
      <c r="E4" s="28" t="s">
        <v>1</v>
      </c>
      <c r="F4" s="28" t="s">
        <v>1</v>
      </c>
      <c r="G4" s="28" t="s">
        <v>1</v>
      </c>
      <c r="H4" s="28" t="s">
        <v>1</v>
      </c>
      <c r="I4" s="28" t="s">
        <v>1</v>
      </c>
      <c r="J4" s="28" t="s">
        <v>1</v>
      </c>
      <c r="K4" s="28" t="s">
        <v>1</v>
      </c>
      <c r="L4" s="28" t="s">
        <v>1</v>
      </c>
      <c r="M4" s="28"/>
      <c r="N4" s="179" t="s">
        <v>926</v>
      </c>
      <c r="O4" s="134" t="s">
        <v>497</v>
      </c>
    </row>
    <row r="5" spans="1:37" ht="13.3" thickBot="1" x14ac:dyDescent="0.4">
      <c r="A5" s="71" t="s">
        <v>725</v>
      </c>
      <c r="B5" s="132" t="s">
        <v>548</v>
      </c>
      <c r="C5" s="107">
        <v>45</v>
      </c>
      <c r="D5" s="28" t="s">
        <v>815</v>
      </c>
      <c r="E5" s="28" t="s">
        <v>1</v>
      </c>
      <c r="F5" s="28" t="s">
        <v>1</v>
      </c>
      <c r="G5" s="28" t="s">
        <v>1</v>
      </c>
      <c r="H5" s="28" t="s">
        <v>1</v>
      </c>
      <c r="I5" s="28" t="s">
        <v>1</v>
      </c>
      <c r="J5" s="28" t="s">
        <v>1</v>
      </c>
      <c r="K5" s="28" t="s">
        <v>1</v>
      </c>
      <c r="L5" s="28" t="s">
        <v>1</v>
      </c>
      <c r="M5" s="28"/>
      <c r="N5" s="179" t="s">
        <v>927</v>
      </c>
      <c r="O5" s="134" t="s">
        <v>497</v>
      </c>
    </row>
    <row r="6" spans="1:37" ht="13.3" thickBot="1" x14ac:dyDescent="0.4">
      <c r="A6" s="71" t="s">
        <v>715</v>
      </c>
      <c r="B6" s="132" t="s">
        <v>548</v>
      </c>
      <c r="C6" s="107">
        <v>55</v>
      </c>
      <c r="D6" s="28" t="s">
        <v>1</v>
      </c>
      <c r="E6" s="28" t="s">
        <v>1</v>
      </c>
      <c r="F6" s="28" t="s">
        <v>1</v>
      </c>
      <c r="G6" s="28" t="s">
        <v>1</v>
      </c>
      <c r="H6" s="28" t="s">
        <v>1</v>
      </c>
      <c r="I6" s="28" t="s">
        <v>1</v>
      </c>
      <c r="J6" s="28" t="s">
        <v>1</v>
      </c>
      <c r="K6" s="28"/>
      <c r="L6" s="28" t="s">
        <v>1</v>
      </c>
      <c r="M6" s="28"/>
      <c r="N6" s="179" t="s">
        <v>897</v>
      </c>
      <c r="O6" s="134" t="s">
        <v>535</v>
      </c>
    </row>
    <row r="7" spans="1:37" ht="13.3" thickBot="1" x14ac:dyDescent="0.4">
      <c r="A7" s="71" t="s">
        <v>716</v>
      </c>
      <c r="B7" s="132" t="s">
        <v>548</v>
      </c>
      <c r="C7" s="107">
        <v>80</v>
      </c>
      <c r="D7" s="28" t="s">
        <v>1</v>
      </c>
      <c r="E7" s="28" t="s">
        <v>1</v>
      </c>
      <c r="F7" s="28" t="s">
        <v>1</v>
      </c>
      <c r="G7" s="28" t="s">
        <v>1</v>
      </c>
      <c r="H7" s="28" t="s">
        <v>1</v>
      </c>
      <c r="I7" s="28" t="s">
        <v>1</v>
      </c>
      <c r="J7" s="28" t="s">
        <v>1</v>
      </c>
      <c r="K7" s="28"/>
      <c r="L7" s="28" t="s">
        <v>1</v>
      </c>
      <c r="M7" s="28"/>
      <c r="N7" s="179" t="s">
        <v>897</v>
      </c>
      <c r="O7" s="134" t="s">
        <v>535</v>
      </c>
    </row>
    <row r="8" spans="1:37" ht="13.3" thickBot="1" x14ac:dyDescent="0.4">
      <c r="A8" s="71" t="s">
        <v>717</v>
      </c>
      <c r="B8" s="132" t="s">
        <v>548</v>
      </c>
      <c r="C8" s="107">
        <v>93</v>
      </c>
      <c r="D8" s="28" t="s">
        <v>1</v>
      </c>
      <c r="E8" s="28" t="s">
        <v>1</v>
      </c>
      <c r="F8" s="28" t="s">
        <v>1</v>
      </c>
      <c r="G8" s="28" t="s">
        <v>1</v>
      </c>
      <c r="H8" s="28" t="s">
        <v>1</v>
      </c>
      <c r="I8" s="28" t="s">
        <v>1</v>
      </c>
      <c r="J8" s="28" t="s">
        <v>1</v>
      </c>
      <c r="K8" s="28"/>
      <c r="L8" s="28" t="s">
        <v>1</v>
      </c>
      <c r="M8" s="28"/>
      <c r="N8" s="179" t="s">
        <v>897</v>
      </c>
      <c r="O8" s="134" t="s">
        <v>535</v>
      </c>
    </row>
    <row r="9" spans="1:37" ht="13.3" thickBot="1" x14ac:dyDescent="0.4">
      <c r="A9" s="71" t="s">
        <v>718</v>
      </c>
      <c r="B9" s="132" t="s">
        <v>548</v>
      </c>
      <c r="C9" s="107">
        <v>110</v>
      </c>
      <c r="D9" s="28" t="s">
        <v>1</v>
      </c>
      <c r="E9" s="28" t="s">
        <v>1</v>
      </c>
      <c r="F9" s="28" t="s">
        <v>1</v>
      </c>
      <c r="G9" s="28" t="s">
        <v>1</v>
      </c>
      <c r="H9" s="28" t="s">
        <v>1</v>
      </c>
      <c r="I9" s="28" t="s">
        <v>1</v>
      </c>
      <c r="J9" s="28" t="s">
        <v>1</v>
      </c>
      <c r="K9" s="28"/>
      <c r="L9" s="28" t="s">
        <v>1</v>
      </c>
      <c r="M9" s="28"/>
      <c r="N9" s="179" t="s">
        <v>897</v>
      </c>
      <c r="O9" s="134" t="s">
        <v>535</v>
      </c>
    </row>
    <row r="10" spans="1:37" ht="13.3" thickBot="1" x14ac:dyDescent="0.4">
      <c r="A10" s="71" t="s">
        <v>719</v>
      </c>
      <c r="B10" s="132" t="s">
        <v>548</v>
      </c>
      <c r="C10" s="107">
        <v>124</v>
      </c>
      <c r="D10" s="28" t="s">
        <v>1</v>
      </c>
      <c r="E10" s="28" t="s">
        <v>1</v>
      </c>
      <c r="F10" s="28" t="s">
        <v>1</v>
      </c>
      <c r="G10" s="28" t="s">
        <v>1</v>
      </c>
      <c r="H10" s="28" t="s">
        <v>1</v>
      </c>
      <c r="I10" s="28" t="s">
        <v>1</v>
      </c>
      <c r="J10" s="28" t="s">
        <v>1</v>
      </c>
      <c r="K10" s="28"/>
      <c r="L10" s="28" t="s">
        <v>1</v>
      </c>
      <c r="M10" s="28"/>
      <c r="N10" s="179" t="s">
        <v>897</v>
      </c>
      <c r="O10" s="134" t="s">
        <v>535</v>
      </c>
    </row>
    <row r="11" spans="1:37" ht="13.3" thickBot="1" x14ac:dyDescent="0.4">
      <c r="A11" s="71" t="s">
        <v>720</v>
      </c>
      <c r="B11" s="132" t="s">
        <v>548</v>
      </c>
      <c r="C11" s="107">
        <v>135</v>
      </c>
      <c r="D11" s="28" t="s">
        <v>1</v>
      </c>
      <c r="E11" s="28" t="s">
        <v>1</v>
      </c>
      <c r="F11" s="28" t="s">
        <v>1</v>
      </c>
      <c r="G11" s="28" t="s">
        <v>1</v>
      </c>
      <c r="H11" s="28" t="s">
        <v>1</v>
      </c>
      <c r="I11" s="28" t="s">
        <v>1</v>
      </c>
      <c r="J11" s="28" t="s">
        <v>1</v>
      </c>
      <c r="K11" s="28"/>
      <c r="L11" s="28" t="s">
        <v>1</v>
      </c>
      <c r="M11" s="28"/>
      <c r="N11" s="179" t="s">
        <v>897</v>
      </c>
      <c r="O11" s="134" t="s">
        <v>535</v>
      </c>
    </row>
    <row r="12" spans="1:37" ht="13.3" thickBot="1" x14ac:dyDescent="0.4">
      <c r="A12" s="71" t="s">
        <v>956</v>
      </c>
      <c r="B12" s="132" t="s">
        <v>548</v>
      </c>
      <c r="C12" s="107">
        <v>183</v>
      </c>
      <c r="D12" s="28" t="s">
        <v>1</v>
      </c>
      <c r="E12" s="28" t="s">
        <v>1</v>
      </c>
      <c r="F12" s="28" t="s">
        <v>1</v>
      </c>
      <c r="G12" s="28" t="s">
        <v>1</v>
      </c>
      <c r="H12" s="28" t="s">
        <v>1</v>
      </c>
      <c r="I12" s="28" t="s">
        <v>1</v>
      </c>
      <c r="J12" s="28" t="s">
        <v>1</v>
      </c>
      <c r="K12" s="28"/>
      <c r="L12" s="28" t="s">
        <v>1</v>
      </c>
      <c r="M12" s="28"/>
      <c r="N12" s="179" t="s">
        <v>897</v>
      </c>
      <c r="O12" s="134" t="s">
        <v>535</v>
      </c>
    </row>
    <row r="13" spans="1:37" ht="13.3" thickBot="1" x14ac:dyDescent="0.4">
      <c r="A13" s="71" t="s">
        <v>721</v>
      </c>
      <c r="B13" s="132" t="s">
        <v>548</v>
      </c>
      <c r="C13" s="107">
        <v>86</v>
      </c>
      <c r="D13" s="28" t="s">
        <v>1</v>
      </c>
      <c r="E13" s="28" t="s">
        <v>1</v>
      </c>
      <c r="F13" s="28" t="s">
        <v>1</v>
      </c>
      <c r="G13" s="28" t="s">
        <v>1</v>
      </c>
      <c r="H13" s="28" t="s">
        <v>1</v>
      </c>
      <c r="I13" s="28" t="s">
        <v>1</v>
      </c>
      <c r="J13" s="28" t="s">
        <v>1</v>
      </c>
      <c r="K13" s="28"/>
      <c r="L13" s="28" t="s">
        <v>1</v>
      </c>
      <c r="M13" s="28"/>
      <c r="N13" s="179" t="s">
        <v>897</v>
      </c>
      <c r="O13" s="134" t="s">
        <v>535</v>
      </c>
    </row>
    <row r="14" spans="1:37" ht="13.3" thickBot="1" x14ac:dyDescent="0.4">
      <c r="A14" s="71" t="s">
        <v>165</v>
      </c>
      <c r="B14" s="132" t="s">
        <v>548</v>
      </c>
      <c r="C14" s="107">
        <v>65</v>
      </c>
      <c r="D14" s="28" t="s">
        <v>1</v>
      </c>
      <c r="E14" s="28" t="s">
        <v>1</v>
      </c>
      <c r="F14" s="28" t="s">
        <v>1</v>
      </c>
      <c r="G14" s="28" t="s">
        <v>1</v>
      </c>
      <c r="H14" s="28" t="s">
        <v>1</v>
      </c>
      <c r="I14" s="28" t="s">
        <v>1</v>
      </c>
      <c r="J14" s="28" t="s">
        <v>1</v>
      </c>
      <c r="K14" s="28" t="s">
        <v>1</v>
      </c>
      <c r="L14" s="28" t="s">
        <v>1</v>
      </c>
      <c r="M14" s="28" t="s">
        <v>1</v>
      </c>
      <c r="N14" s="179" t="s">
        <v>940</v>
      </c>
      <c r="O14" s="134" t="s">
        <v>536</v>
      </c>
    </row>
    <row r="15" spans="1:37" ht="13.3" thickBot="1" x14ac:dyDescent="0.4">
      <c r="A15" s="71" t="s">
        <v>164</v>
      </c>
      <c r="B15" s="132" t="s">
        <v>548</v>
      </c>
      <c r="C15" s="107">
        <v>55</v>
      </c>
      <c r="D15" s="28" t="s">
        <v>1</v>
      </c>
      <c r="E15" s="28" t="s">
        <v>1</v>
      </c>
      <c r="F15" s="28" t="s">
        <v>1</v>
      </c>
      <c r="G15" s="28" t="s">
        <v>1</v>
      </c>
      <c r="H15" s="28" t="s">
        <v>1</v>
      </c>
      <c r="I15" s="28" t="s">
        <v>1</v>
      </c>
      <c r="J15" s="28" t="s">
        <v>1</v>
      </c>
      <c r="K15" s="28" t="s">
        <v>1</v>
      </c>
      <c r="L15" s="28" t="s">
        <v>1</v>
      </c>
      <c r="M15" s="28" t="s">
        <v>1</v>
      </c>
      <c r="N15" s="179" t="s">
        <v>901</v>
      </c>
      <c r="O15" s="134" t="s">
        <v>85</v>
      </c>
    </row>
    <row r="16" spans="1:37" ht="13.3" thickBot="1" x14ac:dyDescent="0.4">
      <c r="A16" s="71" t="s">
        <v>181</v>
      </c>
      <c r="B16" s="132" t="s">
        <v>548</v>
      </c>
      <c r="C16" s="107">
        <v>60</v>
      </c>
      <c r="D16" s="28" t="s">
        <v>1</v>
      </c>
      <c r="E16" s="28" t="s">
        <v>1</v>
      </c>
      <c r="F16" s="28" t="s">
        <v>1</v>
      </c>
      <c r="G16" s="28" t="s">
        <v>1</v>
      </c>
      <c r="H16" s="28" t="s">
        <v>1</v>
      </c>
      <c r="I16" s="28" t="s">
        <v>1</v>
      </c>
      <c r="J16" s="28" t="s">
        <v>1</v>
      </c>
      <c r="K16" s="28"/>
      <c r="L16" s="28"/>
      <c r="M16" s="28"/>
      <c r="N16" s="179" t="s">
        <v>816</v>
      </c>
      <c r="O16" s="134" t="s">
        <v>537</v>
      </c>
    </row>
    <row r="17" spans="1:15" ht="13.3" thickBot="1" x14ac:dyDescent="0.4">
      <c r="A17" s="71" t="s">
        <v>609</v>
      </c>
      <c r="B17" s="132" t="s">
        <v>548</v>
      </c>
      <c r="C17" s="107">
        <v>5</v>
      </c>
      <c r="D17" s="28"/>
      <c r="E17" s="28" t="s">
        <v>1</v>
      </c>
      <c r="F17" s="28" t="s">
        <v>1</v>
      </c>
      <c r="G17" s="28" t="s">
        <v>1</v>
      </c>
      <c r="H17" s="28" t="s">
        <v>1</v>
      </c>
      <c r="I17" s="28" t="s">
        <v>1</v>
      </c>
      <c r="J17" s="28" t="s">
        <v>1</v>
      </c>
      <c r="K17" s="28"/>
      <c r="L17" s="28" t="s">
        <v>1</v>
      </c>
      <c r="M17" s="28"/>
      <c r="N17" s="179" t="s">
        <v>817</v>
      </c>
      <c r="O17" s="134" t="s">
        <v>621</v>
      </c>
    </row>
    <row r="18" spans="1:15" ht="13.3" thickBot="1" x14ac:dyDescent="0.4">
      <c r="A18" s="71" t="s">
        <v>827</v>
      </c>
      <c r="B18" s="132" t="s">
        <v>548</v>
      </c>
      <c r="C18" s="107">
        <v>6</v>
      </c>
      <c r="D18" s="28" t="s">
        <v>815</v>
      </c>
      <c r="E18" s="28" t="s">
        <v>1</v>
      </c>
      <c r="F18" s="28" t="s">
        <v>1</v>
      </c>
      <c r="G18" s="28" t="s">
        <v>1</v>
      </c>
      <c r="H18" s="28" t="s">
        <v>1</v>
      </c>
      <c r="I18" s="28" t="s">
        <v>1</v>
      </c>
      <c r="J18" s="28" t="s">
        <v>1</v>
      </c>
      <c r="K18" s="28"/>
      <c r="L18" s="28"/>
      <c r="M18" s="28"/>
      <c r="N18" s="179" t="s">
        <v>829</v>
      </c>
      <c r="O18" s="134" t="s">
        <v>830</v>
      </c>
    </row>
    <row r="19" spans="1:15" ht="13.3" thickBot="1" x14ac:dyDescent="0.4">
      <c r="A19" s="71" t="s">
        <v>828</v>
      </c>
      <c r="B19" s="132" t="s">
        <v>548</v>
      </c>
      <c r="C19" s="107">
        <v>40</v>
      </c>
      <c r="D19" s="28" t="s">
        <v>585</v>
      </c>
      <c r="E19" s="28" t="s">
        <v>1</v>
      </c>
      <c r="F19" s="28" t="s">
        <v>1</v>
      </c>
      <c r="G19" s="28" t="s">
        <v>1</v>
      </c>
      <c r="H19" s="28" t="s">
        <v>1</v>
      </c>
      <c r="I19" s="28" t="s">
        <v>1</v>
      </c>
      <c r="J19" s="28"/>
      <c r="K19" s="28" t="s">
        <v>1</v>
      </c>
      <c r="L19" s="28"/>
      <c r="M19" s="28"/>
      <c r="N19" s="179" t="s">
        <v>846</v>
      </c>
      <c r="O19" s="134" t="s">
        <v>832</v>
      </c>
    </row>
    <row r="20" spans="1:15" ht="13.3" thickBot="1" x14ac:dyDescent="0.4">
      <c r="A20" s="71" t="s">
        <v>845</v>
      </c>
      <c r="B20" s="132" t="s">
        <v>548</v>
      </c>
      <c r="C20" s="107">
        <v>15</v>
      </c>
      <c r="D20" s="28" t="s">
        <v>585</v>
      </c>
      <c r="E20" s="28" t="s">
        <v>1</v>
      </c>
      <c r="F20" s="28" t="s">
        <v>1</v>
      </c>
      <c r="G20" s="28" t="s">
        <v>1</v>
      </c>
      <c r="H20" s="28" t="s">
        <v>1</v>
      </c>
      <c r="I20" s="28" t="s">
        <v>1</v>
      </c>
      <c r="J20" s="28"/>
      <c r="K20" s="28" t="s">
        <v>1</v>
      </c>
      <c r="L20" s="28"/>
      <c r="M20" s="28"/>
      <c r="N20" s="179" t="s">
        <v>846</v>
      </c>
      <c r="O20" s="134" t="s">
        <v>832</v>
      </c>
    </row>
    <row r="21" spans="1:15" ht="13.3" thickBot="1" x14ac:dyDescent="0.4">
      <c r="A21" s="71" t="s">
        <v>182</v>
      </c>
      <c r="B21" s="132" t="s">
        <v>548</v>
      </c>
      <c r="C21" s="107">
        <v>15</v>
      </c>
      <c r="D21" s="28" t="s">
        <v>585</v>
      </c>
      <c r="E21" s="28" t="s">
        <v>1</v>
      </c>
      <c r="F21" s="28" t="s">
        <v>1</v>
      </c>
      <c r="G21" s="28" t="s">
        <v>1</v>
      </c>
      <c r="H21" s="28" t="s">
        <v>1</v>
      </c>
      <c r="I21" s="28" t="s">
        <v>1</v>
      </c>
      <c r="J21" s="28"/>
      <c r="K21" s="28" t="s">
        <v>1</v>
      </c>
      <c r="L21" s="28" t="s">
        <v>1</v>
      </c>
      <c r="M21" s="28"/>
      <c r="N21" s="182" t="s">
        <v>879</v>
      </c>
      <c r="O21" s="134" t="s">
        <v>703</v>
      </c>
    </row>
  </sheetData>
  <conditionalFormatting sqref="B21:B22 B2:B11 B13:B17">
    <cfRule type="expression" dxfId="1521" priority="17">
      <formula>B2="Exclude"</formula>
    </cfRule>
  </conditionalFormatting>
  <conditionalFormatting sqref="A21 A2:A11 A13:A16">
    <cfRule type="expression" dxfId="1520" priority="15">
      <formula>B2="Exclude"</formula>
    </cfRule>
  </conditionalFormatting>
  <conditionalFormatting sqref="A17">
    <cfRule type="expression" dxfId="1519" priority="12">
      <formula>B17="Exclude"</formula>
    </cfRule>
  </conditionalFormatting>
  <conditionalFormatting sqref="B7:B11 B13">
    <cfRule type="expression" dxfId="1518" priority="11">
      <formula>B7="Exclude"</formula>
    </cfRule>
  </conditionalFormatting>
  <conditionalFormatting sqref="B19">
    <cfRule type="expression" dxfId="1517" priority="9">
      <formula>B19="Exclude"</formula>
    </cfRule>
  </conditionalFormatting>
  <conditionalFormatting sqref="A19">
    <cfRule type="expression" dxfId="1516" priority="8">
      <formula>B19="Exclude"</formula>
    </cfRule>
  </conditionalFormatting>
  <conditionalFormatting sqref="B18">
    <cfRule type="expression" dxfId="1515" priority="7">
      <formula>B18="Exclude"</formula>
    </cfRule>
  </conditionalFormatting>
  <conditionalFormatting sqref="A18">
    <cfRule type="expression" dxfId="1514" priority="6">
      <formula>B18="Exclude"</formula>
    </cfRule>
  </conditionalFormatting>
  <conditionalFormatting sqref="B20">
    <cfRule type="expression" dxfId="1513" priority="5">
      <formula>B20="Exclude"</formula>
    </cfRule>
  </conditionalFormatting>
  <conditionalFormatting sqref="A20">
    <cfRule type="expression" dxfId="1512" priority="4">
      <formula>B20="Exclude"</formula>
    </cfRule>
  </conditionalFormatting>
  <conditionalFormatting sqref="B12">
    <cfRule type="expression" dxfId="1511" priority="3">
      <formula>B12="Exclude"</formula>
    </cfRule>
  </conditionalFormatting>
  <conditionalFormatting sqref="A12">
    <cfRule type="expression" dxfId="1510" priority="2">
      <formula>B12="Exclude"</formula>
    </cfRule>
  </conditionalFormatting>
  <conditionalFormatting sqref="B12">
    <cfRule type="expression" dxfId="1509" priority="1">
      <formula>B12="Exclude"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7" r:id="rId2" xr:uid="{CE1A2A0E-3BB4-4188-A95F-E3D87D10280A}"/>
    <hyperlink ref="O2" r:id="rId3" xr:uid="{4D54E1A7-48AD-4719-8F12-A4E579024CD7}"/>
    <hyperlink ref="O15" r:id="rId4" xr:uid="{5BB12F37-3EDD-49EF-94FD-ABA544A0780E}"/>
    <hyperlink ref="O14" r:id="rId5" xr:uid="{32BDE9BC-0DC1-43B2-9BD6-C9851931BA0F}"/>
    <hyperlink ref="O16" r:id="rId6" xr:uid="{9F06EF7C-450D-4763-8EAD-E1E70838A9F8}"/>
    <hyperlink ref="O8" r:id="rId7" xr:uid="{9E947A34-F1F9-41FB-97C5-AAFDB492FE1C}"/>
    <hyperlink ref="O9" r:id="rId8" xr:uid="{FD9C0AD1-1955-489E-9DA0-7F3232E47F17}"/>
    <hyperlink ref="O10" r:id="rId9" xr:uid="{CCB77643-743F-4089-93A0-8AF7521DFFF2}"/>
    <hyperlink ref="O11" r:id="rId10" xr:uid="{F3BBB392-FFB9-4226-8854-84FC79295FF1}"/>
    <hyperlink ref="O13" r:id="rId11" xr:uid="{1EF21A71-3496-4C5E-9976-AFE824DD8B81}"/>
    <hyperlink ref="O3" r:id="rId12" xr:uid="{FCB10BE6-C08D-48EB-A5A0-DBB2EB120734}"/>
    <hyperlink ref="O4" r:id="rId13" xr:uid="{EEF82746-0898-4379-8E29-7FD9AB9F032C}"/>
    <hyperlink ref="O21" r:id="rId14" xr:uid="{1E50655C-53F0-4236-8464-8CFDC3E9E46A}"/>
    <hyperlink ref="O5" r:id="rId15" xr:uid="{92A1F051-942D-45DD-A1A1-27C99EE826E8}"/>
    <hyperlink ref="O12" r:id="rId16" xr:uid="{3759CB66-4D9D-48BC-9B46-5F41CE254B97}"/>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435</v>
      </c>
      <c r="D1" s="102" t="s">
        <v>468</v>
      </c>
      <c r="F1" s="101" t="s">
        <v>436</v>
      </c>
      <c r="H1" s="47" t="s">
        <v>445</v>
      </c>
      <c r="I1" s="55"/>
      <c r="J1" s="55"/>
      <c r="K1" s="55"/>
      <c r="L1" s="55"/>
      <c r="M1" s="55"/>
      <c r="N1" s="56"/>
      <c r="O1" s="65"/>
      <c r="P1" s="65"/>
      <c r="R1" s="120" t="s">
        <v>531</v>
      </c>
      <c r="S1" s="112"/>
      <c r="T1" s="138" t="str">
        <f>IF(profile="","No profile loaded",profile)</f>
        <v>No profile loaded</v>
      </c>
      <c r="U1" s="138"/>
      <c r="V1" s="139" t="str">
        <f ca="1">Profiles!D4</f>
        <v/>
      </c>
      <c r="BA1" s="74" t="s">
        <v>446</v>
      </c>
      <c r="BB1" s="42" t="s">
        <v>446</v>
      </c>
    </row>
    <row r="2" spans="1:54" s="78" customFormat="1" ht="12.45" thickBot="1" x14ac:dyDescent="0.4">
      <c r="A2" s="76">
        <v>1</v>
      </c>
      <c r="B2" s="77" t="str">
        <f ca="1">"Required ("&amp;COUNTIF(Data!$BR:$BR,1)&amp;")"</f>
        <v>Required (6)</v>
      </c>
      <c r="D2" s="79"/>
      <c r="F2" s="79" t="s">
        <v>446</v>
      </c>
      <c r="H2" s="90" t="str">
        <f ca="1">Analysis!C18</f>
        <v>(#1) AT&amp;T TV Now Plus with (+0 Add-Ons) / Vidgo (+0 Add-Ons)  [%100 of marked] for $95</v>
      </c>
      <c r="I2" s="91"/>
      <c r="J2" s="91"/>
      <c r="K2" s="91"/>
      <c r="L2" s="91"/>
      <c r="M2" s="91"/>
      <c r="N2" s="91"/>
      <c r="O2" s="91"/>
      <c r="P2" s="92"/>
      <c r="R2" s="120" t="s">
        <v>532</v>
      </c>
      <c r="S2" s="135"/>
      <c r="T2" s="136" t="str">
        <f>marker_pick</f>
        <v>3 - Mild Interest</v>
      </c>
      <c r="U2" s="136"/>
      <c r="V2" s="137" t="str">
        <f ca="1">COUNTIFS(Data!D:D,1)&amp;" marked"</f>
        <v>9 marked</v>
      </c>
      <c r="BA2" s="75" t="s">
        <v>447</v>
      </c>
      <c r="BB2" s="78" t="s">
        <v>808</v>
      </c>
    </row>
    <row r="3" spans="1:54" s="78" customFormat="1" x14ac:dyDescent="0.35">
      <c r="A3" s="76">
        <v>2</v>
      </c>
      <c r="B3" s="94" t="str">
        <f ca="1">"High Interest ("&amp;COUNTIF(Data!$BR:$BR,2)&amp;")"</f>
        <v>High Interest (2)</v>
      </c>
      <c r="D3" s="48"/>
      <c r="F3" s="95" t="s">
        <v>437</v>
      </c>
      <c r="H3" s="52" t="str">
        <f ca="1">Analysis!D18</f>
        <v>(#2) Hulu with Live TV with (+0 Add-Ons) / Vidgo (+0 Add-Ons)  [%100 of marked] for $95</v>
      </c>
      <c r="P3" s="80"/>
      <c r="R3" s="120" t="s">
        <v>454</v>
      </c>
      <c r="S3" s="109"/>
      <c r="T3" s="122" t="str">
        <f>IF(price_limit&gt;0,price_limit,"No Limit")</f>
        <v>No Limit</v>
      </c>
      <c r="U3" s="110"/>
      <c r="V3" s="111" t="str">
        <f>IF(ISNUMBER(price_limit),COUNTIF(WhatIf!G:G,"&gt;"&amp;price_limit)&amp;" exclusions","")</f>
        <v/>
      </c>
      <c r="BA3" s="75" t="s">
        <v>448</v>
      </c>
      <c r="BB3" s="78" t="s">
        <v>424</v>
      </c>
    </row>
    <row r="4" spans="1:54" s="78" customFormat="1" x14ac:dyDescent="0.35">
      <c r="A4" s="76">
        <v>3</v>
      </c>
      <c r="B4" s="96" t="str">
        <f ca="1">"Mild Interest ("&amp;COUNTIF(Data!$BR:$BR,3)&amp;")"</f>
        <v>Mild Interest (1)</v>
      </c>
      <c r="D4" s="104" t="s">
        <v>469</v>
      </c>
      <c r="F4" s="98" t="s">
        <v>438</v>
      </c>
      <c r="H4" s="53" t="str">
        <f ca="1">Analysis!E18</f>
        <v>(#3) Hulu with Live TV by itself (+0 Add-Ons) [%78 of marked] for $55</v>
      </c>
      <c r="I4" s="99"/>
      <c r="J4" s="99"/>
      <c r="K4" s="99"/>
      <c r="L4" s="99"/>
      <c r="M4" s="99"/>
      <c r="N4" s="99"/>
      <c r="O4" s="99"/>
      <c r="P4" s="100"/>
      <c r="R4" s="120" t="s">
        <v>571</v>
      </c>
      <c r="S4" s="109"/>
      <c r="T4" s="121" t="str">
        <f>IF(price_weight_used&lt;&gt;50,price_weight_used,"Price &amp; Networks - Equal Weighting")</f>
        <v>Price &amp; Networks - Equal Weighting</v>
      </c>
      <c r="U4" s="110"/>
      <c r="V4" s="111"/>
      <c r="BA4" s="75" t="s">
        <v>449</v>
      </c>
      <c r="BB4" s="78" t="s">
        <v>189</v>
      </c>
    </row>
    <row r="5" spans="1:54" x14ac:dyDescent="0.35">
      <c r="BA5" s="75" t="str">
        <f>Services!A2</f>
        <v>Philo</v>
      </c>
      <c r="BB5" s="42" t="s">
        <v>198</v>
      </c>
    </row>
    <row r="6" spans="1:54" s="88" customFormat="1" ht="24" x14ac:dyDescent="0.35">
      <c r="A6" s="85"/>
      <c r="B6" s="86" t="s">
        <v>424</v>
      </c>
      <c r="C6" s="87"/>
      <c r="D6" s="86" t="s">
        <v>189</v>
      </c>
      <c r="E6" s="87"/>
      <c r="F6" s="86" t="s">
        <v>198</v>
      </c>
      <c r="G6" s="87"/>
      <c r="H6" s="86" t="s">
        <v>432</v>
      </c>
      <c r="I6" s="87"/>
      <c r="J6" s="86" t="s">
        <v>269</v>
      </c>
      <c r="K6" s="87"/>
      <c r="L6" s="86" t="s">
        <v>425</v>
      </c>
      <c r="M6" s="87"/>
      <c r="N6" s="86" t="s">
        <v>433</v>
      </c>
      <c r="O6" s="87"/>
      <c r="P6" s="86" t="s">
        <v>434</v>
      </c>
      <c r="Q6" s="87"/>
      <c r="R6" s="86" t="s">
        <v>205</v>
      </c>
      <c r="S6" s="87"/>
      <c r="T6" s="86" t="s">
        <v>427</v>
      </c>
      <c r="U6" s="87"/>
      <c r="V6" s="86" t="s">
        <v>197</v>
      </c>
      <c r="W6" s="87"/>
      <c r="X6" s="86" t="s">
        <v>430</v>
      </c>
      <c r="Y6" s="87"/>
      <c r="Z6" s="86" t="s">
        <v>808</v>
      </c>
      <c r="BA6" s="75" t="str">
        <f>Services!A3</f>
        <v>Sling Orange</v>
      </c>
      <c r="BB6" s="88" t="s">
        <v>432</v>
      </c>
    </row>
    <row r="7" spans="1:54" ht="24" x14ac:dyDescent="0.35">
      <c r="A7" s="43">
        <v>1</v>
      </c>
      <c r="B7" s="43" t="str" cm="1">
        <f t="array" ref="B7">IFERROR(_xlfn.SINGLE(INDEX(Data!A$1:$A$1009,_xlfn.AGGREGATE(15,6,((Data!$C$1:$C$1009=B$6)/(Data!$C$1:$C$1009=B$6))*ROW(Data!$C$1:$C$1009),ROW(B7)-ROW(B$6)),1)),"")</f>
        <v>ABC</v>
      </c>
      <c r="C7" s="43"/>
      <c r="D7" s="43" t="str" cm="1">
        <f t="array" ref="D7">IFERROR(_xlfn.SINGLE(INDEX(Data!$A$1:C$1009,_xlfn.AGGREGATE(15,6,((Data!$C$1:$C$1009=D$6)/(Data!$C$1:$C$1009=D$6))*ROW(Data!$C$1:$C$1009),ROW(D7)-ROW(D$6)),1)),"")</f>
        <v>Animal Planet</v>
      </c>
      <c r="E7" s="43"/>
      <c r="F7" s="43" t="str" cm="1">
        <f t="array" ref="F7">IFERROR(_xlfn.SINGLE(INDEX(Data!$A$1:E$1009,_xlfn.AGGREGATE(15,6,((Data!$C$1:$C$1009=F$6)/(Data!$C$1:$C$1009=F$6))*ROW(Data!$C$1:$C$1009),ROW(F7)-ROW(F$6)),1)),"")</f>
        <v>ACC Network</v>
      </c>
      <c r="G7" s="43"/>
      <c r="H7" s="43" t="str" cm="1">
        <f t="array" ref="H7">IFERROR(_xlfn.SINGLE(INDEX(Data!$A$1:G$1009,_xlfn.AGGREGATE(15,6,((Data!$C$1:$C$1009=H$6)/(Data!$C$1:$C$1009=H$6))*ROW(Data!$C$1:$C$1009),ROW(H7)-ROW(H$6)),1)),"")</f>
        <v>Big Ten Network</v>
      </c>
      <c r="I7" s="43"/>
      <c r="J7" s="43" t="str" cm="1">
        <f t="array" ref="J7">IFERROR(_xlfn.SINGLE(INDEX(Data!$A$1:J$1009,_xlfn.AGGREGATE(15,6,((Data!$C$1:$C$1009=J$6)/(Data!$C$1:$C$1009=J$6))*ROW(Data!$C$1:$C$1009),ROW(J7)-ROW(J$6)),1)),"")</f>
        <v>A Wealth of Entertainment</v>
      </c>
      <c r="K7" s="43"/>
      <c r="L7" s="43" t="str" cm="1">
        <f t="array" ref="L7">IFERROR(_xlfn.SINGLE(INDEX(Data!$A$1:L$1009,_xlfn.AGGREGATE(15,6,((Data!$C$1:$C$1009=L$6)/(Data!$C$1:$C$1009=L$6))*ROW(Data!$C$1:$C$1009),ROW(L7)-ROW(L$6)),1)),"")</f>
        <v>CineFest</v>
      </c>
      <c r="M7" s="43"/>
      <c r="N7" s="43" t="str" cm="1">
        <f t="array" ref="N7">IFERROR(_xlfn.SINGLE(INDEX(Data!$A$1:N$1009,_xlfn.AGGREGATE(15,6,((Data!$C$1:$C$1009=N$6)/(Data!$C$1:$C$1009=N$6))*ROW(Data!$C$1:$C$1009),ROW(N7)-ROW(N$6)),1)),"")</f>
        <v>AMC Premiere</v>
      </c>
      <c r="O7" s="43"/>
      <c r="P7" s="43" t="str" cm="1">
        <f t="array" ref="P7">IFERROR(_xlfn.SINGLE(INDEX(Data!$A$1:Q$1009,_xlfn.AGGREGATE(15,6,((Data!$C$1:$C$1009=P$6)/(Data!$C$1:$C$1009=P$6))*ROW(Data!$C$1:$C$1009),ROW(P7)-ROW(P$6)),1)),"")</f>
        <v>Baby First</v>
      </c>
      <c r="Q7" s="43"/>
      <c r="R7" s="43" t="str" cm="1">
        <f t="array" ref="R7">IFERROR(_xlfn.SINGLE(INDEX(Data!$A$1:R$1009,_xlfn.AGGREGATE(15,6,((Data!$C$1:$C$1009=R$6)/(Data!$C$1:$C$1009=R$6))*ROW(Data!$C$1:$C$1009),ROW(R7)-ROW(R$6)),1)),"")</f>
        <v>ABC News</v>
      </c>
      <c r="S7" s="43"/>
      <c r="T7" s="43" t="str" cm="1">
        <f t="array" ref="T7">IFERROR(_xlfn.SINGLE(INDEX(Data!$A$1:S$1009,_xlfn.AGGREGATE(15,6,((Data!$C$1:$C$1009=T$6)/(Data!$C$1:$C$1009=T$6))*ROW(Data!$C$1:$C$1009),ROW(T7)-ROW(T$6)),1)),"")</f>
        <v>BET Jams</v>
      </c>
      <c r="U7" s="43"/>
      <c r="V7" s="43" t="str" cm="1">
        <f t="array" ref="V7">IFERROR(_xlfn.SINGLE(INDEX(Data!$A$1:X$1009,_xlfn.AGGREGATE(15,6,((Data!$C$1:$C$1009=V$6)/(Data!$C$1:$C$1009=V$6))*ROW(Data!$C$1:$C$1009),ROW(V7)-ROW(V$6)),1)),"")</f>
        <v>¡Hola! TV</v>
      </c>
      <c r="W7" s="43"/>
      <c r="X7" s="43" t="str" cm="1">
        <f t="array" ref="X7">IFERROR(_xlfn.SINGLE(INDEX(Data!$A$1:Z$1009,_xlfn.AGGREGATE(15,6,((Data!$C$1:$C$1009=X$6)/(Data!$C$1:$C$1009=X$6))*ROW(Data!$C$1:$C$1009),ROW(X7)-ROW(X$6)),1)),"")</f>
        <v>Benfica TV</v>
      </c>
      <c r="Y7" s="43">
        <v>1</v>
      </c>
      <c r="Z7" s="43" t="str" cm="1">
        <f t="array" ref="Z7">IFERROR(_xlfn.SINGLE(INDEX(Data!$A$1:AB$1009,_xlfn.AGGREGATE(15,6,((Data!$C$1:$C$1009=Z$6)/(Data!$C$1:$C$1009=Z$6))*ROW(Data!$C$1:$C$1009),ROW(Z7)-ROW(Z$6)),1)),"")</f>
        <v>[DVR]</v>
      </c>
      <c r="BA7" s="75" t="str">
        <f>Services!A4</f>
        <v>Sling Blue</v>
      </c>
      <c r="BB7" s="42" t="s">
        <v>269</v>
      </c>
    </row>
    <row r="8" spans="1:54" ht="24" x14ac:dyDescent="0.35">
      <c r="A8" s="43">
        <v>1</v>
      </c>
      <c r="B8" s="43" t="str" cm="1">
        <f t="array" ref="B8">IFERROR(_xlfn.SINGLE(INDEX(Data!A$1:$A$1009,_xlfn.AGGREGATE(15,6,((Data!$C$1:$C$1009=B$6)/(Data!$C$1:$C$1009=B$6))*ROW(Data!$C$1:$C$1009),ROW(B8)-ROW(B$6)),1)),"")</f>
        <v>CBS</v>
      </c>
      <c r="C8" s="43">
        <v>2</v>
      </c>
      <c r="D8" s="43" t="str" cm="1">
        <f t="array" ref="D8">IFERROR(_xlfn.SINGLE(INDEX(Data!$A$1:C$1009,_xlfn.AGGREGATE(15,6,((Data!$C$1:$C$1009=D$6)/(Data!$C$1:$C$1009=D$6))*ROW(Data!$C$1:$C$1009),ROW(D8)-ROW(D$6)),1)),"")</f>
        <v>Aspire</v>
      </c>
      <c r="E8" s="43"/>
      <c r="F8" s="43" t="str" cm="1">
        <f t="array" ref="F8">IFERROR(_xlfn.SINGLE(INDEX(Data!$A$1:E$1009,_xlfn.AGGREGATE(15,6,((Data!$C$1:$C$1009=F$6)/(Data!$C$1:$C$1009=F$6))*ROW(Data!$C$1:$C$1009),ROW(F8)-ROW(F$6)),1)),"")</f>
        <v>ACC Network Extra</v>
      </c>
      <c r="G8" s="43"/>
      <c r="H8" s="43" t="str" cm="1">
        <f t="array" ref="H8">IFERROR(_xlfn.SINGLE(INDEX(Data!$A$1:G$1009,_xlfn.AGGREGATE(15,6,((Data!$C$1:$C$1009=H$6)/(Data!$C$1:$C$1009=H$6))*ROW(Data!$C$1:$C$1009),ROW(H8)-ROW(H$6)),1)),"")</f>
        <v>Eleven Sports</v>
      </c>
      <c r="I8" s="43">
        <v>1</v>
      </c>
      <c r="J8" s="43" t="str" cm="1">
        <f t="array" ref="J8">IFERROR(_xlfn.SINGLE(INDEX(Data!$A$1:J$1009,_xlfn.AGGREGATE(15,6,((Data!$C$1:$C$1009=J$6)/(Data!$C$1:$C$1009=J$6))*ROW(Data!$C$1:$C$1009),ROW(J8)-ROW(J$6)),1)),"")</f>
        <v>A&amp;E</v>
      </c>
      <c r="K8" s="43"/>
      <c r="L8" s="43" t="str" cm="1">
        <f t="array" ref="L8">IFERROR(_xlfn.SINGLE(INDEX(Data!$A$1:L$1009,_xlfn.AGGREGATE(15,6,((Data!$C$1:$C$1009=L$6)/(Data!$C$1:$C$1009=L$6))*ROW(Data!$C$1:$C$1009),ROW(L8)-ROW(L$6)),1)),"")</f>
        <v>Cinemoi</v>
      </c>
      <c r="M8" s="43"/>
      <c r="N8" s="43" t="str" cm="1">
        <f t="array" ref="N8">IFERROR(_xlfn.SINGLE(INDEX(Data!$A$1:N$1009,_xlfn.AGGREGATE(15,6,((Data!$C$1:$C$1009=N$6)/(Data!$C$1:$C$1009=N$6))*ROW(Data!$C$1:$C$1009),ROW(N8)-ROW(N$6)),1)),"")</f>
        <v>Cinemax</v>
      </c>
      <c r="O8" s="43"/>
      <c r="P8" s="43" t="str" cm="1">
        <f t="array" ref="P8">IFERROR(_xlfn.SINGLE(INDEX(Data!$A$1:Q$1009,_xlfn.AGGREGATE(15,6,((Data!$C$1:$C$1009=P$6)/(Data!$C$1:$C$1009=P$6))*ROW(Data!$C$1:$C$1009),ROW(P8)-ROW(P$6)),1)),"")</f>
        <v>BabyTV</v>
      </c>
      <c r="Q8" s="43"/>
      <c r="R8" s="43" t="str" cm="1">
        <f t="array" ref="R8">IFERROR(_xlfn.SINGLE(INDEX(Data!$A$1:R$1009,_xlfn.AGGREGATE(15,6,((Data!$C$1:$C$1009=R$6)/(Data!$C$1:$C$1009=R$6))*ROW(Data!$C$1:$C$1009),ROW(R8)-ROW(R$6)),1)),"")</f>
        <v>ABC News Live</v>
      </c>
      <c r="S8" s="43"/>
      <c r="T8" s="43" t="str" cm="1">
        <f t="array" ref="T8">IFERROR(_xlfn.SINGLE(INDEX(Data!$A$1:S$1009,_xlfn.AGGREGATE(15,6,((Data!$C$1:$C$1009=T$6)/(Data!$C$1:$C$1009=T$6))*ROW(Data!$C$1:$C$1009),ROW(T8)-ROW(T$6)),1)),"")</f>
        <v>BET Soul</v>
      </c>
      <c r="U8" s="43"/>
      <c r="V8" s="43" t="str" cm="1">
        <f t="array" ref="V8">IFERROR(_xlfn.SINGLE(INDEX(Data!$A$1:X$1009,_xlfn.AGGREGATE(15,6,((Data!$C$1:$C$1009=V$6)/(Data!$C$1:$C$1009=V$6))*ROW(Data!$C$1:$C$1009),ROW(V8)-ROW(V$6)),1)),"")</f>
        <v>Altres Series</v>
      </c>
      <c r="W8" s="43"/>
      <c r="X8" s="43" t="str" cm="1">
        <f t="array" ref="X8">IFERROR(_xlfn.SINGLE(INDEX(Data!$A$1:Z$1009,_xlfn.AGGREGATE(15,6,((Data!$C$1:$C$1009=X$6)/(Data!$C$1:$C$1009=X$6))*ROW(Data!$C$1:$C$1009),ROW(X8)-ROW(X$6)),1)),"")</f>
        <v>CubaMax</v>
      </c>
      <c r="Y8" s="43"/>
      <c r="Z8" s="43" t="str" cm="1">
        <f t="array" ref="Z8">IFERROR(_xlfn.SINGLE(INDEX(Data!$A$1:AB$1009,_xlfn.AGGREGATE(15,6,((Data!$C$1:$C$1009=Z$6)/(Data!$C$1:$C$1009=Z$6))*ROW(Data!$C$1:$C$1009),ROW(Z8)-ROW(Z$6)),1)),"")</f>
        <v>AT&amp;T TV: Movies Extra Pack</v>
      </c>
      <c r="BA8" s="75" t="str">
        <f>Services!A5</f>
        <v>Orange + Blue</v>
      </c>
      <c r="BB8" s="42" t="s">
        <v>425</v>
      </c>
    </row>
    <row r="9" spans="1:54" ht="24" x14ac:dyDescent="0.35">
      <c r="A9" s="43"/>
      <c r="B9" s="43" t="str" cm="1">
        <f t="array" ref="B9">IFERROR(_xlfn.SINGLE(INDEX(Data!A$1:$A$1009,_xlfn.AGGREGATE(15,6,((Data!$C$1:$C$1009=B$6)/(Data!$C$1:$C$1009=B$6))*ROW(Data!$C$1:$C$1009),ROW(B9)-ROW(B$6)),1)),"")</f>
        <v>CW</v>
      </c>
      <c r="C9" s="43"/>
      <c r="D9" s="43" t="str" cm="1">
        <f t="array" ref="D9">IFERROR(_xlfn.SINGLE(INDEX(Data!$A$1:C$1009,_xlfn.AGGREGATE(15,6,((Data!$C$1:$C$1009=D$6)/(Data!$C$1:$C$1009=D$6))*ROW(Data!$C$1:$C$1009),ROW(D9)-ROW(D$6)),1)),"")</f>
        <v>AWE Encore</v>
      </c>
      <c r="E9" s="43"/>
      <c r="F9" s="43" t="str" cm="1">
        <f t="array" ref="F9">IFERROR(_xlfn.SINGLE(INDEX(Data!$A$1:E$1009,_xlfn.AGGREGATE(15,6,((Data!$C$1:$C$1009=F$6)/(Data!$C$1:$C$1009=F$6))*ROW(Data!$C$1:$C$1009),ROW(F9)-ROW(F$6)),1)),"")</f>
        <v>Bein Connect 4</v>
      </c>
      <c r="G9" s="43"/>
      <c r="H9" s="43" t="str" cm="1">
        <f t="array" ref="H9">IFERROR(_xlfn.SINGLE(INDEX(Data!$A$1:G$1009,_xlfn.AGGREGATE(15,6,((Data!$C$1:$C$1009=H$6)/(Data!$C$1:$C$1009=H$6))*ROW(Data!$C$1:$C$1009),ROW(H9)-ROW(H$6)),1)),"")</f>
        <v>Fox Sports Regionals</v>
      </c>
      <c r="I9" s="43"/>
      <c r="J9" s="43" t="str" cm="1">
        <f t="array" ref="J9">IFERROR(_xlfn.SINGLE(INDEX(Data!$A$1:J$1009,_xlfn.AGGREGATE(15,6,((Data!$C$1:$C$1009=J$6)/(Data!$C$1:$C$1009=J$6))*ROW(Data!$C$1:$C$1009),ROW(J9)-ROW(J$6)),1)),"")</f>
        <v>Acorn</v>
      </c>
      <c r="K9" s="43"/>
      <c r="L9" s="43" t="str" cm="1">
        <f t="array" ref="L9">IFERROR(_xlfn.SINGLE(INDEX(Data!$A$1:L$1009,_xlfn.AGGREGATE(15,6,((Data!$C$1:$C$1009=L$6)/(Data!$C$1:$C$1009=L$6))*ROW(Data!$C$1:$C$1009),ROW(L9)-ROW(L$6)),1)),"")</f>
        <v>FX Movie Channel</v>
      </c>
      <c r="M9" s="43"/>
      <c r="N9" s="43" t="str" cm="1">
        <f t="array" ref="N9">IFERROR(_xlfn.SINGLE(INDEX(Data!$A$1:N$1009,_xlfn.AGGREGATE(15,6,((Data!$C$1:$C$1009=N$6)/(Data!$C$1:$C$1009=N$6))*ROW(Data!$C$1:$C$1009),ROW(N9)-ROW(N$6)),1)),"")</f>
        <v>Cinemax Actionmax</v>
      </c>
      <c r="O9" s="43"/>
      <c r="P9" s="43" t="str" cm="1">
        <f t="array" ref="P9">IFERROR(_xlfn.SINGLE(INDEX(Data!$A$1:Q$1009,_xlfn.AGGREGATE(15,6,((Data!$C$1:$C$1009=P$6)/(Data!$C$1:$C$1009=P$6))*ROW(Data!$C$1:$C$1009),ROW(P9)-ROW(P$6)),1)),"")</f>
        <v>BabyTV Español</v>
      </c>
      <c r="Q9" s="43"/>
      <c r="R9" s="43" t="str" cm="1">
        <f t="array" ref="R9">IFERROR(_xlfn.SINGLE(INDEX(Data!$A$1:R$1009,_xlfn.AGGREGATE(15,6,((Data!$C$1:$C$1009=R$6)/(Data!$C$1:$C$1009=R$6))*ROW(Data!$C$1:$C$1009),ROW(R9)-ROW(R$6)),1)),"")</f>
        <v>AccuWeather</v>
      </c>
      <c r="S9" s="43"/>
      <c r="T9" s="43" t="str" cm="1">
        <f t="array" ref="T9">IFERROR(_xlfn.SINGLE(INDEX(Data!$A$1:S$1009,_xlfn.AGGREGATE(15,6,((Data!$C$1:$C$1009=T$6)/(Data!$C$1:$C$1009=T$6))*ROW(Data!$C$1:$C$1009),ROW(T9)-ROW(T$6)),1)),"")</f>
        <v>ClubbingTV</v>
      </c>
      <c r="U9" s="43"/>
      <c r="V9" s="43" t="str" cm="1">
        <f t="array" ref="V9">IFERROR(_xlfn.SINGLE(INDEX(Data!$A$1:X$1009,_xlfn.AGGREGATE(15,6,((Data!$C$1:$C$1009=V$6)/(Data!$C$1:$C$1009=V$6))*ROW(Data!$C$1:$C$1009),ROW(V9)-ROW(V$6)),1)),"")</f>
        <v>Antena 3</v>
      </c>
      <c r="W9" s="43"/>
      <c r="X9" s="43" t="str" cm="1">
        <f t="array" ref="X9">IFERROR(_xlfn.SINGLE(INDEX(Data!$A$1:Z$1009,_xlfn.AGGREGATE(15,6,((Data!$C$1:$C$1009=X$6)/(Data!$C$1:$C$1009=X$6))*ROW(Data!$C$1:$C$1009),ROW(X9)-ROW(X$6)),1)),"")</f>
        <v>Dominican View</v>
      </c>
      <c r="Y9" s="43"/>
      <c r="Z9" s="43" t="str" cm="1">
        <f t="array" ref="Z9">IFERROR(_xlfn.SINGLE(INDEX(Data!$A$1:AB$1009,_xlfn.AGGREGATE(15,6,((Data!$C$1:$C$1009=Z$6)/(Data!$C$1:$C$1009=Z$6))*ROW(Data!$C$1:$C$1009),ROW(Z9)-ROW(Z$6)),1)),"")</f>
        <v>Frndly: Classic</v>
      </c>
      <c r="BA9" s="75" t="str">
        <f>Services!A6</f>
        <v>AT&amp;T TV Now Plus</v>
      </c>
      <c r="BB9" s="42" t="s">
        <v>433</v>
      </c>
    </row>
    <row r="10" spans="1:54" x14ac:dyDescent="0.35">
      <c r="A10" s="43">
        <v>1</v>
      </c>
      <c r="B10" s="43" t="str" cm="1">
        <f t="array" ref="B10">IFERROR(_xlfn.SINGLE(INDEX(Data!A$1:$A$1009,_xlfn.AGGREGATE(15,6,((Data!$C$1:$C$1009=B$6)/(Data!$C$1:$C$1009=B$6))*ROW(Data!$C$1:$C$1009),ROW(B10)-ROW(B$6)),1)),"")</f>
        <v>FOX</v>
      </c>
      <c r="C10" s="43"/>
      <c r="D10" s="43" t="str" cm="1">
        <f t="array" ref="D10">IFERROR(_xlfn.SINGLE(INDEX(Data!$A$1:C$1009,_xlfn.AGGREGATE(15,6,((Data!$C$1:$C$1009=D$6)/(Data!$C$1:$C$1009=D$6))*ROW(Data!$C$1:$C$1009),ROW(D10)-ROW(D$6)),1)),"")</f>
        <v>AWE International</v>
      </c>
      <c r="E10" s="43"/>
      <c r="F10" s="43" t="str" cm="1">
        <f t="array" ref="F10">IFERROR(_xlfn.SINGLE(INDEX(Data!$A$1:E$1009,_xlfn.AGGREGATE(15,6,((Data!$C$1:$C$1009=F$6)/(Data!$C$1:$C$1009=F$6))*ROW(Data!$C$1:$C$1009),ROW(F10)-ROW(F$6)),1)),"")</f>
        <v>Bein Connect 5</v>
      </c>
      <c r="G10" s="43">
        <v>2</v>
      </c>
      <c r="H10" s="43" t="str" cm="1">
        <f t="array" ref="H10">IFERROR(_xlfn.SINGLE(INDEX(Data!$A$1:G$1009,_xlfn.AGGREGATE(15,6,((Data!$C$1:$C$1009=H$6)/(Data!$C$1:$C$1009=H$6))*ROW(Data!$C$1:$C$1009),ROW(H10)-ROW(H$6)),1)),"")</f>
        <v>Longhorn Network</v>
      </c>
      <c r="I10" s="43"/>
      <c r="J10" s="43" t="str" cm="1">
        <f t="array" ref="J10">IFERROR(_xlfn.SINGLE(INDEX(Data!$A$1:J$1009,_xlfn.AGGREGATE(15,6,((Data!$C$1:$C$1009=J$6)/(Data!$C$1:$C$1009=J$6))*ROW(Data!$C$1:$C$1009),ROW(J10)-ROW(J$6)),1)),"")</f>
        <v>AMC</v>
      </c>
      <c r="K10" s="43"/>
      <c r="L10" s="43" t="str" cm="1">
        <f t="array" ref="L10">IFERROR(_xlfn.SINGLE(INDEX(Data!$A$1:L$1009,_xlfn.AGGREGATE(15,6,((Data!$C$1:$C$1009=L$6)/(Data!$C$1:$C$1009=L$6))*ROW(Data!$C$1:$C$1009),ROW(L10)-ROW(L$6)),1)),"")</f>
        <v>HDnet Movies</v>
      </c>
      <c r="M10" s="43"/>
      <c r="N10" s="43" t="str" cm="1">
        <f t="array" ref="N10">IFERROR(_xlfn.SINGLE(INDEX(Data!$A$1:N$1009,_xlfn.AGGREGATE(15,6,((Data!$C$1:$C$1009=N$6)/(Data!$C$1:$C$1009=N$6))*ROW(Data!$C$1:$C$1009),ROW(N10)-ROW(N$6)),1)),"")</f>
        <v>Epix</v>
      </c>
      <c r="O10" s="43">
        <v>3</v>
      </c>
      <c r="P10" s="43" t="str" cm="1">
        <f t="array" ref="P10">IFERROR(_xlfn.SINGLE(INDEX(Data!$A$1:Q$1009,_xlfn.AGGREGATE(15,6,((Data!$C$1:$C$1009=P$6)/(Data!$C$1:$C$1009=P$6))*ROW(Data!$C$1:$C$1009),ROW(P10)-ROW(P$6)),1)),"")</f>
        <v>Boomerang</v>
      </c>
      <c r="Q10" s="43"/>
      <c r="R10" s="43" t="str" cm="1">
        <f t="array" ref="R10">IFERROR(_xlfn.SINGLE(INDEX(Data!$A$1:R$1009,_xlfn.AGGREGATE(15,6,((Data!$C$1:$C$1009=R$6)/(Data!$C$1:$C$1009=R$6))*ROW(Data!$C$1:$C$1009),ROW(R10)-ROW(R$6)),1)),"")</f>
        <v>BBC World News</v>
      </c>
      <c r="S10" s="43"/>
      <c r="T10" s="43" t="str" cm="1">
        <f t="array" ref="T10">IFERROR(_xlfn.SINGLE(INDEX(Data!$A$1:S$1009,_xlfn.AGGREGATE(15,6,((Data!$C$1:$C$1009=T$6)/(Data!$C$1:$C$1009=T$6))*ROW(Data!$C$1:$C$1009),ROW(T10)-ROW(T$6)),1)),"")</f>
        <v>CMT Music</v>
      </c>
      <c r="U10" s="43"/>
      <c r="V10" s="43" t="str" cm="1">
        <f t="array" ref="V10">IFERROR(_xlfn.SINGLE(INDEX(Data!$A$1:X$1009,_xlfn.AGGREGATE(15,6,((Data!$C$1:$C$1009=V$6)/(Data!$C$1:$C$1009=V$6))*ROW(Data!$C$1:$C$1009),ROW(V10)-ROW(V$6)),1)),"")</f>
        <v>Atrecine</v>
      </c>
      <c r="W10" s="43"/>
      <c r="X10" s="43" t="str" cm="1">
        <f t="array" ref="X10">IFERROR(_xlfn.SINGLE(INDEX(Data!$A$1:Z$1009,_xlfn.AGGREGATE(15,6,((Data!$C$1:$C$1009=X$6)/(Data!$C$1:$C$1009=X$6))*ROW(Data!$C$1:$C$1009),ROW(X10)-ROW(X$6)),1)),"")</f>
        <v>Grokker</v>
      </c>
      <c r="Y10" s="43"/>
      <c r="Z10" s="43" t="str" cm="1">
        <f t="array" ref="Z10">IFERROR(_xlfn.SINGLE(INDEX(Data!$A$1:AB$1009,_xlfn.AGGREGATE(15,6,((Data!$C$1:$C$1009=Z$6)/(Data!$C$1:$C$1009=Z$6))*ROW(Data!$C$1:$C$1009),ROW(Z10)-ROW(Z$6)),1)),"")</f>
        <v>Frndly: Premium</v>
      </c>
      <c r="BA10" s="75" t="str">
        <f>Services!A7</f>
        <v>AT&amp;T TV Now Max</v>
      </c>
      <c r="BB10" s="42" t="s">
        <v>434</v>
      </c>
    </row>
    <row r="11" spans="1:54" ht="24" x14ac:dyDescent="0.35">
      <c r="A11" s="43"/>
      <c r="B11" s="43" t="str" cm="1">
        <f t="array" ref="B11">IFERROR(_xlfn.SINGLE(INDEX(Data!A$1:$A$1009,_xlfn.AGGREGATE(15,6,((Data!$C$1:$C$1009=B$6)/(Data!$C$1:$C$1009=B$6))*ROW(Data!$C$1:$C$1009),ROW(B11)-ROW(B$6)),1)),"")</f>
        <v>MynetworkTV</v>
      </c>
      <c r="C11" s="43"/>
      <c r="D11" s="43" t="str" cm="1">
        <f t="array" ref="D11">IFERROR(_xlfn.SINGLE(INDEX(Data!$A$1:C$1009,_xlfn.AGGREGATE(15,6,((Data!$C$1:$C$1009=D$6)/(Data!$C$1:$C$1009=D$6))*ROW(Data!$C$1:$C$1009),ROW(D11)-ROW(D$6)),1)),"")</f>
        <v>Bravo</v>
      </c>
      <c r="E11" s="43"/>
      <c r="F11" s="43" t="str" cm="1">
        <f t="array" ref="F11">IFERROR(_xlfn.SINGLE(INDEX(Data!$A$1:E$1009,_xlfn.AGGREGATE(15,6,((Data!$C$1:$C$1009=F$6)/(Data!$C$1:$C$1009=F$6))*ROW(Data!$C$1:$C$1009),ROW(F11)-ROW(F$6)),1)),"")</f>
        <v>Bein Connect 6</v>
      </c>
      <c r="G11" s="43"/>
      <c r="H11" s="43" t="str" cm="1">
        <f t="array" ref="H11">IFERROR(_xlfn.SINGLE(INDEX(Data!$A$1:G$1009,_xlfn.AGGREGATE(15,6,((Data!$C$1:$C$1009=H$6)/(Data!$C$1:$C$1009=H$6))*ROW(Data!$C$1:$C$1009),ROW(H11)-ROW(H$6)),1)),"")</f>
        <v>NBC Sports Regionals</v>
      </c>
      <c r="I11" s="43"/>
      <c r="J11" s="43" t="str" cm="1">
        <f t="array" ref="J11">IFERROR(_xlfn.SINGLE(INDEX(Data!$A$1:J$1009,_xlfn.AGGREGATE(15,6,((Data!$C$1:$C$1009=J$6)/(Data!$C$1:$C$1009=J$6))*ROW(Data!$C$1:$C$1009),ROW(J11)-ROW(J$6)),1)),"")</f>
        <v>American Heroes</v>
      </c>
      <c r="K11" s="43"/>
      <c r="L11" s="43" t="str" cm="1">
        <f t="array" ref="L11">IFERROR(_xlfn.SINGLE(INDEX(Data!$A$1:L$1009,_xlfn.AGGREGATE(15,6,((Data!$C$1:$C$1009=L$6)/(Data!$C$1:$C$1009=L$6))*ROW(Data!$C$1:$C$1009),ROW(L11)-ROW(L$6)),1)),"")</f>
        <v>Lifetime Movie Network</v>
      </c>
      <c r="M11" s="43"/>
      <c r="N11" s="43" t="str" cm="1">
        <f t="array" ref="N11">IFERROR(_xlfn.SINGLE(INDEX(Data!$A$1:N$1009,_xlfn.AGGREGATE(15,6,((Data!$C$1:$C$1009=N$6)/(Data!$C$1:$C$1009=N$6))*ROW(Data!$C$1:$C$1009),ROW(N11)-ROW(N$6)),1)),"")</f>
        <v>Epix 2</v>
      </c>
      <c r="O11" s="43"/>
      <c r="P11" s="43" t="str" cm="1">
        <f t="array" ref="P11">IFERROR(_xlfn.SINGLE(INDEX(Data!$A$1:Q$1009,_xlfn.AGGREGATE(15,6,((Data!$C$1:$C$1009=P$6)/(Data!$C$1:$C$1009=P$6))*ROW(Data!$C$1:$C$1009),ROW(P11)-ROW(P$6)),1)),"")</f>
        <v>Cartoon Network</v>
      </c>
      <c r="Q11" s="43"/>
      <c r="R11" s="43" t="str" cm="1">
        <f t="array" ref="R11">IFERROR(_xlfn.SINGLE(INDEX(Data!$A$1:R$1009,_xlfn.AGGREGATE(15,6,((Data!$C$1:$C$1009=R$6)/(Data!$C$1:$C$1009=R$6))*ROW(Data!$C$1:$C$1009),ROW(R11)-ROW(R$6)),1)),"")</f>
        <v>Bloomberg TV</v>
      </c>
      <c r="S11" s="43"/>
      <c r="T11" s="43" t="str" cm="1">
        <f t="array" ref="T11">IFERROR(_xlfn.SINGLE(INDEX(Data!$A$1:S$1009,_xlfn.AGGREGATE(15,6,((Data!$C$1:$C$1009=T$6)/(Data!$C$1:$C$1009=T$6))*ROW(Data!$C$1:$C$1009),ROW(T11)-ROW(T$6)),1)),"")</f>
        <v>FM</v>
      </c>
      <c r="U11" s="43"/>
      <c r="V11" s="43" t="str" cm="1">
        <f t="array" ref="V11">IFERROR(_xlfn.SINGLE(INDEX(Data!$A$1:X$1009,_xlfn.AGGREGATE(15,6,((Data!$C$1:$C$1009=V$6)/(Data!$C$1:$C$1009=V$6))*ROW(Data!$C$1:$C$1009),ROW(V11)-ROW(V$6)),1)),"")</f>
        <v>Atres Series</v>
      </c>
      <c r="W11" s="43"/>
      <c r="X11" s="43" t="str" cm="1">
        <f t="array" ref="X11">IFERROR(_xlfn.SINGLE(INDEX(Data!$A$1:Z$1009,_xlfn.AGGREGATE(15,6,((Data!$C$1:$C$1009=X$6)/(Data!$C$1:$C$1009=X$6))*ROW(Data!$C$1:$C$1009),ROW(X11)-ROW(X$6)),1)),"")</f>
        <v>Mas Chic</v>
      </c>
      <c r="Y11" s="43"/>
      <c r="Z11" s="43" t="str" cm="1">
        <f t="array" ref="Z11">IFERROR(_xlfn.SINGLE(INDEX(Data!$A$1:AB$1009,_xlfn.AGGREGATE(15,6,((Data!$C$1:$C$1009=Z$6)/(Data!$C$1:$C$1009=Z$6))*ROW(Data!$C$1:$C$1009),ROW(Z11)-ROW(Z$6)),1)),"")</f>
        <v>Fubo TV: Cloud DVR Plus</v>
      </c>
      <c r="BA11" s="75" t="str">
        <f>Services!A8</f>
        <v>AT&amp;T TV Now Entertainment</v>
      </c>
      <c r="BB11" s="42" t="s">
        <v>205</v>
      </c>
    </row>
    <row r="12" spans="1:54" ht="24" x14ac:dyDescent="0.35">
      <c r="A12" s="43">
        <v>1</v>
      </c>
      <c r="B12" s="43" t="str" cm="1">
        <f t="array" ref="B12">IFERROR(_xlfn.SINGLE(INDEX(Data!A$1:$A$1009,_xlfn.AGGREGATE(15,6,((Data!$C$1:$C$1009=B$6)/(Data!$C$1:$C$1009=B$6))*ROW(Data!$C$1:$C$1009),ROW(B12)-ROW(B$6)),1)),"")</f>
        <v>NBC</v>
      </c>
      <c r="C12" s="43"/>
      <c r="D12" s="43" t="str" cm="1">
        <f t="array" ref="D12">IFERROR(_xlfn.SINGLE(INDEX(Data!$A$1:C$1009,_xlfn.AGGREGATE(15,6,((Data!$C$1:$C$1009=D$6)/(Data!$C$1:$C$1009=D$6))*ROW(Data!$C$1:$C$1009),ROW(D12)-ROW(D$6)),1)),"")</f>
        <v>Cooking Channel</v>
      </c>
      <c r="E12" s="43"/>
      <c r="F12" s="43" t="str" cm="1">
        <f t="array" ref="F12">IFERROR(_xlfn.SINGLE(INDEX(Data!$A$1:E$1009,_xlfn.AGGREGATE(15,6,((Data!$C$1:$C$1009=F$6)/(Data!$C$1:$C$1009=F$6))*ROW(Data!$C$1:$C$1009),ROW(F12)-ROW(F$6)),1)),"")</f>
        <v>Bein Connect 7</v>
      </c>
      <c r="G12" s="43"/>
      <c r="H12" s="43" t="str" cm="1">
        <f t="array" ref="H12">IFERROR(_xlfn.SINGLE(INDEX(Data!$A$1:G$1009,_xlfn.AGGREGATE(15,6,((Data!$C$1:$C$1009=H$6)/(Data!$C$1:$C$1009=H$6))*ROW(Data!$C$1:$C$1009),ROW(H12)-ROW(H$6)),1)),"")</f>
        <v>Pac-12 National Feed</v>
      </c>
      <c r="I12" s="43"/>
      <c r="J12" s="43" t="str" cm="1">
        <f t="array" ref="J12">IFERROR(_xlfn.SINGLE(INDEX(Data!$A$1:J$1009,_xlfn.AGGREGATE(15,6,((Data!$C$1:$C$1009=J$6)/(Data!$C$1:$C$1009=J$6))*ROW(Data!$C$1:$C$1009),ROW(J12)-ROW(J$6)),1)),"")</f>
        <v>AXS TV</v>
      </c>
      <c r="K12" s="43"/>
      <c r="L12" s="43" t="str" cm="1">
        <f t="array" ref="L12">IFERROR(_xlfn.SINGLE(INDEX(Data!$A$1:L$1009,_xlfn.AGGREGATE(15,6,((Data!$C$1:$C$1009=L$6)/(Data!$C$1:$C$1009=L$6))*ROW(Data!$C$1:$C$1009),ROW(L12)-ROW(L$6)),1)),"")</f>
        <v>Magnolia Selects</v>
      </c>
      <c r="M12" s="43"/>
      <c r="N12" s="43" t="str" cm="1">
        <f t="array" ref="N12">IFERROR(_xlfn.SINGLE(INDEX(Data!$A$1:N$1009,_xlfn.AGGREGATE(15,6,((Data!$C$1:$C$1009=N$6)/(Data!$C$1:$C$1009=N$6))*ROW(Data!$C$1:$C$1009),ROW(N12)-ROW(N$6)),1)),"")</f>
        <v>Epix Drive-In</v>
      </c>
      <c r="O12" s="43"/>
      <c r="P12" s="43" t="str" cm="1">
        <f t="array" ref="P12">IFERROR(_xlfn.SINGLE(INDEX(Data!$A$1:Q$1009,_xlfn.AGGREGATE(15,6,((Data!$C$1:$C$1009=P$6)/(Data!$C$1:$C$1009=P$6))*ROW(Data!$C$1:$C$1009),ROW(P12)-ROW(P$6)),1)),"")</f>
        <v>Cartoon Network East</v>
      </c>
      <c r="Q12" s="43"/>
      <c r="R12" s="43" t="str" cm="1">
        <f t="array" ref="R12">IFERROR(_xlfn.SINGLE(INDEX(Data!$A$1:R$1009,_xlfn.AGGREGATE(15,6,((Data!$C$1:$C$1009=R$6)/(Data!$C$1:$C$1009=R$6))*ROW(Data!$C$1:$C$1009),ROW(R12)-ROW(R$6)),1)),"")</f>
        <v>CBS News Live</v>
      </c>
      <c r="S12" s="43"/>
      <c r="T12" s="43" t="str" cm="1">
        <f t="array" ref="T12">IFERROR(_xlfn.SINGLE(INDEX(Data!$A$1:S$1009,_xlfn.AGGREGATE(15,6,((Data!$C$1:$C$1009=T$6)/(Data!$C$1:$C$1009=T$6))*ROW(Data!$C$1:$C$1009),ROW(T12)-ROW(T$6)),1)),"")</f>
        <v>Fuse</v>
      </c>
      <c r="U12" s="43"/>
      <c r="V12" s="43" t="str" cm="1">
        <f t="array" ref="V12">IFERROR(_xlfn.SINGLE(INDEX(Data!$A$1:X$1009,_xlfn.AGGREGATE(15,6,((Data!$C$1:$C$1009=V$6)/(Data!$C$1:$C$1009=V$6))*ROW(Data!$C$1:$C$1009),ROW(V12)-ROW(V$6)),1)),"")</f>
        <v>AZ Cinema</v>
      </c>
      <c r="W12" s="43"/>
      <c r="X12" s="43" t="str" cm="1">
        <f t="array" ref="X12">IFERROR(_xlfn.SINGLE(INDEX(Data!$A$1:Z$1009,_xlfn.AGGREGATE(15,6,((Data!$C$1:$C$1009=X$6)/(Data!$C$1:$C$1009=X$6))*ROW(Data!$C$1:$C$1009),ROW(X12)-ROW(X$6)),1)),"")</f>
        <v>Multimedios Costa Rica</v>
      </c>
      <c r="Y12" s="43"/>
      <c r="Z12" s="43" t="str" cm="1">
        <f t="array" ref="Z12">IFERROR(_xlfn.SINGLE(INDEX(Data!$A$1:AB$1009,_xlfn.AGGREGATE(15,6,((Data!$C$1:$C$1009=Z$6)/(Data!$C$1:$C$1009=Z$6))*ROW(Data!$C$1:$C$1009),ROW(Z12)-ROW(Z$6)),1)),"")</f>
        <v>Fubo TV: Family Share</v>
      </c>
      <c r="BA12" s="75" t="str">
        <f>Services!A9</f>
        <v>AT&amp;T TV Now Choice</v>
      </c>
      <c r="BB12" s="42" t="s">
        <v>427</v>
      </c>
    </row>
    <row r="13" spans="1:54" ht="36" x14ac:dyDescent="0.35">
      <c r="A13" s="43"/>
      <c r="B13" s="43" t="str" cm="1">
        <f t="array" ref="B13">IFERROR(_xlfn.SINGLE(INDEX(Data!A$1:$A$1009,_xlfn.AGGREGATE(15,6,((Data!$C$1:$C$1009=B$6)/(Data!$C$1:$C$1009=B$6))*ROW(Data!$C$1:$C$1009),ROW(B13)-ROW(B$6)),1)),"")</f>
        <v>PBS</v>
      </c>
      <c r="C13" s="43"/>
      <c r="D13" s="43" t="str" cm="1">
        <f t="array" ref="D13">IFERROR(_xlfn.SINGLE(INDEX(Data!$A$1:C$1009,_xlfn.AGGREGATE(15,6,((Data!$C$1:$C$1009=D$6)/(Data!$C$1:$C$1009=D$6))*ROW(Data!$C$1:$C$1009),ROW(D13)-ROW(D$6)),1)),"")</f>
        <v>Curiosity Stream</v>
      </c>
      <c r="E13" s="43"/>
      <c r="F13" s="43" t="str" cm="1">
        <f t="array" ref="F13">IFERROR(_xlfn.SINGLE(INDEX(Data!$A$1:E$1009,_xlfn.AGGREGATE(15,6,((Data!$C$1:$C$1009=F$6)/(Data!$C$1:$C$1009=F$6))*ROW(Data!$C$1:$C$1009),ROW(F13)-ROW(F$6)),1)),"")</f>
        <v>Bein Connect 8</v>
      </c>
      <c r="G13" s="43"/>
      <c r="H13" s="43" t="str" cm="1">
        <f t="array" ref="H13">IFERROR(_xlfn.SINGLE(INDEX(Data!$A$1:G$1009,_xlfn.AGGREGATE(15,6,((Data!$C$1:$C$1009=H$6)/(Data!$C$1:$C$1009=H$6))*ROW(Data!$C$1:$C$1009),ROW(H13)-ROW(H$6)),1)),"")</f>
        <v>SEC Network</v>
      </c>
      <c r="I13" s="43"/>
      <c r="J13" s="43" t="str" cm="1">
        <f t="array" ref="J13">IFERROR(_xlfn.SINGLE(INDEX(Data!$A$1:J$1009,_xlfn.AGGREGATE(15,6,((Data!$C$1:$C$1009=J$6)/(Data!$C$1:$C$1009=J$6))*ROW(Data!$C$1:$C$1009),ROW(J13)-ROW(J$6)),1)),"")</f>
        <v>BBC America</v>
      </c>
      <c r="K13" s="43"/>
      <c r="L13" s="43" t="str" cm="1">
        <f t="array" ref="L13">IFERROR(_xlfn.SINGLE(INDEX(Data!$A$1:L$1009,_xlfn.AGGREGATE(15,6,((Data!$C$1:$C$1009=L$6)/(Data!$C$1:$C$1009=L$6))*ROW(Data!$C$1:$C$1009),ROW(L13)-ROW(L$6)),1)),"")</f>
        <v>Shudder</v>
      </c>
      <c r="M13" s="43"/>
      <c r="N13" s="43" t="str" cm="1">
        <f t="array" ref="N13">IFERROR(_xlfn.SINGLE(INDEX(Data!$A$1:N$1009,_xlfn.AGGREGATE(15,6,((Data!$C$1:$C$1009=N$6)/(Data!$C$1:$C$1009=N$6))*ROW(Data!$C$1:$C$1009),ROW(N13)-ROW(N$6)),1)),"")</f>
        <v>Epix Hits</v>
      </c>
      <c r="O13" s="43"/>
      <c r="P13" s="43" t="str" cm="1">
        <f t="array" ref="P13">IFERROR(_xlfn.SINGLE(INDEX(Data!$A$1:Q$1009,_xlfn.AGGREGATE(15,6,((Data!$C$1:$C$1009=P$6)/(Data!$C$1:$C$1009=P$6))*ROW(Data!$C$1:$C$1009),ROW(P13)-ROW(P$6)),1)),"")</f>
        <v>Cbeebies</v>
      </c>
      <c r="Q13" s="43"/>
      <c r="R13" s="43" t="str" cm="1">
        <f t="array" ref="R13">IFERROR(_xlfn.SINGLE(INDEX(Data!$A$1:R$1009,_xlfn.AGGREGATE(15,6,((Data!$C$1:$C$1009=R$6)/(Data!$C$1:$C$1009=R$6))*ROW(Data!$C$1:$C$1009),ROW(R13)-ROW(R$6)),1)),"")</f>
        <v>CGTN</v>
      </c>
      <c r="S13" s="43"/>
      <c r="T13" s="43" t="str" cm="1">
        <f t="array" ref="T13">IFERROR(_xlfn.SINGLE(INDEX(Data!$A$1:S$1009,_xlfn.AGGREGATE(15,6,((Data!$C$1:$C$1009=T$6)/(Data!$C$1:$C$1009=T$6))*ROW(Data!$C$1:$C$1009),ROW(T13)-ROW(T$6)),1)),"")</f>
        <v>MTV Classic</v>
      </c>
      <c r="U13" s="43"/>
      <c r="V13" s="43" t="str" cm="1">
        <f t="array" ref="V13">IFERROR(_xlfn.SINGLE(INDEX(Data!$A$1:X$1009,_xlfn.AGGREGATE(15,6,((Data!$C$1:$C$1009=V$6)/(Data!$C$1:$C$1009=V$6))*ROW(Data!$C$1:$C$1009),ROW(V13)-ROW(V$6)),1)),"")</f>
        <v>Az Clic</v>
      </c>
      <c r="W13" s="43"/>
      <c r="X13" s="43" t="str" cm="1">
        <f t="array" ref="X13">IFERROR(_xlfn.SINGLE(INDEX(Data!$A$1:Z$1009,_xlfn.AGGREGATE(15,6,((Data!$C$1:$C$1009=X$6)/(Data!$C$1:$C$1009=X$6))*ROW(Data!$C$1:$C$1009),ROW(X13)-ROW(X$6)),1)),"")</f>
        <v>Pantaya</v>
      </c>
      <c r="Y13" s="43"/>
      <c r="Z13" s="43" t="str" cm="1">
        <f t="array" ref="Z13">IFERROR(_xlfn.SINGLE(INDEX(Data!$A$1:AB$1009,_xlfn.AGGREGATE(15,6,((Data!$C$1:$C$1009=Z$6)/(Data!$C$1:$C$1009=Z$6))*ROW(Data!$C$1:$C$1009),ROW(Z13)-ROW(Z$6)),1)),"")</f>
        <v>Hulu with Live TV: Enhanced Cloud DVR</v>
      </c>
      <c r="BA13" s="75" t="str">
        <f>Services!A10</f>
        <v>AT&amp;T TV Now Xtra</v>
      </c>
      <c r="BB13" s="42" t="s">
        <v>197</v>
      </c>
    </row>
    <row r="14" spans="1:54" ht="24" x14ac:dyDescent="0.35">
      <c r="A14" s="43"/>
      <c r="B14" s="43" t="str" cm="1">
        <f t="array" ref="B14">IFERROR(_xlfn.SINGLE(INDEX(Data!A$1:$A$1009,_xlfn.AGGREGATE(15,6,((Data!$C$1:$C$1009=B$6)/(Data!$C$1:$C$1009=B$6))*ROW(Data!$C$1:$C$1009),ROW(B14)-ROW(B$6)),1)),"")</f>
        <v/>
      </c>
      <c r="C14" s="43"/>
      <c r="D14" s="43" t="str" cm="1">
        <f t="array" ref="D14">IFERROR(_xlfn.SINGLE(INDEX(Data!$A$1:C$1009,_xlfn.AGGREGATE(15,6,((Data!$C$1:$C$1009=D$6)/(Data!$C$1:$C$1009=D$6))*ROW(Data!$C$1:$C$1009),ROW(D14)-ROW(D$6)),1)),"")</f>
        <v>Destination America</v>
      </c>
      <c r="E14" s="43"/>
      <c r="F14" s="43" t="str" cm="1">
        <f t="array" ref="F14">IFERROR(_xlfn.SINGLE(INDEX(Data!$A$1:E$1009,_xlfn.AGGREGATE(15,6,((Data!$C$1:$C$1009=F$6)/(Data!$C$1:$C$1009=F$6))*ROW(Data!$C$1:$C$1009),ROW(F14)-ROW(F$6)),1)),"")</f>
        <v>Bein Laliga</v>
      </c>
      <c r="G14" s="43"/>
      <c r="H14" s="43" t="str" cm="1">
        <f t="array" ref="H14">IFERROR(_xlfn.SINGLE(INDEX(Data!$A$1:G$1009,_xlfn.AGGREGATE(15,6,((Data!$C$1:$C$1009=H$6)/(Data!$C$1:$C$1009=H$6))*ROW(Data!$C$1:$C$1009),ROW(H14)-ROW(H$6)),1)),"")</f>
        <v>SNY</v>
      </c>
      <c r="I14" s="43"/>
      <c r="J14" s="43" t="str" cm="1">
        <f t="array" ref="J14">IFERROR(_xlfn.SINGLE(INDEX(Data!$A$1:J$1009,_xlfn.AGGREGATE(15,6,((Data!$C$1:$C$1009=J$6)/(Data!$C$1:$C$1009=J$6))*ROW(Data!$C$1:$C$1009),ROW(J14)-ROW(J$6)),1)),"")</f>
        <v>BET</v>
      </c>
      <c r="K14" s="43"/>
      <c r="L14" s="43" t="str" cm="1">
        <f t="array" ref="L14">IFERROR(_xlfn.SINGLE(INDEX(Data!$A$1:L$1009,_xlfn.AGGREGATE(15,6,((Data!$C$1:$C$1009=L$6)/(Data!$C$1:$C$1009=L$6))*ROW(Data!$C$1:$C$1009),ROW(L14)-ROW(L$6)),1)),"")</f>
        <v>Sony Movie Channel</v>
      </c>
      <c r="M14" s="43"/>
      <c r="N14" s="43" t="str" cm="1">
        <f t="array" ref="N14">IFERROR(_xlfn.SINGLE(INDEX(Data!$A$1:N$1009,_xlfn.AGGREGATE(15,6,((Data!$C$1:$C$1009=N$6)/(Data!$C$1:$C$1009=N$6))*ROW(Data!$C$1:$C$1009),ROW(N14)-ROW(N$6)),1)),"")</f>
        <v>HBO</v>
      </c>
      <c r="O14" s="43"/>
      <c r="P14" s="43" t="str" cm="1">
        <f t="array" ref="P14">IFERROR(_xlfn.SINGLE(INDEX(Data!$A$1:Q$1009,_xlfn.AGGREGATE(15,6,((Data!$C$1:$C$1009=P$6)/(Data!$C$1:$C$1009=P$6))*ROW(Data!$C$1:$C$1009),ROW(P14)-ROW(P$6)),1)),"")</f>
        <v>Con TV</v>
      </c>
      <c r="Q14" s="43"/>
      <c r="R14" s="43" t="str" cm="1">
        <f t="array" ref="R14">IFERROR(_xlfn.SINGLE(INDEX(Data!$A$1:R$1009,_xlfn.AGGREGATE(15,6,((Data!$C$1:$C$1009=R$6)/(Data!$C$1:$C$1009=R$6))*ROW(Data!$C$1:$C$1009),ROW(R14)-ROW(R$6)),1)),"")</f>
        <v>Cheddar</v>
      </c>
      <c r="S14" s="43"/>
      <c r="T14" s="43" t="str" cm="1">
        <f t="array" ref="T14">IFERROR(_xlfn.SINGLE(INDEX(Data!$A$1:S$1009,_xlfn.AGGREGATE(15,6,((Data!$C$1:$C$1009=T$6)/(Data!$C$1:$C$1009=T$6))*ROW(Data!$C$1:$C$1009),ROW(T14)-ROW(T$6)),1)),"")</f>
        <v>MTV Live</v>
      </c>
      <c r="U14" s="43"/>
      <c r="V14" s="43" t="str" cm="1">
        <f t="array" ref="V14">IFERROR(_xlfn.SINGLE(INDEX(Data!$A$1:X$1009,_xlfn.AGGREGATE(15,6,((Data!$C$1:$C$1009=V$6)/(Data!$C$1:$C$1009=V$6))*ROW(Data!$C$1:$C$1009),ROW(V14)-ROW(V$6)),1)),"")</f>
        <v>AZ Corazón</v>
      </c>
      <c r="W14" s="43"/>
      <c r="X14" s="43" t="str" cm="1">
        <f t="array" ref="X14">IFERROR(_xlfn.SINGLE(INDEX(Data!$A$1:Z$1009,_xlfn.AGGREGATE(15,6,((Data!$C$1:$C$1009=X$6)/(Data!$C$1:$C$1009=X$6))*ROW(Data!$C$1:$C$1009),ROW(X14)-ROW(X$6)),1)),"")</f>
        <v>RAI Italia</v>
      </c>
      <c r="Y14" s="43"/>
      <c r="Z14" s="43" t="str" cm="1">
        <f t="array" ref="Z14">IFERROR(_xlfn.SINGLE(INDEX(Data!$A$1:AB$1009,_xlfn.AGGREGATE(15,6,((Data!$C$1:$C$1009=Z$6)/(Data!$C$1:$C$1009=Z$6))*ROW(Data!$C$1:$C$1009),ROW(Z14)-ROW(Z$6)),1)),"")</f>
        <v>Hulu with Live TV: No Ads</v>
      </c>
      <c r="BA14" s="75" t="str">
        <f>Services!A11</f>
        <v>AT&amp;T TV Now Ultimate</v>
      </c>
      <c r="BB14" s="42" t="s">
        <v>430</v>
      </c>
    </row>
    <row r="15" spans="1:54" ht="24" x14ac:dyDescent="0.35">
      <c r="A15" s="43"/>
      <c r="B15" s="43" t="str" cm="1">
        <f t="array" ref="B15">IFERROR(_xlfn.SINGLE(INDEX(Data!A$1:$A$1009,_xlfn.AGGREGATE(15,6,((Data!$C$1:$C$1009=B$6)/(Data!$C$1:$C$1009=B$6))*ROW(Data!$C$1:$C$1009),ROW(B15)-ROW(B$6)),1)),"")</f>
        <v/>
      </c>
      <c r="C15" s="43"/>
      <c r="D15" s="43" t="str" cm="1">
        <f t="array" ref="D15">IFERROR(_xlfn.SINGLE(INDEX(Data!$A$1:C$1009,_xlfn.AGGREGATE(15,6,((Data!$C$1:$C$1009=D$6)/(Data!$C$1:$C$1009=D$6))*ROW(Data!$C$1:$C$1009),ROW(D15)-ROW(D$6)),1)),"")</f>
        <v>Discovery Life</v>
      </c>
      <c r="E15" s="43"/>
      <c r="F15" s="43" t="str" cm="1">
        <f t="array" ref="F15">IFERROR(_xlfn.SINGLE(INDEX(Data!$A$1:E$1009,_xlfn.AGGREGATE(15,6,((Data!$C$1:$C$1009=F$6)/(Data!$C$1:$C$1009=F$6))*ROW(Data!$C$1:$C$1009),ROW(F15)-ROW(F$6)),1)),"")</f>
        <v>Bein Sports</v>
      </c>
      <c r="G15" s="43"/>
      <c r="H15" s="43" t="str" cm="1">
        <f t="array" ref="H15">IFERROR(_xlfn.SINGLE(INDEX(Data!$A$1:G$1009,_xlfn.AGGREGATE(15,6,((Data!$C$1:$C$1009=H$6)/(Data!$C$1:$C$1009=H$6))*ROW(Data!$C$1:$C$1009),ROW(H15)-ROW(H$6)),1)),"")</f>
        <v>Yes Network</v>
      </c>
      <c r="I15" s="43"/>
      <c r="J15" s="43" t="str" cm="1">
        <f t="array" ref="J15">IFERROR(_xlfn.SINGLE(INDEX(Data!$A$1:J$1009,_xlfn.AGGREGATE(15,6,((Data!$C$1:$C$1009=J$6)/(Data!$C$1:$C$1009=J$6))*ROW(Data!$C$1:$C$1009),ROW(J15)-ROW(J$6)),1)),"")</f>
        <v>BET Her</v>
      </c>
      <c r="K15" s="43"/>
      <c r="L15" s="43" t="str" cm="1">
        <f t="array" ref="L15">IFERROR(_xlfn.SINGLE(INDEX(Data!$A$1:L$1009,_xlfn.AGGREGATE(15,6,((Data!$C$1:$C$1009=L$6)/(Data!$C$1:$C$1009=L$6))*ROW(Data!$C$1:$C$1009),ROW(L15)-ROW(L$6)),1)),"")</f>
        <v>Sundance Now</v>
      </c>
      <c r="M15" s="43"/>
      <c r="N15" s="43" t="str" cm="1">
        <f t="array" ref="N15">IFERROR(_xlfn.SINGLE(INDEX(Data!$A$1:N$1009,_xlfn.AGGREGATE(15,6,((Data!$C$1:$C$1009=N$6)/(Data!$C$1:$C$1009=N$6))*ROW(Data!$C$1:$C$1009),ROW(N15)-ROW(N$6)),1)),"")</f>
        <v>HBO Family</v>
      </c>
      <c r="O15" s="43"/>
      <c r="P15" s="43" t="str" cm="1">
        <f t="array" ref="P15">IFERROR(_xlfn.SINGLE(INDEX(Data!$A$1:Q$1009,_xlfn.AGGREGATE(15,6,((Data!$C$1:$C$1009=P$6)/(Data!$C$1:$C$1009=P$6))*ROW(Data!$C$1:$C$1009),ROW(P15)-ROW(P$6)),1)),"")</f>
        <v>Discovery Family</v>
      </c>
      <c r="Q15" s="43"/>
      <c r="R15" s="43" t="str" cm="1">
        <f t="array" ref="R15">IFERROR(_xlfn.SINGLE(INDEX(Data!$A$1:R$1009,_xlfn.AGGREGATE(15,6,((Data!$C$1:$C$1009=R$6)/(Data!$C$1:$C$1009=R$6))*ROW(Data!$C$1:$C$1009),ROW(R15)-ROW(R$6)),1)),"")</f>
        <v>CNBC</v>
      </c>
      <c r="S15" s="43"/>
      <c r="T15" s="43" t="str" cm="1">
        <f t="array" ref="T15">IFERROR(_xlfn.SINGLE(INDEX(Data!$A$1:S$1009,_xlfn.AGGREGATE(15,6,((Data!$C$1:$C$1009=T$6)/(Data!$C$1:$C$1009=T$6))*ROW(Data!$C$1:$C$1009),ROW(T15)-ROW(T$6)),1)),"")</f>
        <v>MTVu</v>
      </c>
      <c r="U15" s="43"/>
      <c r="V15" s="43" t="str" cm="1">
        <f t="array" ref="V15">IFERROR(_xlfn.SINGLE(INDEX(Data!$A$1:X$1009,_xlfn.AGGREGATE(15,6,((Data!$C$1:$C$1009=V$6)/(Data!$C$1:$C$1009=V$6))*ROW(Data!$C$1:$C$1009),ROW(V15)-ROW(V$6)),1)),"")</f>
        <v>Azteca</v>
      </c>
      <c r="W15" s="43"/>
      <c r="X15" s="43" t="str" cm="1">
        <f t="array" ref="X15">IFERROR(_xlfn.SINGLE(INDEX(Data!$A$1:Z$1009,_xlfn.AGGREGATE(15,6,((Data!$C$1:$C$1009=X$6)/(Data!$C$1:$C$1009=X$6))*ROW(Data!$C$1:$C$1009),ROW(X15)-ROW(X$6)),1)),"")</f>
        <v>RTP Internacional</v>
      </c>
      <c r="Y15" s="43"/>
      <c r="Z15" s="43" t="str" cm="1">
        <f t="array" ref="Z15">IFERROR(_xlfn.SINGLE(INDEX(Data!$A$1:AB$1009,_xlfn.AGGREGATE(15,6,((Data!$C$1:$C$1009=Z$6)/(Data!$C$1:$C$1009=Z$6))*ROW(Data!$C$1:$C$1009),ROW(Z15)-ROW(Z$6)),1)),"")</f>
        <v>Hulu with Live TV: Unlimited Screens</v>
      </c>
      <c r="BA15" s="75" t="str">
        <f>Services!A13</f>
        <v>AT&amp;T TV Now Optimo Mas</v>
      </c>
    </row>
    <row r="16" spans="1:54" ht="24" x14ac:dyDescent="0.35">
      <c r="A16" s="43"/>
      <c r="B16" s="43" t="str" cm="1">
        <f t="array" ref="B16">IFERROR(_xlfn.SINGLE(INDEX(Data!A$1:$A$1009,_xlfn.AGGREGATE(15,6,((Data!$C$1:$C$1009=B$6)/(Data!$C$1:$C$1009=B$6))*ROW(Data!$C$1:$C$1009),ROW(B16)-ROW(B$6)),1)),"")</f>
        <v/>
      </c>
      <c r="C16" s="43"/>
      <c r="D16" s="43" t="str" cm="1">
        <f t="array" ref="D16">IFERROR(_xlfn.SINGLE(INDEX(Data!$A$1:C$1009,_xlfn.AGGREGATE(15,6,((Data!$C$1:$C$1009=D$6)/(Data!$C$1:$C$1009=D$6))*ROW(Data!$C$1:$C$1009),ROW(D16)-ROW(D$6)),1)),"")</f>
        <v>DIY</v>
      </c>
      <c r="E16" s="43"/>
      <c r="F16" s="43" t="str" cm="1">
        <f t="array" ref="F16">IFERROR(_xlfn.SINGLE(INDEX(Data!$A$1:E$1009,_xlfn.AGGREGATE(15,6,((Data!$C$1:$C$1009=F$6)/(Data!$C$1:$C$1009=F$6))*ROW(Data!$C$1:$C$1009),ROW(F16)-ROW(F$6)),1)),"")</f>
        <v>Bein Sports Connect</v>
      </c>
      <c r="G16" s="43"/>
      <c r="H16" s="43" t="str" cm="1">
        <f t="array" ref="H16">IFERROR(_xlfn.SINGLE(INDEX(Data!$A$1:G$1009,_xlfn.AGGREGATE(15,6,((Data!$C$1:$C$1009=H$6)/(Data!$C$1:$C$1009=H$6))*ROW(Data!$C$1:$C$1009),ROW(H16)-ROW(H$6)),1)),"")</f>
        <v/>
      </c>
      <c r="I16" s="43"/>
      <c r="J16" s="43" t="str" cm="1">
        <f t="array" ref="J16">IFERROR(_xlfn.SINGLE(INDEX(Data!$A$1:J$1009,_xlfn.AGGREGATE(15,6,((Data!$C$1:$C$1009=J$6)/(Data!$C$1:$C$1009=J$6))*ROW(Data!$C$1:$C$1009),ROW(J16)-ROW(J$6)),1)),"")</f>
        <v>Buzzr</v>
      </c>
      <c r="K16" s="43"/>
      <c r="L16" s="43" t="str" cm="1">
        <f t="array" ref="L16">IFERROR(_xlfn.SINGLE(INDEX(Data!$A$1:L$1009,_xlfn.AGGREGATE(15,6,((Data!$C$1:$C$1009=L$6)/(Data!$C$1:$C$1009=L$6))*ROW(Data!$C$1:$C$1009),ROW(L16)-ROW(L$6)),1)),"")</f>
        <v>Turner Classic Movies</v>
      </c>
      <c r="M16" s="43"/>
      <c r="N16" s="43" t="str" cm="1">
        <f t="array" ref="N16">IFERROR(_xlfn.SINGLE(INDEX(Data!$A$1:N$1009,_xlfn.AGGREGATE(15,6,((Data!$C$1:$C$1009=N$6)/(Data!$C$1:$C$1009=N$6))*ROW(Data!$C$1:$C$1009),ROW(N16)-ROW(N$6)),1)),"")</f>
        <v>HBO Latino</v>
      </c>
      <c r="O16" s="43"/>
      <c r="P16" s="43" t="str" cm="1">
        <f t="array" ref="P16">IFERROR(_xlfn.SINGLE(INDEX(Data!$A$1:Q$1009,_xlfn.AGGREGATE(15,6,((Data!$C$1:$C$1009=P$6)/(Data!$C$1:$C$1009=P$6))*ROW(Data!$C$1:$C$1009),ROW(P16)-ROW(P$6)),1)),"")</f>
        <v>Disney Channel</v>
      </c>
      <c r="Q16" s="43"/>
      <c r="R16" s="43" t="str" cm="1">
        <f t="array" ref="R16">IFERROR(_xlfn.SINGLE(INDEX(Data!$A$1:R$1009,_xlfn.AGGREGATE(15,6,((Data!$C$1:$C$1009=R$6)/(Data!$C$1:$C$1009=R$6))*ROW(Data!$C$1:$C$1009),ROW(R16)-ROW(R$6)),1)),"")</f>
        <v>CNBC World</v>
      </c>
      <c r="S16" s="43"/>
      <c r="T16" s="43" t="str" cm="1">
        <f t="array" ref="T16">IFERROR(_xlfn.SINGLE(INDEX(Data!$A$1:S$1009,_xlfn.AGGREGATE(15,6,((Data!$C$1:$C$1009=T$6)/(Data!$C$1:$C$1009=T$6))*ROW(Data!$C$1:$C$1009),ROW(T16)-ROW(T$6)),1)),"")</f>
        <v>Nick Music</v>
      </c>
      <c r="U16" s="43"/>
      <c r="V16" s="43" t="str" cm="1">
        <f t="array" ref="V16">IFERROR(_xlfn.SINGLE(INDEX(Data!$A$1:X$1009,_xlfn.AGGREGATE(15,6,((Data!$C$1:$C$1009=V$6)/(Data!$C$1:$C$1009=V$6))*ROW(Data!$C$1:$C$1009),ROW(V16)-ROW(V$6)),1)),"")</f>
        <v>Bandamax</v>
      </c>
      <c r="W16" s="43"/>
      <c r="X16" s="43" t="str" cm="1">
        <f t="array" ref="X16">IFERROR(_xlfn.SINGLE(INDEX(Data!$A$1:Z$1009,_xlfn.AGGREGATE(15,6,((Data!$C$1:$C$1009=X$6)/(Data!$C$1:$C$1009=X$6))*ROW(Data!$C$1:$C$1009),ROW(X16)-ROW(X$6)),1)),"")</f>
        <v>Supercanal Caribe</v>
      </c>
      <c r="Y16" s="43"/>
      <c r="Z16" s="43" t="str" cm="1">
        <f t="array" ref="Z16">IFERROR(_xlfn.SINGLE(INDEX(Data!$A$1:AB$1009,_xlfn.AGGREGATE(15,6,((Data!$C$1:$C$1009=Z$6)/(Data!$C$1:$C$1009=Z$6))*ROW(Data!$C$1:$C$1009),ROW(Z16)-ROW(Z$6)),1)),"")</f>
        <v>Sling: 4 for $10 Deal</v>
      </c>
      <c r="BA16" s="75" t="str">
        <f>Services!A14</f>
        <v>YouTube TV</v>
      </c>
    </row>
    <row r="17" spans="1:53" ht="24" x14ac:dyDescent="0.35">
      <c r="A17" s="43"/>
      <c r="B17" s="43" t="str" cm="1">
        <f t="array" ref="B17">IFERROR(_xlfn.SINGLE(INDEX(Data!A$1:$A$1009,_xlfn.AGGREGATE(15,6,((Data!$C$1:$C$1009=B$6)/(Data!$C$1:$C$1009=B$6))*ROW(Data!$C$1:$C$1009),ROW(B17)-ROW(B$6)),1)),"")</f>
        <v/>
      </c>
      <c r="C17" s="43"/>
      <c r="D17" s="43" t="str" cm="1">
        <f t="array" ref="D17">IFERROR(_xlfn.SINGLE(INDEX(Data!$A$1:C$1009,_xlfn.AGGREGATE(15,6,((Data!$C$1:$C$1009=D$6)/(Data!$C$1:$C$1009=D$6))*ROW(Data!$C$1:$C$1009),ROW(D17)-ROW(D$6)),1)),"")</f>
        <v>Dog TV</v>
      </c>
      <c r="E17" s="43"/>
      <c r="F17" s="43" t="str" cm="1">
        <f t="array" ref="F17">IFERROR(_xlfn.SINGLE(INDEX(Data!$A$1:E$1009,_xlfn.AGGREGATE(15,6,((Data!$C$1:$C$1009=F$6)/(Data!$C$1:$C$1009=F$6))*ROW(Data!$C$1:$C$1009),ROW(F17)-ROW(F$6)),1)),"")</f>
        <v>Bein Sports Espanol</v>
      </c>
      <c r="G17" s="43"/>
      <c r="H17" s="43" t="str" cm="1">
        <f t="array" ref="H17">IFERROR(_xlfn.SINGLE(INDEX(Data!$A$1:G$1009,_xlfn.AGGREGATE(15,6,((Data!$C$1:$C$1009=H$6)/(Data!$C$1:$C$1009=H$6))*ROW(Data!$C$1:$C$1009),ROW(H17)-ROW(H$6)),1)),"")</f>
        <v/>
      </c>
      <c r="I17" s="43"/>
      <c r="J17" s="43" t="str" cm="1">
        <f t="array" ref="J17">IFERROR(_xlfn.SINGLE(INDEX(Data!$A$1:J$1009,_xlfn.AGGREGATE(15,6,((Data!$C$1:$C$1009=J$6)/(Data!$C$1:$C$1009=J$6))*ROW(Data!$C$1:$C$1009),ROW(J17)-ROW(J$6)),1)),"")</f>
        <v>Cleo TV</v>
      </c>
      <c r="K17" s="43"/>
      <c r="L17" s="43" t="str" cm="1">
        <f t="array" ref="L17">IFERROR(_xlfn.SINGLE(INDEX(Data!$A$1:L$1009,_xlfn.AGGREGATE(15,6,((Data!$C$1:$C$1009=L$6)/(Data!$C$1:$C$1009=L$6))*ROW(Data!$C$1:$C$1009),ROW(L17)-ROW(L$6)),1)),"")</f>
        <v>Urban Movie Channel</v>
      </c>
      <c r="M17" s="43"/>
      <c r="N17" s="43" t="str" cm="1">
        <f t="array" ref="N17">IFERROR(_xlfn.SINGLE(INDEX(Data!$A$1:N$1009,_xlfn.AGGREGATE(15,6,((Data!$C$1:$C$1009=N$6)/(Data!$C$1:$C$1009=N$6))*ROW(Data!$C$1:$C$1009),ROW(N17)-ROW(N$6)),1)),"")</f>
        <v>HBO Max</v>
      </c>
      <c r="O17" s="43"/>
      <c r="P17" s="43" t="str" cm="1">
        <f t="array" ref="P17">IFERROR(_xlfn.SINGLE(INDEX(Data!$A$1:Q$1009,_xlfn.AGGREGATE(15,6,((Data!$C$1:$C$1009=P$6)/(Data!$C$1:$C$1009=P$6))*ROW(Data!$C$1:$C$1009),ROW(P17)-ROW(P$6)),1)),"")</f>
        <v>Disney Junior</v>
      </c>
      <c r="Q17" s="43"/>
      <c r="R17" s="43" t="str" cm="1">
        <f t="array" ref="R17">IFERROR(_xlfn.SINGLE(INDEX(Data!$A$1:R$1009,_xlfn.AGGREGATE(15,6,((Data!$C$1:$C$1009=R$6)/(Data!$C$1:$C$1009=R$6))*ROW(Data!$C$1:$C$1009),ROW(R17)-ROW(R$6)),1)),"")</f>
        <v>CNN</v>
      </c>
      <c r="S17" s="43"/>
      <c r="T17" s="43" t="str" cm="1">
        <f t="array" ref="T17">IFERROR(_xlfn.SINGLE(INDEX(Data!$A$1:S$1009,_xlfn.AGGREGATE(15,6,((Data!$C$1:$C$1009=T$6)/(Data!$C$1:$C$1009=T$6))*ROW(Data!$C$1:$C$1009),ROW(T17)-ROW(T$6)),1)),"")</f>
        <v>Revolt</v>
      </c>
      <c r="U17" s="43"/>
      <c r="V17" s="43" t="str" cm="1">
        <f t="array" ref="V17">IFERROR(_xlfn.SINGLE(INDEX(Data!$A$1:X$1009,_xlfn.AGGREGATE(15,6,((Data!$C$1:$C$1009=V$6)/(Data!$C$1:$C$1009=V$6))*ROW(Data!$C$1:$C$1009),ROW(V17)-ROW(V$6)),1)),"")</f>
        <v>Bolivia TV</v>
      </c>
      <c r="W17" s="43"/>
      <c r="X17" s="43" t="str" cm="1">
        <f t="array" ref="X17">IFERROR(_xlfn.SINGLE(INDEX(Data!$A$1:Z$1009,_xlfn.AGGREGATE(15,6,((Data!$C$1:$C$1009=X$6)/(Data!$C$1:$C$1009=X$6))*ROW(Data!$C$1:$C$1009),ROW(X17)-ROW(X$6)),1)),"")</f>
        <v>Tele El Salvador</v>
      </c>
      <c r="Y17" s="43"/>
      <c r="Z17" s="43" t="str" cm="1">
        <f t="array" ref="Z17">IFERROR(_xlfn.SINGLE(INDEX(Data!$A$1:AB$1009,_xlfn.AGGREGATE(15,6,((Data!$C$1:$C$1009=Z$6)/(Data!$C$1:$C$1009=Z$6))*ROW(Data!$C$1:$C$1009),ROW(Z17)-ROW(Z$6)),1)),"")</f>
        <v>Sling: Cloud DVR</v>
      </c>
      <c r="BA17" s="75" t="str">
        <f>Services!A15</f>
        <v>Hulu with Live TV</v>
      </c>
    </row>
    <row r="18" spans="1:53" ht="24" x14ac:dyDescent="0.35">
      <c r="A18" s="43"/>
      <c r="B18" s="43" t="str" cm="1">
        <f t="array" ref="B18">IFERROR(_xlfn.SINGLE(INDEX(Data!A$1:$A$1009,_xlfn.AGGREGATE(15,6,((Data!$C$1:$C$1009=B$6)/(Data!$C$1:$C$1009=B$6))*ROW(Data!$C$1:$C$1009),ROW(B18)-ROW(B$6)),1)),"")</f>
        <v/>
      </c>
      <c r="C18" s="43"/>
      <c r="D18" s="43" t="str" cm="1">
        <f t="array" ref="D18">IFERROR(_xlfn.SINGLE(INDEX(Data!$A$1:C$1009,_xlfn.AGGREGATE(15,6,((Data!$C$1:$C$1009=D$6)/(Data!$C$1:$C$1009=D$6))*ROW(Data!$C$1:$C$1009),ROW(D18)-ROW(D$6)),1)),"")</f>
        <v>DOX</v>
      </c>
      <c r="E18" s="43"/>
      <c r="F18" s="43" t="str" cm="1">
        <f t="array" ref="F18">IFERROR(_xlfn.SINGLE(INDEX(Data!$A$1:E$1009,_xlfn.AGGREGATE(15,6,((Data!$C$1:$C$1009=F$6)/(Data!$C$1:$C$1009=F$6))*ROW(Data!$C$1:$C$1009),ROW(F18)-ROW(F$6)),1)),"")</f>
        <v>CBS Sports Network</v>
      </c>
      <c r="G18" s="43"/>
      <c r="H18" s="43" t="str" cm="1">
        <f t="array" ref="H18">IFERROR(_xlfn.SINGLE(INDEX(Data!$A$1:G$1009,_xlfn.AGGREGATE(15,6,((Data!$C$1:$C$1009=H$6)/(Data!$C$1:$C$1009=H$6))*ROW(Data!$C$1:$C$1009),ROW(H18)-ROW(H$6)),1)),"")</f>
        <v/>
      </c>
      <c r="I18" s="43"/>
      <c r="J18" s="43" t="str" cm="1">
        <f t="array" ref="J18">IFERROR(_xlfn.SINGLE(INDEX(Data!$A$1:J$1009,_xlfn.AGGREGATE(15,6,((Data!$C$1:$C$1009=J$6)/(Data!$C$1:$C$1009=J$6))*ROW(Data!$C$1:$C$1009),ROW(J18)-ROW(J$6)),1)),"")</f>
        <v>CMT</v>
      </c>
      <c r="K18" s="43"/>
      <c r="L18" s="43" t="str" cm="1">
        <f t="array" ref="L18">IFERROR(_xlfn.SINGLE(INDEX(Data!$A$1:L$1009,_xlfn.AGGREGATE(15,6,((Data!$C$1:$C$1009=L$6)/(Data!$C$1:$C$1009=L$6))*ROW(Data!$C$1:$C$1009),ROW(L18)-ROW(L$6)),1)),"")</f>
        <v/>
      </c>
      <c r="M18" s="43"/>
      <c r="N18" s="43" t="str" cm="1">
        <f t="array" ref="N18">IFERROR(_xlfn.SINGLE(INDEX(Data!$A$1:N$1009,_xlfn.AGGREGATE(15,6,((Data!$C$1:$C$1009=N$6)/(Data!$C$1:$C$1009=N$6))*ROW(Data!$C$1:$C$1009),ROW(N18)-ROW(N$6)),1)),"")</f>
        <v>HBO2</v>
      </c>
      <c r="O18" s="43"/>
      <c r="P18" s="43" t="str" cm="1">
        <f t="array" ref="P18">IFERROR(_xlfn.SINGLE(INDEX(Data!$A$1:Q$1009,_xlfn.AGGREGATE(15,6,((Data!$C$1:$C$1009=P$6)/(Data!$C$1:$C$1009=P$6))*ROW(Data!$C$1:$C$1009),ROW(P18)-ROW(P$6)),1)),"")</f>
        <v>Disney XD</v>
      </c>
      <c r="Q18" s="43"/>
      <c r="R18" s="43" t="str" cm="1">
        <f t="array" ref="R18">IFERROR(_xlfn.SINGLE(INDEX(Data!$A$1:R$1009,_xlfn.AGGREGATE(15,6,((Data!$C$1:$C$1009=R$6)/(Data!$C$1:$C$1009=R$6))*ROW(Data!$C$1:$C$1009),ROW(R18)-ROW(R$6)),1)),"")</f>
        <v>CNN International</v>
      </c>
      <c r="S18" s="43"/>
      <c r="T18" s="43" t="str" cm="1">
        <f t="array" ref="T18">IFERROR(_xlfn.SINGLE(INDEX(Data!$A$1:S$1009,_xlfn.AGGREGATE(15,6,((Data!$C$1:$C$1009=T$6)/(Data!$C$1:$C$1009=T$6))*ROW(Data!$C$1:$C$1009),ROW(T18)-ROW(T$6)),1)),"")</f>
        <v>Stingray Karaoke</v>
      </c>
      <c r="U18" s="43"/>
      <c r="V18" s="43" t="str" cm="1">
        <f t="array" ref="V18">IFERROR(_xlfn.SINGLE(INDEX(Data!$A$1:X$1009,_xlfn.AGGREGATE(15,6,((Data!$C$1:$C$1009=V$6)/(Data!$C$1:$C$1009=V$6))*ROW(Data!$C$1:$C$1009),ROW(V18)-ROW(V$6)),1)),"")</f>
        <v>Canal 22 Internacional</v>
      </c>
      <c r="W18" s="43"/>
      <c r="X18" s="43" t="str" cm="1">
        <f t="array" ref="X18">IFERROR(_xlfn.SINGLE(INDEX(Data!$A$1:Z$1009,_xlfn.AGGREGATE(15,6,((Data!$C$1:$C$1009=X$6)/(Data!$C$1:$C$1009=X$6))*ROW(Data!$C$1:$C$1009),ROW(X18)-ROW(X$6)),1)),"")</f>
        <v>Telemicro</v>
      </c>
      <c r="Y18" s="43"/>
      <c r="Z18" s="43" t="str" cm="1">
        <f t="array" ref="Z18">IFERROR(_xlfn.SINGLE(INDEX(Data!$A$1:AB$1009,_xlfn.AGGREGATE(15,6,((Data!$C$1:$C$1009=Z$6)/(Data!$C$1:$C$1009=Z$6))*ROW(Data!$C$1:$C$1009),ROW(Z18)-ROW(Z$6)),1)),"")</f>
        <v>Sling: Total TV Deal</v>
      </c>
      <c r="BA18" s="75" t="str">
        <f>Services!A16</f>
        <v>Fubo TV</v>
      </c>
    </row>
    <row r="19" spans="1:53" x14ac:dyDescent="0.35">
      <c r="A19" s="43"/>
      <c r="B19" s="43" t="str" cm="1">
        <f t="array" ref="B19">IFERROR(_xlfn.SINGLE(INDEX(Data!A$1:$A$1009,_xlfn.AGGREGATE(15,6,((Data!$C$1:$C$1009=B$6)/(Data!$C$1:$C$1009=B$6))*ROW(Data!$C$1:$C$1009),ROW(B19)-ROW(B$6)),1)),"")</f>
        <v/>
      </c>
      <c r="C19" s="43"/>
      <c r="D19" s="43" t="str" cm="1">
        <f t="array" ref="D19">IFERROR(_xlfn.SINGLE(INDEX(Data!$A$1:C$1009,_xlfn.AGGREGATE(15,6,((Data!$C$1:$C$1009=D$6)/(Data!$C$1:$C$1009=D$6))*ROW(Data!$C$1:$C$1009),ROW(D19)-ROW(D$6)),1)),"")</f>
        <v>E!</v>
      </c>
      <c r="E19" s="43"/>
      <c r="F19" s="43" t="str" cm="1">
        <f t="array" ref="F19">IFERROR(_xlfn.SINGLE(INDEX(Data!$A$1:E$1009,_xlfn.AGGREGATE(15,6,((Data!$C$1:$C$1009=F$6)/(Data!$C$1:$C$1009=F$6))*ROW(Data!$C$1:$C$1009),ROW(F19)-ROW(F$6)),1)),"")</f>
        <v>Echoboom Sports</v>
      </c>
      <c r="G19" s="43"/>
      <c r="H19" s="43" t="str" cm="1">
        <f t="array" ref="H19">IFERROR(_xlfn.SINGLE(INDEX(Data!$A$1:G$1009,_xlfn.AGGREGATE(15,6,((Data!$C$1:$C$1009=H$6)/(Data!$C$1:$C$1009=H$6))*ROW(Data!$C$1:$C$1009),ROW(H19)-ROW(H$6)),1)),"")</f>
        <v/>
      </c>
      <c r="I19" s="43"/>
      <c r="J19" s="43" t="str" cm="1">
        <f t="array" ref="J19">IFERROR(_xlfn.SINGLE(INDEX(Data!$A$1:J$1009,_xlfn.AGGREGATE(15,6,((Data!$C$1:$C$1009=J$6)/(Data!$C$1:$C$1009=J$6))*ROW(Data!$C$1:$C$1009),ROW(J19)-ROW(J$6)),1)),"")</f>
        <v>CNNe</v>
      </c>
      <c r="K19" s="43"/>
      <c r="L19" s="43" t="str" cm="1">
        <f t="array" ref="L19">IFERROR(_xlfn.SINGLE(INDEX(Data!$A$1:L$1009,_xlfn.AGGREGATE(15,6,((Data!$C$1:$C$1009=L$6)/(Data!$C$1:$C$1009=L$6))*ROW(Data!$C$1:$C$1009),ROW(L19)-ROW(L$6)),1)),"")</f>
        <v/>
      </c>
      <c r="M19" s="43"/>
      <c r="N19" s="43" t="str" cm="1">
        <f t="array" ref="N19">IFERROR(_xlfn.SINGLE(INDEX(Data!$A$1:N$1009,_xlfn.AGGREGATE(15,6,((Data!$C$1:$C$1009=N$6)/(Data!$C$1:$C$1009=N$6))*ROW(Data!$C$1:$C$1009),ROW(N19)-ROW(N$6)),1)),"")</f>
        <v>Showtime</v>
      </c>
      <c r="O19" s="43"/>
      <c r="P19" s="43" t="str" cm="1">
        <f t="array" ref="P19">IFERROR(_xlfn.SINGLE(INDEX(Data!$A$1:Q$1009,_xlfn.AGGREGATE(15,6,((Data!$C$1:$C$1009=P$6)/(Data!$C$1:$C$1009=P$6))*ROW(Data!$C$1:$C$1009),ROW(P19)-ROW(P$6)),1)),"")</f>
        <v>DuckTV</v>
      </c>
      <c r="Q19" s="43"/>
      <c r="R19" s="43" t="str" cm="1">
        <f t="array" ref="R19">IFERROR(_xlfn.SINGLE(INDEX(Data!$A$1:R$1009,_xlfn.AGGREGATE(15,6,((Data!$C$1:$C$1009=R$6)/(Data!$C$1:$C$1009=R$6))*ROW(Data!$C$1:$C$1009),ROW(R19)-ROW(R$6)),1)),"")</f>
        <v>C-SPAN</v>
      </c>
      <c r="S19" s="43"/>
      <c r="T19" s="43" t="str" cm="1">
        <f t="array" ref="T19">IFERROR(_xlfn.SINGLE(INDEX(Data!$A$1:S$1009,_xlfn.AGGREGATE(15,6,((Data!$C$1:$C$1009=T$6)/(Data!$C$1:$C$1009=T$6))*ROW(Data!$C$1:$C$1009),ROW(T19)-ROW(T$6)),1)),"")</f>
        <v>Stingray Music</v>
      </c>
      <c r="U19" s="43"/>
      <c r="V19" s="43" t="str" cm="1">
        <f t="array" ref="V19">IFERROR(_xlfn.SINGLE(INDEX(Data!$A$1:X$1009,_xlfn.AGGREGATE(15,6,((Data!$C$1:$C$1009=V$6)/(Data!$C$1:$C$1009=V$6))*ROW(Data!$C$1:$C$1009),ROW(V19)-ROW(V$6)),1)),"")</f>
        <v>Canal Once</v>
      </c>
      <c r="W19" s="43"/>
      <c r="X19" s="43" t="str" cm="1">
        <f t="array" ref="X19">IFERROR(_xlfn.SINGLE(INDEX(Data!$A$1:Z$1009,_xlfn.AGGREGATE(15,6,((Data!$C$1:$C$1009=X$6)/(Data!$C$1:$C$1009=X$6))*ROW(Data!$C$1:$C$1009),ROW(X19)-ROW(X$6)),1)),"")</f>
        <v>Teleuniverso</v>
      </c>
      <c r="Y19" s="43"/>
      <c r="Z19" s="43" t="str" cm="1">
        <f t="array" ref="Z19">IFERROR(_xlfn.SINGLE(INDEX(Data!$A$1:AB$1009,_xlfn.AGGREGATE(15,6,((Data!$C$1:$C$1009=Z$6)/(Data!$C$1:$C$1009=Z$6))*ROW(Data!$C$1:$C$1009),ROW(Z19)-ROW(Z$6)),1)),"")</f>
        <v/>
      </c>
      <c r="BA19" s="75" t="e">
        <f>Services!#REF!</f>
        <v>#REF!</v>
      </c>
    </row>
    <row r="20" spans="1:53" x14ac:dyDescent="0.35">
      <c r="A20" s="43"/>
      <c r="B20" s="43" t="str" cm="1">
        <f t="array" ref="B20">IFERROR(_xlfn.SINGLE(INDEX(Data!A$1:$A$1009,_xlfn.AGGREGATE(15,6,((Data!$C$1:$C$1009=B$6)/(Data!$C$1:$C$1009=B$6))*ROW(Data!$C$1:$C$1009),ROW(B20)-ROW(B$6)),1)),"")</f>
        <v/>
      </c>
      <c r="C20" s="43"/>
      <c r="D20" s="43" t="str" cm="1">
        <f t="array" ref="D20">IFERROR(_xlfn.SINGLE(INDEX(Data!$A$1:C$1009,_xlfn.AGGREGATE(15,6,((Data!$C$1:$C$1009=D$6)/(Data!$C$1:$C$1009=D$6))*ROW(Data!$C$1:$C$1009),ROW(D20)-ROW(D$6)),1)),"")</f>
        <v>El Gourmet</v>
      </c>
      <c r="E20" s="43"/>
      <c r="F20" s="43" t="str" cm="1">
        <f t="array" ref="F20">IFERROR(_xlfn.SINGLE(INDEX(Data!$A$1:E$1009,_xlfn.AGGREGATE(15,6,((Data!$C$1:$C$1009=F$6)/(Data!$C$1:$C$1009=F$6))*ROW(Data!$C$1:$C$1009),ROW(F20)-ROW(F$6)),1)),"")</f>
        <v>ESPN</v>
      </c>
      <c r="G20" s="43"/>
      <c r="H20" s="43" t="str" cm="1">
        <f t="array" ref="H20">IFERROR(_xlfn.SINGLE(INDEX(Data!$A$1:G$1009,_xlfn.AGGREGATE(15,6,((Data!$C$1:$C$1009=H$6)/(Data!$C$1:$C$1009=H$6))*ROW(Data!$C$1:$C$1009),ROW(H20)-ROW(H$6)),1)),"")</f>
        <v/>
      </c>
      <c r="I20" s="43"/>
      <c r="J20" s="43" t="str" cm="1">
        <f t="array" ref="J20">IFERROR(_xlfn.SINGLE(INDEX(Data!$A$1:J$1009,_xlfn.AGGREGATE(15,6,((Data!$C$1:$C$1009=J$6)/(Data!$C$1:$C$1009=J$6))*ROW(Data!$C$1:$C$1009),ROW(J20)-ROW(J$6)),1)),"")</f>
        <v>Comedy Central</v>
      </c>
      <c r="K20" s="43"/>
      <c r="L20" s="43" t="str" cm="1">
        <f t="array" ref="L20">IFERROR(_xlfn.SINGLE(INDEX(Data!$A$1:L$1009,_xlfn.AGGREGATE(15,6,((Data!$C$1:$C$1009=L$6)/(Data!$C$1:$C$1009=L$6))*ROW(Data!$C$1:$C$1009),ROW(L20)-ROW(L$6)),1)),"")</f>
        <v/>
      </c>
      <c r="M20" s="43"/>
      <c r="N20" s="43" t="str" cm="1">
        <f t="array" ref="N20">IFERROR(_xlfn.SINGLE(INDEX(Data!$A$1:N$1009,_xlfn.AGGREGATE(15,6,((Data!$C$1:$C$1009=N$6)/(Data!$C$1:$C$1009=N$6))*ROW(Data!$C$1:$C$1009),ROW(N20)-ROW(N$6)),1)),"")</f>
        <v>Showtime 2</v>
      </c>
      <c r="O20" s="43"/>
      <c r="P20" s="43" t="str" cm="1">
        <f t="array" ref="P20">IFERROR(_xlfn.SINGLE(INDEX(Data!$A$1:Q$1009,_xlfn.AGGREGATE(15,6,((Data!$C$1:$C$1009=P$6)/(Data!$C$1:$C$1009=P$6))*ROW(Data!$C$1:$C$1009),ROW(P20)-ROW(P$6)),1)),"")</f>
        <v>Freeform</v>
      </c>
      <c r="Q20" s="43"/>
      <c r="R20" s="43" t="str" cm="1">
        <f t="array" ref="R20">IFERROR(_xlfn.SINGLE(INDEX(Data!$A$1:R$1009,_xlfn.AGGREGATE(15,6,((Data!$C$1:$C$1009=R$6)/(Data!$C$1:$C$1009=R$6))*ROW(Data!$C$1:$C$1009),ROW(R20)-ROW(R$6)),1)),"")</f>
        <v>C-SPAN2</v>
      </c>
      <c r="S20" s="43"/>
      <c r="T20" s="43" t="str" cm="1">
        <f t="array" ref="T20">IFERROR(_xlfn.SINGLE(INDEX(Data!$A$1:S$1009,_xlfn.AGGREGATE(15,6,((Data!$C$1:$C$1009=T$6)/(Data!$C$1:$C$1009=T$6))*ROW(Data!$C$1:$C$1009),ROW(T20)-ROW(T$6)),1)),"")</f>
        <v>Stingray Qello</v>
      </c>
      <c r="U20" s="43"/>
      <c r="V20" s="43" t="str" cm="1">
        <f t="array" ref="V20">IFERROR(_xlfn.SINGLE(INDEX(Data!$A$1:X$1009,_xlfn.AGGREGATE(15,6,((Data!$C$1:$C$1009=V$6)/(Data!$C$1:$C$1009=V$6))*ROW(Data!$C$1:$C$1009),ROW(V20)-ROW(V$6)),1)),"")</f>
        <v>Canal Sur</v>
      </c>
      <c r="W20" s="43"/>
      <c r="X20" s="43" t="str" cm="1">
        <f t="array" ref="X20">IFERROR(_xlfn.SINGLE(INDEX(Data!$A$1:Z$1009,_xlfn.AGGREGATE(15,6,((Data!$C$1:$C$1009=X$6)/(Data!$C$1:$C$1009=X$6))*ROW(Data!$C$1:$C$1009),ROW(X20)-ROW(X$6)),1)),"")</f>
        <v>TV Quisqueya</v>
      </c>
      <c r="Y20" s="43"/>
      <c r="Z20" s="43" t="str" cm="1">
        <f t="array" ref="Z20">IFERROR(_xlfn.SINGLE(INDEX(Data!$A$1:AB$1009,_xlfn.AGGREGATE(15,6,((Data!$C$1:$C$1009=Z$6)/(Data!$C$1:$C$1009=Z$6))*ROW(Data!$C$1:$C$1009),ROW(Z20)-ROW(Z$6)),1)),"")</f>
        <v/>
      </c>
      <c r="BA20" s="75" t="str">
        <f>Services!A17</f>
        <v>KlowdTV</v>
      </c>
    </row>
    <row r="21" spans="1:53" ht="24" x14ac:dyDescent="0.35">
      <c r="A21" s="43"/>
      <c r="B21" s="43" t="str" cm="1">
        <f t="array" ref="B21">IFERROR(_xlfn.SINGLE(INDEX(Data!A$1:$A$1009,_xlfn.AGGREGATE(15,6,((Data!$C$1:$C$1009=B$6)/(Data!$C$1:$C$1009=B$6))*ROW(Data!$C$1:$C$1009),ROW(B21)-ROW(B$6)),1)),"")</f>
        <v/>
      </c>
      <c r="C21" s="43"/>
      <c r="D21" s="43" t="str" cm="1">
        <f t="array" ref="D21">IFERROR(_xlfn.SINGLE(INDEX(Data!$A$1:C$1009,_xlfn.AGGREGATE(15,6,((Data!$C$1:$C$1009=D$6)/(Data!$C$1:$C$1009=D$6))*ROW(Data!$C$1:$C$1009),ROW(D21)-ROW(D$6)),1)),"")</f>
        <v>Food Network</v>
      </c>
      <c r="E21" s="43"/>
      <c r="F21" s="43" t="str" cm="1">
        <f t="array" ref="F21">IFERROR(_xlfn.SINGLE(INDEX(Data!$A$1:E$1009,_xlfn.AGGREGATE(15,6,((Data!$C$1:$C$1009=F$6)/(Data!$C$1:$C$1009=F$6))*ROW(Data!$C$1:$C$1009),ROW(F21)-ROW(F$6)),1)),"")</f>
        <v>ESPN 2</v>
      </c>
      <c r="G21" s="43"/>
      <c r="H21" s="43" t="str" cm="1">
        <f t="array" ref="H21">IFERROR(_xlfn.SINGLE(INDEX(Data!$A$1:G$1009,_xlfn.AGGREGATE(15,6,((Data!$C$1:$C$1009=H$6)/(Data!$C$1:$C$1009=H$6))*ROW(Data!$C$1:$C$1009),ROW(H21)-ROW(H$6)),1)),"")</f>
        <v/>
      </c>
      <c r="I21" s="43"/>
      <c r="J21" s="43" t="str" cm="1">
        <f t="array" ref="J21">IFERROR(_xlfn.SINGLE(INDEX(Data!$A$1:J$1009,_xlfn.AGGREGATE(15,6,((Data!$C$1:$C$1009=J$6)/(Data!$C$1:$C$1009=J$6))*ROW(Data!$C$1:$C$1009),ROW(J21)-ROW(J$6)),1)),"")</f>
        <v>Comedy Dynamics</v>
      </c>
      <c r="K21" s="43"/>
      <c r="L21" s="43" t="str" cm="1">
        <f t="array" ref="L21">IFERROR(_xlfn.SINGLE(INDEX(Data!$A$1:L$1009,_xlfn.AGGREGATE(15,6,((Data!$C$1:$C$1009=L$6)/(Data!$C$1:$C$1009=L$6))*ROW(Data!$C$1:$C$1009),ROW(L21)-ROW(L$6)),1)),"")</f>
        <v/>
      </c>
      <c r="M21" s="43"/>
      <c r="N21" s="43" t="str" cm="1">
        <f t="array" ref="N21">IFERROR(_xlfn.SINGLE(INDEX(Data!$A$1:N$1009,_xlfn.AGGREGATE(15,6,((Data!$C$1:$C$1009=N$6)/(Data!$C$1:$C$1009=N$6))*ROW(Data!$C$1:$C$1009),ROW(N21)-ROW(N$6)),1)),"")</f>
        <v>Showtime 2 East</v>
      </c>
      <c r="O21" s="43"/>
      <c r="P21" s="43" t="str" cm="1">
        <f t="array" ref="P21">IFERROR(_xlfn.SINGLE(INDEX(Data!$A$1:Q$1009,_xlfn.AGGREGATE(15,6,((Data!$C$1:$C$1009=P$6)/(Data!$C$1:$C$1009=P$6))*ROW(Data!$C$1:$C$1009),ROW(P21)-ROW(P$6)),1)),"")</f>
        <v>Hallmark</v>
      </c>
      <c r="Q21" s="43"/>
      <c r="R21" s="43" t="str" cm="1">
        <f t="array" ref="R21">IFERROR(_xlfn.SINGLE(INDEX(Data!$A$1:R$1009,_xlfn.AGGREGATE(15,6,((Data!$C$1:$C$1009=R$6)/(Data!$C$1:$C$1009=R$6))*ROW(Data!$C$1:$C$1009),ROW(R21)-ROW(R$6)),1)),"")</f>
        <v>Euro News</v>
      </c>
      <c r="S21" s="43"/>
      <c r="T21" s="43" t="str" cm="1">
        <f t="array" ref="T21">IFERROR(_xlfn.SINGLE(INDEX(Data!$A$1:S$1009,_xlfn.AGGREGATE(15,6,((Data!$C$1:$C$1009=T$6)/(Data!$C$1:$C$1009=T$6))*ROW(Data!$C$1:$C$1009),ROW(T21)-ROW(T$6)),1)),"")</f>
        <v>The Country Network</v>
      </c>
      <c r="U21" s="43"/>
      <c r="V21" s="43" t="str" cm="1">
        <f t="array" ref="V21">IFERROR(_xlfn.SINGLE(INDEX(Data!$A$1:X$1009,_xlfn.AGGREGATE(15,6,((Data!$C$1:$C$1009=V$6)/(Data!$C$1:$C$1009=V$6))*ROW(Data!$C$1:$C$1009),ROW(V21)-ROW(V$6)),1)),"")</f>
        <v>Caracol</v>
      </c>
      <c r="W21" s="43"/>
      <c r="X21" s="43" t="str" cm="1">
        <f t="array" ref="X21">IFERROR(_xlfn.SINGLE(INDEX(Data!$A$1:Z$1009,_xlfn.AGGREGATE(15,6,((Data!$C$1:$C$1009=X$6)/(Data!$C$1:$C$1009=X$6))*ROW(Data!$C$1:$C$1009),ROW(X21)-ROW(X$6)),1)),"")</f>
        <v>TV5 Monde</v>
      </c>
      <c r="Y21" s="43"/>
      <c r="Z21" s="43" t="str" cm="1">
        <f t="array" ref="Z21">IFERROR(_xlfn.SINGLE(INDEX(Data!$A$1:AB$1009,_xlfn.AGGREGATE(15,6,((Data!$C$1:$C$1009=Z$6)/(Data!$C$1:$C$1009=Z$6))*ROW(Data!$C$1:$C$1009),ROW(Z21)-ROW(Z$6)),1)),"")</f>
        <v/>
      </c>
      <c r="BA21" s="75" t="str">
        <f>Services!A18</f>
        <v>Frndly TV</v>
      </c>
    </row>
    <row r="22" spans="1:53" x14ac:dyDescent="0.35">
      <c r="A22" s="43"/>
      <c r="B22" s="43" t="str" cm="1">
        <f t="array" ref="B22">IFERROR(_xlfn.SINGLE(INDEX(Data!A$1:$A$1009,_xlfn.AGGREGATE(15,6,((Data!$C$1:$C$1009=B$6)/(Data!$C$1:$C$1009=B$6))*ROW(Data!$C$1:$C$1009),ROW(B22)-ROW(B$6)),1)),"")</f>
        <v/>
      </c>
      <c r="C22" s="43"/>
      <c r="D22" s="43" t="str" cm="1">
        <f t="array" ref="D22">IFERROR(_xlfn.SINGLE(INDEX(Data!$A$1:C$1009,_xlfn.AGGREGATE(15,6,((Data!$C$1:$C$1009=D$6)/(Data!$C$1:$C$1009=D$6))*ROW(Data!$C$1:$C$1009),ROW(D22)-ROW(D$6)),1)),"")</f>
        <v>FYI</v>
      </c>
      <c r="E22" s="43"/>
      <c r="F22" s="43" t="str" cm="1">
        <f t="array" ref="F22">IFERROR(_xlfn.SINGLE(INDEX(Data!$A$1:E$1009,_xlfn.AGGREGATE(15,6,((Data!$C$1:$C$1009=F$6)/(Data!$C$1:$C$1009=F$6))*ROW(Data!$C$1:$C$1009),ROW(F22)-ROW(F$6)),1)),"")</f>
        <v>ESPN 3</v>
      </c>
      <c r="G22" s="43"/>
      <c r="H22" s="43" t="str" cm="1">
        <f t="array" ref="H22">IFERROR(_xlfn.SINGLE(INDEX(Data!$A$1:G$1009,_xlfn.AGGREGATE(15,6,((Data!$C$1:$C$1009=H$6)/(Data!$C$1:$C$1009=H$6))*ROW(Data!$C$1:$C$1009),ROW(H22)-ROW(H$6)),1)),"")</f>
        <v/>
      </c>
      <c r="I22" s="43"/>
      <c r="J22" s="43" t="str" cm="1">
        <f t="array" ref="J22">IFERROR(_xlfn.SINGLE(INDEX(Data!$A$1:J$1009,_xlfn.AGGREGATE(15,6,((Data!$C$1:$C$1009=J$6)/(Data!$C$1:$C$1009=J$6))*ROW(Data!$C$1:$C$1009),ROW(J22)-ROW(J$6)),1)),"")</f>
        <v>Comedy TV</v>
      </c>
      <c r="K22" s="43"/>
      <c r="L22" s="43" t="str" cm="1">
        <f t="array" ref="L22">IFERROR(_xlfn.SINGLE(INDEX(Data!$A$1:L$1009,_xlfn.AGGREGATE(15,6,((Data!$C$1:$C$1009=L$6)/(Data!$C$1:$C$1009=L$6))*ROW(Data!$C$1:$C$1009),ROW(L22)-ROW(L$6)),1)),"")</f>
        <v/>
      </c>
      <c r="M22" s="43"/>
      <c r="N22" s="43" t="str" cm="1">
        <f t="array" ref="N22">IFERROR(_xlfn.SINGLE(INDEX(Data!$A$1:N$1009,_xlfn.AGGREGATE(15,6,((Data!$C$1:$C$1009=N$6)/(Data!$C$1:$C$1009=N$6))*ROW(Data!$C$1:$C$1009),ROW(N22)-ROW(N$6)),1)),"")</f>
        <v>Showtime BET RED</v>
      </c>
      <c r="O22" s="43"/>
      <c r="P22" s="43" t="str" cm="1">
        <f t="array" ref="P22">IFERROR(_xlfn.SINGLE(INDEX(Data!$A$1:Q$1009,_xlfn.AGGREGATE(15,6,((Data!$C$1:$C$1009=P$6)/(Data!$C$1:$C$1009=P$6))*ROW(Data!$C$1:$C$1009),ROW(P22)-ROW(P$6)),1)),"")</f>
        <v>Hallmark Drama</v>
      </c>
      <c r="Q22" s="43"/>
      <c r="R22" s="43" t="str" cm="1">
        <f t="array" ref="R22">IFERROR(_xlfn.SINGLE(INDEX(Data!$A$1:R$1009,_xlfn.AGGREGATE(15,6,((Data!$C$1:$C$1009=R$6)/(Data!$C$1:$C$1009=R$6))*ROW(Data!$C$1:$C$1009),ROW(R22)-ROW(R$6)),1)),"")</f>
        <v>Fox Business</v>
      </c>
      <c r="S22" s="43"/>
      <c r="T22" s="43" t="str" cm="1">
        <f t="array" ref="T22">IFERROR(_xlfn.SINGLE(INDEX(Data!$A$1:S$1009,_xlfn.AGGREGATE(15,6,((Data!$C$1:$C$1009=T$6)/(Data!$C$1:$C$1009=T$6))*ROW(Data!$C$1:$C$1009),ROW(T22)-ROW(T$6)),1)),"")</f>
        <v/>
      </c>
      <c r="U22" s="43"/>
      <c r="V22" s="43" t="str" cm="1">
        <f t="array" ref="V22">IFERROR(_xlfn.SINGLE(INDEX(Data!$A$1:X$1009,_xlfn.AGGREGATE(15,6,((Data!$C$1:$C$1009=V$6)/(Data!$C$1:$C$1009=V$6))*ROW(Data!$C$1:$C$1009),ROW(V22)-ROW(V$6)),1)),"")</f>
        <v>CBTV Michoacán</v>
      </c>
      <c r="W22" s="43"/>
      <c r="X22" s="43" t="str" cm="1">
        <f t="array" ref="X22">IFERROR(_xlfn.SINGLE(INDEX(Data!$A$1:Z$1009,_xlfn.AGGREGATE(15,6,((Data!$C$1:$C$1009=X$6)/(Data!$C$1:$C$1009=X$6))*ROW(Data!$C$1:$C$1009),ROW(X22)-ROW(X$6)),1)),"")</f>
        <v>WAPA America</v>
      </c>
      <c r="Y22" s="43"/>
      <c r="Z22" s="43" t="str" cm="1">
        <f t="array" ref="Z22">IFERROR(_xlfn.SINGLE(INDEX(Data!$A$1:AB$1009,_xlfn.AGGREGATE(15,6,((Data!$C$1:$C$1009=Z$6)/(Data!$C$1:$C$1009=Z$6))*ROW(Data!$C$1:$C$1009),ROW(Z22)-ROW(Z$6)),1)),"")</f>
        <v/>
      </c>
      <c r="BA22" s="75"/>
    </row>
    <row r="23" spans="1:53" ht="24" x14ac:dyDescent="0.4">
      <c r="A23" s="43"/>
      <c r="B23" s="43" t="str" cm="1">
        <f t="array" ref="B23">IFERROR(_xlfn.SINGLE(INDEX(Data!A$1:$A$1009,_xlfn.AGGREGATE(15,6,((Data!$C$1:$C$1009=B$6)/(Data!$C$1:$C$1009=B$6))*ROW(Data!$C$1:$C$1009),ROW(B23)-ROW(B$6)),1)),"")</f>
        <v/>
      </c>
      <c r="C23" s="43"/>
      <c r="D23" s="43" t="str" cm="1">
        <f t="array" ref="D23">IFERROR(_xlfn.SINGLE(INDEX(Data!$A$1:C$1009,_xlfn.AGGREGATE(15,6,((Data!$C$1:$C$1009=D$6)/(Data!$C$1:$C$1009=D$6))*ROW(Data!$C$1:$C$1009),ROW(D23)-ROW(D$6)),1)),"")</f>
        <v>GEM</v>
      </c>
      <c r="E23" s="43"/>
      <c r="F23" s="43" t="str" cm="1">
        <f t="array" ref="F23">IFERROR(_xlfn.SINGLE(INDEX(Data!$A$1:E$1009,_xlfn.AGGREGATE(15,6,((Data!$C$1:$C$1009=F$6)/(Data!$C$1:$C$1009=F$6))*ROW(Data!$C$1:$C$1009),ROW(F23)-ROW(F$6)),1)),"")</f>
        <v>ESPN College Extra</v>
      </c>
      <c r="G23" s="43"/>
      <c r="H23" s="43" t="str" cm="1">
        <f t="array" ref="H23">IFERROR(_xlfn.SINGLE(INDEX(Data!$A$1:G$1009,_xlfn.AGGREGATE(15,6,((Data!$C$1:$C$1009=H$6)/(Data!$C$1:$C$1009=H$6))*ROW(Data!$C$1:$C$1009),ROW(H23)-ROW(H$6)),1)),"")</f>
        <v/>
      </c>
      <c r="I23" s="43"/>
      <c r="J23" s="43" t="str" cm="1">
        <f t="array" ref="J23">IFERROR(_xlfn.SINGLE(INDEX(Data!$A$1:J$1009,_xlfn.AGGREGATE(15,6,((Data!$C$1:$C$1009=J$6)/(Data!$C$1:$C$1009=J$6))*ROW(Data!$C$1:$C$1009),ROW(J23)-ROW(J$6)),1)),"")</f>
        <v>Comet TV</v>
      </c>
      <c r="K23" s="43"/>
      <c r="L23" s="43" t="str" cm="1">
        <f t="array" ref="L23">IFERROR(_xlfn.SINGLE(INDEX(Data!$A$1:L$1009,_xlfn.AGGREGATE(15,6,((Data!$C$1:$C$1009=L$6)/(Data!$C$1:$C$1009=L$6))*ROW(Data!$C$1:$C$1009),ROW(L23)-ROW(L$6)),1)),"")</f>
        <v/>
      </c>
      <c r="M23" s="43"/>
      <c r="N23" s="43" t="str" cm="1">
        <f t="array" ref="N23">IFERROR(_xlfn.SINGLE(INDEX(Data!$A$1:N$1009,_xlfn.AGGREGATE(15,6,((Data!$C$1:$C$1009=N$6)/(Data!$C$1:$C$1009=N$6))*ROW(Data!$C$1:$C$1009),ROW(N23)-ROW(N$6)),1)),"")</f>
        <v>Showtime Beyond</v>
      </c>
      <c r="O23" s="43"/>
      <c r="P23" s="43" t="str" cm="1">
        <f t="array" ref="P23">IFERROR(_xlfn.SINGLE(INDEX(Data!$A$1:Q$1009,_xlfn.AGGREGATE(15,6,((Data!$C$1:$C$1009=P$6)/(Data!$C$1:$C$1009=P$6))*ROW(Data!$C$1:$C$1009),ROW(P23)-ROW(P$6)),1)),"")</f>
        <v>Hallmark Movies &amp; Mysteries</v>
      </c>
      <c r="Q23" s="43"/>
      <c r="R23" s="43" t="str" cm="1">
        <f t="array" ref="R23">IFERROR(_xlfn.SINGLE(INDEX(Data!$A$1:R$1009,_xlfn.AGGREGATE(15,6,((Data!$C$1:$C$1009=R$6)/(Data!$C$1:$C$1009=R$6))*ROW(Data!$C$1:$C$1009),ROW(R23)-ROW(R$6)),1)),"")</f>
        <v>Fox News</v>
      </c>
      <c r="S23" s="43"/>
      <c r="T23" s="43" t="str" cm="1">
        <f t="array" ref="T23">IFERROR(_xlfn.SINGLE(INDEX(Data!$A$1:S$1009,_xlfn.AGGREGATE(15,6,((Data!$C$1:$C$1009=T$6)/(Data!$C$1:$C$1009=T$6))*ROW(Data!$C$1:$C$1009),ROW(T23)-ROW(T$6)),1)),"")</f>
        <v/>
      </c>
      <c r="U23" s="43"/>
      <c r="V23" s="43" t="str" cm="1">
        <f t="array" ref="V23">IFERROR(_xlfn.SINGLE(INDEX(Data!$A$1:X$1009,_xlfn.AGGREGATE(15,6,((Data!$C$1:$C$1009=V$6)/(Data!$C$1:$C$1009=V$6))*ROW(Data!$C$1:$C$1009),ROW(V23)-ROW(V$6)),1)),"")</f>
        <v>Centroamérica TV</v>
      </c>
      <c r="W23" s="43"/>
      <c r="X23" s="43" t="str" cm="1">
        <f t="array" ref="X23">IFERROR(_xlfn.SINGLE(INDEX(Data!$A$1:Z$1009,_xlfn.AGGREGATE(15,6,((Data!$C$1:$C$1009=X$6)/(Data!$C$1:$C$1009=X$6))*ROW(Data!$C$1:$C$1009),ROW(X23)-ROW(X$6)),1)),"")</f>
        <v/>
      </c>
      <c r="Y23" s="43"/>
      <c r="Z23" s="43" t="str" cm="1">
        <f t="array" ref="Z23">IFERROR(_xlfn.SINGLE(INDEX(Data!$A$1:AB$1009,_xlfn.AGGREGATE(15,6,((Data!$C$1:$C$1009=Z$6)/(Data!$C$1:$C$1009=Z$6))*ROW(Data!$C$1:$C$1009),ROW(Z23)-ROW(Z$6)),1)),"")</f>
        <v/>
      </c>
    </row>
    <row r="24" spans="1:53" ht="24" x14ac:dyDescent="0.4">
      <c r="A24" s="43"/>
      <c r="B24" s="43" t="str" cm="1">
        <f t="array" ref="B24">IFERROR(_xlfn.SINGLE(INDEX(Data!A$1:$A$1009,_xlfn.AGGREGATE(15,6,((Data!$C$1:$C$1009=B$6)/(Data!$C$1:$C$1009=B$6))*ROW(Data!$C$1:$C$1009),ROW(B24)-ROW(B$6)),1)),"")</f>
        <v/>
      </c>
      <c r="C24" s="43"/>
      <c r="D24" s="43" t="str" cm="1">
        <f t="array" ref="D24">IFERROR(_xlfn.SINGLE(INDEX(Data!$A$1:C$1009,_xlfn.AGGREGATE(15,6,((Data!$C$1:$C$1009=D$6)/(Data!$C$1:$C$1009=D$6))*ROW(Data!$C$1:$C$1009),ROW(D24)-ROW(D$6)),1)),"")</f>
        <v>Here TV</v>
      </c>
      <c r="E24" s="43"/>
      <c r="F24" s="43" t="str" cm="1">
        <f t="array" ref="F24">IFERROR(_xlfn.SINGLE(INDEX(Data!$A$1:E$1009,_xlfn.AGGREGATE(15,6,((Data!$C$1:$C$1009=F$6)/(Data!$C$1:$C$1009=F$6))*ROW(Data!$C$1:$C$1009),ROW(F24)-ROW(F$6)),1)),"")</f>
        <v>ESPN Goal Line</v>
      </c>
      <c r="G24" s="43"/>
      <c r="H24" s="43" t="str" cm="1">
        <f t="array" ref="H24">IFERROR(_xlfn.SINGLE(INDEX(Data!$A$1:G$1009,_xlfn.AGGREGATE(15,6,((Data!$C$1:$C$1009=H$6)/(Data!$C$1:$C$1009=H$6))*ROW(Data!$C$1:$C$1009),ROW(H24)-ROW(H$6)),1)),"")</f>
        <v/>
      </c>
      <c r="I24" s="43"/>
      <c r="J24" s="43" t="str" cm="1">
        <f t="array" ref="J24">IFERROR(_xlfn.SINGLE(INDEX(Data!$A$1:J$1009,_xlfn.AGGREGATE(15,6,((Data!$C$1:$C$1009=J$6)/(Data!$C$1:$C$1009=J$6))*ROW(Data!$C$1:$C$1009),ROW(J24)-ROW(J$6)),1)),"")</f>
        <v>Court TV</v>
      </c>
      <c r="K24" s="43"/>
      <c r="L24" s="43" t="str" cm="1">
        <f t="array" ref="L24">IFERROR(_xlfn.SINGLE(INDEX(Data!$A$1:L$1009,_xlfn.AGGREGATE(15,6,((Data!$C$1:$C$1009=L$6)/(Data!$C$1:$C$1009=L$6))*ROW(Data!$C$1:$C$1009),ROW(L24)-ROW(L$6)),1)),"")</f>
        <v/>
      </c>
      <c r="M24" s="43"/>
      <c r="N24" s="43" t="str" cm="1">
        <f t="array" ref="N24">IFERROR(_xlfn.SINGLE(INDEX(Data!$A$1:N$1009,_xlfn.AGGREGATE(15,6,((Data!$C$1:$C$1009=N$6)/(Data!$C$1:$C$1009=N$6))*ROW(Data!$C$1:$C$1009),ROW(N24)-ROW(N$6)),1)),"")</f>
        <v>Showtime East</v>
      </c>
      <c r="O24" s="43"/>
      <c r="P24" s="43" t="str" cm="1">
        <f t="array" ref="P24">IFERROR(_xlfn.SINGLE(INDEX(Data!$A$1:Q$1009,_xlfn.AGGREGATE(15,6,((Data!$C$1:$C$1009=P$6)/(Data!$C$1:$C$1009=P$6))*ROW(Data!$C$1:$C$1009),ROW(P24)-ROW(P$6)),1)),"")</f>
        <v>Hallmark Movies Now</v>
      </c>
      <c r="Q24" s="43"/>
      <c r="R24" s="43" t="str" cm="1">
        <f t="array" ref="R24">IFERROR(_xlfn.SINGLE(INDEX(Data!$A$1:R$1009,_xlfn.AGGREGATE(15,6,((Data!$C$1:$C$1009=R$6)/(Data!$C$1:$C$1009=R$6))*ROW(Data!$C$1:$C$1009),ROW(R24)-ROW(R$6)),1)),"")</f>
        <v>France24</v>
      </c>
      <c r="S24" s="43"/>
      <c r="T24" s="43" t="str" cm="1">
        <f t="array" ref="T24">IFERROR(_xlfn.SINGLE(INDEX(Data!$A$1:S$1009,_xlfn.AGGREGATE(15,6,((Data!$C$1:$C$1009=T$6)/(Data!$C$1:$C$1009=T$6))*ROW(Data!$C$1:$C$1009),ROW(T24)-ROW(T$6)),1)),"")</f>
        <v/>
      </c>
      <c r="U24" s="43"/>
      <c r="V24" s="43" t="str" cm="1">
        <f t="array" ref="V24">IFERROR(_xlfn.SINGLE(INDEX(Data!$A$1:X$1009,_xlfn.AGGREGATE(15,6,((Data!$C$1:$C$1009=V$6)/(Data!$C$1:$C$1009=V$6))*ROW(Data!$C$1:$C$1009),ROW(V24)-ROW(V$6)),1)),"")</f>
        <v>Cine Estelar</v>
      </c>
      <c r="W24" s="43"/>
      <c r="X24" s="43" t="str" cm="1">
        <f t="array" ref="X24">IFERROR(_xlfn.SINGLE(INDEX(Data!$A$1:Z$1009,_xlfn.AGGREGATE(15,6,((Data!$C$1:$C$1009=X$6)/(Data!$C$1:$C$1009=X$6))*ROW(Data!$C$1:$C$1009),ROW(X24)-ROW(X$6)),1)),"")</f>
        <v/>
      </c>
      <c r="Y24" s="43"/>
      <c r="Z24" s="43" t="str" cm="1">
        <f t="array" ref="Z24">IFERROR(_xlfn.SINGLE(INDEX(Data!$A$1:AB$1009,_xlfn.AGGREGATE(15,6,((Data!$C$1:$C$1009=Z$6)/(Data!$C$1:$C$1009=Z$6))*ROW(Data!$C$1:$C$1009),ROW(Z24)-ROW(Z$6)),1)),"")</f>
        <v/>
      </c>
    </row>
    <row r="25" spans="1:53" ht="24" x14ac:dyDescent="0.4">
      <c r="A25" s="43"/>
      <c r="B25" s="43" t="str" cm="1">
        <f t="array" ref="B25">IFERROR(_xlfn.SINGLE(INDEX(Data!A$1:$A$1009,_xlfn.AGGREGATE(15,6,((Data!$C$1:$C$1009=B$6)/(Data!$C$1:$C$1009=B$6))*ROW(Data!$C$1:$C$1009),ROW(B25)-ROW(B$6)),1)),"")</f>
        <v/>
      </c>
      <c r="C25" s="43"/>
      <c r="D25" s="43" t="str" cm="1">
        <f t="array" ref="D25">IFERROR(_xlfn.SINGLE(INDEX(Data!$A$1:C$1009,_xlfn.AGGREGATE(15,6,((Data!$C$1:$C$1009=D$6)/(Data!$C$1:$C$1009=D$6))*ROW(Data!$C$1:$C$1009),ROW(D25)-ROW(D$6)),1)),"")</f>
        <v>HGTV</v>
      </c>
      <c r="E25" s="43"/>
      <c r="F25" s="43" t="str" cm="1">
        <f t="array" ref="F25">IFERROR(_xlfn.SINGLE(INDEX(Data!$A$1:E$1009,_xlfn.AGGREGATE(15,6,((Data!$C$1:$C$1009=F$6)/(Data!$C$1:$C$1009=F$6))*ROW(Data!$C$1:$C$1009),ROW(F25)-ROW(F$6)),1)),"")</f>
        <v>ESPNews</v>
      </c>
      <c r="G25" s="43"/>
      <c r="H25" s="43" t="str" cm="1">
        <f t="array" ref="H25">IFERROR(_xlfn.SINGLE(INDEX(Data!$A$1:G$1009,_xlfn.AGGREGATE(15,6,((Data!$C$1:$C$1009=H$6)/(Data!$C$1:$C$1009=H$6))*ROW(Data!$C$1:$C$1009),ROW(H25)-ROW(H$6)),1)),"")</f>
        <v/>
      </c>
      <c r="I25" s="43"/>
      <c r="J25" s="43" t="str" cm="1">
        <f t="array" ref="J25">IFERROR(_xlfn.SINGLE(INDEX(Data!$A$1:J$1009,_xlfn.AGGREGATE(15,6,((Data!$C$1:$C$1009=J$6)/(Data!$C$1:$C$1009=J$6))*ROW(Data!$C$1:$C$1009),ROW(J25)-ROW(J$6)),1)),"")</f>
        <v>COZI</v>
      </c>
      <c r="K25" s="43"/>
      <c r="L25" s="43" t="str" cm="1">
        <f t="array" ref="L25">IFERROR(_xlfn.SINGLE(INDEX(Data!$A$1:L$1009,_xlfn.AGGREGATE(15,6,((Data!$C$1:$C$1009=L$6)/(Data!$C$1:$C$1009=L$6))*ROW(Data!$C$1:$C$1009),ROW(L25)-ROW(L$6)),1)),"")</f>
        <v/>
      </c>
      <c r="M25" s="43"/>
      <c r="N25" s="43" t="str" cm="1">
        <f t="array" ref="N25">IFERROR(_xlfn.SINGLE(INDEX(Data!$A$1:N$1009,_xlfn.AGGREGATE(15,6,((Data!$C$1:$C$1009=N$6)/(Data!$C$1:$C$1009=N$6))*ROW(Data!$C$1:$C$1009),ROW(N25)-ROW(N$6)),1)),"")</f>
        <v>Showtime Exetreme</v>
      </c>
      <c r="O25" s="43"/>
      <c r="P25" s="43" t="str" cm="1">
        <f t="array" ref="P25">IFERROR(_xlfn.SINGLE(INDEX(Data!$A$1:Q$1009,_xlfn.AGGREGATE(15,6,((Data!$C$1:$C$1009=P$6)/(Data!$C$1:$C$1009=P$6))*ROW(Data!$C$1:$C$1009),ROW(P25)-ROW(P$6)),1)),"")</f>
        <v>Hopster</v>
      </c>
      <c r="Q25" s="43"/>
      <c r="R25" s="43" t="str" cm="1">
        <f t="array" ref="R25">IFERROR(_xlfn.SINGLE(INDEX(Data!$A$1:R$1009,_xlfn.AGGREGATE(15,6,((Data!$C$1:$C$1009=R$6)/(Data!$C$1:$C$1009=R$6))*ROW(Data!$C$1:$C$1009),ROW(R25)-ROW(R$6)),1)),"")</f>
        <v>HLN</v>
      </c>
      <c r="S25" s="43"/>
      <c r="T25" s="43" t="str" cm="1">
        <f t="array" ref="T25">IFERROR(_xlfn.SINGLE(INDEX(Data!$A$1:S$1009,_xlfn.AGGREGATE(15,6,((Data!$C$1:$C$1009=T$6)/(Data!$C$1:$C$1009=T$6))*ROW(Data!$C$1:$C$1009),ROW(T25)-ROW(T$6)),1)),"")</f>
        <v/>
      </c>
      <c r="U25" s="43"/>
      <c r="V25" s="43" t="str" cm="1">
        <f t="array" ref="V25">IFERROR(_xlfn.SINGLE(INDEX(Data!$A$1:X$1009,_xlfn.AGGREGATE(15,6,((Data!$C$1:$C$1009=V$6)/(Data!$C$1:$C$1009=V$6))*ROW(Data!$C$1:$C$1009),ROW(V25)-ROW(V$6)),1)),"")</f>
        <v>Cine Mexicano</v>
      </c>
      <c r="W25" s="43"/>
      <c r="X25" s="43" t="str" cm="1">
        <f t="array" ref="X25">IFERROR(_xlfn.SINGLE(INDEX(Data!$A$1:Z$1009,_xlfn.AGGREGATE(15,6,((Data!$C$1:$C$1009=X$6)/(Data!$C$1:$C$1009=X$6))*ROW(Data!$C$1:$C$1009),ROW(X25)-ROW(X$6)),1)),"")</f>
        <v/>
      </c>
      <c r="Y25" s="43"/>
      <c r="Z25" s="43" t="str" cm="1">
        <f t="array" ref="Z25">IFERROR(_xlfn.SINGLE(INDEX(Data!$A$1:AB$1009,_xlfn.AGGREGATE(15,6,((Data!$C$1:$C$1009=Z$6)/(Data!$C$1:$C$1009=Z$6))*ROW(Data!$C$1:$C$1009),ROW(Z25)-ROW(Z$6)),1)),"")</f>
        <v/>
      </c>
    </row>
    <row r="26" spans="1:53" x14ac:dyDescent="0.4">
      <c r="A26" s="43"/>
      <c r="B26" s="43" t="str" cm="1">
        <f t="array" ref="B26">IFERROR(_xlfn.SINGLE(INDEX(Data!A$1:$A$1009,_xlfn.AGGREGATE(15,6,((Data!$C$1:$C$1009=B$6)/(Data!$C$1:$C$1009=B$6))*ROW(Data!$C$1:$C$1009),ROW(B26)-ROW(B$6)),1)),"")</f>
        <v/>
      </c>
      <c r="C26" s="43"/>
      <c r="D26" s="43" t="str" cm="1">
        <f t="array" ref="D26">IFERROR(_xlfn.SINGLE(INDEX(Data!$A$1:C$1009,_xlfn.AGGREGATE(15,6,((Data!$C$1:$C$1009=D$6)/(Data!$C$1:$C$1009=D$6))*ROW(Data!$C$1:$C$1009),ROW(D26)-ROW(D$6)),1)),"")</f>
        <v>HorseTV</v>
      </c>
      <c r="E26" s="43"/>
      <c r="F26" s="43" t="str" cm="1">
        <f t="array" ref="F26">IFERROR(_xlfn.SINGLE(INDEX(Data!$A$1:E$1009,_xlfn.AGGREGATE(15,6,((Data!$C$1:$C$1009=F$6)/(Data!$C$1:$C$1009=F$6))*ROW(Data!$C$1:$C$1009),ROW(F26)-ROW(F$6)),1)),"")</f>
        <v>ESPNu</v>
      </c>
      <c r="G26" s="43"/>
      <c r="H26" s="43" t="str" cm="1">
        <f t="array" ref="H26">IFERROR(_xlfn.SINGLE(INDEX(Data!$A$1:G$1009,_xlfn.AGGREGATE(15,6,((Data!$C$1:$C$1009=H$6)/(Data!$C$1:$C$1009=H$6))*ROW(Data!$C$1:$C$1009),ROW(H26)-ROW(H$6)),1)),"")</f>
        <v/>
      </c>
      <c r="I26" s="43"/>
      <c r="J26" s="43" t="str" cm="1">
        <f t="array" ref="J26">IFERROR(_xlfn.SINGLE(INDEX(Data!$A$1:J$1009,_xlfn.AGGREGATE(15,6,((Data!$C$1:$C$1009=J$6)/(Data!$C$1:$C$1009=J$6))*ROW(Data!$C$1:$C$1009),ROW(J26)-ROW(J$6)),1)),"")</f>
        <v>Discovery Channel</v>
      </c>
      <c r="K26" s="43"/>
      <c r="L26" s="43" t="str" cm="1">
        <f t="array" ref="L26">IFERROR(_xlfn.SINGLE(INDEX(Data!$A$1:L$1009,_xlfn.AGGREGATE(15,6,((Data!$C$1:$C$1009=L$6)/(Data!$C$1:$C$1009=L$6))*ROW(Data!$C$1:$C$1009),ROW(L26)-ROW(L$6)),1)),"")</f>
        <v/>
      </c>
      <c r="M26" s="43"/>
      <c r="N26" s="43" t="str" cm="1">
        <f t="array" ref="N26">IFERROR(_xlfn.SINGLE(INDEX(Data!$A$1:N$1009,_xlfn.AGGREGATE(15,6,((Data!$C$1:$C$1009=N$6)/(Data!$C$1:$C$1009=N$6))*ROW(Data!$C$1:$C$1009),ROW(N26)-ROW(N$6)),1)),"")</f>
        <v>Showtime Family</v>
      </c>
      <c r="O26" s="43"/>
      <c r="P26" s="43" t="str" cm="1">
        <f t="array" ref="P26">IFERROR(_xlfn.SINGLE(INDEX(Data!$A$1:Q$1009,_xlfn.AGGREGATE(15,6,((Data!$C$1:$C$1009=P$6)/(Data!$C$1:$C$1009=P$6))*ROW(Data!$C$1:$C$1009),ROW(P26)-ROW(P$6)),1)),"")</f>
        <v>Kartoon Channel!</v>
      </c>
      <c r="Q26" s="43"/>
      <c r="R26" s="43" t="str" cm="1">
        <f t="array" ref="R26">IFERROR(_xlfn.SINGLE(INDEX(Data!$A$1:R$1009,_xlfn.AGGREGATE(15,6,((Data!$C$1:$C$1009=R$6)/(Data!$C$1:$C$1009=R$6))*ROW(Data!$C$1:$C$1009),ROW(R26)-ROW(R$6)),1)),"")</f>
        <v>Law And Crime</v>
      </c>
      <c r="S26" s="43"/>
      <c r="T26" s="43" t="str" cm="1">
        <f t="array" ref="T26">IFERROR(_xlfn.SINGLE(INDEX(Data!$A$1:S$1009,_xlfn.AGGREGATE(15,6,((Data!$C$1:$C$1009=T$6)/(Data!$C$1:$C$1009=T$6))*ROW(Data!$C$1:$C$1009),ROW(T26)-ROW(T$6)),1)),"")</f>
        <v/>
      </c>
      <c r="U26" s="43"/>
      <c r="V26" s="43" t="str" cm="1">
        <f t="array" ref="V26">IFERROR(_xlfn.SINGLE(INDEX(Data!$A$1:X$1009,_xlfn.AGGREGATE(15,6,((Data!$C$1:$C$1009=V$6)/(Data!$C$1:$C$1009=V$6))*ROW(Data!$C$1:$C$1009),ROW(V26)-ROW(V$6)),1)),"")</f>
        <v>Cine Nostalgia</v>
      </c>
      <c r="W26" s="43"/>
      <c r="X26" s="43" t="str" cm="1">
        <f t="array" ref="X26">IFERROR(_xlfn.SINGLE(INDEX(Data!$A$1:Z$1009,_xlfn.AGGREGATE(15,6,((Data!$C$1:$C$1009=X$6)/(Data!$C$1:$C$1009=X$6))*ROW(Data!$C$1:$C$1009),ROW(X26)-ROW(X$6)),1)),"")</f>
        <v/>
      </c>
      <c r="Y26" s="43"/>
      <c r="Z26" s="43" t="str" cm="1">
        <f t="array" ref="Z26">IFERROR(_xlfn.SINGLE(INDEX(Data!$A$1:AB$1009,_xlfn.AGGREGATE(15,6,((Data!$C$1:$C$1009=Z$6)/(Data!$C$1:$C$1009=Z$6))*ROW(Data!$C$1:$C$1009),ROW(Z26)-ROW(Z$6)),1)),"")</f>
        <v/>
      </c>
    </row>
    <row r="27" spans="1:53" x14ac:dyDescent="0.4">
      <c r="A27" s="43"/>
      <c r="B27" s="43" t="str" cm="1">
        <f t="array" ref="B27">IFERROR(_xlfn.SINGLE(INDEX(Data!A$1:$A$1009,_xlfn.AGGREGATE(15,6,((Data!$C$1:$C$1009=B$6)/(Data!$C$1:$C$1009=B$6))*ROW(Data!$C$1:$C$1009),ROW(B27)-ROW(B$6)),1)),"")</f>
        <v/>
      </c>
      <c r="C27" s="43"/>
      <c r="D27" s="43" t="str" cm="1">
        <f t="array" ref="D27">IFERROR(_xlfn.SINGLE(INDEX(Data!$A$1:C$1009,_xlfn.AGGREGATE(15,6,((Data!$C$1:$C$1009=D$6)/(Data!$C$1:$C$1009=D$6))*ROW(Data!$C$1:$C$1009),ROW(D27)-ROW(D$6)),1)),"")</f>
        <v>HSN</v>
      </c>
      <c r="E27" s="43"/>
      <c r="F27" s="43" t="str" cm="1">
        <f t="array" ref="F27">IFERROR(_xlfn.SINGLE(INDEX(Data!$A$1:E$1009,_xlfn.AGGREGATE(15,6,((Data!$C$1:$C$1009=F$6)/(Data!$C$1:$C$1009=F$6))*ROW(Data!$C$1:$C$1009),ROW(F27)-ROW(F$6)),1)),"")</f>
        <v>Fight Network</v>
      </c>
      <c r="G27" s="43"/>
      <c r="H27" s="43" t="str" cm="1">
        <f t="array" ref="H27">IFERROR(_xlfn.SINGLE(INDEX(Data!$A$1:G$1009,_xlfn.AGGREGATE(15,6,((Data!$C$1:$C$1009=H$6)/(Data!$C$1:$C$1009=H$6))*ROW(Data!$C$1:$C$1009),ROW(H27)-ROW(H$6)),1)),"")</f>
        <v/>
      </c>
      <c r="I27" s="43"/>
      <c r="J27" s="43" t="str" cm="1">
        <f t="array" ref="J27">IFERROR(_xlfn.SINGLE(INDEX(Data!$A$1:J$1009,_xlfn.AGGREGATE(15,6,((Data!$C$1:$C$1009=J$6)/(Data!$C$1:$C$1009=J$6))*ROW(Data!$C$1:$C$1009),ROW(J27)-ROW(J$6)),1)),"")</f>
        <v>Docurama</v>
      </c>
      <c r="K27" s="43"/>
      <c r="L27" s="43" t="str" cm="1">
        <f t="array" ref="L27">IFERROR(_xlfn.SINGLE(INDEX(Data!$A$1:L$1009,_xlfn.AGGREGATE(15,6,((Data!$C$1:$C$1009=L$6)/(Data!$C$1:$C$1009=L$6))*ROW(Data!$C$1:$C$1009),ROW(L27)-ROW(L$6)),1)),"")</f>
        <v/>
      </c>
      <c r="M27" s="43"/>
      <c r="N27" s="43" t="str" cm="1">
        <f t="array" ref="N27">IFERROR(_xlfn.SINGLE(INDEX(Data!$A$1:N$1009,_xlfn.AGGREGATE(15,6,((Data!$C$1:$C$1009=N$6)/(Data!$C$1:$C$1009=N$6))*ROW(Data!$C$1:$C$1009),ROW(N27)-ROW(N$6)),1)),"")</f>
        <v>Showtime Next</v>
      </c>
      <c r="O27" s="43"/>
      <c r="P27" s="43" t="str" cm="1">
        <f t="array" ref="P27">IFERROR(_xlfn.SINGLE(INDEX(Data!$A$1:Q$1009,_xlfn.AGGREGATE(15,6,((Data!$C$1:$C$1009=P$6)/(Data!$C$1:$C$1009=P$6))*ROW(Data!$C$1:$C$1009),ROW(P27)-ROW(P$6)),1)),"")</f>
        <v>Kids Central</v>
      </c>
      <c r="Q27" s="43"/>
      <c r="R27" s="43" t="str" cm="1">
        <f t="array" ref="R27">IFERROR(_xlfn.SINGLE(INDEX(Data!$A$1:R$1009,_xlfn.AGGREGATE(15,6,((Data!$C$1:$C$1009=R$6)/(Data!$C$1:$C$1009=R$6))*ROW(Data!$C$1:$C$1009),ROW(R27)-ROW(R$6)),1)),"")</f>
        <v>Local Now</v>
      </c>
      <c r="S27" s="43"/>
      <c r="T27" s="43" t="str" cm="1">
        <f t="array" ref="T27">IFERROR(_xlfn.SINGLE(INDEX(Data!$A$1:S$1009,_xlfn.AGGREGATE(15,6,((Data!$C$1:$C$1009=T$6)/(Data!$C$1:$C$1009=T$6))*ROW(Data!$C$1:$C$1009),ROW(T27)-ROW(T$6)),1)),"")</f>
        <v/>
      </c>
      <c r="U27" s="43"/>
      <c r="V27" s="43" t="str" cm="1">
        <f t="array" ref="V27">IFERROR(_xlfn.SINGLE(INDEX(Data!$A$1:X$1009,_xlfn.AGGREGATE(15,6,((Data!$C$1:$C$1009=V$6)/(Data!$C$1:$C$1009=V$6))*ROW(Data!$C$1:$C$1009),ROW(V27)-ROW(V$6)),1)),"")</f>
        <v>Cine Sony</v>
      </c>
      <c r="W27" s="43"/>
      <c r="X27" s="43" t="str" cm="1">
        <f t="array" ref="X27">IFERROR(_xlfn.SINGLE(INDEX(Data!$A$1:Z$1009,_xlfn.AGGREGATE(15,6,((Data!$C$1:$C$1009=X$6)/(Data!$C$1:$C$1009=X$6))*ROW(Data!$C$1:$C$1009),ROW(X27)-ROW(X$6)),1)),"")</f>
        <v/>
      </c>
      <c r="Y27" s="43"/>
      <c r="Z27" s="43" t="str" cm="1">
        <f t="array" ref="Z27">IFERROR(_xlfn.SINGLE(INDEX(Data!$A$1:AB$1009,_xlfn.AGGREGATE(15,6,((Data!$C$1:$C$1009=Z$6)/(Data!$C$1:$C$1009=Z$6))*ROW(Data!$C$1:$C$1009),ROW(Z27)-ROW(Z$6)),1)),"")</f>
        <v/>
      </c>
    </row>
    <row r="28" spans="1:53" ht="24" x14ac:dyDescent="0.4">
      <c r="A28" s="43"/>
      <c r="B28" s="43" t="str" cm="1">
        <f t="array" ref="B28">IFERROR(_xlfn.SINGLE(INDEX(Data!A$1:$A$1009,_xlfn.AGGREGATE(15,6,((Data!$C$1:$C$1009=B$6)/(Data!$C$1:$C$1009=B$6))*ROW(Data!$C$1:$C$1009),ROW(B28)-ROW(B$6)),1)),"")</f>
        <v/>
      </c>
      <c r="C28" s="43"/>
      <c r="D28" s="43" t="str" cm="1">
        <f t="array" ref="D28">IFERROR(_xlfn.SINGLE(INDEX(Data!$A$1:C$1009,_xlfn.AGGREGATE(15,6,((Data!$C$1:$C$1009=D$6)/(Data!$C$1:$C$1009=D$6))*ROW(Data!$C$1:$C$1009),ROW(D28)-ROW(D$6)),1)),"")</f>
        <v>Lifetime</v>
      </c>
      <c r="E28" s="43"/>
      <c r="F28" s="43" t="str" cm="1">
        <f t="array" ref="F28">IFERROR(_xlfn.SINGLE(INDEX(Data!$A$1:E$1009,_xlfn.AGGREGATE(15,6,((Data!$C$1:$C$1009=F$6)/(Data!$C$1:$C$1009=F$6))*ROW(Data!$C$1:$C$1009),ROW(F28)-ROW(F$6)),1)),"")</f>
        <v>Fntsy Sports Network</v>
      </c>
      <c r="G28" s="43"/>
      <c r="H28" s="43" t="str" cm="1">
        <f t="array" ref="H28">IFERROR(_xlfn.SINGLE(INDEX(Data!$A$1:G$1009,_xlfn.AGGREGATE(15,6,((Data!$C$1:$C$1009=H$6)/(Data!$C$1:$C$1009=H$6))*ROW(Data!$C$1:$C$1009),ROW(H28)-ROW(H$6)),1)),"")</f>
        <v/>
      </c>
      <c r="I28" s="43"/>
      <c r="J28" s="43" t="str" cm="1">
        <f t="array" ref="J28">IFERROR(_xlfn.SINGLE(INDEX(Data!$A$1:J$1009,_xlfn.AGGREGATE(15,6,((Data!$C$1:$C$1009=J$6)/(Data!$C$1:$C$1009=J$6))*ROW(Data!$C$1:$C$1009),ROW(J28)-ROW(J$6)),1)),"")</f>
        <v>Dove Channel</v>
      </c>
      <c r="K28" s="43"/>
      <c r="L28" s="43" t="str" cm="1">
        <f t="array" ref="L28">IFERROR(_xlfn.SINGLE(INDEX(Data!$A$1:L$1009,_xlfn.AGGREGATE(15,6,((Data!$C$1:$C$1009=L$6)/(Data!$C$1:$C$1009=L$6))*ROW(Data!$C$1:$C$1009),ROW(L28)-ROW(L$6)),1)),"")</f>
        <v/>
      </c>
      <c r="M28" s="43"/>
      <c r="N28" s="43" t="str" cm="1">
        <f t="array" ref="N28">IFERROR(_xlfn.SINGLE(INDEX(Data!$A$1:N$1009,_xlfn.AGGREGATE(15,6,((Data!$C$1:$C$1009=N$6)/(Data!$C$1:$C$1009=N$6))*ROW(Data!$C$1:$C$1009),ROW(N28)-ROW(N$6)),1)),"")</f>
        <v>Showtime Showcase</v>
      </c>
      <c r="O28" s="43"/>
      <c r="P28" s="43" t="str" cm="1">
        <f t="array" ref="P28">IFERROR(_xlfn.SINGLE(INDEX(Data!$A$1:Q$1009,_xlfn.AGGREGATE(15,6,((Data!$C$1:$C$1009=P$6)/(Data!$C$1:$C$1009=P$6))*ROW(Data!$C$1:$C$1009),ROW(P28)-ROW(P$6)),1)),"")</f>
        <v>Nick Jr.</v>
      </c>
      <c r="Q28" s="43"/>
      <c r="R28" s="43" t="str" cm="1">
        <f t="array" ref="R28">IFERROR(_xlfn.SINGLE(INDEX(Data!$A$1:R$1009,_xlfn.AGGREGATE(15,6,((Data!$C$1:$C$1009=R$6)/(Data!$C$1:$C$1009=R$6))*ROW(Data!$C$1:$C$1009),ROW(R28)-ROW(R$6)),1)),"")</f>
        <v>MSNBC</v>
      </c>
      <c r="S28" s="43"/>
      <c r="T28" s="43" t="str" cm="1">
        <f t="array" ref="T28">IFERROR(_xlfn.SINGLE(INDEX(Data!$A$1:S$1009,_xlfn.AGGREGATE(15,6,((Data!$C$1:$C$1009=T$6)/(Data!$C$1:$C$1009=T$6))*ROW(Data!$C$1:$C$1009),ROW(T28)-ROW(T$6)),1)),"")</f>
        <v/>
      </c>
      <c r="U28" s="43"/>
      <c r="V28" s="43" t="str" cm="1">
        <f t="array" ref="V28">IFERROR(_xlfn.SINGLE(INDEX(Data!$A$1:X$1009,_xlfn.AGGREGATE(15,6,((Data!$C$1:$C$1009=V$6)/(Data!$C$1:$C$1009=V$6))*ROW(Data!$C$1:$C$1009),ROW(V28)-ROW(V$6)),1)),"")</f>
        <v>Cinelatino</v>
      </c>
      <c r="W28" s="43"/>
      <c r="X28" s="43" t="str" cm="1">
        <f t="array" ref="X28">IFERROR(_xlfn.SINGLE(INDEX(Data!$A$1:Z$1009,_xlfn.AGGREGATE(15,6,((Data!$C$1:$C$1009=X$6)/(Data!$C$1:$C$1009=X$6))*ROW(Data!$C$1:$C$1009),ROW(X28)-ROW(X$6)),1)),"")</f>
        <v/>
      </c>
      <c r="Y28" s="43"/>
      <c r="Z28" s="43" t="str" cm="1">
        <f t="array" ref="Z28">IFERROR(_xlfn.SINGLE(INDEX(Data!$A$1:AB$1009,_xlfn.AGGREGATE(15,6,((Data!$C$1:$C$1009=Z$6)/(Data!$C$1:$C$1009=Z$6))*ROW(Data!$C$1:$C$1009),ROW(Z28)-ROW(Z$6)),1)),"")</f>
        <v/>
      </c>
    </row>
    <row r="29" spans="1:53" x14ac:dyDescent="0.4">
      <c r="A29" s="43"/>
      <c r="B29" s="43" t="str" cm="1">
        <f t="array" ref="B29">IFERROR(_xlfn.SINGLE(INDEX(Data!A$1:$A$1009,_xlfn.AGGREGATE(15,6,((Data!$C$1:$C$1009=B$6)/(Data!$C$1:$C$1009=B$6))*ROW(Data!$C$1:$C$1009),ROW(B29)-ROW(B$6)),1)),"")</f>
        <v/>
      </c>
      <c r="C29" s="43"/>
      <c r="D29" s="43" t="str" cm="1">
        <f t="array" ref="D29">IFERROR(_xlfn.SINGLE(INDEX(Data!$A$1:C$1009,_xlfn.AGGREGATE(15,6,((Data!$C$1:$C$1009=D$6)/(Data!$C$1:$C$1009=D$6))*ROW(Data!$C$1:$C$1009),ROW(D29)-ROW(D$6)),1)),"")</f>
        <v>Logo</v>
      </c>
      <c r="E29" s="43"/>
      <c r="F29" s="43" t="str" cm="1">
        <f t="array" ref="F29">IFERROR(_xlfn.SINGLE(INDEX(Data!$A$1:E$1009,_xlfn.AGGREGATE(15,6,((Data!$C$1:$C$1009=F$6)/(Data!$C$1:$C$1009=F$6))*ROW(Data!$C$1:$C$1009),ROW(F29)-ROW(F$6)),1)),"")</f>
        <v>Fox Soccer Plus</v>
      </c>
      <c r="G29" s="43"/>
      <c r="H29" s="43" t="str" cm="1">
        <f t="array" ref="H29">IFERROR(_xlfn.SINGLE(INDEX(Data!$A$1:G$1009,_xlfn.AGGREGATE(15,6,((Data!$C$1:$C$1009=H$6)/(Data!$C$1:$C$1009=H$6))*ROW(Data!$C$1:$C$1009),ROW(H29)-ROW(H$6)),1)),"")</f>
        <v/>
      </c>
      <c r="I29" s="43"/>
      <c r="J29" s="43" t="str" cm="1">
        <f t="array" ref="J29">IFERROR(_xlfn.SINGLE(INDEX(Data!$A$1:J$1009,_xlfn.AGGREGATE(15,6,((Data!$C$1:$C$1009=J$6)/(Data!$C$1:$C$1009=J$6))*ROW(Data!$C$1:$C$1009),ROW(J29)-ROW(J$6)),1)),"")</f>
        <v>FETV</v>
      </c>
      <c r="K29" s="43"/>
      <c r="L29" s="43" t="str" cm="1">
        <f t="array" ref="L29">IFERROR(_xlfn.SINGLE(INDEX(Data!$A$1:L$1009,_xlfn.AGGREGATE(15,6,((Data!$C$1:$C$1009=L$6)/(Data!$C$1:$C$1009=L$6))*ROW(Data!$C$1:$C$1009),ROW(L29)-ROW(L$6)),1)),"")</f>
        <v/>
      </c>
      <c r="M29" s="43"/>
      <c r="N29" s="43" t="str" cm="1">
        <f t="array" ref="N29">IFERROR(_xlfn.SINGLE(INDEX(Data!$A$1:N$1009,_xlfn.AGGREGATE(15,6,((Data!$C$1:$C$1009=N$6)/(Data!$C$1:$C$1009=N$6))*ROW(Data!$C$1:$C$1009),ROW(N29)-ROW(N$6)),1)),"")</f>
        <v>Showtime West</v>
      </c>
      <c r="O29" s="43"/>
      <c r="P29" s="43" t="str" cm="1">
        <f t="array" ref="P29">IFERROR(_xlfn.SINGLE(INDEX(Data!$A$1:Q$1009,_xlfn.AGGREGATE(15,6,((Data!$C$1:$C$1009=P$6)/(Data!$C$1:$C$1009=P$6))*ROW(Data!$C$1:$C$1009),ROW(P29)-ROW(P$6)),1)),"")</f>
        <v>Nickelodeon</v>
      </c>
      <c r="Q29" s="43"/>
      <c r="R29" s="43" t="str" cm="1">
        <f t="array" ref="R29">IFERROR(_xlfn.SINGLE(INDEX(Data!$A$1:R$1009,_xlfn.AGGREGATE(15,6,((Data!$C$1:$C$1009=R$6)/(Data!$C$1:$C$1009=R$6))*ROW(Data!$C$1:$C$1009),ROW(R29)-ROW(R$6)),1)),"")</f>
        <v>NBC News Now</v>
      </c>
      <c r="S29" s="43"/>
      <c r="T29" s="43" t="str" cm="1">
        <f t="array" ref="T29">IFERROR(_xlfn.SINGLE(INDEX(Data!$A$1:S$1009,_xlfn.AGGREGATE(15,6,((Data!$C$1:$C$1009=T$6)/(Data!$C$1:$C$1009=T$6))*ROW(Data!$C$1:$C$1009),ROW(T29)-ROW(T$6)),1)),"")</f>
        <v/>
      </c>
      <c r="U29" s="43"/>
      <c r="V29" s="43" t="str" cm="1">
        <f t="array" ref="V29">IFERROR(_xlfn.SINGLE(INDEX(Data!$A$1:X$1009,_xlfn.AGGREGATE(15,6,((Data!$C$1:$C$1009=V$6)/(Data!$C$1:$C$1009=V$6))*ROW(Data!$C$1:$C$1009),ROW(V29)-ROW(V$6)),1)),"")</f>
        <v>Cinema Dinamita</v>
      </c>
      <c r="W29" s="43"/>
      <c r="X29" s="43" t="str" cm="1">
        <f t="array" ref="X29">IFERROR(_xlfn.SINGLE(INDEX(Data!$A$1:Z$1009,_xlfn.AGGREGATE(15,6,((Data!$C$1:$C$1009=X$6)/(Data!$C$1:$C$1009=X$6))*ROW(Data!$C$1:$C$1009),ROW(X29)-ROW(X$6)),1)),"")</f>
        <v/>
      </c>
      <c r="Y29" s="43"/>
      <c r="Z29" s="43" t="str" cm="1">
        <f t="array" ref="Z29">IFERROR(_xlfn.SINGLE(INDEX(Data!$A$1:AB$1009,_xlfn.AGGREGATE(15,6,((Data!$C$1:$C$1009=Z$6)/(Data!$C$1:$C$1009=Z$6))*ROW(Data!$C$1:$C$1009),ROW(Z29)-ROW(Z$6)),1)),"")</f>
        <v/>
      </c>
    </row>
    <row r="30" spans="1:53" x14ac:dyDescent="0.4">
      <c r="A30" s="43"/>
      <c r="B30" s="43" t="str" cm="1">
        <f t="array" ref="B30">IFERROR(_xlfn.SINGLE(INDEX(Data!A$1:$A$1009,_xlfn.AGGREGATE(15,6,((Data!$C$1:$C$1009=B$6)/(Data!$C$1:$C$1009=B$6))*ROW(Data!$C$1:$C$1009),ROW(B30)-ROW(B$6)),1)),"")</f>
        <v/>
      </c>
      <c r="C30" s="43"/>
      <c r="D30" s="43" t="str" cm="1">
        <f t="array" ref="D30">IFERROR(_xlfn.SINGLE(INDEX(Data!$A$1:C$1009,_xlfn.AGGREGATE(15,6,((Data!$C$1:$C$1009=D$6)/(Data!$C$1:$C$1009=D$6))*ROW(Data!$C$1:$C$1009),ROW(D30)-ROW(D$6)),1)),"")</f>
        <v>Nat Geo Wild</v>
      </c>
      <c r="E30" s="43"/>
      <c r="F30" s="43" t="str" cm="1">
        <f t="array" ref="F30">IFERROR(_xlfn.SINGLE(INDEX(Data!$A$1:E$1009,_xlfn.AGGREGATE(15,6,((Data!$C$1:$C$1009=F$6)/(Data!$C$1:$C$1009=F$6))*ROW(Data!$C$1:$C$1009),ROW(F30)-ROW(F$6)),1)),"")</f>
        <v>Fox Sports 1</v>
      </c>
      <c r="G30" s="43"/>
      <c r="H30" s="43" t="str" cm="1">
        <f t="array" ref="H30">IFERROR(_xlfn.SINGLE(INDEX(Data!$A$1:G$1009,_xlfn.AGGREGATE(15,6,((Data!$C$1:$C$1009=H$6)/(Data!$C$1:$C$1009=H$6))*ROW(Data!$C$1:$C$1009),ROW(H30)-ROW(H$6)),1)),"")</f>
        <v/>
      </c>
      <c r="I30" s="43"/>
      <c r="J30" s="43" t="str" cm="1">
        <f t="array" ref="J30">IFERROR(_xlfn.SINGLE(INDEX(Data!$A$1:J$1009,_xlfn.AGGREGATE(15,6,((Data!$C$1:$C$1009=J$6)/(Data!$C$1:$C$1009=J$6))*ROW(Data!$C$1:$C$1009),ROW(J30)-ROW(J$6)),1)),"")</f>
        <v>Fusion</v>
      </c>
      <c r="K30" s="43"/>
      <c r="L30" s="43" t="str" cm="1">
        <f t="array" ref="L30">IFERROR(_xlfn.SINGLE(INDEX(Data!$A$1:L$1009,_xlfn.AGGREGATE(15,6,((Data!$C$1:$C$1009=L$6)/(Data!$C$1:$C$1009=L$6))*ROW(Data!$C$1:$C$1009),ROW(L30)-ROW(L$6)),1)),"")</f>
        <v/>
      </c>
      <c r="M30" s="43"/>
      <c r="N30" s="43" t="str" cm="1">
        <f t="array" ref="N30">IFERROR(_xlfn.SINGLE(INDEX(Data!$A$1:N$1009,_xlfn.AGGREGATE(15,6,((Data!$C$1:$C$1009=N$6)/(Data!$C$1:$C$1009=N$6))*ROW(Data!$C$1:$C$1009),ROW(N30)-ROW(N$6)),1)),"")</f>
        <v>Showtime Women</v>
      </c>
      <c r="O30" s="43"/>
      <c r="P30" s="43" t="str" cm="1">
        <f t="array" ref="P30">IFERROR(_xlfn.SINGLE(INDEX(Data!$A$1:Q$1009,_xlfn.AGGREGATE(15,6,((Data!$C$1:$C$1009=P$6)/(Data!$C$1:$C$1009=P$6))*ROW(Data!$C$1:$C$1009),ROW(P30)-ROW(P$6)),1)),"")</f>
        <v>Nickelodeon East</v>
      </c>
      <c r="Q30" s="43"/>
      <c r="R30" s="43" t="str" cm="1">
        <f t="array" ref="R30">IFERROR(_xlfn.SINGLE(INDEX(Data!$A$1:R$1009,_xlfn.AGGREGATE(15,6,((Data!$C$1:$C$1009=R$6)/(Data!$C$1:$C$1009=R$6))*ROW(Data!$C$1:$C$1009),ROW(R30)-ROW(R$6)),1)),"")</f>
        <v>NBCLX</v>
      </c>
      <c r="S30" s="43"/>
      <c r="T30" s="43" t="str" cm="1">
        <f t="array" ref="T30">IFERROR(_xlfn.SINGLE(INDEX(Data!$A$1:S$1009,_xlfn.AGGREGATE(15,6,((Data!$C$1:$C$1009=T$6)/(Data!$C$1:$C$1009=T$6))*ROW(Data!$C$1:$C$1009),ROW(T30)-ROW(T$6)),1)),"")</f>
        <v/>
      </c>
      <c r="U30" s="43"/>
      <c r="V30" s="43" t="str" cm="1">
        <f t="array" ref="V30">IFERROR(_xlfn.SINGLE(INDEX(Data!$A$1:X$1009,_xlfn.AGGREGATE(15,6,((Data!$C$1:$C$1009=V$6)/(Data!$C$1:$C$1009=V$6))*ROW(Data!$C$1:$C$1009),ROW(V30)-ROW(V$6)),1)),"")</f>
        <v>CNN En Español</v>
      </c>
      <c r="W30" s="43"/>
      <c r="X30" s="43" t="str" cm="1">
        <f t="array" ref="X30">IFERROR(_xlfn.SINGLE(INDEX(Data!$A$1:Z$1009,_xlfn.AGGREGATE(15,6,((Data!$C$1:$C$1009=X$6)/(Data!$C$1:$C$1009=X$6))*ROW(Data!$C$1:$C$1009),ROW(X30)-ROW(X$6)),1)),"")</f>
        <v/>
      </c>
      <c r="Y30" s="43"/>
      <c r="Z30" s="43" t="str" cm="1">
        <f t="array" ref="Z30">IFERROR(_xlfn.SINGLE(INDEX(Data!$A$1:AB$1009,_xlfn.AGGREGATE(15,6,((Data!$C$1:$C$1009=Z$6)/(Data!$C$1:$C$1009=Z$6))*ROW(Data!$C$1:$C$1009),ROW(Z30)-ROW(Z$6)),1)),"")</f>
        <v/>
      </c>
    </row>
    <row r="31" spans="1:53" x14ac:dyDescent="0.4">
      <c r="A31" s="43"/>
      <c r="B31" s="43" t="str" cm="1">
        <f t="array" ref="B31">IFERROR(_xlfn.SINGLE(INDEX(Data!A$1:$A$1009,_xlfn.AGGREGATE(15,6,((Data!$C$1:$C$1009=B$6)/(Data!$C$1:$C$1009=B$6))*ROW(Data!$C$1:$C$1009),ROW(B31)-ROW(B$6)),1)),"")</f>
        <v/>
      </c>
      <c r="C31" s="43"/>
      <c r="D31" s="43" t="str" cm="1">
        <f t="array" ref="D31">IFERROR(_xlfn.SINGLE(INDEX(Data!$A$1:C$1009,_xlfn.AGGREGATE(15,6,((Data!$C$1:$C$1009=D$6)/(Data!$C$1:$C$1009=D$6))*ROW(Data!$C$1:$C$1009),ROW(D31)-ROW(D$6)),1)),"")</f>
        <v>OAN Encore</v>
      </c>
      <c r="E31" s="43"/>
      <c r="F31" s="43" t="str" cm="1">
        <f t="array" ref="F31">IFERROR(_xlfn.SINGLE(INDEX(Data!$A$1:E$1009,_xlfn.AGGREGATE(15,6,((Data!$C$1:$C$1009=F$6)/(Data!$C$1:$C$1009=F$6))*ROW(Data!$C$1:$C$1009),ROW(F31)-ROW(F$6)),1)),"")</f>
        <v>Fox Sports 2</v>
      </c>
      <c r="G31" s="43"/>
      <c r="H31" s="43" t="str" cm="1">
        <f t="array" ref="H31">IFERROR(_xlfn.SINGLE(INDEX(Data!$A$1:G$1009,_xlfn.AGGREGATE(15,6,((Data!$C$1:$C$1009=H$6)/(Data!$C$1:$C$1009=H$6))*ROW(Data!$C$1:$C$1009),ROW(H31)-ROW(H$6)),1)),"")</f>
        <v/>
      </c>
      <c r="I31" s="43"/>
      <c r="J31" s="43" t="str" cm="1">
        <f t="array" ref="J31">IFERROR(_xlfn.SINGLE(INDEX(Data!$A$1:J$1009,_xlfn.AGGREGATE(15,6,((Data!$C$1:$C$1009=J$6)/(Data!$C$1:$C$1009=J$6))*ROW(Data!$C$1:$C$1009),ROW(J31)-ROW(J$6)),1)),"")</f>
        <v>FX</v>
      </c>
      <c r="K31" s="43"/>
      <c r="L31" s="43" t="str" cm="1">
        <f t="array" ref="L31">IFERROR(_xlfn.SINGLE(INDEX(Data!$A$1:L$1009,_xlfn.AGGREGATE(15,6,((Data!$C$1:$C$1009=L$6)/(Data!$C$1:$C$1009=L$6))*ROW(Data!$C$1:$C$1009),ROW(L31)-ROW(L$6)),1)),"")</f>
        <v/>
      </c>
      <c r="M31" s="43"/>
      <c r="N31" s="43" t="str" cm="1">
        <f t="array" ref="N31">IFERROR(_xlfn.SINGLE(INDEX(Data!$A$1:N$1009,_xlfn.AGGREGATE(15,6,((Data!$C$1:$C$1009=N$6)/(Data!$C$1:$C$1009=N$6))*ROW(Data!$C$1:$C$1009),ROW(N31)-ROW(N$6)),1)),"")</f>
        <v>Starz</v>
      </c>
      <c r="O31" s="43"/>
      <c r="P31" s="43" t="str" cm="1">
        <f t="array" ref="P31">IFERROR(_xlfn.SINGLE(INDEX(Data!$A$1:Q$1009,_xlfn.AGGREGATE(15,6,((Data!$C$1:$C$1009=P$6)/(Data!$C$1:$C$1009=P$6))*ROW(Data!$C$1:$C$1009),ROW(P31)-ROW(P$6)),1)),"")</f>
        <v>Nicktoons</v>
      </c>
      <c r="Q31" s="43"/>
      <c r="R31" s="43" t="str" cm="1">
        <f t="array" ref="R31">IFERROR(_xlfn.SINGLE(INDEX(Data!$A$1:R$1009,_xlfn.AGGREGATE(15,6,((Data!$C$1:$C$1009=R$6)/(Data!$C$1:$C$1009=R$6))*ROW(Data!$C$1:$C$1009),ROW(R31)-ROW(R$6)),1)),"")</f>
        <v>NDTV 24X7</v>
      </c>
      <c r="S31" s="43"/>
      <c r="T31" s="43" t="str" cm="1">
        <f t="array" ref="T31">IFERROR(_xlfn.SINGLE(INDEX(Data!$A$1:S$1009,_xlfn.AGGREGATE(15,6,((Data!$C$1:$C$1009=T$6)/(Data!$C$1:$C$1009=T$6))*ROW(Data!$C$1:$C$1009),ROW(T31)-ROW(T$6)),1)),"")</f>
        <v/>
      </c>
      <c r="U31" s="43"/>
      <c r="V31" s="43" t="str" cm="1">
        <f t="array" ref="V31">IFERROR(_xlfn.SINGLE(INDEX(Data!$A$1:X$1009,_xlfn.AGGREGATE(15,6,((Data!$C$1:$C$1009=V$6)/(Data!$C$1:$C$1009=V$6))*ROW(Data!$C$1:$C$1009),ROW(V31)-ROW(V$6)),1)),"")</f>
        <v>De Pelicula</v>
      </c>
      <c r="W31" s="43"/>
      <c r="X31" s="43" t="str" cm="1">
        <f t="array" ref="X31">IFERROR(_xlfn.SINGLE(INDEX(Data!$A$1:Z$1009,_xlfn.AGGREGATE(15,6,((Data!$C$1:$C$1009=X$6)/(Data!$C$1:$C$1009=X$6))*ROW(Data!$C$1:$C$1009),ROW(X31)-ROW(X$6)),1)),"")</f>
        <v/>
      </c>
      <c r="Y31" s="43"/>
      <c r="Z31" s="43" t="str" cm="1">
        <f t="array" ref="Z31">IFERROR(_xlfn.SINGLE(INDEX(Data!$A$1:AB$1009,_xlfn.AGGREGATE(15,6,((Data!$C$1:$C$1009=Z$6)/(Data!$C$1:$C$1009=Z$6))*ROW(Data!$C$1:$C$1009),ROW(Z31)-ROW(Z$6)),1)),"")</f>
        <v/>
      </c>
    </row>
    <row r="32" spans="1:53" x14ac:dyDescent="0.4">
      <c r="A32" s="43"/>
      <c r="B32" s="43" t="str" cm="1">
        <f t="array" ref="B32">IFERROR(_xlfn.SINGLE(INDEX(Data!A$1:$A$1009,_xlfn.AGGREGATE(15,6,((Data!$C$1:$C$1009=B$6)/(Data!$C$1:$C$1009=B$6))*ROW(Data!$C$1:$C$1009),ROW(B32)-ROW(B$6)),1)),"")</f>
        <v/>
      </c>
      <c r="C32" s="43"/>
      <c r="D32" s="43" t="str" cm="1">
        <f t="array" ref="D32">IFERROR(_xlfn.SINGLE(INDEX(Data!$A$1:C$1009,_xlfn.AGGREGATE(15,6,((Data!$C$1:$C$1009=D$6)/(Data!$C$1:$C$1009=D$6))*ROW(Data!$C$1:$C$1009),ROW(D32)-ROW(D$6)),1)),"")</f>
        <v>Outdoor Channel</v>
      </c>
      <c r="E32" s="43"/>
      <c r="F32" s="43" t="str" cm="1">
        <f t="array" ref="F32">IFERROR(_xlfn.SINGLE(INDEX(Data!$A$1:E$1009,_xlfn.AGGREGATE(15,6,((Data!$C$1:$C$1009=F$6)/(Data!$C$1:$C$1009=F$6))*ROW(Data!$C$1:$C$1009),ROW(F32)-ROW(F$6)),1)),"")</f>
        <v>Fubo Cycling</v>
      </c>
      <c r="G32" s="43"/>
      <c r="H32" s="43" t="str" cm="1">
        <f t="array" ref="H32">IFERROR(_xlfn.SINGLE(INDEX(Data!$A$1:G$1009,_xlfn.AGGREGATE(15,6,((Data!$C$1:$C$1009=H$6)/(Data!$C$1:$C$1009=H$6))*ROW(Data!$C$1:$C$1009),ROW(H32)-ROW(H$6)),1)),"")</f>
        <v/>
      </c>
      <c r="I32" s="43"/>
      <c r="J32" s="43" t="str" cm="1">
        <f t="array" ref="J32">IFERROR(_xlfn.SINGLE(INDEX(Data!$A$1:J$1009,_xlfn.AGGREGATE(15,6,((Data!$C$1:$C$1009=J$6)/(Data!$C$1:$C$1009=J$6))*ROW(Data!$C$1:$C$1009),ROW(J32)-ROW(J$6)),1)),"")</f>
        <v>FXX</v>
      </c>
      <c r="K32" s="43"/>
      <c r="L32" s="43" t="str" cm="1">
        <f t="array" ref="L32">IFERROR(_xlfn.SINGLE(INDEX(Data!$A$1:L$1009,_xlfn.AGGREGATE(15,6,((Data!$C$1:$C$1009=L$6)/(Data!$C$1:$C$1009=L$6))*ROW(Data!$C$1:$C$1009),ROW(L32)-ROW(L$6)),1)),"")</f>
        <v/>
      </c>
      <c r="M32" s="43"/>
      <c r="N32" s="43" t="str" cm="1">
        <f t="array" ref="N32">IFERROR(_xlfn.SINGLE(INDEX(Data!$A$1:N$1009,_xlfn.AGGREGATE(15,6,((Data!$C$1:$C$1009=N$6)/(Data!$C$1:$C$1009=N$6))*ROW(Data!$C$1:$C$1009),ROW(N32)-ROW(N$6)),1)),"")</f>
        <v>Starz Comedy</v>
      </c>
      <c r="O32" s="43"/>
      <c r="P32" s="43" t="str" cm="1">
        <f t="array" ref="P32">IFERROR(_xlfn.SINGLE(INDEX(Data!$A$1:Q$1009,_xlfn.AGGREGATE(15,6,((Data!$C$1:$C$1009=P$6)/(Data!$C$1:$C$1009=P$6))*ROW(Data!$C$1:$C$1009),ROW(P32)-ROW(P$6)),1)),"")</f>
        <v>PBS Kids</v>
      </c>
      <c r="Q32" s="43"/>
      <c r="R32" s="43" t="str" cm="1">
        <f t="array" ref="R32">IFERROR(_xlfn.SINGLE(INDEX(Data!$A$1:R$1009,_xlfn.AGGREGATE(15,6,((Data!$C$1:$C$1009=R$6)/(Data!$C$1:$C$1009=R$6))*ROW(Data!$C$1:$C$1009),ROW(R32)-ROW(R$6)),1)),"")</f>
        <v>NECN</v>
      </c>
      <c r="S32" s="43"/>
      <c r="T32" s="43" t="str" cm="1">
        <f t="array" ref="T32">IFERROR(_xlfn.SINGLE(INDEX(Data!$A$1:S$1009,_xlfn.AGGREGATE(15,6,((Data!$C$1:$C$1009=T$6)/(Data!$C$1:$C$1009=T$6))*ROW(Data!$C$1:$C$1009),ROW(T32)-ROW(T$6)),1)),"")</f>
        <v/>
      </c>
      <c r="U32" s="43"/>
      <c r="V32" s="43" t="str" cm="1">
        <f t="array" ref="V32">IFERROR(_xlfn.SINGLE(INDEX(Data!$A$1:X$1009,_xlfn.AGGREGATE(15,6,((Data!$C$1:$C$1009=V$6)/(Data!$C$1:$C$1009=V$6))*ROW(Data!$C$1:$C$1009),ROW(V32)-ROW(V$6)),1)),"")</f>
        <v>De Pelicula Clasico</v>
      </c>
      <c r="W32" s="43"/>
      <c r="X32" s="43" t="str" cm="1">
        <f t="array" ref="X32">IFERROR(_xlfn.SINGLE(INDEX(Data!$A$1:Z$1009,_xlfn.AGGREGATE(15,6,((Data!$C$1:$C$1009=X$6)/(Data!$C$1:$C$1009=X$6))*ROW(Data!$C$1:$C$1009),ROW(X32)-ROW(X$6)),1)),"")</f>
        <v/>
      </c>
      <c r="Y32" s="43"/>
      <c r="Z32" s="43" t="str" cm="1">
        <f t="array" ref="Z32">IFERROR(_xlfn.SINGLE(INDEX(Data!$A$1:AB$1009,_xlfn.AGGREGATE(15,6,((Data!$C$1:$C$1009=Z$6)/(Data!$C$1:$C$1009=Z$6))*ROW(Data!$C$1:$C$1009),ROW(Z32)-ROW(Z$6)),1)),"")</f>
        <v/>
      </c>
    </row>
    <row r="33" spans="1:26" ht="24" x14ac:dyDescent="0.4">
      <c r="A33" s="43"/>
      <c r="B33" s="43" t="str" cm="1">
        <f t="array" ref="B33">IFERROR(_xlfn.SINGLE(INDEX(Data!A$1:$A$1009,_xlfn.AGGREGATE(15,6,((Data!$C$1:$C$1009=B$6)/(Data!$C$1:$C$1009=B$6))*ROW(Data!$C$1:$C$1009),ROW(B33)-ROW(B$6)),1)),"")</f>
        <v/>
      </c>
      <c r="C33" s="43"/>
      <c r="D33" s="43" t="str" cm="1">
        <f t="array" ref="D33">IFERROR(_xlfn.SINGLE(INDEX(Data!$A$1:C$1009,_xlfn.AGGREGATE(15,6,((Data!$C$1:$C$1009=D$6)/(Data!$C$1:$C$1009=D$6))*ROW(Data!$C$1:$C$1009),ROW(D33)-ROW(D$6)),1)),"")</f>
        <v>Ovation</v>
      </c>
      <c r="E33" s="43"/>
      <c r="F33" s="43" t="str" cm="1">
        <f t="array" ref="F33">IFERROR(_xlfn.SINGLE(INDEX(Data!$A$1:E$1009,_xlfn.AGGREGATE(15,6,((Data!$C$1:$C$1009=F$6)/(Data!$C$1:$C$1009=F$6))*ROW(Data!$C$1:$C$1009),ROW(F33)-ROW(F$6)),1)),"")</f>
        <v>Fubo Sports Network</v>
      </c>
      <c r="G33" s="43"/>
      <c r="H33" s="43" t="str" cm="1">
        <f t="array" ref="H33">IFERROR(_xlfn.SINGLE(INDEX(Data!$A$1:G$1009,_xlfn.AGGREGATE(15,6,((Data!$C$1:$C$1009=H$6)/(Data!$C$1:$C$1009=H$6))*ROW(Data!$C$1:$C$1009),ROW(H33)-ROW(H$6)),1)),"")</f>
        <v/>
      </c>
      <c r="I33" s="43"/>
      <c r="J33" s="43" t="str" cm="1">
        <f t="array" ref="J33">IFERROR(_xlfn.SINGLE(INDEX(Data!$A$1:J$1009,_xlfn.AGGREGATE(15,6,((Data!$C$1:$C$1009=J$6)/(Data!$C$1:$C$1009=J$6))*ROW(Data!$C$1:$C$1009),ROW(J33)-ROW(J$6)),1)),"")</f>
        <v>Game Show Network</v>
      </c>
      <c r="K33" s="43"/>
      <c r="L33" s="43" t="str" cm="1">
        <f t="array" ref="L33">IFERROR(_xlfn.SINGLE(INDEX(Data!$A$1:L$1009,_xlfn.AGGREGATE(15,6,((Data!$C$1:$C$1009=L$6)/(Data!$C$1:$C$1009=L$6))*ROW(Data!$C$1:$C$1009),ROW(L33)-ROW(L$6)),1)),"")</f>
        <v/>
      </c>
      <c r="M33" s="43"/>
      <c r="N33" s="43" t="str" cm="1">
        <f t="array" ref="N33">IFERROR(_xlfn.SINGLE(INDEX(Data!$A$1:N$1009,_xlfn.AGGREGATE(15,6,((Data!$C$1:$C$1009=N$6)/(Data!$C$1:$C$1009=N$6))*ROW(Data!$C$1:$C$1009),ROW(N33)-ROW(N$6)),1)),"")</f>
        <v>Starz Edge</v>
      </c>
      <c r="O33" s="43"/>
      <c r="P33" s="43" t="str" cm="1">
        <f t="array" ref="P33">IFERROR(_xlfn.SINGLE(INDEX(Data!$A$1:Q$1009,_xlfn.AGGREGATE(15,6,((Data!$C$1:$C$1009=P$6)/(Data!$C$1:$C$1009=P$6))*ROW(Data!$C$1:$C$1009),ROW(P33)-ROW(P$6)),1)),"")</f>
        <v>Teen Music</v>
      </c>
      <c r="Q33" s="43"/>
      <c r="R33" s="43" t="str" cm="1">
        <f t="array" ref="R33">IFERROR(_xlfn.SINGLE(INDEX(Data!$A$1:R$1009,_xlfn.AGGREGATE(15,6,((Data!$C$1:$C$1009=R$6)/(Data!$C$1:$C$1009=R$6))*ROW(Data!$C$1:$C$1009),ROW(R33)-ROW(R$6)),1)),"")</f>
        <v>News18</v>
      </c>
      <c r="S33" s="43"/>
      <c r="T33" s="43" t="str" cm="1">
        <f t="array" ref="T33">IFERROR(_xlfn.SINGLE(INDEX(Data!$A$1:S$1009,_xlfn.AGGREGATE(15,6,((Data!$C$1:$C$1009=T$6)/(Data!$C$1:$C$1009=T$6))*ROW(Data!$C$1:$C$1009),ROW(T33)-ROW(T$6)),1)),"")</f>
        <v/>
      </c>
      <c r="U33" s="43"/>
      <c r="V33" s="43" t="str" cm="1">
        <f t="array" ref="V33">IFERROR(_xlfn.SINGLE(INDEX(Data!$A$1:X$1009,_xlfn.AGGREGATE(15,6,((Data!$C$1:$C$1009=V$6)/(Data!$C$1:$C$1009=V$6))*ROW(Data!$C$1:$C$1009),ROW(V33)-ROW(V$6)),1)),"")</f>
        <v>De Pelicula Clásico</v>
      </c>
      <c r="W33" s="43"/>
      <c r="X33" s="43" t="str" cm="1">
        <f t="array" ref="X33">IFERROR(_xlfn.SINGLE(INDEX(Data!$A$1:Z$1009,_xlfn.AGGREGATE(15,6,((Data!$C$1:$C$1009=X$6)/(Data!$C$1:$C$1009=X$6))*ROW(Data!$C$1:$C$1009),ROW(X33)-ROW(X$6)),1)),"")</f>
        <v/>
      </c>
      <c r="Y33" s="43"/>
      <c r="Z33" s="43" t="str" cm="1">
        <f t="array" ref="Z33">IFERROR(_xlfn.SINGLE(INDEX(Data!$A$1:AB$1009,_xlfn.AGGREGATE(15,6,((Data!$C$1:$C$1009=Z$6)/(Data!$C$1:$C$1009=Z$6))*ROW(Data!$C$1:$C$1009),ROW(Z33)-ROW(Z$6)),1)),"")</f>
        <v/>
      </c>
    </row>
    <row r="34" spans="1:26" ht="24" x14ac:dyDescent="0.4">
      <c r="A34" s="43"/>
      <c r="B34" s="43" t="str" cm="1">
        <f t="array" ref="B34">IFERROR(_xlfn.SINGLE(INDEX(Data!A$1:$A$1009,_xlfn.AGGREGATE(15,6,((Data!$C$1:$C$1009=B$6)/(Data!$C$1:$C$1009=B$6))*ROW(Data!$C$1:$C$1009),ROW(B34)-ROW(B$6)),1)),"")</f>
        <v/>
      </c>
      <c r="C34" s="43"/>
      <c r="D34" s="43" t="str" cm="1">
        <f t="array" ref="D34">IFERROR(_xlfn.SINGLE(INDEX(Data!$A$1:C$1009,_xlfn.AGGREGATE(15,6,((Data!$C$1:$C$1009=D$6)/(Data!$C$1:$C$1009=D$6))*ROW(Data!$C$1:$C$1009),ROW(D34)-ROW(D$6)),1)),"")</f>
        <v>Own</v>
      </c>
      <c r="E34" s="43"/>
      <c r="F34" s="43" t="str" cm="1">
        <f t="array" ref="F34">IFERROR(_xlfn.SINGLE(INDEX(Data!$A$1:E$1009,_xlfn.AGGREGATE(15,6,((Data!$C$1:$C$1009=F$6)/(Data!$C$1:$C$1009=F$6))*ROW(Data!$C$1:$C$1009),ROW(F34)-ROW(F$6)),1)),"")</f>
        <v>Fubo Sports Network 2</v>
      </c>
      <c r="G34" s="43"/>
      <c r="H34" s="43" t="str" cm="1">
        <f t="array" ref="H34">IFERROR(_xlfn.SINGLE(INDEX(Data!$A$1:G$1009,_xlfn.AGGREGATE(15,6,((Data!$C$1:$C$1009=H$6)/(Data!$C$1:$C$1009=H$6))*ROW(Data!$C$1:$C$1009),ROW(H34)-ROW(H$6)),1)),"")</f>
        <v/>
      </c>
      <c r="I34" s="43"/>
      <c r="J34" s="43" t="str" cm="1">
        <f t="array" ref="J34">IFERROR(_xlfn.SINGLE(INDEX(Data!$A$1:J$1009,_xlfn.AGGREGATE(15,6,((Data!$C$1:$C$1009=J$6)/(Data!$C$1:$C$1009=J$6))*ROW(Data!$C$1:$C$1009),ROW(J34)-ROW(J$6)),1)),"")</f>
        <v>GetTV</v>
      </c>
      <c r="K34" s="43"/>
      <c r="L34" s="43" t="str" cm="1">
        <f t="array" ref="L34">IFERROR(_xlfn.SINGLE(INDEX(Data!$A$1:L$1009,_xlfn.AGGREGATE(15,6,((Data!$C$1:$C$1009=L$6)/(Data!$C$1:$C$1009=L$6))*ROW(Data!$C$1:$C$1009),ROW(L34)-ROW(L$6)),1)),"")</f>
        <v/>
      </c>
      <c r="M34" s="43"/>
      <c r="N34" s="43" t="str" cm="1">
        <f t="array" ref="N34">IFERROR(_xlfn.SINGLE(INDEX(Data!$A$1:N$1009,_xlfn.AGGREGATE(15,6,((Data!$C$1:$C$1009=N$6)/(Data!$C$1:$C$1009=N$6))*ROW(Data!$C$1:$C$1009),ROW(N34)-ROW(N$6)),1)),"")</f>
        <v>Starz Encore</v>
      </c>
      <c r="O34" s="43"/>
      <c r="P34" s="43" t="str" cm="1">
        <f t="array" ref="P34">IFERROR(_xlfn.SINGLE(INDEX(Data!$A$1:Q$1009,_xlfn.AGGREGATE(15,6,((Data!$C$1:$C$1009=P$6)/(Data!$C$1:$C$1009=P$6))*ROW(Data!$C$1:$C$1009),ROW(P34)-ROW(P$6)),1)),"")</f>
        <v>Teen Nick</v>
      </c>
      <c r="Q34" s="43"/>
      <c r="R34" s="43" t="str" cm="1">
        <f t="array" ref="R34">IFERROR(_xlfn.SINGLE(INDEX(Data!$A$1:R$1009,_xlfn.AGGREGATE(15,6,((Data!$C$1:$C$1009=R$6)/(Data!$C$1:$C$1009=R$6))*ROW(Data!$C$1:$C$1009),ROW(R34)-ROW(R$6)),1)),"")</f>
        <v>Newsmax</v>
      </c>
      <c r="S34" s="43"/>
      <c r="T34" s="43" t="str" cm="1">
        <f t="array" ref="T34">IFERROR(_xlfn.SINGLE(INDEX(Data!$A$1:S$1009,_xlfn.AGGREGATE(15,6,((Data!$C$1:$C$1009=T$6)/(Data!$C$1:$C$1009=T$6))*ROW(Data!$C$1:$C$1009),ROW(T34)-ROW(T$6)),1)),"")</f>
        <v/>
      </c>
      <c r="U34" s="43"/>
      <c r="V34" s="43" t="str" cm="1">
        <f t="array" ref="V34">IFERROR(_xlfn.SINGLE(INDEX(Data!$A$1:X$1009,_xlfn.AGGREGATE(15,6,((Data!$C$1:$C$1009=V$6)/(Data!$C$1:$C$1009=V$6))*ROW(Data!$C$1:$C$1009),ROW(V34)-ROW(V$6)),1)),"")</f>
        <v>Discovery En Espanol</v>
      </c>
      <c r="W34" s="43"/>
      <c r="X34" s="43" t="str" cm="1">
        <f t="array" ref="X34">IFERROR(_xlfn.SINGLE(INDEX(Data!$A$1:Z$1009,_xlfn.AGGREGATE(15,6,((Data!$C$1:$C$1009=X$6)/(Data!$C$1:$C$1009=X$6))*ROW(Data!$C$1:$C$1009),ROW(X34)-ROW(X$6)),1)),"")</f>
        <v/>
      </c>
      <c r="Y34" s="43"/>
      <c r="Z34" s="43" t="str" cm="1">
        <f t="array" ref="Z34">IFERROR(_xlfn.SINGLE(INDEX(Data!$A$1:AB$1009,_xlfn.AGGREGATE(15,6,((Data!$C$1:$C$1009=Z$6)/(Data!$C$1:$C$1009=Z$6))*ROW(Data!$C$1:$C$1009),ROW(Z34)-ROW(Z$6)),1)),"")</f>
        <v/>
      </c>
    </row>
    <row r="35" spans="1:26" ht="24" x14ac:dyDescent="0.4">
      <c r="A35" s="43"/>
      <c r="B35" s="43" t="str" cm="1">
        <f t="array" ref="B35">IFERROR(_xlfn.SINGLE(INDEX(Data!A$1:$A$1009,_xlfn.AGGREGATE(15,6,((Data!$C$1:$C$1009=B$6)/(Data!$C$1:$C$1009=B$6))*ROW(Data!$C$1:$C$1009),ROW(B35)-ROW(B$6)),1)),"")</f>
        <v/>
      </c>
      <c r="C35" s="43"/>
      <c r="D35" s="43" t="str" cm="1">
        <f t="array" ref="D35">IFERROR(_xlfn.SINGLE(INDEX(Data!$A$1:C$1009,_xlfn.AGGREGATE(15,6,((Data!$C$1:$C$1009=D$6)/(Data!$C$1:$C$1009=D$6))*ROW(Data!$C$1:$C$1009),ROW(D35)-ROW(D$6)),1)),"")</f>
        <v>Oxygen</v>
      </c>
      <c r="E35" s="43"/>
      <c r="F35" s="43" t="str" cm="1">
        <f t="array" ref="F35">IFERROR(_xlfn.SINGLE(INDEX(Data!$A$1:E$1009,_xlfn.AGGREGATE(15,6,((Data!$C$1:$C$1009=F$6)/(Data!$C$1:$C$1009=F$6))*ROW(Data!$C$1:$C$1009),ROW(F35)-ROW(F$6)),1)),"")</f>
        <v>Game Plus</v>
      </c>
      <c r="G35" s="43"/>
      <c r="H35" s="43" t="str" cm="1">
        <f t="array" ref="H35">IFERROR(_xlfn.SINGLE(INDEX(Data!$A$1:G$1009,_xlfn.AGGREGATE(15,6,((Data!$C$1:$C$1009=H$6)/(Data!$C$1:$C$1009=H$6))*ROW(Data!$C$1:$C$1009),ROW(H35)-ROW(H$6)),1)),"")</f>
        <v/>
      </c>
      <c r="I35" s="43"/>
      <c r="J35" s="43" t="str" cm="1">
        <f t="array" ref="J35">IFERROR(_xlfn.SINGLE(INDEX(Data!$A$1:J$1009,_xlfn.AGGREGATE(15,6,((Data!$C$1:$C$1009=J$6)/(Data!$C$1:$C$1009=J$6))*ROW(Data!$C$1:$C$1009),ROW(J35)-ROW(J$6)),1)),"")</f>
        <v>Great American Country</v>
      </c>
      <c r="K35" s="43"/>
      <c r="L35" s="43" t="str" cm="1">
        <f t="array" ref="L35">IFERROR(_xlfn.SINGLE(INDEX(Data!$A$1:L$1009,_xlfn.AGGREGATE(15,6,((Data!$C$1:$C$1009=L$6)/(Data!$C$1:$C$1009=L$6))*ROW(Data!$C$1:$C$1009),ROW(L35)-ROW(L$6)),1)),"")</f>
        <v/>
      </c>
      <c r="M35" s="43"/>
      <c r="N35" s="43" t="str" cm="1">
        <f t="array" ref="N35">IFERROR(_xlfn.SINGLE(INDEX(Data!$A$1:N$1009,_xlfn.AGGREGATE(15,6,((Data!$C$1:$C$1009=N$6)/(Data!$C$1:$C$1009=N$6))*ROW(Data!$C$1:$C$1009),ROW(N35)-ROW(N$6)),1)),"")</f>
        <v>STARZ ENCORE Action</v>
      </c>
      <c r="O35" s="43"/>
      <c r="P35" s="43" t="str" cm="1">
        <f t="array" ref="P35">IFERROR(_xlfn.SINGLE(INDEX(Data!$A$1:Q$1009,_xlfn.AGGREGATE(15,6,((Data!$C$1:$C$1009=P$6)/(Data!$C$1:$C$1009=P$6))*ROW(Data!$C$1:$C$1009),ROW(P35)-ROW(P$6)),1)),"")</f>
        <v>TV Land</v>
      </c>
      <c r="Q35" s="43"/>
      <c r="R35" s="43" t="str" cm="1">
        <f t="array" ref="R35">IFERROR(_xlfn.SINGLE(INDEX(Data!$A$1:R$1009,_xlfn.AGGREGATE(15,6,((Data!$C$1:$C$1009=R$6)/(Data!$C$1:$C$1009=R$6))*ROW(Data!$C$1:$C$1009),ROW(R35)-ROW(R$6)),1)),"")</f>
        <v>Newsy</v>
      </c>
      <c r="S35" s="43"/>
      <c r="T35" s="43" t="str" cm="1">
        <f t="array" ref="T35">IFERROR(_xlfn.SINGLE(INDEX(Data!$A$1:S$1009,_xlfn.AGGREGATE(15,6,((Data!$C$1:$C$1009=T$6)/(Data!$C$1:$C$1009=T$6))*ROW(Data!$C$1:$C$1009),ROW(T35)-ROW(T$6)),1)),"")</f>
        <v/>
      </c>
      <c r="U35" s="43"/>
      <c r="V35" s="43" t="str" cm="1">
        <f t="array" ref="V35">IFERROR(_xlfn.SINGLE(INDEX(Data!$A$1:X$1009,_xlfn.AGGREGATE(15,6,((Data!$C$1:$C$1009=V$6)/(Data!$C$1:$C$1009=V$6))*ROW(Data!$C$1:$C$1009),ROW(V35)-ROW(V$6)),1)),"")</f>
        <v>Discovery Familia</v>
      </c>
      <c r="W35" s="43"/>
      <c r="X35" s="43" t="str" cm="1">
        <f t="array" ref="X35">IFERROR(_xlfn.SINGLE(INDEX(Data!$A$1:Z$1009,_xlfn.AGGREGATE(15,6,((Data!$C$1:$C$1009=X$6)/(Data!$C$1:$C$1009=X$6))*ROW(Data!$C$1:$C$1009),ROW(X35)-ROW(X$6)),1)),"")</f>
        <v/>
      </c>
      <c r="Y35" s="43"/>
      <c r="Z35" s="43" t="str" cm="1">
        <f t="array" ref="Z35">IFERROR(_xlfn.SINGLE(INDEX(Data!$A$1:AB$1009,_xlfn.AGGREGATE(15,6,((Data!$C$1:$C$1009=Z$6)/(Data!$C$1:$C$1009=Z$6))*ROW(Data!$C$1:$C$1009),ROW(Z35)-ROW(Z$6)),1)),"")</f>
        <v/>
      </c>
    </row>
    <row r="36" spans="1:26" ht="24" x14ac:dyDescent="0.4">
      <c r="A36" s="43"/>
      <c r="B36" s="43" t="str" cm="1">
        <f t="array" ref="B36">IFERROR(_xlfn.SINGLE(INDEX(Data!A$1:$A$1009,_xlfn.AGGREGATE(15,6,((Data!$C$1:$C$1009=B$6)/(Data!$C$1:$C$1009=B$6))*ROW(Data!$C$1:$C$1009),ROW(B36)-ROW(B$6)),1)),"")</f>
        <v/>
      </c>
      <c r="C36" s="43"/>
      <c r="D36" s="43" t="str" cm="1">
        <f t="array" ref="D36">IFERROR(_xlfn.SINGLE(INDEX(Data!$A$1:C$1009,_xlfn.AGGREGATE(15,6,((Data!$C$1:$C$1009=D$6)/(Data!$C$1:$C$1009=D$6))*ROW(Data!$C$1:$C$1009),ROW(D36)-ROW(D$6)),1)),"")</f>
        <v>People TV</v>
      </c>
      <c r="E36" s="43"/>
      <c r="F36" s="43" t="str" cm="1">
        <f t="array" ref="F36">IFERROR(_xlfn.SINGLE(INDEX(Data!$A$1:E$1009,_xlfn.AGGREGATE(15,6,((Data!$C$1:$C$1009=F$6)/(Data!$C$1:$C$1009=F$6))*ROW(Data!$C$1:$C$1009),ROW(F36)-ROW(F$6)),1)),"")</f>
        <v>Ginx Esports TV</v>
      </c>
      <c r="G36" s="43"/>
      <c r="H36" s="43" t="str" cm="1">
        <f t="array" ref="H36">IFERROR(_xlfn.SINGLE(INDEX(Data!$A$1:G$1009,_xlfn.AGGREGATE(15,6,((Data!$C$1:$C$1009=H$6)/(Data!$C$1:$C$1009=H$6))*ROW(Data!$C$1:$C$1009),ROW(H36)-ROW(H$6)),1)),"")</f>
        <v/>
      </c>
      <c r="I36" s="43"/>
      <c r="J36" s="43" t="str" cm="1">
        <f t="array" ref="J36">IFERROR(_xlfn.SINGLE(INDEX(Data!$A$1:J$1009,_xlfn.AGGREGATE(15,6,((Data!$C$1:$C$1009=J$6)/(Data!$C$1:$C$1009=J$6))*ROW(Data!$C$1:$C$1009),ROW(J36)-ROW(J$6)),1)),"")</f>
        <v>History</v>
      </c>
      <c r="K36" s="43"/>
      <c r="L36" s="43" t="str" cm="1">
        <f t="array" ref="L36">IFERROR(_xlfn.SINGLE(INDEX(Data!$A$1:L$1009,_xlfn.AGGREGATE(15,6,((Data!$C$1:$C$1009=L$6)/(Data!$C$1:$C$1009=L$6))*ROW(Data!$C$1:$C$1009),ROW(L36)-ROW(L$6)),1)),"")</f>
        <v/>
      </c>
      <c r="M36" s="43"/>
      <c r="N36" s="43" t="str" cm="1">
        <f t="array" ref="N36">IFERROR(_xlfn.SINGLE(INDEX(Data!$A$1:N$1009,_xlfn.AGGREGATE(15,6,((Data!$C$1:$C$1009=N$6)/(Data!$C$1:$C$1009=N$6))*ROW(Data!$C$1:$C$1009),ROW(N36)-ROW(N$6)),1)),"")</f>
        <v>STARZ ENCORE Black</v>
      </c>
      <c r="O36" s="43"/>
      <c r="P36" s="43" t="str" cm="1">
        <f t="array" ref="P36">IFERROR(_xlfn.SINGLE(INDEX(Data!$A$1:Q$1009,_xlfn.AGGREGATE(15,6,((Data!$C$1:$C$1009=P$6)/(Data!$C$1:$C$1009=P$6))*ROW(Data!$C$1:$C$1009),ROW(P36)-ROW(P$6)),1)),"")</f>
        <v>Universal Kids</v>
      </c>
      <c r="Q36" s="43"/>
      <c r="R36" s="43" t="str" cm="1">
        <f t="array" ref="R36">IFERROR(_xlfn.SINGLE(INDEX(Data!$A$1:R$1009,_xlfn.AGGREGATE(15,6,((Data!$C$1:$C$1009=R$6)/(Data!$C$1:$C$1009=R$6))*ROW(Data!$C$1:$C$1009),ROW(R36)-ROW(R$6)),1)),"")</f>
        <v>OAN Events</v>
      </c>
      <c r="S36" s="43"/>
      <c r="T36" s="43" t="str" cm="1">
        <f t="array" ref="T36">IFERROR(_xlfn.SINGLE(INDEX(Data!$A$1:S$1009,_xlfn.AGGREGATE(15,6,((Data!$C$1:$C$1009=T$6)/(Data!$C$1:$C$1009=T$6))*ROW(Data!$C$1:$C$1009),ROW(T36)-ROW(T$6)),1)),"")</f>
        <v/>
      </c>
      <c r="U36" s="43"/>
      <c r="V36" s="43" t="str" cm="1">
        <f t="array" ref="V36">IFERROR(_xlfn.SINGLE(INDEX(Data!$A$1:X$1009,_xlfn.AGGREGATE(15,6,((Data!$C$1:$C$1009=V$6)/(Data!$C$1:$C$1009=V$6))*ROW(Data!$C$1:$C$1009),ROW(V36)-ROW(V$6)),1)),"")</f>
        <v>Ecuador TV</v>
      </c>
      <c r="W36" s="43"/>
      <c r="X36" s="43" t="str" cm="1">
        <f t="array" ref="X36">IFERROR(_xlfn.SINGLE(INDEX(Data!$A$1:Z$1009,_xlfn.AGGREGATE(15,6,((Data!$C$1:$C$1009=X$6)/(Data!$C$1:$C$1009=X$6))*ROW(Data!$C$1:$C$1009),ROW(X36)-ROW(X$6)),1)),"")</f>
        <v/>
      </c>
      <c r="Y36" s="43"/>
      <c r="Z36" s="43" t="str" cm="1">
        <f t="array" ref="Z36">IFERROR(_xlfn.SINGLE(INDEX(Data!$A$1:AB$1009,_xlfn.AGGREGATE(15,6,((Data!$C$1:$C$1009=Z$6)/(Data!$C$1:$C$1009=Z$6))*ROW(Data!$C$1:$C$1009),ROW(Z36)-ROW(Z$6)),1)),"")</f>
        <v/>
      </c>
    </row>
    <row r="37" spans="1:26" ht="24" x14ac:dyDescent="0.4">
      <c r="A37" s="43"/>
      <c r="B37" s="43" t="str" cm="1">
        <f t="array" ref="B37">IFERROR(_xlfn.SINGLE(INDEX(Data!A$1:$A$1009,_xlfn.AGGREGATE(15,6,((Data!$C$1:$C$1009=B$6)/(Data!$C$1:$C$1009=B$6))*ROW(Data!$C$1:$C$1009),ROW(B37)-ROW(B$6)),1)),"")</f>
        <v/>
      </c>
      <c r="C37" s="43"/>
      <c r="D37" s="43" t="str" cm="1">
        <f t="array" ref="D37">IFERROR(_xlfn.SINGLE(INDEX(Data!$A$1:C$1009,_xlfn.AGGREGATE(15,6,((Data!$C$1:$C$1009=D$6)/(Data!$C$1:$C$1009=D$6))*ROW(Data!$C$1:$C$1009),ROW(D37)-ROW(D$6)),1)),"")</f>
        <v>PixL</v>
      </c>
      <c r="E37" s="43"/>
      <c r="F37" s="43" t="str" cm="1">
        <f t="array" ref="F37">IFERROR(_xlfn.SINGLE(INDEX(Data!$A$1:E$1009,_xlfn.AGGREGATE(15,6,((Data!$C$1:$C$1009=F$6)/(Data!$C$1:$C$1009=F$6))*ROW(Data!$C$1:$C$1009),ROW(F37)-ROW(F$6)),1)),"")</f>
        <v>Golf Channel</v>
      </c>
      <c r="G37" s="43"/>
      <c r="H37" s="43" t="str" cm="1">
        <f t="array" ref="H37">IFERROR(_xlfn.SINGLE(INDEX(Data!$A$1:G$1009,_xlfn.AGGREGATE(15,6,((Data!$C$1:$C$1009=H$6)/(Data!$C$1:$C$1009=H$6))*ROW(Data!$C$1:$C$1009),ROW(H37)-ROW(H$6)),1)),"")</f>
        <v/>
      </c>
      <c r="I37" s="43"/>
      <c r="J37" s="43" t="str" cm="1">
        <f t="array" ref="J37">IFERROR(_xlfn.SINGLE(INDEX(Data!$A$1:J$1009,_xlfn.AGGREGATE(15,6,((Data!$C$1:$C$1009=J$6)/(Data!$C$1:$C$1009=J$6))*ROW(Data!$C$1:$C$1009),ROW(J37)-ROW(J$6)),1)),"")</f>
        <v>IFC</v>
      </c>
      <c r="K37" s="43"/>
      <c r="L37" s="43" t="str" cm="1">
        <f t="array" ref="L37">IFERROR(_xlfn.SINGLE(INDEX(Data!$A$1:L$1009,_xlfn.AGGREGATE(15,6,((Data!$C$1:$C$1009=L$6)/(Data!$C$1:$C$1009=L$6))*ROW(Data!$C$1:$C$1009),ROW(L37)-ROW(L$6)),1)),"")</f>
        <v/>
      </c>
      <c r="M37" s="43"/>
      <c r="N37" s="43" t="str" cm="1">
        <f t="array" ref="N37">IFERROR(_xlfn.SINGLE(INDEX(Data!$A$1:N$1009,_xlfn.AGGREGATE(15,6,((Data!$C$1:$C$1009=N$6)/(Data!$C$1:$C$1009=N$6))*ROW(Data!$C$1:$C$1009),ROW(N37)-ROW(N$6)),1)),"")</f>
        <v>STARZ ENCORE Classic</v>
      </c>
      <c r="O37" s="43"/>
      <c r="P37" s="43" t="str" cm="1">
        <f t="array" ref="P37">IFERROR(_xlfn.SINGLE(INDEX(Data!$A$1:Q$1009,_xlfn.AGGREGATE(15,6,((Data!$C$1:$C$1009=P$6)/(Data!$C$1:$C$1009=P$6))*ROW(Data!$C$1:$C$1009),ROW(P37)-ROW(P$6)),1)),"")</f>
        <v>Up</v>
      </c>
      <c r="Q37" s="43"/>
      <c r="R37" s="43" t="str" cm="1">
        <f t="array" ref="R37">IFERROR(_xlfn.SINGLE(INDEX(Data!$A$1:R$1009,_xlfn.AGGREGATE(15,6,((Data!$C$1:$C$1009=R$6)/(Data!$C$1:$C$1009=R$6))*ROW(Data!$C$1:$C$1009),ROW(R37)-ROW(R$6)),1)),"")</f>
        <v>One American News</v>
      </c>
      <c r="S37" s="43"/>
      <c r="T37" s="43" t="str" cm="1">
        <f t="array" ref="T37">IFERROR(_xlfn.SINGLE(INDEX(Data!$A$1:S$1009,_xlfn.AGGREGATE(15,6,((Data!$C$1:$C$1009=T$6)/(Data!$C$1:$C$1009=T$6))*ROW(Data!$C$1:$C$1009),ROW(T37)-ROW(T$6)),1)),"")</f>
        <v/>
      </c>
      <c r="U37" s="43"/>
      <c r="V37" s="43" t="str" cm="1">
        <f t="array" ref="V37">IFERROR(_xlfn.SINGLE(INDEX(Data!$A$1:X$1009,_xlfn.AGGREGATE(15,6,((Data!$C$1:$C$1009=V$6)/(Data!$C$1:$C$1009=V$6))*ROW(Data!$C$1:$C$1009),ROW(V37)-ROW(V$6)),1)),"")</f>
        <v>Ecuavisa Internacional</v>
      </c>
      <c r="W37" s="43"/>
      <c r="X37" s="43" t="str" cm="1">
        <f t="array" ref="X37">IFERROR(_xlfn.SINGLE(INDEX(Data!$A$1:Z$1009,_xlfn.AGGREGATE(15,6,((Data!$C$1:$C$1009=X$6)/(Data!$C$1:$C$1009=X$6))*ROW(Data!$C$1:$C$1009),ROW(X37)-ROW(X$6)),1)),"")</f>
        <v/>
      </c>
      <c r="Y37" s="43"/>
      <c r="Z37" s="43" t="str" cm="1">
        <f t="array" ref="Z37">IFERROR(_xlfn.SINGLE(INDEX(Data!$A$1:AB$1009,_xlfn.AGGREGATE(15,6,((Data!$C$1:$C$1009=Z$6)/(Data!$C$1:$C$1009=Z$6))*ROW(Data!$C$1:$C$1009),ROW(Z37)-ROW(Z$6)),1)),"")</f>
        <v/>
      </c>
    </row>
    <row r="38" spans="1:26" ht="24" x14ac:dyDescent="0.4">
      <c r="A38" s="43"/>
      <c r="B38" s="43" t="str" cm="1">
        <f t="array" ref="B38">IFERROR(_xlfn.SINGLE(INDEX(Data!A$1:$A$1009,_xlfn.AGGREGATE(15,6,((Data!$C$1:$C$1009=B$6)/(Data!$C$1:$C$1009=B$6))*ROW(Data!$C$1:$C$1009),ROW(B38)-ROW(B$6)),1)),"")</f>
        <v/>
      </c>
      <c r="C38" s="43"/>
      <c r="D38" s="43" t="str" cm="1">
        <f t="array" ref="D38">IFERROR(_xlfn.SINGLE(INDEX(Data!$A$1:C$1009,_xlfn.AGGREGATE(15,6,((Data!$C$1:$C$1009=D$6)/(Data!$C$1:$C$1009=D$6))*ROW(Data!$C$1:$C$1009),ROW(D38)-ROW(D$6)),1)),"")</f>
        <v>POP</v>
      </c>
      <c r="E38" s="43"/>
      <c r="F38" s="43" t="str" cm="1">
        <f t="array" ref="F38">IFERROR(_xlfn.SINGLE(INDEX(Data!$A$1:E$1009,_xlfn.AGGREGATE(15,6,((Data!$C$1:$C$1009=F$6)/(Data!$C$1:$C$1009=F$6))*ROW(Data!$C$1:$C$1009),ROW(F38)-ROW(F$6)),1)),"")</f>
        <v>GolTV</v>
      </c>
      <c r="G38" s="43"/>
      <c r="H38" s="43" t="str" cm="1">
        <f t="array" ref="H38">IFERROR(_xlfn.SINGLE(INDEX(Data!$A$1:G$1009,_xlfn.AGGREGATE(15,6,((Data!$C$1:$C$1009=H$6)/(Data!$C$1:$C$1009=H$6))*ROW(Data!$C$1:$C$1009),ROW(H38)-ROW(H$6)),1)),"")</f>
        <v/>
      </c>
      <c r="I38" s="43"/>
      <c r="J38" s="43" t="str" cm="1">
        <f t="array" ref="J38">IFERROR(_xlfn.SINGLE(INDEX(Data!$A$1:J$1009,_xlfn.AGGREGATE(15,6,((Data!$C$1:$C$1009=J$6)/(Data!$C$1:$C$1009=J$6))*ROW(Data!$C$1:$C$1009),ROW(J38)-ROW(J$6)),1)),"")</f>
        <v>InfoWars</v>
      </c>
      <c r="K38" s="43"/>
      <c r="L38" s="43" t="str" cm="1">
        <f t="array" ref="L38">IFERROR(_xlfn.SINGLE(INDEX(Data!$A$1:L$1009,_xlfn.AGGREGATE(15,6,((Data!$C$1:$C$1009=L$6)/(Data!$C$1:$C$1009=L$6))*ROW(Data!$C$1:$C$1009),ROW(L38)-ROW(L$6)),1)),"")</f>
        <v/>
      </c>
      <c r="M38" s="43"/>
      <c r="N38" s="43" t="str" cm="1">
        <f t="array" ref="N38">IFERROR(_xlfn.SINGLE(INDEX(Data!$A$1:N$1009,_xlfn.AGGREGATE(15,6,((Data!$C$1:$C$1009=N$6)/(Data!$C$1:$C$1009=N$6))*ROW(Data!$C$1:$C$1009),ROW(N38)-ROW(N$6)),1)),"")</f>
        <v>STARZ ENCORE East</v>
      </c>
      <c r="O38" s="43"/>
      <c r="P38" s="43" t="str" cm="1">
        <f t="array" ref="P38">IFERROR(_xlfn.SINGLE(INDEX(Data!$A$1:Q$1009,_xlfn.AGGREGATE(15,6,((Data!$C$1:$C$1009=P$6)/(Data!$C$1:$C$1009=P$6))*ROW(Data!$C$1:$C$1009),ROW(P38)-ROW(P$6)),1)),"")</f>
        <v/>
      </c>
      <c r="Q38" s="43"/>
      <c r="R38" s="43" t="str" cm="1">
        <f t="array" ref="R38">IFERROR(_xlfn.SINGLE(INDEX(Data!$A$1:R$1009,_xlfn.AGGREGATE(15,6,((Data!$C$1:$C$1009=R$6)/(Data!$C$1:$C$1009=R$6))*ROW(Data!$C$1:$C$1009),ROW(R38)-ROW(R$6)),1)),"")</f>
        <v>RT America</v>
      </c>
      <c r="S38" s="43"/>
      <c r="T38" s="43" t="str" cm="1">
        <f t="array" ref="T38">IFERROR(_xlfn.SINGLE(INDEX(Data!$A$1:S$1009,_xlfn.AGGREGATE(15,6,((Data!$C$1:$C$1009=T$6)/(Data!$C$1:$C$1009=T$6))*ROW(Data!$C$1:$C$1009),ROW(T38)-ROW(T$6)),1)),"")</f>
        <v/>
      </c>
      <c r="U38" s="43"/>
      <c r="V38" s="43" t="str" cm="1">
        <f t="array" ref="V38">IFERROR(_xlfn.SINGLE(INDEX(Data!$A$1:X$1009,_xlfn.AGGREGATE(15,6,((Data!$C$1:$C$1009=V$6)/(Data!$C$1:$C$1009=V$6))*ROW(Data!$C$1:$C$1009),ROW(V38)-ROW(V$6)),1)),"")</f>
        <v>El Financiero Bloomberg TV</v>
      </c>
      <c r="W38" s="43"/>
      <c r="X38" s="43" t="str" cm="1">
        <f t="array" ref="X38">IFERROR(_xlfn.SINGLE(INDEX(Data!$A$1:Z$1009,_xlfn.AGGREGATE(15,6,((Data!$C$1:$C$1009=X$6)/(Data!$C$1:$C$1009=X$6))*ROW(Data!$C$1:$C$1009),ROW(X38)-ROW(X$6)),1)),"")</f>
        <v/>
      </c>
      <c r="Y38" s="43"/>
      <c r="Z38" s="43" t="str" cm="1">
        <f t="array" ref="Z38">IFERROR(_xlfn.SINGLE(INDEX(Data!$A$1:AB$1009,_xlfn.AGGREGATE(15,6,((Data!$C$1:$C$1009=Z$6)/(Data!$C$1:$C$1009=Z$6))*ROW(Data!$C$1:$C$1009),ROW(Z38)-ROW(Z$6)),1)),"")</f>
        <v/>
      </c>
    </row>
    <row r="39" spans="1:26" ht="24" x14ac:dyDescent="0.4">
      <c r="A39" s="43"/>
      <c r="B39" s="43" t="str" cm="1">
        <f t="array" ref="B39">IFERROR(_xlfn.SINGLE(INDEX(Data!A$1:$A$1009,_xlfn.AGGREGATE(15,6,((Data!$C$1:$C$1009=B$6)/(Data!$C$1:$C$1009=B$6))*ROW(Data!$C$1:$C$1009),ROW(B39)-ROW(B$6)),1)),"")</f>
        <v/>
      </c>
      <c r="C39" s="43"/>
      <c r="D39" s="43" t="str" cm="1">
        <f t="array" ref="D39">IFERROR(_xlfn.SINGLE(INDEX(Data!$A$1:C$1009,_xlfn.AGGREGATE(15,6,((Data!$C$1:$C$1009=D$6)/(Data!$C$1:$C$1009=D$6))*ROW(Data!$C$1:$C$1009),ROW(D39)-ROW(D$6)),1)),"")</f>
        <v>Pursuit Channel</v>
      </c>
      <c r="E39" s="43"/>
      <c r="F39" s="43" t="str" cm="1">
        <f t="array" ref="F39">IFERROR(_xlfn.SINGLE(INDEX(Data!$A$1:E$1009,_xlfn.AGGREGATE(15,6,((Data!$C$1:$C$1009=F$6)/(Data!$C$1:$C$1009=F$6))*ROW(Data!$C$1:$C$1009),ROW(F39)-ROW(F$6)),1)),"")</f>
        <v>GolTV Spanish</v>
      </c>
      <c r="G39" s="43"/>
      <c r="H39" s="43" t="str" cm="1">
        <f t="array" ref="H39">IFERROR(_xlfn.SINGLE(INDEX(Data!$A$1:G$1009,_xlfn.AGGREGATE(15,6,((Data!$C$1:$C$1009=H$6)/(Data!$C$1:$C$1009=H$6))*ROW(Data!$C$1:$C$1009),ROW(H39)-ROW(H$6)),1)),"")</f>
        <v/>
      </c>
      <c r="I39" s="43"/>
      <c r="J39" s="43" t="str" cm="1">
        <f t="array" ref="J39">IFERROR(_xlfn.SINGLE(INDEX(Data!$A$1:J$1009,_xlfn.AGGREGATE(15,6,((Data!$C$1:$C$1009=J$6)/(Data!$C$1:$C$1009=J$6))*ROW(Data!$C$1:$C$1009),ROW(J39)-ROW(J$6)),1)),"")</f>
        <v>Insight TV</v>
      </c>
      <c r="K39" s="43"/>
      <c r="L39" s="43" t="str" cm="1">
        <f t="array" ref="L39">IFERROR(_xlfn.SINGLE(INDEX(Data!$A$1:L$1009,_xlfn.AGGREGATE(15,6,((Data!$C$1:$C$1009=L$6)/(Data!$C$1:$C$1009=L$6))*ROW(Data!$C$1:$C$1009),ROW(L39)-ROW(L$6)),1)),"")</f>
        <v/>
      </c>
      <c r="M39" s="43"/>
      <c r="N39" s="43" t="str" cm="1">
        <f t="array" ref="N39">IFERROR(_xlfn.SINGLE(INDEX(Data!$A$1:N$1009,_xlfn.AGGREGATE(15,6,((Data!$C$1:$C$1009=N$6)/(Data!$C$1:$C$1009=N$6))*ROW(Data!$C$1:$C$1009),ROW(N39)-ROW(N$6)),1)),"")</f>
        <v>STARZ ENCORE Family</v>
      </c>
      <c r="O39" s="43"/>
      <c r="P39" s="43" t="str" cm="1">
        <f t="array" ref="P39">IFERROR(_xlfn.SINGLE(INDEX(Data!$A$1:Q$1009,_xlfn.AGGREGATE(15,6,((Data!$C$1:$C$1009=P$6)/(Data!$C$1:$C$1009=P$6))*ROW(Data!$C$1:$C$1009),ROW(P39)-ROW(P$6)),1)),"")</f>
        <v/>
      </c>
      <c r="Q39" s="43"/>
      <c r="R39" s="43" t="str" cm="1">
        <f t="array" ref="R39">IFERROR(_xlfn.SINGLE(INDEX(Data!$A$1:R$1009,_xlfn.AGGREGATE(15,6,((Data!$C$1:$C$1009=R$6)/(Data!$C$1:$C$1009=R$6))*ROW(Data!$C$1:$C$1009),ROW(R39)-ROW(R$6)),1)),"")</f>
        <v>The Blaze</v>
      </c>
      <c r="S39" s="43"/>
      <c r="T39" s="43" t="str" cm="1">
        <f t="array" ref="T39">IFERROR(_xlfn.SINGLE(INDEX(Data!$A$1:S$1009,_xlfn.AGGREGATE(15,6,((Data!$C$1:$C$1009=T$6)/(Data!$C$1:$C$1009=T$6))*ROW(Data!$C$1:$C$1009),ROW(T39)-ROW(T$6)),1)),"")</f>
        <v/>
      </c>
      <c r="U39" s="43"/>
      <c r="V39" s="43" t="str" cm="1">
        <f t="array" ref="V39">IFERROR(_xlfn.SINGLE(INDEX(Data!$A$1:X$1009,_xlfn.AGGREGATE(15,6,((Data!$C$1:$C$1009=V$6)/(Data!$C$1:$C$1009=V$6))*ROW(Data!$C$1:$C$1009),ROW(V39)-ROW(V$6)),1)),"")</f>
        <v>El Trece</v>
      </c>
      <c r="W39" s="43"/>
      <c r="X39" s="43" t="str" cm="1">
        <f t="array" ref="X39">IFERROR(_xlfn.SINGLE(INDEX(Data!$A$1:Z$1009,_xlfn.AGGREGATE(15,6,((Data!$C$1:$C$1009=X$6)/(Data!$C$1:$C$1009=X$6))*ROW(Data!$C$1:$C$1009),ROW(X39)-ROW(X$6)),1)),"")</f>
        <v/>
      </c>
      <c r="Y39" s="43"/>
      <c r="Z39" s="43" t="str" cm="1">
        <f t="array" ref="Z39">IFERROR(_xlfn.SINGLE(INDEX(Data!$A$1:AB$1009,_xlfn.AGGREGATE(15,6,((Data!$C$1:$C$1009=Z$6)/(Data!$C$1:$C$1009=Z$6))*ROW(Data!$C$1:$C$1009),ROW(Z39)-ROW(Z$6)),1)),"")</f>
        <v/>
      </c>
    </row>
    <row r="40" spans="1:26" ht="24" x14ac:dyDescent="0.4">
      <c r="A40" s="43"/>
      <c r="B40" s="43" t="str" cm="1">
        <f t="array" ref="B40">IFERROR(_xlfn.SINGLE(INDEX(Data!A$1:$A$1009,_xlfn.AGGREGATE(15,6,((Data!$C$1:$C$1009=B$6)/(Data!$C$1:$C$1009=B$6))*ROW(Data!$C$1:$C$1009),ROW(B40)-ROW(B$6)),1)),"")</f>
        <v/>
      </c>
      <c r="C40" s="43"/>
      <c r="D40" s="43" t="str" cm="1">
        <f t="array" ref="D40">IFERROR(_xlfn.SINGLE(INDEX(Data!$A$1:C$1009,_xlfn.AGGREGATE(15,6,((Data!$C$1:$C$1009=D$6)/(Data!$C$1:$C$1009=D$6))*ROW(Data!$C$1:$C$1009),ROW(D40)-ROW(D$6)),1)),"")</f>
        <v>QVC</v>
      </c>
      <c r="E40" s="43"/>
      <c r="F40" s="43" t="str" cm="1">
        <f t="array" ref="F40">IFERROR(_xlfn.SINGLE(INDEX(Data!$A$1:E$1009,_xlfn.AGGREGATE(15,6,((Data!$C$1:$C$1009=F$6)/(Data!$C$1:$C$1009=F$6))*ROW(Data!$C$1:$C$1009),ROW(F40)-ROW(F$6)),1)),"")</f>
        <v>Hi-YAH!</v>
      </c>
      <c r="G40" s="43"/>
      <c r="H40" s="43" t="str" cm="1">
        <f t="array" ref="H40">IFERROR(_xlfn.SINGLE(INDEX(Data!$A$1:G$1009,_xlfn.AGGREGATE(15,6,((Data!$C$1:$C$1009=H$6)/(Data!$C$1:$C$1009=H$6))*ROW(Data!$C$1:$C$1009),ROW(H40)-ROW(H$6)),1)),"")</f>
        <v/>
      </c>
      <c r="I40" s="43"/>
      <c r="J40" s="43" t="str" cm="1">
        <f t="array" ref="J40">IFERROR(_xlfn.SINGLE(INDEX(Data!$A$1:J$1009,_xlfn.AGGREGATE(15,6,((Data!$C$1:$C$1009=J$6)/(Data!$C$1:$C$1009=J$6))*ROW(Data!$C$1:$C$1009),ROW(J40)-ROW(J$6)),1)),"")</f>
        <v>Insp</v>
      </c>
      <c r="K40" s="43"/>
      <c r="L40" s="43" t="str" cm="1">
        <f t="array" ref="L40">IFERROR(_xlfn.SINGLE(INDEX(Data!$A$1:L$1009,_xlfn.AGGREGATE(15,6,((Data!$C$1:$C$1009=L$6)/(Data!$C$1:$C$1009=L$6))*ROW(Data!$C$1:$C$1009),ROW(L40)-ROW(L$6)),1)),"")</f>
        <v/>
      </c>
      <c r="M40" s="43"/>
      <c r="N40" s="43" t="str" cm="1">
        <f t="array" ref="N40">IFERROR(_xlfn.SINGLE(INDEX(Data!$A$1:N$1009,_xlfn.AGGREGATE(15,6,((Data!$C$1:$C$1009=N$6)/(Data!$C$1:$C$1009=N$6))*ROW(Data!$C$1:$C$1009),ROW(N40)-ROW(N$6)),1)),"")</f>
        <v>STARZ ENCORE Suspense</v>
      </c>
      <c r="O40" s="43"/>
      <c r="P40" s="43" t="str" cm="1">
        <f t="array" ref="P40">IFERROR(_xlfn.SINGLE(INDEX(Data!$A$1:Q$1009,_xlfn.AGGREGATE(15,6,((Data!$C$1:$C$1009=P$6)/(Data!$C$1:$C$1009=P$6))*ROW(Data!$C$1:$C$1009),ROW(P40)-ROW(P$6)),1)),"")</f>
        <v/>
      </c>
      <c r="Q40" s="43"/>
      <c r="R40" s="43" t="str" cm="1">
        <f t="array" ref="R40">IFERROR(_xlfn.SINGLE(INDEX(Data!$A$1:R$1009,_xlfn.AGGREGATE(15,6,((Data!$C$1:$C$1009=R$6)/(Data!$C$1:$C$1009=R$6))*ROW(Data!$C$1:$C$1009),ROW(R40)-ROW(R$6)),1)),"")</f>
        <v>The Young Turks</v>
      </c>
      <c r="S40" s="43"/>
      <c r="T40" s="43" t="str" cm="1">
        <f t="array" ref="T40">IFERROR(_xlfn.SINGLE(INDEX(Data!$A$1:S$1009,_xlfn.AGGREGATE(15,6,((Data!$C$1:$C$1009=T$6)/(Data!$C$1:$C$1009=T$6))*ROW(Data!$C$1:$C$1009),ROW(T40)-ROW(T$6)),1)),"")</f>
        <v/>
      </c>
      <c r="U40" s="43"/>
      <c r="V40" s="43" t="str" cm="1">
        <f t="array" ref="V40">IFERROR(_xlfn.SINGLE(INDEX(Data!$A$1:X$1009,_xlfn.AGGREGATE(15,6,((Data!$C$1:$C$1009=V$6)/(Data!$C$1:$C$1009=V$6))*ROW(Data!$C$1:$C$1009),ROW(V40)-ROW(V$6)),1)),"")</f>
        <v>Enlace</v>
      </c>
      <c r="W40" s="43"/>
      <c r="X40" s="43" t="str" cm="1">
        <f t="array" ref="X40">IFERROR(_xlfn.SINGLE(INDEX(Data!$A$1:Z$1009,_xlfn.AGGREGATE(15,6,((Data!$C$1:$C$1009=X$6)/(Data!$C$1:$C$1009=X$6))*ROW(Data!$C$1:$C$1009),ROW(X40)-ROW(X$6)),1)),"")</f>
        <v/>
      </c>
      <c r="Y40" s="43"/>
      <c r="Z40" s="43" t="str" cm="1">
        <f t="array" ref="Z40">IFERROR(_xlfn.SINGLE(INDEX(Data!$A$1:AB$1009,_xlfn.AGGREGATE(15,6,((Data!$C$1:$C$1009=Z$6)/(Data!$C$1:$C$1009=Z$6))*ROW(Data!$C$1:$C$1009),ROW(Z40)-ROW(Z$6)),1)),"")</f>
        <v/>
      </c>
    </row>
    <row r="41" spans="1:26" ht="24" x14ac:dyDescent="0.4">
      <c r="A41" s="43"/>
      <c r="B41" s="43" t="str" cm="1">
        <f t="array" ref="B41">IFERROR(_xlfn.SINGLE(INDEX(Data!A$1:$A$1009,_xlfn.AGGREGATE(15,6,((Data!$C$1:$C$1009=B$6)/(Data!$C$1:$C$1009=B$6))*ROW(Data!$C$1:$C$1009),ROW(B41)-ROW(B$6)),1)),"")</f>
        <v/>
      </c>
      <c r="C41" s="43"/>
      <c r="D41" s="43" t="str" cm="1">
        <f t="array" ref="D41">IFERROR(_xlfn.SINGLE(INDEX(Data!$A$1:C$1009,_xlfn.AGGREGATE(15,6,((Data!$C$1:$C$1009=D$6)/(Data!$C$1:$C$1009=D$6))*ROW(Data!$C$1:$C$1009),ROW(D41)-ROW(D$6)),1)),"")</f>
        <v>QVC 2</v>
      </c>
      <c r="E41" s="43"/>
      <c r="F41" s="43" t="str" cm="1">
        <f t="array" ref="F41">IFERROR(_xlfn.SINGLE(INDEX(Data!$A$1:E$1009,_xlfn.AGGREGATE(15,6,((Data!$C$1:$C$1009=F$6)/(Data!$C$1:$C$1009=F$6))*ROW(Data!$C$1:$C$1009),ROW(F41)-ROW(F$6)),1)),"")</f>
        <v>Los Angeles Football Club</v>
      </c>
      <c r="G41" s="43"/>
      <c r="H41" s="43" t="str" cm="1">
        <f t="array" ref="H41">IFERROR(_xlfn.SINGLE(INDEX(Data!$A$1:G$1009,_xlfn.AGGREGATE(15,6,((Data!$C$1:$C$1009=H$6)/(Data!$C$1:$C$1009=H$6))*ROW(Data!$C$1:$C$1009),ROW(H41)-ROW(H$6)),1)),"")</f>
        <v/>
      </c>
      <c r="I41" s="43"/>
      <c r="J41" s="43" t="str" cm="1">
        <f t="array" ref="J41">IFERROR(_xlfn.SINGLE(INDEX(Data!$A$1:J$1009,_xlfn.AGGREGATE(15,6,((Data!$C$1:$C$1009=J$6)/(Data!$C$1:$C$1009=J$6))*ROW(Data!$C$1:$C$1009),ROW(J41)-ROW(J$6)),1)),"")</f>
        <v>Investigation Discovery</v>
      </c>
      <c r="K41" s="43"/>
      <c r="L41" s="43" t="str" cm="1">
        <f t="array" ref="L41">IFERROR(_xlfn.SINGLE(INDEX(Data!$A$1:L$1009,_xlfn.AGGREGATE(15,6,((Data!$C$1:$C$1009=L$6)/(Data!$C$1:$C$1009=L$6))*ROW(Data!$C$1:$C$1009),ROW(L41)-ROW(L$6)),1)),"")</f>
        <v/>
      </c>
      <c r="M41" s="43"/>
      <c r="N41" s="43" t="str" cm="1">
        <f t="array" ref="N41">IFERROR(_xlfn.SINGLE(INDEX(Data!$A$1:N$1009,_xlfn.AGGREGATE(15,6,((Data!$C$1:$C$1009=N$6)/(Data!$C$1:$C$1009=N$6))*ROW(Data!$C$1:$C$1009),ROW(N41)-ROW(N$6)),1)),"")</f>
        <v>STARZ ENCORE West</v>
      </c>
      <c r="O41" s="43"/>
      <c r="P41" s="43" t="str" cm="1">
        <f t="array" ref="P41">IFERROR(_xlfn.SINGLE(INDEX(Data!$A$1:Q$1009,_xlfn.AGGREGATE(15,6,((Data!$C$1:$C$1009=P$6)/(Data!$C$1:$C$1009=P$6))*ROW(Data!$C$1:$C$1009),ROW(P41)-ROW(P$6)),1)),"")</f>
        <v/>
      </c>
      <c r="Q41" s="43"/>
      <c r="R41" s="43" t="str" cm="1">
        <f t="array" ref="R41">IFERROR(_xlfn.SINGLE(INDEX(Data!$A$1:R$1009,_xlfn.AGGREGATE(15,6,((Data!$C$1:$C$1009=R$6)/(Data!$C$1:$C$1009=R$6))*ROW(Data!$C$1:$C$1009),ROW(R41)-ROW(R$6)),1)),"")</f>
        <v>Weather Channel</v>
      </c>
      <c r="S41" s="43"/>
      <c r="T41" s="43" t="str" cm="1">
        <f t="array" ref="T41">IFERROR(_xlfn.SINGLE(INDEX(Data!$A$1:S$1009,_xlfn.AGGREGATE(15,6,((Data!$C$1:$C$1009=T$6)/(Data!$C$1:$C$1009=T$6))*ROW(Data!$C$1:$C$1009),ROW(T41)-ROW(T$6)),1)),"")</f>
        <v/>
      </c>
      <c r="U41" s="43"/>
      <c r="V41" s="43" t="str" cm="1">
        <f t="array" ref="V41">IFERROR(_xlfn.SINGLE(INDEX(Data!$A$1:X$1009,_xlfn.AGGREGATE(15,6,((Data!$C$1:$C$1009=V$6)/(Data!$C$1:$C$1009=V$6))*ROW(Data!$C$1:$C$1009),ROW(V41)-ROW(V$6)),1)),"")</f>
        <v>ESPN Deportes</v>
      </c>
      <c r="W41" s="43"/>
      <c r="X41" s="43" t="str" cm="1">
        <f t="array" ref="X41">IFERROR(_xlfn.SINGLE(INDEX(Data!$A$1:Z$1009,_xlfn.AGGREGATE(15,6,((Data!$C$1:$C$1009=X$6)/(Data!$C$1:$C$1009=X$6))*ROW(Data!$C$1:$C$1009),ROW(X41)-ROW(X$6)),1)),"")</f>
        <v/>
      </c>
      <c r="Y41" s="43"/>
      <c r="Z41" s="43" t="str" cm="1">
        <f t="array" ref="Z41">IFERROR(_xlfn.SINGLE(INDEX(Data!$A$1:AB$1009,_xlfn.AGGREGATE(15,6,((Data!$C$1:$C$1009=Z$6)/(Data!$C$1:$C$1009=Z$6))*ROW(Data!$C$1:$C$1009),ROW(Z41)-ROW(Z$6)),1)),"")</f>
        <v/>
      </c>
    </row>
    <row r="42" spans="1:26" ht="24" x14ac:dyDescent="0.4">
      <c r="A42" s="43"/>
      <c r="B42" s="43" t="str" cm="1">
        <f t="array" ref="B42">IFERROR(_xlfn.SINGLE(INDEX(Data!A$1:$A$1009,_xlfn.AGGREGATE(15,6,((Data!$C$1:$C$1009=B$6)/(Data!$C$1:$C$1009=B$6))*ROW(Data!$C$1:$C$1009),ROW(B42)-ROW(B$6)),1)),"")</f>
        <v/>
      </c>
      <c r="C42" s="43"/>
      <c r="D42" s="43" t="str" cm="1">
        <f t="array" ref="D42">IFERROR(_xlfn.SINGLE(INDEX(Data!$A$1:C$1009,_xlfn.AGGREGATE(15,6,((Data!$C$1:$C$1009=D$6)/(Data!$C$1:$C$1009=D$6))*ROW(Data!$C$1:$C$1009),ROW(D42)-ROW(D$6)),1)),"")</f>
        <v>RFD-TV</v>
      </c>
      <c r="E42" s="43"/>
      <c r="F42" s="43" t="str" cm="1">
        <f t="array" ref="F42">IFERROR(_xlfn.SINGLE(INDEX(Data!$A$1:E$1009,_xlfn.AGGREGATE(15,6,((Data!$C$1:$C$1009=F$6)/(Data!$C$1:$C$1009=F$6))*ROW(Data!$C$1:$C$1009),ROW(F42)-ROW(F$6)),1)),"")</f>
        <v>Marquee Sports Network</v>
      </c>
      <c r="G42" s="43"/>
      <c r="H42" s="43" t="str" cm="1">
        <f t="array" ref="H42">IFERROR(_xlfn.SINGLE(INDEX(Data!$A$1:G$1009,_xlfn.AGGREGATE(15,6,((Data!$C$1:$C$1009=H$6)/(Data!$C$1:$C$1009=H$6))*ROW(Data!$C$1:$C$1009),ROW(H42)-ROW(H$6)),1)),"")</f>
        <v/>
      </c>
      <c r="I42" s="43"/>
      <c r="J42" s="43" t="str" cm="1">
        <f t="array" ref="J42">IFERROR(_xlfn.SINGLE(INDEX(Data!$A$1:J$1009,_xlfn.AGGREGATE(15,6,((Data!$C$1:$C$1009=J$6)/(Data!$C$1:$C$1009=J$6))*ROW(Data!$C$1:$C$1009),ROW(J42)-ROW(J$6)),1)),"")</f>
        <v>Justice Central</v>
      </c>
      <c r="K42" s="43"/>
      <c r="L42" s="43" t="str" cm="1">
        <f t="array" ref="L42">IFERROR(_xlfn.SINGLE(INDEX(Data!$A$1:L$1009,_xlfn.AGGREGATE(15,6,((Data!$C$1:$C$1009=L$6)/(Data!$C$1:$C$1009=L$6))*ROW(Data!$C$1:$C$1009),ROW(L42)-ROW(L$6)),1)),"")</f>
        <v/>
      </c>
      <c r="M42" s="43"/>
      <c r="N42" s="43" t="str" cm="1">
        <f t="array" ref="N42">IFERROR(_xlfn.SINGLE(INDEX(Data!$A$1:N$1009,_xlfn.AGGREGATE(15,6,((Data!$C$1:$C$1009=N$6)/(Data!$C$1:$C$1009=N$6))*ROW(Data!$C$1:$C$1009),ROW(N42)-ROW(N$6)),1)),"")</f>
        <v>STARZ ENCORE Westerns</v>
      </c>
      <c r="O42" s="43"/>
      <c r="P42" s="43" t="str" cm="1">
        <f t="array" ref="P42">IFERROR(_xlfn.SINGLE(INDEX(Data!$A$1:Q$1009,_xlfn.AGGREGATE(15,6,((Data!$C$1:$C$1009=P$6)/(Data!$C$1:$C$1009=P$6))*ROW(Data!$C$1:$C$1009),ROW(P42)-ROW(P$6)),1)),"")</f>
        <v/>
      </c>
      <c r="Q42" s="43"/>
      <c r="R42" s="43" t="str" cm="1">
        <f t="array" ref="R42">IFERROR(_xlfn.SINGLE(INDEX(Data!$A$1:R$1009,_xlfn.AGGREGATE(15,6,((Data!$C$1:$C$1009=R$6)/(Data!$C$1:$C$1009=R$6))*ROW(Data!$C$1:$C$1009),ROW(R42)-ROW(R$6)),1)),"")</f>
        <v>Weather Nation</v>
      </c>
      <c r="S42" s="43"/>
      <c r="T42" s="43" t="str" cm="1">
        <f t="array" ref="T42">IFERROR(_xlfn.SINGLE(INDEX(Data!$A$1:S$1009,_xlfn.AGGREGATE(15,6,((Data!$C$1:$C$1009=T$6)/(Data!$C$1:$C$1009=T$6))*ROW(Data!$C$1:$C$1009),ROW(T42)-ROW(T$6)),1)),"")</f>
        <v/>
      </c>
      <c r="U42" s="43"/>
      <c r="V42" s="43" t="str" cm="1">
        <f t="array" ref="V42">IFERROR(_xlfn.SINGLE(INDEX(Data!$A$1:X$1009,_xlfn.AGGREGATE(15,6,((Data!$C$1:$C$1009=V$6)/(Data!$C$1:$C$1009=V$6))*ROW(Data!$C$1:$C$1009),ROW(V42)-ROW(V$6)),1)),"")</f>
        <v>Estrella TV</v>
      </c>
      <c r="W42" s="43"/>
      <c r="X42" s="43" t="str" cm="1">
        <f t="array" ref="X42">IFERROR(_xlfn.SINGLE(INDEX(Data!$A$1:Z$1009,_xlfn.AGGREGATE(15,6,((Data!$C$1:$C$1009=X$6)/(Data!$C$1:$C$1009=X$6))*ROW(Data!$C$1:$C$1009),ROW(X42)-ROW(X$6)),1)),"")</f>
        <v/>
      </c>
      <c r="Y42" s="43"/>
      <c r="Z42" s="43" t="str" cm="1">
        <f t="array" ref="Z42">IFERROR(_xlfn.SINGLE(INDEX(Data!$A$1:AB$1009,_xlfn.AGGREGATE(15,6,((Data!$C$1:$C$1009=Z$6)/(Data!$C$1:$C$1009=Z$6))*ROW(Data!$C$1:$C$1009),ROW(Z42)-ROW(Z$6)),1)),"")</f>
        <v/>
      </c>
    </row>
    <row r="43" spans="1:26" x14ac:dyDescent="0.4">
      <c r="A43" s="43"/>
      <c r="B43" s="43" t="str" cm="1">
        <f t="array" ref="B43">IFERROR(_xlfn.SINGLE(INDEX(Data!A$1:$A$1009,_xlfn.AGGREGATE(15,6,((Data!$C$1:$C$1009=B$6)/(Data!$C$1:$C$1009=B$6))*ROW(Data!$C$1:$C$1009),ROW(B43)-ROW(B$6)),1)),"")</f>
        <v/>
      </c>
      <c r="C43" s="43"/>
      <c r="D43" s="43" t="str" cm="1">
        <f t="array" ref="D43">IFERROR(_xlfn.SINGLE(INDEX(Data!$A$1:C$1009,_xlfn.AGGREGATE(15,6,((Data!$C$1:$C$1009=D$6)/(Data!$C$1:$C$1009=D$6))*ROW(Data!$C$1:$C$1009),ROW(D43)-ROW(D$6)),1)),"")</f>
        <v>Ride TV</v>
      </c>
      <c r="E43" s="43"/>
      <c r="F43" s="43" t="str" cm="1">
        <f t="array" ref="F43">IFERROR(_xlfn.SINGLE(INDEX(Data!$A$1:E$1009,_xlfn.AGGREGATE(15,6,((Data!$C$1:$C$1009=F$6)/(Data!$C$1:$C$1009=F$6))*ROW(Data!$C$1:$C$1009),ROW(F43)-ROW(F$6)),1)),"")</f>
        <v>Mav TV</v>
      </c>
      <c r="G43" s="43"/>
      <c r="H43" s="43" t="str" cm="1">
        <f t="array" ref="H43">IFERROR(_xlfn.SINGLE(INDEX(Data!$A$1:G$1009,_xlfn.AGGREGATE(15,6,((Data!$C$1:$C$1009=H$6)/(Data!$C$1:$C$1009=H$6))*ROW(Data!$C$1:$C$1009),ROW(H43)-ROW(H$6)),1)),"")</f>
        <v/>
      </c>
      <c r="I43" s="43"/>
      <c r="J43" s="43" t="str" cm="1">
        <f t="array" ref="J43">IFERROR(_xlfn.SINGLE(INDEX(Data!$A$1:J$1009,_xlfn.AGGREGATE(15,6,((Data!$C$1:$C$1009=J$6)/(Data!$C$1:$C$1009=J$6))*ROW(Data!$C$1:$C$1009),ROW(J43)-ROW(J$6)),1)),"")</f>
        <v>Light TV</v>
      </c>
      <c r="K43" s="43"/>
      <c r="L43" s="43" t="str" cm="1">
        <f t="array" ref="L43">IFERROR(_xlfn.SINGLE(INDEX(Data!$A$1:L$1009,_xlfn.AGGREGATE(15,6,((Data!$C$1:$C$1009=L$6)/(Data!$C$1:$C$1009=L$6))*ROW(Data!$C$1:$C$1009),ROW(L43)-ROW(L$6)),1)),"")</f>
        <v/>
      </c>
      <c r="M43" s="43"/>
      <c r="N43" s="43" t="str" cm="1">
        <f t="array" ref="N43">IFERROR(_xlfn.SINGLE(INDEX(Data!$A$1:N$1009,_xlfn.AGGREGATE(15,6,((Data!$C$1:$C$1009=N$6)/(Data!$C$1:$C$1009=N$6))*ROW(Data!$C$1:$C$1009),ROW(N43)-ROW(N$6)),1)),"")</f>
        <v>Starz Kids &amp; Family</v>
      </c>
      <c r="O43" s="43"/>
      <c r="P43" s="43" t="str" cm="1">
        <f t="array" ref="P43">IFERROR(_xlfn.SINGLE(INDEX(Data!$A$1:Q$1009,_xlfn.AGGREGATE(15,6,((Data!$C$1:$C$1009=P$6)/(Data!$C$1:$C$1009=P$6))*ROW(Data!$C$1:$C$1009),ROW(P43)-ROW(P$6)),1)),"")</f>
        <v/>
      </c>
      <c r="Q43" s="43"/>
      <c r="R43" s="43" t="str" cm="1">
        <f t="array" ref="R43">IFERROR(_xlfn.SINGLE(INDEX(Data!$A$1:R$1009,_xlfn.AGGREGATE(15,6,((Data!$C$1:$C$1009=R$6)/(Data!$C$1:$C$1009=R$6))*ROW(Data!$C$1:$C$1009),ROW(R43)-ROW(R$6)),1)),"")</f>
        <v/>
      </c>
      <c r="S43" s="43"/>
      <c r="T43" s="43" t="str" cm="1">
        <f t="array" ref="T43">IFERROR(_xlfn.SINGLE(INDEX(Data!$A$1:S$1009,_xlfn.AGGREGATE(15,6,((Data!$C$1:$C$1009=T$6)/(Data!$C$1:$C$1009=T$6))*ROW(Data!$C$1:$C$1009),ROW(T43)-ROW(T$6)),1)),"")</f>
        <v/>
      </c>
      <c r="U43" s="43"/>
      <c r="V43" s="43" t="str" cm="1">
        <f t="array" ref="V43">IFERROR(_xlfn.SINGLE(INDEX(Data!$A$1:X$1009,_xlfn.AGGREGATE(15,6,((Data!$C$1:$C$1009=V$6)/(Data!$C$1:$C$1009=V$6))*ROW(Data!$C$1:$C$1009),ROW(V43)-ROW(V$6)),1)),"")</f>
        <v>Estudio 5</v>
      </c>
      <c r="W43" s="43"/>
      <c r="X43" s="43" t="str" cm="1">
        <f t="array" ref="X43">IFERROR(_xlfn.SINGLE(INDEX(Data!$A$1:Z$1009,_xlfn.AGGREGATE(15,6,((Data!$C$1:$C$1009=X$6)/(Data!$C$1:$C$1009=X$6))*ROW(Data!$C$1:$C$1009),ROW(X43)-ROW(X$6)),1)),"")</f>
        <v/>
      </c>
      <c r="Y43" s="43"/>
      <c r="Z43" s="43" t="str" cm="1">
        <f t="array" ref="Z43">IFERROR(_xlfn.SINGLE(INDEX(Data!$A$1:AB$1009,_xlfn.AGGREGATE(15,6,((Data!$C$1:$C$1009=Z$6)/(Data!$C$1:$C$1009=Z$6))*ROW(Data!$C$1:$C$1009),ROW(Z43)-ROW(Z$6)),1)),"")</f>
        <v/>
      </c>
    </row>
    <row r="44" spans="1:26" ht="24" x14ac:dyDescent="0.4">
      <c r="A44" s="43"/>
      <c r="B44" s="43" t="str" cm="1">
        <f t="array" ref="B44">IFERROR(_xlfn.SINGLE(INDEX(Data!A$1:$A$1009,_xlfn.AGGREGATE(15,6,((Data!$C$1:$C$1009=B$6)/(Data!$C$1:$C$1009=B$6))*ROW(Data!$C$1:$C$1009),ROW(B44)-ROW(B$6)),1)),"")</f>
        <v/>
      </c>
      <c r="C44" s="43"/>
      <c r="D44" s="43" t="str" cm="1">
        <f t="array" ref="D44">IFERROR(_xlfn.SINGLE(INDEX(Data!$A$1:C$1009,_xlfn.AGGREGATE(15,6,((Data!$C$1:$C$1009=D$6)/(Data!$C$1:$C$1009=D$6))*ROW(Data!$C$1:$C$1009),ROW(D44)-ROW(D$6)),1)),"")</f>
        <v>Science</v>
      </c>
      <c r="E44" s="43"/>
      <c r="F44" s="43" t="str" cm="1">
        <f t="array" ref="F44">IFERROR(_xlfn.SINGLE(INDEX(Data!$A$1:E$1009,_xlfn.AGGREGATE(15,6,((Data!$C$1:$C$1009=F$6)/(Data!$C$1:$C$1009=F$6))*ROW(Data!$C$1:$C$1009),ROW(F44)-ROW(F$6)),1)),"")</f>
        <v>MLB Game of the Week</v>
      </c>
      <c r="G44" s="43"/>
      <c r="H44" s="43" t="str" cm="1">
        <f t="array" ref="H44">IFERROR(_xlfn.SINGLE(INDEX(Data!$A$1:G$1009,_xlfn.AGGREGATE(15,6,((Data!$C$1:$C$1009=H$6)/(Data!$C$1:$C$1009=H$6))*ROW(Data!$C$1:$C$1009),ROW(H44)-ROW(H$6)),1)),"")</f>
        <v/>
      </c>
      <c r="I44" s="43"/>
      <c r="J44" s="43" t="str" cm="1">
        <f t="array" ref="J44">IFERROR(_xlfn.SINGLE(INDEX(Data!$A$1:J$1009,_xlfn.AGGREGATE(15,6,((Data!$C$1:$C$1009=J$6)/(Data!$C$1:$C$1009=J$6))*ROW(Data!$C$1:$C$1009),ROW(J44)-ROW(J$6)),1)),"")</f>
        <v>Lion Mountain TV</v>
      </c>
      <c r="K44" s="43"/>
      <c r="L44" s="43" t="str" cm="1">
        <f t="array" ref="L44">IFERROR(_xlfn.SINGLE(INDEX(Data!$A$1:L$1009,_xlfn.AGGREGATE(15,6,((Data!$C$1:$C$1009=L$6)/(Data!$C$1:$C$1009=L$6))*ROW(Data!$C$1:$C$1009),ROW(L44)-ROW(L$6)),1)),"")</f>
        <v/>
      </c>
      <c r="M44" s="43"/>
      <c r="N44" s="43" t="str" cm="1">
        <f t="array" ref="N44">IFERROR(_xlfn.SINGLE(INDEX(Data!$A$1:N$1009,_xlfn.AGGREGATE(15,6,((Data!$C$1:$C$1009=N$6)/(Data!$C$1:$C$1009=N$6))*ROW(Data!$C$1:$C$1009),ROW(N44)-ROW(N$6)),1)),"")</f>
        <v>Starz West</v>
      </c>
      <c r="O44" s="43"/>
      <c r="P44" s="43" t="str" cm="1">
        <f t="array" ref="P44">IFERROR(_xlfn.SINGLE(INDEX(Data!$A$1:Q$1009,_xlfn.AGGREGATE(15,6,((Data!$C$1:$C$1009=P$6)/(Data!$C$1:$C$1009=P$6))*ROW(Data!$C$1:$C$1009),ROW(P44)-ROW(P$6)),1)),"")</f>
        <v/>
      </c>
      <c r="Q44" s="43"/>
      <c r="R44" s="43" t="str" cm="1">
        <f t="array" ref="R44">IFERROR(_xlfn.SINGLE(INDEX(Data!$A$1:R$1009,_xlfn.AGGREGATE(15,6,((Data!$C$1:$C$1009=R$6)/(Data!$C$1:$C$1009=R$6))*ROW(Data!$C$1:$C$1009),ROW(R44)-ROW(R$6)),1)),"")</f>
        <v/>
      </c>
      <c r="S44" s="43"/>
      <c r="T44" s="43" t="str" cm="1">
        <f t="array" ref="T44">IFERROR(_xlfn.SINGLE(INDEX(Data!$A$1:S$1009,_xlfn.AGGREGATE(15,6,((Data!$C$1:$C$1009=T$6)/(Data!$C$1:$C$1009=T$6))*ROW(Data!$C$1:$C$1009),ROW(T44)-ROW(T$6)),1)),"")</f>
        <v/>
      </c>
      <c r="U44" s="43"/>
      <c r="V44" s="43" t="str" cm="1">
        <f t="array" ref="V44">IFERROR(_xlfn.SINGLE(INDEX(Data!$A$1:X$1009,_xlfn.AGGREGATE(15,6,((Data!$C$1:$C$1009=V$6)/(Data!$C$1:$C$1009=V$6))*ROW(Data!$C$1:$C$1009),ROW(V44)-ROW(V$6)),1)),"")</f>
        <v>EVTV</v>
      </c>
      <c r="W44" s="43"/>
      <c r="X44" s="43" t="str" cm="1">
        <f t="array" ref="X44">IFERROR(_xlfn.SINGLE(INDEX(Data!$A$1:Z$1009,_xlfn.AGGREGATE(15,6,((Data!$C$1:$C$1009=X$6)/(Data!$C$1:$C$1009=X$6))*ROW(Data!$C$1:$C$1009),ROW(X44)-ROW(X$6)),1)),"")</f>
        <v/>
      </c>
      <c r="Y44" s="43"/>
      <c r="Z44" s="43" t="str" cm="1">
        <f t="array" ref="Z44">IFERROR(_xlfn.SINGLE(INDEX(Data!$A$1:AB$1009,_xlfn.AGGREGATE(15,6,((Data!$C$1:$C$1009=Z$6)/(Data!$C$1:$C$1009=Z$6))*ROW(Data!$C$1:$C$1009),ROW(Z44)-ROW(Z$6)),1)),"")</f>
        <v/>
      </c>
    </row>
    <row r="45" spans="1:26" ht="24" x14ac:dyDescent="0.4">
      <c r="A45" s="43"/>
      <c r="B45" s="43" t="str" cm="1">
        <f t="array" ref="B45">IFERROR(_xlfn.SINGLE(INDEX(Data!A$1:$A$1009,_xlfn.AGGREGATE(15,6,((Data!$C$1:$C$1009=B$6)/(Data!$C$1:$C$1009=B$6))*ROW(Data!$C$1:$C$1009),ROW(B45)-ROW(B$6)),1)),"")</f>
        <v/>
      </c>
      <c r="C45" s="43"/>
      <c r="D45" s="43" t="str" cm="1">
        <f t="array" ref="D45">IFERROR(_xlfn.SINGLE(INDEX(Data!$A$1:C$1009,_xlfn.AGGREGATE(15,6,((Data!$C$1:$C$1009=D$6)/(Data!$C$1:$C$1009=D$6))*ROW(Data!$C$1:$C$1009),ROW(D45)-ROW(D$6)),1)),"")</f>
        <v>Smithsonian</v>
      </c>
      <c r="E45" s="43"/>
      <c r="F45" s="43" t="str" cm="1">
        <f t="array" ref="F45">IFERROR(_xlfn.SINGLE(INDEX(Data!$A$1:E$1009,_xlfn.AGGREGATE(15,6,((Data!$C$1:$C$1009=F$6)/(Data!$C$1:$C$1009=F$6))*ROW(Data!$C$1:$C$1009),ROW(F45)-ROW(F$6)),1)),"")</f>
        <v>MLB Network</v>
      </c>
      <c r="G45" s="43"/>
      <c r="H45" s="43" t="str" cm="1">
        <f t="array" ref="H45">IFERROR(_xlfn.SINGLE(INDEX(Data!$A$1:G$1009,_xlfn.AGGREGATE(15,6,((Data!$C$1:$C$1009=H$6)/(Data!$C$1:$C$1009=H$6))*ROW(Data!$C$1:$C$1009),ROW(H45)-ROW(H$6)),1)),"")</f>
        <v/>
      </c>
      <c r="I45" s="43"/>
      <c r="J45" s="43" t="str" cm="1">
        <f t="array" ref="J45">IFERROR(_xlfn.SINGLE(INDEX(Data!$A$1:J$1009,_xlfn.AGGREGATE(15,6,((Data!$C$1:$C$1009=J$6)/(Data!$C$1:$C$1009=J$6))*ROW(Data!$C$1:$C$1009),ROW(J45)-ROW(J$6)),1)),"")</f>
        <v>Monsters &amp; Nightmares</v>
      </c>
      <c r="K45" s="43"/>
      <c r="L45" s="43" t="str" cm="1">
        <f t="array" ref="L45">IFERROR(_xlfn.SINGLE(INDEX(Data!$A$1:L$1009,_xlfn.AGGREGATE(15,6,((Data!$C$1:$C$1009=L$6)/(Data!$C$1:$C$1009=L$6))*ROW(Data!$C$1:$C$1009),ROW(L45)-ROW(L$6)),1)),"")</f>
        <v/>
      </c>
      <c r="M45" s="43"/>
      <c r="N45" s="43" t="str" cm="1">
        <f t="array" ref="N45">IFERROR(_xlfn.SINGLE(INDEX(Data!$A$1:N$1009,_xlfn.AGGREGATE(15,6,((Data!$C$1:$C$1009=N$6)/(Data!$C$1:$C$1009=N$6))*ROW(Data!$C$1:$C$1009),ROW(N45)-ROW(N$6)),1)),"")</f>
        <v/>
      </c>
      <c r="O45" s="43"/>
      <c r="P45" s="43" t="str" cm="1">
        <f t="array" ref="P45">IFERROR(_xlfn.SINGLE(INDEX(Data!$A$1:Q$1009,_xlfn.AGGREGATE(15,6,((Data!$C$1:$C$1009=P$6)/(Data!$C$1:$C$1009=P$6))*ROW(Data!$C$1:$C$1009),ROW(P45)-ROW(P$6)),1)),"")</f>
        <v/>
      </c>
      <c r="Q45" s="43"/>
      <c r="R45" s="43" t="str" cm="1">
        <f t="array" ref="R45">IFERROR(_xlfn.SINGLE(INDEX(Data!$A$1:R$1009,_xlfn.AGGREGATE(15,6,((Data!$C$1:$C$1009=R$6)/(Data!$C$1:$C$1009=R$6))*ROW(Data!$C$1:$C$1009),ROW(R45)-ROW(R$6)),1)),"")</f>
        <v/>
      </c>
      <c r="S45" s="43"/>
      <c r="T45" s="43" t="str" cm="1">
        <f t="array" ref="T45">IFERROR(_xlfn.SINGLE(INDEX(Data!$A$1:S$1009,_xlfn.AGGREGATE(15,6,((Data!$C$1:$C$1009=T$6)/(Data!$C$1:$C$1009=T$6))*ROW(Data!$C$1:$C$1009),ROW(T45)-ROW(T$6)),1)),"")</f>
        <v/>
      </c>
      <c r="U45" s="43"/>
      <c r="V45" s="43" t="str" cm="1">
        <f t="array" ref="V45">IFERROR(_xlfn.SINGLE(INDEX(Data!$A$1:X$1009,_xlfn.AGGREGATE(15,6,((Data!$C$1:$C$1009=V$6)/(Data!$C$1:$C$1009=V$6))*ROW(Data!$C$1:$C$1009),ROW(V45)-ROW(V$6)),1)),"")</f>
        <v>FlixLatino</v>
      </c>
      <c r="W45" s="43"/>
      <c r="X45" s="43" t="str" cm="1">
        <f t="array" ref="X45">IFERROR(_xlfn.SINGLE(INDEX(Data!$A$1:Z$1009,_xlfn.AGGREGATE(15,6,((Data!$C$1:$C$1009=X$6)/(Data!$C$1:$C$1009=X$6))*ROW(Data!$C$1:$C$1009),ROW(X45)-ROW(X$6)),1)),"")</f>
        <v/>
      </c>
      <c r="Y45" s="43"/>
      <c r="Z45" s="43" t="str" cm="1">
        <f t="array" ref="Z45">IFERROR(_xlfn.SINGLE(INDEX(Data!$A$1:AB$1009,_xlfn.AGGREGATE(15,6,((Data!$C$1:$C$1009=Z$6)/(Data!$C$1:$C$1009=Z$6))*ROW(Data!$C$1:$C$1009),ROW(Z45)-ROW(Z$6)),1)),"")</f>
        <v/>
      </c>
    </row>
    <row r="46" spans="1:26" x14ac:dyDescent="0.4">
      <c r="A46" s="43"/>
      <c r="B46" s="43" t="str" cm="1">
        <f t="array" ref="B46">IFERROR(_xlfn.SINGLE(INDEX(Data!A$1:$A$1009,_xlfn.AGGREGATE(15,6,((Data!$C$1:$C$1009=B$6)/(Data!$C$1:$C$1009=B$6))*ROW(Data!$C$1:$C$1009),ROW(B46)-ROW(B$6)),1)),"")</f>
        <v/>
      </c>
      <c r="C46" s="43"/>
      <c r="D46" s="43" t="str" cm="1">
        <f t="array" ref="D46">IFERROR(_xlfn.SINGLE(INDEX(Data!$A$1:C$1009,_xlfn.AGGREGATE(15,6,((Data!$C$1:$C$1009=D$6)/(Data!$C$1:$C$1009=D$6))*ROW(Data!$C$1:$C$1009),ROW(D46)-ROW(D$6)),1)),"")</f>
        <v>Tastemade</v>
      </c>
      <c r="E46" s="43"/>
      <c r="F46" s="43" t="str" cm="1">
        <f t="array" ref="F46">IFERROR(_xlfn.SINGLE(INDEX(Data!$A$1:E$1009,_xlfn.AGGREGATE(15,6,((Data!$C$1:$C$1009=F$6)/(Data!$C$1:$C$1009=F$6))*ROW(Data!$C$1:$C$1009),ROW(F46)-ROW(F$6)),1)),"")</f>
        <v>MLB Strike Zone</v>
      </c>
      <c r="G46" s="43"/>
      <c r="H46" s="43" t="str" cm="1">
        <f t="array" ref="H46">IFERROR(_xlfn.SINGLE(INDEX(Data!$A$1:G$1009,_xlfn.AGGREGATE(15,6,((Data!$C$1:$C$1009=H$6)/(Data!$C$1:$C$1009=H$6))*ROW(Data!$C$1:$C$1009),ROW(H46)-ROW(H$6)),1)),"")</f>
        <v/>
      </c>
      <c r="I46" s="43"/>
      <c r="J46" s="43" t="str" cm="1">
        <f t="array" ref="J46">IFERROR(_xlfn.SINGLE(INDEX(Data!$A$1:J$1009,_xlfn.AGGREGATE(15,6,((Data!$C$1:$C$1009=J$6)/(Data!$C$1:$C$1009=J$6))*ROW(Data!$C$1:$C$1009),ROW(J46)-ROW(J$6)),1)),"")</f>
        <v>MTV</v>
      </c>
      <c r="K46" s="43"/>
      <c r="L46" s="43" t="str" cm="1">
        <f t="array" ref="L46">IFERROR(_xlfn.SINGLE(INDEX(Data!$A$1:L$1009,_xlfn.AGGREGATE(15,6,((Data!$C$1:$C$1009=L$6)/(Data!$C$1:$C$1009=L$6))*ROW(Data!$C$1:$C$1009),ROW(L46)-ROW(L$6)),1)),"")</f>
        <v/>
      </c>
      <c r="M46" s="43"/>
      <c r="N46" s="43" t="str" cm="1">
        <f t="array" ref="N46">IFERROR(_xlfn.SINGLE(INDEX(Data!$A$1:N$1009,_xlfn.AGGREGATE(15,6,((Data!$C$1:$C$1009=N$6)/(Data!$C$1:$C$1009=N$6))*ROW(Data!$C$1:$C$1009),ROW(N46)-ROW(N$6)),1)),"")</f>
        <v/>
      </c>
      <c r="O46" s="43"/>
      <c r="P46" s="43" t="str" cm="1">
        <f t="array" ref="P46">IFERROR(_xlfn.SINGLE(INDEX(Data!$A$1:Q$1009,_xlfn.AGGREGATE(15,6,((Data!$C$1:$C$1009=P$6)/(Data!$C$1:$C$1009=P$6))*ROW(Data!$C$1:$C$1009),ROW(P46)-ROW(P$6)),1)),"")</f>
        <v/>
      </c>
      <c r="Q46" s="43"/>
      <c r="R46" s="43" t="str" cm="1">
        <f t="array" ref="R46">IFERROR(_xlfn.SINGLE(INDEX(Data!$A$1:R$1009,_xlfn.AGGREGATE(15,6,((Data!$C$1:$C$1009=R$6)/(Data!$C$1:$C$1009=R$6))*ROW(Data!$C$1:$C$1009),ROW(R46)-ROW(R$6)),1)),"")</f>
        <v/>
      </c>
      <c r="S46" s="43"/>
      <c r="T46" s="43" t="str" cm="1">
        <f t="array" ref="T46">IFERROR(_xlfn.SINGLE(INDEX(Data!$A$1:S$1009,_xlfn.AGGREGATE(15,6,((Data!$C$1:$C$1009=T$6)/(Data!$C$1:$C$1009=T$6))*ROW(Data!$C$1:$C$1009),ROW(T46)-ROW(T$6)),1)),"")</f>
        <v/>
      </c>
      <c r="U46" s="43"/>
      <c r="V46" s="43" t="str" cm="1">
        <f t="array" ref="V46">IFERROR(_xlfn.SINGLE(INDEX(Data!$A$1:X$1009,_xlfn.AGGREGATE(15,6,((Data!$C$1:$C$1009=V$6)/(Data!$C$1:$C$1009=V$6))*ROW(Data!$C$1:$C$1009),ROW(V46)-ROW(V$6)),1)),"")</f>
        <v>ForoTV</v>
      </c>
      <c r="W46" s="43"/>
      <c r="X46" s="43" t="str" cm="1">
        <f t="array" ref="X46">IFERROR(_xlfn.SINGLE(INDEX(Data!$A$1:Z$1009,_xlfn.AGGREGATE(15,6,((Data!$C$1:$C$1009=X$6)/(Data!$C$1:$C$1009=X$6))*ROW(Data!$C$1:$C$1009),ROW(X46)-ROW(X$6)),1)),"")</f>
        <v/>
      </c>
      <c r="Y46" s="43"/>
      <c r="Z46" s="43" t="str" cm="1">
        <f t="array" ref="Z46">IFERROR(_xlfn.SINGLE(INDEX(Data!$A$1:AB$1009,_xlfn.AGGREGATE(15,6,((Data!$C$1:$C$1009=Z$6)/(Data!$C$1:$C$1009=Z$6))*ROW(Data!$C$1:$C$1009),ROW(Z46)-ROW(Z$6)),1)),"")</f>
        <v/>
      </c>
    </row>
    <row r="47" spans="1:26" x14ac:dyDescent="0.4">
      <c r="A47" s="43"/>
      <c r="B47" s="43" t="str" cm="1">
        <f t="array" ref="B47">IFERROR(_xlfn.SINGLE(INDEX(Data!A$1:$A$1009,_xlfn.AGGREGATE(15,6,((Data!$C$1:$C$1009=B$6)/(Data!$C$1:$C$1009=B$6))*ROW(Data!$C$1:$C$1009),ROW(B47)-ROW(B$6)),1)),"")</f>
        <v/>
      </c>
      <c r="C47" s="43"/>
      <c r="D47" s="43" t="str" cm="1">
        <f t="array" ref="D47">IFERROR(_xlfn.SINGLE(INDEX(Data!$A$1:C$1009,_xlfn.AGGREGATE(15,6,((Data!$C$1:$C$1009=D$6)/(Data!$C$1:$C$1009=D$6))*ROW(Data!$C$1:$C$1009),ROW(D47)-ROW(D$6)),1)),"")</f>
        <v>TLC</v>
      </c>
      <c r="E47" s="43"/>
      <c r="F47" s="43" t="str" cm="1">
        <f t="array" ref="F47">IFERROR(_xlfn.SINGLE(INDEX(Data!$A$1:E$1009,_xlfn.AGGREGATE(15,6,((Data!$C$1:$C$1009=F$6)/(Data!$C$1:$C$1009=F$6))*ROW(Data!$C$1:$C$1009),ROW(F47)-ROW(F$6)),1)),"")</f>
        <v>Motor Trend</v>
      </c>
      <c r="G47" s="43"/>
      <c r="H47" s="43" t="str" cm="1">
        <f t="array" ref="H47">IFERROR(_xlfn.SINGLE(INDEX(Data!$A$1:G$1009,_xlfn.AGGREGATE(15,6,((Data!$C$1:$C$1009=H$6)/(Data!$C$1:$C$1009=H$6))*ROW(Data!$C$1:$C$1009),ROW(H47)-ROW(H$6)),1)),"")</f>
        <v/>
      </c>
      <c r="I47" s="43"/>
      <c r="J47" s="43" t="str" cm="1">
        <f t="array" ref="J47">IFERROR(_xlfn.SINGLE(INDEX(Data!$A$1:J$1009,_xlfn.AGGREGATE(15,6,((Data!$C$1:$C$1009=J$6)/(Data!$C$1:$C$1009=J$6))*ROW(Data!$C$1:$C$1009),ROW(J47)-ROW(J$6)),1)),"")</f>
        <v>MTV2</v>
      </c>
      <c r="K47" s="43"/>
      <c r="L47" s="43" t="str" cm="1">
        <f t="array" ref="L47">IFERROR(_xlfn.SINGLE(INDEX(Data!$A$1:L$1009,_xlfn.AGGREGATE(15,6,((Data!$C$1:$C$1009=L$6)/(Data!$C$1:$C$1009=L$6))*ROW(Data!$C$1:$C$1009),ROW(L47)-ROW(L$6)),1)),"")</f>
        <v/>
      </c>
      <c r="M47" s="43"/>
      <c r="N47" s="43" t="str" cm="1">
        <f t="array" ref="N47">IFERROR(_xlfn.SINGLE(INDEX(Data!$A$1:N$1009,_xlfn.AGGREGATE(15,6,((Data!$C$1:$C$1009=N$6)/(Data!$C$1:$C$1009=N$6))*ROW(Data!$C$1:$C$1009),ROW(N47)-ROW(N$6)),1)),"")</f>
        <v/>
      </c>
      <c r="O47" s="43"/>
      <c r="P47" s="43" t="str" cm="1">
        <f t="array" ref="P47">IFERROR(_xlfn.SINGLE(INDEX(Data!$A$1:Q$1009,_xlfn.AGGREGATE(15,6,((Data!$C$1:$C$1009=P$6)/(Data!$C$1:$C$1009=P$6))*ROW(Data!$C$1:$C$1009),ROW(P47)-ROW(P$6)),1)),"")</f>
        <v/>
      </c>
      <c r="Q47" s="43"/>
      <c r="R47" s="43" t="str" cm="1">
        <f t="array" ref="R47">IFERROR(_xlfn.SINGLE(INDEX(Data!$A$1:R$1009,_xlfn.AGGREGATE(15,6,((Data!$C$1:$C$1009=R$6)/(Data!$C$1:$C$1009=R$6))*ROW(Data!$C$1:$C$1009),ROW(R47)-ROW(R$6)),1)),"")</f>
        <v/>
      </c>
      <c r="S47" s="43"/>
      <c r="T47" s="43" t="str" cm="1">
        <f t="array" ref="T47">IFERROR(_xlfn.SINGLE(INDEX(Data!$A$1:S$1009,_xlfn.AGGREGATE(15,6,((Data!$C$1:$C$1009=T$6)/(Data!$C$1:$C$1009=T$6))*ROW(Data!$C$1:$C$1009),ROW(T47)-ROW(T$6)),1)),"")</f>
        <v/>
      </c>
      <c r="U47" s="43"/>
      <c r="V47" s="43" t="str" cm="1">
        <f t="array" ref="V47">IFERROR(_xlfn.SINGLE(INDEX(Data!$A$1:X$1009,_xlfn.AGGREGATE(15,6,((Data!$C$1:$C$1009=V$6)/(Data!$C$1:$C$1009=V$6))*ROW(Data!$C$1:$C$1009),ROW(V47)-ROW(V$6)),1)),"")</f>
        <v>Fox Deportes</v>
      </c>
      <c r="W47" s="43"/>
      <c r="X47" s="43" t="str" cm="1">
        <f t="array" ref="X47">IFERROR(_xlfn.SINGLE(INDEX(Data!$A$1:Z$1009,_xlfn.AGGREGATE(15,6,((Data!$C$1:$C$1009=X$6)/(Data!$C$1:$C$1009=X$6))*ROW(Data!$C$1:$C$1009),ROW(X47)-ROW(X$6)),1)),"")</f>
        <v/>
      </c>
      <c r="Y47" s="43"/>
      <c r="Z47" s="43" t="str" cm="1">
        <f t="array" ref="Z47">IFERROR(_xlfn.SINGLE(INDEX(Data!$A$1:AB$1009,_xlfn.AGGREGATE(15,6,((Data!$C$1:$C$1009=Z$6)/(Data!$C$1:$C$1009=Z$6))*ROW(Data!$C$1:$C$1009),ROW(Z47)-ROW(Z$6)),1)),"")</f>
        <v/>
      </c>
    </row>
    <row r="48" spans="1:26" x14ac:dyDescent="0.4">
      <c r="A48" s="43"/>
      <c r="B48" s="43" t="str" cm="1">
        <f t="array" ref="B48">IFERROR(_xlfn.SINGLE(INDEX(Data!A$1:$A$1009,_xlfn.AGGREGATE(15,6,((Data!$C$1:$C$1009=B$6)/(Data!$C$1:$C$1009=B$6))*ROW(Data!$C$1:$C$1009),ROW(B48)-ROW(B$6)),1)),"")</f>
        <v/>
      </c>
      <c r="C48" s="43"/>
      <c r="D48" s="43" t="str" cm="1">
        <f t="array" ref="D48">IFERROR(_xlfn.SINGLE(INDEX(Data!$A$1:C$1009,_xlfn.AGGREGATE(15,6,((Data!$C$1:$C$1009=D$6)/(Data!$C$1:$C$1009=D$6))*ROW(Data!$C$1:$C$1009),ROW(D48)-ROW(D$6)),1)),"")</f>
        <v>Travel Channel</v>
      </c>
      <c r="E48" s="43"/>
      <c r="F48" s="43" t="str" cm="1">
        <f t="array" ref="F48">IFERROR(_xlfn.SINGLE(INDEX(Data!$A$1:E$1009,_xlfn.AGGREGATE(15,6,((Data!$C$1:$C$1009=F$6)/(Data!$C$1:$C$1009=F$6))*ROW(Data!$C$1:$C$1009),ROW(F48)-ROW(F$6)),1)),"")</f>
        <v>MSG</v>
      </c>
      <c r="G48" s="43"/>
      <c r="H48" s="43" t="str" cm="1">
        <f t="array" ref="H48">IFERROR(_xlfn.SINGLE(INDEX(Data!$A$1:G$1009,_xlfn.AGGREGATE(15,6,((Data!$C$1:$C$1009=H$6)/(Data!$C$1:$C$1009=H$6))*ROW(Data!$C$1:$C$1009),ROW(H48)-ROW(H$6)),1)),"")</f>
        <v/>
      </c>
      <c r="I48" s="43"/>
      <c r="J48" s="43" t="str" cm="1">
        <f t="array" ref="J48">IFERROR(_xlfn.SINGLE(INDEX(Data!$A$1:J$1009,_xlfn.AGGREGATE(15,6,((Data!$C$1:$C$1009=J$6)/(Data!$C$1:$C$1009=J$6))*ROW(Data!$C$1:$C$1009),ROW(J48)-ROW(J$6)),1)),"")</f>
        <v>NASA TV</v>
      </c>
      <c r="K48" s="43"/>
      <c r="L48" s="43" t="str" cm="1">
        <f t="array" ref="L48">IFERROR(_xlfn.SINGLE(INDEX(Data!$A$1:L$1009,_xlfn.AGGREGATE(15,6,((Data!$C$1:$C$1009=L$6)/(Data!$C$1:$C$1009=L$6))*ROW(Data!$C$1:$C$1009),ROW(L48)-ROW(L$6)),1)),"")</f>
        <v/>
      </c>
      <c r="M48" s="43"/>
      <c r="N48" s="43" t="str" cm="1">
        <f t="array" ref="N48">IFERROR(_xlfn.SINGLE(INDEX(Data!$A$1:N$1009,_xlfn.AGGREGATE(15,6,((Data!$C$1:$C$1009=N$6)/(Data!$C$1:$C$1009=N$6))*ROW(Data!$C$1:$C$1009),ROW(N48)-ROW(N$6)),1)),"")</f>
        <v/>
      </c>
      <c r="O48" s="43"/>
      <c r="P48" s="43" t="str" cm="1">
        <f t="array" ref="P48">IFERROR(_xlfn.SINGLE(INDEX(Data!$A$1:Q$1009,_xlfn.AGGREGATE(15,6,((Data!$C$1:$C$1009=P$6)/(Data!$C$1:$C$1009=P$6))*ROW(Data!$C$1:$C$1009),ROW(P48)-ROW(P$6)),1)),"")</f>
        <v/>
      </c>
      <c r="Q48" s="43"/>
      <c r="R48" s="43" t="str" cm="1">
        <f t="array" ref="R48">IFERROR(_xlfn.SINGLE(INDEX(Data!$A$1:R$1009,_xlfn.AGGREGATE(15,6,((Data!$C$1:$C$1009=R$6)/(Data!$C$1:$C$1009=R$6))*ROW(Data!$C$1:$C$1009),ROW(R48)-ROW(R$6)),1)),"")</f>
        <v/>
      </c>
      <c r="S48" s="43"/>
      <c r="T48" s="43" t="str" cm="1">
        <f t="array" ref="T48">IFERROR(_xlfn.SINGLE(INDEX(Data!$A$1:S$1009,_xlfn.AGGREGATE(15,6,((Data!$C$1:$C$1009=T$6)/(Data!$C$1:$C$1009=T$6))*ROW(Data!$C$1:$C$1009),ROW(T48)-ROW(T$6)),1)),"")</f>
        <v/>
      </c>
      <c r="U48" s="43"/>
      <c r="V48" s="43" t="str" cm="1">
        <f t="array" ref="V48">IFERROR(_xlfn.SINGLE(INDEX(Data!$A$1:X$1009,_xlfn.AGGREGATE(15,6,((Data!$C$1:$C$1009=V$6)/(Data!$C$1:$C$1009=V$6))*ROW(Data!$C$1:$C$1009),ROW(V48)-ROW(V$6)),1)),"")</f>
        <v>Foxlife</v>
      </c>
      <c r="W48" s="43"/>
      <c r="X48" s="43" t="str" cm="1">
        <f t="array" ref="X48">IFERROR(_xlfn.SINGLE(INDEX(Data!$A$1:Z$1009,_xlfn.AGGREGATE(15,6,((Data!$C$1:$C$1009=X$6)/(Data!$C$1:$C$1009=X$6))*ROW(Data!$C$1:$C$1009),ROW(X48)-ROW(X$6)),1)),"")</f>
        <v/>
      </c>
      <c r="Y48" s="43"/>
      <c r="Z48" s="43" t="str" cm="1">
        <f t="array" ref="Z48">IFERROR(_xlfn.SINGLE(INDEX(Data!$A$1:AB$1009,_xlfn.AGGREGATE(15,6,((Data!$C$1:$C$1009=Z$6)/(Data!$C$1:$C$1009=Z$6))*ROW(Data!$C$1:$C$1009),ROW(Z48)-ROW(Z$6)),1)),"")</f>
        <v/>
      </c>
    </row>
    <row r="49" spans="1:26" ht="24" x14ac:dyDescent="0.4">
      <c r="A49" s="43"/>
      <c r="B49" s="43" t="str" cm="1">
        <f t="array" ref="B49">IFERROR(_xlfn.SINGLE(INDEX(Data!A$1:$A$1009,_xlfn.AGGREGATE(15,6,((Data!$C$1:$C$1009=B$6)/(Data!$C$1:$C$1009=B$6))*ROW(Data!$C$1:$C$1009),ROW(B49)-ROW(B$6)),1)),"")</f>
        <v/>
      </c>
      <c r="C49" s="43"/>
      <c r="D49" s="43" t="str" cm="1">
        <f t="array" ref="D49">IFERROR(_xlfn.SINGLE(INDEX(Data!$A$1:C$1009,_xlfn.AGGREGATE(15,6,((Data!$C$1:$C$1009=D$6)/(Data!$C$1:$C$1009=D$6))*ROW(Data!$C$1:$C$1009),ROW(D49)-ROW(D$6)),1)),"")</f>
        <v>TV One</v>
      </c>
      <c r="E49" s="43"/>
      <c r="F49" s="43" t="str" cm="1">
        <f t="array" ref="F49">IFERROR(_xlfn.SINGLE(INDEX(Data!$A$1:E$1009,_xlfn.AGGREGATE(15,6,((Data!$C$1:$C$1009=F$6)/(Data!$C$1:$C$1009=F$6))*ROW(Data!$C$1:$C$1009),ROW(F49)-ROW(F$6)),1)),"")</f>
        <v>MSG+</v>
      </c>
      <c r="G49" s="43"/>
      <c r="H49" s="43" t="str" cm="1">
        <f t="array" ref="H49">IFERROR(_xlfn.SINGLE(INDEX(Data!$A$1:G$1009,_xlfn.AGGREGATE(15,6,((Data!$C$1:$C$1009=H$6)/(Data!$C$1:$C$1009=H$6))*ROW(Data!$C$1:$C$1009),ROW(H49)-ROW(H$6)),1)),"")</f>
        <v/>
      </c>
      <c r="I49" s="43"/>
      <c r="J49" s="43" t="str" cm="1">
        <f t="array" ref="J49">IFERROR(_xlfn.SINGLE(INDEX(Data!$A$1:J$1009,_xlfn.AGGREGATE(15,6,((Data!$C$1:$C$1009=J$6)/(Data!$C$1:$C$1009=J$6))*ROW(Data!$C$1:$C$1009),ROW(J49)-ROW(J$6)),1)),"")</f>
        <v>National Geographic</v>
      </c>
      <c r="K49" s="43"/>
      <c r="L49" s="43" t="str" cm="1">
        <f t="array" ref="L49">IFERROR(_xlfn.SINGLE(INDEX(Data!$A$1:L$1009,_xlfn.AGGREGATE(15,6,((Data!$C$1:$C$1009=L$6)/(Data!$C$1:$C$1009=L$6))*ROW(Data!$C$1:$C$1009),ROW(L49)-ROW(L$6)),1)),"")</f>
        <v/>
      </c>
      <c r="M49" s="43"/>
      <c r="N49" s="43" t="str" cm="1">
        <f t="array" ref="N49">IFERROR(_xlfn.SINGLE(INDEX(Data!$A$1:N$1009,_xlfn.AGGREGATE(15,6,((Data!$C$1:$C$1009=N$6)/(Data!$C$1:$C$1009=N$6))*ROW(Data!$C$1:$C$1009),ROW(N49)-ROW(N$6)),1)),"")</f>
        <v/>
      </c>
      <c r="O49" s="43"/>
      <c r="P49" s="43" t="str" cm="1">
        <f t="array" ref="P49">IFERROR(_xlfn.SINGLE(INDEX(Data!$A$1:Q$1009,_xlfn.AGGREGATE(15,6,((Data!$C$1:$C$1009=P$6)/(Data!$C$1:$C$1009=P$6))*ROW(Data!$C$1:$C$1009),ROW(P49)-ROW(P$6)),1)),"")</f>
        <v/>
      </c>
      <c r="Q49" s="43"/>
      <c r="R49" s="43" t="str" cm="1">
        <f t="array" ref="R49">IFERROR(_xlfn.SINGLE(INDEX(Data!$A$1:R$1009,_xlfn.AGGREGATE(15,6,((Data!$C$1:$C$1009=R$6)/(Data!$C$1:$C$1009=R$6))*ROW(Data!$C$1:$C$1009),ROW(R49)-ROW(R$6)),1)),"")</f>
        <v/>
      </c>
      <c r="S49" s="43"/>
      <c r="T49" s="43" t="str" cm="1">
        <f t="array" ref="T49">IFERROR(_xlfn.SINGLE(INDEX(Data!$A$1:S$1009,_xlfn.AGGREGATE(15,6,((Data!$C$1:$C$1009=T$6)/(Data!$C$1:$C$1009=T$6))*ROW(Data!$C$1:$C$1009),ROW(T49)-ROW(T$6)),1)),"")</f>
        <v/>
      </c>
      <c r="U49" s="43"/>
      <c r="V49" s="43" t="str" cm="1">
        <f t="array" ref="V49">IFERROR(_xlfn.SINGLE(INDEX(Data!$A$1:X$1009,_xlfn.AGGREGATE(15,6,((Data!$C$1:$C$1009=V$6)/(Data!$C$1:$C$1009=V$6))*ROW(Data!$C$1:$C$1009),ROW(V49)-ROW(V$6)),1)),"")</f>
        <v>France24 Espanol</v>
      </c>
      <c r="W49" s="43"/>
      <c r="X49" s="43" t="str" cm="1">
        <f t="array" ref="X49">IFERROR(_xlfn.SINGLE(INDEX(Data!$A$1:Z$1009,_xlfn.AGGREGATE(15,6,((Data!$C$1:$C$1009=X$6)/(Data!$C$1:$C$1009=X$6))*ROW(Data!$C$1:$C$1009),ROW(X49)-ROW(X$6)),1)),"")</f>
        <v/>
      </c>
      <c r="Y49" s="43"/>
      <c r="Z49" s="43" t="str" cm="1">
        <f t="array" ref="Z49">IFERROR(_xlfn.SINGLE(INDEX(Data!$A$1:AB$1009,_xlfn.AGGREGATE(15,6,((Data!$C$1:$C$1009=Z$6)/(Data!$C$1:$C$1009=Z$6))*ROW(Data!$C$1:$C$1009),ROW(Z49)-ROW(Z$6)),1)),"")</f>
        <v/>
      </c>
    </row>
    <row r="50" spans="1:26" ht="24" x14ac:dyDescent="0.4">
      <c r="A50" s="43"/>
      <c r="B50" s="43" t="str" cm="1">
        <f t="array" ref="B50">IFERROR(_xlfn.SINGLE(INDEX(Data!A$1:$A$1009,_xlfn.AGGREGATE(15,6,((Data!$C$1:$C$1009=B$6)/(Data!$C$1:$C$1009=B$6))*ROW(Data!$C$1:$C$1009),ROW(B50)-ROW(B$6)),1)),"")</f>
        <v/>
      </c>
      <c r="C50" s="43"/>
      <c r="D50" s="43" t="str" cm="1">
        <f t="array" ref="D50">IFERROR(_xlfn.SINGLE(INDEX(Data!$A$1:C$1009,_xlfn.AGGREGATE(15,6,((Data!$C$1:$C$1009=D$6)/(Data!$C$1:$C$1009=D$6))*ROW(Data!$C$1:$C$1009),ROW(D50)-ROW(D$6)),1)),"")</f>
        <v>Viceland</v>
      </c>
      <c r="E50" s="43"/>
      <c r="F50" s="43" t="str" cm="1">
        <f t="array" ref="F50">IFERROR(_xlfn.SINGLE(INDEX(Data!$A$1:E$1009,_xlfn.AGGREGATE(15,6,((Data!$C$1:$C$1009=F$6)/(Data!$C$1:$C$1009=F$6))*ROW(Data!$C$1:$C$1009),ROW(F50)-ROW(F$6)),1)),"")</f>
        <v>Nautical Channel</v>
      </c>
      <c r="G50" s="43"/>
      <c r="H50" s="43" t="str" cm="1">
        <f t="array" ref="H50">IFERROR(_xlfn.SINGLE(INDEX(Data!$A$1:G$1009,_xlfn.AGGREGATE(15,6,((Data!$C$1:$C$1009=H$6)/(Data!$C$1:$C$1009=H$6))*ROW(Data!$C$1:$C$1009),ROW(H50)-ROW(H$6)),1)),"")</f>
        <v/>
      </c>
      <c r="I50" s="43"/>
      <c r="J50" s="43" t="str" cm="1">
        <f t="array" ref="J50">IFERROR(_xlfn.SINGLE(INDEX(Data!$A$1:J$1009,_xlfn.AGGREGATE(15,6,((Data!$C$1:$C$1009=J$6)/(Data!$C$1:$C$1009=J$6))*ROW(Data!$C$1:$C$1009),ROW(J50)-ROW(J$6)),1)),"")</f>
        <v>Paramount Network</v>
      </c>
      <c r="K50" s="43"/>
      <c r="L50" s="43" t="str" cm="1">
        <f t="array" ref="L50">IFERROR(_xlfn.SINGLE(INDEX(Data!$A$1:L$1009,_xlfn.AGGREGATE(15,6,((Data!$C$1:$C$1009=L$6)/(Data!$C$1:$C$1009=L$6))*ROW(Data!$C$1:$C$1009),ROW(L50)-ROW(L$6)),1)),"")</f>
        <v/>
      </c>
      <c r="M50" s="43"/>
      <c r="N50" s="43" t="str" cm="1">
        <f t="array" ref="N50">IFERROR(_xlfn.SINGLE(INDEX(Data!$A$1:N$1009,_xlfn.AGGREGATE(15,6,((Data!$C$1:$C$1009=N$6)/(Data!$C$1:$C$1009=N$6))*ROW(Data!$C$1:$C$1009),ROW(N50)-ROW(N$6)),1)),"")</f>
        <v/>
      </c>
      <c r="O50" s="43"/>
      <c r="P50" s="43" t="str" cm="1">
        <f t="array" ref="P50">IFERROR(_xlfn.SINGLE(INDEX(Data!$A$1:Q$1009,_xlfn.AGGREGATE(15,6,((Data!$C$1:$C$1009=P$6)/(Data!$C$1:$C$1009=P$6))*ROW(Data!$C$1:$C$1009),ROW(P50)-ROW(P$6)),1)),"")</f>
        <v/>
      </c>
      <c r="Q50" s="43"/>
      <c r="R50" s="43" t="str" cm="1">
        <f t="array" ref="R50">IFERROR(_xlfn.SINGLE(INDEX(Data!$A$1:R$1009,_xlfn.AGGREGATE(15,6,((Data!$C$1:$C$1009=R$6)/(Data!$C$1:$C$1009=R$6))*ROW(Data!$C$1:$C$1009),ROW(R50)-ROW(R$6)),1)),"")</f>
        <v/>
      </c>
      <c r="S50" s="43"/>
      <c r="T50" s="43" t="str" cm="1">
        <f t="array" ref="T50">IFERROR(_xlfn.SINGLE(INDEX(Data!$A$1:S$1009,_xlfn.AGGREGATE(15,6,((Data!$C$1:$C$1009=T$6)/(Data!$C$1:$C$1009=T$6))*ROW(Data!$C$1:$C$1009),ROW(T50)-ROW(T$6)),1)),"")</f>
        <v/>
      </c>
      <c r="U50" s="43"/>
      <c r="V50" s="43" t="str" cm="1">
        <f t="array" ref="V50">IFERROR(_xlfn.SINGLE(INDEX(Data!$A$1:X$1009,_xlfn.AGGREGATE(15,6,((Data!$C$1:$C$1009=V$6)/(Data!$C$1:$C$1009=V$6))*ROW(Data!$C$1:$C$1009),ROW(V50)-ROW(V$6)),1)),"")</f>
        <v>Galavision</v>
      </c>
      <c r="W50" s="43"/>
      <c r="X50" s="43" t="str" cm="1">
        <f t="array" ref="X50">IFERROR(_xlfn.SINGLE(INDEX(Data!$A$1:Z$1009,_xlfn.AGGREGATE(15,6,((Data!$C$1:$C$1009=X$6)/(Data!$C$1:$C$1009=X$6))*ROW(Data!$C$1:$C$1009),ROW(X50)-ROW(X$6)),1)),"")</f>
        <v/>
      </c>
      <c r="Y50" s="43"/>
      <c r="Z50" s="43" t="str" cm="1">
        <f t="array" ref="Z50">IFERROR(_xlfn.SINGLE(INDEX(Data!$A$1:AB$1009,_xlfn.AGGREGATE(15,6,((Data!$C$1:$C$1009=Z$6)/(Data!$C$1:$C$1009=Z$6))*ROW(Data!$C$1:$C$1009),ROW(Z50)-ROW(Z$6)),1)),"")</f>
        <v/>
      </c>
    </row>
    <row r="51" spans="1:26" x14ac:dyDescent="0.4">
      <c r="A51" s="43"/>
      <c r="B51" s="43" t="str" cm="1">
        <f t="array" ref="B51">IFERROR(_xlfn.SINGLE(INDEX(Data!A$1:$A$1009,_xlfn.AGGREGATE(15,6,((Data!$C$1:$C$1009=B$6)/(Data!$C$1:$C$1009=B$6))*ROW(Data!$C$1:$C$1009),ROW(B51)-ROW(B$6)),1)),"")</f>
        <v/>
      </c>
      <c r="C51" s="43"/>
      <c r="D51" s="43" t="str" cm="1">
        <f t="array" ref="D51">IFERROR(_xlfn.SINGLE(INDEX(Data!$A$1:C$1009,_xlfn.AGGREGATE(15,6,((Data!$C$1:$C$1009=D$6)/(Data!$C$1:$C$1009=D$6))*ROW(Data!$C$1:$C$1009),ROW(D51)-ROW(D$6)),1)),"")</f>
        <v>We TV</v>
      </c>
      <c r="E51" s="43"/>
      <c r="F51" s="43" t="str" cm="1">
        <f t="array" ref="F51">IFERROR(_xlfn.SINGLE(INDEX(Data!$A$1:E$1009,_xlfn.AGGREGATE(15,6,((Data!$C$1:$C$1009=F$6)/(Data!$C$1:$C$1009=F$6))*ROW(Data!$C$1:$C$1009),ROW(F51)-ROW(F$6)),1)),"")</f>
        <v>NBA League Pass</v>
      </c>
      <c r="G51" s="43"/>
      <c r="H51" s="43" t="str" cm="1">
        <f t="array" ref="H51">IFERROR(_xlfn.SINGLE(INDEX(Data!$A$1:G$1009,_xlfn.AGGREGATE(15,6,((Data!$C$1:$C$1009=H$6)/(Data!$C$1:$C$1009=H$6))*ROW(Data!$C$1:$C$1009),ROW(H51)-ROW(H$6)),1)),"")</f>
        <v/>
      </c>
      <c r="I51" s="43"/>
      <c r="J51" s="43" t="str" cm="1">
        <f t="array" ref="J51">IFERROR(_xlfn.SINGLE(INDEX(Data!$A$1:J$1009,_xlfn.AGGREGATE(15,6,((Data!$C$1:$C$1009=J$6)/(Data!$C$1:$C$1009=J$6))*ROW(Data!$C$1:$C$1009),ROW(J51)-ROW(J$6)),1)),"")</f>
        <v>Reelz</v>
      </c>
      <c r="K51" s="43"/>
      <c r="L51" s="43" t="str" cm="1">
        <f t="array" ref="L51">IFERROR(_xlfn.SINGLE(INDEX(Data!$A$1:L$1009,_xlfn.AGGREGATE(15,6,((Data!$C$1:$C$1009=L$6)/(Data!$C$1:$C$1009=L$6))*ROW(Data!$C$1:$C$1009),ROW(L51)-ROW(L$6)),1)),"")</f>
        <v/>
      </c>
      <c r="M51" s="43"/>
      <c r="N51" s="43" t="str" cm="1">
        <f t="array" ref="N51">IFERROR(_xlfn.SINGLE(INDEX(Data!$A$1:N$1009,_xlfn.AGGREGATE(15,6,((Data!$C$1:$C$1009=N$6)/(Data!$C$1:$C$1009=N$6))*ROW(Data!$C$1:$C$1009),ROW(N51)-ROW(N$6)),1)),"")</f>
        <v/>
      </c>
      <c r="O51" s="43"/>
      <c r="P51" s="43" t="str" cm="1">
        <f t="array" ref="P51">IFERROR(_xlfn.SINGLE(INDEX(Data!$A$1:Q$1009,_xlfn.AGGREGATE(15,6,((Data!$C$1:$C$1009=P$6)/(Data!$C$1:$C$1009=P$6))*ROW(Data!$C$1:$C$1009),ROW(P51)-ROW(P$6)),1)),"")</f>
        <v/>
      </c>
      <c r="Q51" s="43"/>
      <c r="R51" s="43" t="str" cm="1">
        <f t="array" ref="R51">IFERROR(_xlfn.SINGLE(INDEX(Data!$A$1:R$1009,_xlfn.AGGREGATE(15,6,((Data!$C$1:$C$1009=R$6)/(Data!$C$1:$C$1009=R$6))*ROW(Data!$C$1:$C$1009),ROW(R51)-ROW(R$6)),1)),"")</f>
        <v/>
      </c>
      <c r="S51" s="43"/>
      <c r="T51" s="43" t="str" cm="1">
        <f t="array" ref="T51">IFERROR(_xlfn.SINGLE(INDEX(Data!$A$1:S$1009,_xlfn.AGGREGATE(15,6,((Data!$C$1:$C$1009=T$6)/(Data!$C$1:$C$1009=T$6))*ROW(Data!$C$1:$C$1009),ROW(T51)-ROW(T$6)),1)),"")</f>
        <v/>
      </c>
      <c r="U51" s="43"/>
      <c r="V51" s="43" t="str" cm="1">
        <f t="array" ref="V51">IFERROR(_xlfn.SINGLE(INDEX(Data!$A$1:X$1009,_xlfn.AGGREGATE(15,6,((Data!$C$1:$C$1009=V$6)/(Data!$C$1:$C$1009=V$6))*ROW(Data!$C$1:$C$1009),ROW(V51)-ROW(V$6)),1)),"")</f>
        <v>History En Español</v>
      </c>
      <c r="W51" s="43"/>
      <c r="X51" s="43" t="str" cm="1">
        <f t="array" ref="X51">IFERROR(_xlfn.SINGLE(INDEX(Data!$A$1:Z$1009,_xlfn.AGGREGATE(15,6,((Data!$C$1:$C$1009=X$6)/(Data!$C$1:$C$1009=X$6))*ROW(Data!$C$1:$C$1009),ROW(X51)-ROW(X$6)),1)),"")</f>
        <v/>
      </c>
      <c r="Y51" s="43"/>
      <c r="Z51" s="43" t="str" cm="1">
        <f t="array" ref="Z51">IFERROR(_xlfn.SINGLE(INDEX(Data!$A$1:AB$1009,_xlfn.AGGREGATE(15,6,((Data!$C$1:$C$1009=Z$6)/(Data!$C$1:$C$1009=Z$6))*ROW(Data!$C$1:$C$1009),ROW(Z51)-ROW(Z$6)),1)),"")</f>
        <v/>
      </c>
    </row>
    <row r="52" spans="1:26" x14ac:dyDescent="0.4">
      <c r="A52" s="43"/>
      <c r="B52" s="43" t="str" cm="1">
        <f t="array" ref="B52">IFERROR(_xlfn.SINGLE(INDEX(Data!A$1:$A$1009,_xlfn.AGGREGATE(15,6,((Data!$C$1:$C$1009=B$6)/(Data!$C$1:$C$1009=B$6))*ROW(Data!$C$1:$C$1009),ROW(B52)-ROW(B$6)),1)),"")</f>
        <v/>
      </c>
      <c r="C52" s="43"/>
      <c r="D52" s="43" t="str" cm="1">
        <f t="array" ref="D52">IFERROR(_xlfn.SINGLE(INDEX(Data!$A$1:C$1009,_xlfn.AGGREGATE(15,6,((Data!$C$1:$C$1009=D$6)/(Data!$C$1:$C$1009=D$6))*ROW(Data!$C$1:$C$1009),ROW(D52)-ROW(D$6)),1)),"")</f>
        <v>Z Living Hd</v>
      </c>
      <c r="E52" s="43"/>
      <c r="F52" s="43" t="str" cm="1">
        <f t="array" ref="F52">IFERROR(_xlfn.SINGLE(INDEX(Data!$A$1:E$1009,_xlfn.AGGREGATE(15,6,((Data!$C$1:$C$1009=F$6)/(Data!$C$1:$C$1009=F$6))*ROW(Data!$C$1:$C$1009),ROW(F52)-ROW(F$6)),1)),"")</f>
        <v>NBA TV</v>
      </c>
      <c r="G52" s="43"/>
      <c r="H52" s="43" t="str" cm="1">
        <f t="array" ref="H52">IFERROR(_xlfn.SINGLE(INDEX(Data!$A$1:G$1009,_xlfn.AGGREGATE(15,6,((Data!$C$1:$C$1009=H$6)/(Data!$C$1:$C$1009=H$6))*ROW(Data!$C$1:$C$1009),ROW(H52)-ROW(H$6)),1)),"")</f>
        <v/>
      </c>
      <c r="I52" s="43"/>
      <c r="J52" s="43" t="str" cm="1">
        <f t="array" ref="J52">IFERROR(_xlfn.SINGLE(INDEX(Data!$A$1:J$1009,_xlfn.AGGREGATE(15,6,((Data!$C$1:$C$1009=J$6)/(Data!$C$1:$C$1009=J$6))*ROW(Data!$C$1:$C$1009),ROW(J52)-ROW(J$6)),1)),"")</f>
        <v>RT Documentary</v>
      </c>
      <c r="K52" s="43"/>
      <c r="L52" s="43" t="str" cm="1">
        <f t="array" ref="L52">IFERROR(_xlfn.SINGLE(INDEX(Data!$A$1:L$1009,_xlfn.AGGREGATE(15,6,((Data!$C$1:$C$1009=L$6)/(Data!$C$1:$C$1009=L$6))*ROW(Data!$C$1:$C$1009),ROW(L52)-ROW(L$6)),1)),"")</f>
        <v/>
      </c>
      <c r="M52" s="43"/>
      <c r="N52" s="43" t="str" cm="1">
        <f t="array" ref="N52">IFERROR(_xlfn.SINGLE(INDEX(Data!$A$1:N$1009,_xlfn.AGGREGATE(15,6,((Data!$C$1:$C$1009=N$6)/(Data!$C$1:$C$1009=N$6))*ROW(Data!$C$1:$C$1009),ROW(N52)-ROW(N$6)),1)),"")</f>
        <v/>
      </c>
      <c r="O52" s="43"/>
      <c r="P52" s="43" t="str" cm="1">
        <f t="array" ref="P52">IFERROR(_xlfn.SINGLE(INDEX(Data!$A$1:Q$1009,_xlfn.AGGREGATE(15,6,((Data!$C$1:$C$1009=P$6)/(Data!$C$1:$C$1009=P$6))*ROW(Data!$C$1:$C$1009),ROW(P52)-ROW(P$6)),1)),"")</f>
        <v/>
      </c>
      <c r="Q52" s="43"/>
      <c r="R52" s="43" t="str" cm="1">
        <f t="array" ref="R52">IFERROR(_xlfn.SINGLE(INDEX(Data!$A$1:R$1009,_xlfn.AGGREGATE(15,6,((Data!$C$1:$C$1009=R$6)/(Data!$C$1:$C$1009=R$6))*ROW(Data!$C$1:$C$1009),ROW(R52)-ROW(R$6)),1)),"")</f>
        <v/>
      </c>
      <c r="S52" s="43"/>
      <c r="T52" s="43" t="str" cm="1">
        <f t="array" ref="T52">IFERROR(_xlfn.SINGLE(INDEX(Data!$A$1:S$1009,_xlfn.AGGREGATE(15,6,((Data!$C$1:$C$1009=T$6)/(Data!$C$1:$C$1009=T$6))*ROW(Data!$C$1:$C$1009),ROW(T52)-ROW(T$6)),1)),"")</f>
        <v/>
      </c>
      <c r="U52" s="43"/>
      <c r="V52" s="43" t="str" cm="1">
        <f t="array" ref="V52">IFERROR(_xlfn.SINGLE(INDEX(Data!$A$1:X$1009,_xlfn.AGGREGATE(15,6,((Data!$C$1:$C$1009=V$6)/(Data!$C$1:$C$1009=V$6))*ROW(Data!$C$1:$C$1009),ROW(V52)-ROW(V$6)),1)),"")</f>
        <v>HITN TV</v>
      </c>
      <c r="W52" s="43"/>
      <c r="X52" s="43" t="str" cm="1">
        <f t="array" ref="X52">IFERROR(_xlfn.SINGLE(INDEX(Data!$A$1:Z$1009,_xlfn.AGGREGATE(15,6,((Data!$C$1:$C$1009=X$6)/(Data!$C$1:$C$1009=X$6))*ROW(Data!$C$1:$C$1009),ROW(X52)-ROW(X$6)),1)),"")</f>
        <v/>
      </c>
      <c r="Y52" s="43"/>
      <c r="Z52" s="43" t="str" cm="1">
        <f t="array" ref="Z52">IFERROR(_xlfn.SINGLE(INDEX(Data!$A$1:AB$1009,_xlfn.AGGREGATE(15,6,((Data!$C$1:$C$1009=Z$6)/(Data!$C$1:$C$1009=Z$6))*ROW(Data!$C$1:$C$1009),ROW(Z52)-ROW(Z$6)),1)),"")</f>
        <v/>
      </c>
    </row>
    <row r="53" spans="1:26" ht="24" x14ac:dyDescent="0.4">
      <c r="A53" s="43"/>
      <c r="B53" s="43" t="str" cm="1">
        <f t="array" ref="B53">IFERROR(_xlfn.SINGLE(INDEX(Data!A$1:$A$1009,_xlfn.AGGREGATE(15,6,((Data!$C$1:$C$1009=B$6)/(Data!$C$1:$C$1009=B$6))*ROW(Data!$C$1:$C$1009),ROW(B53)-ROW(B$6)),1)),"")</f>
        <v/>
      </c>
      <c r="C53" s="43"/>
      <c r="D53" s="43" t="str" cm="1">
        <f t="array" ref="D53">IFERROR(_xlfn.SINGLE(INDEX(Data!$A$1:C$1009,_xlfn.AGGREGATE(15,6,((Data!$C$1:$C$1009=D$6)/(Data!$C$1:$C$1009=D$6))*ROW(Data!$C$1:$C$1009),ROW(D53)-ROW(D$6)),1)),"")</f>
        <v/>
      </c>
      <c r="E53" s="43"/>
      <c r="F53" s="43" t="str" cm="1">
        <f t="array" ref="F53">IFERROR(_xlfn.SINGLE(INDEX(Data!$A$1:E$1009,_xlfn.AGGREGATE(15,6,((Data!$C$1:$C$1009=F$6)/(Data!$C$1:$C$1009=F$6))*ROW(Data!$C$1:$C$1009),ROW(F53)-ROW(F$6)),1)),"")</f>
        <v>NBC Sports Network</v>
      </c>
      <c r="G53" s="43"/>
      <c r="H53" s="43" t="str" cm="1">
        <f t="array" ref="H53">IFERROR(_xlfn.SINGLE(INDEX(Data!$A$1:G$1009,_xlfn.AGGREGATE(15,6,((Data!$C$1:$C$1009=H$6)/(Data!$C$1:$C$1009=H$6))*ROW(Data!$C$1:$C$1009),ROW(H53)-ROW(H$6)),1)),"")</f>
        <v/>
      </c>
      <c r="I53" s="43"/>
      <c r="J53" s="43" t="str" cm="1">
        <f t="array" ref="J53">IFERROR(_xlfn.SINGLE(INDEX(Data!$A$1:J$1009,_xlfn.AGGREGATE(15,6,((Data!$C$1:$C$1009=J$6)/(Data!$C$1:$C$1009=J$6))*ROW(Data!$C$1:$C$1009),ROW(J53)-ROW(J$6)),1)),"")</f>
        <v>Start TV</v>
      </c>
      <c r="K53" s="43"/>
      <c r="L53" s="43" t="str" cm="1">
        <f t="array" ref="L53">IFERROR(_xlfn.SINGLE(INDEX(Data!$A$1:L$1009,_xlfn.AGGREGATE(15,6,((Data!$C$1:$C$1009=L$6)/(Data!$C$1:$C$1009=L$6))*ROW(Data!$C$1:$C$1009),ROW(L53)-ROW(L$6)),1)),"")</f>
        <v/>
      </c>
      <c r="M53" s="43"/>
      <c r="N53" s="43" t="str" cm="1">
        <f t="array" ref="N53">IFERROR(_xlfn.SINGLE(INDEX(Data!$A$1:N$1009,_xlfn.AGGREGATE(15,6,((Data!$C$1:$C$1009=N$6)/(Data!$C$1:$C$1009=N$6))*ROW(Data!$C$1:$C$1009),ROW(N53)-ROW(N$6)),1)),"")</f>
        <v/>
      </c>
      <c r="O53" s="43"/>
      <c r="P53" s="43" t="str" cm="1">
        <f t="array" ref="P53">IFERROR(_xlfn.SINGLE(INDEX(Data!$A$1:Q$1009,_xlfn.AGGREGATE(15,6,((Data!$C$1:$C$1009=P$6)/(Data!$C$1:$C$1009=P$6))*ROW(Data!$C$1:$C$1009),ROW(P53)-ROW(P$6)),1)),"")</f>
        <v/>
      </c>
      <c r="Q53" s="43"/>
      <c r="R53" s="43" t="str" cm="1">
        <f t="array" ref="R53">IFERROR(_xlfn.SINGLE(INDEX(Data!$A$1:R$1009,_xlfn.AGGREGATE(15,6,((Data!$C$1:$C$1009=R$6)/(Data!$C$1:$C$1009=R$6))*ROW(Data!$C$1:$C$1009),ROW(R53)-ROW(R$6)),1)),"")</f>
        <v/>
      </c>
      <c r="S53" s="43"/>
      <c r="T53" s="43" t="str" cm="1">
        <f t="array" ref="T53">IFERROR(_xlfn.SINGLE(INDEX(Data!$A$1:S$1009,_xlfn.AGGREGATE(15,6,((Data!$C$1:$C$1009=T$6)/(Data!$C$1:$C$1009=T$6))*ROW(Data!$C$1:$C$1009),ROW(T53)-ROW(T$6)),1)),"")</f>
        <v/>
      </c>
      <c r="U53" s="43"/>
      <c r="V53" s="43" t="str" cm="1">
        <f t="array" ref="V53">IFERROR(_xlfn.SINGLE(INDEX(Data!$A$1:X$1009,_xlfn.AGGREGATE(15,6,((Data!$C$1:$C$1009=V$6)/(Data!$C$1:$C$1009=V$6))*ROW(Data!$C$1:$C$1009),ROW(V53)-ROW(V$6)),1)),"")</f>
        <v>IVC Net</v>
      </c>
      <c r="W53" s="43"/>
      <c r="X53" s="43" t="str" cm="1">
        <f t="array" ref="X53">IFERROR(_xlfn.SINGLE(INDEX(Data!$A$1:Z$1009,_xlfn.AGGREGATE(15,6,((Data!$C$1:$C$1009=X$6)/(Data!$C$1:$C$1009=X$6))*ROW(Data!$C$1:$C$1009),ROW(X53)-ROW(X$6)),1)),"")</f>
        <v/>
      </c>
      <c r="Y53" s="43"/>
      <c r="Z53" s="43" t="str" cm="1">
        <f t="array" ref="Z53">IFERROR(_xlfn.SINGLE(INDEX(Data!$A$1:AB$1009,_xlfn.AGGREGATE(15,6,((Data!$C$1:$C$1009=Z$6)/(Data!$C$1:$C$1009=Z$6))*ROW(Data!$C$1:$C$1009),ROW(Z53)-ROW(Z$6)),1)),"")</f>
        <v/>
      </c>
    </row>
    <row r="54" spans="1:26" x14ac:dyDescent="0.4">
      <c r="A54" s="43"/>
      <c r="B54" s="43" t="str" cm="1">
        <f t="array" ref="B54">IFERROR(_xlfn.SINGLE(INDEX(Data!A$1:$A$1009,_xlfn.AGGREGATE(15,6,((Data!$C$1:$C$1009=B$6)/(Data!$C$1:$C$1009=B$6))*ROW(Data!$C$1:$C$1009),ROW(B54)-ROW(B$6)),1)),"")</f>
        <v/>
      </c>
      <c r="C54" s="43"/>
      <c r="D54" s="43" t="str" cm="1">
        <f t="array" ref="D54">IFERROR(_xlfn.SINGLE(INDEX(Data!$A$1:C$1009,_xlfn.AGGREGATE(15,6,((Data!$C$1:$C$1009=D$6)/(Data!$C$1:$C$1009=D$6))*ROW(Data!$C$1:$C$1009),ROW(D54)-ROW(D$6)),1)),"")</f>
        <v/>
      </c>
      <c r="E54" s="43"/>
      <c r="F54" s="43" t="str" cm="1">
        <f t="array" ref="F54">IFERROR(_xlfn.SINGLE(INDEX(Data!$A$1:E$1009,_xlfn.AGGREGATE(15,6,((Data!$C$1:$C$1009=F$6)/(Data!$C$1:$C$1009=F$6))*ROW(Data!$C$1:$C$1009),ROW(F54)-ROW(F$6)),1)),"")</f>
        <v>NESN National</v>
      </c>
      <c r="G54" s="43"/>
      <c r="H54" s="43" t="str" cm="1">
        <f t="array" ref="H54">IFERROR(_xlfn.SINGLE(INDEX(Data!$A$1:G$1009,_xlfn.AGGREGATE(15,6,((Data!$C$1:$C$1009=H$6)/(Data!$C$1:$C$1009=H$6))*ROW(Data!$C$1:$C$1009),ROW(H54)-ROW(H$6)),1)),"")</f>
        <v/>
      </c>
      <c r="I54" s="43"/>
      <c r="J54" s="43" t="str" cm="1">
        <f t="array" ref="J54">IFERROR(_xlfn.SINGLE(INDEX(Data!$A$1:J$1009,_xlfn.AGGREGATE(15,6,((Data!$C$1:$C$1009=J$6)/(Data!$C$1:$C$1009=J$6))*ROW(Data!$C$1:$C$1009),ROW(J54)-ROW(J$6)),1)),"")</f>
        <v>Sundance TV</v>
      </c>
      <c r="K54" s="43"/>
      <c r="L54" s="43" t="str" cm="1">
        <f t="array" ref="L54">IFERROR(_xlfn.SINGLE(INDEX(Data!$A$1:L$1009,_xlfn.AGGREGATE(15,6,((Data!$C$1:$C$1009=L$6)/(Data!$C$1:$C$1009=L$6))*ROW(Data!$C$1:$C$1009),ROW(L54)-ROW(L$6)),1)),"")</f>
        <v/>
      </c>
      <c r="M54" s="43"/>
      <c r="N54" s="43" t="str" cm="1">
        <f t="array" ref="N54">IFERROR(_xlfn.SINGLE(INDEX(Data!$A$1:N$1009,_xlfn.AGGREGATE(15,6,((Data!$C$1:$C$1009=N$6)/(Data!$C$1:$C$1009=N$6))*ROW(Data!$C$1:$C$1009),ROW(N54)-ROW(N$6)),1)),"")</f>
        <v/>
      </c>
      <c r="O54" s="43"/>
      <c r="P54" s="43" t="str" cm="1">
        <f t="array" ref="P54">IFERROR(_xlfn.SINGLE(INDEX(Data!$A$1:Q$1009,_xlfn.AGGREGATE(15,6,((Data!$C$1:$C$1009=P$6)/(Data!$C$1:$C$1009=P$6))*ROW(Data!$C$1:$C$1009),ROW(P54)-ROW(P$6)),1)),"")</f>
        <v/>
      </c>
      <c r="Q54" s="43"/>
      <c r="R54" s="43" t="str" cm="1">
        <f t="array" ref="R54">IFERROR(_xlfn.SINGLE(INDEX(Data!$A$1:R$1009,_xlfn.AGGREGATE(15,6,((Data!$C$1:$C$1009=R$6)/(Data!$C$1:$C$1009=R$6))*ROW(Data!$C$1:$C$1009),ROW(R54)-ROW(R$6)),1)),"")</f>
        <v/>
      </c>
      <c r="S54" s="43"/>
      <c r="T54" s="43" t="str" cm="1">
        <f t="array" ref="T54">IFERROR(_xlfn.SINGLE(INDEX(Data!$A$1:S$1009,_xlfn.AGGREGATE(15,6,((Data!$C$1:$C$1009=T$6)/(Data!$C$1:$C$1009=T$6))*ROW(Data!$C$1:$C$1009),ROW(T54)-ROW(T$6)),1)),"")</f>
        <v/>
      </c>
      <c r="U54" s="43"/>
      <c r="V54" s="43" t="str" cm="1">
        <f t="array" ref="V54">IFERROR(_xlfn.SINGLE(INDEX(Data!$A$1:X$1009,_xlfn.AGGREGATE(15,6,((Data!$C$1:$C$1009=V$6)/(Data!$C$1:$C$1009=V$6))*ROW(Data!$C$1:$C$1009),ROW(V54)-ROW(V$6)),1)),"")</f>
        <v>MegaTV</v>
      </c>
      <c r="W54" s="43"/>
      <c r="X54" s="43" t="str" cm="1">
        <f t="array" ref="X54">IFERROR(_xlfn.SINGLE(INDEX(Data!$A$1:Z$1009,_xlfn.AGGREGATE(15,6,((Data!$C$1:$C$1009=X$6)/(Data!$C$1:$C$1009=X$6))*ROW(Data!$C$1:$C$1009),ROW(X54)-ROW(X$6)),1)),"")</f>
        <v/>
      </c>
      <c r="Y54" s="43"/>
      <c r="Z54" s="43" t="str" cm="1">
        <f t="array" ref="Z54">IFERROR(_xlfn.SINGLE(INDEX(Data!$A$1:AB$1009,_xlfn.AGGREGATE(15,6,((Data!$C$1:$C$1009=Z$6)/(Data!$C$1:$C$1009=Z$6))*ROW(Data!$C$1:$C$1009),ROW(Z54)-ROW(Z$6)),1)),"")</f>
        <v/>
      </c>
    </row>
    <row r="55" spans="1:26" x14ac:dyDescent="0.4">
      <c r="A55" s="43"/>
      <c r="B55" s="43" t="str" cm="1">
        <f t="array" ref="B55">IFERROR(_xlfn.SINGLE(INDEX(Data!A$1:$A$1009,_xlfn.AGGREGATE(15,6,((Data!$C$1:$C$1009=B$6)/(Data!$C$1:$C$1009=B$6))*ROW(Data!$C$1:$C$1009),ROW(B55)-ROW(B$6)),1)),"")</f>
        <v/>
      </c>
      <c r="C55" s="43"/>
      <c r="D55" s="43" t="str" cm="1">
        <f t="array" ref="D55">IFERROR(_xlfn.SINGLE(INDEX(Data!$A$1:C$1009,_xlfn.AGGREGATE(15,6,((Data!$C$1:$C$1009=D$6)/(Data!$C$1:$C$1009=D$6))*ROW(Data!$C$1:$C$1009),ROW(D55)-ROW(D$6)),1)),"")</f>
        <v/>
      </c>
      <c r="E55" s="43"/>
      <c r="F55" s="43" t="str" cm="1">
        <f t="array" ref="F55">IFERROR(_xlfn.SINGLE(INDEX(Data!$A$1:E$1009,_xlfn.AGGREGATE(15,6,((Data!$C$1:$C$1009=F$6)/(Data!$C$1:$C$1009=F$6))*ROW(Data!$C$1:$C$1009),ROW(F55)-ROW(F$6)),1)),"")</f>
        <v>NFL Network</v>
      </c>
      <c r="G55" s="43"/>
      <c r="H55" s="43" t="str" cm="1">
        <f t="array" ref="H55">IFERROR(_xlfn.SINGLE(INDEX(Data!$A$1:G$1009,_xlfn.AGGREGATE(15,6,((Data!$C$1:$C$1009=H$6)/(Data!$C$1:$C$1009=H$6))*ROW(Data!$C$1:$C$1009),ROW(H55)-ROW(H$6)),1)),"")</f>
        <v/>
      </c>
      <c r="I55" s="43"/>
      <c r="J55" s="43" t="str" cm="1">
        <f t="array" ref="J55">IFERROR(_xlfn.SINGLE(INDEX(Data!$A$1:J$1009,_xlfn.AGGREGATE(15,6,((Data!$C$1:$C$1009=J$6)/(Data!$C$1:$C$1009=J$6))*ROW(Data!$C$1:$C$1009),ROW(J55)-ROW(J$6)),1)),"")</f>
        <v>Syfy</v>
      </c>
      <c r="K55" s="43"/>
      <c r="L55" s="43" t="str" cm="1">
        <f t="array" ref="L55">IFERROR(_xlfn.SINGLE(INDEX(Data!$A$1:L$1009,_xlfn.AGGREGATE(15,6,((Data!$C$1:$C$1009=L$6)/(Data!$C$1:$C$1009=L$6))*ROW(Data!$C$1:$C$1009),ROW(L55)-ROW(L$6)),1)),"")</f>
        <v/>
      </c>
      <c r="M55" s="43"/>
      <c r="N55" s="43" t="str" cm="1">
        <f t="array" ref="N55">IFERROR(_xlfn.SINGLE(INDEX(Data!$A$1:N$1009,_xlfn.AGGREGATE(15,6,((Data!$C$1:$C$1009=N$6)/(Data!$C$1:$C$1009=N$6))*ROW(Data!$C$1:$C$1009),ROW(N55)-ROW(N$6)),1)),"")</f>
        <v/>
      </c>
      <c r="O55" s="43"/>
      <c r="P55" s="43" t="str" cm="1">
        <f t="array" ref="P55">IFERROR(_xlfn.SINGLE(INDEX(Data!$A$1:Q$1009,_xlfn.AGGREGATE(15,6,((Data!$C$1:$C$1009=P$6)/(Data!$C$1:$C$1009=P$6))*ROW(Data!$C$1:$C$1009),ROW(P55)-ROW(P$6)),1)),"")</f>
        <v/>
      </c>
      <c r="Q55" s="43"/>
      <c r="R55" s="43" t="str" cm="1">
        <f t="array" ref="R55">IFERROR(_xlfn.SINGLE(INDEX(Data!$A$1:R$1009,_xlfn.AGGREGATE(15,6,((Data!$C$1:$C$1009=R$6)/(Data!$C$1:$C$1009=R$6))*ROW(Data!$C$1:$C$1009),ROW(R55)-ROW(R$6)),1)),"")</f>
        <v/>
      </c>
      <c r="S55" s="43"/>
      <c r="T55" s="43" t="str" cm="1">
        <f t="array" ref="T55">IFERROR(_xlfn.SINGLE(INDEX(Data!$A$1:S$1009,_xlfn.AGGREGATE(15,6,((Data!$C$1:$C$1009=T$6)/(Data!$C$1:$C$1009=T$6))*ROW(Data!$C$1:$C$1009),ROW(T55)-ROW(T$6)),1)),"")</f>
        <v/>
      </c>
      <c r="U55" s="43"/>
      <c r="V55" s="43" t="str" cm="1">
        <f t="array" ref="V55">IFERROR(_xlfn.SINGLE(INDEX(Data!$A$1:X$1009,_xlfn.AGGREGATE(15,6,((Data!$C$1:$C$1009=V$6)/(Data!$C$1:$C$1009=V$6))*ROW(Data!$C$1:$C$1009),ROW(V55)-ROW(V$6)),1)),"")</f>
        <v>Mexicanal</v>
      </c>
      <c r="W55" s="43"/>
      <c r="X55" s="43" t="str" cm="1">
        <f t="array" ref="X55">IFERROR(_xlfn.SINGLE(INDEX(Data!$A$1:Z$1009,_xlfn.AGGREGATE(15,6,((Data!$C$1:$C$1009=X$6)/(Data!$C$1:$C$1009=X$6))*ROW(Data!$C$1:$C$1009),ROW(X55)-ROW(X$6)),1)),"")</f>
        <v/>
      </c>
      <c r="Y55" s="43"/>
      <c r="Z55" s="43" t="str" cm="1">
        <f t="array" ref="Z55">IFERROR(_xlfn.SINGLE(INDEX(Data!$A$1:AB$1009,_xlfn.AGGREGATE(15,6,((Data!$C$1:$C$1009=Z$6)/(Data!$C$1:$C$1009=Z$6))*ROW(Data!$C$1:$C$1009),ROW(Z55)-ROW(Z$6)),1)),"")</f>
        <v/>
      </c>
    </row>
    <row r="56" spans="1:26" x14ac:dyDescent="0.4">
      <c r="A56" s="43"/>
      <c r="B56" s="43" t="str" cm="1">
        <f t="array" ref="B56">IFERROR(_xlfn.SINGLE(INDEX(Data!A$1:$A$1009,_xlfn.AGGREGATE(15,6,((Data!$C$1:$C$1009=B$6)/(Data!$C$1:$C$1009=B$6))*ROW(Data!$C$1:$C$1009),ROW(B56)-ROW(B$6)),1)),"")</f>
        <v/>
      </c>
      <c r="C56" s="43"/>
      <c r="D56" s="43" t="str" cm="1">
        <f t="array" ref="D56">IFERROR(_xlfn.SINGLE(INDEX(Data!$A$1:C$1009,_xlfn.AGGREGATE(15,6,((Data!$C$1:$C$1009=D$6)/(Data!$C$1:$C$1009=D$6))*ROW(Data!$C$1:$C$1009),ROW(D56)-ROW(D$6)),1)),"")</f>
        <v/>
      </c>
      <c r="E56" s="43"/>
      <c r="F56" s="43" t="str" cm="1">
        <f t="array" ref="F56">IFERROR(_xlfn.SINGLE(INDEX(Data!$A$1:E$1009,_xlfn.AGGREGATE(15,6,((Data!$C$1:$C$1009=F$6)/(Data!$C$1:$C$1009=F$6))*ROW(Data!$C$1:$C$1009),ROW(F56)-ROW(F$6)),1)),"")</f>
        <v>NFL Red Zone</v>
      </c>
      <c r="G56" s="43"/>
      <c r="H56" s="43" t="str" cm="1">
        <f t="array" ref="H56">IFERROR(_xlfn.SINGLE(INDEX(Data!$A$1:G$1009,_xlfn.AGGREGATE(15,6,((Data!$C$1:$C$1009=H$6)/(Data!$C$1:$C$1009=H$6))*ROW(Data!$C$1:$C$1009),ROW(H56)-ROW(H$6)),1)),"")</f>
        <v/>
      </c>
      <c r="I56" s="43"/>
      <c r="J56" s="43" t="str" cm="1">
        <f t="array" ref="J56">IFERROR(_xlfn.SINGLE(INDEX(Data!$A$1:J$1009,_xlfn.AGGREGATE(15,6,((Data!$C$1:$C$1009=J$6)/(Data!$C$1:$C$1009=J$6))*ROW(Data!$C$1:$C$1009),ROW(J56)-ROW(J$6)),1)),"")</f>
        <v>TBS</v>
      </c>
      <c r="K56" s="43"/>
      <c r="L56" s="43" t="str" cm="1">
        <f t="array" ref="L56">IFERROR(_xlfn.SINGLE(INDEX(Data!$A$1:L$1009,_xlfn.AGGREGATE(15,6,((Data!$C$1:$C$1009=L$6)/(Data!$C$1:$C$1009=L$6))*ROW(Data!$C$1:$C$1009),ROW(L56)-ROW(L$6)),1)),"")</f>
        <v/>
      </c>
      <c r="M56" s="43"/>
      <c r="N56" s="43" t="str" cm="1">
        <f t="array" ref="N56">IFERROR(_xlfn.SINGLE(INDEX(Data!$A$1:N$1009,_xlfn.AGGREGATE(15,6,((Data!$C$1:$C$1009=N$6)/(Data!$C$1:$C$1009=N$6))*ROW(Data!$C$1:$C$1009),ROW(N56)-ROW(N$6)),1)),"")</f>
        <v/>
      </c>
      <c r="O56" s="43"/>
      <c r="P56" s="43" t="str" cm="1">
        <f t="array" ref="P56">IFERROR(_xlfn.SINGLE(INDEX(Data!$A$1:Q$1009,_xlfn.AGGREGATE(15,6,((Data!$C$1:$C$1009=P$6)/(Data!$C$1:$C$1009=P$6))*ROW(Data!$C$1:$C$1009),ROW(P56)-ROW(P$6)),1)),"")</f>
        <v/>
      </c>
      <c r="Q56" s="43"/>
      <c r="R56" s="43" t="str" cm="1">
        <f t="array" ref="R56">IFERROR(_xlfn.SINGLE(INDEX(Data!$A$1:R$1009,_xlfn.AGGREGATE(15,6,((Data!$C$1:$C$1009=R$6)/(Data!$C$1:$C$1009=R$6))*ROW(Data!$C$1:$C$1009),ROW(R56)-ROW(R$6)),1)),"")</f>
        <v/>
      </c>
      <c r="S56" s="43"/>
      <c r="T56" s="43" t="str" cm="1">
        <f t="array" ref="T56">IFERROR(_xlfn.SINGLE(INDEX(Data!$A$1:S$1009,_xlfn.AGGREGATE(15,6,((Data!$C$1:$C$1009=T$6)/(Data!$C$1:$C$1009=T$6))*ROW(Data!$C$1:$C$1009),ROW(T56)-ROW(T$6)),1)),"")</f>
        <v/>
      </c>
      <c r="U56" s="43"/>
      <c r="V56" s="43" t="str" cm="1">
        <f t="array" ref="V56">IFERROR(_xlfn.SINGLE(INDEX(Data!$A$1:X$1009,_xlfn.AGGREGATE(15,6,((Data!$C$1:$C$1009=V$6)/(Data!$C$1:$C$1009=V$6))*ROW(Data!$C$1:$C$1009),ROW(V56)-ROW(V$6)),1)),"")</f>
        <v>Milenio Televisión</v>
      </c>
      <c r="W56" s="43"/>
      <c r="X56" s="43" t="str" cm="1">
        <f t="array" ref="X56">IFERROR(_xlfn.SINGLE(INDEX(Data!$A$1:Z$1009,_xlfn.AGGREGATE(15,6,((Data!$C$1:$C$1009=X$6)/(Data!$C$1:$C$1009=X$6))*ROW(Data!$C$1:$C$1009),ROW(X56)-ROW(X$6)),1)),"")</f>
        <v/>
      </c>
      <c r="Y56" s="43"/>
      <c r="Z56" s="43" t="str" cm="1">
        <f t="array" ref="Z56">IFERROR(_xlfn.SINGLE(INDEX(Data!$A$1:AB$1009,_xlfn.AGGREGATE(15,6,((Data!$C$1:$C$1009=Z$6)/(Data!$C$1:$C$1009=Z$6))*ROW(Data!$C$1:$C$1009),ROW(Z56)-ROW(Z$6)),1)),"")</f>
        <v/>
      </c>
    </row>
    <row r="57" spans="1:26" x14ac:dyDescent="0.4">
      <c r="A57" s="43"/>
      <c r="B57" s="43" t="str" cm="1">
        <f t="array" ref="B57">IFERROR(_xlfn.SINGLE(INDEX(Data!A$1:$A$1009,_xlfn.AGGREGATE(15,6,((Data!$C$1:$C$1009=B$6)/(Data!$C$1:$C$1009=B$6))*ROW(Data!$C$1:$C$1009),ROW(B57)-ROW(B$6)),1)),"")</f>
        <v/>
      </c>
      <c r="C57" s="43"/>
      <c r="D57" s="43" t="str" cm="1">
        <f t="array" ref="D57">IFERROR(_xlfn.SINGLE(INDEX(Data!$A$1:C$1009,_xlfn.AGGREGATE(15,6,((Data!$C$1:$C$1009=D$6)/(Data!$C$1:$C$1009=D$6))*ROW(Data!$C$1:$C$1009),ROW(D57)-ROW(D$6)),1)),"")</f>
        <v/>
      </c>
      <c r="E57" s="43"/>
      <c r="F57" s="43" t="str" cm="1">
        <f t="array" ref="F57">IFERROR(_xlfn.SINGLE(INDEX(Data!$A$1:E$1009,_xlfn.AGGREGATE(15,6,((Data!$C$1:$C$1009=F$6)/(Data!$C$1:$C$1009=F$6))*ROW(Data!$C$1:$C$1009),ROW(F57)-ROW(F$6)),1)),"")</f>
        <v>NHL Network</v>
      </c>
      <c r="G57" s="43"/>
      <c r="H57" s="43" t="str" cm="1">
        <f t="array" ref="H57">IFERROR(_xlfn.SINGLE(INDEX(Data!$A$1:G$1009,_xlfn.AGGREGATE(15,6,((Data!$C$1:$C$1009=H$6)/(Data!$C$1:$C$1009=H$6))*ROW(Data!$C$1:$C$1009),ROW(H57)-ROW(H$6)),1)),"")</f>
        <v/>
      </c>
      <c r="I57" s="43"/>
      <c r="J57" s="43" t="str" cm="1">
        <f t="array" ref="J57">IFERROR(_xlfn.SINGLE(INDEX(Data!$A$1:J$1009,_xlfn.AGGREGATE(15,6,((Data!$C$1:$C$1009=J$6)/(Data!$C$1:$C$1009=J$6))*ROW(Data!$C$1:$C$1009),ROW(J57)-ROW(J$6)),1)),"")</f>
        <v>TNT</v>
      </c>
      <c r="K57" s="43"/>
      <c r="L57" s="43" t="str" cm="1">
        <f t="array" ref="L57">IFERROR(_xlfn.SINGLE(INDEX(Data!$A$1:L$1009,_xlfn.AGGREGATE(15,6,((Data!$C$1:$C$1009=L$6)/(Data!$C$1:$C$1009=L$6))*ROW(Data!$C$1:$C$1009),ROW(L57)-ROW(L$6)),1)),"")</f>
        <v/>
      </c>
      <c r="M57" s="43"/>
      <c r="N57" s="43" t="str" cm="1">
        <f t="array" ref="N57">IFERROR(_xlfn.SINGLE(INDEX(Data!$A$1:N$1009,_xlfn.AGGREGATE(15,6,((Data!$C$1:$C$1009=N$6)/(Data!$C$1:$C$1009=N$6))*ROW(Data!$C$1:$C$1009),ROW(N57)-ROW(N$6)),1)),"")</f>
        <v/>
      </c>
      <c r="O57" s="43"/>
      <c r="P57" s="43" t="str" cm="1">
        <f t="array" ref="P57">IFERROR(_xlfn.SINGLE(INDEX(Data!$A$1:Q$1009,_xlfn.AGGREGATE(15,6,((Data!$C$1:$C$1009=P$6)/(Data!$C$1:$C$1009=P$6))*ROW(Data!$C$1:$C$1009),ROW(P57)-ROW(P$6)),1)),"")</f>
        <v/>
      </c>
      <c r="Q57" s="43"/>
      <c r="R57" s="43" t="str" cm="1">
        <f t="array" ref="R57">IFERROR(_xlfn.SINGLE(INDEX(Data!$A$1:R$1009,_xlfn.AGGREGATE(15,6,((Data!$C$1:$C$1009=R$6)/(Data!$C$1:$C$1009=R$6))*ROW(Data!$C$1:$C$1009),ROW(R57)-ROW(R$6)),1)),"")</f>
        <v/>
      </c>
      <c r="S57" s="43"/>
      <c r="T57" s="43" t="str" cm="1">
        <f t="array" ref="T57">IFERROR(_xlfn.SINGLE(INDEX(Data!$A$1:S$1009,_xlfn.AGGREGATE(15,6,((Data!$C$1:$C$1009=T$6)/(Data!$C$1:$C$1009=T$6))*ROW(Data!$C$1:$C$1009),ROW(T57)-ROW(T$6)),1)),"")</f>
        <v/>
      </c>
      <c r="U57" s="43"/>
      <c r="V57" s="43" t="str" cm="1">
        <f t="array" ref="V57">IFERROR(_xlfn.SINGLE(INDEX(Data!$A$1:X$1009,_xlfn.AGGREGATE(15,6,((Data!$C$1:$C$1009=V$6)/(Data!$C$1:$C$1009=V$6))*ROW(Data!$C$1:$C$1009),ROW(V57)-ROW(V$6)),1)),"")</f>
        <v>Mispel</v>
      </c>
      <c r="W57" s="43"/>
      <c r="X57" s="43" t="str" cm="1">
        <f t="array" ref="X57">IFERROR(_xlfn.SINGLE(INDEX(Data!$A$1:Z$1009,_xlfn.AGGREGATE(15,6,((Data!$C$1:$C$1009=X$6)/(Data!$C$1:$C$1009=X$6))*ROW(Data!$C$1:$C$1009),ROW(X57)-ROW(X$6)),1)),"")</f>
        <v/>
      </c>
      <c r="Y57" s="43"/>
      <c r="Z57" s="43" t="str" cm="1">
        <f t="array" ref="Z57">IFERROR(_xlfn.SINGLE(INDEX(Data!$A$1:AB$1009,_xlfn.AGGREGATE(15,6,((Data!$C$1:$C$1009=Z$6)/(Data!$C$1:$C$1009=Z$6))*ROW(Data!$C$1:$C$1009),ROW(Z57)-ROW(Z$6)),1)),"")</f>
        <v/>
      </c>
    </row>
    <row r="58" spans="1:26" x14ac:dyDescent="0.4">
      <c r="A58" s="43"/>
      <c r="B58" s="43" t="str" cm="1">
        <f t="array" ref="B58">IFERROR(_xlfn.SINGLE(INDEX(Data!A$1:$A$1009,_xlfn.AGGREGATE(15,6,((Data!$C$1:$C$1009=B$6)/(Data!$C$1:$C$1009=B$6))*ROW(Data!$C$1:$C$1009),ROW(B58)-ROW(B$6)),1)),"")</f>
        <v/>
      </c>
      <c r="C58" s="43"/>
      <c r="D58" s="43" t="str" cm="1">
        <f t="array" ref="D58">IFERROR(_xlfn.SINGLE(INDEX(Data!$A$1:C$1009,_xlfn.AGGREGATE(15,6,((Data!$C$1:$C$1009=D$6)/(Data!$C$1:$C$1009=D$6))*ROW(Data!$C$1:$C$1009),ROW(D58)-ROW(D$6)),1)),"")</f>
        <v/>
      </c>
      <c r="E58" s="43"/>
      <c r="F58" s="43" t="str" cm="1">
        <f t="array" ref="F58">IFERROR(_xlfn.SINGLE(INDEX(Data!$A$1:E$1009,_xlfn.AGGREGATE(15,6,((Data!$C$1:$C$1009=F$6)/(Data!$C$1:$C$1009=F$6))*ROW(Data!$C$1:$C$1009),ROW(F58)-ROW(F$6)),1)),"")</f>
        <v>Olympic Channel</v>
      </c>
      <c r="G58" s="43"/>
      <c r="H58" s="43" t="str" cm="1">
        <f t="array" ref="H58">IFERROR(_xlfn.SINGLE(INDEX(Data!$A$1:G$1009,_xlfn.AGGREGATE(15,6,((Data!$C$1:$C$1009=H$6)/(Data!$C$1:$C$1009=H$6))*ROW(Data!$C$1:$C$1009),ROW(H58)-ROW(H$6)),1)),"")</f>
        <v/>
      </c>
      <c r="I58" s="43"/>
      <c r="J58" s="43" t="str" cm="1">
        <f t="array" ref="J58">IFERROR(_xlfn.SINGLE(INDEX(Data!$A$1:J$1009,_xlfn.AGGREGATE(15,6,((Data!$C$1:$C$1009=J$6)/(Data!$C$1:$C$1009=J$6))*ROW(Data!$C$1:$C$1009),ROW(J58)-ROW(J$6)),1)),"")</f>
        <v>True Royalty TV</v>
      </c>
      <c r="K58" s="43"/>
      <c r="L58" s="43" t="str" cm="1">
        <f t="array" ref="L58">IFERROR(_xlfn.SINGLE(INDEX(Data!$A$1:L$1009,_xlfn.AGGREGATE(15,6,((Data!$C$1:$C$1009=L$6)/(Data!$C$1:$C$1009=L$6))*ROW(Data!$C$1:$C$1009),ROW(L58)-ROW(L$6)),1)),"")</f>
        <v/>
      </c>
      <c r="M58" s="43"/>
      <c r="N58" s="43" t="str" cm="1">
        <f t="array" ref="N58">IFERROR(_xlfn.SINGLE(INDEX(Data!$A$1:N$1009,_xlfn.AGGREGATE(15,6,((Data!$C$1:$C$1009=N$6)/(Data!$C$1:$C$1009=N$6))*ROW(Data!$C$1:$C$1009),ROW(N58)-ROW(N$6)),1)),"")</f>
        <v/>
      </c>
      <c r="O58" s="43"/>
      <c r="P58" s="43" t="str" cm="1">
        <f t="array" ref="P58">IFERROR(_xlfn.SINGLE(INDEX(Data!$A$1:Q$1009,_xlfn.AGGREGATE(15,6,((Data!$C$1:$C$1009=P$6)/(Data!$C$1:$C$1009=P$6))*ROW(Data!$C$1:$C$1009),ROW(P58)-ROW(P$6)),1)),"")</f>
        <v/>
      </c>
      <c r="Q58" s="43"/>
      <c r="R58" s="43" t="str" cm="1">
        <f t="array" ref="R58">IFERROR(_xlfn.SINGLE(INDEX(Data!$A$1:R$1009,_xlfn.AGGREGATE(15,6,((Data!$C$1:$C$1009=R$6)/(Data!$C$1:$C$1009=R$6))*ROW(Data!$C$1:$C$1009),ROW(R58)-ROW(R$6)),1)),"")</f>
        <v/>
      </c>
      <c r="S58" s="43"/>
      <c r="T58" s="43" t="str" cm="1">
        <f t="array" ref="T58">IFERROR(_xlfn.SINGLE(INDEX(Data!$A$1:S$1009,_xlfn.AGGREGATE(15,6,((Data!$C$1:$C$1009=T$6)/(Data!$C$1:$C$1009=T$6))*ROW(Data!$C$1:$C$1009),ROW(T58)-ROW(T$6)),1)),"")</f>
        <v/>
      </c>
      <c r="U58" s="43"/>
      <c r="V58" s="43" t="str" cm="1">
        <f t="array" ref="V58">IFERROR(_xlfn.SINGLE(INDEX(Data!$A$1:X$1009,_xlfn.AGGREGATE(15,6,((Data!$C$1:$C$1009=V$6)/(Data!$C$1:$C$1009=V$6))*ROW(Data!$C$1:$C$1009),ROW(V58)-ROW(V$6)),1)),"")</f>
        <v>Multimedios</v>
      </c>
      <c r="W58" s="43"/>
      <c r="X58" s="43" t="str" cm="1">
        <f t="array" ref="X58">IFERROR(_xlfn.SINGLE(INDEX(Data!$A$1:Z$1009,_xlfn.AGGREGATE(15,6,((Data!$C$1:$C$1009=X$6)/(Data!$C$1:$C$1009=X$6))*ROW(Data!$C$1:$C$1009),ROW(X58)-ROW(X$6)),1)),"")</f>
        <v/>
      </c>
      <c r="Y58" s="43"/>
      <c r="Z58" s="43" t="str" cm="1">
        <f t="array" ref="Z58">IFERROR(_xlfn.SINGLE(INDEX(Data!$A$1:AB$1009,_xlfn.AGGREGATE(15,6,((Data!$C$1:$C$1009=Z$6)/(Data!$C$1:$C$1009=Z$6))*ROW(Data!$C$1:$C$1009),ROW(Z58)-ROW(Z$6)),1)),"")</f>
        <v/>
      </c>
    </row>
    <row r="59" spans="1:26" x14ac:dyDescent="0.4">
      <c r="A59" s="43"/>
      <c r="B59" s="43" t="str" cm="1">
        <f t="array" ref="B59">IFERROR(_xlfn.SINGLE(INDEX(Data!A$1:$A$1009,_xlfn.AGGREGATE(15,6,((Data!$C$1:$C$1009=B$6)/(Data!$C$1:$C$1009=B$6))*ROW(Data!$C$1:$C$1009),ROW(B59)-ROW(B$6)),1)),"")</f>
        <v/>
      </c>
      <c r="C59" s="43"/>
      <c r="D59" s="43" t="str" cm="1">
        <f t="array" ref="D59">IFERROR(_xlfn.SINGLE(INDEX(Data!$A$1:C$1009,_xlfn.AGGREGATE(15,6,((Data!$C$1:$C$1009=D$6)/(Data!$C$1:$C$1009=D$6))*ROW(Data!$C$1:$C$1009),ROW(D59)-ROW(D$6)),1)),"")</f>
        <v/>
      </c>
      <c r="E59" s="43"/>
      <c r="F59" s="43" t="str" cm="1">
        <f t="array" ref="F59">IFERROR(_xlfn.SINGLE(INDEX(Data!$A$1:E$1009,_xlfn.AGGREGATE(15,6,((Data!$C$1:$C$1009=F$6)/(Data!$C$1:$C$1009=F$6))*ROW(Data!$C$1:$C$1009),ROW(F59)-ROW(F$6)),1)),"")</f>
        <v>Outside TV</v>
      </c>
      <c r="G59" s="43"/>
      <c r="H59" s="43" t="str" cm="1">
        <f t="array" ref="H59">IFERROR(_xlfn.SINGLE(INDEX(Data!$A$1:G$1009,_xlfn.AGGREGATE(15,6,((Data!$C$1:$C$1009=H$6)/(Data!$C$1:$C$1009=H$6))*ROW(Data!$C$1:$C$1009),ROW(H59)-ROW(H$6)),1)),"")</f>
        <v/>
      </c>
      <c r="I59" s="43"/>
      <c r="J59" s="43" t="str" cm="1">
        <f t="array" ref="J59">IFERROR(_xlfn.SINGLE(INDEX(Data!$A$1:J$1009,_xlfn.AGGREGATE(15,6,((Data!$C$1:$C$1009=J$6)/(Data!$C$1:$C$1009=J$6))*ROW(Data!$C$1:$C$1009),ROW(J59)-ROW(J$6)),1)),"")</f>
        <v>TruTV</v>
      </c>
      <c r="K59" s="43"/>
      <c r="L59" s="43" t="str" cm="1">
        <f t="array" ref="L59">IFERROR(_xlfn.SINGLE(INDEX(Data!$A$1:L$1009,_xlfn.AGGREGATE(15,6,((Data!$C$1:$C$1009=L$6)/(Data!$C$1:$C$1009=L$6))*ROW(Data!$C$1:$C$1009),ROW(L59)-ROW(L$6)),1)),"")</f>
        <v/>
      </c>
      <c r="M59" s="43"/>
      <c r="N59" s="43" t="str" cm="1">
        <f t="array" ref="N59">IFERROR(_xlfn.SINGLE(INDEX(Data!$A$1:N$1009,_xlfn.AGGREGATE(15,6,((Data!$C$1:$C$1009=N$6)/(Data!$C$1:$C$1009=N$6))*ROW(Data!$C$1:$C$1009),ROW(N59)-ROW(N$6)),1)),"")</f>
        <v/>
      </c>
      <c r="O59" s="43"/>
      <c r="P59" s="43" t="str" cm="1">
        <f t="array" ref="P59">IFERROR(_xlfn.SINGLE(INDEX(Data!$A$1:Q$1009,_xlfn.AGGREGATE(15,6,((Data!$C$1:$C$1009=P$6)/(Data!$C$1:$C$1009=P$6))*ROW(Data!$C$1:$C$1009),ROW(P59)-ROW(P$6)),1)),"")</f>
        <v/>
      </c>
      <c r="Q59" s="43"/>
      <c r="R59" s="43" t="str" cm="1">
        <f t="array" ref="R59">IFERROR(_xlfn.SINGLE(INDEX(Data!$A$1:R$1009,_xlfn.AGGREGATE(15,6,((Data!$C$1:$C$1009=R$6)/(Data!$C$1:$C$1009=R$6))*ROW(Data!$C$1:$C$1009),ROW(R59)-ROW(R$6)),1)),"")</f>
        <v/>
      </c>
      <c r="S59" s="43"/>
      <c r="T59" s="43" t="str" cm="1">
        <f t="array" ref="T59">IFERROR(_xlfn.SINGLE(INDEX(Data!$A$1:S$1009,_xlfn.AGGREGATE(15,6,((Data!$C$1:$C$1009=T$6)/(Data!$C$1:$C$1009=T$6))*ROW(Data!$C$1:$C$1009),ROW(T59)-ROW(T$6)),1)),"")</f>
        <v/>
      </c>
      <c r="U59" s="43"/>
      <c r="V59" s="43" t="str" cm="1">
        <f t="array" ref="V59">IFERROR(_xlfn.SINGLE(INDEX(Data!$A$1:X$1009,_xlfn.AGGREGATE(15,6,((Data!$C$1:$C$1009=V$6)/(Data!$C$1:$C$1009=V$6))*ROW(Data!$C$1:$C$1009),ROW(V59)-ROW(V$6)),1)),"")</f>
        <v>Nat Geo Mundo</v>
      </c>
      <c r="W59" s="43"/>
      <c r="X59" s="43" t="str" cm="1">
        <f t="array" ref="X59">IFERROR(_xlfn.SINGLE(INDEX(Data!$A$1:Z$1009,_xlfn.AGGREGATE(15,6,((Data!$C$1:$C$1009=X$6)/(Data!$C$1:$C$1009=X$6))*ROW(Data!$C$1:$C$1009),ROW(X59)-ROW(X$6)),1)),"")</f>
        <v/>
      </c>
      <c r="Y59" s="43"/>
      <c r="Z59" s="43" t="str" cm="1">
        <f t="array" ref="Z59">IFERROR(_xlfn.SINGLE(INDEX(Data!$A$1:AB$1009,_xlfn.AGGREGATE(15,6,((Data!$C$1:$C$1009=Z$6)/(Data!$C$1:$C$1009=Z$6))*ROW(Data!$C$1:$C$1009),ROW(Z59)-ROW(Z$6)),1)),"")</f>
        <v/>
      </c>
    </row>
    <row r="60" spans="1:26" ht="24" x14ac:dyDescent="0.4">
      <c r="A60" s="43"/>
      <c r="B60" s="43" t="str" cm="1">
        <f t="array" ref="B60">IFERROR(_xlfn.SINGLE(INDEX(Data!A$1:$A$1009,_xlfn.AGGREGATE(15,6,((Data!$C$1:$C$1009=B$6)/(Data!$C$1:$C$1009=B$6))*ROW(Data!$C$1:$C$1009),ROW(B60)-ROW(B$6)),1)),"")</f>
        <v/>
      </c>
      <c r="C60" s="43"/>
      <c r="D60" s="43" t="str" cm="1">
        <f t="array" ref="D60">IFERROR(_xlfn.SINGLE(INDEX(Data!$A$1:C$1009,_xlfn.AGGREGATE(15,6,((Data!$C$1:$C$1009=D$6)/(Data!$C$1:$C$1009=D$6))*ROW(Data!$C$1:$C$1009),ROW(D60)-ROW(D$6)),1)),"")</f>
        <v/>
      </c>
      <c r="E60" s="43"/>
      <c r="F60" s="43" t="str" cm="1">
        <f t="array" ref="F60">IFERROR(_xlfn.SINGLE(INDEX(Data!$A$1:E$1009,_xlfn.AGGREGATE(15,6,((Data!$C$1:$C$1009=F$6)/(Data!$C$1:$C$1009=F$6))*ROW(Data!$C$1:$C$1009),ROW(F60)-ROW(F$6)),1)),"")</f>
        <v>Outside TV Features</v>
      </c>
      <c r="G60" s="43"/>
      <c r="H60" s="43" t="str" cm="1">
        <f t="array" ref="H60">IFERROR(_xlfn.SINGLE(INDEX(Data!$A$1:G$1009,_xlfn.AGGREGATE(15,6,((Data!$C$1:$C$1009=H$6)/(Data!$C$1:$C$1009=H$6))*ROW(Data!$C$1:$C$1009),ROW(H60)-ROW(H$6)),1)),"")</f>
        <v/>
      </c>
      <c r="I60" s="43"/>
      <c r="J60" s="43" t="str" cm="1">
        <f t="array" ref="J60">IFERROR(_xlfn.SINGLE(INDEX(Data!$A$1:J$1009,_xlfn.AGGREGATE(15,6,((Data!$C$1:$C$1009=J$6)/(Data!$C$1:$C$1009=J$6))*ROW(Data!$C$1:$C$1009),ROW(J60)-ROW(J$6)),1)),"")</f>
        <v>TVV</v>
      </c>
      <c r="K60" s="43"/>
      <c r="L60" s="43" t="str" cm="1">
        <f t="array" ref="L60">IFERROR(_xlfn.SINGLE(INDEX(Data!$A$1:L$1009,_xlfn.AGGREGATE(15,6,((Data!$C$1:$C$1009=L$6)/(Data!$C$1:$C$1009=L$6))*ROW(Data!$C$1:$C$1009),ROW(L60)-ROW(L$6)),1)),"")</f>
        <v/>
      </c>
      <c r="M60" s="43"/>
      <c r="N60" s="43" t="str" cm="1">
        <f t="array" ref="N60">IFERROR(_xlfn.SINGLE(INDEX(Data!$A$1:N$1009,_xlfn.AGGREGATE(15,6,((Data!$C$1:$C$1009=N$6)/(Data!$C$1:$C$1009=N$6))*ROW(Data!$C$1:$C$1009),ROW(N60)-ROW(N$6)),1)),"")</f>
        <v/>
      </c>
      <c r="O60" s="43"/>
      <c r="P60" s="43" t="str" cm="1">
        <f t="array" ref="P60">IFERROR(_xlfn.SINGLE(INDEX(Data!$A$1:Q$1009,_xlfn.AGGREGATE(15,6,((Data!$C$1:$C$1009=P$6)/(Data!$C$1:$C$1009=P$6))*ROW(Data!$C$1:$C$1009),ROW(P60)-ROW(P$6)),1)),"")</f>
        <v/>
      </c>
      <c r="Q60" s="43"/>
      <c r="R60" s="43" t="str" cm="1">
        <f t="array" ref="R60">IFERROR(_xlfn.SINGLE(INDEX(Data!$A$1:R$1009,_xlfn.AGGREGATE(15,6,((Data!$C$1:$C$1009=R$6)/(Data!$C$1:$C$1009=R$6))*ROW(Data!$C$1:$C$1009),ROW(R60)-ROW(R$6)),1)),"")</f>
        <v/>
      </c>
      <c r="S60" s="43"/>
      <c r="T60" s="43" t="str" cm="1">
        <f t="array" ref="T60">IFERROR(_xlfn.SINGLE(INDEX(Data!$A$1:S$1009,_xlfn.AGGREGATE(15,6,((Data!$C$1:$C$1009=T$6)/(Data!$C$1:$C$1009=T$6))*ROW(Data!$C$1:$C$1009),ROW(T60)-ROW(T$6)),1)),"")</f>
        <v/>
      </c>
      <c r="U60" s="43"/>
      <c r="V60" s="43" t="str" cm="1">
        <f t="array" ref="V60">IFERROR(_xlfn.SINGLE(INDEX(Data!$A$1:X$1009,_xlfn.AGGREGATE(15,6,((Data!$C$1:$C$1009=V$6)/(Data!$C$1:$C$1009=V$6))*ROW(Data!$C$1:$C$1009),ROW(V60)-ROW(V$6)),1)),"")</f>
        <v>NTN24</v>
      </c>
      <c r="W60" s="43"/>
      <c r="X60" s="43" t="str" cm="1">
        <f t="array" ref="X60">IFERROR(_xlfn.SINGLE(INDEX(Data!$A$1:Z$1009,_xlfn.AGGREGATE(15,6,((Data!$C$1:$C$1009=X$6)/(Data!$C$1:$C$1009=X$6))*ROW(Data!$C$1:$C$1009),ROW(X60)-ROW(X$6)),1)),"")</f>
        <v/>
      </c>
      <c r="Y60" s="43"/>
      <c r="Z60" s="43" t="str" cm="1">
        <f t="array" ref="Z60">IFERROR(_xlfn.SINGLE(INDEX(Data!$A$1:AB$1009,_xlfn.AGGREGATE(15,6,((Data!$C$1:$C$1009=Z$6)/(Data!$C$1:$C$1009=Z$6))*ROW(Data!$C$1:$C$1009),ROW(Z60)-ROW(Z$6)),1)),"")</f>
        <v/>
      </c>
    </row>
    <row r="61" spans="1:26" x14ac:dyDescent="0.4">
      <c r="A61" s="43"/>
      <c r="B61" s="43" t="str" cm="1">
        <f t="array" ref="B61">IFERROR(_xlfn.SINGLE(INDEX(Data!A$1:$A$1009,_xlfn.AGGREGATE(15,6,((Data!$C$1:$C$1009=B$6)/(Data!$C$1:$C$1009=B$6))*ROW(Data!$C$1:$C$1009),ROW(B61)-ROW(B$6)),1)),"")</f>
        <v/>
      </c>
      <c r="C61" s="43"/>
      <c r="D61" s="43" t="str" cm="1">
        <f t="array" ref="D61">IFERROR(_xlfn.SINGLE(INDEX(Data!$A$1:C$1009,_xlfn.AGGREGATE(15,6,((Data!$C$1:$C$1009=D$6)/(Data!$C$1:$C$1009=D$6))*ROW(Data!$C$1:$C$1009),ROW(D61)-ROW(D$6)),1)),"")</f>
        <v/>
      </c>
      <c r="E61" s="43"/>
      <c r="F61" s="43" t="str" cm="1">
        <f t="array" ref="F61">IFERROR(_xlfn.SINGLE(INDEX(Data!$A$1:E$1009,_xlfn.AGGREGATE(15,6,((Data!$C$1:$C$1009=F$6)/(Data!$C$1:$C$1009=F$6))*ROW(Data!$C$1:$C$1009),ROW(F61)-ROW(F$6)),1)),"")</f>
        <v>Pac 12 Arizona</v>
      </c>
      <c r="G61" s="43"/>
      <c r="H61" s="43" t="str" cm="1">
        <f t="array" ref="H61">IFERROR(_xlfn.SINGLE(INDEX(Data!$A$1:G$1009,_xlfn.AGGREGATE(15,6,((Data!$C$1:$C$1009=H$6)/(Data!$C$1:$C$1009=H$6))*ROW(Data!$C$1:$C$1009),ROW(H61)-ROW(H$6)),1)),"")</f>
        <v/>
      </c>
      <c r="I61" s="43"/>
      <c r="J61" s="43" t="str" cm="1">
        <f t="array" ref="J61">IFERROR(_xlfn.SINGLE(INDEX(Data!$A$1:J$1009,_xlfn.AGGREGATE(15,6,((Data!$C$1:$C$1009=J$6)/(Data!$C$1:$C$1009=J$6))*ROW(Data!$C$1:$C$1009),ROW(J61)-ROW(J$6)),1)),"")</f>
        <v>USA Network</v>
      </c>
      <c r="K61" s="43"/>
      <c r="L61" s="43" t="str" cm="1">
        <f t="array" ref="L61">IFERROR(_xlfn.SINGLE(INDEX(Data!$A$1:L$1009,_xlfn.AGGREGATE(15,6,((Data!$C$1:$C$1009=L$6)/(Data!$C$1:$C$1009=L$6))*ROW(Data!$C$1:$C$1009),ROW(L61)-ROW(L$6)),1)),"")</f>
        <v/>
      </c>
      <c r="M61" s="43"/>
      <c r="N61" s="43" t="str" cm="1">
        <f t="array" ref="N61">IFERROR(_xlfn.SINGLE(INDEX(Data!$A$1:N$1009,_xlfn.AGGREGATE(15,6,((Data!$C$1:$C$1009=N$6)/(Data!$C$1:$C$1009=N$6))*ROW(Data!$C$1:$C$1009),ROW(N61)-ROW(N$6)),1)),"")</f>
        <v/>
      </c>
      <c r="O61" s="43"/>
      <c r="P61" s="43" t="str" cm="1">
        <f t="array" ref="P61">IFERROR(_xlfn.SINGLE(INDEX(Data!$A$1:Q$1009,_xlfn.AGGREGATE(15,6,((Data!$C$1:$C$1009=P$6)/(Data!$C$1:$C$1009=P$6))*ROW(Data!$C$1:$C$1009),ROW(P61)-ROW(P$6)),1)),"")</f>
        <v/>
      </c>
      <c r="Q61" s="43"/>
      <c r="R61" s="43" t="str" cm="1">
        <f t="array" ref="R61">IFERROR(_xlfn.SINGLE(INDEX(Data!$A$1:R$1009,_xlfn.AGGREGATE(15,6,((Data!$C$1:$C$1009=R$6)/(Data!$C$1:$C$1009=R$6))*ROW(Data!$C$1:$C$1009),ROW(R61)-ROW(R$6)),1)),"")</f>
        <v/>
      </c>
      <c r="S61" s="43"/>
      <c r="T61" s="43" t="str" cm="1">
        <f t="array" ref="T61">IFERROR(_xlfn.SINGLE(INDEX(Data!$A$1:S$1009,_xlfn.AGGREGATE(15,6,((Data!$C$1:$C$1009=T$6)/(Data!$C$1:$C$1009=T$6))*ROW(Data!$C$1:$C$1009),ROW(T61)-ROW(T$6)),1)),"")</f>
        <v/>
      </c>
      <c r="U61" s="43"/>
      <c r="V61" s="43" t="str" cm="1">
        <f t="array" ref="V61">IFERROR(_xlfn.SINGLE(INDEX(Data!$A$1:X$1009,_xlfn.AGGREGATE(15,6,((Data!$C$1:$C$1009=V$6)/(Data!$C$1:$C$1009=V$6))*ROW(Data!$C$1:$C$1009),ROW(V61)-ROW(V$6)),1)),"")</f>
        <v>Nuestra Tele</v>
      </c>
      <c r="W61" s="43"/>
      <c r="X61" s="43" t="str" cm="1">
        <f t="array" ref="X61">IFERROR(_xlfn.SINGLE(INDEX(Data!$A$1:Z$1009,_xlfn.AGGREGATE(15,6,((Data!$C$1:$C$1009=X$6)/(Data!$C$1:$C$1009=X$6))*ROW(Data!$C$1:$C$1009),ROW(X61)-ROW(X$6)),1)),"")</f>
        <v/>
      </c>
      <c r="Y61" s="43"/>
      <c r="Z61" s="43" t="str" cm="1">
        <f t="array" ref="Z61">IFERROR(_xlfn.SINGLE(INDEX(Data!$A$1:AB$1009,_xlfn.AGGREGATE(15,6,((Data!$C$1:$C$1009=Z$6)/(Data!$C$1:$C$1009=Z$6))*ROW(Data!$C$1:$C$1009),ROW(Z61)-ROW(Z$6)),1)),"")</f>
        <v/>
      </c>
    </row>
    <row r="62" spans="1:26" x14ac:dyDescent="0.4">
      <c r="A62" s="43"/>
      <c r="B62" s="43" t="str" cm="1">
        <f t="array" ref="B62">IFERROR(_xlfn.SINGLE(INDEX(Data!A$1:$A$1009,_xlfn.AGGREGATE(15,6,((Data!$C$1:$C$1009=B$6)/(Data!$C$1:$C$1009=B$6))*ROW(Data!$C$1:$C$1009),ROW(B62)-ROW(B$6)),1)),"")</f>
        <v/>
      </c>
      <c r="C62" s="43"/>
      <c r="D62" s="43" t="str" cm="1">
        <f t="array" ref="D62">IFERROR(_xlfn.SINGLE(INDEX(Data!$A$1:C$1009,_xlfn.AGGREGATE(15,6,((Data!$C$1:$C$1009=D$6)/(Data!$C$1:$C$1009=D$6))*ROW(Data!$C$1:$C$1009),ROW(D62)-ROW(D$6)),1)),"")</f>
        <v/>
      </c>
      <c r="E62" s="43"/>
      <c r="F62" s="43" t="str" cm="1">
        <f t="array" ref="F62">IFERROR(_xlfn.SINGLE(INDEX(Data!$A$1:E$1009,_xlfn.AGGREGATE(15,6,((Data!$C$1:$C$1009=F$6)/(Data!$C$1:$C$1009=F$6))*ROW(Data!$C$1:$C$1009),ROW(F62)-ROW(F$6)),1)),"")</f>
        <v>Pac 12 Bay Area</v>
      </c>
      <c r="G62" s="43"/>
      <c r="H62" s="43" t="str" cm="1">
        <f t="array" ref="H62">IFERROR(_xlfn.SINGLE(INDEX(Data!$A$1:G$1009,_xlfn.AGGREGATE(15,6,((Data!$C$1:$C$1009=H$6)/(Data!$C$1:$C$1009=H$6))*ROW(Data!$C$1:$C$1009),ROW(H62)-ROW(H$6)),1)),"")</f>
        <v/>
      </c>
      <c r="I62" s="43"/>
      <c r="J62" s="43" t="str" cm="1">
        <f t="array" ref="J62">IFERROR(_xlfn.SINGLE(INDEX(Data!$A$1:J$1009,_xlfn.AGGREGATE(15,6,((Data!$C$1:$C$1009=J$6)/(Data!$C$1:$C$1009=J$6))*ROW(Data!$C$1:$C$1009),ROW(J62)-ROW(J$6)),1)),"")</f>
        <v>VH1</v>
      </c>
      <c r="K62" s="43"/>
      <c r="L62" s="43" t="str" cm="1">
        <f t="array" ref="L62">IFERROR(_xlfn.SINGLE(INDEX(Data!$A$1:L$1009,_xlfn.AGGREGATE(15,6,((Data!$C$1:$C$1009=L$6)/(Data!$C$1:$C$1009=L$6))*ROW(Data!$C$1:$C$1009),ROW(L62)-ROW(L$6)),1)),"")</f>
        <v/>
      </c>
      <c r="M62" s="43"/>
      <c r="N62" s="43" t="str" cm="1">
        <f t="array" ref="N62">IFERROR(_xlfn.SINGLE(INDEX(Data!$A$1:N$1009,_xlfn.AGGREGATE(15,6,((Data!$C$1:$C$1009=N$6)/(Data!$C$1:$C$1009=N$6))*ROW(Data!$C$1:$C$1009),ROW(N62)-ROW(N$6)),1)),"")</f>
        <v/>
      </c>
      <c r="O62" s="43"/>
      <c r="P62" s="43" t="str" cm="1">
        <f t="array" ref="P62">IFERROR(_xlfn.SINGLE(INDEX(Data!$A$1:Q$1009,_xlfn.AGGREGATE(15,6,((Data!$C$1:$C$1009=P$6)/(Data!$C$1:$C$1009=P$6))*ROW(Data!$C$1:$C$1009),ROW(P62)-ROW(P$6)),1)),"")</f>
        <v/>
      </c>
      <c r="Q62" s="43"/>
      <c r="R62" s="43" t="str" cm="1">
        <f t="array" ref="R62">IFERROR(_xlfn.SINGLE(INDEX(Data!$A$1:R$1009,_xlfn.AGGREGATE(15,6,((Data!$C$1:$C$1009=R$6)/(Data!$C$1:$C$1009=R$6))*ROW(Data!$C$1:$C$1009),ROW(R62)-ROW(R$6)),1)),"")</f>
        <v/>
      </c>
      <c r="S62" s="43"/>
      <c r="T62" s="43" t="str" cm="1">
        <f t="array" ref="T62">IFERROR(_xlfn.SINGLE(INDEX(Data!$A$1:S$1009,_xlfn.AGGREGATE(15,6,((Data!$C$1:$C$1009=T$6)/(Data!$C$1:$C$1009=T$6))*ROW(Data!$C$1:$C$1009),ROW(T62)-ROW(T$6)),1)),"")</f>
        <v/>
      </c>
      <c r="U62" s="43"/>
      <c r="V62" s="43" t="str" cm="1">
        <f t="array" ref="V62">IFERROR(_xlfn.SINGLE(INDEX(Data!$A$1:X$1009,_xlfn.AGGREGATE(15,6,((Data!$C$1:$C$1009=V$6)/(Data!$C$1:$C$1009=V$6))*ROW(Data!$C$1:$C$1009),ROW(V62)-ROW(V$6)),1)),"")</f>
        <v>Pasiones</v>
      </c>
      <c r="W62" s="43"/>
      <c r="X62" s="43" t="str" cm="1">
        <f t="array" ref="X62">IFERROR(_xlfn.SINGLE(INDEX(Data!$A$1:Z$1009,_xlfn.AGGREGATE(15,6,((Data!$C$1:$C$1009=X$6)/(Data!$C$1:$C$1009=X$6))*ROW(Data!$C$1:$C$1009),ROW(X62)-ROW(X$6)),1)),"")</f>
        <v/>
      </c>
      <c r="Y62" s="43"/>
      <c r="Z62" s="43" t="str" cm="1">
        <f t="array" ref="Z62">IFERROR(_xlfn.SINGLE(INDEX(Data!$A$1:AB$1009,_xlfn.AGGREGATE(15,6,((Data!$C$1:$C$1009=Z$6)/(Data!$C$1:$C$1009=Z$6))*ROW(Data!$C$1:$C$1009),ROW(Z62)-ROW(Z$6)),1)),"")</f>
        <v/>
      </c>
    </row>
    <row r="63" spans="1:26" ht="24" x14ac:dyDescent="0.4">
      <c r="A63" s="43"/>
      <c r="B63" s="43" t="str" cm="1">
        <f t="array" ref="B63">IFERROR(_xlfn.SINGLE(INDEX(Data!A$1:$A$1009,_xlfn.AGGREGATE(15,6,((Data!$C$1:$C$1009=B$6)/(Data!$C$1:$C$1009=B$6))*ROW(Data!$C$1:$C$1009),ROW(B63)-ROW(B$6)),1)),"")</f>
        <v/>
      </c>
      <c r="C63" s="43"/>
      <c r="D63" s="43" t="str" cm="1">
        <f t="array" ref="D63">IFERROR(_xlfn.SINGLE(INDEX(Data!$A$1:C$1009,_xlfn.AGGREGATE(15,6,((Data!$C$1:$C$1009=D$6)/(Data!$C$1:$C$1009=D$6))*ROW(Data!$C$1:$C$1009),ROW(D63)-ROW(D$6)),1)),"")</f>
        <v/>
      </c>
      <c r="E63" s="43"/>
      <c r="F63" s="43" t="str" cm="1">
        <f t="array" ref="F63">IFERROR(_xlfn.SINGLE(INDEX(Data!$A$1:E$1009,_xlfn.AGGREGATE(15,6,((Data!$C$1:$C$1009=F$6)/(Data!$C$1:$C$1009=F$6))*ROW(Data!$C$1:$C$1009),ROW(F63)-ROW(F$6)),1)),"")</f>
        <v>Pac 12 Los Angeles</v>
      </c>
      <c r="G63" s="43"/>
      <c r="H63" s="43" t="str" cm="1">
        <f t="array" ref="H63">IFERROR(_xlfn.SINGLE(INDEX(Data!$A$1:G$1009,_xlfn.AGGREGATE(15,6,((Data!$C$1:$C$1009=H$6)/(Data!$C$1:$C$1009=H$6))*ROW(Data!$C$1:$C$1009),ROW(H63)-ROW(H$6)),1)),"")</f>
        <v/>
      </c>
      <c r="I63" s="43"/>
      <c r="J63" s="43" t="str" cm="1">
        <f t="array" ref="J63">IFERROR(_xlfn.SINGLE(INDEX(Data!$A$1:J$1009,_xlfn.AGGREGATE(15,6,((Data!$C$1:$C$1009=J$6)/(Data!$C$1:$C$1009=J$6))*ROW(Data!$C$1:$C$1009),ROW(J63)-ROW(J$6)),1)),"")</f>
        <v>Warriors &amp; Gangsters</v>
      </c>
      <c r="K63" s="43"/>
      <c r="L63" s="43" t="str" cm="1">
        <f t="array" ref="L63">IFERROR(_xlfn.SINGLE(INDEX(Data!$A$1:L$1009,_xlfn.AGGREGATE(15,6,((Data!$C$1:$C$1009=L$6)/(Data!$C$1:$C$1009=L$6))*ROW(Data!$C$1:$C$1009),ROW(L63)-ROW(L$6)),1)),"")</f>
        <v/>
      </c>
      <c r="M63" s="43"/>
      <c r="N63" s="43" t="str" cm="1">
        <f t="array" ref="N63">IFERROR(_xlfn.SINGLE(INDEX(Data!$A$1:N$1009,_xlfn.AGGREGATE(15,6,((Data!$C$1:$C$1009=N$6)/(Data!$C$1:$C$1009=N$6))*ROW(Data!$C$1:$C$1009),ROW(N63)-ROW(N$6)),1)),"")</f>
        <v/>
      </c>
      <c r="O63" s="43"/>
      <c r="P63" s="43" t="str" cm="1">
        <f t="array" ref="P63">IFERROR(_xlfn.SINGLE(INDEX(Data!$A$1:Q$1009,_xlfn.AGGREGATE(15,6,((Data!$C$1:$C$1009=P$6)/(Data!$C$1:$C$1009=P$6))*ROW(Data!$C$1:$C$1009),ROW(P63)-ROW(P$6)),1)),"")</f>
        <v/>
      </c>
      <c r="Q63" s="43"/>
      <c r="R63" s="43" t="str" cm="1">
        <f t="array" ref="R63">IFERROR(_xlfn.SINGLE(INDEX(Data!$A$1:R$1009,_xlfn.AGGREGATE(15,6,((Data!$C$1:$C$1009=R$6)/(Data!$C$1:$C$1009=R$6))*ROW(Data!$C$1:$C$1009),ROW(R63)-ROW(R$6)),1)),"")</f>
        <v/>
      </c>
      <c r="S63" s="43"/>
      <c r="T63" s="43" t="str" cm="1">
        <f t="array" ref="T63">IFERROR(_xlfn.SINGLE(INDEX(Data!$A$1:S$1009,_xlfn.AGGREGATE(15,6,((Data!$C$1:$C$1009=T$6)/(Data!$C$1:$C$1009=T$6))*ROW(Data!$C$1:$C$1009),ROW(T63)-ROW(T$6)),1)),"")</f>
        <v/>
      </c>
      <c r="U63" s="43"/>
      <c r="V63" s="43" t="str" cm="1">
        <f t="array" ref="V63">IFERROR(_xlfn.SINGLE(INDEX(Data!$A$1:X$1009,_xlfn.AGGREGATE(15,6,((Data!$C$1:$C$1009=V$6)/(Data!$C$1:$C$1009=V$6))*ROW(Data!$C$1:$C$1009),ROW(V63)-ROW(V$6)),1)),"")</f>
        <v>Perú Mágico</v>
      </c>
      <c r="W63" s="43"/>
      <c r="X63" s="43" t="str" cm="1">
        <f t="array" ref="X63">IFERROR(_xlfn.SINGLE(INDEX(Data!$A$1:Z$1009,_xlfn.AGGREGATE(15,6,((Data!$C$1:$C$1009=X$6)/(Data!$C$1:$C$1009=X$6))*ROW(Data!$C$1:$C$1009),ROW(X63)-ROW(X$6)),1)),"")</f>
        <v/>
      </c>
      <c r="Y63" s="43"/>
      <c r="Z63" s="43" t="str" cm="1">
        <f t="array" ref="Z63">IFERROR(_xlfn.SINGLE(INDEX(Data!$A$1:AB$1009,_xlfn.AGGREGATE(15,6,((Data!$C$1:$C$1009=Z$6)/(Data!$C$1:$C$1009=Z$6))*ROW(Data!$C$1:$C$1009),ROW(Z63)-ROW(Z$6)),1)),"")</f>
        <v/>
      </c>
    </row>
    <row r="64" spans="1:26" x14ac:dyDescent="0.4">
      <c r="A64" s="43"/>
      <c r="B64" s="43" t="str" cm="1">
        <f t="array" ref="B64">IFERROR(_xlfn.SINGLE(INDEX(Data!A$1:$A$1009,_xlfn.AGGREGATE(15,6,((Data!$C$1:$C$1009=B$6)/(Data!$C$1:$C$1009=B$6))*ROW(Data!$C$1:$C$1009),ROW(B64)-ROW(B$6)),1)),"")</f>
        <v/>
      </c>
      <c r="C64" s="43"/>
      <c r="D64" s="43" t="str" cm="1">
        <f t="array" ref="D64">IFERROR(_xlfn.SINGLE(INDEX(Data!$A$1:C$1009,_xlfn.AGGREGATE(15,6,((Data!$C$1:$C$1009=D$6)/(Data!$C$1:$C$1009=D$6))*ROW(Data!$C$1:$C$1009),ROW(D64)-ROW(D$6)),1)),"")</f>
        <v/>
      </c>
      <c r="E64" s="43"/>
      <c r="F64" s="43" t="str" cm="1">
        <f t="array" ref="F64">IFERROR(_xlfn.SINGLE(INDEX(Data!$A$1:E$1009,_xlfn.AGGREGATE(15,6,((Data!$C$1:$C$1009=F$6)/(Data!$C$1:$C$1009=F$6))*ROW(Data!$C$1:$C$1009),ROW(F64)-ROW(F$6)),1)),"")</f>
        <v>Pac 12 Mountain</v>
      </c>
      <c r="G64" s="43"/>
      <c r="H64" s="43" t="str" cm="1">
        <f t="array" ref="H64">IFERROR(_xlfn.SINGLE(INDEX(Data!$A$1:G$1009,_xlfn.AGGREGATE(15,6,((Data!$C$1:$C$1009=H$6)/(Data!$C$1:$C$1009=H$6))*ROW(Data!$C$1:$C$1009),ROW(H64)-ROW(H$6)),1)),"")</f>
        <v/>
      </c>
      <c r="I64" s="43"/>
      <c r="J64" s="43" t="str" cm="1">
        <f t="array" ref="J64">IFERROR(_xlfn.SINGLE(INDEX(Data!$A$1:J$1009,_xlfn.AGGREGATE(15,6,((Data!$C$1:$C$1009=J$6)/(Data!$C$1:$C$1009=J$6))*ROW(Data!$C$1:$C$1009),ROW(J64)-ROW(J$6)),1)),"")</f>
        <v>Watch It Scream!</v>
      </c>
      <c r="K64" s="43"/>
      <c r="L64" s="43" t="str" cm="1">
        <f t="array" ref="L64">IFERROR(_xlfn.SINGLE(INDEX(Data!$A$1:L$1009,_xlfn.AGGREGATE(15,6,((Data!$C$1:$C$1009=L$6)/(Data!$C$1:$C$1009=L$6))*ROW(Data!$C$1:$C$1009),ROW(L64)-ROW(L$6)),1)),"")</f>
        <v/>
      </c>
      <c r="M64" s="43"/>
      <c r="N64" s="43" t="str" cm="1">
        <f t="array" ref="N64">IFERROR(_xlfn.SINGLE(INDEX(Data!$A$1:N$1009,_xlfn.AGGREGATE(15,6,((Data!$C$1:$C$1009=N$6)/(Data!$C$1:$C$1009=N$6))*ROW(Data!$C$1:$C$1009),ROW(N64)-ROW(N$6)),1)),"")</f>
        <v/>
      </c>
      <c r="O64" s="43"/>
      <c r="P64" s="43" t="str" cm="1">
        <f t="array" ref="P64">IFERROR(_xlfn.SINGLE(INDEX(Data!$A$1:Q$1009,_xlfn.AGGREGATE(15,6,((Data!$C$1:$C$1009=P$6)/(Data!$C$1:$C$1009=P$6))*ROW(Data!$C$1:$C$1009),ROW(P64)-ROW(P$6)),1)),"")</f>
        <v/>
      </c>
      <c r="Q64" s="43"/>
      <c r="R64" s="43" t="str" cm="1">
        <f t="array" ref="R64">IFERROR(_xlfn.SINGLE(INDEX(Data!$A$1:R$1009,_xlfn.AGGREGATE(15,6,((Data!$C$1:$C$1009=R$6)/(Data!$C$1:$C$1009=R$6))*ROW(Data!$C$1:$C$1009),ROW(R64)-ROW(R$6)),1)),"")</f>
        <v/>
      </c>
      <c r="S64" s="43"/>
      <c r="T64" s="43" t="str" cm="1">
        <f t="array" ref="T64">IFERROR(_xlfn.SINGLE(INDEX(Data!$A$1:S$1009,_xlfn.AGGREGATE(15,6,((Data!$C$1:$C$1009=T$6)/(Data!$C$1:$C$1009=T$6))*ROW(Data!$C$1:$C$1009),ROW(T64)-ROW(T$6)),1)),"")</f>
        <v/>
      </c>
      <c r="U64" s="43"/>
      <c r="V64" s="43" t="str" cm="1">
        <f t="array" ref="V64">IFERROR(_xlfn.SINGLE(INDEX(Data!$A$1:X$1009,_xlfn.AGGREGATE(15,6,((Data!$C$1:$C$1009=V$6)/(Data!$C$1:$C$1009=V$6))*ROW(Data!$C$1:$C$1009),ROW(V64)-ROW(V$6)),1)),"")</f>
        <v>PX Sports</v>
      </c>
      <c r="W64" s="43"/>
      <c r="X64" s="43" t="str" cm="1">
        <f t="array" ref="X64">IFERROR(_xlfn.SINGLE(INDEX(Data!$A$1:Z$1009,_xlfn.AGGREGATE(15,6,((Data!$C$1:$C$1009=X$6)/(Data!$C$1:$C$1009=X$6))*ROW(Data!$C$1:$C$1009),ROW(X64)-ROW(X$6)),1)),"")</f>
        <v/>
      </c>
      <c r="Y64" s="43"/>
      <c r="Z64" s="43" t="str" cm="1">
        <f t="array" ref="Z64">IFERROR(_xlfn.SINGLE(INDEX(Data!$A$1:AB$1009,_xlfn.AGGREGATE(15,6,((Data!$C$1:$C$1009=Z$6)/(Data!$C$1:$C$1009=Z$6))*ROW(Data!$C$1:$C$1009),ROW(Z64)-ROW(Z$6)),1)),"")</f>
        <v/>
      </c>
    </row>
    <row r="65" spans="1:26" x14ac:dyDescent="0.4">
      <c r="A65" s="43"/>
      <c r="B65" s="43" t="str" cm="1">
        <f t="array" ref="B65">IFERROR(_xlfn.SINGLE(INDEX(Data!A$1:$A$1009,_xlfn.AGGREGATE(15,6,((Data!$C$1:$C$1009=B$6)/(Data!$C$1:$C$1009=B$6))*ROW(Data!$C$1:$C$1009),ROW(B65)-ROW(B$6)),1)),"")</f>
        <v/>
      </c>
      <c r="C65" s="43"/>
      <c r="D65" s="43" t="str" cm="1">
        <f t="array" ref="D65">IFERROR(_xlfn.SINGLE(INDEX(Data!$A$1:C$1009,_xlfn.AGGREGATE(15,6,((Data!$C$1:$C$1009=D$6)/(Data!$C$1:$C$1009=D$6))*ROW(Data!$C$1:$C$1009),ROW(D65)-ROW(D$6)),1)),"")</f>
        <v/>
      </c>
      <c r="E65" s="43"/>
      <c r="F65" s="43" t="str" cm="1">
        <f t="array" ref="F65">IFERROR(_xlfn.SINGLE(INDEX(Data!$A$1:E$1009,_xlfn.AGGREGATE(15,6,((Data!$C$1:$C$1009=F$6)/(Data!$C$1:$C$1009=F$6))*ROW(Data!$C$1:$C$1009),ROW(F65)-ROW(F$6)),1)),"")</f>
        <v>Pac 12 Oregon</v>
      </c>
      <c r="G65" s="43"/>
      <c r="H65" s="43" t="str" cm="1">
        <f t="array" ref="H65">IFERROR(_xlfn.SINGLE(INDEX(Data!$A$1:G$1009,_xlfn.AGGREGATE(15,6,((Data!$C$1:$C$1009=H$6)/(Data!$C$1:$C$1009=H$6))*ROW(Data!$C$1:$C$1009),ROW(H65)-ROW(H$6)),1)),"")</f>
        <v/>
      </c>
      <c r="I65" s="43"/>
      <c r="J65" s="43" t="str" cm="1">
        <f t="array" ref="J65">IFERROR(_xlfn.SINGLE(INDEX(Data!$A$1:J$1009,_xlfn.AGGREGATE(15,6,((Data!$C$1:$C$1009=J$6)/(Data!$C$1:$C$1009=J$6))*ROW(Data!$C$1:$C$1009),ROW(J65)-ROW(J$6)),1)),"")</f>
        <v>WGN America</v>
      </c>
      <c r="K65" s="43"/>
      <c r="L65" s="43" t="str" cm="1">
        <f t="array" ref="L65">IFERROR(_xlfn.SINGLE(INDEX(Data!$A$1:L$1009,_xlfn.AGGREGATE(15,6,((Data!$C$1:$C$1009=L$6)/(Data!$C$1:$C$1009=L$6))*ROW(Data!$C$1:$C$1009),ROW(L65)-ROW(L$6)),1)),"")</f>
        <v/>
      </c>
      <c r="M65" s="43"/>
      <c r="N65" s="43" t="str" cm="1">
        <f t="array" ref="N65">IFERROR(_xlfn.SINGLE(INDEX(Data!$A$1:N$1009,_xlfn.AGGREGATE(15,6,((Data!$C$1:$C$1009=N$6)/(Data!$C$1:$C$1009=N$6))*ROW(Data!$C$1:$C$1009),ROW(N65)-ROW(N$6)),1)),"")</f>
        <v/>
      </c>
      <c r="O65" s="43"/>
      <c r="P65" s="43" t="str" cm="1">
        <f t="array" ref="P65">IFERROR(_xlfn.SINGLE(INDEX(Data!$A$1:Q$1009,_xlfn.AGGREGATE(15,6,((Data!$C$1:$C$1009=P$6)/(Data!$C$1:$C$1009=P$6))*ROW(Data!$C$1:$C$1009),ROW(P65)-ROW(P$6)),1)),"")</f>
        <v/>
      </c>
      <c r="Q65" s="43"/>
      <c r="R65" s="43" t="str" cm="1">
        <f t="array" ref="R65">IFERROR(_xlfn.SINGLE(INDEX(Data!$A$1:R$1009,_xlfn.AGGREGATE(15,6,((Data!$C$1:$C$1009=R$6)/(Data!$C$1:$C$1009=R$6))*ROW(Data!$C$1:$C$1009),ROW(R65)-ROW(R$6)),1)),"")</f>
        <v/>
      </c>
      <c r="S65" s="43"/>
      <c r="T65" s="43" t="str" cm="1">
        <f t="array" ref="T65">IFERROR(_xlfn.SINGLE(INDEX(Data!$A$1:S$1009,_xlfn.AGGREGATE(15,6,((Data!$C$1:$C$1009=T$6)/(Data!$C$1:$C$1009=T$6))*ROW(Data!$C$1:$C$1009),ROW(T65)-ROW(T$6)),1)),"")</f>
        <v/>
      </c>
      <c r="U65" s="43"/>
      <c r="V65" s="43" t="str" cm="1">
        <f t="array" ref="V65">IFERROR(_xlfn.SINGLE(INDEX(Data!$A$1:X$1009,_xlfn.AGGREGATE(15,6,((Data!$C$1:$C$1009=V$6)/(Data!$C$1:$C$1009=V$6))*ROW(Data!$C$1:$C$1009),ROW(V65)-ROW(V$6)),1)),"")</f>
        <v>RCN Novelas</v>
      </c>
      <c r="W65" s="43"/>
      <c r="X65" s="43" t="str" cm="1">
        <f t="array" ref="X65">IFERROR(_xlfn.SINGLE(INDEX(Data!$A$1:Z$1009,_xlfn.AGGREGATE(15,6,((Data!$C$1:$C$1009=X$6)/(Data!$C$1:$C$1009=X$6))*ROW(Data!$C$1:$C$1009),ROW(X65)-ROW(X$6)),1)),"")</f>
        <v/>
      </c>
      <c r="Y65" s="43"/>
      <c r="Z65" s="43" t="str" cm="1">
        <f t="array" ref="Z65">IFERROR(_xlfn.SINGLE(INDEX(Data!$A$1:AB$1009,_xlfn.AGGREGATE(15,6,((Data!$C$1:$C$1009=Z$6)/(Data!$C$1:$C$1009=Z$6))*ROW(Data!$C$1:$C$1009),ROW(Z65)-ROW(Z$6)),1)),"")</f>
        <v/>
      </c>
    </row>
    <row r="66" spans="1:26" x14ac:dyDescent="0.4">
      <c r="A66" s="43"/>
      <c r="B66" s="43" t="str" cm="1">
        <f t="array" ref="B66">IFERROR(_xlfn.SINGLE(INDEX(Data!A$1:$A$1009,_xlfn.AGGREGATE(15,6,((Data!$C$1:$C$1009=B$6)/(Data!$C$1:$C$1009=B$6))*ROW(Data!$C$1:$C$1009),ROW(B66)-ROW(B$6)),1)),"")</f>
        <v/>
      </c>
      <c r="C66" s="43"/>
      <c r="D66" s="43" t="str" cm="1">
        <f t="array" ref="D66">IFERROR(_xlfn.SINGLE(INDEX(Data!$A$1:C$1009,_xlfn.AGGREGATE(15,6,((Data!$C$1:$C$1009=D$6)/(Data!$C$1:$C$1009=D$6))*ROW(Data!$C$1:$C$1009),ROW(D66)-ROW(D$6)),1)),"")</f>
        <v/>
      </c>
      <c r="E66" s="43"/>
      <c r="F66" s="43" t="str" cm="1">
        <f t="array" ref="F66">IFERROR(_xlfn.SINGLE(INDEX(Data!$A$1:E$1009,_xlfn.AGGREGATE(15,6,((Data!$C$1:$C$1009=F$6)/(Data!$C$1:$C$1009=F$6))*ROW(Data!$C$1:$C$1009),ROW(F66)-ROW(F$6)),1)),"")</f>
        <v>Pac 12 Washington</v>
      </c>
      <c r="G66" s="43"/>
      <c r="H66" s="43" t="str" cm="1">
        <f t="array" ref="H66">IFERROR(_xlfn.SINGLE(INDEX(Data!$A$1:G$1009,_xlfn.AGGREGATE(15,6,((Data!$C$1:$C$1009=H$6)/(Data!$C$1:$C$1009=H$6))*ROW(Data!$C$1:$C$1009),ROW(H66)-ROW(H$6)),1)),"")</f>
        <v/>
      </c>
      <c r="I66" s="43"/>
      <c r="J66" s="43" t="str" cm="1">
        <f t="array" ref="J66">IFERROR(_xlfn.SINGLE(INDEX(Data!$A$1:J$1009,_xlfn.AGGREGATE(15,6,((Data!$C$1:$C$1009=J$6)/(Data!$C$1:$C$1009=J$6))*ROW(Data!$C$1:$C$1009),ROW(J66)-ROW(J$6)),1)),"")</f>
        <v>Youtube Originals</v>
      </c>
      <c r="K66" s="43"/>
      <c r="L66" s="43" t="str" cm="1">
        <f t="array" ref="L66">IFERROR(_xlfn.SINGLE(INDEX(Data!$A$1:L$1009,_xlfn.AGGREGATE(15,6,((Data!$C$1:$C$1009=L$6)/(Data!$C$1:$C$1009=L$6))*ROW(Data!$C$1:$C$1009),ROW(L66)-ROW(L$6)),1)),"")</f>
        <v/>
      </c>
      <c r="M66" s="43"/>
      <c r="N66" s="43" t="str" cm="1">
        <f t="array" ref="N66">IFERROR(_xlfn.SINGLE(INDEX(Data!$A$1:N$1009,_xlfn.AGGREGATE(15,6,((Data!$C$1:$C$1009=N$6)/(Data!$C$1:$C$1009=N$6))*ROW(Data!$C$1:$C$1009),ROW(N66)-ROW(N$6)),1)),"")</f>
        <v/>
      </c>
      <c r="O66" s="43"/>
      <c r="P66" s="43" t="str" cm="1">
        <f t="array" ref="P66">IFERROR(_xlfn.SINGLE(INDEX(Data!$A$1:Q$1009,_xlfn.AGGREGATE(15,6,((Data!$C$1:$C$1009=P$6)/(Data!$C$1:$C$1009=P$6))*ROW(Data!$C$1:$C$1009),ROW(P66)-ROW(P$6)),1)),"")</f>
        <v/>
      </c>
      <c r="Q66" s="43"/>
      <c r="R66" s="43" t="str" cm="1">
        <f t="array" ref="R66">IFERROR(_xlfn.SINGLE(INDEX(Data!$A$1:R$1009,_xlfn.AGGREGATE(15,6,((Data!$C$1:$C$1009=R$6)/(Data!$C$1:$C$1009=R$6))*ROW(Data!$C$1:$C$1009),ROW(R66)-ROW(R$6)),1)),"")</f>
        <v/>
      </c>
      <c r="S66" s="43"/>
      <c r="T66" s="43" t="str" cm="1">
        <f t="array" ref="T66">IFERROR(_xlfn.SINGLE(INDEX(Data!$A$1:S$1009,_xlfn.AGGREGATE(15,6,((Data!$C$1:$C$1009=T$6)/(Data!$C$1:$C$1009=T$6))*ROW(Data!$C$1:$C$1009),ROW(T66)-ROW(T$6)),1)),"")</f>
        <v/>
      </c>
      <c r="U66" s="43"/>
      <c r="V66" s="43" t="str" cm="1">
        <f t="array" ref="V66">IFERROR(_xlfn.SINGLE(INDEX(Data!$A$1:X$1009,_xlfn.AGGREGATE(15,6,((Data!$C$1:$C$1009=V$6)/(Data!$C$1:$C$1009=V$6))*ROW(Data!$C$1:$C$1009),ROW(V66)-ROW(V$6)),1)),"")</f>
        <v>RMS Canal</v>
      </c>
      <c r="W66" s="43"/>
      <c r="X66" s="43" t="str" cm="1">
        <f t="array" ref="X66">IFERROR(_xlfn.SINGLE(INDEX(Data!$A$1:Z$1009,_xlfn.AGGREGATE(15,6,((Data!$C$1:$C$1009=X$6)/(Data!$C$1:$C$1009=X$6))*ROW(Data!$C$1:$C$1009),ROW(X66)-ROW(X$6)),1)),"")</f>
        <v/>
      </c>
      <c r="Y66" s="43"/>
      <c r="Z66" s="43" t="str" cm="1">
        <f t="array" ref="Z66">IFERROR(_xlfn.SINGLE(INDEX(Data!$A$1:AB$1009,_xlfn.AGGREGATE(15,6,((Data!$C$1:$C$1009=Z$6)/(Data!$C$1:$C$1009=Z$6))*ROW(Data!$C$1:$C$1009),ROW(Z66)-ROW(Z$6)),1)),"")</f>
        <v/>
      </c>
    </row>
    <row r="67" spans="1:26" x14ac:dyDescent="0.4">
      <c r="A67" s="43"/>
      <c r="B67" s="43" t="str" cm="1">
        <f t="array" ref="B67">IFERROR(_xlfn.SINGLE(INDEX(Data!A$1:$A$1009,_xlfn.AGGREGATE(15,6,((Data!$C$1:$C$1009=B$6)/(Data!$C$1:$C$1009=B$6))*ROW(Data!$C$1:$C$1009),ROW(B67)-ROW(B$6)),1)),"")</f>
        <v/>
      </c>
      <c r="C67" s="43"/>
      <c r="D67" s="43" t="str" cm="1">
        <f t="array" ref="D67">IFERROR(_xlfn.SINGLE(INDEX(Data!$A$1:C$1009,_xlfn.AGGREGATE(15,6,((Data!$C$1:$C$1009=D$6)/(Data!$C$1:$C$1009=D$6))*ROW(Data!$C$1:$C$1009),ROW(D67)-ROW(D$6)),1)),"")</f>
        <v/>
      </c>
      <c r="E67" s="43"/>
      <c r="F67" s="43" t="str" cm="1">
        <f t="array" ref="F67">IFERROR(_xlfn.SINGLE(INDEX(Data!$A$1:E$1009,_xlfn.AGGREGATE(15,6,((Data!$C$1:$C$1009=F$6)/(Data!$C$1:$C$1009=F$6))*ROW(Data!$C$1:$C$1009),ROW(F67)-ROW(F$6)),1)),"")</f>
        <v>SEC Network+</v>
      </c>
      <c r="G67" s="43"/>
      <c r="H67" s="43" t="str" cm="1">
        <f t="array" ref="H67">IFERROR(_xlfn.SINGLE(INDEX(Data!$A$1:G$1009,_xlfn.AGGREGATE(15,6,((Data!$C$1:$C$1009=H$6)/(Data!$C$1:$C$1009=H$6))*ROW(Data!$C$1:$C$1009),ROW(H67)-ROW(H$6)),1)),"")</f>
        <v/>
      </c>
      <c r="I67" s="43"/>
      <c r="J67" s="43" t="str" cm="1">
        <f t="array" ref="J67">IFERROR(_xlfn.SINGLE(INDEX(Data!$A$1:J$1009,_xlfn.AGGREGATE(15,6,((Data!$C$1:$C$1009=J$6)/(Data!$C$1:$C$1009=J$6))*ROW(Data!$C$1:$C$1009),ROW(J67)-ROW(J$6)),1)),"")</f>
        <v/>
      </c>
      <c r="K67" s="43"/>
      <c r="L67" s="43" t="str" cm="1">
        <f t="array" ref="L67">IFERROR(_xlfn.SINGLE(INDEX(Data!$A$1:L$1009,_xlfn.AGGREGATE(15,6,((Data!$C$1:$C$1009=L$6)/(Data!$C$1:$C$1009=L$6))*ROW(Data!$C$1:$C$1009),ROW(L67)-ROW(L$6)),1)),"")</f>
        <v/>
      </c>
      <c r="M67" s="43"/>
      <c r="N67" s="43" t="str" cm="1">
        <f t="array" ref="N67">IFERROR(_xlfn.SINGLE(INDEX(Data!$A$1:N$1009,_xlfn.AGGREGATE(15,6,((Data!$C$1:$C$1009=N$6)/(Data!$C$1:$C$1009=N$6))*ROW(Data!$C$1:$C$1009),ROW(N67)-ROW(N$6)),1)),"")</f>
        <v/>
      </c>
      <c r="O67" s="43"/>
      <c r="P67" s="43" t="str" cm="1">
        <f t="array" ref="P67">IFERROR(_xlfn.SINGLE(INDEX(Data!$A$1:Q$1009,_xlfn.AGGREGATE(15,6,((Data!$C$1:$C$1009=P$6)/(Data!$C$1:$C$1009=P$6))*ROW(Data!$C$1:$C$1009),ROW(P67)-ROW(P$6)),1)),"")</f>
        <v/>
      </c>
      <c r="Q67" s="43"/>
      <c r="R67" s="43" t="str" cm="1">
        <f t="array" ref="R67">IFERROR(_xlfn.SINGLE(INDEX(Data!$A$1:R$1009,_xlfn.AGGREGATE(15,6,((Data!$C$1:$C$1009=R$6)/(Data!$C$1:$C$1009=R$6))*ROW(Data!$C$1:$C$1009),ROW(R67)-ROW(R$6)),1)),"")</f>
        <v/>
      </c>
      <c r="S67" s="43"/>
      <c r="T67" s="43" t="str" cm="1">
        <f t="array" ref="T67">IFERROR(_xlfn.SINGLE(INDEX(Data!$A$1:S$1009,_xlfn.AGGREGATE(15,6,((Data!$C$1:$C$1009=T$6)/(Data!$C$1:$C$1009=T$6))*ROW(Data!$C$1:$C$1009),ROW(T67)-ROW(T$6)),1)),"")</f>
        <v/>
      </c>
      <c r="U67" s="43"/>
      <c r="V67" s="43" t="str" cm="1">
        <f t="array" ref="V67">IFERROR(_xlfn.SINGLE(INDEX(Data!$A$1:X$1009,_xlfn.AGGREGATE(15,6,((Data!$C$1:$C$1009=V$6)/(Data!$C$1:$C$1009=V$6))*ROW(Data!$C$1:$C$1009),ROW(V67)-ROW(V$6)),1)),"")</f>
        <v>RT Espanol</v>
      </c>
      <c r="W67" s="43"/>
      <c r="X67" s="43" t="str" cm="1">
        <f t="array" ref="X67">IFERROR(_xlfn.SINGLE(INDEX(Data!$A$1:Z$1009,_xlfn.AGGREGATE(15,6,((Data!$C$1:$C$1009=X$6)/(Data!$C$1:$C$1009=X$6))*ROW(Data!$C$1:$C$1009),ROW(X67)-ROW(X$6)),1)),"")</f>
        <v/>
      </c>
      <c r="Y67" s="43"/>
      <c r="Z67" s="43" t="str" cm="1">
        <f t="array" ref="Z67">IFERROR(_xlfn.SINGLE(INDEX(Data!$A$1:AB$1009,_xlfn.AGGREGATE(15,6,((Data!$C$1:$C$1009=Z$6)/(Data!$C$1:$C$1009=Z$6))*ROW(Data!$C$1:$C$1009),ROW(Z67)-ROW(Z$6)),1)),"")</f>
        <v/>
      </c>
    </row>
    <row r="68" spans="1:26" ht="24" x14ac:dyDescent="0.4">
      <c r="A68" s="43"/>
      <c r="B68" s="43" t="str" cm="1">
        <f t="array" ref="B68">IFERROR(_xlfn.SINGLE(INDEX(Data!A$1:$A$1009,_xlfn.AGGREGATE(15,6,((Data!$C$1:$C$1009=B$6)/(Data!$C$1:$C$1009=B$6))*ROW(Data!$C$1:$C$1009),ROW(B68)-ROW(B$6)),1)),"")</f>
        <v/>
      </c>
      <c r="C68" s="43"/>
      <c r="D68" s="43" t="str" cm="1">
        <f t="array" ref="D68">IFERROR(_xlfn.SINGLE(INDEX(Data!$A$1:C$1009,_xlfn.AGGREGATE(15,6,((Data!$C$1:$C$1009=D$6)/(Data!$C$1:$C$1009=D$6))*ROW(Data!$C$1:$C$1009),ROW(D68)-ROW(D$6)),1)),"")</f>
        <v/>
      </c>
      <c r="E68" s="43"/>
      <c r="F68" s="43" t="str" cm="1">
        <f t="array" ref="F68">IFERROR(_xlfn.SINGLE(INDEX(Data!$A$1:E$1009,_xlfn.AGGREGATE(15,6,((Data!$C$1:$C$1009=F$6)/(Data!$C$1:$C$1009=F$6))*ROW(Data!$C$1:$C$1009),ROW(F68)-ROW(F$6)),1)),"")</f>
        <v>Spectrum Sportsnet</v>
      </c>
      <c r="G68" s="43"/>
      <c r="H68" s="43" t="str" cm="1">
        <f t="array" ref="H68">IFERROR(_xlfn.SINGLE(INDEX(Data!$A$1:G$1009,_xlfn.AGGREGATE(15,6,((Data!$C$1:$C$1009=H$6)/(Data!$C$1:$C$1009=H$6))*ROW(Data!$C$1:$C$1009),ROW(H68)-ROW(H$6)),1)),"")</f>
        <v/>
      </c>
      <c r="I68" s="43"/>
      <c r="J68" s="43" t="str" cm="1">
        <f t="array" ref="J68">IFERROR(_xlfn.SINGLE(INDEX(Data!$A$1:J$1009,_xlfn.AGGREGATE(15,6,((Data!$C$1:$C$1009=J$6)/(Data!$C$1:$C$1009=J$6))*ROW(Data!$C$1:$C$1009),ROW(J68)-ROW(J$6)),1)),"")</f>
        <v/>
      </c>
      <c r="K68" s="43"/>
      <c r="L68" s="43" t="str" cm="1">
        <f t="array" ref="L68">IFERROR(_xlfn.SINGLE(INDEX(Data!$A$1:L$1009,_xlfn.AGGREGATE(15,6,((Data!$C$1:$C$1009=L$6)/(Data!$C$1:$C$1009=L$6))*ROW(Data!$C$1:$C$1009),ROW(L68)-ROW(L$6)),1)),"")</f>
        <v/>
      </c>
      <c r="M68" s="43"/>
      <c r="N68" s="43" t="str" cm="1">
        <f t="array" ref="N68">IFERROR(_xlfn.SINGLE(INDEX(Data!$A$1:N$1009,_xlfn.AGGREGATE(15,6,((Data!$C$1:$C$1009=N$6)/(Data!$C$1:$C$1009=N$6))*ROW(Data!$C$1:$C$1009),ROW(N68)-ROW(N$6)),1)),"")</f>
        <v/>
      </c>
      <c r="O68" s="43"/>
      <c r="P68" s="43" t="str" cm="1">
        <f t="array" ref="P68">IFERROR(_xlfn.SINGLE(INDEX(Data!$A$1:Q$1009,_xlfn.AGGREGATE(15,6,((Data!$C$1:$C$1009=P$6)/(Data!$C$1:$C$1009=P$6))*ROW(Data!$C$1:$C$1009),ROW(P68)-ROW(P$6)),1)),"")</f>
        <v/>
      </c>
      <c r="Q68" s="43"/>
      <c r="R68" s="43" t="str" cm="1">
        <f t="array" ref="R68">IFERROR(_xlfn.SINGLE(INDEX(Data!$A$1:R$1009,_xlfn.AGGREGATE(15,6,((Data!$C$1:$C$1009=R$6)/(Data!$C$1:$C$1009=R$6))*ROW(Data!$C$1:$C$1009),ROW(R68)-ROW(R$6)),1)),"")</f>
        <v/>
      </c>
      <c r="S68" s="43"/>
      <c r="T68" s="43" t="str" cm="1">
        <f t="array" ref="T68">IFERROR(_xlfn.SINGLE(INDEX(Data!$A$1:S$1009,_xlfn.AGGREGATE(15,6,((Data!$C$1:$C$1009=T$6)/(Data!$C$1:$C$1009=T$6))*ROW(Data!$C$1:$C$1009),ROW(T68)-ROW(T$6)),1)),"")</f>
        <v/>
      </c>
      <c r="U68" s="43"/>
      <c r="V68" s="43" t="str" cm="1">
        <f t="array" ref="V68">IFERROR(_xlfn.SINGLE(INDEX(Data!$A$1:X$1009,_xlfn.AGGREGATE(15,6,((Data!$C$1:$C$1009=V$6)/(Data!$C$1:$C$1009=V$6))*ROW(Data!$C$1:$C$1009),ROW(V68)-ROW(V$6)),1)),"")</f>
        <v>Sur Perú</v>
      </c>
      <c r="W68" s="43"/>
      <c r="X68" s="43" t="str" cm="1">
        <f t="array" ref="X68">IFERROR(_xlfn.SINGLE(INDEX(Data!$A$1:Z$1009,_xlfn.AGGREGATE(15,6,((Data!$C$1:$C$1009=X$6)/(Data!$C$1:$C$1009=X$6))*ROW(Data!$C$1:$C$1009),ROW(X68)-ROW(X$6)),1)),"")</f>
        <v/>
      </c>
      <c r="Y68" s="43"/>
      <c r="Z68" s="43" t="str" cm="1">
        <f t="array" ref="Z68">IFERROR(_xlfn.SINGLE(INDEX(Data!$A$1:AB$1009,_xlfn.AGGREGATE(15,6,((Data!$C$1:$C$1009=Z$6)/(Data!$C$1:$C$1009=Z$6))*ROW(Data!$C$1:$C$1009),ROW(Z68)-ROW(Z$6)),1)),"")</f>
        <v/>
      </c>
    </row>
    <row r="69" spans="1:26" ht="24" x14ac:dyDescent="0.4">
      <c r="A69" s="43"/>
      <c r="B69" s="43" t="str" cm="1">
        <f t="array" ref="B69">IFERROR(_xlfn.SINGLE(INDEX(Data!A$1:$A$1009,_xlfn.AGGREGATE(15,6,((Data!$C$1:$C$1009=B$6)/(Data!$C$1:$C$1009=B$6))*ROW(Data!$C$1:$C$1009),ROW(B69)-ROW(B$6)),1)),"")</f>
        <v/>
      </c>
      <c r="C69" s="43"/>
      <c r="D69" s="43" t="str" cm="1">
        <f t="array" ref="D69">IFERROR(_xlfn.SINGLE(INDEX(Data!$A$1:C$1009,_xlfn.AGGREGATE(15,6,((Data!$C$1:$C$1009=D$6)/(Data!$C$1:$C$1009=D$6))*ROW(Data!$C$1:$C$1009),ROW(D69)-ROW(D$6)),1)),"")</f>
        <v/>
      </c>
      <c r="E69" s="43"/>
      <c r="F69" s="43" t="str" cm="1">
        <f t="array" ref="F69">IFERROR(_xlfn.SINGLE(INDEX(Data!$A$1:E$1009,_xlfn.AGGREGATE(15,6,((Data!$C$1:$C$1009=F$6)/(Data!$C$1:$C$1009=F$6))*ROW(Data!$C$1:$C$1009),ROW(F69)-ROW(F$6)),1)),"")</f>
        <v>Spectrum Sportsnet LA</v>
      </c>
      <c r="G69" s="43"/>
      <c r="H69" s="43" t="str" cm="1">
        <f t="array" ref="H69">IFERROR(_xlfn.SINGLE(INDEX(Data!$A$1:G$1009,_xlfn.AGGREGATE(15,6,((Data!$C$1:$C$1009=H$6)/(Data!$C$1:$C$1009=H$6))*ROW(Data!$C$1:$C$1009),ROW(H69)-ROW(H$6)),1)),"")</f>
        <v/>
      </c>
      <c r="I69" s="43"/>
      <c r="J69" s="43" t="str" cm="1">
        <f t="array" ref="J69">IFERROR(_xlfn.SINGLE(INDEX(Data!$A$1:J$1009,_xlfn.AGGREGATE(15,6,((Data!$C$1:$C$1009=J$6)/(Data!$C$1:$C$1009=J$6))*ROW(Data!$C$1:$C$1009),ROW(J69)-ROW(J$6)),1)),"")</f>
        <v/>
      </c>
      <c r="K69" s="43"/>
      <c r="L69" s="43" t="str" cm="1">
        <f t="array" ref="L69">IFERROR(_xlfn.SINGLE(INDEX(Data!$A$1:L$1009,_xlfn.AGGREGATE(15,6,((Data!$C$1:$C$1009=L$6)/(Data!$C$1:$C$1009=L$6))*ROW(Data!$C$1:$C$1009),ROW(L69)-ROW(L$6)),1)),"")</f>
        <v/>
      </c>
      <c r="M69" s="43"/>
      <c r="N69" s="43" t="str" cm="1">
        <f t="array" ref="N69">IFERROR(_xlfn.SINGLE(INDEX(Data!$A$1:N$1009,_xlfn.AGGREGATE(15,6,((Data!$C$1:$C$1009=N$6)/(Data!$C$1:$C$1009=N$6))*ROW(Data!$C$1:$C$1009),ROW(N69)-ROW(N$6)),1)),"")</f>
        <v/>
      </c>
      <c r="O69" s="43"/>
      <c r="P69" s="43" t="str" cm="1">
        <f t="array" ref="P69">IFERROR(_xlfn.SINGLE(INDEX(Data!$A$1:Q$1009,_xlfn.AGGREGATE(15,6,((Data!$C$1:$C$1009=P$6)/(Data!$C$1:$C$1009=P$6))*ROW(Data!$C$1:$C$1009),ROW(P69)-ROW(P$6)),1)),"")</f>
        <v/>
      </c>
      <c r="Q69" s="43"/>
      <c r="R69" s="43" t="str" cm="1">
        <f t="array" ref="R69">IFERROR(_xlfn.SINGLE(INDEX(Data!$A$1:R$1009,_xlfn.AGGREGATE(15,6,((Data!$C$1:$C$1009=R$6)/(Data!$C$1:$C$1009=R$6))*ROW(Data!$C$1:$C$1009),ROW(R69)-ROW(R$6)),1)),"")</f>
        <v/>
      </c>
      <c r="S69" s="43"/>
      <c r="T69" s="43" t="str" cm="1">
        <f t="array" ref="T69">IFERROR(_xlfn.SINGLE(INDEX(Data!$A$1:S$1009,_xlfn.AGGREGATE(15,6,((Data!$C$1:$C$1009=T$6)/(Data!$C$1:$C$1009=T$6))*ROW(Data!$C$1:$C$1009),ROW(T69)-ROW(T$6)),1)),"")</f>
        <v/>
      </c>
      <c r="U69" s="43"/>
      <c r="V69" s="43" t="str" cm="1">
        <f t="array" ref="V69">IFERROR(_xlfn.SINGLE(INDEX(Data!$A$1:X$1009,_xlfn.AGGREGATE(15,6,((Data!$C$1:$C$1009=V$6)/(Data!$C$1:$C$1009=V$6))*ROW(Data!$C$1:$C$1009),ROW(V69)-ROW(V$6)),1)),"")</f>
        <v>Telecentro</v>
      </c>
      <c r="W69" s="43"/>
      <c r="X69" s="43" t="str" cm="1">
        <f t="array" ref="X69">IFERROR(_xlfn.SINGLE(INDEX(Data!$A$1:Z$1009,_xlfn.AGGREGATE(15,6,((Data!$C$1:$C$1009=X$6)/(Data!$C$1:$C$1009=X$6))*ROW(Data!$C$1:$C$1009),ROW(X69)-ROW(X$6)),1)),"")</f>
        <v/>
      </c>
      <c r="Y69" s="43"/>
      <c r="Z69" s="43" t="str" cm="1">
        <f t="array" ref="Z69">IFERROR(_xlfn.SINGLE(INDEX(Data!$A$1:AB$1009,_xlfn.AGGREGATE(15,6,((Data!$C$1:$C$1009=Z$6)/(Data!$C$1:$C$1009=Z$6))*ROW(Data!$C$1:$C$1009),ROW(Z69)-ROW(Z$6)),1)),"")</f>
        <v/>
      </c>
    </row>
    <row r="70" spans="1:26" x14ac:dyDescent="0.4">
      <c r="A70" s="43"/>
      <c r="B70" s="43" t="str" cm="1">
        <f t="array" ref="B70">IFERROR(_xlfn.SINGLE(INDEX(Data!A$1:$A$1009,_xlfn.AGGREGATE(15,6,((Data!$C$1:$C$1009=B$6)/(Data!$C$1:$C$1009=B$6))*ROW(Data!$C$1:$C$1009),ROW(B70)-ROW(B$6)),1)),"")</f>
        <v/>
      </c>
      <c r="C70" s="43"/>
      <c r="D70" s="43" t="str" cm="1">
        <f t="array" ref="D70">IFERROR(_xlfn.SINGLE(INDEX(Data!$A$1:C$1009,_xlfn.AGGREGATE(15,6,((Data!$C$1:$C$1009=D$6)/(Data!$C$1:$C$1009=D$6))*ROW(Data!$C$1:$C$1009),ROW(D70)-ROW(D$6)),1)),"")</f>
        <v/>
      </c>
      <c r="E70" s="43"/>
      <c r="F70" s="43" t="str" cm="1">
        <f t="array" ref="F70">IFERROR(_xlfn.SINGLE(INDEX(Data!$A$1:E$1009,_xlfn.AGGREGATE(15,6,((Data!$C$1:$C$1009=F$6)/(Data!$C$1:$C$1009=F$6))*ROW(Data!$C$1:$C$1009),ROW(F70)-ROW(F$6)),1)),"")</f>
        <v>Sportsman Channel</v>
      </c>
      <c r="G70" s="43"/>
      <c r="H70" s="43" t="str" cm="1">
        <f t="array" ref="H70">IFERROR(_xlfn.SINGLE(INDEX(Data!$A$1:G$1009,_xlfn.AGGREGATE(15,6,((Data!$C$1:$C$1009=H$6)/(Data!$C$1:$C$1009=H$6))*ROW(Data!$C$1:$C$1009),ROW(H70)-ROW(H$6)),1)),"")</f>
        <v/>
      </c>
      <c r="I70" s="43"/>
      <c r="J70" s="43" t="str" cm="1">
        <f t="array" ref="J70">IFERROR(_xlfn.SINGLE(INDEX(Data!$A$1:J$1009,_xlfn.AGGREGATE(15,6,((Data!$C$1:$C$1009=J$6)/(Data!$C$1:$C$1009=J$6))*ROW(Data!$C$1:$C$1009),ROW(J70)-ROW(J$6)),1)),"")</f>
        <v/>
      </c>
      <c r="K70" s="43"/>
      <c r="L70" s="43" t="str" cm="1">
        <f t="array" ref="L70">IFERROR(_xlfn.SINGLE(INDEX(Data!$A$1:L$1009,_xlfn.AGGREGATE(15,6,((Data!$C$1:$C$1009=L$6)/(Data!$C$1:$C$1009=L$6))*ROW(Data!$C$1:$C$1009),ROW(L70)-ROW(L$6)),1)),"")</f>
        <v/>
      </c>
      <c r="M70" s="43"/>
      <c r="N70" s="43" t="str" cm="1">
        <f t="array" ref="N70">IFERROR(_xlfn.SINGLE(INDEX(Data!$A$1:N$1009,_xlfn.AGGREGATE(15,6,((Data!$C$1:$C$1009=N$6)/(Data!$C$1:$C$1009=N$6))*ROW(Data!$C$1:$C$1009),ROW(N70)-ROW(N$6)),1)),"")</f>
        <v/>
      </c>
      <c r="O70" s="43"/>
      <c r="P70" s="43" t="str" cm="1">
        <f t="array" ref="P70">IFERROR(_xlfn.SINGLE(INDEX(Data!$A$1:Q$1009,_xlfn.AGGREGATE(15,6,((Data!$C$1:$C$1009=P$6)/(Data!$C$1:$C$1009=P$6))*ROW(Data!$C$1:$C$1009),ROW(P70)-ROW(P$6)),1)),"")</f>
        <v/>
      </c>
      <c r="Q70" s="43"/>
      <c r="R70" s="43" t="str" cm="1">
        <f t="array" ref="R70">IFERROR(_xlfn.SINGLE(INDEX(Data!$A$1:R$1009,_xlfn.AGGREGATE(15,6,((Data!$C$1:$C$1009=R$6)/(Data!$C$1:$C$1009=R$6))*ROW(Data!$C$1:$C$1009),ROW(R70)-ROW(R$6)),1)),"")</f>
        <v/>
      </c>
      <c r="S70" s="43"/>
      <c r="T70" s="43" t="str" cm="1">
        <f t="array" ref="T70">IFERROR(_xlfn.SINGLE(INDEX(Data!$A$1:S$1009,_xlfn.AGGREGATE(15,6,((Data!$C$1:$C$1009=T$6)/(Data!$C$1:$C$1009=T$6))*ROW(Data!$C$1:$C$1009),ROW(T70)-ROW(T$6)),1)),"")</f>
        <v/>
      </c>
      <c r="U70" s="43"/>
      <c r="V70" s="43" t="str" cm="1">
        <f t="array" ref="V70">IFERROR(_xlfn.SINGLE(INDEX(Data!$A$1:X$1009,_xlfn.AGGREGATE(15,6,((Data!$C$1:$C$1009=V$6)/(Data!$C$1:$C$1009=V$6))*ROW(Data!$C$1:$C$1009),ROW(V70)-ROW(V$6)),1)),"")</f>
        <v>Telefe</v>
      </c>
      <c r="W70" s="43"/>
      <c r="X70" s="43" t="str" cm="1">
        <f t="array" ref="X70">IFERROR(_xlfn.SINGLE(INDEX(Data!$A$1:Z$1009,_xlfn.AGGREGATE(15,6,((Data!$C$1:$C$1009=X$6)/(Data!$C$1:$C$1009=X$6))*ROW(Data!$C$1:$C$1009),ROW(X70)-ROW(X$6)),1)),"")</f>
        <v/>
      </c>
      <c r="Y70" s="43"/>
      <c r="Z70" s="43" t="str" cm="1">
        <f t="array" ref="Z70">IFERROR(_xlfn.SINGLE(INDEX(Data!$A$1:AB$1009,_xlfn.AGGREGATE(15,6,((Data!$C$1:$C$1009=Z$6)/(Data!$C$1:$C$1009=Z$6))*ROW(Data!$C$1:$C$1009),ROW(Z70)-ROW(Z$6)),1)),"")</f>
        <v/>
      </c>
    </row>
    <row r="71" spans="1:26" x14ac:dyDescent="0.4">
      <c r="A71" s="43"/>
      <c r="B71" s="43" t="str" cm="1">
        <f t="array" ref="B71">IFERROR(_xlfn.SINGLE(INDEX(Data!A$1:$A$1009,_xlfn.AGGREGATE(15,6,((Data!$C$1:$C$1009=B$6)/(Data!$C$1:$C$1009=B$6))*ROW(Data!$C$1:$C$1009),ROW(B71)-ROW(B$6)),1)),"")</f>
        <v/>
      </c>
      <c r="C71" s="43"/>
      <c r="D71" s="43" t="str" cm="1">
        <f t="array" ref="D71">IFERROR(_xlfn.SINGLE(INDEX(Data!$A$1:C$1009,_xlfn.AGGREGATE(15,6,((Data!$C$1:$C$1009=D$6)/(Data!$C$1:$C$1009=D$6))*ROW(Data!$C$1:$C$1009),ROW(D71)-ROW(D$6)),1)),"")</f>
        <v/>
      </c>
      <c r="E71" s="43"/>
      <c r="F71" s="43" t="str" cm="1">
        <f t="array" ref="F71">IFERROR(_xlfn.SINGLE(INDEX(Data!$A$1:E$1009,_xlfn.AGGREGATE(15,6,((Data!$C$1:$C$1009=F$6)/(Data!$C$1:$C$1009=F$6))*ROW(Data!$C$1:$C$1009),ROW(F71)-ROW(F$6)),1)),"")</f>
        <v>Stadium</v>
      </c>
      <c r="G71" s="43"/>
      <c r="H71" s="43" t="str" cm="1">
        <f t="array" ref="H71">IFERROR(_xlfn.SINGLE(INDEX(Data!$A$1:G$1009,_xlfn.AGGREGATE(15,6,((Data!$C$1:$C$1009=H$6)/(Data!$C$1:$C$1009=H$6))*ROW(Data!$C$1:$C$1009),ROW(H71)-ROW(H$6)),1)),"")</f>
        <v/>
      </c>
      <c r="I71" s="43"/>
      <c r="J71" s="43" t="str" cm="1">
        <f t="array" ref="J71">IFERROR(_xlfn.SINGLE(INDEX(Data!$A$1:J$1009,_xlfn.AGGREGATE(15,6,((Data!$C$1:$C$1009=J$6)/(Data!$C$1:$C$1009=J$6))*ROW(Data!$C$1:$C$1009),ROW(J71)-ROW(J$6)),1)),"")</f>
        <v/>
      </c>
      <c r="K71" s="43"/>
      <c r="L71" s="43" t="str" cm="1">
        <f t="array" ref="L71">IFERROR(_xlfn.SINGLE(INDEX(Data!$A$1:L$1009,_xlfn.AGGREGATE(15,6,((Data!$C$1:$C$1009=L$6)/(Data!$C$1:$C$1009=L$6))*ROW(Data!$C$1:$C$1009),ROW(L71)-ROW(L$6)),1)),"")</f>
        <v/>
      </c>
      <c r="M71" s="43"/>
      <c r="N71" s="43" t="str" cm="1">
        <f t="array" ref="N71">IFERROR(_xlfn.SINGLE(INDEX(Data!$A$1:N$1009,_xlfn.AGGREGATE(15,6,((Data!$C$1:$C$1009=N$6)/(Data!$C$1:$C$1009=N$6))*ROW(Data!$C$1:$C$1009),ROW(N71)-ROW(N$6)),1)),"")</f>
        <v/>
      </c>
      <c r="O71" s="43"/>
      <c r="P71" s="43" t="str" cm="1">
        <f t="array" ref="P71">IFERROR(_xlfn.SINGLE(INDEX(Data!$A$1:Q$1009,_xlfn.AGGREGATE(15,6,((Data!$C$1:$C$1009=P$6)/(Data!$C$1:$C$1009=P$6))*ROW(Data!$C$1:$C$1009),ROW(P71)-ROW(P$6)),1)),"")</f>
        <v/>
      </c>
      <c r="Q71" s="43"/>
      <c r="R71" s="43" t="str" cm="1">
        <f t="array" ref="R71">IFERROR(_xlfn.SINGLE(INDEX(Data!$A$1:R$1009,_xlfn.AGGREGATE(15,6,((Data!$C$1:$C$1009=R$6)/(Data!$C$1:$C$1009=R$6))*ROW(Data!$C$1:$C$1009),ROW(R71)-ROW(R$6)),1)),"")</f>
        <v/>
      </c>
      <c r="S71" s="43"/>
      <c r="T71" s="43" t="str" cm="1">
        <f t="array" ref="T71">IFERROR(_xlfn.SINGLE(INDEX(Data!$A$1:S$1009,_xlfn.AGGREGATE(15,6,((Data!$C$1:$C$1009=T$6)/(Data!$C$1:$C$1009=T$6))*ROW(Data!$C$1:$C$1009),ROW(T71)-ROW(T$6)),1)),"")</f>
        <v/>
      </c>
      <c r="U71" s="43"/>
      <c r="V71" s="43" t="str" cm="1">
        <f t="array" ref="V71">IFERROR(_xlfn.SINGLE(INDEX(Data!$A$1:X$1009,_xlfn.AGGREGATE(15,6,((Data!$C$1:$C$1009=V$6)/(Data!$C$1:$C$1009=V$6))*ROW(Data!$C$1:$C$1009),ROW(V71)-ROW(V$6)),1)),"")</f>
        <v>Teleformula</v>
      </c>
      <c r="W71" s="43"/>
      <c r="X71" s="43" t="str" cm="1">
        <f t="array" ref="X71">IFERROR(_xlfn.SINGLE(INDEX(Data!$A$1:Z$1009,_xlfn.AGGREGATE(15,6,((Data!$C$1:$C$1009=X$6)/(Data!$C$1:$C$1009=X$6))*ROW(Data!$C$1:$C$1009),ROW(X71)-ROW(X$6)),1)),"")</f>
        <v/>
      </c>
      <c r="Y71" s="43"/>
      <c r="Z71" s="43" t="str" cm="1">
        <f t="array" ref="Z71">IFERROR(_xlfn.SINGLE(INDEX(Data!$A$1:AB$1009,_xlfn.AGGREGATE(15,6,((Data!$C$1:$C$1009=Z$6)/(Data!$C$1:$C$1009=Z$6))*ROW(Data!$C$1:$C$1009),ROW(Z71)-ROW(Z$6)),1)),"")</f>
        <v/>
      </c>
    </row>
    <row r="72" spans="1:26" x14ac:dyDescent="0.4">
      <c r="A72" s="43"/>
      <c r="B72" s="43" t="str" cm="1">
        <f t="array" ref="B72">IFERROR(_xlfn.SINGLE(INDEX(Data!A$1:$A$1009,_xlfn.AGGREGATE(15,6,((Data!$C$1:$C$1009=B$6)/(Data!$C$1:$C$1009=B$6))*ROW(Data!$C$1:$C$1009),ROW(B72)-ROW(B$6)),1)),"")</f>
        <v/>
      </c>
      <c r="C72" s="43"/>
      <c r="D72" s="43" t="str" cm="1">
        <f t="array" ref="D72">IFERROR(_xlfn.SINGLE(INDEX(Data!$A$1:C$1009,_xlfn.AGGREGATE(15,6,((Data!$C$1:$C$1009=D$6)/(Data!$C$1:$C$1009=D$6))*ROW(Data!$C$1:$C$1009),ROW(D72)-ROW(D$6)),1)),"")</f>
        <v/>
      </c>
      <c r="E72" s="43"/>
      <c r="F72" s="43" t="str" cm="1">
        <f t="array" ref="F72">IFERROR(_xlfn.SINGLE(INDEX(Data!$A$1:E$1009,_xlfn.AGGREGATE(15,6,((Data!$C$1:$C$1009=F$6)/(Data!$C$1:$C$1009=F$6))*ROW(Data!$C$1:$C$1009),ROW(F72)-ROW(F$6)),1)),"")</f>
        <v>Stadium 1</v>
      </c>
      <c r="G72" s="43"/>
      <c r="H72" s="43" t="str" cm="1">
        <f t="array" ref="H72">IFERROR(_xlfn.SINGLE(INDEX(Data!$A$1:G$1009,_xlfn.AGGREGATE(15,6,((Data!$C$1:$C$1009=H$6)/(Data!$C$1:$C$1009=H$6))*ROW(Data!$C$1:$C$1009),ROW(H72)-ROW(H$6)),1)),"")</f>
        <v/>
      </c>
      <c r="I72" s="43"/>
      <c r="J72" s="43" t="str" cm="1">
        <f t="array" ref="J72">IFERROR(_xlfn.SINGLE(INDEX(Data!$A$1:J$1009,_xlfn.AGGREGATE(15,6,((Data!$C$1:$C$1009=J$6)/(Data!$C$1:$C$1009=J$6))*ROW(Data!$C$1:$C$1009),ROW(J72)-ROW(J$6)),1)),"")</f>
        <v/>
      </c>
      <c r="K72" s="43"/>
      <c r="L72" s="43" t="str" cm="1">
        <f t="array" ref="L72">IFERROR(_xlfn.SINGLE(INDEX(Data!$A$1:L$1009,_xlfn.AGGREGATE(15,6,((Data!$C$1:$C$1009=L$6)/(Data!$C$1:$C$1009=L$6))*ROW(Data!$C$1:$C$1009),ROW(L72)-ROW(L$6)),1)),"")</f>
        <v/>
      </c>
      <c r="M72" s="43"/>
      <c r="N72" s="43" t="str" cm="1">
        <f t="array" ref="N72">IFERROR(_xlfn.SINGLE(INDEX(Data!$A$1:N$1009,_xlfn.AGGREGATE(15,6,((Data!$C$1:$C$1009=N$6)/(Data!$C$1:$C$1009=N$6))*ROW(Data!$C$1:$C$1009),ROW(N72)-ROW(N$6)),1)),"")</f>
        <v/>
      </c>
      <c r="O72" s="43"/>
      <c r="P72" s="43" t="str" cm="1">
        <f t="array" ref="P72">IFERROR(_xlfn.SINGLE(INDEX(Data!$A$1:Q$1009,_xlfn.AGGREGATE(15,6,((Data!$C$1:$C$1009=P$6)/(Data!$C$1:$C$1009=P$6))*ROW(Data!$C$1:$C$1009),ROW(P72)-ROW(P$6)),1)),"")</f>
        <v/>
      </c>
      <c r="Q72" s="43"/>
      <c r="R72" s="43" t="str" cm="1">
        <f t="array" ref="R72">IFERROR(_xlfn.SINGLE(INDEX(Data!$A$1:R$1009,_xlfn.AGGREGATE(15,6,((Data!$C$1:$C$1009=R$6)/(Data!$C$1:$C$1009=R$6))*ROW(Data!$C$1:$C$1009),ROW(R72)-ROW(R$6)),1)),"")</f>
        <v/>
      </c>
      <c r="S72" s="43"/>
      <c r="T72" s="43" t="str" cm="1">
        <f t="array" ref="T72">IFERROR(_xlfn.SINGLE(INDEX(Data!$A$1:S$1009,_xlfn.AGGREGATE(15,6,((Data!$C$1:$C$1009=T$6)/(Data!$C$1:$C$1009=T$6))*ROW(Data!$C$1:$C$1009),ROW(T72)-ROW(T$6)),1)),"")</f>
        <v/>
      </c>
      <c r="U72" s="43"/>
      <c r="V72" s="43" t="str" cm="1">
        <f t="array" ref="V72">IFERROR(_xlfn.SINGLE(INDEX(Data!$A$1:X$1009,_xlfn.AGGREGATE(15,6,((Data!$C$1:$C$1009=V$6)/(Data!$C$1:$C$1009=V$6))*ROW(Data!$C$1:$C$1009),ROW(V72)-ROW(V$6)),1)),"")</f>
        <v>TeleFórmula</v>
      </c>
      <c r="W72" s="43"/>
      <c r="X72" s="43" t="str" cm="1">
        <f t="array" ref="X72">IFERROR(_xlfn.SINGLE(INDEX(Data!$A$1:Z$1009,_xlfn.AGGREGATE(15,6,((Data!$C$1:$C$1009=X$6)/(Data!$C$1:$C$1009=X$6))*ROW(Data!$C$1:$C$1009),ROW(X72)-ROW(X$6)),1)),"")</f>
        <v/>
      </c>
      <c r="Y72" s="43"/>
      <c r="Z72" s="43" t="str" cm="1">
        <f t="array" ref="Z72">IFERROR(_xlfn.SINGLE(INDEX(Data!$A$1:AB$1009,_xlfn.AGGREGATE(15,6,((Data!$C$1:$C$1009=Z$6)/(Data!$C$1:$C$1009=Z$6))*ROW(Data!$C$1:$C$1009),ROW(Z72)-ROW(Z$6)),1)),"")</f>
        <v/>
      </c>
    </row>
    <row r="73" spans="1:26" x14ac:dyDescent="0.4">
      <c r="A73" s="43"/>
      <c r="B73" s="43" t="str" cm="1">
        <f t="array" ref="B73">IFERROR(_xlfn.SINGLE(INDEX(Data!A$1:$A$1009,_xlfn.AGGREGATE(15,6,((Data!$C$1:$C$1009=B$6)/(Data!$C$1:$C$1009=B$6))*ROW(Data!$C$1:$C$1009),ROW(B73)-ROW(B$6)),1)),"")</f>
        <v/>
      </c>
      <c r="C73" s="43"/>
      <c r="D73" s="43" t="str" cm="1">
        <f t="array" ref="D73">IFERROR(_xlfn.SINGLE(INDEX(Data!$A$1:C$1009,_xlfn.AGGREGATE(15,6,((Data!$C$1:$C$1009=D$6)/(Data!$C$1:$C$1009=D$6))*ROW(Data!$C$1:$C$1009),ROW(D73)-ROW(D$6)),1)),"")</f>
        <v/>
      </c>
      <c r="E73" s="43"/>
      <c r="F73" s="43" t="str" cm="1">
        <f t="array" ref="F73">IFERROR(_xlfn.SINGLE(INDEX(Data!$A$1:E$1009,_xlfn.AGGREGATE(15,6,((Data!$C$1:$C$1009=F$6)/(Data!$C$1:$C$1009=F$6))*ROW(Data!$C$1:$C$1009),ROW(F73)-ROW(F$6)),1)),"")</f>
        <v>Stadium 2</v>
      </c>
      <c r="G73" s="43"/>
      <c r="H73" s="43" t="str" cm="1">
        <f t="array" ref="H73">IFERROR(_xlfn.SINGLE(INDEX(Data!$A$1:G$1009,_xlfn.AGGREGATE(15,6,((Data!$C$1:$C$1009=H$6)/(Data!$C$1:$C$1009=H$6))*ROW(Data!$C$1:$C$1009),ROW(H73)-ROW(H$6)),1)),"")</f>
        <v/>
      </c>
      <c r="I73" s="43"/>
      <c r="J73" s="43" t="str" cm="1">
        <f t="array" ref="J73">IFERROR(_xlfn.SINGLE(INDEX(Data!$A$1:J$1009,_xlfn.AGGREGATE(15,6,((Data!$C$1:$C$1009=J$6)/(Data!$C$1:$C$1009=J$6))*ROW(Data!$C$1:$C$1009),ROW(J73)-ROW(J$6)),1)),"")</f>
        <v/>
      </c>
      <c r="K73" s="43"/>
      <c r="L73" s="43" t="str" cm="1">
        <f t="array" ref="L73">IFERROR(_xlfn.SINGLE(INDEX(Data!$A$1:L$1009,_xlfn.AGGREGATE(15,6,((Data!$C$1:$C$1009=L$6)/(Data!$C$1:$C$1009=L$6))*ROW(Data!$C$1:$C$1009),ROW(L73)-ROW(L$6)),1)),"")</f>
        <v/>
      </c>
      <c r="M73" s="43"/>
      <c r="N73" s="43" t="str" cm="1">
        <f t="array" ref="N73">IFERROR(_xlfn.SINGLE(INDEX(Data!$A$1:N$1009,_xlfn.AGGREGATE(15,6,((Data!$C$1:$C$1009=N$6)/(Data!$C$1:$C$1009=N$6))*ROW(Data!$C$1:$C$1009),ROW(N73)-ROW(N$6)),1)),"")</f>
        <v/>
      </c>
      <c r="O73" s="43"/>
      <c r="P73" s="43" t="str" cm="1">
        <f t="array" ref="P73">IFERROR(_xlfn.SINGLE(INDEX(Data!$A$1:Q$1009,_xlfn.AGGREGATE(15,6,((Data!$C$1:$C$1009=P$6)/(Data!$C$1:$C$1009=P$6))*ROW(Data!$C$1:$C$1009),ROW(P73)-ROW(P$6)),1)),"")</f>
        <v/>
      </c>
      <c r="Q73" s="43"/>
      <c r="R73" s="43" t="str" cm="1">
        <f t="array" ref="R73">IFERROR(_xlfn.SINGLE(INDEX(Data!$A$1:R$1009,_xlfn.AGGREGATE(15,6,((Data!$C$1:$C$1009=R$6)/(Data!$C$1:$C$1009=R$6))*ROW(Data!$C$1:$C$1009),ROW(R73)-ROW(R$6)),1)),"")</f>
        <v/>
      </c>
      <c r="S73" s="43"/>
      <c r="T73" s="43" t="str" cm="1">
        <f t="array" ref="T73">IFERROR(_xlfn.SINGLE(INDEX(Data!$A$1:S$1009,_xlfn.AGGREGATE(15,6,((Data!$C$1:$C$1009=T$6)/(Data!$C$1:$C$1009=T$6))*ROW(Data!$C$1:$C$1009),ROW(T73)-ROW(T$6)),1)),"")</f>
        <v/>
      </c>
      <c r="U73" s="43"/>
      <c r="V73" s="43" t="str" cm="1">
        <f t="array" ref="V73">IFERROR(_xlfn.SINGLE(INDEX(Data!$A$1:X$1009,_xlfn.AGGREGATE(15,6,((Data!$C$1:$C$1009=V$6)/(Data!$C$1:$C$1009=V$6))*ROW(Data!$C$1:$C$1009),ROW(V73)-ROW(V$6)),1)),"")</f>
        <v>Telehit</v>
      </c>
      <c r="W73" s="43"/>
      <c r="X73" s="43" t="str" cm="1">
        <f t="array" ref="X73">IFERROR(_xlfn.SINGLE(INDEX(Data!$A$1:Z$1009,_xlfn.AGGREGATE(15,6,((Data!$C$1:$C$1009=X$6)/(Data!$C$1:$C$1009=X$6))*ROW(Data!$C$1:$C$1009),ROW(X73)-ROW(X$6)),1)),"")</f>
        <v/>
      </c>
      <c r="Y73" s="43"/>
      <c r="Z73" s="43" t="str" cm="1">
        <f t="array" ref="Z73">IFERROR(_xlfn.SINGLE(INDEX(Data!$A$1:AB$1009,_xlfn.AGGREGATE(15,6,((Data!$C$1:$C$1009=Z$6)/(Data!$C$1:$C$1009=Z$6))*ROW(Data!$C$1:$C$1009),ROW(Z73)-ROW(Z$6)),1)),"")</f>
        <v/>
      </c>
    </row>
    <row r="74" spans="1:26" x14ac:dyDescent="0.4">
      <c r="A74" s="43"/>
      <c r="B74" s="43" t="str" cm="1">
        <f t="array" ref="B74">IFERROR(_xlfn.SINGLE(INDEX(Data!A$1:$A$1009,_xlfn.AGGREGATE(15,6,((Data!$C$1:$C$1009=B$6)/(Data!$C$1:$C$1009=B$6))*ROW(Data!$C$1:$C$1009),ROW(B74)-ROW(B$6)),1)),"")</f>
        <v/>
      </c>
      <c r="C74" s="43"/>
      <c r="D74" s="43" t="str" cm="1">
        <f t="array" ref="D74">IFERROR(_xlfn.SINGLE(INDEX(Data!$A$1:C$1009,_xlfn.AGGREGATE(15,6,((Data!$C$1:$C$1009=D$6)/(Data!$C$1:$C$1009=D$6))*ROW(Data!$C$1:$C$1009),ROW(D74)-ROW(D$6)),1)),"")</f>
        <v/>
      </c>
      <c r="E74" s="43"/>
      <c r="F74" s="43" t="str" cm="1">
        <f t="array" ref="F74">IFERROR(_xlfn.SINGLE(INDEX(Data!$A$1:E$1009,_xlfn.AGGREGATE(15,6,((Data!$C$1:$C$1009=F$6)/(Data!$C$1:$C$1009=F$6))*ROW(Data!$C$1:$C$1009),ROW(F74)-ROW(F$6)),1)),"")</f>
        <v>Stadium 3</v>
      </c>
      <c r="G74" s="43"/>
      <c r="H74" s="43" t="str" cm="1">
        <f t="array" ref="H74">IFERROR(_xlfn.SINGLE(INDEX(Data!$A$1:G$1009,_xlfn.AGGREGATE(15,6,((Data!$C$1:$C$1009=H$6)/(Data!$C$1:$C$1009=H$6))*ROW(Data!$C$1:$C$1009),ROW(H74)-ROW(H$6)),1)),"")</f>
        <v/>
      </c>
      <c r="I74" s="43"/>
      <c r="J74" s="43" t="str" cm="1">
        <f t="array" ref="J74">IFERROR(_xlfn.SINGLE(INDEX(Data!$A$1:J$1009,_xlfn.AGGREGATE(15,6,((Data!$C$1:$C$1009=J$6)/(Data!$C$1:$C$1009=J$6))*ROW(Data!$C$1:$C$1009),ROW(J74)-ROW(J$6)),1)),"")</f>
        <v/>
      </c>
      <c r="K74" s="43"/>
      <c r="L74" s="43" t="str" cm="1">
        <f t="array" ref="L74">IFERROR(_xlfn.SINGLE(INDEX(Data!$A$1:L$1009,_xlfn.AGGREGATE(15,6,((Data!$C$1:$C$1009=L$6)/(Data!$C$1:$C$1009=L$6))*ROW(Data!$C$1:$C$1009),ROW(L74)-ROW(L$6)),1)),"")</f>
        <v/>
      </c>
      <c r="M74" s="43"/>
      <c r="N74" s="43" t="str" cm="1">
        <f t="array" ref="N74">IFERROR(_xlfn.SINGLE(INDEX(Data!$A$1:N$1009,_xlfn.AGGREGATE(15,6,((Data!$C$1:$C$1009=N$6)/(Data!$C$1:$C$1009=N$6))*ROW(Data!$C$1:$C$1009),ROW(N74)-ROW(N$6)),1)),"")</f>
        <v/>
      </c>
      <c r="O74" s="43"/>
      <c r="P74" s="43" t="str" cm="1">
        <f t="array" ref="P74">IFERROR(_xlfn.SINGLE(INDEX(Data!$A$1:Q$1009,_xlfn.AGGREGATE(15,6,((Data!$C$1:$C$1009=P$6)/(Data!$C$1:$C$1009=P$6))*ROW(Data!$C$1:$C$1009),ROW(P74)-ROW(P$6)),1)),"")</f>
        <v/>
      </c>
      <c r="Q74" s="43"/>
      <c r="R74" s="43" t="str" cm="1">
        <f t="array" ref="R74">IFERROR(_xlfn.SINGLE(INDEX(Data!$A$1:R$1009,_xlfn.AGGREGATE(15,6,((Data!$C$1:$C$1009=R$6)/(Data!$C$1:$C$1009=R$6))*ROW(Data!$C$1:$C$1009),ROW(R74)-ROW(R$6)),1)),"")</f>
        <v/>
      </c>
      <c r="S74" s="43"/>
      <c r="T74" s="43" t="str" cm="1">
        <f t="array" ref="T74">IFERROR(_xlfn.SINGLE(INDEX(Data!$A$1:S$1009,_xlfn.AGGREGATE(15,6,((Data!$C$1:$C$1009=T$6)/(Data!$C$1:$C$1009=T$6))*ROW(Data!$C$1:$C$1009),ROW(T74)-ROW(T$6)),1)),"")</f>
        <v/>
      </c>
      <c r="U74" s="43"/>
      <c r="V74" s="43" t="str" cm="1">
        <f t="array" ref="V74">IFERROR(_xlfn.SINGLE(INDEX(Data!$A$1:X$1009,_xlfn.AGGREGATE(15,6,((Data!$C$1:$C$1009=V$6)/(Data!$C$1:$C$1009=V$6))*ROW(Data!$C$1:$C$1009),ROW(V74)-ROW(V$6)),1)),"")</f>
        <v>Telehit Urbano</v>
      </c>
      <c r="W74" s="43"/>
      <c r="X74" s="43" t="str" cm="1">
        <f t="array" ref="X74">IFERROR(_xlfn.SINGLE(INDEX(Data!$A$1:Z$1009,_xlfn.AGGREGATE(15,6,((Data!$C$1:$C$1009=X$6)/(Data!$C$1:$C$1009=X$6))*ROW(Data!$C$1:$C$1009),ROW(X74)-ROW(X$6)),1)),"")</f>
        <v/>
      </c>
      <c r="Y74" s="43"/>
      <c r="Z74" s="43" t="str" cm="1">
        <f t="array" ref="Z74">IFERROR(_xlfn.SINGLE(INDEX(Data!$A$1:AB$1009,_xlfn.AGGREGATE(15,6,((Data!$C$1:$C$1009=Z$6)/(Data!$C$1:$C$1009=Z$6))*ROW(Data!$C$1:$C$1009),ROW(Z74)-ROW(Z$6)),1)),"")</f>
        <v/>
      </c>
    </row>
    <row r="75" spans="1:26" x14ac:dyDescent="0.4">
      <c r="A75" s="43"/>
      <c r="B75" s="43" t="str" cm="1">
        <f t="array" ref="B75">IFERROR(_xlfn.SINGLE(INDEX(Data!A$1:$A$1009,_xlfn.AGGREGATE(15,6,((Data!$C$1:$C$1009=B$6)/(Data!$C$1:$C$1009=B$6))*ROW(Data!$C$1:$C$1009),ROW(B75)-ROW(B$6)),1)),"")</f>
        <v/>
      </c>
      <c r="C75" s="43"/>
      <c r="D75" s="43" t="str" cm="1">
        <f t="array" ref="D75">IFERROR(_xlfn.SINGLE(INDEX(Data!$A$1:C$1009,_xlfn.AGGREGATE(15,6,((Data!$C$1:$C$1009=D$6)/(Data!$C$1:$C$1009=D$6))*ROW(Data!$C$1:$C$1009),ROW(D75)-ROW(D$6)),1)),"")</f>
        <v/>
      </c>
      <c r="E75" s="43"/>
      <c r="F75" s="43" t="str" cm="1">
        <f t="array" ref="F75">IFERROR(_xlfn.SINGLE(INDEX(Data!$A$1:E$1009,_xlfn.AGGREGATE(15,6,((Data!$C$1:$C$1009=F$6)/(Data!$C$1:$C$1009=F$6))*ROW(Data!$C$1:$C$1009),ROW(F75)-ROW(F$6)),1)),"")</f>
        <v>Tennis Channel</v>
      </c>
      <c r="G75" s="43"/>
      <c r="H75" s="43" t="str" cm="1">
        <f t="array" ref="H75">IFERROR(_xlfn.SINGLE(INDEX(Data!$A$1:G$1009,_xlfn.AGGREGATE(15,6,((Data!$C$1:$C$1009=H$6)/(Data!$C$1:$C$1009=H$6))*ROW(Data!$C$1:$C$1009),ROW(H75)-ROW(H$6)),1)),"")</f>
        <v/>
      </c>
      <c r="I75" s="43"/>
      <c r="J75" s="43" t="str" cm="1">
        <f t="array" ref="J75">IFERROR(_xlfn.SINGLE(INDEX(Data!$A$1:J$1009,_xlfn.AGGREGATE(15,6,((Data!$C$1:$C$1009=J$6)/(Data!$C$1:$C$1009=J$6))*ROW(Data!$C$1:$C$1009),ROW(J75)-ROW(J$6)),1)),"")</f>
        <v/>
      </c>
      <c r="K75" s="43"/>
      <c r="L75" s="43" t="str" cm="1">
        <f t="array" ref="L75">IFERROR(_xlfn.SINGLE(INDEX(Data!$A$1:L$1009,_xlfn.AGGREGATE(15,6,((Data!$C$1:$C$1009=L$6)/(Data!$C$1:$C$1009=L$6))*ROW(Data!$C$1:$C$1009),ROW(L75)-ROW(L$6)),1)),"")</f>
        <v/>
      </c>
      <c r="M75" s="43"/>
      <c r="N75" s="43" t="str" cm="1">
        <f t="array" ref="N75">IFERROR(_xlfn.SINGLE(INDEX(Data!$A$1:N$1009,_xlfn.AGGREGATE(15,6,((Data!$C$1:$C$1009=N$6)/(Data!$C$1:$C$1009=N$6))*ROW(Data!$C$1:$C$1009),ROW(N75)-ROW(N$6)),1)),"")</f>
        <v/>
      </c>
      <c r="O75" s="43"/>
      <c r="P75" s="43" t="str" cm="1">
        <f t="array" ref="P75">IFERROR(_xlfn.SINGLE(INDEX(Data!$A$1:Q$1009,_xlfn.AGGREGATE(15,6,((Data!$C$1:$C$1009=P$6)/(Data!$C$1:$C$1009=P$6))*ROW(Data!$C$1:$C$1009),ROW(P75)-ROW(P$6)),1)),"")</f>
        <v/>
      </c>
      <c r="Q75" s="43"/>
      <c r="R75" s="43" t="str" cm="1">
        <f t="array" ref="R75">IFERROR(_xlfn.SINGLE(INDEX(Data!$A$1:R$1009,_xlfn.AGGREGATE(15,6,((Data!$C$1:$C$1009=R$6)/(Data!$C$1:$C$1009=R$6))*ROW(Data!$C$1:$C$1009),ROW(R75)-ROW(R$6)),1)),"")</f>
        <v/>
      </c>
      <c r="S75" s="43"/>
      <c r="T75" s="43" t="str" cm="1">
        <f t="array" ref="T75">IFERROR(_xlfn.SINGLE(INDEX(Data!$A$1:S$1009,_xlfn.AGGREGATE(15,6,((Data!$C$1:$C$1009=T$6)/(Data!$C$1:$C$1009=T$6))*ROW(Data!$C$1:$C$1009),ROW(T75)-ROW(T$6)),1)),"")</f>
        <v/>
      </c>
      <c r="U75" s="43"/>
      <c r="V75" s="43" t="str" cm="1">
        <f t="array" ref="V75">IFERROR(_xlfn.SINGLE(INDEX(Data!$A$1:X$1009,_xlfn.AGGREGATE(15,6,((Data!$C$1:$C$1009=V$6)/(Data!$C$1:$C$1009=V$6))*ROW(Data!$C$1:$C$1009),ROW(V75)-ROW(V$6)),1)),"")</f>
        <v>Telemundo</v>
      </c>
      <c r="W75" s="43"/>
      <c r="X75" s="43" t="str" cm="1">
        <f t="array" ref="X75">IFERROR(_xlfn.SINGLE(INDEX(Data!$A$1:Z$1009,_xlfn.AGGREGATE(15,6,((Data!$C$1:$C$1009=X$6)/(Data!$C$1:$C$1009=X$6))*ROW(Data!$C$1:$C$1009),ROW(X75)-ROW(X$6)),1)),"")</f>
        <v/>
      </c>
      <c r="Y75" s="43"/>
      <c r="Z75" s="43" t="str" cm="1">
        <f t="array" ref="Z75">IFERROR(_xlfn.SINGLE(INDEX(Data!$A$1:AB$1009,_xlfn.AGGREGATE(15,6,((Data!$C$1:$C$1009=Z$6)/(Data!$C$1:$C$1009=Z$6))*ROW(Data!$C$1:$C$1009),ROW(Z75)-ROW(Z$6)),1)),"")</f>
        <v/>
      </c>
    </row>
    <row r="76" spans="1:26" ht="24" x14ac:dyDescent="0.4">
      <c r="A76" s="43"/>
      <c r="B76" s="43" t="str" cm="1">
        <f t="array" ref="B76">IFERROR(_xlfn.SINGLE(INDEX(Data!A$1:$A$1009,_xlfn.AGGREGATE(15,6,((Data!$C$1:$C$1009=B$6)/(Data!$C$1:$C$1009=B$6))*ROW(Data!$C$1:$C$1009),ROW(B76)-ROW(B$6)),1)),"")</f>
        <v/>
      </c>
      <c r="C76" s="43"/>
      <c r="D76" s="43" t="str" cm="1">
        <f t="array" ref="D76">IFERROR(_xlfn.SINGLE(INDEX(Data!$A$1:C$1009,_xlfn.AGGREGATE(15,6,((Data!$C$1:$C$1009=D$6)/(Data!$C$1:$C$1009=D$6))*ROW(Data!$C$1:$C$1009),ROW(D76)-ROW(D$6)),1)),"")</f>
        <v/>
      </c>
      <c r="E76" s="43"/>
      <c r="F76" s="43" t="str" cm="1">
        <f t="array" ref="F76">IFERROR(_xlfn.SINGLE(INDEX(Data!$A$1:E$1009,_xlfn.AGGREGATE(15,6,((Data!$C$1:$C$1009=F$6)/(Data!$C$1:$C$1009=F$6))*ROW(Data!$C$1:$C$1009),ROW(F76)-ROW(F$6)),1)),"")</f>
        <v>The Cowboy Channel</v>
      </c>
      <c r="G76" s="43"/>
      <c r="H76" s="43" t="str" cm="1">
        <f t="array" ref="H76">IFERROR(_xlfn.SINGLE(INDEX(Data!$A$1:G$1009,_xlfn.AGGREGATE(15,6,((Data!$C$1:$C$1009=H$6)/(Data!$C$1:$C$1009=H$6))*ROW(Data!$C$1:$C$1009),ROW(H76)-ROW(H$6)),1)),"")</f>
        <v/>
      </c>
      <c r="I76" s="43"/>
      <c r="J76" s="43" t="str" cm="1">
        <f t="array" ref="J76">IFERROR(_xlfn.SINGLE(INDEX(Data!$A$1:J$1009,_xlfn.AGGREGATE(15,6,((Data!$C$1:$C$1009=J$6)/(Data!$C$1:$C$1009=J$6))*ROW(Data!$C$1:$C$1009),ROW(J76)-ROW(J$6)),1)),"")</f>
        <v/>
      </c>
      <c r="K76" s="43"/>
      <c r="L76" s="43" t="str" cm="1">
        <f t="array" ref="L76">IFERROR(_xlfn.SINGLE(INDEX(Data!$A$1:L$1009,_xlfn.AGGREGATE(15,6,((Data!$C$1:$C$1009=L$6)/(Data!$C$1:$C$1009=L$6))*ROW(Data!$C$1:$C$1009),ROW(L76)-ROW(L$6)),1)),"")</f>
        <v/>
      </c>
      <c r="M76" s="43"/>
      <c r="N76" s="43" t="str" cm="1">
        <f t="array" ref="N76">IFERROR(_xlfn.SINGLE(INDEX(Data!$A$1:N$1009,_xlfn.AGGREGATE(15,6,((Data!$C$1:$C$1009=N$6)/(Data!$C$1:$C$1009=N$6))*ROW(Data!$C$1:$C$1009),ROW(N76)-ROW(N$6)),1)),"")</f>
        <v/>
      </c>
      <c r="O76" s="43"/>
      <c r="P76" s="43" t="str" cm="1">
        <f t="array" ref="P76">IFERROR(_xlfn.SINGLE(INDEX(Data!$A$1:Q$1009,_xlfn.AGGREGATE(15,6,((Data!$C$1:$C$1009=P$6)/(Data!$C$1:$C$1009=P$6))*ROW(Data!$C$1:$C$1009),ROW(P76)-ROW(P$6)),1)),"")</f>
        <v/>
      </c>
      <c r="Q76" s="43"/>
      <c r="R76" s="43" t="str" cm="1">
        <f t="array" ref="R76">IFERROR(_xlfn.SINGLE(INDEX(Data!$A$1:R$1009,_xlfn.AGGREGATE(15,6,((Data!$C$1:$C$1009=R$6)/(Data!$C$1:$C$1009=R$6))*ROW(Data!$C$1:$C$1009),ROW(R76)-ROW(R$6)),1)),"")</f>
        <v/>
      </c>
      <c r="S76" s="43"/>
      <c r="T76" s="43" t="str" cm="1">
        <f t="array" ref="T76">IFERROR(_xlfn.SINGLE(INDEX(Data!$A$1:S$1009,_xlfn.AGGREGATE(15,6,((Data!$C$1:$C$1009=T$6)/(Data!$C$1:$C$1009=T$6))*ROW(Data!$C$1:$C$1009),ROW(T76)-ROW(T$6)),1)),"")</f>
        <v/>
      </c>
      <c r="U76" s="43"/>
      <c r="V76" s="43" t="str" cm="1">
        <f t="array" ref="V76">IFERROR(_xlfn.SINGLE(INDEX(Data!$A$1:X$1009,_xlfn.AGGREGATE(15,6,((Data!$C$1:$C$1009=V$6)/(Data!$C$1:$C$1009=V$6))*ROW(Data!$C$1:$C$1009),ROW(V76)-ROW(V$6)),1)),"")</f>
        <v>Teleritmo</v>
      </c>
      <c r="W76" s="43"/>
      <c r="X76" s="43" t="str" cm="1">
        <f t="array" ref="X76">IFERROR(_xlfn.SINGLE(INDEX(Data!$A$1:Z$1009,_xlfn.AGGREGATE(15,6,((Data!$C$1:$C$1009=X$6)/(Data!$C$1:$C$1009=X$6))*ROW(Data!$C$1:$C$1009),ROW(X76)-ROW(X$6)),1)),"")</f>
        <v/>
      </c>
      <c r="Y76" s="43"/>
      <c r="Z76" s="43" t="str" cm="1">
        <f t="array" ref="Z76">IFERROR(_xlfn.SINGLE(INDEX(Data!$A$1:AB$1009,_xlfn.AGGREGATE(15,6,((Data!$C$1:$C$1009=Z$6)/(Data!$C$1:$C$1009=Z$6))*ROW(Data!$C$1:$C$1009),ROW(Z76)-ROW(Z$6)),1)),"")</f>
        <v/>
      </c>
    </row>
    <row r="77" spans="1:26" x14ac:dyDescent="0.4">
      <c r="A77" s="43"/>
      <c r="B77" s="43" t="str" cm="1">
        <f t="array" ref="B77">IFERROR(_xlfn.SINGLE(INDEX(Data!A$1:$A$1009,_xlfn.AGGREGATE(15,6,((Data!$C$1:$C$1009=B$6)/(Data!$C$1:$C$1009=B$6))*ROW(Data!$C$1:$C$1009),ROW(B77)-ROW(B$6)),1)),"")</f>
        <v/>
      </c>
      <c r="C77" s="43"/>
      <c r="D77" s="43" t="str" cm="1">
        <f t="array" ref="D77">IFERROR(_xlfn.SINGLE(INDEX(Data!$A$1:C$1009,_xlfn.AGGREGATE(15,6,((Data!$C$1:$C$1009=D$6)/(Data!$C$1:$C$1009=D$6))*ROW(Data!$C$1:$C$1009),ROW(D77)-ROW(D$6)),1)),"")</f>
        <v/>
      </c>
      <c r="E77" s="43"/>
      <c r="F77" s="43" t="str" cm="1">
        <f t="array" ref="F77">IFERROR(_xlfn.SINGLE(INDEX(Data!$A$1:E$1009,_xlfn.AGGREGATE(15,6,((Data!$C$1:$C$1009=F$6)/(Data!$C$1:$C$1009=F$6))*ROW(Data!$C$1:$C$1009),ROW(F77)-ROW(F$6)),1)),"")</f>
        <v>TVG</v>
      </c>
      <c r="G77" s="43"/>
      <c r="H77" s="43" t="str" cm="1">
        <f t="array" ref="H77">IFERROR(_xlfn.SINGLE(INDEX(Data!$A$1:G$1009,_xlfn.AGGREGATE(15,6,((Data!$C$1:$C$1009=H$6)/(Data!$C$1:$C$1009=H$6))*ROW(Data!$C$1:$C$1009),ROW(H77)-ROW(H$6)),1)),"")</f>
        <v/>
      </c>
      <c r="I77" s="43"/>
      <c r="J77" s="43" t="str" cm="1">
        <f t="array" ref="J77">IFERROR(_xlfn.SINGLE(INDEX(Data!$A$1:J$1009,_xlfn.AGGREGATE(15,6,((Data!$C$1:$C$1009=J$6)/(Data!$C$1:$C$1009=J$6))*ROW(Data!$C$1:$C$1009),ROW(J77)-ROW(J$6)),1)),"")</f>
        <v/>
      </c>
      <c r="K77" s="43"/>
      <c r="L77" s="43" t="str" cm="1">
        <f t="array" ref="L77">IFERROR(_xlfn.SINGLE(INDEX(Data!$A$1:L$1009,_xlfn.AGGREGATE(15,6,((Data!$C$1:$C$1009=L$6)/(Data!$C$1:$C$1009=L$6))*ROW(Data!$C$1:$C$1009),ROW(L77)-ROW(L$6)),1)),"")</f>
        <v/>
      </c>
      <c r="M77" s="43"/>
      <c r="N77" s="43" t="str" cm="1">
        <f t="array" ref="N77">IFERROR(_xlfn.SINGLE(INDEX(Data!$A$1:N$1009,_xlfn.AGGREGATE(15,6,((Data!$C$1:$C$1009=N$6)/(Data!$C$1:$C$1009=N$6))*ROW(Data!$C$1:$C$1009),ROW(N77)-ROW(N$6)),1)),"")</f>
        <v/>
      </c>
      <c r="O77" s="43"/>
      <c r="P77" s="43" t="str" cm="1">
        <f t="array" ref="P77">IFERROR(_xlfn.SINGLE(INDEX(Data!$A$1:Q$1009,_xlfn.AGGREGATE(15,6,((Data!$C$1:$C$1009=P$6)/(Data!$C$1:$C$1009=P$6))*ROW(Data!$C$1:$C$1009),ROW(P77)-ROW(P$6)),1)),"")</f>
        <v/>
      </c>
      <c r="Q77" s="43"/>
      <c r="R77" s="43" t="str" cm="1">
        <f t="array" ref="R77">IFERROR(_xlfn.SINGLE(INDEX(Data!$A$1:R$1009,_xlfn.AGGREGATE(15,6,((Data!$C$1:$C$1009=R$6)/(Data!$C$1:$C$1009=R$6))*ROW(Data!$C$1:$C$1009),ROW(R77)-ROW(R$6)),1)),"")</f>
        <v/>
      </c>
      <c r="S77" s="43"/>
      <c r="T77" s="43" t="str" cm="1">
        <f t="array" ref="T77">IFERROR(_xlfn.SINGLE(INDEX(Data!$A$1:S$1009,_xlfn.AGGREGATE(15,6,((Data!$C$1:$C$1009=T$6)/(Data!$C$1:$C$1009=T$6))*ROW(Data!$C$1:$C$1009),ROW(T77)-ROW(T$6)),1)),"")</f>
        <v/>
      </c>
      <c r="U77" s="43"/>
      <c r="V77" s="43" t="str" cm="1">
        <f t="array" ref="V77">IFERROR(_xlfn.SINGLE(INDEX(Data!$A$1:X$1009,_xlfn.AGGREGATE(15,6,((Data!$C$1:$C$1009=V$6)/(Data!$C$1:$C$1009=V$6))*ROW(Data!$C$1:$C$1009),ROW(V77)-ROW(V$6)),1)),"")</f>
        <v>Tlnovelas</v>
      </c>
      <c r="W77" s="43"/>
      <c r="X77" s="43" t="str" cm="1">
        <f t="array" ref="X77">IFERROR(_xlfn.SINGLE(INDEX(Data!$A$1:Z$1009,_xlfn.AGGREGATE(15,6,((Data!$C$1:$C$1009=X$6)/(Data!$C$1:$C$1009=X$6))*ROW(Data!$C$1:$C$1009),ROW(X77)-ROW(X$6)),1)),"")</f>
        <v/>
      </c>
      <c r="Y77" s="43"/>
      <c r="Z77" s="43" t="str" cm="1">
        <f t="array" ref="Z77">IFERROR(_xlfn.SINGLE(INDEX(Data!$A$1:AB$1009,_xlfn.AGGREGATE(15,6,((Data!$C$1:$C$1009=Z$6)/(Data!$C$1:$C$1009=Z$6))*ROW(Data!$C$1:$C$1009),ROW(Z77)-ROW(Z$6)),1)),"")</f>
        <v/>
      </c>
    </row>
    <row r="78" spans="1:26" x14ac:dyDescent="0.4">
      <c r="A78" s="43"/>
      <c r="B78" s="43" t="str" cm="1">
        <f t="array" ref="B78">IFERROR(_xlfn.SINGLE(INDEX(Data!A$1:$A$1009,_xlfn.AGGREGATE(15,6,((Data!$C$1:$C$1009=B$6)/(Data!$C$1:$C$1009=B$6))*ROW(Data!$C$1:$C$1009),ROW(B78)-ROW(B$6)),1)),"")</f>
        <v/>
      </c>
      <c r="C78" s="43"/>
      <c r="D78" s="43" t="str" cm="1">
        <f t="array" ref="D78">IFERROR(_xlfn.SINGLE(INDEX(Data!$A$1:C$1009,_xlfn.AGGREGATE(15,6,((Data!$C$1:$C$1009=D$6)/(Data!$C$1:$C$1009=D$6))*ROW(Data!$C$1:$C$1009),ROW(D78)-ROW(D$6)),1)),"")</f>
        <v/>
      </c>
      <c r="E78" s="43"/>
      <c r="F78" s="43" t="str" cm="1">
        <f t="array" ref="F78">IFERROR(_xlfn.SINGLE(INDEX(Data!$A$1:E$1009,_xlfn.AGGREGATE(15,6,((Data!$C$1:$C$1009=F$6)/(Data!$C$1:$C$1009=F$6))*ROW(Data!$C$1:$C$1009),ROW(F78)-ROW(F$6)),1)),"")</f>
        <v>TVG2</v>
      </c>
      <c r="G78" s="43"/>
      <c r="H78" s="43" t="str" cm="1">
        <f t="array" ref="H78">IFERROR(_xlfn.SINGLE(INDEX(Data!$A$1:G$1009,_xlfn.AGGREGATE(15,6,((Data!$C$1:$C$1009=H$6)/(Data!$C$1:$C$1009=H$6))*ROW(Data!$C$1:$C$1009),ROW(H78)-ROW(H$6)),1)),"")</f>
        <v/>
      </c>
      <c r="I78" s="43"/>
      <c r="J78" s="43" t="str" cm="1">
        <f t="array" ref="J78">IFERROR(_xlfn.SINGLE(INDEX(Data!$A$1:J$1009,_xlfn.AGGREGATE(15,6,((Data!$C$1:$C$1009=J$6)/(Data!$C$1:$C$1009=J$6))*ROW(Data!$C$1:$C$1009),ROW(J78)-ROW(J$6)),1)),"")</f>
        <v/>
      </c>
      <c r="K78" s="43"/>
      <c r="L78" s="43" t="str" cm="1">
        <f t="array" ref="L78">IFERROR(_xlfn.SINGLE(INDEX(Data!$A$1:L$1009,_xlfn.AGGREGATE(15,6,((Data!$C$1:$C$1009=L$6)/(Data!$C$1:$C$1009=L$6))*ROW(Data!$C$1:$C$1009),ROW(L78)-ROW(L$6)),1)),"")</f>
        <v/>
      </c>
      <c r="M78" s="43"/>
      <c r="N78" s="43" t="str" cm="1">
        <f t="array" ref="N78">IFERROR(_xlfn.SINGLE(INDEX(Data!$A$1:N$1009,_xlfn.AGGREGATE(15,6,((Data!$C$1:$C$1009=N$6)/(Data!$C$1:$C$1009=N$6))*ROW(Data!$C$1:$C$1009),ROW(N78)-ROW(N$6)),1)),"")</f>
        <v/>
      </c>
      <c r="O78" s="43"/>
      <c r="P78" s="43" t="str" cm="1">
        <f t="array" ref="P78">IFERROR(_xlfn.SINGLE(INDEX(Data!$A$1:Q$1009,_xlfn.AGGREGATE(15,6,((Data!$C$1:$C$1009=P$6)/(Data!$C$1:$C$1009=P$6))*ROW(Data!$C$1:$C$1009),ROW(P78)-ROW(P$6)),1)),"")</f>
        <v/>
      </c>
      <c r="Q78" s="43"/>
      <c r="R78" s="43" t="str" cm="1">
        <f t="array" ref="R78">IFERROR(_xlfn.SINGLE(INDEX(Data!$A$1:R$1009,_xlfn.AGGREGATE(15,6,((Data!$C$1:$C$1009=R$6)/(Data!$C$1:$C$1009=R$6))*ROW(Data!$C$1:$C$1009),ROW(R78)-ROW(R$6)),1)),"")</f>
        <v/>
      </c>
      <c r="S78" s="43"/>
      <c r="T78" s="43" t="str" cm="1">
        <f t="array" ref="T78">IFERROR(_xlfn.SINGLE(INDEX(Data!$A$1:S$1009,_xlfn.AGGREGATE(15,6,((Data!$C$1:$C$1009=T$6)/(Data!$C$1:$C$1009=T$6))*ROW(Data!$C$1:$C$1009),ROW(T78)-ROW(T$6)),1)),"")</f>
        <v/>
      </c>
      <c r="U78" s="43"/>
      <c r="V78" s="43" t="str" cm="1">
        <f t="array" ref="V78">IFERROR(_xlfn.SINGLE(INDEX(Data!$A$1:X$1009,_xlfn.AGGREGATE(15,6,((Data!$C$1:$C$1009=V$6)/(Data!$C$1:$C$1009=V$6))*ROW(Data!$C$1:$C$1009),ROW(V78)-ROW(V$6)),1)),"")</f>
        <v>Todo Noticias</v>
      </c>
      <c r="W78" s="43"/>
      <c r="X78" s="43" t="str" cm="1">
        <f t="array" ref="X78">IFERROR(_xlfn.SINGLE(INDEX(Data!$A$1:Z$1009,_xlfn.AGGREGATE(15,6,((Data!$C$1:$C$1009=X$6)/(Data!$C$1:$C$1009=X$6))*ROW(Data!$C$1:$C$1009),ROW(X78)-ROW(X$6)),1)),"")</f>
        <v/>
      </c>
      <c r="Y78" s="43"/>
      <c r="Z78" s="43" t="str" cm="1">
        <f t="array" ref="Z78">IFERROR(_xlfn.SINGLE(INDEX(Data!$A$1:AB$1009,_xlfn.AGGREGATE(15,6,((Data!$C$1:$C$1009=Z$6)/(Data!$C$1:$C$1009=Z$6))*ROW(Data!$C$1:$C$1009),ROW(Z78)-ROW(Z$6)),1)),"")</f>
        <v/>
      </c>
    </row>
    <row r="79" spans="1:26" x14ac:dyDescent="0.4">
      <c r="A79" s="43"/>
      <c r="B79" s="43" t="str" cm="1">
        <f t="array" ref="B79">IFERROR(_xlfn.SINGLE(INDEX(Data!A$1:$A$1009,_xlfn.AGGREGATE(15,6,((Data!$C$1:$C$1009=B$6)/(Data!$C$1:$C$1009=B$6))*ROW(Data!$C$1:$C$1009),ROW(B79)-ROW(B$6)),1)),"")</f>
        <v/>
      </c>
      <c r="C79" s="43"/>
      <c r="D79" s="43" t="str" cm="1">
        <f t="array" ref="D79">IFERROR(_xlfn.SINGLE(INDEX(Data!$A$1:C$1009,_xlfn.AGGREGATE(15,6,((Data!$C$1:$C$1009=D$6)/(Data!$C$1:$C$1009=D$6))*ROW(Data!$C$1:$C$1009),ROW(D79)-ROW(D$6)),1)),"")</f>
        <v/>
      </c>
      <c r="E79" s="43"/>
      <c r="F79" s="43" t="str" cm="1">
        <f t="array" ref="F79">IFERROR(_xlfn.SINGLE(INDEX(Data!$A$1:E$1009,_xlfn.AGGREGATE(15,6,((Data!$C$1:$C$1009=F$6)/(Data!$C$1:$C$1009=F$6))*ROW(Data!$C$1:$C$1009),ROW(F79)-ROW(F$6)),1)),"")</f>
        <v>Ty C TV</v>
      </c>
      <c r="G79" s="43"/>
      <c r="H79" s="43" t="str" cm="1">
        <f t="array" ref="H79">IFERROR(_xlfn.SINGLE(INDEX(Data!$A$1:G$1009,_xlfn.AGGREGATE(15,6,((Data!$C$1:$C$1009=H$6)/(Data!$C$1:$C$1009=H$6))*ROW(Data!$C$1:$C$1009),ROW(H79)-ROW(H$6)),1)),"")</f>
        <v/>
      </c>
      <c r="I79" s="43"/>
      <c r="J79" s="43" t="str" cm="1">
        <f t="array" ref="J79">IFERROR(_xlfn.SINGLE(INDEX(Data!$A$1:J$1009,_xlfn.AGGREGATE(15,6,((Data!$C$1:$C$1009=J$6)/(Data!$C$1:$C$1009=J$6))*ROW(Data!$C$1:$C$1009),ROW(J79)-ROW(J$6)),1)),"")</f>
        <v/>
      </c>
      <c r="K79" s="43"/>
      <c r="L79" s="43" t="str" cm="1">
        <f t="array" ref="L79">IFERROR(_xlfn.SINGLE(INDEX(Data!$A$1:L$1009,_xlfn.AGGREGATE(15,6,((Data!$C$1:$C$1009=L$6)/(Data!$C$1:$C$1009=L$6))*ROW(Data!$C$1:$C$1009),ROW(L79)-ROW(L$6)),1)),"")</f>
        <v/>
      </c>
      <c r="M79" s="43"/>
      <c r="N79" s="43" t="str" cm="1">
        <f t="array" ref="N79">IFERROR(_xlfn.SINGLE(INDEX(Data!$A$1:N$1009,_xlfn.AGGREGATE(15,6,((Data!$C$1:$C$1009=N$6)/(Data!$C$1:$C$1009=N$6))*ROW(Data!$C$1:$C$1009),ROW(N79)-ROW(N$6)),1)),"")</f>
        <v/>
      </c>
      <c r="O79" s="43"/>
      <c r="P79" s="43" t="str" cm="1">
        <f t="array" ref="P79">IFERROR(_xlfn.SINGLE(INDEX(Data!$A$1:Q$1009,_xlfn.AGGREGATE(15,6,((Data!$C$1:$C$1009=P$6)/(Data!$C$1:$C$1009=P$6))*ROW(Data!$C$1:$C$1009),ROW(P79)-ROW(P$6)),1)),"")</f>
        <v/>
      </c>
      <c r="Q79" s="43"/>
      <c r="R79" s="43" t="str" cm="1">
        <f t="array" ref="R79">IFERROR(_xlfn.SINGLE(INDEX(Data!$A$1:R$1009,_xlfn.AGGREGATE(15,6,((Data!$C$1:$C$1009=R$6)/(Data!$C$1:$C$1009=R$6))*ROW(Data!$C$1:$C$1009),ROW(R79)-ROW(R$6)),1)),"")</f>
        <v/>
      </c>
      <c r="S79" s="43"/>
      <c r="T79" s="43" t="str" cm="1">
        <f t="array" ref="T79">IFERROR(_xlfn.SINGLE(INDEX(Data!$A$1:S$1009,_xlfn.AGGREGATE(15,6,((Data!$C$1:$C$1009=T$6)/(Data!$C$1:$C$1009=T$6))*ROW(Data!$C$1:$C$1009),ROW(T79)-ROW(T$6)),1)),"")</f>
        <v/>
      </c>
      <c r="U79" s="43"/>
      <c r="V79" s="43" t="str" cm="1">
        <f t="array" ref="V79">IFERROR(_xlfn.SINGLE(INDEX(Data!$A$1:X$1009,_xlfn.AGGREGATE(15,6,((Data!$C$1:$C$1009=V$6)/(Data!$C$1:$C$1009=V$6))*ROW(Data!$C$1:$C$1009),ROW(V79)-ROW(V$6)),1)),"")</f>
        <v>Tr3S</v>
      </c>
      <c r="W79" s="43"/>
      <c r="X79" s="43" t="str" cm="1">
        <f t="array" ref="X79">IFERROR(_xlfn.SINGLE(INDEX(Data!$A$1:Z$1009,_xlfn.AGGREGATE(15,6,((Data!$C$1:$C$1009=X$6)/(Data!$C$1:$C$1009=X$6))*ROW(Data!$C$1:$C$1009),ROW(X79)-ROW(X$6)),1)),"")</f>
        <v/>
      </c>
      <c r="Y79" s="43"/>
      <c r="Z79" s="43" t="str" cm="1">
        <f t="array" ref="Z79">IFERROR(_xlfn.SINGLE(INDEX(Data!$A$1:AB$1009,_xlfn.AGGREGATE(15,6,((Data!$C$1:$C$1009=Z$6)/(Data!$C$1:$C$1009=Z$6))*ROW(Data!$C$1:$C$1009),ROW(Z79)-ROW(Z$6)),1)),"")</f>
        <v/>
      </c>
    </row>
    <row r="80" spans="1:26" x14ac:dyDescent="0.4">
      <c r="A80" s="43"/>
      <c r="B80" s="43" t="str" cm="1">
        <f t="array" ref="B80">IFERROR(_xlfn.SINGLE(INDEX(Data!A$1:$A$1009,_xlfn.AGGREGATE(15,6,((Data!$C$1:$C$1009=B$6)/(Data!$C$1:$C$1009=B$6))*ROW(Data!$C$1:$C$1009),ROW(B80)-ROW(B$6)),1)),"")</f>
        <v/>
      </c>
      <c r="C80" s="43"/>
      <c r="D80" s="43" t="str" cm="1">
        <f t="array" ref="D80">IFERROR(_xlfn.SINGLE(INDEX(Data!$A$1:C$1009,_xlfn.AGGREGATE(15,6,((Data!$C$1:$C$1009=D$6)/(Data!$C$1:$C$1009=D$6))*ROW(Data!$C$1:$C$1009),ROW(D80)-ROW(D$6)),1)),"")</f>
        <v/>
      </c>
      <c r="E80" s="43"/>
      <c r="F80" s="43" t="str" cm="1">
        <f t="array" ref="F80">IFERROR(_xlfn.SINGLE(INDEX(Data!$A$1:E$1009,_xlfn.AGGREGATE(15,6,((Data!$C$1:$C$1009=F$6)/(Data!$C$1:$C$1009=F$6))*ROW(Data!$C$1:$C$1009),ROW(F80)-ROW(F$6)),1)),"")</f>
        <v>VSIN</v>
      </c>
      <c r="G80" s="43"/>
      <c r="H80" s="43" t="str" cm="1">
        <f t="array" ref="H80">IFERROR(_xlfn.SINGLE(INDEX(Data!$A$1:G$1009,_xlfn.AGGREGATE(15,6,((Data!$C$1:$C$1009=H$6)/(Data!$C$1:$C$1009=H$6))*ROW(Data!$C$1:$C$1009),ROW(H80)-ROW(H$6)),1)),"")</f>
        <v/>
      </c>
      <c r="I80" s="43"/>
      <c r="J80" s="43" t="str" cm="1">
        <f t="array" ref="J80">IFERROR(_xlfn.SINGLE(INDEX(Data!$A$1:J$1009,_xlfn.AGGREGATE(15,6,((Data!$C$1:$C$1009=J$6)/(Data!$C$1:$C$1009=J$6))*ROW(Data!$C$1:$C$1009),ROW(J80)-ROW(J$6)),1)),"")</f>
        <v/>
      </c>
      <c r="K80" s="43"/>
      <c r="L80" s="43" t="str" cm="1">
        <f t="array" ref="L80">IFERROR(_xlfn.SINGLE(INDEX(Data!$A$1:L$1009,_xlfn.AGGREGATE(15,6,((Data!$C$1:$C$1009=L$6)/(Data!$C$1:$C$1009=L$6))*ROW(Data!$C$1:$C$1009),ROW(L80)-ROW(L$6)),1)),"")</f>
        <v/>
      </c>
      <c r="M80" s="43"/>
      <c r="N80" s="43" t="str" cm="1">
        <f t="array" ref="N80">IFERROR(_xlfn.SINGLE(INDEX(Data!$A$1:N$1009,_xlfn.AGGREGATE(15,6,((Data!$C$1:$C$1009=N$6)/(Data!$C$1:$C$1009=N$6))*ROW(Data!$C$1:$C$1009),ROW(N80)-ROW(N$6)),1)),"")</f>
        <v/>
      </c>
      <c r="O80" s="43"/>
      <c r="P80" s="43" t="str" cm="1">
        <f t="array" ref="P80">IFERROR(_xlfn.SINGLE(INDEX(Data!$A$1:Q$1009,_xlfn.AGGREGATE(15,6,((Data!$C$1:$C$1009=P$6)/(Data!$C$1:$C$1009=P$6))*ROW(Data!$C$1:$C$1009),ROW(P80)-ROW(P$6)),1)),"")</f>
        <v/>
      </c>
      <c r="Q80" s="43"/>
      <c r="R80" s="43" t="str" cm="1">
        <f t="array" ref="R80">IFERROR(_xlfn.SINGLE(INDEX(Data!$A$1:R$1009,_xlfn.AGGREGATE(15,6,((Data!$C$1:$C$1009=R$6)/(Data!$C$1:$C$1009=R$6))*ROW(Data!$C$1:$C$1009),ROW(R80)-ROW(R$6)),1)),"")</f>
        <v/>
      </c>
      <c r="S80" s="43"/>
      <c r="T80" s="43" t="str" cm="1">
        <f t="array" ref="T80">IFERROR(_xlfn.SINGLE(INDEX(Data!$A$1:S$1009,_xlfn.AGGREGATE(15,6,((Data!$C$1:$C$1009=T$6)/(Data!$C$1:$C$1009=T$6))*ROW(Data!$C$1:$C$1009),ROW(T80)-ROW(T$6)),1)),"")</f>
        <v/>
      </c>
      <c r="U80" s="43"/>
      <c r="V80" s="43" t="str" cm="1">
        <f t="array" ref="V80">IFERROR(_xlfn.SINGLE(INDEX(Data!$A$1:X$1009,_xlfn.AGGREGATE(15,6,((Data!$C$1:$C$1009=V$6)/(Data!$C$1:$C$1009=V$6))*ROW(Data!$C$1:$C$1009),ROW(V80)-ROW(V$6)),1)),"")</f>
        <v>TUDN</v>
      </c>
      <c r="W80" s="43"/>
      <c r="X80" s="43" t="str" cm="1">
        <f t="array" ref="X80">IFERROR(_xlfn.SINGLE(INDEX(Data!$A$1:Z$1009,_xlfn.AGGREGATE(15,6,((Data!$C$1:$C$1009=X$6)/(Data!$C$1:$C$1009=X$6))*ROW(Data!$C$1:$C$1009),ROW(X80)-ROW(X$6)),1)),"")</f>
        <v/>
      </c>
      <c r="Y80" s="43"/>
      <c r="Z80" s="43" t="str" cm="1">
        <f t="array" ref="Z80">IFERROR(_xlfn.SINGLE(INDEX(Data!$A$1:AB$1009,_xlfn.AGGREGATE(15,6,((Data!$C$1:$C$1009=Z$6)/(Data!$C$1:$C$1009=Z$6))*ROW(Data!$C$1:$C$1009),ROW(Z80)-ROW(Z$6)),1)),"")</f>
        <v/>
      </c>
    </row>
    <row r="81" spans="1:26" x14ac:dyDescent="0.4">
      <c r="A81" s="43"/>
      <c r="B81" s="43" t="str" cm="1">
        <f t="array" ref="B81">IFERROR(_xlfn.SINGLE(INDEX(Data!A$1:$A$1009,_xlfn.AGGREGATE(15,6,((Data!$C$1:$C$1009=B$6)/(Data!$C$1:$C$1009=B$6))*ROW(Data!$C$1:$C$1009),ROW(B81)-ROW(B$6)),1)),"")</f>
        <v/>
      </c>
      <c r="C81" s="43"/>
      <c r="D81" s="43" t="str" cm="1">
        <f t="array" ref="D81">IFERROR(_xlfn.SINGLE(INDEX(Data!$A$1:C$1009,_xlfn.AGGREGATE(15,6,((Data!$C$1:$C$1009=D$6)/(Data!$C$1:$C$1009=D$6))*ROW(Data!$C$1:$C$1009),ROW(D81)-ROW(D$6)),1)),"")</f>
        <v/>
      </c>
      <c r="E81" s="43"/>
      <c r="F81" s="43" t="str" cm="1">
        <f t="array" ref="F81">IFERROR(_xlfn.SINGLE(INDEX(Data!$A$1:E$1009,_xlfn.AGGREGATE(15,6,((Data!$C$1:$C$1009=F$6)/(Data!$C$1:$C$1009=F$6))*ROW(Data!$C$1:$C$1009),ROW(F81)-ROW(F$6)),1)),"")</f>
        <v>Watch NFL</v>
      </c>
      <c r="G81" s="43"/>
      <c r="H81" s="43" t="str" cm="1">
        <f t="array" ref="H81">IFERROR(_xlfn.SINGLE(INDEX(Data!$A$1:G$1009,_xlfn.AGGREGATE(15,6,((Data!$C$1:$C$1009=H$6)/(Data!$C$1:$C$1009=H$6))*ROW(Data!$C$1:$C$1009),ROW(H81)-ROW(H$6)),1)),"")</f>
        <v/>
      </c>
      <c r="I81" s="43"/>
      <c r="J81" s="43" t="str" cm="1">
        <f t="array" ref="J81">IFERROR(_xlfn.SINGLE(INDEX(Data!$A$1:J$1009,_xlfn.AGGREGATE(15,6,((Data!$C$1:$C$1009=J$6)/(Data!$C$1:$C$1009=J$6))*ROW(Data!$C$1:$C$1009),ROW(J81)-ROW(J$6)),1)),"")</f>
        <v/>
      </c>
      <c r="K81" s="43"/>
      <c r="L81" s="43" t="str" cm="1">
        <f t="array" ref="L81">IFERROR(_xlfn.SINGLE(INDEX(Data!$A$1:L$1009,_xlfn.AGGREGATE(15,6,((Data!$C$1:$C$1009=L$6)/(Data!$C$1:$C$1009=L$6))*ROW(Data!$C$1:$C$1009),ROW(L81)-ROW(L$6)),1)),"")</f>
        <v/>
      </c>
      <c r="M81" s="43"/>
      <c r="N81" s="43" t="str" cm="1">
        <f t="array" ref="N81">IFERROR(_xlfn.SINGLE(INDEX(Data!$A$1:N$1009,_xlfn.AGGREGATE(15,6,((Data!$C$1:$C$1009=N$6)/(Data!$C$1:$C$1009=N$6))*ROW(Data!$C$1:$C$1009),ROW(N81)-ROW(N$6)),1)),"")</f>
        <v/>
      </c>
      <c r="O81" s="43"/>
      <c r="P81" s="43" t="str" cm="1">
        <f t="array" ref="P81">IFERROR(_xlfn.SINGLE(INDEX(Data!$A$1:Q$1009,_xlfn.AGGREGATE(15,6,((Data!$C$1:$C$1009=P$6)/(Data!$C$1:$C$1009=P$6))*ROW(Data!$C$1:$C$1009),ROW(P81)-ROW(P$6)),1)),"")</f>
        <v/>
      </c>
      <c r="Q81" s="43"/>
      <c r="R81" s="43" t="str" cm="1">
        <f t="array" ref="R81">IFERROR(_xlfn.SINGLE(INDEX(Data!$A$1:R$1009,_xlfn.AGGREGATE(15,6,((Data!$C$1:$C$1009=R$6)/(Data!$C$1:$C$1009=R$6))*ROW(Data!$C$1:$C$1009),ROW(R81)-ROW(R$6)),1)),"")</f>
        <v/>
      </c>
      <c r="S81" s="43"/>
      <c r="T81" s="43" t="str" cm="1">
        <f t="array" ref="T81">IFERROR(_xlfn.SINGLE(INDEX(Data!$A$1:S$1009,_xlfn.AGGREGATE(15,6,((Data!$C$1:$C$1009=T$6)/(Data!$C$1:$C$1009=T$6))*ROW(Data!$C$1:$C$1009),ROW(T81)-ROW(T$6)),1)),"")</f>
        <v/>
      </c>
      <c r="U81" s="43"/>
      <c r="V81" s="43" t="str" cm="1">
        <f t="array" ref="V81">IFERROR(_xlfn.SINGLE(INDEX(Data!$A$1:X$1009,_xlfn.AGGREGATE(15,6,((Data!$C$1:$C$1009=V$6)/(Data!$C$1:$C$1009=V$6))*ROW(Data!$C$1:$C$1009),ROW(V81)-ROW(V$6)),1)),"")</f>
        <v>TUDNxtra1</v>
      </c>
      <c r="W81" s="43"/>
      <c r="X81" s="43" t="str" cm="1">
        <f t="array" ref="X81">IFERROR(_xlfn.SINGLE(INDEX(Data!$A$1:Z$1009,_xlfn.AGGREGATE(15,6,((Data!$C$1:$C$1009=X$6)/(Data!$C$1:$C$1009=X$6))*ROW(Data!$C$1:$C$1009),ROW(X81)-ROW(X$6)),1)),"")</f>
        <v/>
      </c>
      <c r="Y81" s="43"/>
      <c r="Z81" s="43" t="str" cm="1">
        <f t="array" ref="Z81">IFERROR(_xlfn.SINGLE(INDEX(Data!$A$1:AB$1009,_xlfn.AGGREGATE(15,6,((Data!$C$1:$C$1009=Z$6)/(Data!$C$1:$C$1009=Z$6))*ROW(Data!$C$1:$C$1009),ROW(Z81)-ROW(Z$6)),1)),"")</f>
        <v/>
      </c>
    </row>
    <row r="82" spans="1:26" x14ac:dyDescent="0.4">
      <c r="A82" s="43"/>
      <c r="B82" s="43" t="str" cm="1">
        <f t="array" ref="B82">IFERROR(_xlfn.SINGLE(INDEX(Data!A$1:$A$1009,_xlfn.AGGREGATE(15,6,((Data!$C$1:$C$1009=B$6)/(Data!$C$1:$C$1009=B$6))*ROW(Data!$C$1:$C$1009),ROW(B82)-ROW(B$6)),1)),"")</f>
        <v/>
      </c>
      <c r="C82" s="43"/>
      <c r="D82" s="43" t="str" cm="1">
        <f t="array" ref="D82">IFERROR(_xlfn.SINGLE(INDEX(Data!$A$1:C$1009,_xlfn.AGGREGATE(15,6,((Data!$C$1:$C$1009=D$6)/(Data!$C$1:$C$1009=D$6))*ROW(Data!$C$1:$C$1009),ROW(D82)-ROW(D$6)),1)),"")</f>
        <v/>
      </c>
      <c r="E82" s="43"/>
      <c r="F82" s="43" t="str" cm="1">
        <f t="array" ref="F82">IFERROR(_xlfn.SINGLE(INDEX(Data!$A$1:E$1009,_xlfn.AGGREGATE(15,6,((Data!$C$1:$C$1009=F$6)/(Data!$C$1:$C$1009=F$6))*ROW(Data!$C$1:$C$1009),ROW(F82)-ROW(F$6)),1)),"")</f>
        <v>Willow</v>
      </c>
      <c r="G82" s="43"/>
      <c r="H82" s="43" t="str" cm="1">
        <f t="array" ref="H82">IFERROR(_xlfn.SINGLE(INDEX(Data!$A$1:G$1009,_xlfn.AGGREGATE(15,6,((Data!$C$1:$C$1009=H$6)/(Data!$C$1:$C$1009=H$6))*ROW(Data!$C$1:$C$1009),ROW(H82)-ROW(H$6)),1)),"")</f>
        <v/>
      </c>
      <c r="I82" s="43"/>
      <c r="J82" s="43" t="str" cm="1">
        <f t="array" ref="J82">IFERROR(_xlfn.SINGLE(INDEX(Data!$A$1:J$1009,_xlfn.AGGREGATE(15,6,((Data!$C$1:$C$1009=J$6)/(Data!$C$1:$C$1009=J$6))*ROW(Data!$C$1:$C$1009),ROW(J82)-ROW(J$6)),1)),"")</f>
        <v/>
      </c>
      <c r="K82" s="43"/>
      <c r="L82" s="43" t="str" cm="1">
        <f t="array" ref="L82">IFERROR(_xlfn.SINGLE(INDEX(Data!$A$1:L$1009,_xlfn.AGGREGATE(15,6,((Data!$C$1:$C$1009=L$6)/(Data!$C$1:$C$1009=L$6))*ROW(Data!$C$1:$C$1009),ROW(L82)-ROW(L$6)),1)),"")</f>
        <v/>
      </c>
      <c r="M82" s="43"/>
      <c r="N82" s="43" t="str" cm="1">
        <f t="array" ref="N82">IFERROR(_xlfn.SINGLE(INDEX(Data!$A$1:N$1009,_xlfn.AGGREGATE(15,6,((Data!$C$1:$C$1009=N$6)/(Data!$C$1:$C$1009=N$6))*ROW(Data!$C$1:$C$1009),ROW(N82)-ROW(N$6)),1)),"")</f>
        <v/>
      </c>
      <c r="O82" s="43"/>
      <c r="P82" s="43" t="str" cm="1">
        <f t="array" ref="P82">IFERROR(_xlfn.SINGLE(INDEX(Data!$A$1:Q$1009,_xlfn.AGGREGATE(15,6,((Data!$C$1:$C$1009=P$6)/(Data!$C$1:$C$1009=P$6))*ROW(Data!$C$1:$C$1009),ROW(P82)-ROW(P$6)),1)),"")</f>
        <v/>
      </c>
      <c r="Q82" s="43"/>
      <c r="R82" s="43" t="str" cm="1">
        <f t="array" ref="R82">IFERROR(_xlfn.SINGLE(INDEX(Data!$A$1:R$1009,_xlfn.AGGREGATE(15,6,((Data!$C$1:$C$1009=R$6)/(Data!$C$1:$C$1009=R$6))*ROW(Data!$C$1:$C$1009),ROW(R82)-ROW(R$6)),1)),"")</f>
        <v/>
      </c>
      <c r="S82" s="43"/>
      <c r="T82" s="43" t="str" cm="1">
        <f t="array" ref="T82">IFERROR(_xlfn.SINGLE(INDEX(Data!$A$1:S$1009,_xlfn.AGGREGATE(15,6,((Data!$C$1:$C$1009=T$6)/(Data!$C$1:$C$1009=T$6))*ROW(Data!$C$1:$C$1009),ROW(T82)-ROW(T$6)),1)),"")</f>
        <v/>
      </c>
      <c r="U82" s="43"/>
      <c r="V82" s="43" t="str" cm="1">
        <f t="array" ref="V82">IFERROR(_xlfn.SINGLE(INDEX(Data!$A$1:X$1009,_xlfn.AGGREGATE(15,6,((Data!$C$1:$C$1009=V$6)/(Data!$C$1:$C$1009=V$6))*ROW(Data!$C$1:$C$1009),ROW(V82)-ROW(V$6)),1)),"")</f>
        <v>TUDNxtra10</v>
      </c>
      <c r="W82" s="43"/>
      <c r="X82" s="43" t="str" cm="1">
        <f t="array" ref="X82">IFERROR(_xlfn.SINGLE(INDEX(Data!$A$1:Z$1009,_xlfn.AGGREGATE(15,6,((Data!$C$1:$C$1009=X$6)/(Data!$C$1:$C$1009=X$6))*ROW(Data!$C$1:$C$1009),ROW(X82)-ROW(X$6)),1)),"")</f>
        <v/>
      </c>
      <c r="Y82" s="43"/>
      <c r="Z82" s="43" t="str" cm="1">
        <f t="array" ref="Z82">IFERROR(_xlfn.SINGLE(INDEX(Data!$A$1:AB$1009,_xlfn.AGGREGATE(15,6,((Data!$C$1:$C$1009=Z$6)/(Data!$C$1:$C$1009=Z$6))*ROW(Data!$C$1:$C$1009),ROW(Z82)-ROW(Z$6)),1)),"")</f>
        <v/>
      </c>
    </row>
    <row r="83" spans="1:26" ht="24" x14ac:dyDescent="0.4">
      <c r="A83" s="43"/>
      <c r="B83" s="43" t="str" cm="1">
        <f t="array" ref="B83">IFERROR(_xlfn.SINGLE(INDEX(Data!A$1:$A$1009,_xlfn.AGGREGATE(15,6,((Data!$C$1:$C$1009=B$6)/(Data!$C$1:$C$1009=B$6))*ROW(Data!$C$1:$C$1009),ROW(B83)-ROW(B$6)),1)),"")</f>
        <v/>
      </c>
      <c r="C83" s="43"/>
      <c r="D83" s="43" t="str" cm="1">
        <f t="array" ref="D83">IFERROR(_xlfn.SINGLE(INDEX(Data!$A$1:C$1009,_xlfn.AGGREGATE(15,6,((Data!$C$1:$C$1009=D$6)/(Data!$C$1:$C$1009=D$6))*ROW(Data!$C$1:$C$1009),ROW(D83)-ROW(D$6)),1)),"")</f>
        <v/>
      </c>
      <c r="E83" s="43"/>
      <c r="F83" s="43" t="str" cm="1">
        <f t="array" ref="F83">IFERROR(_xlfn.SINGLE(INDEX(Data!$A$1:E$1009,_xlfn.AGGREGATE(15,6,((Data!$C$1:$C$1009=F$6)/(Data!$C$1:$C$1009=F$6))*ROW(Data!$C$1:$C$1009),ROW(F83)-ROW(F$6)),1)),"")</f>
        <v>World Fishing Network</v>
      </c>
      <c r="G83" s="43"/>
      <c r="H83" s="43" t="str" cm="1">
        <f t="array" ref="H83">IFERROR(_xlfn.SINGLE(INDEX(Data!$A$1:G$1009,_xlfn.AGGREGATE(15,6,((Data!$C$1:$C$1009=H$6)/(Data!$C$1:$C$1009=H$6))*ROW(Data!$C$1:$C$1009),ROW(H83)-ROW(H$6)),1)),"")</f>
        <v/>
      </c>
      <c r="I83" s="43"/>
      <c r="J83" s="43" t="str" cm="1">
        <f t="array" ref="J83">IFERROR(_xlfn.SINGLE(INDEX(Data!$A$1:J$1009,_xlfn.AGGREGATE(15,6,((Data!$C$1:$C$1009=J$6)/(Data!$C$1:$C$1009=J$6))*ROW(Data!$C$1:$C$1009),ROW(J83)-ROW(J$6)),1)),"")</f>
        <v/>
      </c>
      <c r="K83" s="43"/>
      <c r="L83" s="43" t="str" cm="1">
        <f t="array" ref="L83">IFERROR(_xlfn.SINGLE(INDEX(Data!$A$1:L$1009,_xlfn.AGGREGATE(15,6,((Data!$C$1:$C$1009=L$6)/(Data!$C$1:$C$1009=L$6))*ROW(Data!$C$1:$C$1009),ROW(L83)-ROW(L$6)),1)),"")</f>
        <v/>
      </c>
      <c r="M83" s="43"/>
      <c r="N83" s="43" t="str" cm="1">
        <f t="array" ref="N83">IFERROR(_xlfn.SINGLE(INDEX(Data!$A$1:N$1009,_xlfn.AGGREGATE(15,6,((Data!$C$1:$C$1009=N$6)/(Data!$C$1:$C$1009=N$6))*ROW(Data!$C$1:$C$1009),ROW(N83)-ROW(N$6)),1)),"")</f>
        <v/>
      </c>
      <c r="O83" s="43"/>
      <c r="P83" s="43" t="str" cm="1">
        <f t="array" ref="P83">IFERROR(_xlfn.SINGLE(INDEX(Data!$A$1:Q$1009,_xlfn.AGGREGATE(15,6,((Data!$C$1:$C$1009=P$6)/(Data!$C$1:$C$1009=P$6))*ROW(Data!$C$1:$C$1009),ROW(P83)-ROW(P$6)),1)),"")</f>
        <v/>
      </c>
      <c r="Q83" s="43"/>
      <c r="R83" s="43" t="str" cm="1">
        <f t="array" ref="R83">IFERROR(_xlfn.SINGLE(INDEX(Data!$A$1:R$1009,_xlfn.AGGREGATE(15,6,((Data!$C$1:$C$1009=R$6)/(Data!$C$1:$C$1009=R$6))*ROW(Data!$C$1:$C$1009),ROW(R83)-ROW(R$6)),1)),"")</f>
        <v/>
      </c>
      <c r="S83" s="43"/>
      <c r="T83" s="43" t="str" cm="1">
        <f t="array" ref="T83">IFERROR(_xlfn.SINGLE(INDEX(Data!$A$1:S$1009,_xlfn.AGGREGATE(15,6,((Data!$C$1:$C$1009=T$6)/(Data!$C$1:$C$1009=T$6))*ROW(Data!$C$1:$C$1009),ROW(T83)-ROW(T$6)),1)),"")</f>
        <v/>
      </c>
      <c r="U83" s="43"/>
      <c r="V83" s="43" t="str" cm="1">
        <f t="array" ref="V83">IFERROR(_xlfn.SINGLE(INDEX(Data!$A$1:X$1009,_xlfn.AGGREGATE(15,6,((Data!$C$1:$C$1009=V$6)/(Data!$C$1:$C$1009=V$6))*ROW(Data!$C$1:$C$1009),ROW(V83)-ROW(V$6)),1)),"")</f>
        <v>TUDNxtra11</v>
      </c>
      <c r="W83" s="43"/>
      <c r="X83" s="43" t="str" cm="1">
        <f t="array" ref="X83">IFERROR(_xlfn.SINGLE(INDEX(Data!$A$1:Z$1009,_xlfn.AGGREGATE(15,6,((Data!$C$1:$C$1009=X$6)/(Data!$C$1:$C$1009=X$6))*ROW(Data!$C$1:$C$1009),ROW(X83)-ROW(X$6)),1)),"")</f>
        <v/>
      </c>
      <c r="Y83" s="43"/>
      <c r="Z83" s="43" t="str" cm="1">
        <f t="array" ref="Z83">IFERROR(_xlfn.SINGLE(INDEX(Data!$A$1:AB$1009,_xlfn.AGGREGATE(15,6,((Data!$C$1:$C$1009=Z$6)/(Data!$C$1:$C$1009=Z$6))*ROW(Data!$C$1:$C$1009),ROW(Z83)-ROW(Z$6)),1)),"")</f>
        <v/>
      </c>
    </row>
    <row r="84" spans="1:26" x14ac:dyDescent="0.4">
      <c r="A84" s="43"/>
      <c r="B84" s="43" t="str" cm="1">
        <f t="array" ref="B84">IFERROR(_xlfn.SINGLE(INDEX(Data!A$1:$A$1009,_xlfn.AGGREGATE(15,6,((Data!$C$1:$C$1009=B$6)/(Data!$C$1:$C$1009=B$6))*ROW(Data!$C$1:$C$1009),ROW(B84)-ROW(B$6)),1)),"")</f>
        <v/>
      </c>
      <c r="C84" s="43"/>
      <c r="D84" s="43" t="str" cm="1">
        <f t="array" ref="D84">IFERROR(_xlfn.SINGLE(INDEX(Data!$A$1:C$1009,_xlfn.AGGREGATE(15,6,((Data!$C$1:$C$1009=D$6)/(Data!$C$1:$C$1009=D$6))*ROW(Data!$C$1:$C$1009),ROW(D84)-ROW(D$6)),1)),"")</f>
        <v/>
      </c>
      <c r="E84" s="43"/>
      <c r="F84" s="43" t="str" cm="1">
        <f t="array" ref="F84">IFERROR(_xlfn.SINGLE(INDEX(Data!$A$1:E$1009,_xlfn.AGGREGATE(15,6,((Data!$C$1:$C$1009=F$6)/(Data!$C$1:$C$1009=F$6))*ROW(Data!$C$1:$C$1009),ROW(F84)-ROW(F$6)),1)),"")</f>
        <v>Zona Futbol New</v>
      </c>
      <c r="G84" s="43"/>
      <c r="H84" s="43" t="str" cm="1">
        <f t="array" ref="H84">IFERROR(_xlfn.SINGLE(INDEX(Data!$A$1:G$1009,_xlfn.AGGREGATE(15,6,((Data!$C$1:$C$1009=H$6)/(Data!$C$1:$C$1009=H$6))*ROW(Data!$C$1:$C$1009),ROW(H84)-ROW(H$6)),1)),"")</f>
        <v/>
      </c>
      <c r="I84" s="43"/>
      <c r="J84" s="43" t="str" cm="1">
        <f t="array" ref="J84">IFERROR(_xlfn.SINGLE(INDEX(Data!$A$1:J$1009,_xlfn.AGGREGATE(15,6,((Data!$C$1:$C$1009=J$6)/(Data!$C$1:$C$1009=J$6))*ROW(Data!$C$1:$C$1009),ROW(J84)-ROW(J$6)),1)),"")</f>
        <v/>
      </c>
      <c r="K84" s="43"/>
      <c r="L84" s="43" t="str" cm="1">
        <f t="array" ref="L84">IFERROR(_xlfn.SINGLE(INDEX(Data!$A$1:L$1009,_xlfn.AGGREGATE(15,6,((Data!$C$1:$C$1009=L$6)/(Data!$C$1:$C$1009=L$6))*ROW(Data!$C$1:$C$1009),ROW(L84)-ROW(L$6)),1)),"")</f>
        <v/>
      </c>
      <c r="M84" s="43"/>
      <c r="N84" s="43" t="str" cm="1">
        <f t="array" ref="N84">IFERROR(_xlfn.SINGLE(INDEX(Data!$A$1:N$1009,_xlfn.AGGREGATE(15,6,((Data!$C$1:$C$1009=N$6)/(Data!$C$1:$C$1009=N$6))*ROW(Data!$C$1:$C$1009),ROW(N84)-ROW(N$6)),1)),"")</f>
        <v/>
      </c>
      <c r="O84" s="43"/>
      <c r="P84" s="43" t="str" cm="1">
        <f t="array" ref="P84">IFERROR(_xlfn.SINGLE(INDEX(Data!$A$1:Q$1009,_xlfn.AGGREGATE(15,6,((Data!$C$1:$C$1009=P$6)/(Data!$C$1:$C$1009=P$6))*ROW(Data!$C$1:$C$1009),ROW(P84)-ROW(P$6)),1)),"")</f>
        <v/>
      </c>
      <c r="Q84" s="43"/>
      <c r="R84" s="43" t="str" cm="1">
        <f t="array" ref="R84">IFERROR(_xlfn.SINGLE(INDEX(Data!$A$1:R$1009,_xlfn.AGGREGATE(15,6,((Data!$C$1:$C$1009=R$6)/(Data!$C$1:$C$1009=R$6))*ROW(Data!$C$1:$C$1009),ROW(R84)-ROW(R$6)),1)),"")</f>
        <v/>
      </c>
      <c r="S84" s="43"/>
      <c r="T84" s="43" t="str" cm="1">
        <f t="array" ref="T84">IFERROR(_xlfn.SINGLE(INDEX(Data!$A$1:S$1009,_xlfn.AGGREGATE(15,6,((Data!$C$1:$C$1009=T$6)/(Data!$C$1:$C$1009=T$6))*ROW(Data!$C$1:$C$1009),ROW(T84)-ROW(T$6)),1)),"")</f>
        <v/>
      </c>
      <c r="U84" s="43"/>
      <c r="V84" s="43" t="str" cm="1">
        <f t="array" ref="V84">IFERROR(_xlfn.SINGLE(INDEX(Data!$A$1:X$1009,_xlfn.AGGREGATE(15,6,((Data!$C$1:$C$1009=V$6)/(Data!$C$1:$C$1009=V$6))*ROW(Data!$C$1:$C$1009),ROW(V84)-ROW(V$6)),1)),"")</f>
        <v>TUDNxtra2</v>
      </c>
      <c r="W84" s="43"/>
      <c r="X84" s="43" t="str" cm="1">
        <f t="array" ref="X84">IFERROR(_xlfn.SINGLE(INDEX(Data!$A$1:Z$1009,_xlfn.AGGREGATE(15,6,((Data!$C$1:$C$1009=X$6)/(Data!$C$1:$C$1009=X$6))*ROW(Data!$C$1:$C$1009),ROW(X84)-ROW(X$6)),1)),"")</f>
        <v/>
      </c>
      <c r="Y84" s="43"/>
      <c r="Z84" s="43" t="str" cm="1">
        <f t="array" ref="Z84">IFERROR(_xlfn.SINGLE(INDEX(Data!$A$1:AB$1009,_xlfn.AGGREGATE(15,6,((Data!$C$1:$C$1009=Z$6)/(Data!$C$1:$C$1009=Z$6))*ROW(Data!$C$1:$C$1009),ROW(Z84)-ROW(Z$6)),1)),"")</f>
        <v/>
      </c>
    </row>
    <row r="85" spans="1:26" x14ac:dyDescent="0.4">
      <c r="A85" s="43"/>
      <c r="B85" s="43" t="str" cm="1">
        <f t="array" ref="B85">IFERROR(_xlfn.SINGLE(INDEX(Data!A$1:$A$1009,_xlfn.AGGREGATE(15,6,((Data!$C$1:$C$1009=B$6)/(Data!$C$1:$C$1009=B$6))*ROW(Data!$C$1:$C$1009),ROW(B85)-ROW(B$6)),1)),"")</f>
        <v/>
      </c>
      <c r="C85" s="43"/>
      <c r="D85" s="43" t="str" cm="1">
        <f t="array" ref="D85">IFERROR(_xlfn.SINGLE(INDEX(Data!$A$1:C$1009,_xlfn.AGGREGATE(15,6,((Data!$C$1:$C$1009=D$6)/(Data!$C$1:$C$1009=D$6))*ROW(Data!$C$1:$C$1009),ROW(D85)-ROW(D$6)),1)),"")</f>
        <v/>
      </c>
      <c r="E85" s="43"/>
      <c r="F85" s="43" t="str" cm="1">
        <f t="array" ref="F85">IFERROR(_xlfn.SINGLE(INDEX(Data!$A$1:E$1009,_xlfn.AGGREGATE(15,6,((Data!$C$1:$C$1009=F$6)/(Data!$C$1:$C$1009=F$6))*ROW(Data!$C$1:$C$1009),ROW(F85)-ROW(F$6)),1)),"")</f>
        <v/>
      </c>
      <c r="G85" s="43"/>
      <c r="H85" s="43" t="str" cm="1">
        <f t="array" ref="H85">IFERROR(_xlfn.SINGLE(INDEX(Data!$A$1:G$1009,_xlfn.AGGREGATE(15,6,((Data!$C$1:$C$1009=H$6)/(Data!$C$1:$C$1009=H$6))*ROW(Data!$C$1:$C$1009),ROW(H85)-ROW(H$6)),1)),"")</f>
        <v/>
      </c>
      <c r="I85" s="43"/>
      <c r="J85" s="43" t="str" cm="1">
        <f t="array" ref="J85">IFERROR(_xlfn.SINGLE(INDEX(Data!$A$1:J$1009,_xlfn.AGGREGATE(15,6,((Data!$C$1:$C$1009=J$6)/(Data!$C$1:$C$1009=J$6))*ROW(Data!$C$1:$C$1009),ROW(J85)-ROW(J$6)),1)),"")</f>
        <v/>
      </c>
      <c r="K85" s="43"/>
      <c r="L85" s="43" t="str" cm="1">
        <f t="array" ref="L85">IFERROR(_xlfn.SINGLE(INDEX(Data!$A$1:L$1009,_xlfn.AGGREGATE(15,6,((Data!$C$1:$C$1009=L$6)/(Data!$C$1:$C$1009=L$6))*ROW(Data!$C$1:$C$1009),ROW(L85)-ROW(L$6)),1)),"")</f>
        <v/>
      </c>
      <c r="M85" s="43"/>
      <c r="N85" s="43" t="str" cm="1">
        <f t="array" ref="N85">IFERROR(_xlfn.SINGLE(INDEX(Data!$A$1:N$1009,_xlfn.AGGREGATE(15,6,((Data!$C$1:$C$1009=N$6)/(Data!$C$1:$C$1009=N$6))*ROW(Data!$C$1:$C$1009),ROW(N85)-ROW(N$6)),1)),"")</f>
        <v/>
      </c>
      <c r="O85" s="43"/>
      <c r="P85" s="43" t="str" cm="1">
        <f t="array" ref="P85">IFERROR(_xlfn.SINGLE(INDEX(Data!$A$1:Q$1009,_xlfn.AGGREGATE(15,6,((Data!$C$1:$C$1009=P$6)/(Data!$C$1:$C$1009=P$6))*ROW(Data!$C$1:$C$1009),ROW(P85)-ROW(P$6)),1)),"")</f>
        <v/>
      </c>
      <c r="Q85" s="43"/>
      <c r="R85" s="43" t="str" cm="1">
        <f t="array" ref="R85">IFERROR(_xlfn.SINGLE(INDEX(Data!$A$1:R$1009,_xlfn.AGGREGATE(15,6,((Data!$C$1:$C$1009=R$6)/(Data!$C$1:$C$1009=R$6))*ROW(Data!$C$1:$C$1009),ROW(R85)-ROW(R$6)),1)),"")</f>
        <v/>
      </c>
      <c r="S85" s="43"/>
      <c r="T85" s="43" t="str" cm="1">
        <f t="array" ref="T85">IFERROR(_xlfn.SINGLE(INDEX(Data!$A$1:S$1009,_xlfn.AGGREGATE(15,6,((Data!$C$1:$C$1009=T$6)/(Data!$C$1:$C$1009=T$6))*ROW(Data!$C$1:$C$1009),ROW(T85)-ROW(T$6)),1)),"")</f>
        <v/>
      </c>
      <c r="U85" s="43"/>
      <c r="V85" s="43" t="str" cm="1">
        <f t="array" ref="V85">IFERROR(_xlfn.SINGLE(INDEX(Data!$A$1:X$1009,_xlfn.AGGREGATE(15,6,((Data!$C$1:$C$1009=V$6)/(Data!$C$1:$C$1009=V$6))*ROW(Data!$C$1:$C$1009),ROW(V85)-ROW(V$6)),1)),"")</f>
        <v>TUDNxtra3</v>
      </c>
      <c r="W85" s="43"/>
      <c r="X85" s="43" t="str" cm="1">
        <f t="array" ref="X85">IFERROR(_xlfn.SINGLE(INDEX(Data!$A$1:Z$1009,_xlfn.AGGREGATE(15,6,((Data!$C$1:$C$1009=X$6)/(Data!$C$1:$C$1009=X$6))*ROW(Data!$C$1:$C$1009),ROW(X85)-ROW(X$6)),1)),"")</f>
        <v/>
      </c>
      <c r="Y85" s="43"/>
      <c r="Z85" s="43" t="str" cm="1">
        <f t="array" ref="Z85">IFERROR(_xlfn.SINGLE(INDEX(Data!$A$1:AB$1009,_xlfn.AGGREGATE(15,6,((Data!$C$1:$C$1009=Z$6)/(Data!$C$1:$C$1009=Z$6))*ROW(Data!$C$1:$C$1009),ROW(Z85)-ROW(Z$6)),1)),"")</f>
        <v/>
      </c>
    </row>
    <row r="86" spans="1:26" x14ac:dyDescent="0.4">
      <c r="A86" s="43"/>
      <c r="B86" s="43" t="str" cm="1">
        <f t="array" ref="B86">IFERROR(_xlfn.SINGLE(INDEX(Data!A$1:$A$1009,_xlfn.AGGREGATE(15,6,((Data!$C$1:$C$1009=B$6)/(Data!$C$1:$C$1009=B$6))*ROW(Data!$C$1:$C$1009),ROW(B86)-ROW(B$6)),1)),"")</f>
        <v/>
      </c>
      <c r="C86" s="43"/>
      <c r="D86" s="43" t="str" cm="1">
        <f t="array" ref="D86">IFERROR(_xlfn.SINGLE(INDEX(Data!$A$1:C$1009,_xlfn.AGGREGATE(15,6,((Data!$C$1:$C$1009=D$6)/(Data!$C$1:$C$1009=D$6))*ROW(Data!$C$1:$C$1009),ROW(D86)-ROW(D$6)),1)),"")</f>
        <v/>
      </c>
      <c r="E86" s="43"/>
      <c r="F86" s="43" t="str" cm="1">
        <f t="array" ref="F86">IFERROR(_xlfn.SINGLE(INDEX(Data!$A$1:E$1009,_xlfn.AGGREGATE(15,6,((Data!$C$1:$C$1009=F$6)/(Data!$C$1:$C$1009=F$6))*ROW(Data!$C$1:$C$1009),ROW(F86)-ROW(F$6)),1)),"")</f>
        <v/>
      </c>
      <c r="G86" s="43"/>
      <c r="H86" s="43" t="str" cm="1">
        <f t="array" ref="H86">IFERROR(_xlfn.SINGLE(INDEX(Data!$A$1:G$1009,_xlfn.AGGREGATE(15,6,((Data!$C$1:$C$1009=H$6)/(Data!$C$1:$C$1009=H$6))*ROW(Data!$C$1:$C$1009),ROW(H86)-ROW(H$6)),1)),"")</f>
        <v/>
      </c>
      <c r="I86" s="43"/>
      <c r="J86" s="43" t="str" cm="1">
        <f t="array" ref="J86">IFERROR(_xlfn.SINGLE(INDEX(Data!$A$1:J$1009,_xlfn.AGGREGATE(15,6,((Data!$C$1:$C$1009=J$6)/(Data!$C$1:$C$1009=J$6))*ROW(Data!$C$1:$C$1009),ROW(J86)-ROW(J$6)),1)),"")</f>
        <v/>
      </c>
      <c r="K86" s="43"/>
      <c r="L86" s="43" t="str" cm="1">
        <f t="array" ref="L86">IFERROR(_xlfn.SINGLE(INDEX(Data!$A$1:L$1009,_xlfn.AGGREGATE(15,6,((Data!$C$1:$C$1009=L$6)/(Data!$C$1:$C$1009=L$6))*ROW(Data!$C$1:$C$1009),ROW(L86)-ROW(L$6)),1)),"")</f>
        <v/>
      </c>
      <c r="M86" s="43"/>
      <c r="N86" s="43" t="str" cm="1">
        <f t="array" ref="N86">IFERROR(_xlfn.SINGLE(INDEX(Data!$A$1:N$1009,_xlfn.AGGREGATE(15,6,((Data!$C$1:$C$1009=N$6)/(Data!$C$1:$C$1009=N$6))*ROW(Data!$C$1:$C$1009),ROW(N86)-ROW(N$6)),1)),"")</f>
        <v/>
      </c>
      <c r="O86" s="43"/>
      <c r="P86" s="43" t="str" cm="1">
        <f t="array" ref="P86">IFERROR(_xlfn.SINGLE(INDEX(Data!$A$1:Q$1009,_xlfn.AGGREGATE(15,6,((Data!$C$1:$C$1009=P$6)/(Data!$C$1:$C$1009=P$6))*ROW(Data!$C$1:$C$1009),ROW(P86)-ROW(P$6)),1)),"")</f>
        <v/>
      </c>
      <c r="Q86" s="43"/>
      <c r="R86" s="43" t="str" cm="1">
        <f t="array" ref="R86">IFERROR(_xlfn.SINGLE(INDEX(Data!$A$1:R$1009,_xlfn.AGGREGATE(15,6,((Data!$C$1:$C$1009=R$6)/(Data!$C$1:$C$1009=R$6))*ROW(Data!$C$1:$C$1009),ROW(R86)-ROW(R$6)),1)),"")</f>
        <v/>
      </c>
      <c r="S86" s="43"/>
      <c r="T86" s="43" t="str" cm="1">
        <f t="array" ref="T86">IFERROR(_xlfn.SINGLE(INDEX(Data!$A$1:S$1009,_xlfn.AGGREGATE(15,6,((Data!$C$1:$C$1009=T$6)/(Data!$C$1:$C$1009=T$6))*ROW(Data!$C$1:$C$1009),ROW(T86)-ROW(T$6)),1)),"")</f>
        <v/>
      </c>
      <c r="U86" s="43"/>
      <c r="V86" s="43" t="str" cm="1">
        <f t="array" ref="V86">IFERROR(_xlfn.SINGLE(INDEX(Data!$A$1:X$1009,_xlfn.AGGREGATE(15,6,((Data!$C$1:$C$1009=V$6)/(Data!$C$1:$C$1009=V$6))*ROW(Data!$C$1:$C$1009),ROW(V86)-ROW(V$6)),1)),"")</f>
        <v>TUDNxtra4</v>
      </c>
      <c r="W86" s="43"/>
      <c r="X86" s="43" t="str" cm="1">
        <f t="array" ref="X86">IFERROR(_xlfn.SINGLE(INDEX(Data!$A$1:Z$1009,_xlfn.AGGREGATE(15,6,((Data!$C$1:$C$1009=X$6)/(Data!$C$1:$C$1009=X$6))*ROW(Data!$C$1:$C$1009),ROW(X86)-ROW(X$6)),1)),"")</f>
        <v/>
      </c>
      <c r="Y86" s="43"/>
      <c r="Z86" s="43" t="str" cm="1">
        <f t="array" ref="Z86">IFERROR(_xlfn.SINGLE(INDEX(Data!$A$1:AB$1009,_xlfn.AGGREGATE(15,6,((Data!$C$1:$C$1009=Z$6)/(Data!$C$1:$C$1009=Z$6))*ROW(Data!$C$1:$C$1009),ROW(Z86)-ROW(Z$6)),1)),"")</f>
        <v/>
      </c>
    </row>
    <row r="87" spans="1:26" x14ac:dyDescent="0.4">
      <c r="A87" s="43"/>
      <c r="B87" s="43" t="str" cm="1">
        <f t="array" ref="B87">IFERROR(_xlfn.SINGLE(INDEX(Data!A$1:$A$1009,_xlfn.AGGREGATE(15,6,((Data!$C$1:$C$1009=B$6)/(Data!$C$1:$C$1009=B$6))*ROW(Data!$C$1:$C$1009),ROW(B87)-ROW(B$6)),1)),"")</f>
        <v/>
      </c>
      <c r="C87" s="43"/>
      <c r="D87" s="43" t="str" cm="1">
        <f t="array" ref="D87">IFERROR(_xlfn.SINGLE(INDEX(Data!$A$1:C$1009,_xlfn.AGGREGATE(15,6,((Data!$C$1:$C$1009=D$6)/(Data!$C$1:$C$1009=D$6))*ROW(Data!$C$1:$C$1009),ROW(D87)-ROW(D$6)),1)),"")</f>
        <v/>
      </c>
      <c r="E87" s="43"/>
      <c r="F87" s="43" t="str" cm="1">
        <f t="array" ref="F87">IFERROR(_xlfn.SINGLE(INDEX(Data!$A$1:E$1009,_xlfn.AGGREGATE(15,6,((Data!$C$1:$C$1009=F$6)/(Data!$C$1:$C$1009=F$6))*ROW(Data!$C$1:$C$1009),ROW(F87)-ROW(F$6)),1)),"")</f>
        <v/>
      </c>
      <c r="G87" s="43"/>
      <c r="H87" s="43" t="str" cm="1">
        <f t="array" ref="H87">IFERROR(_xlfn.SINGLE(INDEX(Data!$A$1:G$1009,_xlfn.AGGREGATE(15,6,((Data!$C$1:$C$1009=H$6)/(Data!$C$1:$C$1009=H$6))*ROW(Data!$C$1:$C$1009),ROW(H87)-ROW(H$6)),1)),"")</f>
        <v/>
      </c>
      <c r="I87" s="43"/>
      <c r="J87" s="43" t="str" cm="1">
        <f t="array" ref="J87">IFERROR(_xlfn.SINGLE(INDEX(Data!$A$1:J$1009,_xlfn.AGGREGATE(15,6,((Data!$C$1:$C$1009=J$6)/(Data!$C$1:$C$1009=J$6))*ROW(Data!$C$1:$C$1009),ROW(J87)-ROW(J$6)),1)),"")</f>
        <v/>
      </c>
      <c r="K87" s="43"/>
      <c r="L87" s="43" t="str" cm="1">
        <f t="array" ref="L87">IFERROR(_xlfn.SINGLE(INDEX(Data!$A$1:L$1009,_xlfn.AGGREGATE(15,6,((Data!$C$1:$C$1009=L$6)/(Data!$C$1:$C$1009=L$6))*ROW(Data!$C$1:$C$1009),ROW(L87)-ROW(L$6)),1)),"")</f>
        <v/>
      </c>
      <c r="M87" s="43"/>
      <c r="N87" s="43" t="str" cm="1">
        <f t="array" ref="N87">IFERROR(_xlfn.SINGLE(INDEX(Data!$A$1:N$1009,_xlfn.AGGREGATE(15,6,((Data!$C$1:$C$1009=N$6)/(Data!$C$1:$C$1009=N$6))*ROW(Data!$C$1:$C$1009),ROW(N87)-ROW(N$6)),1)),"")</f>
        <v/>
      </c>
      <c r="O87" s="43"/>
      <c r="P87" s="43" t="str" cm="1">
        <f t="array" ref="P87">IFERROR(_xlfn.SINGLE(INDEX(Data!$A$1:Q$1009,_xlfn.AGGREGATE(15,6,((Data!$C$1:$C$1009=P$6)/(Data!$C$1:$C$1009=P$6))*ROW(Data!$C$1:$C$1009),ROW(P87)-ROW(P$6)),1)),"")</f>
        <v/>
      </c>
      <c r="Q87" s="43"/>
      <c r="R87" s="43" t="str" cm="1">
        <f t="array" ref="R87">IFERROR(_xlfn.SINGLE(INDEX(Data!$A$1:R$1009,_xlfn.AGGREGATE(15,6,((Data!$C$1:$C$1009=R$6)/(Data!$C$1:$C$1009=R$6))*ROW(Data!$C$1:$C$1009),ROW(R87)-ROW(R$6)),1)),"")</f>
        <v/>
      </c>
      <c r="S87" s="43"/>
      <c r="T87" s="43" t="str" cm="1">
        <f t="array" ref="T87">IFERROR(_xlfn.SINGLE(INDEX(Data!$A$1:S$1009,_xlfn.AGGREGATE(15,6,((Data!$C$1:$C$1009=T$6)/(Data!$C$1:$C$1009=T$6))*ROW(Data!$C$1:$C$1009),ROW(T87)-ROW(T$6)),1)),"")</f>
        <v/>
      </c>
      <c r="U87" s="43"/>
      <c r="V87" s="43" t="str" cm="1">
        <f t="array" ref="V87">IFERROR(_xlfn.SINGLE(INDEX(Data!$A$1:X$1009,_xlfn.AGGREGATE(15,6,((Data!$C$1:$C$1009=V$6)/(Data!$C$1:$C$1009=V$6))*ROW(Data!$C$1:$C$1009),ROW(V87)-ROW(V$6)),1)),"")</f>
        <v>TUDNxtra5</v>
      </c>
      <c r="W87" s="43"/>
      <c r="X87" s="43" t="str" cm="1">
        <f t="array" ref="X87">IFERROR(_xlfn.SINGLE(INDEX(Data!$A$1:Z$1009,_xlfn.AGGREGATE(15,6,((Data!$C$1:$C$1009=X$6)/(Data!$C$1:$C$1009=X$6))*ROW(Data!$C$1:$C$1009),ROW(X87)-ROW(X$6)),1)),"")</f>
        <v/>
      </c>
      <c r="Y87" s="43"/>
      <c r="Z87" s="43" t="str" cm="1">
        <f t="array" ref="Z87">IFERROR(_xlfn.SINGLE(INDEX(Data!$A$1:AB$1009,_xlfn.AGGREGATE(15,6,((Data!$C$1:$C$1009=Z$6)/(Data!$C$1:$C$1009=Z$6))*ROW(Data!$C$1:$C$1009),ROW(Z87)-ROW(Z$6)),1)),"")</f>
        <v/>
      </c>
    </row>
    <row r="88" spans="1:26" x14ac:dyDescent="0.4">
      <c r="A88" s="43"/>
      <c r="B88" s="43" t="str" cm="1">
        <f t="array" ref="B88">IFERROR(_xlfn.SINGLE(INDEX(Data!A$1:$A$1009,_xlfn.AGGREGATE(15,6,((Data!$C$1:$C$1009=B$6)/(Data!$C$1:$C$1009=B$6))*ROW(Data!$C$1:$C$1009),ROW(B88)-ROW(B$6)),1)),"")</f>
        <v/>
      </c>
      <c r="C88" s="43"/>
      <c r="D88" s="43" t="str" cm="1">
        <f t="array" ref="D88">IFERROR(_xlfn.SINGLE(INDEX(Data!$A$1:C$1009,_xlfn.AGGREGATE(15,6,((Data!$C$1:$C$1009=D$6)/(Data!$C$1:$C$1009=D$6))*ROW(Data!$C$1:$C$1009),ROW(D88)-ROW(D$6)),1)),"")</f>
        <v/>
      </c>
      <c r="E88" s="43"/>
      <c r="F88" s="43" t="str" cm="1">
        <f t="array" ref="F88">IFERROR(_xlfn.SINGLE(INDEX(Data!$A$1:E$1009,_xlfn.AGGREGATE(15,6,((Data!$C$1:$C$1009=F$6)/(Data!$C$1:$C$1009=F$6))*ROW(Data!$C$1:$C$1009),ROW(F88)-ROW(F$6)),1)),"")</f>
        <v/>
      </c>
      <c r="G88" s="43"/>
      <c r="H88" s="43" t="str" cm="1">
        <f t="array" ref="H88">IFERROR(_xlfn.SINGLE(INDEX(Data!$A$1:G$1009,_xlfn.AGGREGATE(15,6,((Data!$C$1:$C$1009=H$6)/(Data!$C$1:$C$1009=H$6))*ROW(Data!$C$1:$C$1009),ROW(H88)-ROW(H$6)),1)),"")</f>
        <v/>
      </c>
      <c r="I88" s="43"/>
      <c r="J88" s="43" t="str" cm="1">
        <f t="array" ref="J88">IFERROR(_xlfn.SINGLE(INDEX(Data!$A$1:J$1009,_xlfn.AGGREGATE(15,6,((Data!$C$1:$C$1009=J$6)/(Data!$C$1:$C$1009=J$6))*ROW(Data!$C$1:$C$1009),ROW(J88)-ROW(J$6)),1)),"")</f>
        <v/>
      </c>
      <c r="K88" s="43"/>
      <c r="L88" s="43" t="str" cm="1">
        <f t="array" ref="L88">IFERROR(_xlfn.SINGLE(INDEX(Data!$A$1:L$1009,_xlfn.AGGREGATE(15,6,((Data!$C$1:$C$1009=L$6)/(Data!$C$1:$C$1009=L$6))*ROW(Data!$C$1:$C$1009),ROW(L88)-ROW(L$6)),1)),"")</f>
        <v/>
      </c>
      <c r="M88" s="43"/>
      <c r="N88" s="43" t="str" cm="1">
        <f t="array" ref="N88">IFERROR(_xlfn.SINGLE(INDEX(Data!$A$1:N$1009,_xlfn.AGGREGATE(15,6,((Data!$C$1:$C$1009=N$6)/(Data!$C$1:$C$1009=N$6))*ROW(Data!$C$1:$C$1009),ROW(N88)-ROW(N$6)),1)),"")</f>
        <v/>
      </c>
      <c r="O88" s="43"/>
      <c r="P88" s="43" t="str" cm="1">
        <f t="array" ref="P88">IFERROR(_xlfn.SINGLE(INDEX(Data!$A$1:Q$1009,_xlfn.AGGREGATE(15,6,((Data!$C$1:$C$1009=P$6)/(Data!$C$1:$C$1009=P$6))*ROW(Data!$C$1:$C$1009),ROW(P88)-ROW(P$6)),1)),"")</f>
        <v/>
      </c>
      <c r="Q88" s="43"/>
      <c r="R88" s="43" t="str" cm="1">
        <f t="array" ref="R88">IFERROR(_xlfn.SINGLE(INDEX(Data!$A$1:R$1009,_xlfn.AGGREGATE(15,6,((Data!$C$1:$C$1009=R$6)/(Data!$C$1:$C$1009=R$6))*ROW(Data!$C$1:$C$1009),ROW(R88)-ROW(R$6)),1)),"")</f>
        <v/>
      </c>
      <c r="S88" s="43"/>
      <c r="T88" s="43" t="str" cm="1">
        <f t="array" ref="T88">IFERROR(_xlfn.SINGLE(INDEX(Data!$A$1:S$1009,_xlfn.AGGREGATE(15,6,((Data!$C$1:$C$1009=T$6)/(Data!$C$1:$C$1009=T$6))*ROW(Data!$C$1:$C$1009),ROW(T88)-ROW(T$6)),1)),"")</f>
        <v/>
      </c>
      <c r="U88" s="43"/>
      <c r="V88" s="43" t="str" cm="1">
        <f t="array" ref="V88">IFERROR(_xlfn.SINGLE(INDEX(Data!$A$1:X$1009,_xlfn.AGGREGATE(15,6,((Data!$C$1:$C$1009=V$6)/(Data!$C$1:$C$1009=V$6))*ROW(Data!$C$1:$C$1009),ROW(V88)-ROW(V$6)),1)),"")</f>
        <v>TUDNxtra6</v>
      </c>
      <c r="W88" s="43"/>
      <c r="X88" s="43" t="str" cm="1">
        <f t="array" ref="X88">IFERROR(_xlfn.SINGLE(INDEX(Data!$A$1:Z$1009,_xlfn.AGGREGATE(15,6,((Data!$C$1:$C$1009=X$6)/(Data!$C$1:$C$1009=X$6))*ROW(Data!$C$1:$C$1009),ROW(X88)-ROW(X$6)),1)),"")</f>
        <v/>
      </c>
      <c r="Y88" s="43"/>
      <c r="Z88" s="43" t="str" cm="1">
        <f t="array" ref="Z88">IFERROR(_xlfn.SINGLE(INDEX(Data!$A$1:AB$1009,_xlfn.AGGREGATE(15,6,((Data!$C$1:$C$1009=Z$6)/(Data!$C$1:$C$1009=Z$6))*ROW(Data!$C$1:$C$1009),ROW(Z88)-ROW(Z$6)),1)),"")</f>
        <v/>
      </c>
    </row>
    <row r="89" spans="1:26" x14ac:dyDescent="0.4">
      <c r="A89" s="43"/>
      <c r="B89" s="43" t="str" cm="1">
        <f t="array" ref="B89">IFERROR(_xlfn.SINGLE(INDEX(Data!A$1:$A$1009,_xlfn.AGGREGATE(15,6,((Data!$C$1:$C$1009=B$6)/(Data!$C$1:$C$1009=B$6))*ROW(Data!$C$1:$C$1009),ROW(B89)-ROW(B$6)),1)),"")</f>
        <v/>
      </c>
      <c r="C89" s="43"/>
      <c r="D89" s="43" t="str" cm="1">
        <f t="array" ref="D89">IFERROR(_xlfn.SINGLE(INDEX(Data!$A$1:C$1009,_xlfn.AGGREGATE(15,6,((Data!$C$1:$C$1009=D$6)/(Data!$C$1:$C$1009=D$6))*ROW(Data!$C$1:$C$1009),ROW(D89)-ROW(D$6)),1)),"")</f>
        <v/>
      </c>
      <c r="E89" s="43"/>
      <c r="F89" s="43" t="str" cm="1">
        <f t="array" ref="F89">IFERROR(_xlfn.SINGLE(INDEX(Data!$A$1:E$1009,_xlfn.AGGREGATE(15,6,((Data!$C$1:$C$1009=F$6)/(Data!$C$1:$C$1009=F$6))*ROW(Data!$C$1:$C$1009),ROW(F89)-ROW(F$6)),1)),"")</f>
        <v/>
      </c>
      <c r="G89" s="43"/>
      <c r="H89" s="43" t="str" cm="1">
        <f t="array" ref="H89">IFERROR(_xlfn.SINGLE(INDEX(Data!$A$1:G$1009,_xlfn.AGGREGATE(15,6,((Data!$C$1:$C$1009=H$6)/(Data!$C$1:$C$1009=H$6))*ROW(Data!$C$1:$C$1009),ROW(H89)-ROW(H$6)),1)),"")</f>
        <v/>
      </c>
      <c r="I89" s="43"/>
      <c r="J89" s="43" t="str" cm="1">
        <f t="array" ref="J89">IFERROR(_xlfn.SINGLE(INDEX(Data!$A$1:J$1009,_xlfn.AGGREGATE(15,6,((Data!$C$1:$C$1009=J$6)/(Data!$C$1:$C$1009=J$6))*ROW(Data!$C$1:$C$1009),ROW(J89)-ROW(J$6)),1)),"")</f>
        <v/>
      </c>
      <c r="K89" s="43"/>
      <c r="L89" s="43" t="str" cm="1">
        <f t="array" ref="L89">IFERROR(_xlfn.SINGLE(INDEX(Data!$A$1:L$1009,_xlfn.AGGREGATE(15,6,((Data!$C$1:$C$1009=L$6)/(Data!$C$1:$C$1009=L$6))*ROW(Data!$C$1:$C$1009),ROW(L89)-ROW(L$6)),1)),"")</f>
        <v/>
      </c>
      <c r="M89" s="43"/>
      <c r="N89" s="43" t="str" cm="1">
        <f t="array" ref="N89">IFERROR(_xlfn.SINGLE(INDEX(Data!$A$1:N$1009,_xlfn.AGGREGATE(15,6,((Data!$C$1:$C$1009=N$6)/(Data!$C$1:$C$1009=N$6))*ROW(Data!$C$1:$C$1009),ROW(N89)-ROW(N$6)),1)),"")</f>
        <v/>
      </c>
      <c r="O89" s="43"/>
      <c r="P89" s="43" t="str" cm="1">
        <f t="array" ref="P89">IFERROR(_xlfn.SINGLE(INDEX(Data!$A$1:Q$1009,_xlfn.AGGREGATE(15,6,((Data!$C$1:$C$1009=P$6)/(Data!$C$1:$C$1009=P$6))*ROW(Data!$C$1:$C$1009),ROW(P89)-ROW(P$6)),1)),"")</f>
        <v/>
      </c>
      <c r="Q89" s="43"/>
      <c r="R89" s="43" t="str" cm="1">
        <f t="array" ref="R89">IFERROR(_xlfn.SINGLE(INDEX(Data!$A$1:R$1009,_xlfn.AGGREGATE(15,6,((Data!$C$1:$C$1009=R$6)/(Data!$C$1:$C$1009=R$6))*ROW(Data!$C$1:$C$1009),ROW(R89)-ROW(R$6)),1)),"")</f>
        <v/>
      </c>
      <c r="S89" s="43"/>
      <c r="T89" s="43" t="str" cm="1">
        <f t="array" ref="T89">IFERROR(_xlfn.SINGLE(INDEX(Data!$A$1:S$1009,_xlfn.AGGREGATE(15,6,((Data!$C$1:$C$1009=T$6)/(Data!$C$1:$C$1009=T$6))*ROW(Data!$C$1:$C$1009),ROW(T89)-ROW(T$6)),1)),"")</f>
        <v/>
      </c>
      <c r="U89" s="43"/>
      <c r="V89" s="43" t="str" cm="1">
        <f t="array" ref="V89">IFERROR(_xlfn.SINGLE(INDEX(Data!$A$1:X$1009,_xlfn.AGGREGATE(15,6,((Data!$C$1:$C$1009=V$6)/(Data!$C$1:$C$1009=V$6))*ROW(Data!$C$1:$C$1009),ROW(V89)-ROW(V$6)),1)),"")</f>
        <v>TUDNxtra7</v>
      </c>
      <c r="W89" s="43"/>
      <c r="X89" s="43" t="str" cm="1">
        <f t="array" ref="X89">IFERROR(_xlfn.SINGLE(INDEX(Data!$A$1:Z$1009,_xlfn.AGGREGATE(15,6,((Data!$C$1:$C$1009=X$6)/(Data!$C$1:$C$1009=X$6))*ROW(Data!$C$1:$C$1009),ROW(X89)-ROW(X$6)),1)),"")</f>
        <v/>
      </c>
      <c r="Y89" s="43"/>
      <c r="Z89" s="43" t="str" cm="1">
        <f t="array" ref="Z89">IFERROR(_xlfn.SINGLE(INDEX(Data!$A$1:AB$1009,_xlfn.AGGREGATE(15,6,((Data!$C$1:$C$1009=Z$6)/(Data!$C$1:$C$1009=Z$6))*ROW(Data!$C$1:$C$1009),ROW(Z89)-ROW(Z$6)),1)),"")</f>
        <v/>
      </c>
    </row>
    <row r="90" spans="1:26" x14ac:dyDescent="0.4">
      <c r="A90" s="43"/>
      <c r="B90" s="43" t="str" cm="1">
        <f t="array" ref="B90">IFERROR(_xlfn.SINGLE(INDEX(Data!A$1:$A$1009,_xlfn.AGGREGATE(15,6,((Data!$C$1:$C$1009=B$6)/(Data!$C$1:$C$1009=B$6))*ROW(Data!$C$1:$C$1009),ROW(B90)-ROW(B$6)),1)),"")</f>
        <v/>
      </c>
      <c r="C90" s="43"/>
      <c r="D90" s="43" t="str" cm="1">
        <f t="array" ref="D90">IFERROR(_xlfn.SINGLE(INDEX(Data!$A$1:C$1009,_xlfn.AGGREGATE(15,6,((Data!$C$1:$C$1009=D$6)/(Data!$C$1:$C$1009=D$6))*ROW(Data!$C$1:$C$1009),ROW(D90)-ROW(D$6)),1)),"")</f>
        <v/>
      </c>
      <c r="E90" s="43"/>
      <c r="F90" s="43" t="str" cm="1">
        <f t="array" ref="F90">IFERROR(_xlfn.SINGLE(INDEX(Data!$A$1:E$1009,_xlfn.AGGREGATE(15,6,((Data!$C$1:$C$1009=F$6)/(Data!$C$1:$C$1009=F$6))*ROW(Data!$C$1:$C$1009),ROW(F90)-ROW(F$6)),1)),"")</f>
        <v/>
      </c>
      <c r="G90" s="43"/>
      <c r="H90" s="43" t="str" cm="1">
        <f t="array" ref="H90">IFERROR(_xlfn.SINGLE(INDEX(Data!$A$1:G$1009,_xlfn.AGGREGATE(15,6,((Data!$C$1:$C$1009=H$6)/(Data!$C$1:$C$1009=H$6))*ROW(Data!$C$1:$C$1009),ROW(H90)-ROW(H$6)),1)),"")</f>
        <v/>
      </c>
      <c r="I90" s="43"/>
      <c r="J90" s="43" t="str" cm="1">
        <f t="array" ref="J90">IFERROR(_xlfn.SINGLE(INDEX(Data!$A$1:J$1009,_xlfn.AGGREGATE(15,6,((Data!$C$1:$C$1009=J$6)/(Data!$C$1:$C$1009=J$6))*ROW(Data!$C$1:$C$1009),ROW(J90)-ROW(J$6)),1)),"")</f>
        <v/>
      </c>
      <c r="K90" s="43"/>
      <c r="L90" s="43" t="str" cm="1">
        <f t="array" ref="L90">IFERROR(_xlfn.SINGLE(INDEX(Data!$A$1:L$1009,_xlfn.AGGREGATE(15,6,((Data!$C$1:$C$1009=L$6)/(Data!$C$1:$C$1009=L$6))*ROW(Data!$C$1:$C$1009),ROW(L90)-ROW(L$6)),1)),"")</f>
        <v/>
      </c>
      <c r="M90" s="43"/>
      <c r="N90" s="43" t="str" cm="1">
        <f t="array" ref="N90">IFERROR(_xlfn.SINGLE(INDEX(Data!$A$1:N$1009,_xlfn.AGGREGATE(15,6,((Data!$C$1:$C$1009=N$6)/(Data!$C$1:$C$1009=N$6))*ROW(Data!$C$1:$C$1009),ROW(N90)-ROW(N$6)),1)),"")</f>
        <v/>
      </c>
      <c r="O90" s="43"/>
      <c r="P90" s="43" t="str" cm="1">
        <f t="array" ref="P90">IFERROR(_xlfn.SINGLE(INDEX(Data!$A$1:Q$1009,_xlfn.AGGREGATE(15,6,((Data!$C$1:$C$1009=P$6)/(Data!$C$1:$C$1009=P$6))*ROW(Data!$C$1:$C$1009),ROW(P90)-ROW(P$6)),1)),"")</f>
        <v/>
      </c>
      <c r="Q90" s="43"/>
      <c r="R90" s="43" t="str" cm="1">
        <f t="array" ref="R90">IFERROR(_xlfn.SINGLE(INDEX(Data!$A$1:R$1009,_xlfn.AGGREGATE(15,6,((Data!$C$1:$C$1009=R$6)/(Data!$C$1:$C$1009=R$6))*ROW(Data!$C$1:$C$1009),ROW(R90)-ROW(R$6)),1)),"")</f>
        <v/>
      </c>
      <c r="S90" s="43"/>
      <c r="T90" s="43" t="str" cm="1">
        <f t="array" ref="T90">IFERROR(_xlfn.SINGLE(INDEX(Data!$A$1:S$1009,_xlfn.AGGREGATE(15,6,((Data!$C$1:$C$1009=T$6)/(Data!$C$1:$C$1009=T$6))*ROW(Data!$C$1:$C$1009),ROW(T90)-ROW(T$6)),1)),"")</f>
        <v/>
      </c>
      <c r="U90" s="43"/>
      <c r="V90" s="43" t="str" cm="1">
        <f t="array" ref="V90">IFERROR(_xlfn.SINGLE(INDEX(Data!$A$1:X$1009,_xlfn.AGGREGATE(15,6,((Data!$C$1:$C$1009=V$6)/(Data!$C$1:$C$1009=V$6))*ROW(Data!$C$1:$C$1009),ROW(V90)-ROW(V$6)),1)),"")</f>
        <v>TUDNxtra8</v>
      </c>
      <c r="W90" s="43"/>
      <c r="X90" s="43" t="str" cm="1">
        <f t="array" ref="X90">IFERROR(_xlfn.SINGLE(INDEX(Data!$A$1:Z$1009,_xlfn.AGGREGATE(15,6,((Data!$C$1:$C$1009=X$6)/(Data!$C$1:$C$1009=X$6))*ROW(Data!$C$1:$C$1009),ROW(X90)-ROW(X$6)),1)),"")</f>
        <v/>
      </c>
      <c r="Y90" s="43"/>
      <c r="Z90" s="43" t="str" cm="1">
        <f t="array" ref="Z90">IFERROR(_xlfn.SINGLE(INDEX(Data!$A$1:AB$1009,_xlfn.AGGREGATE(15,6,((Data!$C$1:$C$1009=Z$6)/(Data!$C$1:$C$1009=Z$6))*ROW(Data!$C$1:$C$1009),ROW(Z90)-ROW(Z$6)),1)),"")</f>
        <v/>
      </c>
    </row>
    <row r="91" spans="1:26" x14ac:dyDescent="0.4">
      <c r="A91" s="43"/>
      <c r="B91" s="43" t="str" cm="1">
        <f t="array" ref="B91">IFERROR(_xlfn.SINGLE(INDEX(Data!A$1:$A$1009,_xlfn.AGGREGATE(15,6,((Data!$C$1:$C$1009=B$6)/(Data!$C$1:$C$1009=B$6))*ROW(Data!$C$1:$C$1009),ROW(B91)-ROW(B$6)),1)),"")</f>
        <v/>
      </c>
      <c r="C91" s="43"/>
      <c r="D91" s="43" t="str" cm="1">
        <f t="array" ref="D91">IFERROR(_xlfn.SINGLE(INDEX(Data!$A$1:C$1009,_xlfn.AGGREGATE(15,6,((Data!$C$1:$C$1009=D$6)/(Data!$C$1:$C$1009=D$6))*ROW(Data!$C$1:$C$1009),ROW(D91)-ROW(D$6)),1)),"")</f>
        <v/>
      </c>
      <c r="E91" s="43"/>
      <c r="F91" s="43" t="str" cm="1">
        <f t="array" ref="F91">IFERROR(_xlfn.SINGLE(INDEX(Data!$A$1:E$1009,_xlfn.AGGREGATE(15,6,((Data!$C$1:$C$1009=F$6)/(Data!$C$1:$C$1009=F$6))*ROW(Data!$C$1:$C$1009),ROW(F91)-ROW(F$6)),1)),"")</f>
        <v/>
      </c>
      <c r="G91" s="43"/>
      <c r="H91" s="43" t="str" cm="1">
        <f t="array" ref="H91">IFERROR(_xlfn.SINGLE(INDEX(Data!$A$1:G$1009,_xlfn.AGGREGATE(15,6,((Data!$C$1:$C$1009=H$6)/(Data!$C$1:$C$1009=H$6))*ROW(Data!$C$1:$C$1009),ROW(H91)-ROW(H$6)),1)),"")</f>
        <v/>
      </c>
      <c r="I91" s="43"/>
      <c r="J91" s="43" t="str" cm="1">
        <f t="array" ref="J91">IFERROR(_xlfn.SINGLE(INDEX(Data!$A$1:J$1009,_xlfn.AGGREGATE(15,6,((Data!$C$1:$C$1009=J$6)/(Data!$C$1:$C$1009=J$6))*ROW(Data!$C$1:$C$1009),ROW(J91)-ROW(J$6)),1)),"")</f>
        <v/>
      </c>
      <c r="K91" s="43"/>
      <c r="L91" s="43" t="str" cm="1">
        <f t="array" ref="L91">IFERROR(_xlfn.SINGLE(INDEX(Data!$A$1:L$1009,_xlfn.AGGREGATE(15,6,((Data!$C$1:$C$1009=L$6)/(Data!$C$1:$C$1009=L$6))*ROW(Data!$C$1:$C$1009),ROW(L91)-ROW(L$6)),1)),"")</f>
        <v/>
      </c>
      <c r="M91" s="43"/>
      <c r="N91" s="43" t="str" cm="1">
        <f t="array" ref="N91">IFERROR(_xlfn.SINGLE(INDEX(Data!$A$1:N$1009,_xlfn.AGGREGATE(15,6,((Data!$C$1:$C$1009=N$6)/(Data!$C$1:$C$1009=N$6))*ROW(Data!$C$1:$C$1009),ROW(N91)-ROW(N$6)),1)),"")</f>
        <v/>
      </c>
      <c r="O91" s="43"/>
      <c r="P91" s="43" t="str" cm="1">
        <f t="array" ref="P91">IFERROR(_xlfn.SINGLE(INDEX(Data!$A$1:Q$1009,_xlfn.AGGREGATE(15,6,((Data!$C$1:$C$1009=P$6)/(Data!$C$1:$C$1009=P$6))*ROW(Data!$C$1:$C$1009),ROW(P91)-ROW(P$6)),1)),"")</f>
        <v/>
      </c>
      <c r="Q91" s="43"/>
      <c r="R91" s="43" t="str" cm="1">
        <f t="array" ref="R91">IFERROR(_xlfn.SINGLE(INDEX(Data!$A$1:R$1009,_xlfn.AGGREGATE(15,6,((Data!$C$1:$C$1009=R$6)/(Data!$C$1:$C$1009=R$6))*ROW(Data!$C$1:$C$1009),ROW(R91)-ROW(R$6)),1)),"")</f>
        <v/>
      </c>
      <c r="S91" s="43"/>
      <c r="T91" s="43" t="str" cm="1">
        <f t="array" ref="T91">IFERROR(_xlfn.SINGLE(INDEX(Data!$A$1:S$1009,_xlfn.AGGREGATE(15,6,((Data!$C$1:$C$1009=T$6)/(Data!$C$1:$C$1009=T$6))*ROW(Data!$C$1:$C$1009),ROW(T91)-ROW(T$6)),1)),"")</f>
        <v/>
      </c>
      <c r="U91" s="43"/>
      <c r="V91" s="43" t="str" cm="1">
        <f t="array" ref="V91">IFERROR(_xlfn.SINGLE(INDEX(Data!$A$1:X$1009,_xlfn.AGGREGATE(15,6,((Data!$C$1:$C$1009=V$6)/(Data!$C$1:$C$1009=V$6))*ROW(Data!$C$1:$C$1009),ROW(V91)-ROW(V$6)),1)),"")</f>
        <v>TUDNxtra9</v>
      </c>
      <c r="W91" s="43"/>
      <c r="X91" s="43" t="str" cm="1">
        <f t="array" ref="X91">IFERROR(_xlfn.SINGLE(INDEX(Data!$A$1:Z$1009,_xlfn.AGGREGATE(15,6,((Data!$C$1:$C$1009=X$6)/(Data!$C$1:$C$1009=X$6))*ROW(Data!$C$1:$C$1009),ROW(X91)-ROW(X$6)),1)),"")</f>
        <v/>
      </c>
      <c r="Y91" s="43"/>
      <c r="Z91" s="43" t="str" cm="1">
        <f t="array" ref="Z91">IFERROR(_xlfn.SINGLE(INDEX(Data!$A$1:AB$1009,_xlfn.AGGREGATE(15,6,((Data!$C$1:$C$1009=Z$6)/(Data!$C$1:$C$1009=Z$6))*ROW(Data!$C$1:$C$1009),ROW(Z91)-ROW(Z$6)),1)),"")</f>
        <v/>
      </c>
    </row>
    <row r="92" spans="1:26" x14ac:dyDescent="0.4">
      <c r="A92" s="43"/>
      <c r="B92" s="43" t="str" cm="1">
        <f t="array" ref="B92">IFERROR(_xlfn.SINGLE(INDEX(Data!A$1:$A$1009,_xlfn.AGGREGATE(15,6,((Data!$C$1:$C$1009=B$6)/(Data!$C$1:$C$1009=B$6))*ROW(Data!$C$1:$C$1009),ROW(B92)-ROW(B$6)),1)),"")</f>
        <v/>
      </c>
      <c r="C92" s="43"/>
      <c r="D92" s="43" t="str" cm="1">
        <f t="array" ref="D92">IFERROR(_xlfn.SINGLE(INDEX(Data!$A$1:C$1009,_xlfn.AGGREGATE(15,6,((Data!$C$1:$C$1009=D$6)/(Data!$C$1:$C$1009=D$6))*ROW(Data!$C$1:$C$1009),ROW(D92)-ROW(D$6)),1)),"")</f>
        <v/>
      </c>
      <c r="E92" s="43"/>
      <c r="F92" s="43" t="str" cm="1">
        <f t="array" ref="F92">IFERROR(_xlfn.SINGLE(INDEX(Data!$A$1:E$1009,_xlfn.AGGREGATE(15,6,((Data!$C$1:$C$1009=F$6)/(Data!$C$1:$C$1009=F$6))*ROW(Data!$C$1:$C$1009),ROW(F92)-ROW(F$6)),1)),"")</f>
        <v/>
      </c>
      <c r="G92" s="43"/>
      <c r="H92" s="43" t="str" cm="1">
        <f t="array" ref="H92">IFERROR(_xlfn.SINGLE(INDEX(Data!$A$1:G$1009,_xlfn.AGGREGATE(15,6,((Data!$C$1:$C$1009=H$6)/(Data!$C$1:$C$1009=H$6))*ROW(Data!$C$1:$C$1009),ROW(H92)-ROW(H$6)),1)),"")</f>
        <v/>
      </c>
      <c r="I92" s="43"/>
      <c r="J92" s="43" t="str" cm="1">
        <f t="array" ref="J92">IFERROR(_xlfn.SINGLE(INDEX(Data!$A$1:J$1009,_xlfn.AGGREGATE(15,6,((Data!$C$1:$C$1009=J$6)/(Data!$C$1:$C$1009=J$6))*ROW(Data!$C$1:$C$1009),ROW(J92)-ROW(J$6)),1)),"")</f>
        <v/>
      </c>
      <c r="K92" s="43"/>
      <c r="L92" s="43" t="str" cm="1">
        <f t="array" ref="L92">IFERROR(_xlfn.SINGLE(INDEX(Data!$A$1:L$1009,_xlfn.AGGREGATE(15,6,((Data!$C$1:$C$1009=L$6)/(Data!$C$1:$C$1009=L$6))*ROW(Data!$C$1:$C$1009),ROW(L92)-ROW(L$6)),1)),"")</f>
        <v/>
      </c>
      <c r="M92" s="43"/>
      <c r="N92" s="43" t="str" cm="1">
        <f t="array" ref="N92">IFERROR(_xlfn.SINGLE(INDEX(Data!$A$1:N$1009,_xlfn.AGGREGATE(15,6,((Data!$C$1:$C$1009=N$6)/(Data!$C$1:$C$1009=N$6))*ROW(Data!$C$1:$C$1009),ROW(N92)-ROW(N$6)),1)),"")</f>
        <v/>
      </c>
      <c r="O92" s="43"/>
      <c r="P92" s="43" t="str" cm="1">
        <f t="array" ref="P92">IFERROR(_xlfn.SINGLE(INDEX(Data!$A$1:Q$1009,_xlfn.AGGREGATE(15,6,((Data!$C$1:$C$1009=P$6)/(Data!$C$1:$C$1009=P$6))*ROW(Data!$C$1:$C$1009),ROW(P92)-ROW(P$6)),1)),"")</f>
        <v/>
      </c>
      <c r="Q92" s="43"/>
      <c r="R92" s="43" t="str" cm="1">
        <f t="array" ref="R92">IFERROR(_xlfn.SINGLE(INDEX(Data!$A$1:R$1009,_xlfn.AGGREGATE(15,6,((Data!$C$1:$C$1009=R$6)/(Data!$C$1:$C$1009=R$6))*ROW(Data!$C$1:$C$1009),ROW(R92)-ROW(R$6)),1)),"")</f>
        <v/>
      </c>
      <c r="S92" s="43"/>
      <c r="T92" s="43" t="str" cm="1">
        <f t="array" ref="T92">IFERROR(_xlfn.SINGLE(INDEX(Data!$A$1:S$1009,_xlfn.AGGREGATE(15,6,((Data!$C$1:$C$1009=T$6)/(Data!$C$1:$C$1009=T$6))*ROW(Data!$C$1:$C$1009),ROW(T92)-ROW(T$6)),1)),"")</f>
        <v/>
      </c>
      <c r="U92" s="43"/>
      <c r="V92" s="43" t="str" cm="1">
        <f t="array" ref="V92">IFERROR(_xlfn.SINGLE(INDEX(Data!$A$1:X$1009,_xlfn.AGGREGATE(15,6,((Data!$C$1:$C$1009=V$6)/(Data!$C$1:$C$1009=V$6))*ROW(Data!$C$1:$C$1009),ROW(V92)-ROW(V$6)),1)),"")</f>
        <v>TV Chile</v>
      </c>
      <c r="W92" s="43"/>
      <c r="X92" s="43" t="str" cm="1">
        <f t="array" ref="X92">IFERROR(_xlfn.SINGLE(INDEX(Data!$A$1:Z$1009,_xlfn.AGGREGATE(15,6,((Data!$C$1:$C$1009=X$6)/(Data!$C$1:$C$1009=X$6))*ROW(Data!$C$1:$C$1009),ROW(X92)-ROW(X$6)),1)),"")</f>
        <v/>
      </c>
      <c r="Y92" s="43"/>
      <c r="Z92" s="43" t="str" cm="1">
        <f t="array" ref="Z92">IFERROR(_xlfn.SINGLE(INDEX(Data!$A$1:AB$1009,_xlfn.AGGREGATE(15,6,((Data!$C$1:$C$1009=Z$6)/(Data!$C$1:$C$1009=Z$6))*ROW(Data!$C$1:$C$1009),ROW(Z92)-ROW(Z$6)),1)),"")</f>
        <v/>
      </c>
    </row>
    <row r="93" spans="1:26" x14ac:dyDescent="0.4">
      <c r="A93" s="43"/>
      <c r="B93" s="43" t="str" cm="1">
        <f t="array" ref="B93">IFERROR(_xlfn.SINGLE(INDEX(Data!A$1:$A$1009,_xlfn.AGGREGATE(15,6,((Data!$C$1:$C$1009=B$6)/(Data!$C$1:$C$1009=B$6))*ROW(Data!$C$1:$C$1009),ROW(B93)-ROW(B$6)),1)),"")</f>
        <v/>
      </c>
      <c r="C93" s="43"/>
      <c r="D93" s="43" t="str" cm="1">
        <f t="array" ref="D93">IFERROR(_xlfn.SINGLE(INDEX(Data!$A$1:C$1009,_xlfn.AGGREGATE(15,6,((Data!$C$1:$C$1009=D$6)/(Data!$C$1:$C$1009=D$6))*ROW(Data!$C$1:$C$1009),ROW(D93)-ROW(D$6)),1)),"")</f>
        <v/>
      </c>
      <c r="E93" s="43"/>
      <c r="F93" s="43" t="str" cm="1">
        <f t="array" ref="F93">IFERROR(_xlfn.SINGLE(INDEX(Data!$A$1:E$1009,_xlfn.AGGREGATE(15,6,((Data!$C$1:$C$1009=F$6)/(Data!$C$1:$C$1009=F$6))*ROW(Data!$C$1:$C$1009),ROW(F93)-ROW(F$6)),1)),"")</f>
        <v/>
      </c>
      <c r="G93" s="43"/>
      <c r="H93" s="43" t="str" cm="1">
        <f t="array" ref="H93">IFERROR(_xlfn.SINGLE(INDEX(Data!$A$1:G$1009,_xlfn.AGGREGATE(15,6,((Data!$C$1:$C$1009=H$6)/(Data!$C$1:$C$1009=H$6))*ROW(Data!$C$1:$C$1009),ROW(H93)-ROW(H$6)),1)),"")</f>
        <v/>
      </c>
      <c r="I93" s="43"/>
      <c r="J93" s="43" t="str" cm="1">
        <f t="array" ref="J93">IFERROR(_xlfn.SINGLE(INDEX(Data!$A$1:J$1009,_xlfn.AGGREGATE(15,6,((Data!$C$1:$C$1009=J$6)/(Data!$C$1:$C$1009=J$6))*ROW(Data!$C$1:$C$1009),ROW(J93)-ROW(J$6)),1)),"")</f>
        <v/>
      </c>
      <c r="K93" s="43"/>
      <c r="L93" s="43" t="str" cm="1">
        <f t="array" ref="L93">IFERROR(_xlfn.SINGLE(INDEX(Data!$A$1:L$1009,_xlfn.AGGREGATE(15,6,((Data!$C$1:$C$1009=L$6)/(Data!$C$1:$C$1009=L$6))*ROW(Data!$C$1:$C$1009),ROW(L93)-ROW(L$6)),1)),"")</f>
        <v/>
      </c>
      <c r="M93" s="43"/>
      <c r="N93" s="43" t="str" cm="1">
        <f t="array" ref="N93">IFERROR(_xlfn.SINGLE(INDEX(Data!$A$1:N$1009,_xlfn.AGGREGATE(15,6,((Data!$C$1:$C$1009=N$6)/(Data!$C$1:$C$1009=N$6))*ROW(Data!$C$1:$C$1009),ROW(N93)-ROW(N$6)),1)),"")</f>
        <v/>
      </c>
      <c r="O93" s="43"/>
      <c r="P93" s="43" t="str" cm="1">
        <f t="array" ref="P93">IFERROR(_xlfn.SINGLE(INDEX(Data!$A$1:Q$1009,_xlfn.AGGREGATE(15,6,((Data!$C$1:$C$1009=P$6)/(Data!$C$1:$C$1009=P$6))*ROW(Data!$C$1:$C$1009),ROW(P93)-ROW(P$6)),1)),"")</f>
        <v/>
      </c>
      <c r="Q93" s="43"/>
      <c r="R93" s="43" t="str" cm="1">
        <f t="array" ref="R93">IFERROR(_xlfn.SINGLE(INDEX(Data!$A$1:R$1009,_xlfn.AGGREGATE(15,6,((Data!$C$1:$C$1009=R$6)/(Data!$C$1:$C$1009=R$6))*ROW(Data!$C$1:$C$1009),ROW(R93)-ROW(R$6)),1)),"")</f>
        <v/>
      </c>
      <c r="S93" s="43"/>
      <c r="T93" s="43" t="str" cm="1">
        <f t="array" ref="T93">IFERROR(_xlfn.SINGLE(INDEX(Data!$A$1:S$1009,_xlfn.AGGREGATE(15,6,((Data!$C$1:$C$1009=T$6)/(Data!$C$1:$C$1009=T$6))*ROW(Data!$C$1:$C$1009),ROW(T93)-ROW(T$6)),1)),"")</f>
        <v/>
      </c>
      <c r="U93" s="43"/>
      <c r="V93" s="43" t="str" cm="1">
        <f t="array" ref="V93">IFERROR(_xlfn.SINGLE(INDEX(Data!$A$1:X$1009,_xlfn.AGGREGATE(15,6,((Data!$C$1:$C$1009=V$6)/(Data!$C$1:$C$1009=V$6))*ROW(Data!$C$1:$C$1009),ROW(V93)-ROW(V$6)),1)),"")</f>
        <v>TV Dominicana</v>
      </c>
      <c r="W93" s="43"/>
      <c r="X93" s="43" t="str" cm="1">
        <f t="array" ref="X93">IFERROR(_xlfn.SINGLE(INDEX(Data!$A$1:Z$1009,_xlfn.AGGREGATE(15,6,((Data!$C$1:$C$1009=X$6)/(Data!$C$1:$C$1009=X$6))*ROW(Data!$C$1:$C$1009),ROW(X93)-ROW(X$6)),1)),"")</f>
        <v/>
      </c>
      <c r="Y93" s="43"/>
      <c r="Z93" s="43" t="str" cm="1">
        <f t="array" ref="Z93">IFERROR(_xlfn.SINGLE(INDEX(Data!$A$1:AB$1009,_xlfn.AGGREGATE(15,6,((Data!$C$1:$C$1009=Z$6)/(Data!$C$1:$C$1009=Z$6))*ROW(Data!$C$1:$C$1009),ROW(Z93)-ROW(Z$6)),1)),"")</f>
        <v/>
      </c>
    </row>
    <row r="94" spans="1:26" ht="24" x14ac:dyDescent="0.4">
      <c r="A94" s="43"/>
      <c r="B94" s="43" t="str" cm="1">
        <f t="array" ref="B94">IFERROR(_xlfn.SINGLE(INDEX(Data!A$1:$A$1009,_xlfn.AGGREGATE(15,6,((Data!$C$1:$C$1009=B$6)/(Data!$C$1:$C$1009=B$6))*ROW(Data!$C$1:$C$1009),ROW(B94)-ROW(B$6)),1)),"")</f>
        <v/>
      </c>
      <c r="C94" s="43"/>
      <c r="D94" s="43" t="str" cm="1">
        <f t="array" ref="D94">IFERROR(_xlfn.SINGLE(INDEX(Data!$A$1:C$1009,_xlfn.AGGREGATE(15,6,((Data!$C$1:$C$1009=D$6)/(Data!$C$1:$C$1009=D$6))*ROW(Data!$C$1:$C$1009),ROW(D94)-ROW(D$6)),1)),"")</f>
        <v/>
      </c>
      <c r="E94" s="43"/>
      <c r="F94" s="43" t="str" cm="1">
        <f t="array" ref="F94">IFERROR(_xlfn.SINGLE(INDEX(Data!$A$1:E$1009,_xlfn.AGGREGATE(15,6,((Data!$C$1:$C$1009=F$6)/(Data!$C$1:$C$1009=F$6))*ROW(Data!$C$1:$C$1009),ROW(F94)-ROW(F$6)),1)),"")</f>
        <v/>
      </c>
      <c r="G94" s="43"/>
      <c r="H94" s="43" t="str" cm="1">
        <f t="array" ref="H94">IFERROR(_xlfn.SINGLE(INDEX(Data!$A$1:G$1009,_xlfn.AGGREGATE(15,6,((Data!$C$1:$C$1009=H$6)/(Data!$C$1:$C$1009=H$6))*ROW(Data!$C$1:$C$1009),ROW(H94)-ROW(H$6)),1)),"")</f>
        <v/>
      </c>
      <c r="I94" s="43"/>
      <c r="J94" s="43" t="str" cm="1">
        <f t="array" ref="J94">IFERROR(_xlfn.SINGLE(INDEX(Data!$A$1:J$1009,_xlfn.AGGREGATE(15,6,((Data!$C$1:$C$1009=J$6)/(Data!$C$1:$C$1009=J$6))*ROW(Data!$C$1:$C$1009),ROW(J94)-ROW(J$6)),1)),"")</f>
        <v/>
      </c>
      <c r="K94" s="43"/>
      <c r="L94" s="43" t="str" cm="1">
        <f t="array" ref="L94">IFERROR(_xlfn.SINGLE(INDEX(Data!$A$1:L$1009,_xlfn.AGGREGATE(15,6,((Data!$C$1:$C$1009=L$6)/(Data!$C$1:$C$1009=L$6))*ROW(Data!$C$1:$C$1009),ROW(L94)-ROW(L$6)),1)),"")</f>
        <v/>
      </c>
      <c r="M94" s="43"/>
      <c r="N94" s="43" t="str" cm="1">
        <f t="array" ref="N94">IFERROR(_xlfn.SINGLE(INDEX(Data!$A$1:N$1009,_xlfn.AGGREGATE(15,6,((Data!$C$1:$C$1009=N$6)/(Data!$C$1:$C$1009=N$6))*ROW(Data!$C$1:$C$1009),ROW(N94)-ROW(N$6)),1)),"")</f>
        <v/>
      </c>
      <c r="O94" s="43"/>
      <c r="P94" s="43" t="str" cm="1">
        <f t="array" ref="P94">IFERROR(_xlfn.SINGLE(INDEX(Data!$A$1:Q$1009,_xlfn.AGGREGATE(15,6,((Data!$C$1:$C$1009=P$6)/(Data!$C$1:$C$1009=P$6))*ROW(Data!$C$1:$C$1009),ROW(P94)-ROW(P$6)),1)),"")</f>
        <v/>
      </c>
      <c r="Q94" s="43"/>
      <c r="R94" s="43" t="str" cm="1">
        <f t="array" ref="R94">IFERROR(_xlfn.SINGLE(INDEX(Data!$A$1:R$1009,_xlfn.AGGREGATE(15,6,((Data!$C$1:$C$1009=R$6)/(Data!$C$1:$C$1009=R$6))*ROW(Data!$C$1:$C$1009),ROW(R94)-ROW(R$6)),1)),"")</f>
        <v/>
      </c>
      <c r="S94" s="43"/>
      <c r="T94" s="43" t="str" cm="1">
        <f t="array" ref="T94">IFERROR(_xlfn.SINGLE(INDEX(Data!$A$1:S$1009,_xlfn.AGGREGATE(15,6,((Data!$C$1:$C$1009=T$6)/(Data!$C$1:$C$1009=T$6))*ROW(Data!$C$1:$C$1009),ROW(T94)-ROW(T$6)),1)),"")</f>
        <v/>
      </c>
      <c r="U94" s="43"/>
      <c r="V94" s="43" t="str" cm="1">
        <f t="array" ref="V94">IFERROR(_xlfn.SINGLE(INDEX(Data!$A$1:X$1009,_xlfn.AGGREGATE(15,6,((Data!$C$1:$C$1009=V$6)/(Data!$C$1:$C$1009=V$6))*ROW(Data!$C$1:$C$1009),ROW(V94)-ROW(V$6)),1)),"")</f>
        <v>TV Española Internacional</v>
      </c>
      <c r="W94" s="43"/>
      <c r="X94" s="43" t="str" cm="1">
        <f t="array" ref="X94">IFERROR(_xlfn.SINGLE(INDEX(Data!$A$1:Z$1009,_xlfn.AGGREGATE(15,6,((Data!$C$1:$C$1009=X$6)/(Data!$C$1:$C$1009=X$6))*ROW(Data!$C$1:$C$1009),ROW(X94)-ROW(X$6)),1)),"")</f>
        <v/>
      </c>
      <c r="Y94" s="43"/>
      <c r="Z94" s="43" t="str" cm="1">
        <f t="array" ref="Z94">IFERROR(_xlfn.SINGLE(INDEX(Data!$A$1:AB$1009,_xlfn.AGGREGATE(15,6,((Data!$C$1:$C$1009=Z$6)/(Data!$C$1:$C$1009=Z$6))*ROW(Data!$C$1:$C$1009),ROW(Z94)-ROW(Z$6)),1)),"")</f>
        <v/>
      </c>
    </row>
    <row r="95" spans="1:26" x14ac:dyDescent="0.4">
      <c r="A95" s="43"/>
      <c r="B95" s="43" t="str" cm="1">
        <f t="array" ref="B95">IFERROR(_xlfn.SINGLE(INDEX(Data!A$1:$A$1009,_xlfn.AGGREGATE(15,6,((Data!$C$1:$C$1009=B$6)/(Data!$C$1:$C$1009=B$6))*ROW(Data!$C$1:$C$1009),ROW(B95)-ROW(B$6)),1)),"")</f>
        <v/>
      </c>
      <c r="C95" s="43"/>
      <c r="D95" s="43" t="str" cm="1">
        <f t="array" ref="D95">IFERROR(_xlfn.SINGLE(INDEX(Data!$A$1:C$1009,_xlfn.AGGREGATE(15,6,((Data!$C$1:$C$1009=D$6)/(Data!$C$1:$C$1009=D$6))*ROW(Data!$C$1:$C$1009),ROW(D95)-ROW(D$6)),1)),"")</f>
        <v/>
      </c>
      <c r="E95" s="43"/>
      <c r="F95" s="43" t="str" cm="1">
        <f t="array" ref="F95">IFERROR(_xlfn.SINGLE(INDEX(Data!$A$1:E$1009,_xlfn.AGGREGATE(15,6,((Data!$C$1:$C$1009=F$6)/(Data!$C$1:$C$1009=F$6))*ROW(Data!$C$1:$C$1009),ROW(F95)-ROW(F$6)),1)),"")</f>
        <v/>
      </c>
      <c r="G95" s="43"/>
      <c r="H95" s="43" t="str" cm="1">
        <f t="array" ref="H95">IFERROR(_xlfn.SINGLE(INDEX(Data!$A$1:G$1009,_xlfn.AGGREGATE(15,6,((Data!$C$1:$C$1009=H$6)/(Data!$C$1:$C$1009=H$6))*ROW(Data!$C$1:$C$1009),ROW(H95)-ROW(H$6)),1)),"")</f>
        <v/>
      </c>
      <c r="I95" s="43"/>
      <c r="J95" s="43" t="str" cm="1">
        <f t="array" ref="J95">IFERROR(_xlfn.SINGLE(INDEX(Data!$A$1:J$1009,_xlfn.AGGREGATE(15,6,((Data!$C$1:$C$1009=J$6)/(Data!$C$1:$C$1009=J$6))*ROW(Data!$C$1:$C$1009),ROW(J95)-ROW(J$6)),1)),"")</f>
        <v/>
      </c>
      <c r="K95" s="43"/>
      <c r="L95" s="43" t="str" cm="1">
        <f t="array" ref="L95">IFERROR(_xlfn.SINGLE(INDEX(Data!$A$1:L$1009,_xlfn.AGGREGATE(15,6,((Data!$C$1:$C$1009=L$6)/(Data!$C$1:$C$1009=L$6))*ROW(Data!$C$1:$C$1009),ROW(L95)-ROW(L$6)),1)),"")</f>
        <v/>
      </c>
      <c r="M95" s="43"/>
      <c r="N95" s="43" t="str" cm="1">
        <f t="array" ref="N95">IFERROR(_xlfn.SINGLE(INDEX(Data!$A$1:N$1009,_xlfn.AGGREGATE(15,6,((Data!$C$1:$C$1009=N$6)/(Data!$C$1:$C$1009=N$6))*ROW(Data!$C$1:$C$1009),ROW(N95)-ROW(N$6)),1)),"")</f>
        <v/>
      </c>
      <c r="O95" s="43"/>
      <c r="P95" s="43" t="str" cm="1">
        <f t="array" ref="P95">IFERROR(_xlfn.SINGLE(INDEX(Data!$A$1:Q$1009,_xlfn.AGGREGATE(15,6,((Data!$C$1:$C$1009=P$6)/(Data!$C$1:$C$1009=P$6))*ROW(Data!$C$1:$C$1009),ROW(P95)-ROW(P$6)),1)),"")</f>
        <v/>
      </c>
      <c r="Q95" s="43"/>
      <c r="R95" s="43" t="str" cm="1">
        <f t="array" ref="R95">IFERROR(_xlfn.SINGLE(INDEX(Data!$A$1:R$1009,_xlfn.AGGREGATE(15,6,((Data!$C$1:$C$1009=R$6)/(Data!$C$1:$C$1009=R$6))*ROW(Data!$C$1:$C$1009),ROW(R95)-ROW(R$6)),1)),"")</f>
        <v/>
      </c>
      <c r="S95" s="43"/>
      <c r="T95" s="43" t="str" cm="1">
        <f t="array" ref="T95">IFERROR(_xlfn.SINGLE(INDEX(Data!$A$1:S$1009,_xlfn.AGGREGATE(15,6,((Data!$C$1:$C$1009=T$6)/(Data!$C$1:$C$1009=T$6))*ROW(Data!$C$1:$C$1009),ROW(T95)-ROW(T$6)),1)),"")</f>
        <v/>
      </c>
      <c r="U95" s="43"/>
      <c r="V95" s="43" t="str" cm="1">
        <f t="array" ref="V95">IFERROR(_xlfn.SINGLE(INDEX(Data!$A$1:X$1009,_xlfn.AGGREGATE(15,6,((Data!$C$1:$C$1009=V$6)/(Data!$C$1:$C$1009=V$6))*ROW(Data!$C$1:$C$1009),ROW(V95)-ROW(V$6)),1)),"")</f>
        <v>TV Venezuela</v>
      </c>
      <c r="W95" s="43"/>
      <c r="X95" s="43" t="str" cm="1">
        <f t="array" ref="X95">IFERROR(_xlfn.SINGLE(INDEX(Data!$A$1:Z$1009,_xlfn.AGGREGATE(15,6,((Data!$C$1:$C$1009=X$6)/(Data!$C$1:$C$1009=X$6))*ROW(Data!$C$1:$C$1009),ROW(X95)-ROW(X$6)),1)),"")</f>
        <v/>
      </c>
      <c r="Y95" s="43"/>
      <c r="Z95" s="43" t="str" cm="1">
        <f t="array" ref="Z95">IFERROR(_xlfn.SINGLE(INDEX(Data!$A$1:AB$1009,_xlfn.AGGREGATE(15,6,((Data!$C$1:$C$1009=Z$6)/(Data!$C$1:$C$1009=Z$6))*ROW(Data!$C$1:$C$1009),ROW(Z95)-ROW(Z$6)),1)),"")</f>
        <v/>
      </c>
    </row>
    <row r="96" spans="1:26" x14ac:dyDescent="0.4">
      <c r="A96" s="43"/>
      <c r="B96" s="43" t="str" cm="1">
        <f t="array" ref="B96">IFERROR(_xlfn.SINGLE(INDEX(Data!A$1:$A$1009,_xlfn.AGGREGATE(15,6,((Data!$C$1:$C$1009=B$6)/(Data!$C$1:$C$1009=B$6))*ROW(Data!$C$1:$C$1009),ROW(B96)-ROW(B$6)),1)),"")</f>
        <v/>
      </c>
      <c r="C96" s="43"/>
      <c r="D96" s="43" t="str" cm="1">
        <f t="array" ref="D96">IFERROR(_xlfn.SINGLE(INDEX(Data!$A$1:C$1009,_xlfn.AGGREGATE(15,6,((Data!$C$1:$C$1009=D$6)/(Data!$C$1:$C$1009=D$6))*ROW(Data!$C$1:$C$1009),ROW(D96)-ROW(D$6)),1)),"")</f>
        <v/>
      </c>
      <c r="E96" s="43"/>
      <c r="F96" s="43" t="str" cm="1">
        <f t="array" ref="F96">IFERROR(_xlfn.SINGLE(INDEX(Data!$A$1:E$1009,_xlfn.AGGREGATE(15,6,((Data!$C$1:$C$1009=F$6)/(Data!$C$1:$C$1009=F$6))*ROW(Data!$C$1:$C$1009),ROW(F96)-ROW(F$6)),1)),"")</f>
        <v/>
      </c>
      <c r="G96" s="43"/>
      <c r="H96" s="43" t="str" cm="1">
        <f t="array" ref="H96">IFERROR(_xlfn.SINGLE(INDEX(Data!$A$1:G$1009,_xlfn.AGGREGATE(15,6,((Data!$C$1:$C$1009=H$6)/(Data!$C$1:$C$1009=H$6))*ROW(Data!$C$1:$C$1009),ROW(H96)-ROW(H$6)),1)),"")</f>
        <v/>
      </c>
      <c r="I96" s="43"/>
      <c r="J96" s="43" t="str" cm="1">
        <f t="array" ref="J96">IFERROR(_xlfn.SINGLE(INDEX(Data!$A$1:J$1009,_xlfn.AGGREGATE(15,6,((Data!$C$1:$C$1009=J$6)/(Data!$C$1:$C$1009=J$6))*ROW(Data!$C$1:$C$1009),ROW(J96)-ROW(J$6)),1)),"")</f>
        <v/>
      </c>
      <c r="K96" s="43"/>
      <c r="L96" s="43" t="str" cm="1">
        <f t="array" ref="L96">IFERROR(_xlfn.SINGLE(INDEX(Data!$A$1:L$1009,_xlfn.AGGREGATE(15,6,((Data!$C$1:$C$1009=L$6)/(Data!$C$1:$C$1009=L$6))*ROW(Data!$C$1:$C$1009),ROW(L96)-ROW(L$6)),1)),"")</f>
        <v/>
      </c>
      <c r="M96" s="43"/>
      <c r="N96" s="43" t="str" cm="1">
        <f t="array" ref="N96">IFERROR(_xlfn.SINGLE(INDEX(Data!$A$1:N$1009,_xlfn.AGGREGATE(15,6,((Data!$C$1:$C$1009=N$6)/(Data!$C$1:$C$1009=N$6))*ROW(Data!$C$1:$C$1009),ROW(N96)-ROW(N$6)),1)),"")</f>
        <v/>
      </c>
      <c r="O96" s="43"/>
      <c r="P96" s="43" t="str" cm="1">
        <f t="array" ref="P96">IFERROR(_xlfn.SINGLE(INDEX(Data!$A$1:Q$1009,_xlfn.AGGREGATE(15,6,((Data!$C$1:$C$1009=P$6)/(Data!$C$1:$C$1009=P$6))*ROW(Data!$C$1:$C$1009),ROW(P96)-ROW(P$6)),1)),"")</f>
        <v/>
      </c>
      <c r="Q96" s="43"/>
      <c r="R96" s="43" t="str" cm="1">
        <f t="array" ref="R96">IFERROR(_xlfn.SINGLE(INDEX(Data!$A$1:R$1009,_xlfn.AGGREGATE(15,6,((Data!$C$1:$C$1009=R$6)/(Data!$C$1:$C$1009=R$6))*ROW(Data!$C$1:$C$1009),ROW(R96)-ROW(R$6)),1)),"")</f>
        <v/>
      </c>
      <c r="S96" s="43"/>
      <c r="T96" s="43" t="str" cm="1">
        <f t="array" ref="T96">IFERROR(_xlfn.SINGLE(INDEX(Data!$A$1:S$1009,_xlfn.AGGREGATE(15,6,((Data!$C$1:$C$1009=T$6)/(Data!$C$1:$C$1009=T$6))*ROW(Data!$C$1:$C$1009),ROW(T96)-ROW(T$6)),1)),"")</f>
        <v/>
      </c>
      <c r="U96" s="43"/>
      <c r="V96" s="43" t="str" cm="1">
        <f t="array" ref="V96">IFERROR(_xlfn.SINGLE(INDEX(Data!$A$1:X$1009,_xlfn.AGGREGATE(15,6,((Data!$C$1:$C$1009=V$6)/(Data!$C$1:$C$1009=V$6))*ROW(Data!$C$1:$C$1009),ROW(V96)-ROW(V$6)),1)),"")</f>
        <v>TVe</v>
      </c>
      <c r="W96" s="43"/>
      <c r="X96" s="43" t="str" cm="1">
        <f t="array" ref="X96">IFERROR(_xlfn.SINGLE(INDEX(Data!$A$1:Z$1009,_xlfn.AGGREGATE(15,6,((Data!$C$1:$C$1009=X$6)/(Data!$C$1:$C$1009=X$6))*ROW(Data!$C$1:$C$1009),ROW(X96)-ROW(X$6)),1)),"")</f>
        <v/>
      </c>
      <c r="Y96" s="43"/>
      <c r="Z96" s="43" t="str" cm="1">
        <f t="array" ref="Z96">IFERROR(_xlfn.SINGLE(INDEX(Data!$A$1:AB$1009,_xlfn.AGGREGATE(15,6,((Data!$C$1:$C$1009=Z$6)/(Data!$C$1:$C$1009=Z$6))*ROW(Data!$C$1:$C$1009),ROW(Z96)-ROW(Z$6)),1)),"")</f>
        <v/>
      </c>
    </row>
    <row r="97" spans="1:26" x14ac:dyDescent="0.4">
      <c r="A97" s="43"/>
      <c r="B97" s="43" t="str" cm="1">
        <f t="array" ref="B97">IFERROR(_xlfn.SINGLE(INDEX(Data!A$1:$A$1009,_xlfn.AGGREGATE(15,6,((Data!$C$1:$C$1009=B$6)/(Data!$C$1:$C$1009=B$6))*ROW(Data!$C$1:$C$1009),ROW(B97)-ROW(B$6)),1)),"")</f>
        <v/>
      </c>
      <c r="C97" s="43"/>
      <c r="D97" s="43" t="str" cm="1">
        <f t="array" ref="D97">IFERROR(_xlfn.SINGLE(INDEX(Data!$A$1:C$1009,_xlfn.AGGREGATE(15,6,((Data!$C$1:$C$1009=D$6)/(Data!$C$1:$C$1009=D$6))*ROW(Data!$C$1:$C$1009),ROW(D97)-ROW(D$6)),1)),"")</f>
        <v/>
      </c>
      <c r="E97" s="43"/>
      <c r="F97" s="43" t="str" cm="1">
        <f t="array" ref="F97">IFERROR(_xlfn.SINGLE(INDEX(Data!$A$1:E$1009,_xlfn.AGGREGATE(15,6,((Data!$C$1:$C$1009=F$6)/(Data!$C$1:$C$1009=F$6))*ROW(Data!$C$1:$C$1009),ROW(F97)-ROW(F$6)),1)),"")</f>
        <v/>
      </c>
      <c r="G97" s="43"/>
      <c r="H97" s="43" t="str" cm="1">
        <f t="array" ref="H97">IFERROR(_xlfn.SINGLE(INDEX(Data!$A$1:G$1009,_xlfn.AGGREGATE(15,6,((Data!$C$1:$C$1009=H$6)/(Data!$C$1:$C$1009=H$6))*ROW(Data!$C$1:$C$1009),ROW(H97)-ROW(H$6)),1)),"")</f>
        <v/>
      </c>
      <c r="I97" s="43"/>
      <c r="J97" s="43" t="str" cm="1">
        <f t="array" ref="J97">IFERROR(_xlfn.SINGLE(INDEX(Data!$A$1:J$1009,_xlfn.AGGREGATE(15,6,((Data!$C$1:$C$1009=J$6)/(Data!$C$1:$C$1009=J$6))*ROW(Data!$C$1:$C$1009),ROW(J97)-ROW(J$6)),1)),"")</f>
        <v/>
      </c>
      <c r="K97" s="43"/>
      <c r="L97" s="43" t="str" cm="1">
        <f t="array" ref="L97">IFERROR(_xlfn.SINGLE(INDEX(Data!$A$1:L$1009,_xlfn.AGGREGATE(15,6,((Data!$C$1:$C$1009=L$6)/(Data!$C$1:$C$1009=L$6))*ROW(Data!$C$1:$C$1009),ROW(L97)-ROW(L$6)),1)),"")</f>
        <v/>
      </c>
      <c r="M97" s="43"/>
      <c r="N97" s="43" t="str" cm="1">
        <f t="array" ref="N97">IFERROR(_xlfn.SINGLE(INDEX(Data!$A$1:N$1009,_xlfn.AGGREGATE(15,6,((Data!$C$1:$C$1009=N$6)/(Data!$C$1:$C$1009=N$6))*ROW(Data!$C$1:$C$1009),ROW(N97)-ROW(N$6)),1)),"")</f>
        <v/>
      </c>
      <c r="O97" s="43"/>
      <c r="P97" s="43" t="str" cm="1">
        <f t="array" ref="P97">IFERROR(_xlfn.SINGLE(INDEX(Data!$A$1:Q$1009,_xlfn.AGGREGATE(15,6,((Data!$C$1:$C$1009=P$6)/(Data!$C$1:$C$1009=P$6))*ROW(Data!$C$1:$C$1009),ROW(P97)-ROW(P$6)),1)),"")</f>
        <v/>
      </c>
      <c r="Q97" s="43"/>
      <c r="R97" s="43" t="str" cm="1">
        <f t="array" ref="R97">IFERROR(_xlfn.SINGLE(INDEX(Data!$A$1:R$1009,_xlfn.AGGREGATE(15,6,((Data!$C$1:$C$1009=R$6)/(Data!$C$1:$C$1009=R$6))*ROW(Data!$C$1:$C$1009),ROW(R97)-ROW(R$6)),1)),"")</f>
        <v/>
      </c>
      <c r="S97" s="43"/>
      <c r="T97" s="43" t="str" cm="1">
        <f t="array" ref="T97">IFERROR(_xlfn.SINGLE(INDEX(Data!$A$1:S$1009,_xlfn.AGGREGATE(15,6,((Data!$C$1:$C$1009=T$6)/(Data!$C$1:$C$1009=T$6))*ROW(Data!$C$1:$C$1009),ROW(T97)-ROW(T$6)),1)),"")</f>
        <v/>
      </c>
      <c r="U97" s="43"/>
      <c r="V97" s="43" t="str" cm="1">
        <f t="array" ref="V97">IFERROR(_xlfn.SINGLE(INDEX(Data!$A$1:X$1009,_xlfn.AGGREGATE(15,6,((Data!$C$1:$C$1009=V$6)/(Data!$C$1:$C$1009=V$6))*ROW(Data!$C$1:$C$1009),ROW(V97)-ROW(V$6)),1)),"")</f>
        <v>Unimas</v>
      </c>
      <c r="W97" s="43"/>
      <c r="X97" s="43" t="str" cm="1">
        <f t="array" ref="X97">IFERROR(_xlfn.SINGLE(INDEX(Data!$A$1:Z$1009,_xlfn.AGGREGATE(15,6,((Data!$C$1:$C$1009=X$6)/(Data!$C$1:$C$1009=X$6))*ROW(Data!$C$1:$C$1009),ROW(X97)-ROW(X$6)),1)),"")</f>
        <v/>
      </c>
      <c r="Y97" s="43"/>
      <c r="Z97" s="43" t="str" cm="1">
        <f t="array" ref="Z97">IFERROR(_xlfn.SINGLE(INDEX(Data!$A$1:AB$1009,_xlfn.AGGREGATE(15,6,((Data!$C$1:$C$1009=Z$6)/(Data!$C$1:$C$1009=Z$6))*ROW(Data!$C$1:$C$1009),ROW(Z97)-ROW(Z$6)),1)),"")</f>
        <v/>
      </c>
    </row>
    <row r="98" spans="1:26" x14ac:dyDescent="0.4">
      <c r="A98" s="43"/>
      <c r="B98" s="43" t="str" cm="1">
        <f t="array" ref="B98">IFERROR(_xlfn.SINGLE(INDEX(Data!A$1:$A$1009,_xlfn.AGGREGATE(15,6,((Data!$C$1:$C$1009=B$6)/(Data!$C$1:$C$1009=B$6))*ROW(Data!$C$1:$C$1009),ROW(B98)-ROW(B$6)),1)),"")</f>
        <v/>
      </c>
      <c r="C98" s="43"/>
      <c r="D98" s="43" t="str" cm="1">
        <f t="array" ref="D98">IFERROR(_xlfn.SINGLE(INDEX(Data!$A$1:C$1009,_xlfn.AGGREGATE(15,6,((Data!$C$1:$C$1009=D$6)/(Data!$C$1:$C$1009=D$6))*ROW(Data!$C$1:$C$1009),ROW(D98)-ROW(D$6)),1)),"")</f>
        <v/>
      </c>
      <c r="E98" s="43"/>
      <c r="F98" s="43" t="str" cm="1">
        <f t="array" ref="F98">IFERROR(_xlfn.SINGLE(INDEX(Data!$A$1:E$1009,_xlfn.AGGREGATE(15,6,((Data!$C$1:$C$1009=F$6)/(Data!$C$1:$C$1009=F$6))*ROW(Data!$C$1:$C$1009),ROW(F98)-ROW(F$6)),1)),"")</f>
        <v/>
      </c>
      <c r="G98" s="43"/>
      <c r="H98" s="43" t="str" cm="1">
        <f t="array" ref="H98">IFERROR(_xlfn.SINGLE(INDEX(Data!$A$1:G$1009,_xlfn.AGGREGATE(15,6,((Data!$C$1:$C$1009=H$6)/(Data!$C$1:$C$1009=H$6))*ROW(Data!$C$1:$C$1009),ROW(H98)-ROW(H$6)),1)),"")</f>
        <v/>
      </c>
      <c r="I98" s="43"/>
      <c r="J98" s="43" t="str" cm="1">
        <f t="array" ref="J98">IFERROR(_xlfn.SINGLE(INDEX(Data!$A$1:J$1009,_xlfn.AGGREGATE(15,6,((Data!$C$1:$C$1009=J$6)/(Data!$C$1:$C$1009=J$6))*ROW(Data!$C$1:$C$1009),ROW(J98)-ROW(J$6)),1)),"")</f>
        <v/>
      </c>
      <c r="K98" s="43"/>
      <c r="L98" s="43" t="str" cm="1">
        <f t="array" ref="L98">IFERROR(_xlfn.SINGLE(INDEX(Data!$A$1:L$1009,_xlfn.AGGREGATE(15,6,((Data!$C$1:$C$1009=L$6)/(Data!$C$1:$C$1009=L$6))*ROW(Data!$C$1:$C$1009),ROW(L98)-ROW(L$6)),1)),"")</f>
        <v/>
      </c>
      <c r="M98" s="43"/>
      <c r="N98" s="43" t="str" cm="1">
        <f t="array" ref="N98">IFERROR(_xlfn.SINGLE(INDEX(Data!$A$1:N$1009,_xlfn.AGGREGATE(15,6,((Data!$C$1:$C$1009=N$6)/(Data!$C$1:$C$1009=N$6))*ROW(Data!$C$1:$C$1009),ROW(N98)-ROW(N$6)),1)),"")</f>
        <v/>
      </c>
      <c r="O98" s="43"/>
      <c r="P98" s="43" t="str" cm="1">
        <f t="array" ref="P98">IFERROR(_xlfn.SINGLE(INDEX(Data!$A$1:Q$1009,_xlfn.AGGREGATE(15,6,((Data!$C$1:$C$1009=P$6)/(Data!$C$1:$C$1009=P$6))*ROW(Data!$C$1:$C$1009),ROW(P98)-ROW(P$6)),1)),"")</f>
        <v/>
      </c>
      <c r="Q98" s="43"/>
      <c r="R98" s="43" t="str" cm="1">
        <f t="array" ref="R98">IFERROR(_xlfn.SINGLE(INDEX(Data!$A$1:R$1009,_xlfn.AGGREGATE(15,6,((Data!$C$1:$C$1009=R$6)/(Data!$C$1:$C$1009=R$6))*ROW(Data!$C$1:$C$1009),ROW(R98)-ROW(R$6)),1)),"")</f>
        <v/>
      </c>
      <c r="S98" s="43"/>
      <c r="T98" s="43" t="str" cm="1">
        <f t="array" ref="T98">IFERROR(_xlfn.SINGLE(INDEX(Data!$A$1:S$1009,_xlfn.AGGREGATE(15,6,((Data!$C$1:$C$1009=T$6)/(Data!$C$1:$C$1009=T$6))*ROW(Data!$C$1:$C$1009),ROW(T98)-ROW(T$6)),1)),"")</f>
        <v/>
      </c>
      <c r="U98" s="43"/>
      <c r="V98" s="43" t="str" cm="1">
        <f t="array" ref="V98">IFERROR(_xlfn.SINGLE(INDEX(Data!$A$1:X$1009,_xlfn.AGGREGATE(15,6,((Data!$C$1:$C$1009=V$6)/(Data!$C$1:$C$1009=V$6))*ROW(Data!$C$1:$C$1009),ROW(V98)-ROW(V$6)),1)),"")</f>
        <v>Universo</v>
      </c>
      <c r="W98" s="43"/>
      <c r="X98" s="43" t="str" cm="1">
        <f t="array" ref="X98">IFERROR(_xlfn.SINGLE(INDEX(Data!$A$1:Z$1009,_xlfn.AGGREGATE(15,6,((Data!$C$1:$C$1009=X$6)/(Data!$C$1:$C$1009=X$6))*ROW(Data!$C$1:$C$1009),ROW(X98)-ROW(X$6)),1)),"")</f>
        <v/>
      </c>
      <c r="Y98" s="43"/>
      <c r="Z98" s="43" t="str" cm="1">
        <f t="array" ref="Z98">IFERROR(_xlfn.SINGLE(INDEX(Data!$A$1:AB$1009,_xlfn.AGGREGATE(15,6,((Data!$C$1:$C$1009=Z$6)/(Data!$C$1:$C$1009=Z$6))*ROW(Data!$C$1:$C$1009),ROW(Z98)-ROW(Z$6)),1)),"")</f>
        <v/>
      </c>
    </row>
    <row r="99" spans="1:26" x14ac:dyDescent="0.4">
      <c r="A99" s="43"/>
      <c r="B99" s="43" t="str" cm="1">
        <f t="array" ref="B99">IFERROR(_xlfn.SINGLE(INDEX(Data!A$1:$A$1009,_xlfn.AGGREGATE(15,6,((Data!$C$1:$C$1009=B$6)/(Data!$C$1:$C$1009=B$6))*ROW(Data!$C$1:$C$1009),ROW(B99)-ROW(B$6)),1)),"")</f>
        <v/>
      </c>
      <c r="C99" s="43"/>
      <c r="D99" s="43" t="str" cm="1">
        <f t="array" ref="D99">IFERROR(_xlfn.SINGLE(INDEX(Data!$A$1:C$1009,_xlfn.AGGREGATE(15,6,((Data!$C$1:$C$1009=D$6)/(Data!$C$1:$C$1009=D$6))*ROW(Data!$C$1:$C$1009),ROW(D99)-ROW(D$6)),1)),"")</f>
        <v/>
      </c>
      <c r="E99" s="43"/>
      <c r="F99" s="43" t="str" cm="1">
        <f t="array" ref="F99">IFERROR(_xlfn.SINGLE(INDEX(Data!$A$1:E$1009,_xlfn.AGGREGATE(15,6,((Data!$C$1:$C$1009=F$6)/(Data!$C$1:$C$1009=F$6))*ROW(Data!$C$1:$C$1009),ROW(F99)-ROW(F$6)),1)),"")</f>
        <v/>
      </c>
      <c r="G99" s="43"/>
      <c r="H99" s="43" t="str" cm="1">
        <f t="array" ref="H99">IFERROR(_xlfn.SINGLE(INDEX(Data!$A$1:G$1009,_xlfn.AGGREGATE(15,6,((Data!$C$1:$C$1009=H$6)/(Data!$C$1:$C$1009=H$6))*ROW(Data!$C$1:$C$1009),ROW(H99)-ROW(H$6)),1)),"")</f>
        <v/>
      </c>
      <c r="I99" s="43"/>
      <c r="J99" s="43" t="str" cm="1">
        <f t="array" ref="J99">IFERROR(_xlfn.SINGLE(INDEX(Data!$A$1:J$1009,_xlfn.AGGREGATE(15,6,((Data!$C$1:$C$1009=J$6)/(Data!$C$1:$C$1009=J$6))*ROW(Data!$C$1:$C$1009),ROW(J99)-ROW(J$6)),1)),"")</f>
        <v/>
      </c>
      <c r="K99" s="43"/>
      <c r="L99" s="43" t="str" cm="1">
        <f t="array" ref="L99">IFERROR(_xlfn.SINGLE(INDEX(Data!$A$1:L$1009,_xlfn.AGGREGATE(15,6,((Data!$C$1:$C$1009=L$6)/(Data!$C$1:$C$1009=L$6))*ROW(Data!$C$1:$C$1009),ROW(L99)-ROW(L$6)),1)),"")</f>
        <v/>
      </c>
      <c r="M99" s="43"/>
      <c r="N99" s="43" t="str" cm="1">
        <f t="array" ref="N99">IFERROR(_xlfn.SINGLE(INDEX(Data!$A$1:N$1009,_xlfn.AGGREGATE(15,6,((Data!$C$1:$C$1009=N$6)/(Data!$C$1:$C$1009=N$6))*ROW(Data!$C$1:$C$1009),ROW(N99)-ROW(N$6)),1)),"")</f>
        <v/>
      </c>
      <c r="O99" s="43"/>
      <c r="P99" s="43" t="str" cm="1">
        <f t="array" ref="P99">IFERROR(_xlfn.SINGLE(INDEX(Data!$A$1:Q$1009,_xlfn.AGGREGATE(15,6,((Data!$C$1:$C$1009=P$6)/(Data!$C$1:$C$1009=P$6))*ROW(Data!$C$1:$C$1009),ROW(P99)-ROW(P$6)),1)),"")</f>
        <v/>
      </c>
      <c r="Q99" s="43"/>
      <c r="R99" s="43" t="str" cm="1">
        <f t="array" ref="R99">IFERROR(_xlfn.SINGLE(INDEX(Data!$A$1:R$1009,_xlfn.AGGREGATE(15,6,((Data!$C$1:$C$1009=R$6)/(Data!$C$1:$C$1009=R$6))*ROW(Data!$C$1:$C$1009),ROW(R99)-ROW(R$6)),1)),"")</f>
        <v/>
      </c>
      <c r="S99" s="43"/>
      <c r="T99" s="43" t="str" cm="1">
        <f t="array" ref="T99">IFERROR(_xlfn.SINGLE(INDEX(Data!$A$1:S$1009,_xlfn.AGGREGATE(15,6,((Data!$C$1:$C$1009=T$6)/(Data!$C$1:$C$1009=T$6))*ROW(Data!$C$1:$C$1009),ROW(T99)-ROW(T$6)),1)),"")</f>
        <v/>
      </c>
      <c r="U99" s="43"/>
      <c r="V99" s="43" t="str" cm="1">
        <f t="array" ref="V99">IFERROR(_xlfn.SINGLE(INDEX(Data!$A$1:X$1009,_xlfn.AGGREGATE(15,6,((Data!$C$1:$C$1009=V$6)/(Data!$C$1:$C$1009=V$6))*ROW(Data!$C$1:$C$1009),ROW(V99)-ROW(V$6)),1)),"")</f>
        <v>Univision</v>
      </c>
      <c r="W99" s="43"/>
      <c r="X99" s="43" t="str" cm="1">
        <f t="array" ref="X99">IFERROR(_xlfn.SINGLE(INDEX(Data!$A$1:Z$1009,_xlfn.AGGREGATE(15,6,((Data!$C$1:$C$1009=X$6)/(Data!$C$1:$C$1009=X$6))*ROW(Data!$C$1:$C$1009),ROW(X99)-ROW(X$6)),1)),"")</f>
        <v/>
      </c>
      <c r="Y99" s="43"/>
      <c r="Z99" s="43" t="str" cm="1">
        <f t="array" ref="Z99">IFERROR(_xlfn.SINGLE(INDEX(Data!$A$1:AB$1009,_xlfn.AGGREGATE(15,6,((Data!$C$1:$C$1009=Z$6)/(Data!$C$1:$C$1009=Z$6))*ROW(Data!$C$1:$C$1009),ROW(Z99)-ROW(Z$6)),1)),"")</f>
        <v/>
      </c>
    </row>
    <row r="100" spans="1:26" x14ac:dyDescent="0.4">
      <c r="A100" s="43"/>
      <c r="B100" s="43" t="str" cm="1">
        <f t="array" ref="B100">IFERROR(_xlfn.SINGLE(INDEX(Data!A$1:$A$1009,_xlfn.AGGREGATE(15,6,((Data!$C$1:$C$1009=B$6)/(Data!$C$1:$C$1009=B$6))*ROW(Data!$C$1:$C$1009),ROW(B100)-ROW(B$6)),1)),"")</f>
        <v/>
      </c>
      <c r="C100" s="43"/>
      <c r="D100" s="43" t="str" cm="1">
        <f t="array" ref="D100">IFERROR(_xlfn.SINGLE(INDEX(Data!$A$1:C$1009,_xlfn.AGGREGATE(15,6,((Data!$C$1:$C$1009=D$6)/(Data!$C$1:$C$1009=D$6))*ROW(Data!$C$1:$C$1009),ROW(D100)-ROW(D$6)),1)),"")</f>
        <v/>
      </c>
      <c r="E100" s="43"/>
      <c r="F100" s="43" t="str" cm="1">
        <f t="array" ref="F100">IFERROR(_xlfn.SINGLE(INDEX(Data!$A$1:E$1009,_xlfn.AGGREGATE(15,6,((Data!$C$1:$C$1009=F$6)/(Data!$C$1:$C$1009=F$6))*ROW(Data!$C$1:$C$1009),ROW(F100)-ROW(F$6)),1)),"")</f>
        <v/>
      </c>
      <c r="G100" s="43"/>
      <c r="H100" s="43" t="str" cm="1">
        <f t="array" ref="H100">IFERROR(_xlfn.SINGLE(INDEX(Data!$A$1:G$1009,_xlfn.AGGREGATE(15,6,((Data!$C$1:$C$1009=H$6)/(Data!$C$1:$C$1009=H$6))*ROW(Data!$C$1:$C$1009),ROW(H100)-ROW(H$6)),1)),"")</f>
        <v/>
      </c>
      <c r="I100" s="43"/>
      <c r="J100" s="43" t="str" cm="1">
        <f t="array" ref="J100">IFERROR(_xlfn.SINGLE(INDEX(Data!$A$1:J$1009,_xlfn.AGGREGATE(15,6,((Data!$C$1:$C$1009=J$6)/(Data!$C$1:$C$1009=J$6))*ROW(Data!$C$1:$C$1009),ROW(J100)-ROW(J$6)),1)),"")</f>
        <v/>
      </c>
      <c r="K100" s="43"/>
      <c r="L100" s="43" t="str" cm="1">
        <f t="array" ref="L100">IFERROR(_xlfn.SINGLE(INDEX(Data!$A$1:L$1009,_xlfn.AGGREGATE(15,6,((Data!$C$1:$C$1009=L$6)/(Data!$C$1:$C$1009=L$6))*ROW(Data!$C$1:$C$1009),ROW(L100)-ROW(L$6)),1)),"")</f>
        <v/>
      </c>
      <c r="M100" s="43"/>
      <c r="N100" s="43" t="str" cm="1">
        <f t="array" ref="N100">IFERROR(_xlfn.SINGLE(INDEX(Data!$A$1:N$1009,_xlfn.AGGREGATE(15,6,((Data!$C$1:$C$1009=N$6)/(Data!$C$1:$C$1009=N$6))*ROW(Data!$C$1:$C$1009),ROW(N100)-ROW(N$6)),1)),"")</f>
        <v/>
      </c>
      <c r="O100" s="43"/>
      <c r="P100" s="43" t="str" cm="1">
        <f t="array" ref="P100">IFERROR(_xlfn.SINGLE(INDEX(Data!$A$1:Q$1009,_xlfn.AGGREGATE(15,6,((Data!$C$1:$C$1009=P$6)/(Data!$C$1:$C$1009=P$6))*ROW(Data!$C$1:$C$1009),ROW(P100)-ROW(P$6)),1)),"")</f>
        <v/>
      </c>
      <c r="Q100" s="43"/>
      <c r="R100" s="43" t="str" cm="1">
        <f t="array" ref="R100">IFERROR(_xlfn.SINGLE(INDEX(Data!$A$1:R$1009,_xlfn.AGGREGATE(15,6,((Data!$C$1:$C$1009=R$6)/(Data!$C$1:$C$1009=R$6))*ROW(Data!$C$1:$C$1009),ROW(R100)-ROW(R$6)),1)),"")</f>
        <v/>
      </c>
      <c r="S100" s="43"/>
      <c r="T100" s="43" t="str" cm="1">
        <f t="array" ref="T100">IFERROR(_xlfn.SINGLE(INDEX(Data!$A$1:S$1009,_xlfn.AGGREGATE(15,6,((Data!$C$1:$C$1009=T$6)/(Data!$C$1:$C$1009=T$6))*ROW(Data!$C$1:$C$1009),ROW(T100)-ROW(T$6)),1)),"")</f>
        <v/>
      </c>
      <c r="U100" s="43"/>
      <c r="V100" s="43" t="str" cm="1">
        <f t="array" ref="V100">IFERROR(_xlfn.SINGLE(INDEX(Data!$A$1:X$1009,_xlfn.AGGREGATE(15,6,((Data!$C$1:$C$1009=V$6)/(Data!$C$1:$C$1009=V$6))*ROW(Data!$C$1:$C$1009),ROW(V100)-ROW(V$6)),1)),"")</f>
        <v>Univision East</v>
      </c>
      <c r="W100" s="43"/>
      <c r="X100" s="43" t="str" cm="1">
        <f t="array" ref="X100">IFERROR(_xlfn.SINGLE(INDEX(Data!$A$1:Z$1009,_xlfn.AGGREGATE(15,6,((Data!$C$1:$C$1009=X$6)/(Data!$C$1:$C$1009=X$6))*ROW(Data!$C$1:$C$1009),ROW(X100)-ROW(X$6)),1)),"")</f>
        <v/>
      </c>
      <c r="Y100" s="43"/>
      <c r="Z100" s="43" t="str" cm="1">
        <f t="array" ref="Z100">IFERROR(_xlfn.SINGLE(INDEX(Data!$A$1:AB$1009,_xlfn.AGGREGATE(15,6,((Data!$C$1:$C$1009=Z$6)/(Data!$C$1:$C$1009=Z$6))*ROW(Data!$C$1:$C$1009),ROW(Z100)-ROW(Z$6)),1)),"")</f>
        <v/>
      </c>
    </row>
    <row r="101" spans="1:26" x14ac:dyDescent="0.4">
      <c r="A101" s="43"/>
      <c r="B101" s="43" t="str" cm="1">
        <f t="array" ref="B101">IFERROR(_xlfn.SINGLE(INDEX(Data!A$1:$A$1009,_xlfn.AGGREGATE(15,6,((Data!$C$1:$C$1009=B$6)/(Data!$C$1:$C$1009=B$6))*ROW(Data!$C$1:$C$1009),ROW(B101)-ROW(B$6)),1)),"")</f>
        <v/>
      </c>
      <c r="C101" s="43"/>
      <c r="D101" s="43" t="str" cm="1">
        <f t="array" ref="D101">IFERROR(_xlfn.SINGLE(INDEX(Data!$A$1:C$1009,_xlfn.AGGREGATE(15,6,((Data!$C$1:$C$1009=D$6)/(Data!$C$1:$C$1009=D$6))*ROW(Data!$C$1:$C$1009),ROW(D101)-ROW(D$6)),1)),"")</f>
        <v/>
      </c>
      <c r="E101" s="43"/>
      <c r="F101" s="43" t="str" cm="1">
        <f t="array" ref="F101">IFERROR(_xlfn.SINGLE(INDEX(Data!$A$1:E$1009,_xlfn.AGGREGATE(15,6,((Data!$C$1:$C$1009=F$6)/(Data!$C$1:$C$1009=F$6))*ROW(Data!$C$1:$C$1009),ROW(F101)-ROW(F$6)),1)),"")</f>
        <v/>
      </c>
      <c r="G101" s="43"/>
      <c r="H101" s="43" t="str" cm="1">
        <f t="array" ref="H101">IFERROR(_xlfn.SINGLE(INDEX(Data!$A$1:G$1009,_xlfn.AGGREGATE(15,6,((Data!$C$1:$C$1009=H$6)/(Data!$C$1:$C$1009=H$6))*ROW(Data!$C$1:$C$1009),ROW(H101)-ROW(H$6)),1)),"")</f>
        <v/>
      </c>
      <c r="I101" s="43"/>
      <c r="J101" s="43" t="str" cm="1">
        <f t="array" ref="J101">IFERROR(_xlfn.SINGLE(INDEX(Data!$A$1:J$1009,_xlfn.AGGREGATE(15,6,((Data!$C$1:$C$1009=J$6)/(Data!$C$1:$C$1009=J$6))*ROW(Data!$C$1:$C$1009),ROW(J101)-ROW(J$6)),1)),"")</f>
        <v/>
      </c>
      <c r="K101" s="43"/>
      <c r="L101" s="43" t="str" cm="1">
        <f t="array" ref="L101">IFERROR(_xlfn.SINGLE(INDEX(Data!$A$1:L$1009,_xlfn.AGGREGATE(15,6,((Data!$C$1:$C$1009=L$6)/(Data!$C$1:$C$1009=L$6))*ROW(Data!$C$1:$C$1009),ROW(L101)-ROW(L$6)),1)),"")</f>
        <v/>
      </c>
      <c r="M101" s="43"/>
      <c r="N101" s="43" t="str" cm="1">
        <f t="array" ref="N101">IFERROR(_xlfn.SINGLE(INDEX(Data!$A$1:N$1009,_xlfn.AGGREGATE(15,6,((Data!$C$1:$C$1009=N$6)/(Data!$C$1:$C$1009=N$6))*ROW(Data!$C$1:$C$1009),ROW(N101)-ROW(N$6)),1)),"")</f>
        <v/>
      </c>
      <c r="O101" s="43"/>
      <c r="P101" s="43" t="str" cm="1">
        <f t="array" ref="P101">IFERROR(_xlfn.SINGLE(INDEX(Data!$A$1:Q$1009,_xlfn.AGGREGATE(15,6,((Data!$C$1:$C$1009=P$6)/(Data!$C$1:$C$1009=P$6))*ROW(Data!$C$1:$C$1009),ROW(P101)-ROW(P$6)),1)),"")</f>
        <v/>
      </c>
      <c r="Q101" s="43"/>
      <c r="R101" s="43" t="str" cm="1">
        <f t="array" ref="R101">IFERROR(_xlfn.SINGLE(INDEX(Data!$A$1:R$1009,_xlfn.AGGREGATE(15,6,((Data!$C$1:$C$1009=R$6)/(Data!$C$1:$C$1009=R$6))*ROW(Data!$C$1:$C$1009),ROW(R101)-ROW(R$6)),1)),"")</f>
        <v/>
      </c>
      <c r="S101" s="43"/>
      <c r="T101" s="43" t="str" cm="1">
        <f t="array" ref="T101">IFERROR(_xlfn.SINGLE(INDEX(Data!$A$1:S$1009,_xlfn.AGGREGATE(15,6,((Data!$C$1:$C$1009=T$6)/(Data!$C$1:$C$1009=T$6))*ROW(Data!$C$1:$C$1009),ROW(T101)-ROW(T$6)),1)),"")</f>
        <v/>
      </c>
      <c r="U101" s="43"/>
      <c r="V101" s="43" t="str" cm="1">
        <f t="array" ref="V101">IFERROR(_xlfn.SINGLE(INDEX(Data!$A$1:X$1009,_xlfn.AGGREGATE(15,6,((Data!$C$1:$C$1009=V$6)/(Data!$C$1:$C$1009=V$6))*ROW(Data!$C$1:$C$1009),ROW(V101)-ROW(V$6)),1)),"")</f>
        <v>Univision Tlnovelas</v>
      </c>
      <c r="W101" s="43"/>
      <c r="X101" s="43" t="str" cm="1">
        <f t="array" ref="X101">IFERROR(_xlfn.SINGLE(INDEX(Data!$A$1:Z$1009,_xlfn.AGGREGATE(15,6,((Data!$C$1:$C$1009=X$6)/(Data!$C$1:$C$1009=X$6))*ROW(Data!$C$1:$C$1009),ROW(X101)-ROW(X$6)),1)),"")</f>
        <v/>
      </c>
      <c r="Y101" s="43"/>
      <c r="Z101" s="43" t="str" cm="1">
        <f t="array" ref="Z101">IFERROR(_xlfn.SINGLE(INDEX(Data!$A$1:AB$1009,_xlfn.AGGREGATE(15,6,((Data!$C$1:$C$1009=Z$6)/(Data!$C$1:$C$1009=Z$6))*ROW(Data!$C$1:$C$1009),ROW(Z101)-ROW(Z$6)),1)),"")</f>
        <v/>
      </c>
    </row>
    <row r="102" spans="1:26" x14ac:dyDescent="0.4">
      <c r="A102" s="43"/>
      <c r="B102" s="43" t="str" cm="1">
        <f t="array" ref="B102">IFERROR(_xlfn.SINGLE(INDEX(Data!A$1:$A$1009,_xlfn.AGGREGATE(15,6,((Data!$C$1:$C$1009=B$6)/(Data!$C$1:$C$1009=B$6))*ROW(Data!$C$1:$C$1009),ROW(B102)-ROW(B$6)),1)),"")</f>
        <v/>
      </c>
      <c r="C102" s="43"/>
      <c r="D102" s="43" t="str" cm="1">
        <f t="array" ref="D102">IFERROR(_xlfn.SINGLE(INDEX(Data!$A$1:C$1009,_xlfn.AGGREGATE(15,6,((Data!$C$1:$C$1009=D$6)/(Data!$C$1:$C$1009=D$6))*ROW(Data!$C$1:$C$1009),ROW(D102)-ROW(D$6)),1)),"")</f>
        <v/>
      </c>
      <c r="E102" s="43"/>
      <c r="F102" s="43" t="str" cm="1">
        <f t="array" ref="F102">IFERROR(_xlfn.SINGLE(INDEX(Data!$A$1:E$1009,_xlfn.AGGREGATE(15,6,((Data!$C$1:$C$1009=F$6)/(Data!$C$1:$C$1009=F$6))*ROW(Data!$C$1:$C$1009),ROW(F102)-ROW(F$6)),1)),"")</f>
        <v/>
      </c>
      <c r="G102" s="43"/>
      <c r="H102" s="43" t="str" cm="1">
        <f t="array" ref="H102">IFERROR(_xlfn.SINGLE(INDEX(Data!$A$1:G$1009,_xlfn.AGGREGATE(15,6,((Data!$C$1:$C$1009=H$6)/(Data!$C$1:$C$1009=H$6))*ROW(Data!$C$1:$C$1009),ROW(H102)-ROW(H$6)),1)),"")</f>
        <v/>
      </c>
      <c r="I102" s="43"/>
      <c r="J102" s="43" t="str" cm="1">
        <f t="array" ref="J102">IFERROR(_xlfn.SINGLE(INDEX(Data!$A$1:J$1009,_xlfn.AGGREGATE(15,6,((Data!$C$1:$C$1009=J$6)/(Data!$C$1:$C$1009=J$6))*ROW(Data!$C$1:$C$1009),ROW(J102)-ROW(J$6)),1)),"")</f>
        <v/>
      </c>
      <c r="K102" s="43"/>
      <c r="L102" s="43" t="str" cm="1">
        <f t="array" ref="L102">IFERROR(_xlfn.SINGLE(INDEX(Data!$A$1:L$1009,_xlfn.AGGREGATE(15,6,((Data!$C$1:$C$1009=L$6)/(Data!$C$1:$C$1009=L$6))*ROW(Data!$C$1:$C$1009),ROW(L102)-ROW(L$6)),1)),"")</f>
        <v/>
      </c>
      <c r="M102" s="43"/>
      <c r="N102" s="43" t="str" cm="1">
        <f t="array" ref="N102">IFERROR(_xlfn.SINGLE(INDEX(Data!$A$1:N$1009,_xlfn.AGGREGATE(15,6,((Data!$C$1:$C$1009=N$6)/(Data!$C$1:$C$1009=N$6))*ROW(Data!$C$1:$C$1009),ROW(N102)-ROW(N$6)),1)),"")</f>
        <v/>
      </c>
      <c r="O102" s="43"/>
      <c r="P102" s="43" t="str" cm="1">
        <f t="array" ref="P102">IFERROR(_xlfn.SINGLE(INDEX(Data!$A$1:Q$1009,_xlfn.AGGREGATE(15,6,((Data!$C$1:$C$1009=P$6)/(Data!$C$1:$C$1009=P$6))*ROW(Data!$C$1:$C$1009),ROW(P102)-ROW(P$6)),1)),"")</f>
        <v/>
      </c>
      <c r="Q102" s="43"/>
      <c r="R102" s="43" t="str" cm="1">
        <f t="array" ref="R102">IFERROR(_xlfn.SINGLE(INDEX(Data!$A$1:R$1009,_xlfn.AGGREGATE(15,6,((Data!$C$1:$C$1009=R$6)/(Data!$C$1:$C$1009=R$6))*ROW(Data!$C$1:$C$1009),ROW(R102)-ROW(R$6)),1)),"")</f>
        <v/>
      </c>
      <c r="S102" s="43"/>
      <c r="T102" s="43" t="str" cm="1">
        <f t="array" ref="T102">IFERROR(_xlfn.SINGLE(INDEX(Data!$A$1:S$1009,_xlfn.AGGREGATE(15,6,((Data!$C$1:$C$1009=T$6)/(Data!$C$1:$C$1009=T$6))*ROW(Data!$C$1:$C$1009),ROW(T102)-ROW(T$6)),1)),"")</f>
        <v/>
      </c>
      <c r="U102" s="43"/>
      <c r="V102" s="43" t="str" cm="1">
        <f t="array" ref="V102">IFERROR(_xlfn.SINGLE(INDEX(Data!$A$1:X$1009,_xlfn.AGGREGATE(15,6,((Data!$C$1:$C$1009=V$6)/(Data!$C$1:$C$1009=V$6))*ROW(Data!$C$1:$C$1009),ROW(V102)-ROW(V$6)),1)),"")</f>
        <v>Ve Plus TV</v>
      </c>
      <c r="W102" s="43"/>
      <c r="X102" s="43" t="str" cm="1">
        <f t="array" ref="X102">IFERROR(_xlfn.SINGLE(INDEX(Data!$A$1:Z$1009,_xlfn.AGGREGATE(15,6,((Data!$C$1:$C$1009=X$6)/(Data!$C$1:$C$1009=X$6))*ROW(Data!$C$1:$C$1009),ROW(X102)-ROW(X$6)),1)),"")</f>
        <v/>
      </c>
      <c r="Y102" s="43"/>
      <c r="Z102" s="43" t="str" cm="1">
        <f t="array" ref="Z102">IFERROR(_xlfn.SINGLE(INDEX(Data!$A$1:AB$1009,_xlfn.AGGREGATE(15,6,((Data!$C$1:$C$1009=Z$6)/(Data!$C$1:$C$1009=Z$6))*ROW(Data!$C$1:$C$1009),ROW(Z102)-ROW(Z$6)),1)),"")</f>
        <v/>
      </c>
    </row>
    <row r="103" spans="1:26" x14ac:dyDescent="0.4">
      <c r="A103" s="43"/>
      <c r="B103" s="43" t="str" cm="1">
        <f t="array" ref="B103">IFERROR(_xlfn.SINGLE(INDEX(Data!A$1:$A$1009,_xlfn.AGGREGATE(15,6,((Data!$C$1:$C$1009=B$6)/(Data!$C$1:$C$1009=B$6))*ROW(Data!$C$1:$C$1009),ROW(B103)-ROW(B$6)),1)),"")</f>
        <v/>
      </c>
      <c r="C103" s="43"/>
      <c r="D103" s="43" t="str" cm="1">
        <f t="array" ref="D103">IFERROR(_xlfn.SINGLE(INDEX(Data!$A$1:C$1009,_xlfn.AGGREGATE(15,6,((Data!$C$1:$C$1009=D$6)/(Data!$C$1:$C$1009=D$6))*ROW(Data!$C$1:$C$1009),ROW(D103)-ROW(D$6)),1)),"")</f>
        <v/>
      </c>
      <c r="E103" s="43"/>
      <c r="F103" s="43" t="str" cm="1">
        <f t="array" ref="F103">IFERROR(_xlfn.SINGLE(INDEX(Data!$A$1:E$1009,_xlfn.AGGREGATE(15,6,((Data!$C$1:$C$1009=F$6)/(Data!$C$1:$C$1009=F$6))*ROW(Data!$C$1:$C$1009),ROW(F103)-ROW(F$6)),1)),"")</f>
        <v/>
      </c>
      <c r="G103" s="43"/>
      <c r="H103" s="43" t="str" cm="1">
        <f t="array" ref="H103">IFERROR(_xlfn.SINGLE(INDEX(Data!$A$1:G$1009,_xlfn.AGGREGATE(15,6,((Data!$C$1:$C$1009=H$6)/(Data!$C$1:$C$1009=H$6))*ROW(Data!$C$1:$C$1009),ROW(H103)-ROW(H$6)),1)),"")</f>
        <v/>
      </c>
      <c r="I103" s="43"/>
      <c r="J103" s="43" t="str" cm="1">
        <f t="array" ref="J103">IFERROR(_xlfn.SINGLE(INDEX(Data!$A$1:J$1009,_xlfn.AGGREGATE(15,6,((Data!$C$1:$C$1009=J$6)/(Data!$C$1:$C$1009=J$6))*ROW(Data!$C$1:$C$1009),ROW(J103)-ROW(J$6)),1)),"")</f>
        <v/>
      </c>
      <c r="K103" s="43"/>
      <c r="L103" s="43" t="str" cm="1">
        <f t="array" ref="L103">IFERROR(_xlfn.SINGLE(INDEX(Data!$A$1:L$1009,_xlfn.AGGREGATE(15,6,((Data!$C$1:$C$1009=L$6)/(Data!$C$1:$C$1009=L$6))*ROW(Data!$C$1:$C$1009),ROW(L103)-ROW(L$6)),1)),"")</f>
        <v/>
      </c>
      <c r="M103" s="43"/>
      <c r="N103" s="43" t="str" cm="1">
        <f t="array" ref="N103">IFERROR(_xlfn.SINGLE(INDEX(Data!$A$1:N$1009,_xlfn.AGGREGATE(15,6,((Data!$C$1:$C$1009=N$6)/(Data!$C$1:$C$1009=N$6))*ROW(Data!$C$1:$C$1009),ROW(N103)-ROW(N$6)),1)),"")</f>
        <v/>
      </c>
      <c r="O103" s="43"/>
      <c r="P103" s="43" t="str" cm="1">
        <f t="array" ref="P103">IFERROR(_xlfn.SINGLE(INDEX(Data!$A$1:Q$1009,_xlfn.AGGREGATE(15,6,((Data!$C$1:$C$1009=P$6)/(Data!$C$1:$C$1009=P$6))*ROW(Data!$C$1:$C$1009),ROW(P103)-ROW(P$6)),1)),"")</f>
        <v/>
      </c>
      <c r="Q103" s="43"/>
      <c r="R103" s="43" t="str" cm="1">
        <f t="array" ref="R103">IFERROR(_xlfn.SINGLE(INDEX(Data!$A$1:R$1009,_xlfn.AGGREGATE(15,6,((Data!$C$1:$C$1009=R$6)/(Data!$C$1:$C$1009=R$6))*ROW(Data!$C$1:$C$1009),ROW(R103)-ROW(R$6)),1)),"")</f>
        <v/>
      </c>
      <c r="S103" s="43"/>
      <c r="T103" s="43" t="str" cm="1">
        <f t="array" ref="T103">IFERROR(_xlfn.SINGLE(INDEX(Data!$A$1:S$1009,_xlfn.AGGREGATE(15,6,((Data!$C$1:$C$1009=T$6)/(Data!$C$1:$C$1009=T$6))*ROW(Data!$C$1:$C$1009),ROW(T103)-ROW(T$6)),1)),"")</f>
        <v/>
      </c>
      <c r="U103" s="43"/>
      <c r="V103" s="43" t="str" cm="1">
        <f t="array" ref="V103">IFERROR(_xlfn.SINGLE(INDEX(Data!$A$1:X$1009,_xlfn.AGGREGATE(15,6,((Data!$C$1:$C$1009=V$6)/(Data!$C$1:$C$1009=V$6))*ROW(Data!$C$1:$C$1009),ROW(V103)-ROW(V$6)),1)),"")</f>
        <v>Videorola</v>
      </c>
      <c r="W103" s="43"/>
      <c r="X103" s="43" t="str" cm="1">
        <f t="array" ref="X103">IFERROR(_xlfn.SINGLE(INDEX(Data!$A$1:Z$1009,_xlfn.AGGREGATE(15,6,((Data!$C$1:$C$1009=X$6)/(Data!$C$1:$C$1009=X$6))*ROW(Data!$C$1:$C$1009),ROW(X103)-ROW(X$6)),1)),"")</f>
        <v/>
      </c>
      <c r="Y103" s="43"/>
      <c r="Z103" s="43" t="str" cm="1">
        <f t="array" ref="Z103">IFERROR(_xlfn.SINGLE(INDEX(Data!$A$1:AB$1009,_xlfn.AGGREGATE(15,6,((Data!$C$1:$C$1009=Z$6)/(Data!$C$1:$C$1009=Z$6))*ROW(Data!$C$1:$C$1009),ROW(Z103)-ROW(Z$6)),1)),"")</f>
        <v/>
      </c>
    </row>
    <row r="104" spans="1:26" x14ac:dyDescent="0.4">
      <c r="A104" s="43"/>
      <c r="B104" s="43" t="str" cm="1">
        <f t="array" ref="B104">IFERROR(_xlfn.SINGLE(INDEX(Data!A$1:$A$1009,_xlfn.AGGREGATE(15,6,((Data!$C$1:$C$1009=B$6)/(Data!$C$1:$C$1009=B$6))*ROW(Data!$C$1:$C$1009),ROW(B104)-ROW(B$6)),1)),"")</f>
        <v/>
      </c>
      <c r="C104" s="43"/>
      <c r="D104" s="43" t="str" cm="1">
        <f t="array" ref="D104">IFERROR(_xlfn.SINGLE(INDEX(Data!$A$1:C$1009,_xlfn.AGGREGATE(15,6,((Data!$C$1:$C$1009=D$6)/(Data!$C$1:$C$1009=D$6))*ROW(Data!$C$1:$C$1009),ROW(D104)-ROW(D$6)),1)),"")</f>
        <v/>
      </c>
      <c r="E104" s="43"/>
      <c r="F104" s="43" t="str" cm="1">
        <f t="array" ref="F104">IFERROR(_xlfn.SINGLE(INDEX(Data!$A$1:E$1009,_xlfn.AGGREGATE(15,6,((Data!$C$1:$C$1009=F$6)/(Data!$C$1:$C$1009=F$6))*ROW(Data!$C$1:$C$1009),ROW(F104)-ROW(F$6)),1)),"")</f>
        <v/>
      </c>
      <c r="G104" s="43"/>
      <c r="H104" s="43" t="str" cm="1">
        <f t="array" ref="H104">IFERROR(_xlfn.SINGLE(INDEX(Data!$A$1:G$1009,_xlfn.AGGREGATE(15,6,((Data!$C$1:$C$1009=H$6)/(Data!$C$1:$C$1009=H$6))*ROW(Data!$C$1:$C$1009),ROW(H104)-ROW(H$6)),1)),"")</f>
        <v/>
      </c>
      <c r="I104" s="43"/>
      <c r="J104" s="43" t="str" cm="1">
        <f t="array" ref="J104">IFERROR(_xlfn.SINGLE(INDEX(Data!$A$1:J$1009,_xlfn.AGGREGATE(15,6,((Data!$C$1:$C$1009=J$6)/(Data!$C$1:$C$1009=J$6))*ROW(Data!$C$1:$C$1009),ROW(J104)-ROW(J$6)),1)),"")</f>
        <v/>
      </c>
      <c r="K104" s="43"/>
      <c r="L104" s="43" t="str" cm="1">
        <f t="array" ref="L104">IFERROR(_xlfn.SINGLE(INDEX(Data!$A$1:L$1009,_xlfn.AGGREGATE(15,6,((Data!$C$1:$C$1009=L$6)/(Data!$C$1:$C$1009=L$6))*ROW(Data!$C$1:$C$1009),ROW(L104)-ROW(L$6)),1)),"")</f>
        <v/>
      </c>
      <c r="M104" s="43"/>
      <c r="N104" s="43" t="str" cm="1">
        <f t="array" ref="N104">IFERROR(_xlfn.SINGLE(INDEX(Data!$A$1:N$1009,_xlfn.AGGREGATE(15,6,((Data!$C$1:$C$1009=N$6)/(Data!$C$1:$C$1009=N$6))*ROW(Data!$C$1:$C$1009),ROW(N104)-ROW(N$6)),1)),"")</f>
        <v/>
      </c>
      <c r="O104" s="43"/>
      <c r="P104" s="43" t="str" cm="1">
        <f t="array" ref="P104">IFERROR(_xlfn.SINGLE(INDEX(Data!$A$1:Q$1009,_xlfn.AGGREGATE(15,6,((Data!$C$1:$C$1009=P$6)/(Data!$C$1:$C$1009=P$6))*ROW(Data!$C$1:$C$1009),ROW(P104)-ROW(P$6)),1)),"")</f>
        <v/>
      </c>
      <c r="Q104" s="43"/>
      <c r="R104" s="43" t="str" cm="1">
        <f t="array" ref="R104">IFERROR(_xlfn.SINGLE(INDEX(Data!$A$1:R$1009,_xlfn.AGGREGATE(15,6,((Data!$C$1:$C$1009=R$6)/(Data!$C$1:$C$1009=R$6))*ROW(Data!$C$1:$C$1009),ROW(R104)-ROW(R$6)),1)),"")</f>
        <v/>
      </c>
      <c r="S104" s="43"/>
      <c r="T104" s="43" t="str" cm="1">
        <f t="array" ref="T104">IFERROR(_xlfn.SINGLE(INDEX(Data!$A$1:S$1009,_xlfn.AGGREGATE(15,6,((Data!$C$1:$C$1009=T$6)/(Data!$C$1:$C$1009=T$6))*ROW(Data!$C$1:$C$1009),ROW(T104)-ROW(T$6)),1)),"")</f>
        <v/>
      </c>
      <c r="U104" s="43"/>
      <c r="V104" s="43" t="str" cm="1">
        <f t="array" ref="V104">IFERROR(_xlfn.SINGLE(INDEX(Data!$A$1:X$1009,_xlfn.AGGREGATE(15,6,((Data!$C$1:$C$1009=V$6)/(Data!$C$1:$C$1009=V$6))*ROW(Data!$C$1:$C$1009),ROW(V104)-ROW(V$6)),1)),"")</f>
        <v>Viendomovies</v>
      </c>
      <c r="W104" s="43"/>
      <c r="X104" s="43" t="str" cm="1">
        <f t="array" ref="X104">IFERROR(_xlfn.SINGLE(INDEX(Data!$A$1:Z$1009,_xlfn.AGGREGATE(15,6,((Data!$C$1:$C$1009=X$6)/(Data!$C$1:$C$1009=X$6))*ROW(Data!$C$1:$C$1009),ROW(X104)-ROW(X$6)),1)),"")</f>
        <v/>
      </c>
      <c r="Y104" s="43"/>
      <c r="Z104" s="43" t="str" cm="1">
        <f t="array" ref="Z104">IFERROR(_xlfn.SINGLE(INDEX(Data!$A$1:AB$1009,_xlfn.AGGREGATE(15,6,((Data!$C$1:$C$1009=Z$6)/(Data!$C$1:$C$1009=Z$6))*ROW(Data!$C$1:$C$1009),ROW(Z104)-ROW(Z$6)),1)),"")</f>
        <v/>
      </c>
    </row>
    <row r="105" spans="1:26" x14ac:dyDescent="0.4">
      <c r="A105" s="43"/>
      <c r="B105" s="43" t="str" cm="1">
        <f t="array" ref="B105">IFERROR(_xlfn.SINGLE(INDEX(Data!A$1:$A$1009,_xlfn.AGGREGATE(15,6,((Data!$C$1:$C$1009=B$6)/(Data!$C$1:$C$1009=B$6))*ROW(Data!$C$1:$C$1009),ROW(B105)-ROW(B$6)),1)),"")</f>
        <v/>
      </c>
      <c r="C105" s="43"/>
      <c r="D105" s="43" t="str" cm="1">
        <f t="array" ref="D105">IFERROR(_xlfn.SINGLE(INDEX(Data!$A$1:C$1009,_xlfn.AGGREGATE(15,6,((Data!$C$1:$C$1009=D$6)/(Data!$C$1:$C$1009=D$6))*ROW(Data!$C$1:$C$1009),ROW(D105)-ROW(D$6)),1)),"")</f>
        <v/>
      </c>
      <c r="E105" s="43"/>
      <c r="F105" s="43" t="str" cm="1">
        <f t="array" ref="F105">IFERROR(_xlfn.SINGLE(INDEX(Data!$A$1:E$1009,_xlfn.AGGREGATE(15,6,((Data!$C$1:$C$1009=F$6)/(Data!$C$1:$C$1009=F$6))*ROW(Data!$C$1:$C$1009),ROW(F105)-ROW(F$6)),1)),"")</f>
        <v/>
      </c>
      <c r="G105" s="43"/>
      <c r="H105" s="43" t="str" cm="1">
        <f t="array" ref="H105">IFERROR(_xlfn.SINGLE(INDEX(Data!$A$1:G$1009,_xlfn.AGGREGATE(15,6,((Data!$C$1:$C$1009=H$6)/(Data!$C$1:$C$1009=H$6))*ROW(Data!$C$1:$C$1009),ROW(H105)-ROW(H$6)),1)),"")</f>
        <v/>
      </c>
      <c r="I105" s="43"/>
      <c r="J105" s="43" t="str" cm="1">
        <f t="array" ref="J105">IFERROR(_xlfn.SINGLE(INDEX(Data!$A$1:J$1009,_xlfn.AGGREGATE(15,6,((Data!$C$1:$C$1009=J$6)/(Data!$C$1:$C$1009=J$6))*ROW(Data!$C$1:$C$1009),ROW(J105)-ROW(J$6)),1)),"")</f>
        <v/>
      </c>
      <c r="K105" s="43"/>
      <c r="L105" s="43" t="str" cm="1">
        <f t="array" ref="L105">IFERROR(_xlfn.SINGLE(INDEX(Data!$A$1:L$1009,_xlfn.AGGREGATE(15,6,((Data!$C$1:$C$1009=L$6)/(Data!$C$1:$C$1009=L$6))*ROW(Data!$C$1:$C$1009),ROW(L105)-ROW(L$6)),1)),"")</f>
        <v/>
      </c>
      <c r="M105" s="43"/>
      <c r="N105" s="43" t="str" cm="1">
        <f t="array" ref="N105">IFERROR(_xlfn.SINGLE(INDEX(Data!$A$1:N$1009,_xlfn.AGGREGATE(15,6,((Data!$C$1:$C$1009=N$6)/(Data!$C$1:$C$1009=N$6))*ROW(Data!$C$1:$C$1009),ROW(N105)-ROW(N$6)),1)),"")</f>
        <v/>
      </c>
      <c r="O105" s="43"/>
      <c r="P105" s="43" t="str" cm="1">
        <f t="array" ref="P105">IFERROR(_xlfn.SINGLE(INDEX(Data!$A$1:Q$1009,_xlfn.AGGREGATE(15,6,((Data!$C$1:$C$1009=P$6)/(Data!$C$1:$C$1009=P$6))*ROW(Data!$C$1:$C$1009),ROW(P105)-ROW(P$6)),1)),"")</f>
        <v/>
      </c>
      <c r="Q105" s="43"/>
      <c r="R105" s="43" t="str" cm="1">
        <f t="array" ref="R105">IFERROR(_xlfn.SINGLE(INDEX(Data!$A$1:R$1009,_xlfn.AGGREGATE(15,6,((Data!$C$1:$C$1009=R$6)/(Data!$C$1:$C$1009=R$6))*ROW(Data!$C$1:$C$1009),ROW(R105)-ROW(R$6)),1)),"")</f>
        <v/>
      </c>
      <c r="S105" s="43"/>
      <c r="T105" s="43" t="str" cm="1">
        <f t="array" ref="T105">IFERROR(_xlfn.SINGLE(INDEX(Data!$A$1:S$1009,_xlfn.AGGREGATE(15,6,((Data!$C$1:$C$1009=T$6)/(Data!$C$1:$C$1009=T$6))*ROW(Data!$C$1:$C$1009),ROW(T105)-ROW(T$6)),1)),"")</f>
        <v/>
      </c>
      <c r="U105" s="43"/>
      <c r="V105" s="43" t="str" cm="1">
        <f t="array" ref="V105">IFERROR(_xlfn.SINGLE(INDEX(Data!$A$1:X$1009,_xlfn.AGGREGATE(15,6,((Data!$C$1:$C$1009=V$6)/(Data!$C$1:$C$1009=V$6))*ROW(Data!$C$1:$C$1009),ROW(V105)-ROW(V$6)),1)),"")</f>
        <v>VME</v>
      </c>
      <c r="W105" s="43"/>
      <c r="X105" s="43" t="str" cm="1">
        <f t="array" ref="X105">IFERROR(_xlfn.SINGLE(INDEX(Data!$A$1:Z$1009,_xlfn.AGGREGATE(15,6,((Data!$C$1:$C$1009=X$6)/(Data!$C$1:$C$1009=X$6))*ROW(Data!$C$1:$C$1009),ROW(X105)-ROW(X$6)),1)),"")</f>
        <v/>
      </c>
      <c r="Y105" s="43"/>
      <c r="Z105" s="43" t="str" cm="1">
        <f t="array" ref="Z105">IFERROR(_xlfn.SINGLE(INDEX(Data!$A$1:AB$1009,_xlfn.AGGREGATE(15,6,((Data!$C$1:$C$1009=Z$6)/(Data!$C$1:$C$1009=Z$6))*ROW(Data!$C$1:$C$1009),ROW(Z105)-ROW(Z$6)),1)),"")</f>
        <v/>
      </c>
    </row>
    <row r="106" spans="1:26" x14ac:dyDescent="0.4">
      <c r="A106" s="43"/>
      <c r="B106" s="43" t="str" cm="1">
        <f t="array" ref="B106">IFERROR(_xlfn.SINGLE(INDEX(Data!A$1:$A$1009,_xlfn.AGGREGATE(15,6,((Data!$C$1:$C$1009=B$6)/(Data!$C$1:$C$1009=B$6))*ROW(Data!$C$1:$C$1009),ROW(B106)-ROW(B$6)),1)),"")</f>
        <v/>
      </c>
      <c r="C106" s="43"/>
      <c r="D106" s="43" t="str" cm="1">
        <f t="array" ref="D106">IFERROR(_xlfn.SINGLE(INDEX(Data!$A$1:C$1009,_xlfn.AGGREGATE(15,6,((Data!$C$1:$C$1009=D$6)/(Data!$C$1:$C$1009=D$6))*ROW(Data!$C$1:$C$1009),ROW(D106)-ROW(D$6)),1)),"")</f>
        <v/>
      </c>
      <c r="E106" s="43"/>
      <c r="F106" s="43" t="str" cm="1">
        <f t="array" ref="F106">IFERROR(_xlfn.SINGLE(INDEX(Data!$A$1:E$1009,_xlfn.AGGREGATE(15,6,((Data!$C$1:$C$1009=F$6)/(Data!$C$1:$C$1009=F$6))*ROW(Data!$C$1:$C$1009),ROW(F106)-ROW(F$6)),1)),"")</f>
        <v/>
      </c>
      <c r="G106" s="43"/>
      <c r="H106" s="43" t="str" cm="1">
        <f t="array" ref="H106">IFERROR(_xlfn.SINGLE(INDEX(Data!$A$1:G$1009,_xlfn.AGGREGATE(15,6,((Data!$C$1:$C$1009=H$6)/(Data!$C$1:$C$1009=H$6))*ROW(Data!$C$1:$C$1009),ROW(H106)-ROW(H$6)),1)),"")</f>
        <v/>
      </c>
      <c r="I106" s="43"/>
      <c r="J106" s="43" t="str" cm="1">
        <f t="array" ref="J106">IFERROR(_xlfn.SINGLE(INDEX(Data!$A$1:J$1009,_xlfn.AGGREGATE(15,6,((Data!$C$1:$C$1009=J$6)/(Data!$C$1:$C$1009=J$6))*ROW(Data!$C$1:$C$1009),ROW(J106)-ROW(J$6)),1)),"")</f>
        <v/>
      </c>
      <c r="K106" s="43"/>
      <c r="L106" s="43" t="str" cm="1">
        <f t="array" ref="L106">IFERROR(_xlfn.SINGLE(INDEX(Data!$A$1:L$1009,_xlfn.AGGREGATE(15,6,((Data!$C$1:$C$1009=L$6)/(Data!$C$1:$C$1009=L$6))*ROW(Data!$C$1:$C$1009),ROW(L106)-ROW(L$6)),1)),"")</f>
        <v/>
      </c>
      <c r="M106" s="43"/>
      <c r="N106" s="43" t="str" cm="1">
        <f t="array" ref="N106">IFERROR(_xlfn.SINGLE(INDEX(Data!$A$1:N$1009,_xlfn.AGGREGATE(15,6,((Data!$C$1:$C$1009=N$6)/(Data!$C$1:$C$1009=N$6))*ROW(Data!$C$1:$C$1009),ROW(N106)-ROW(N$6)),1)),"")</f>
        <v/>
      </c>
      <c r="O106" s="43"/>
      <c r="P106" s="43" t="str" cm="1">
        <f t="array" ref="P106">IFERROR(_xlfn.SINGLE(INDEX(Data!$A$1:Q$1009,_xlfn.AGGREGATE(15,6,((Data!$C$1:$C$1009=P$6)/(Data!$C$1:$C$1009=P$6))*ROW(Data!$C$1:$C$1009),ROW(P106)-ROW(P$6)),1)),"")</f>
        <v/>
      </c>
      <c r="Q106" s="43"/>
      <c r="R106" s="43" t="str" cm="1">
        <f t="array" ref="R106">IFERROR(_xlfn.SINGLE(INDEX(Data!$A$1:R$1009,_xlfn.AGGREGATE(15,6,((Data!$C$1:$C$1009=R$6)/(Data!$C$1:$C$1009=R$6))*ROW(Data!$C$1:$C$1009),ROW(R106)-ROW(R$6)),1)),"")</f>
        <v/>
      </c>
      <c r="S106" s="43"/>
      <c r="T106" s="43" t="str" cm="1">
        <f t="array" ref="T106">IFERROR(_xlfn.SINGLE(INDEX(Data!$A$1:S$1009,_xlfn.AGGREGATE(15,6,((Data!$C$1:$C$1009=T$6)/(Data!$C$1:$C$1009=T$6))*ROW(Data!$C$1:$C$1009),ROW(T106)-ROW(T$6)),1)),"")</f>
        <v/>
      </c>
      <c r="U106" s="43"/>
      <c r="V106" s="43" t="str" cm="1">
        <f t="array" ref="V106">IFERROR(_xlfn.SINGLE(INDEX(Data!$A$1:X$1009,_xlfn.AGGREGATE(15,6,((Data!$C$1:$C$1009=V$6)/(Data!$C$1:$C$1009=V$6))*ROW(Data!$C$1:$C$1009),ROW(V106)-ROW(V$6)),1)),"")</f>
        <v>Vme Kids</v>
      </c>
      <c r="W106" s="43"/>
      <c r="X106" s="43" t="str" cm="1">
        <f t="array" ref="X106">IFERROR(_xlfn.SINGLE(INDEX(Data!$A$1:Z$1009,_xlfn.AGGREGATE(15,6,((Data!$C$1:$C$1009=X$6)/(Data!$C$1:$C$1009=X$6))*ROW(Data!$C$1:$C$1009),ROW(X106)-ROW(X$6)),1)),"")</f>
        <v/>
      </c>
      <c r="Y106" s="43"/>
      <c r="Z106" s="43" t="str" cm="1">
        <f t="array" ref="Z106">IFERROR(_xlfn.SINGLE(INDEX(Data!$A$1:AB$1009,_xlfn.AGGREGATE(15,6,((Data!$C$1:$C$1009=Z$6)/(Data!$C$1:$C$1009=Z$6))*ROW(Data!$C$1:$C$1009),ROW(Z106)-ROW(Z$6)),1)),"")</f>
        <v/>
      </c>
    </row>
    <row r="107" spans="1:26" x14ac:dyDescent="0.4">
      <c r="A107" s="43"/>
      <c r="B107" s="43" t="str" cm="1">
        <f t="array" ref="B107">IFERROR(_xlfn.SINGLE(INDEX(Data!A$1:$A$1009,_xlfn.AGGREGATE(15,6,((Data!$C$1:$C$1009=B$6)/(Data!$C$1:$C$1009=B$6))*ROW(Data!$C$1:$C$1009),ROW(B107)-ROW(B$6)),1)),"")</f>
        <v/>
      </c>
      <c r="C107" s="43"/>
      <c r="D107" s="43" t="str" cm="1">
        <f t="array" ref="D107">IFERROR(_xlfn.SINGLE(INDEX(Data!$A$1:C$1009,_xlfn.AGGREGATE(15,6,((Data!$C$1:$C$1009=D$6)/(Data!$C$1:$C$1009=D$6))*ROW(Data!$C$1:$C$1009),ROW(D107)-ROW(D$6)),1)),"")</f>
        <v/>
      </c>
      <c r="E107" s="43"/>
      <c r="F107" s="43" t="str" cm="1">
        <f t="array" ref="F107">IFERROR(_xlfn.SINGLE(INDEX(Data!$A$1:E$1009,_xlfn.AGGREGATE(15,6,((Data!$C$1:$C$1009=F$6)/(Data!$C$1:$C$1009=F$6))*ROW(Data!$C$1:$C$1009),ROW(F107)-ROW(F$6)),1)),"")</f>
        <v/>
      </c>
      <c r="G107" s="43"/>
      <c r="H107" s="43" t="str" cm="1">
        <f t="array" ref="H107">IFERROR(_xlfn.SINGLE(INDEX(Data!$A$1:G$1009,_xlfn.AGGREGATE(15,6,((Data!$C$1:$C$1009=H$6)/(Data!$C$1:$C$1009=H$6))*ROW(Data!$C$1:$C$1009),ROW(H107)-ROW(H$6)),1)),"")</f>
        <v/>
      </c>
      <c r="I107" s="43"/>
      <c r="J107" s="43" t="str" cm="1">
        <f t="array" ref="J107">IFERROR(_xlfn.SINGLE(INDEX(Data!$A$1:J$1009,_xlfn.AGGREGATE(15,6,((Data!$C$1:$C$1009=J$6)/(Data!$C$1:$C$1009=J$6))*ROW(Data!$C$1:$C$1009),ROW(J107)-ROW(J$6)),1)),"")</f>
        <v/>
      </c>
      <c r="K107" s="43"/>
      <c r="L107" s="43" t="str" cm="1">
        <f t="array" ref="L107">IFERROR(_xlfn.SINGLE(INDEX(Data!$A$1:L$1009,_xlfn.AGGREGATE(15,6,((Data!$C$1:$C$1009=L$6)/(Data!$C$1:$C$1009=L$6))*ROW(Data!$C$1:$C$1009),ROW(L107)-ROW(L$6)),1)),"")</f>
        <v/>
      </c>
      <c r="M107" s="43"/>
      <c r="N107" s="43" t="str" cm="1">
        <f t="array" ref="N107">IFERROR(_xlfn.SINGLE(INDEX(Data!$A$1:N$1009,_xlfn.AGGREGATE(15,6,((Data!$C$1:$C$1009=N$6)/(Data!$C$1:$C$1009=N$6))*ROW(Data!$C$1:$C$1009),ROW(N107)-ROW(N$6)),1)),"")</f>
        <v/>
      </c>
      <c r="O107" s="43"/>
      <c r="P107" s="43" t="str" cm="1">
        <f t="array" ref="P107">IFERROR(_xlfn.SINGLE(INDEX(Data!$A$1:Q$1009,_xlfn.AGGREGATE(15,6,((Data!$C$1:$C$1009=P$6)/(Data!$C$1:$C$1009=P$6))*ROW(Data!$C$1:$C$1009),ROW(P107)-ROW(P$6)),1)),"")</f>
        <v/>
      </c>
      <c r="Q107" s="43"/>
      <c r="R107" s="43" t="str" cm="1">
        <f t="array" ref="R107">IFERROR(_xlfn.SINGLE(INDEX(Data!$A$1:R$1009,_xlfn.AGGREGATE(15,6,((Data!$C$1:$C$1009=R$6)/(Data!$C$1:$C$1009=R$6))*ROW(Data!$C$1:$C$1009),ROW(R107)-ROW(R$6)),1)),"")</f>
        <v/>
      </c>
      <c r="S107" s="43"/>
      <c r="T107" s="43" t="str" cm="1">
        <f t="array" ref="T107">IFERROR(_xlfn.SINGLE(INDEX(Data!$A$1:S$1009,_xlfn.AGGREGATE(15,6,((Data!$C$1:$C$1009=T$6)/(Data!$C$1:$C$1009=T$6))*ROW(Data!$C$1:$C$1009),ROW(T107)-ROW(T$6)),1)),"")</f>
        <v/>
      </c>
      <c r="U107" s="43"/>
      <c r="V107" s="43" t="str" cm="1">
        <f t="array" ref="V107">IFERROR(_xlfn.SINGLE(INDEX(Data!$A$1:X$1009,_xlfn.AGGREGATE(15,6,((Data!$C$1:$C$1009=V$6)/(Data!$C$1:$C$1009=V$6))*ROW(Data!$C$1:$C$1009),ROW(V107)-ROW(V$6)),1)),"")</f>
        <v>Zee Familia</v>
      </c>
      <c r="W107" s="43"/>
      <c r="X107" s="43" t="str" cm="1">
        <f t="array" ref="X107">IFERROR(_xlfn.SINGLE(INDEX(Data!$A$1:Z$1009,_xlfn.AGGREGATE(15,6,((Data!$C$1:$C$1009=X$6)/(Data!$C$1:$C$1009=X$6))*ROW(Data!$C$1:$C$1009),ROW(X107)-ROW(X$6)),1)),"")</f>
        <v/>
      </c>
      <c r="Y107" s="43"/>
      <c r="Z107" s="43" t="str" cm="1">
        <f t="array" ref="Z107">IFERROR(_xlfn.SINGLE(INDEX(Data!$A$1:AB$1009,_xlfn.AGGREGATE(15,6,((Data!$C$1:$C$1009=Z$6)/(Data!$C$1:$C$1009=Z$6))*ROW(Data!$C$1:$C$1009),ROW(Z107)-ROW(Z$6)),1)),"")</f>
        <v/>
      </c>
    </row>
    <row r="108" spans="1:26" x14ac:dyDescent="0.4">
      <c r="A108" s="43"/>
      <c r="B108" s="43" t="str" cm="1">
        <f t="array" ref="B108">IFERROR(_xlfn.SINGLE(INDEX(Data!A$1:$A$1009,_xlfn.AGGREGATE(15,6,((Data!$C$1:$C$1009=B$6)/(Data!$C$1:$C$1009=B$6))*ROW(Data!$C$1:$C$1009),ROW(B108)-ROW(B$6)),1)),"")</f>
        <v/>
      </c>
      <c r="C108" s="43"/>
      <c r="D108" s="43" t="str" cm="1">
        <f t="array" ref="D108">IFERROR(_xlfn.SINGLE(INDEX(Data!$A$1:C$1009,_xlfn.AGGREGATE(15,6,((Data!$C$1:$C$1009=D$6)/(Data!$C$1:$C$1009=D$6))*ROW(Data!$C$1:$C$1009),ROW(D108)-ROW(D$6)),1)),"")</f>
        <v/>
      </c>
      <c r="E108" s="43"/>
      <c r="F108" s="43" t="str" cm="1">
        <f t="array" ref="F108">IFERROR(_xlfn.SINGLE(INDEX(Data!$A$1:E$1009,_xlfn.AGGREGATE(15,6,((Data!$C$1:$C$1009=F$6)/(Data!$C$1:$C$1009=F$6))*ROW(Data!$C$1:$C$1009),ROW(F108)-ROW(F$6)),1)),"")</f>
        <v/>
      </c>
      <c r="G108" s="43"/>
      <c r="H108" s="43" t="str" cm="1">
        <f t="array" ref="H108">IFERROR(_xlfn.SINGLE(INDEX(Data!$A$1:G$1009,_xlfn.AGGREGATE(15,6,((Data!$C$1:$C$1009=H$6)/(Data!$C$1:$C$1009=H$6))*ROW(Data!$C$1:$C$1009),ROW(H108)-ROW(H$6)),1)),"")</f>
        <v/>
      </c>
      <c r="I108" s="43"/>
      <c r="J108" s="43" t="str" cm="1">
        <f t="array" ref="J108">IFERROR(_xlfn.SINGLE(INDEX(Data!$A$1:J$1009,_xlfn.AGGREGATE(15,6,((Data!$C$1:$C$1009=J$6)/(Data!$C$1:$C$1009=J$6))*ROW(Data!$C$1:$C$1009),ROW(J108)-ROW(J$6)),1)),"")</f>
        <v/>
      </c>
      <c r="K108" s="43"/>
      <c r="L108" s="43" t="str" cm="1">
        <f t="array" ref="L108">IFERROR(_xlfn.SINGLE(INDEX(Data!$A$1:L$1009,_xlfn.AGGREGATE(15,6,((Data!$C$1:$C$1009=L$6)/(Data!$C$1:$C$1009=L$6))*ROW(Data!$C$1:$C$1009),ROW(L108)-ROW(L$6)),1)),"")</f>
        <v/>
      </c>
      <c r="M108" s="43"/>
      <c r="N108" s="43" t="str" cm="1">
        <f t="array" ref="N108">IFERROR(_xlfn.SINGLE(INDEX(Data!$A$1:N$1009,_xlfn.AGGREGATE(15,6,((Data!$C$1:$C$1009=N$6)/(Data!$C$1:$C$1009=N$6))*ROW(Data!$C$1:$C$1009),ROW(N108)-ROW(N$6)),1)),"")</f>
        <v/>
      </c>
      <c r="O108" s="43"/>
      <c r="P108" s="43" t="str" cm="1">
        <f t="array" ref="P108">IFERROR(_xlfn.SINGLE(INDEX(Data!$A$1:Q$1009,_xlfn.AGGREGATE(15,6,((Data!$C$1:$C$1009=P$6)/(Data!$C$1:$C$1009=P$6))*ROW(Data!$C$1:$C$1009),ROW(P108)-ROW(P$6)),1)),"")</f>
        <v/>
      </c>
      <c r="Q108" s="43"/>
      <c r="R108" s="43" t="str" cm="1">
        <f t="array" ref="R108">IFERROR(_xlfn.SINGLE(INDEX(Data!$A$1:R$1009,_xlfn.AGGREGATE(15,6,((Data!$C$1:$C$1009=R$6)/(Data!$C$1:$C$1009=R$6))*ROW(Data!$C$1:$C$1009),ROW(R108)-ROW(R$6)),1)),"")</f>
        <v/>
      </c>
      <c r="S108" s="43"/>
      <c r="T108" s="43" t="str" cm="1">
        <f t="array" ref="T108">IFERROR(_xlfn.SINGLE(INDEX(Data!$A$1:S$1009,_xlfn.AGGREGATE(15,6,((Data!$C$1:$C$1009=T$6)/(Data!$C$1:$C$1009=T$6))*ROW(Data!$C$1:$C$1009),ROW(T108)-ROW(T$6)),1)),"")</f>
        <v/>
      </c>
      <c r="U108" s="43"/>
      <c r="V108" s="43" t="str" cm="1">
        <f t="array" ref="V108">IFERROR(_xlfn.SINGLE(INDEX(Data!$A$1:X$1009,_xlfn.AGGREGATE(15,6,((Data!$C$1:$C$1009=V$6)/(Data!$C$1:$C$1009=V$6))*ROW(Data!$C$1:$C$1009),ROW(V108)-ROW(V$6)),1)),"")</f>
        <v>Zee Mundo</v>
      </c>
      <c r="W108" s="43"/>
      <c r="X108" s="43" t="str" cm="1">
        <f t="array" ref="X108">IFERROR(_xlfn.SINGLE(INDEX(Data!$A$1:Z$1009,_xlfn.AGGREGATE(15,6,((Data!$C$1:$C$1009=X$6)/(Data!$C$1:$C$1009=X$6))*ROW(Data!$C$1:$C$1009),ROW(X108)-ROW(X$6)),1)),"")</f>
        <v/>
      </c>
      <c r="Y108" s="43"/>
      <c r="Z108" s="43" t="str" cm="1">
        <f t="array" ref="Z108">IFERROR(_xlfn.SINGLE(INDEX(Data!$A$1:AB$1009,_xlfn.AGGREGATE(15,6,((Data!$C$1:$C$1009=Z$6)/(Data!$C$1:$C$1009=Z$6))*ROW(Data!$C$1:$C$1009),ROW(Z108)-ROW(Z$6)),1)),"")</f>
        <v/>
      </c>
    </row>
    <row r="109" spans="1:26" x14ac:dyDescent="0.4">
      <c r="A109" s="43"/>
      <c r="B109" s="43" t="str" cm="1">
        <f t="array" ref="B109">IFERROR(_xlfn.SINGLE(INDEX(Data!A$1:$A$1009,_xlfn.AGGREGATE(15,6,((Data!$C$1:$C$1009=B$6)/(Data!$C$1:$C$1009=B$6))*ROW(Data!$C$1:$C$1009),ROW(B109)-ROW(B$6)),1)),"")</f>
        <v/>
      </c>
      <c r="C109" s="43"/>
      <c r="D109" s="43" t="str" cm="1">
        <f t="array" ref="D109">IFERROR(_xlfn.SINGLE(INDEX(Data!$A$1:C$1009,_xlfn.AGGREGATE(15,6,((Data!$C$1:$C$1009=D$6)/(Data!$C$1:$C$1009=D$6))*ROW(Data!$C$1:$C$1009),ROW(D109)-ROW(D$6)),1)),"")</f>
        <v/>
      </c>
      <c r="E109" s="43"/>
      <c r="F109" s="43" t="str" cm="1">
        <f t="array" ref="F109">IFERROR(_xlfn.SINGLE(INDEX(Data!$A$1:E$1009,_xlfn.AGGREGATE(15,6,((Data!$C$1:$C$1009=F$6)/(Data!$C$1:$C$1009=F$6))*ROW(Data!$C$1:$C$1009),ROW(F109)-ROW(F$6)),1)),"")</f>
        <v/>
      </c>
      <c r="G109" s="43"/>
      <c r="H109" s="43" t="str" cm="1">
        <f t="array" ref="H109">IFERROR(_xlfn.SINGLE(INDEX(Data!$A$1:G$1009,_xlfn.AGGREGATE(15,6,((Data!$C$1:$C$1009=H$6)/(Data!$C$1:$C$1009=H$6))*ROW(Data!$C$1:$C$1009),ROW(H109)-ROW(H$6)),1)),"")</f>
        <v/>
      </c>
      <c r="I109" s="43"/>
      <c r="J109" s="43" t="str" cm="1">
        <f t="array" ref="J109">IFERROR(_xlfn.SINGLE(INDEX(Data!$A$1:J$1009,_xlfn.AGGREGATE(15,6,((Data!$C$1:$C$1009=J$6)/(Data!$C$1:$C$1009=J$6))*ROW(Data!$C$1:$C$1009),ROW(J109)-ROW(J$6)),1)),"")</f>
        <v/>
      </c>
      <c r="K109" s="43"/>
      <c r="L109" s="43" t="str" cm="1">
        <f t="array" ref="L109">IFERROR(_xlfn.SINGLE(INDEX(Data!$A$1:L$1009,_xlfn.AGGREGATE(15,6,((Data!$C$1:$C$1009=L$6)/(Data!$C$1:$C$1009=L$6))*ROW(Data!$C$1:$C$1009),ROW(L109)-ROW(L$6)),1)),"")</f>
        <v/>
      </c>
      <c r="M109" s="43"/>
      <c r="N109" s="43" t="str" cm="1">
        <f t="array" ref="N109">IFERROR(_xlfn.SINGLE(INDEX(Data!$A$1:N$1009,_xlfn.AGGREGATE(15,6,((Data!$C$1:$C$1009=N$6)/(Data!$C$1:$C$1009=N$6))*ROW(Data!$C$1:$C$1009),ROW(N109)-ROW(N$6)),1)),"")</f>
        <v/>
      </c>
      <c r="O109" s="43"/>
      <c r="P109" s="43" t="str" cm="1">
        <f t="array" ref="P109">IFERROR(_xlfn.SINGLE(INDEX(Data!$A$1:Q$1009,_xlfn.AGGREGATE(15,6,((Data!$C$1:$C$1009=P$6)/(Data!$C$1:$C$1009=P$6))*ROW(Data!$C$1:$C$1009),ROW(P109)-ROW(P$6)),1)),"")</f>
        <v/>
      </c>
      <c r="Q109" s="43"/>
      <c r="R109" s="43" t="str" cm="1">
        <f t="array" ref="R109">IFERROR(_xlfn.SINGLE(INDEX(Data!$A$1:R$1009,_xlfn.AGGREGATE(15,6,((Data!$C$1:$C$1009=R$6)/(Data!$C$1:$C$1009=R$6))*ROW(Data!$C$1:$C$1009),ROW(R109)-ROW(R$6)),1)),"")</f>
        <v/>
      </c>
      <c r="S109" s="43"/>
      <c r="T109" s="43" t="str" cm="1">
        <f t="array" ref="T109">IFERROR(_xlfn.SINGLE(INDEX(Data!$A$1:S$1009,_xlfn.AGGREGATE(15,6,((Data!$C$1:$C$1009=T$6)/(Data!$C$1:$C$1009=T$6))*ROW(Data!$C$1:$C$1009),ROW(T109)-ROW(T$6)),1)),"")</f>
        <v/>
      </c>
      <c r="U109" s="43"/>
      <c r="V109" s="43" t="str" cm="1">
        <f t="array" ref="V109">IFERROR(_xlfn.SINGLE(INDEX(Data!$A$1:X$1009,_xlfn.AGGREGATE(15,6,((Data!$C$1:$C$1009=V$6)/(Data!$C$1:$C$1009=V$6))*ROW(Data!$C$1:$C$1009),ROW(V109)-ROW(V$6)),1)),"")</f>
        <v>Zoomoo</v>
      </c>
      <c r="W109" s="43"/>
      <c r="X109" s="43" t="str" cm="1">
        <f t="array" ref="X109">IFERROR(_xlfn.SINGLE(INDEX(Data!$A$1:Z$1009,_xlfn.AGGREGATE(15,6,((Data!$C$1:$C$1009=X$6)/(Data!$C$1:$C$1009=X$6))*ROW(Data!$C$1:$C$1009),ROW(X109)-ROW(X$6)),1)),"")</f>
        <v/>
      </c>
      <c r="Y109" s="43"/>
      <c r="Z109" s="43" t="str" cm="1">
        <f t="array" ref="Z109">IFERROR(_xlfn.SINGLE(INDEX(Data!$A$1:AB$1009,_xlfn.AGGREGATE(15,6,((Data!$C$1:$C$1009=Z$6)/(Data!$C$1:$C$1009=Z$6))*ROW(Data!$C$1:$C$1009),ROW(Z109)-ROW(Z$6)),1)),"")</f>
        <v/>
      </c>
    </row>
    <row r="110" spans="1:26" x14ac:dyDescent="0.4">
      <c r="A110" s="43"/>
      <c r="B110" s="43" t="str" cm="1">
        <f t="array" ref="B110">IFERROR(_xlfn.SINGLE(INDEX(Data!A$1:$A$1009,_xlfn.AGGREGATE(15,6,((Data!$C$1:$C$1009=B$6)/(Data!$C$1:$C$1009=B$6))*ROW(Data!$C$1:$C$1009),ROW(B110)-ROW(B$6)),1)),"")</f>
        <v/>
      </c>
      <c r="C110" s="43"/>
      <c r="D110" s="43" t="str" cm="1">
        <f t="array" ref="D110">IFERROR(_xlfn.SINGLE(INDEX(Data!$A$1:C$1009,_xlfn.AGGREGATE(15,6,((Data!$C$1:$C$1009=D$6)/(Data!$C$1:$C$1009=D$6))*ROW(Data!$C$1:$C$1009),ROW(D110)-ROW(D$6)),1)),"")</f>
        <v/>
      </c>
      <c r="E110" s="43"/>
      <c r="F110" s="43" t="str" cm="1">
        <f t="array" ref="F110">IFERROR(_xlfn.SINGLE(INDEX(Data!$A$1:E$1009,_xlfn.AGGREGATE(15,6,((Data!$C$1:$C$1009=F$6)/(Data!$C$1:$C$1009=F$6))*ROW(Data!$C$1:$C$1009),ROW(F110)-ROW(F$6)),1)),"")</f>
        <v/>
      </c>
      <c r="G110" s="43"/>
      <c r="H110" s="43" t="str" cm="1">
        <f t="array" ref="H110">IFERROR(_xlfn.SINGLE(INDEX(Data!$A$1:G$1009,_xlfn.AGGREGATE(15,6,((Data!$C$1:$C$1009=H$6)/(Data!$C$1:$C$1009=H$6))*ROW(Data!$C$1:$C$1009),ROW(H110)-ROW(H$6)),1)),"")</f>
        <v/>
      </c>
      <c r="I110" s="43"/>
      <c r="J110" s="43" t="str" cm="1">
        <f t="array" ref="J110">IFERROR(_xlfn.SINGLE(INDEX(Data!$A$1:J$1009,_xlfn.AGGREGATE(15,6,((Data!$C$1:$C$1009=J$6)/(Data!$C$1:$C$1009=J$6))*ROW(Data!$C$1:$C$1009),ROW(J110)-ROW(J$6)),1)),"")</f>
        <v/>
      </c>
      <c r="K110" s="43"/>
      <c r="L110" s="43" t="str" cm="1">
        <f t="array" ref="L110">IFERROR(_xlfn.SINGLE(INDEX(Data!$A$1:L$1009,_xlfn.AGGREGATE(15,6,((Data!$C$1:$C$1009=L$6)/(Data!$C$1:$C$1009=L$6))*ROW(Data!$C$1:$C$1009),ROW(L110)-ROW(L$6)),1)),"")</f>
        <v/>
      </c>
      <c r="M110" s="43"/>
      <c r="N110" s="43" t="str" cm="1">
        <f t="array" ref="N110">IFERROR(_xlfn.SINGLE(INDEX(Data!$A$1:N$1009,_xlfn.AGGREGATE(15,6,((Data!$C$1:$C$1009=N$6)/(Data!$C$1:$C$1009=N$6))*ROW(Data!$C$1:$C$1009),ROW(N110)-ROW(N$6)),1)),"")</f>
        <v/>
      </c>
      <c r="O110" s="43"/>
      <c r="P110" s="43" t="str" cm="1">
        <f t="array" ref="P110">IFERROR(_xlfn.SINGLE(INDEX(Data!$A$1:Q$1009,_xlfn.AGGREGATE(15,6,((Data!$C$1:$C$1009=P$6)/(Data!$C$1:$C$1009=P$6))*ROW(Data!$C$1:$C$1009),ROW(P110)-ROW(P$6)),1)),"")</f>
        <v/>
      </c>
      <c r="Q110" s="43"/>
      <c r="R110" s="43" t="str" cm="1">
        <f t="array" ref="R110">IFERROR(_xlfn.SINGLE(INDEX(Data!$A$1:R$1009,_xlfn.AGGREGATE(15,6,((Data!$C$1:$C$1009=R$6)/(Data!$C$1:$C$1009=R$6))*ROW(Data!$C$1:$C$1009),ROW(R110)-ROW(R$6)),1)),"")</f>
        <v/>
      </c>
      <c r="S110" s="43"/>
      <c r="T110" s="43" t="str" cm="1">
        <f t="array" ref="T110">IFERROR(_xlfn.SINGLE(INDEX(Data!$A$1:S$1009,_xlfn.AGGREGATE(15,6,((Data!$C$1:$C$1009=T$6)/(Data!$C$1:$C$1009=T$6))*ROW(Data!$C$1:$C$1009),ROW(T110)-ROW(T$6)),1)),"")</f>
        <v/>
      </c>
      <c r="U110" s="43"/>
      <c r="V110" s="43" t="str" cm="1">
        <f t="array" ref="V110">IFERROR(_xlfn.SINGLE(INDEX(Data!$A$1:X$1009,_xlfn.AGGREGATE(15,6,((Data!$C$1:$C$1009=V$6)/(Data!$C$1:$C$1009=V$6))*ROW(Data!$C$1:$C$1009),ROW(V110)-ROW(V$6)),1)),"")</f>
        <v/>
      </c>
      <c r="W110" s="43"/>
      <c r="X110" s="43" t="str" cm="1">
        <f t="array" ref="X110">IFERROR(_xlfn.SINGLE(INDEX(Data!$A$1:Z$1009,_xlfn.AGGREGATE(15,6,((Data!$C$1:$C$1009=X$6)/(Data!$C$1:$C$1009=X$6))*ROW(Data!$C$1:$C$1009),ROW(X110)-ROW(X$6)),1)),"")</f>
        <v/>
      </c>
      <c r="Y110" s="43"/>
      <c r="Z110" s="43" t="str" cm="1">
        <f t="array" ref="Z110">IFERROR(_xlfn.SINGLE(INDEX(Data!$A$1:AB$1009,_xlfn.AGGREGATE(15,6,((Data!$C$1:$C$1009=Z$6)/(Data!$C$1:$C$1009=Z$6))*ROW(Data!$C$1:$C$1009),ROW(Z110)-ROW(Z$6)),1)),"")</f>
        <v/>
      </c>
    </row>
    <row r="111" spans="1:26" x14ac:dyDescent="0.4">
      <c r="A111" s="43"/>
      <c r="B111" s="43" t="str" cm="1">
        <f t="array" ref="B111">IFERROR(_xlfn.SINGLE(INDEX(Data!A$1:$A$1009,_xlfn.AGGREGATE(15,6,((Data!$C$1:$C$1009=B$6)/(Data!$C$1:$C$1009=B$6))*ROW(Data!$C$1:$C$1009),ROW(B111)-ROW(B$6)),1)),"")</f>
        <v/>
      </c>
      <c r="C111" s="43"/>
      <c r="D111" s="43" t="str" cm="1">
        <f t="array" ref="D111">IFERROR(_xlfn.SINGLE(INDEX(Data!$A$1:C$1009,_xlfn.AGGREGATE(15,6,((Data!$C$1:$C$1009=D$6)/(Data!$C$1:$C$1009=D$6))*ROW(Data!$C$1:$C$1009),ROW(D111)-ROW(D$6)),1)),"")</f>
        <v/>
      </c>
      <c r="E111" s="43"/>
      <c r="F111" s="43" t="str" cm="1">
        <f t="array" ref="F111">IFERROR(_xlfn.SINGLE(INDEX(Data!$A$1:E$1009,_xlfn.AGGREGATE(15,6,((Data!$C$1:$C$1009=F$6)/(Data!$C$1:$C$1009=F$6))*ROW(Data!$C$1:$C$1009),ROW(F111)-ROW(F$6)),1)),"")</f>
        <v/>
      </c>
      <c r="G111" s="43"/>
      <c r="H111" s="43" t="str" cm="1">
        <f t="array" ref="H111">IFERROR(_xlfn.SINGLE(INDEX(Data!$A$1:G$1009,_xlfn.AGGREGATE(15,6,((Data!$C$1:$C$1009=H$6)/(Data!$C$1:$C$1009=H$6))*ROW(Data!$C$1:$C$1009),ROW(H111)-ROW(H$6)),1)),"")</f>
        <v/>
      </c>
      <c r="I111" s="43"/>
      <c r="J111" s="43" t="str" cm="1">
        <f t="array" ref="J111">IFERROR(_xlfn.SINGLE(INDEX(Data!$A$1:J$1009,_xlfn.AGGREGATE(15,6,((Data!$C$1:$C$1009=J$6)/(Data!$C$1:$C$1009=J$6))*ROW(Data!$C$1:$C$1009),ROW(J111)-ROW(J$6)),1)),"")</f>
        <v/>
      </c>
      <c r="K111" s="43"/>
      <c r="L111" s="43" t="str" cm="1">
        <f t="array" ref="L111">IFERROR(_xlfn.SINGLE(INDEX(Data!$A$1:L$1009,_xlfn.AGGREGATE(15,6,((Data!$C$1:$C$1009=L$6)/(Data!$C$1:$C$1009=L$6))*ROW(Data!$C$1:$C$1009),ROW(L111)-ROW(L$6)),1)),"")</f>
        <v/>
      </c>
      <c r="M111" s="43"/>
      <c r="N111" s="43" t="str" cm="1">
        <f t="array" ref="N111">IFERROR(_xlfn.SINGLE(INDEX(Data!$A$1:N$1009,_xlfn.AGGREGATE(15,6,((Data!$C$1:$C$1009=N$6)/(Data!$C$1:$C$1009=N$6))*ROW(Data!$C$1:$C$1009),ROW(N111)-ROW(N$6)),1)),"")</f>
        <v/>
      </c>
      <c r="O111" s="43"/>
      <c r="P111" s="43" t="str" cm="1">
        <f t="array" ref="P111">IFERROR(_xlfn.SINGLE(INDEX(Data!$A$1:Q$1009,_xlfn.AGGREGATE(15,6,((Data!$C$1:$C$1009=P$6)/(Data!$C$1:$C$1009=P$6))*ROW(Data!$C$1:$C$1009),ROW(P111)-ROW(P$6)),1)),"")</f>
        <v/>
      </c>
      <c r="Q111" s="43"/>
      <c r="R111" s="43" t="str" cm="1">
        <f t="array" ref="R111">IFERROR(_xlfn.SINGLE(INDEX(Data!$A$1:R$1009,_xlfn.AGGREGATE(15,6,((Data!$C$1:$C$1009=R$6)/(Data!$C$1:$C$1009=R$6))*ROW(Data!$C$1:$C$1009),ROW(R111)-ROW(R$6)),1)),"")</f>
        <v/>
      </c>
      <c r="S111" s="43"/>
      <c r="T111" s="43" t="str" cm="1">
        <f t="array" ref="T111">IFERROR(_xlfn.SINGLE(INDEX(Data!$A$1:S$1009,_xlfn.AGGREGATE(15,6,((Data!$C$1:$C$1009=T$6)/(Data!$C$1:$C$1009=T$6))*ROW(Data!$C$1:$C$1009),ROW(T111)-ROW(T$6)),1)),"")</f>
        <v/>
      </c>
      <c r="U111" s="43"/>
      <c r="V111" s="43" t="str" cm="1">
        <f t="array" ref="V111">IFERROR(_xlfn.SINGLE(INDEX(Data!$A$1:X$1009,_xlfn.AGGREGATE(15,6,((Data!$C$1:$C$1009=V$6)/(Data!$C$1:$C$1009=V$6))*ROW(Data!$C$1:$C$1009),ROW(V111)-ROW(V$6)),1)),"")</f>
        <v/>
      </c>
      <c r="W111" s="43"/>
      <c r="X111" s="43" t="str" cm="1">
        <f t="array" ref="X111">IFERROR(_xlfn.SINGLE(INDEX(Data!$A$1:Z$1009,_xlfn.AGGREGATE(15,6,((Data!$C$1:$C$1009=X$6)/(Data!$C$1:$C$1009=X$6))*ROW(Data!$C$1:$C$1009),ROW(X111)-ROW(X$6)),1)),"")</f>
        <v/>
      </c>
      <c r="Y111" s="43"/>
      <c r="Z111" s="43" t="str" cm="1">
        <f t="array" ref="Z111">IFERROR(_xlfn.SINGLE(INDEX(Data!$A$1:AB$1009,_xlfn.AGGREGATE(15,6,((Data!$C$1:$C$1009=Z$6)/(Data!$C$1:$C$1009=Z$6))*ROW(Data!$C$1:$C$1009),ROW(Z111)-ROW(Z$6)),1)),"")</f>
        <v/>
      </c>
    </row>
    <row r="112" spans="1:26" x14ac:dyDescent="0.4">
      <c r="A112" s="43"/>
      <c r="B112" s="43" t="str" cm="1">
        <f t="array" ref="B112">IFERROR(_xlfn.SINGLE(INDEX(Data!A$1:$A$1009,_xlfn.AGGREGATE(15,6,((Data!$C$1:$C$1009=B$6)/(Data!$C$1:$C$1009=B$6))*ROW(Data!$C$1:$C$1009),ROW(B112)-ROW(B$6)),1)),"")</f>
        <v/>
      </c>
      <c r="C112" s="43"/>
      <c r="D112" s="43" t="str" cm="1">
        <f t="array" ref="D112">IFERROR(_xlfn.SINGLE(INDEX(Data!$A$1:C$1009,_xlfn.AGGREGATE(15,6,((Data!$C$1:$C$1009=D$6)/(Data!$C$1:$C$1009=D$6))*ROW(Data!$C$1:$C$1009),ROW(D112)-ROW(D$6)),1)),"")</f>
        <v/>
      </c>
      <c r="E112" s="43"/>
      <c r="F112" s="43" t="str" cm="1">
        <f t="array" ref="F112">IFERROR(_xlfn.SINGLE(INDEX(Data!$A$1:E$1009,_xlfn.AGGREGATE(15,6,((Data!$C$1:$C$1009=F$6)/(Data!$C$1:$C$1009=F$6))*ROW(Data!$C$1:$C$1009),ROW(F112)-ROW(F$6)),1)),"")</f>
        <v/>
      </c>
      <c r="G112" s="43"/>
      <c r="H112" s="43" t="str" cm="1">
        <f t="array" ref="H112">IFERROR(_xlfn.SINGLE(INDEX(Data!$A$1:G$1009,_xlfn.AGGREGATE(15,6,((Data!$C$1:$C$1009=H$6)/(Data!$C$1:$C$1009=H$6))*ROW(Data!$C$1:$C$1009),ROW(H112)-ROW(H$6)),1)),"")</f>
        <v/>
      </c>
      <c r="I112" s="43"/>
      <c r="J112" s="43" t="str" cm="1">
        <f t="array" ref="J112">IFERROR(_xlfn.SINGLE(INDEX(Data!$A$1:J$1009,_xlfn.AGGREGATE(15,6,((Data!$C$1:$C$1009=J$6)/(Data!$C$1:$C$1009=J$6))*ROW(Data!$C$1:$C$1009),ROW(J112)-ROW(J$6)),1)),"")</f>
        <v/>
      </c>
      <c r="K112" s="43"/>
      <c r="L112" s="43" t="str" cm="1">
        <f t="array" ref="L112">IFERROR(_xlfn.SINGLE(INDEX(Data!$A$1:L$1009,_xlfn.AGGREGATE(15,6,((Data!$C$1:$C$1009=L$6)/(Data!$C$1:$C$1009=L$6))*ROW(Data!$C$1:$C$1009),ROW(L112)-ROW(L$6)),1)),"")</f>
        <v/>
      </c>
      <c r="M112" s="43"/>
      <c r="N112" s="43" t="str" cm="1">
        <f t="array" ref="N112">IFERROR(_xlfn.SINGLE(INDEX(Data!$A$1:N$1009,_xlfn.AGGREGATE(15,6,((Data!$C$1:$C$1009=N$6)/(Data!$C$1:$C$1009=N$6))*ROW(Data!$C$1:$C$1009),ROW(N112)-ROW(N$6)),1)),"")</f>
        <v/>
      </c>
      <c r="O112" s="43"/>
      <c r="P112" s="43" t="str" cm="1">
        <f t="array" ref="P112">IFERROR(_xlfn.SINGLE(INDEX(Data!$A$1:Q$1009,_xlfn.AGGREGATE(15,6,((Data!$C$1:$C$1009=P$6)/(Data!$C$1:$C$1009=P$6))*ROW(Data!$C$1:$C$1009),ROW(P112)-ROW(P$6)),1)),"")</f>
        <v/>
      </c>
      <c r="Q112" s="43"/>
      <c r="R112" s="43" t="str" cm="1">
        <f t="array" ref="R112">IFERROR(_xlfn.SINGLE(INDEX(Data!$A$1:R$1009,_xlfn.AGGREGATE(15,6,((Data!$C$1:$C$1009=R$6)/(Data!$C$1:$C$1009=R$6))*ROW(Data!$C$1:$C$1009),ROW(R112)-ROW(R$6)),1)),"")</f>
        <v/>
      </c>
      <c r="S112" s="43"/>
      <c r="T112" s="43" t="str" cm="1">
        <f t="array" ref="T112">IFERROR(_xlfn.SINGLE(INDEX(Data!$A$1:S$1009,_xlfn.AGGREGATE(15,6,((Data!$C$1:$C$1009=T$6)/(Data!$C$1:$C$1009=T$6))*ROW(Data!$C$1:$C$1009),ROW(T112)-ROW(T$6)),1)),"")</f>
        <v/>
      </c>
      <c r="U112" s="43"/>
      <c r="V112" s="43" t="str" cm="1">
        <f t="array" ref="V112">IFERROR(_xlfn.SINGLE(INDEX(Data!$A$1:X$1009,_xlfn.AGGREGATE(15,6,((Data!$C$1:$C$1009=V$6)/(Data!$C$1:$C$1009=V$6))*ROW(Data!$C$1:$C$1009),ROW(V112)-ROW(V$6)),1)),"")</f>
        <v/>
      </c>
      <c r="W112" s="43"/>
      <c r="X112" s="43" t="str" cm="1">
        <f t="array" ref="X112">IFERROR(_xlfn.SINGLE(INDEX(Data!$A$1:Z$1009,_xlfn.AGGREGATE(15,6,((Data!$C$1:$C$1009=X$6)/(Data!$C$1:$C$1009=X$6))*ROW(Data!$C$1:$C$1009),ROW(X112)-ROW(X$6)),1)),"")</f>
        <v/>
      </c>
      <c r="Y112" s="43"/>
      <c r="Z112" s="43" t="str" cm="1">
        <f t="array" ref="Z112">IFERROR(_xlfn.SINGLE(INDEX(Data!$A$1:AB$1009,_xlfn.AGGREGATE(15,6,((Data!$C$1:$C$1009=Z$6)/(Data!$C$1:$C$1009=Z$6))*ROW(Data!$C$1:$C$1009),ROW(Z112)-ROW(Z$6)),1)),"")</f>
        <v/>
      </c>
    </row>
    <row r="113" spans="1:26" x14ac:dyDescent="0.4">
      <c r="A113" s="43"/>
      <c r="B113" s="43" t="str" cm="1">
        <f t="array" ref="B113">IFERROR(_xlfn.SINGLE(INDEX(Data!A$1:$A$1009,_xlfn.AGGREGATE(15,6,((Data!$C$1:$C$1009=B$6)/(Data!$C$1:$C$1009=B$6))*ROW(Data!$C$1:$C$1009),ROW(B113)-ROW(B$6)),1)),"")</f>
        <v/>
      </c>
      <c r="C113" s="43"/>
      <c r="D113" s="43" t="str" cm="1">
        <f t="array" ref="D113">IFERROR(_xlfn.SINGLE(INDEX(Data!$A$1:C$1009,_xlfn.AGGREGATE(15,6,((Data!$C$1:$C$1009=D$6)/(Data!$C$1:$C$1009=D$6))*ROW(Data!$C$1:$C$1009),ROW(D113)-ROW(D$6)),1)),"")</f>
        <v/>
      </c>
      <c r="E113" s="43"/>
      <c r="F113" s="43" t="str" cm="1">
        <f t="array" ref="F113">IFERROR(_xlfn.SINGLE(INDEX(Data!$A$1:E$1009,_xlfn.AGGREGATE(15,6,((Data!$C$1:$C$1009=F$6)/(Data!$C$1:$C$1009=F$6))*ROW(Data!$C$1:$C$1009),ROW(F113)-ROW(F$6)),1)),"")</f>
        <v/>
      </c>
      <c r="G113" s="43"/>
      <c r="H113" s="43" t="str" cm="1">
        <f t="array" ref="H113">IFERROR(_xlfn.SINGLE(INDEX(Data!$A$1:G$1009,_xlfn.AGGREGATE(15,6,((Data!$C$1:$C$1009=H$6)/(Data!$C$1:$C$1009=H$6))*ROW(Data!$C$1:$C$1009),ROW(H113)-ROW(H$6)),1)),"")</f>
        <v/>
      </c>
      <c r="I113" s="43"/>
      <c r="J113" s="43" t="str" cm="1">
        <f t="array" ref="J113">IFERROR(_xlfn.SINGLE(INDEX(Data!$A$1:J$1009,_xlfn.AGGREGATE(15,6,((Data!$C$1:$C$1009=J$6)/(Data!$C$1:$C$1009=J$6))*ROW(Data!$C$1:$C$1009),ROW(J113)-ROW(J$6)),1)),"")</f>
        <v/>
      </c>
      <c r="K113" s="43"/>
      <c r="L113" s="43" t="str" cm="1">
        <f t="array" ref="L113">IFERROR(_xlfn.SINGLE(INDEX(Data!$A$1:L$1009,_xlfn.AGGREGATE(15,6,((Data!$C$1:$C$1009=L$6)/(Data!$C$1:$C$1009=L$6))*ROW(Data!$C$1:$C$1009),ROW(L113)-ROW(L$6)),1)),"")</f>
        <v/>
      </c>
      <c r="M113" s="43"/>
      <c r="N113" s="43" t="str" cm="1">
        <f t="array" ref="N113">IFERROR(_xlfn.SINGLE(INDEX(Data!$A$1:N$1009,_xlfn.AGGREGATE(15,6,((Data!$C$1:$C$1009=N$6)/(Data!$C$1:$C$1009=N$6))*ROW(Data!$C$1:$C$1009),ROW(N113)-ROW(N$6)),1)),"")</f>
        <v/>
      </c>
      <c r="O113" s="43"/>
      <c r="P113" s="43" t="str" cm="1">
        <f t="array" ref="P113">IFERROR(_xlfn.SINGLE(INDEX(Data!$A$1:Q$1009,_xlfn.AGGREGATE(15,6,((Data!$C$1:$C$1009=P$6)/(Data!$C$1:$C$1009=P$6))*ROW(Data!$C$1:$C$1009),ROW(P113)-ROW(P$6)),1)),"")</f>
        <v/>
      </c>
      <c r="Q113" s="43"/>
      <c r="R113" s="43" t="str" cm="1">
        <f t="array" ref="R113">IFERROR(_xlfn.SINGLE(INDEX(Data!$A$1:R$1009,_xlfn.AGGREGATE(15,6,((Data!$C$1:$C$1009=R$6)/(Data!$C$1:$C$1009=R$6))*ROW(Data!$C$1:$C$1009),ROW(R113)-ROW(R$6)),1)),"")</f>
        <v/>
      </c>
      <c r="S113" s="43"/>
      <c r="T113" s="43" t="str" cm="1">
        <f t="array" ref="T113">IFERROR(_xlfn.SINGLE(INDEX(Data!$A$1:S$1009,_xlfn.AGGREGATE(15,6,((Data!$C$1:$C$1009=T$6)/(Data!$C$1:$C$1009=T$6))*ROW(Data!$C$1:$C$1009),ROW(T113)-ROW(T$6)),1)),"")</f>
        <v/>
      </c>
      <c r="U113" s="43"/>
      <c r="V113" s="43" t="str" cm="1">
        <f t="array" ref="V113">IFERROR(_xlfn.SINGLE(INDEX(Data!$A$1:X$1009,_xlfn.AGGREGATE(15,6,((Data!$C$1:$C$1009=V$6)/(Data!$C$1:$C$1009=V$6))*ROW(Data!$C$1:$C$1009),ROW(V113)-ROW(V$6)),1)),"")</f>
        <v/>
      </c>
      <c r="W113" s="43"/>
      <c r="X113" s="43" t="str" cm="1">
        <f t="array" ref="X113">IFERROR(_xlfn.SINGLE(INDEX(Data!$A$1:Z$1009,_xlfn.AGGREGATE(15,6,((Data!$C$1:$C$1009=X$6)/(Data!$C$1:$C$1009=X$6))*ROW(Data!$C$1:$C$1009),ROW(X113)-ROW(X$6)),1)),"")</f>
        <v/>
      </c>
      <c r="Y113" s="43"/>
      <c r="Z113" s="43" t="str" cm="1">
        <f t="array" ref="Z113">IFERROR(_xlfn.SINGLE(INDEX(Data!$A$1:AB$1009,_xlfn.AGGREGATE(15,6,((Data!$C$1:$C$1009=Z$6)/(Data!$C$1:$C$1009=Z$6))*ROW(Data!$C$1:$C$1009),ROW(Z113)-ROW(Z$6)),1)),"")</f>
        <v/>
      </c>
    </row>
    <row r="114" spans="1:26" x14ac:dyDescent="0.4">
      <c r="A114" s="43"/>
      <c r="B114" s="43" t="str" cm="1">
        <f t="array" ref="B114">IFERROR(_xlfn.SINGLE(INDEX(Data!A$1:$A$1009,_xlfn.AGGREGATE(15,6,((Data!$C$1:$C$1009=B$6)/(Data!$C$1:$C$1009=B$6))*ROW(Data!$C$1:$C$1009),ROW(B114)-ROW(B$6)),1)),"")</f>
        <v/>
      </c>
      <c r="C114" s="43"/>
      <c r="D114" s="43" t="str" cm="1">
        <f t="array" ref="D114">IFERROR(_xlfn.SINGLE(INDEX(Data!$A$1:C$1009,_xlfn.AGGREGATE(15,6,((Data!$C$1:$C$1009=D$6)/(Data!$C$1:$C$1009=D$6))*ROW(Data!$C$1:$C$1009),ROW(D114)-ROW(D$6)),1)),"")</f>
        <v/>
      </c>
      <c r="E114" s="43"/>
      <c r="F114" s="43" t="str" cm="1">
        <f t="array" ref="F114">IFERROR(_xlfn.SINGLE(INDEX(Data!$A$1:E$1009,_xlfn.AGGREGATE(15,6,((Data!$C$1:$C$1009=F$6)/(Data!$C$1:$C$1009=F$6))*ROW(Data!$C$1:$C$1009),ROW(F114)-ROW(F$6)),1)),"")</f>
        <v/>
      </c>
      <c r="G114" s="43"/>
      <c r="H114" s="43" t="str" cm="1">
        <f t="array" ref="H114">IFERROR(_xlfn.SINGLE(INDEX(Data!$A$1:G$1009,_xlfn.AGGREGATE(15,6,((Data!$C$1:$C$1009=H$6)/(Data!$C$1:$C$1009=H$6))*ROW(Data!$C$1:$C$1009),ROW(H114)-ROW(H$6)),1)),"")</f>
        <v/>
      </c>
      <c r="I114" s="43"/>
      <c r="J114" s="43" t="str" cm="1">
        <f t="array" ref="J114">IFERROR(_xlfn.SINGLE(INDEX(Data!$A$1:J$1009,_xlfn.AGGREGATE(15,6,((Data!$C$1:$C$1009=J$6)/(Data!$C$1:$C$1009=J$6))*ROW(Data!$C$1:$C$1009),ROW(J114)-ROW(J$6)),1)),"")</f>
        <v/>
      </c>
      <c r="K114" s="43"/>
      <c r="L114" s="43" t="str" cm="1">
        <f t="array" ref="L114">IFERROR(_xlfn.SINGLE(INDEX(Data!$A$1:L$1009,_xlfn.AGGREGATE(15,6,((Data!$C$1:$C$1009=L$6)/(Data!$C$1:$C$1009=L$6))*ROW(Data!$C$1:$C$1009),ROW(L114)-ROW(L$6)),1)),"")</f>
        <v/>
      </c>
      <c r="M114" s="43"/>
      <c r="N114" s="43" t="str" cm="1">
        <f t="array" ref="N114">IFERROR(_xlfn.SINGLE(INDEX(Data!$A$1:N$1009,_xlfn.AGGREGATE(15,6,((Data!$C$1:$C$1009=N$6)/(Data!$C$1:$C$1009=N$6))*ROW(Data!$C$1:$C$1009),ROW(N114)-ROW(N$6)),1)),"")</f>
        <v/>
      </c>
      <c r="O114" s="43"/>
      <c r="P114" s="43" t="str" cm="1">
        <f t="array" ref="P114">IFERROR(_xlfn.SINGLE(INDEX(Data!$A$1:Q$1009,_xlfn.AGGREGATE(15,6,((Data!$C$1:$C$1009=P$6)/(Data!$C$1:$C$1009=P$6))*ROW(Data!$C$1:$C$1009),ROW(P114)-ROW(P$6)),1)),"")</f>
        <v/>
      </c>
      <c r="Q114" s="43"/>
      <c r="R114" s="43" t="str" cm="1">
        <f t="array" ref="R114">IFERROR(_xlfn.SINGLE(INDEX(Data!$A$1:R$1009,_xlfn.AGGREGATE(15,6,((Data!$C$1:$C$1009=R$6)/(Data!$C$1:$C$1009=R$6))*ROW(Data!$C$1:$C$1009),ROW(R114)-ROW(R$6)),1)),"")</f>
        <v/>
      </c>
      <c r="S114" s="43"/>
      <c r="T114" s="43" t="str" cm="1">
        <f t="array" ref="T114">IFERROR(_xlfn.SINGLE(INDEX(Data!$A$1:S$1009,_xlfn.AGGREGATE(15,6,((Data!$C$1:$C$1009=T$6)/(Data!$C$1:$C$1009=T$6))*ROW(Data!$C$1:$C$1009),ROW(T114)-ROW(T$6)),1)),"")</f>
        <v/>
      </c>
      <c r="U114" s="43"/>
      <c r="V114" s="43" t="str" cm="1">
        <f t="array" ref="V114">IFERROR(_xlfn.SINGLE(INDEX(Data!$A$1:X$1009,_xlfn.AGGREGATE(15,6,((Data!$C$1:$C$1009=V$6)/(Data!$C$1:$C$1009=V$6))*ROW(Data!$C$1:$C$1009),ROW(V114)-ROW(V$6)),1)),"")</f>
        <v/>
      </c>
      <c r="W114" s="43"/>
      <c r="X114" s="43" t="str" cm="1">
        <f t="array" ref="X114">IFERROR(_xlfn.SINGLE(INDEX(Data!$A$1:Z$1009,_xlfn.AGGREGATE(15,6,((Data!$C$1:$C$1009=X$6)/(Data!$C$1:$C$1009=X$6))*ROW(Data!$C$1:$C$1009),ROW(X114)-ROW(X$6)),1)),"")</f>
        <v/>
      </c>
      <c r="Y114" s="43"/>
      <c r="Z114" s="43" t="str" cm="1">
        <f t="array" ref="Z114">IFERROR(_xlfn.SINGLE(INDEX(Data!$A$1:AB$1009,_xlfn.AGGREGATE(15,6,((Data!$C$1:$C$1009=Z$6)/(Data!$C$1:$C$1009=Z$6))*ROW(Data!$C$1:$C$1009),ROW(Z114)-ROW(Z$6)),1)),"")</f>
        <v/>
      </c>
    </row>
    <row r="115" spans="1:26" x14ac:dyDescent="0.4">
      <c r="A115" s="43"/>
      <c r="B115" s="43" t="str" cm="1">
        <f t="array" ref="B115">IFERROR(_xlfn.SINGLE(INDEX(Data!A$1:$A$1009,_xlfn.AGGREGATE(15,6,((Data!$C$1:$C$1009=B$6)/(Data!$C$1:$C$1009=B$6))*ROW(Data!$C$1:$C$1009),ROW(B115)-ROW(B$6)),1)),"")</f>
        <v/>
      </c>
      <c r="C115" s="43"/>
      <c r="D115" s="43" t="str" cm="1">
        <f t="array" ref="D115">IFERROR(_xlfn.SINGLE(INDEX(Data!$A$1:C$1009,_xlfn.AGGREGATE(15,6,((Data!$C$1:$C$1009=D$6)/(Data!$C$1:$C$1009=D$6))*ROW(Data!$C$1:$C$1009),ROW(D115)-ROW(D$6)),1)),"")</f>
        <v/>
      </c>
      <c r="E115" s="43"/>
      <c r="F115" s="43" t="str" cm="1">
        <f t="array" ref="F115">IFERROR(_xlfn.SINGLE(INDEX(Data!$A$1:E$1009,_xlfn.AGGREGATE(15,6,((Data!$C$1:$C$1009=F$6)/(Data!$C$1:$C$1009=F$6))*ROW(Data!$C$1:$C$1009),ROW(F115)-ROW(F$6)),1)),"")</f>
        <v/>
      </c>
      <c r="G115" s="43"/>
      <c r="H115" s="43" t="str" cm="1">
        <f t="array" ref="H115">IFERROR(_xlfn.SINGLE(INDEX(Data!$A$1:G$1009,_xlfn.AGGREGATE(15,6,((Data!$C$1:$C$1009=H$6)/(Data!$C$1:$C$1009=H$6))*ROW(Data!$C$1:$C$1009),ROW(H115)-ROW(H$6)),1)),"")</f>
        <v/>
      </c>
      <c r="I115" s="43"/>
      <c r="J115" s="43" t="str" cm="1">
        <f t="array" ref="J115">IFERROR(_xlfn.SINGLE(INDEX(Data!$A$1:J$1009,_xlfn.AGGREGATE(15,6,((Data!$C$1:$C$1009=J$6)/(Data!$C$1:$C$1009=J$6))*ROW(Data!$C$1:$C$1009),ROW(J115)-ROW(J$6)),1)),"")</f>
        <v/>
      </c>
      <c r="K115" s="43"/>
      <c r="L115" s="43" t="str" cm="1">
        <f t="array" ref="L115">IFERROR(_xlfn.SINGLE(INDEX(Data!$A$1:L$1009,_xlfn.AGGREGATE(15,6,((Data!$C$1:$C$1009=L$6)/(Data!$C$1:$C$1009=L$6))*ROW(Data!$C$1:$C$1009),ROW(L115)-ROW(L$6)),1)),"")</f>
        <v/>
      </c>
      <c r="M115" s="43"/>
      <c r="N115" s="43" t="str" cm="1">
        <f t="array" ref="N115">IFERROR(_xlfn.SINGLE(INDEX(Data!$A$1:N$1009,_xlfn.AGGREGATE(15,6,((Data!$C$1:$C$1009=N$6)/(Data!$C$1:$C$1009=N$6))*ROW(Data!$C$1:$C$1009),ROW(N115)-ROW(N$6)),1)),"")</f>
        <v/>
      </c>
      <c r="O115" s="43"/>
      <c r="P115" s="43" t="str" cm="1">
        <f t="array" ref="P115">IFERROR(_xlfn.SINGLE(INDEX(Data!$A$1:Q$1009,_xlfn.AGGREGATE(15,6,((Data!$C$1:$C$1009=P$6)/(Data!$C$1:$C$1009=P$6))*ROW(Data!$C$1:$C$1009),ROW(P115)-ROW(P$6)),1)),"")</f>
        <v/>
      </c>
      <c r="Q115" s="43"/>
      <c r="R115" s="43" t="str" cm="1">
        <f t="array" ref="R115">IFERROR(_xlfn.SINGLE(INDEX(Data!$A$1:R$1009,_xlfn.AGGREGATE(15,6,((Data!$C$1:$C$1009=R$6)/(Data!$C$1:$C$1009=R$6))*ROW(Data!$C$1:$C$1009),ROW(R115)-ROW(R$6)),1)),"")</f>
        <v/>
      </c>
      <c r="S115" s="43"/>
      <c r="T115" s="43" t="str" cm="1">
        <f t="array" ref="T115">IFERROR(_xlfn.SINGLE(INDEX(Data!$A$1:S$1009,_xlfn.AGGREGATE(15,6,((Data!$C$1:$C$1009=T$6)/(Data!$C$1:$C$1009=T$6))*ROW(Data!$C$1:$C$1009),ROW(T115)-ROW(T$6)),1)),"")</f>
        <v/>
      </c>
      <c r="U115" s="43"/>
      <c r="V115" s="43" t="str" cm="1">
        <f t="array" ref="V115">IFERROR(_xlfn.SINGLE(INDEX(Data!$A$1:X$1009,_xlfn.AGGREGATE(15,6,((Data!$C$1:$C$1009=V$6)/(Data!$C$1:$C$1009=V$6))*ROW(Data!$C$1:$C$1009),ROW(V115)-ROW(V$6)),1)),"")</f>
        <v/>
      </c>
      <c r="W115" s="43"/>
      <c r="X115" s="43" t="str" cm="1">
        <f t="array" ref="X115">IFERROR(_xlfn.SINGLE(INDEX(Data!$A$1:Z$1009,_xlfn.AGGREGATE(15,6,((Data!$C$1:$C$1009=X$6)/(Data!$C$1:$C$1009=X$6))*ROW(Data!$C$1:$C$1009),ROW(X115)-ROW(X$6)),1)),"")</f>
        <v/>
      </c>
      <c r="Y115" s="43"/>
      <c r="Z115" s="43" t="str" cm="1">
        <f t="array" ref="Z115">IFERROR(_xlfn.SINGLE(INDEX(Data!$A$1:AB$1009,_xlfn.AGGREGATE(15,6,((Data!$C$1:$C$1009=Z$6)/(Data!$C$1:$C$1009=Z$6))*ROW(Data!$C$1:$C$1009),ROW(Z115)-ROW(Z$6)),1)),"")</f>
        <v/>
      </c>
    </row>
    <row r="116" spans="1:26" x14ac:dyDescent="0.4">
      <c r="A116" s="43"/>
      <c r="B116" s="43" t="str" cm="1">
        <f t="array" ref="B116">IFERROR(_xlfn.SINGLE(INDEX(Data!A$1:$A$1009,_xlfn.AGGREGATE(15,6,((Data!$C$1:$C$1009=B$6)/(Data!$C$1:$C$1009=B$6))*ROW(Data!$C$1:$C$1009),ROW(B116)-ROW(B$6)),1)),"")</f>
        <v/>
      </c>
      <c r="C116" s="43"/>
      <c r="D116" s="43" t="str" cm="1">
        <f t="array" ref="D116">IFERROR(_xlfn.SINGLE(INDEX(Data!$A$1:C$1009,_xlfn.AGGREGATE(15,6,((Data!$C$1:$C$1009=D$6)/(Data!$C$1:$C$1009=D$6))*ROW(Data!$C$1:$C$1009),ROW(D116)-ROW(D$6)),1)),"")</f>
        <v/>
      </c>
      <c r="E116" s="43"/>
      <c r="F116" s="43" t="str" cm="1">
        <f t="array" ref="F116">IFERROR(_xlfn.SINGLE(INDEX(Data!$A$1:E$1009,_xlfn.AGGREGATE(15,6,((Data!$C$1:$C$1009=F$6)/(Data!$C$1:$C$1009=F$6))*ROW(Data!$C$1:$C$1009),ROW(F116)-ROW(F$6)),1)),"")</f>
        <v/>
      </c>
      <c r="G116" s="43"/>
      <c r="H116" s="43" t="str" cm="1">
        <f t="array" ref="H116">IFERROR(_xlfn.SINGLE(INDEX(Data!$A$1:G$1009,_xlfn.AGGREGATE(15,6,((Data!$C$1:$C$1009=H$6)/(Data!$C$1:$C$1009=H$6))*ROW(Data!$C$1:$C$1009),ROW(H116)-ROW(H$6)),1)),"")</f>
        <v/>
      </c>
      <c r="I116" s="43"/>
      <c r="J116" s="43" t="str" cm="1">
        <f t="array" ref="J116">IFERROR(_xlfn.SINGLE(INDEX(Data!$A$1:J$1009,_xlfn.AGGREGATE(15,6,((Data!$C$1:$C$1009=J$6)/(Data!$C$1:$C$1009=J$6))*ROW(Data!$C$1:$C$1009),ROW(J116)-ROW(J$6)),1)),"")</f>
        <v/>
      </c>
      <c r="K116" s="43"/>
      <c r="L116" s="43" t="str" cm="1">
        <f t="array" ref="L116">IFERROR(_xlfn.SINGLE(INDEX(Data!$A$1:L$1009,_xlfn.AGGREGATE(15,6,((Data!$C$1:$C$1009=L$6)/(Data!$C$1:$C$1009=L$6))*ROW(Data!$C$1:$C$1009),ROW(L116)-ROW(L$6)),1)),"")</f>
        <v/>
      </c>
      <c r="M116" s="43"/>
      <c r="N116" s="43" t="str" cm="1">
        <f t="array" ref="N116">IFERROR(_xlfn.SINGLE(INDEX(Data!$A$1:N$1009,_xlfn.AGGREGATE(15,6,((Data!$C$1:$C$1009=N$6)/(Data!$C$1:$C$1009=N$6))*ROW(Data!$C$1:$C$1009),ROW(N116)-ROW(N$6)),1)),"")</f>
        <v/>
      </c>
      <c r="O116" s="43"/>
      <c r="P116" s="43" t="str" cm="1">
        <f t="array" ref="P116">IFERROR(_xlfn.SINGLE(INDEX(Data!$A$1:Q$1009,_xlfn.AGGREGATE(15,6,((Data!$C$1:$C$1009=P$6)/(Data!$C$1:$C$1009=P$6))*ROW(Data!$C$1:$C$1009),ROW(P116)-ROW(P$6)),1)),"")</f>
        <v/>
      </c>
      <c r="Q116" s="43"/>
      <c r="R116" s="43" t="str" cm="1">
        <f t="array" ref="R116">IFERROR(_xlfn.SINGLE(INDEX(Data!$A$1:R$1009,_xlfn.AGGREGATE(15,6,((Data!$C$1:$C$1009=R$6)/(Data!$C$1:$C$1009=R$6))*ROW(Data!$C$1:$C$1009),ROW(R116)-ROW(R$6)),1)),"")</f>
        <v/>
      </c>
      <c r="S116" s="43"/>
      <c r="T116" s="43" t="str" cm="1">
        <f t="array" ref="T116">IFERROR(_xlfn.SINGLE(INDEX(Data!$A$1:S$1009,_xlfn.AGGREGATE(15,6,((Data!$C$1:$C$1009=T$6)/(Data!$C$1:$C$1009=T$6))*ROW(Data!$C$1:$C$1009),ROW(T116)-ROW(T$6)),1)),"")</f>
        <v/>
      </c>
      <c r="U116" s="43"/>
      <c r="V116" s="43" t="str" cm="1">
        <f t="array" ref="V116">IFERROR(_xlfn.SINGLE(INDEX(Data!$A$1:X$1009,_xlfn.AGGREGATE(15,6,((Data!$C$1:$C$1009=V$6)/(Data!$C$1:$C$1009=V$6))*ROW(Data!$C$1:$C$1009),ROW(V116)-ROW(V$6)),1)),"")</f>
        <v/>
      </c>
      <c r="W116" s="43"/>
      <c r="X116" s="43" t="str" cm="1">
        <f t="array" ref="X116">IFERROR(_xlfn.SINGLE(INDEX(Data!$A$1:Z$1009,_xlfn.AGGREGATE(15,6,((Data!$C$1:$C$1009=X$6)/(Data!$C$1:$C$1009=X$6))*ROW(Data!$C$1:$C$1009),ROW(X116)-ROW(X$6)),1)),"")</f>
        <v/>
      </c>
      <c r="Y116" s="43"/>
      <c r="Z116" s="43" t="str" cm="1">
        <f t="array" ref="Z116">IFERROR(_xlfn.SINGLE(INDEX(Data!$A$1:AB$1009,_xlfn.AGGREGATE(15,6,((Data!$C$1:$C$1009=Z$6)/(Data!$C$1:$C$1009=Z$6))*ROW(Data!$C$1:$C$1009),ROW(Z116)-ROW(Z$6)),1)),"")</f>
        <v/>
      </c>
    </row>
    <row r="117" spans="1:26" x14ac:dyDescent="0.4">
      <c r="A117" s="43"/>
      <c r="B117" s="43" t="str" cm="1">
        <f t="array" ref="B117">IFERROR(_xlfn.SINGLE(INDEX(Data!A$1:$A$1009,_xlfn.AGGREGATE(15,6,((Data!$C$1:$C$1009=B$6)/(Data!$C$1:$C$1009=B$6))*ROW(Data!$C$1:$C$1009),ROW(B117)-ROW(B$6)),1)),"")</f>
        <v/>
      </c>
      <c r="C117" s="43"/>
      <c r="D117" s="43" t="str" cm="1">
        <f t="array" ref="D117">IFERROR(_xlfn.SINGLE(INDEX(Data!$A$1:C$1009,_xlfn.AGGREGATE(15,6,((Data!$C$1:$C$1009=D$6)/(Data!$C$1:$C$1009=D$6))*ROW(Data!$C$1:$C$1009),ROW(D117)-ROW(D$6)),1)),"")</f>
        <v/>
      </c>
      <c r="E117" s="43"/>
      <c r="F117" s="43" t="str" cm="1">
        <f t="array" ref="F117">IFERROR(_xlfn.SINGLE(INDEX(Data!$A$1:E$1009,_xlfn.AGGREGATE(15,6,((Data!$C$1:$C$1009=F$6)/(Data!$C$1:$C$1009=F$6))*ROW(Data!$C$1:$C$1009),ROW(F117)-ROW(F$6)),1)),"")</f>
        <v/>
      </c>
      <c r="G117" s="43"/>
      <c r="H117" s="43" t="str" cm="1">
        <f t="array" ref="H117">IFERROR(_xlfn.SINGLE(INDEX(Data!$A$1:G$1009,_xlfn.AGGREGATE(15,6,((Data!$C$1:$C$1009=H$6)/(Data!$C$1:$C$1009=H$6))*ROW(Data!$C$1:$C$1009),ROW(H117)-ROW(H$6)),1)),"")</f>
        <v/>
      </c>
      <c r="I117" s="43"/>
      <c r="J117" s="43" t="str" cm="1">
        <f t="array" ref="J117">IFERROR(_xlfn.SINGLE(INDEX(Data!$A$1:J$1009,_xlfn.AGGREGATE(15,6,((Data!$C$1:$C$1009=J$6)/(Data!$C$1:$C$1009=J$6))*ROW(Data!$C$1:$C$1009),ROW(J117)-ROW(J$6)),1)),"")</f>
        <v/>
      </c>
      <c r="K117" s="43"/>
      <c r="L117" s="43" t="str" cm="1">
        <f t="array" ref="L117">IFERROR(_xlfn.SINGLE(INDEX(Data!$A$1:L$1009,_xlfn.AGGREGATE(15,6,((Data!$C$1:$C$1009=L$6)/(Data!$C$1:$C$1009=L$6))*ROW(Data!$C$1:$C$1009),ROW(L117)-ROW(L$6)),1)),"")</f>
        <v/>
      </c>
      <c r="M117" s="43"/>
      <c r="N117" s="43" t="str" cm="1">
        <f t="array" ref="N117">IFERROR(_xlfn.SINGLE(INDEX(Data!$A$1:N$1009,_xlfn.AGGREGATE(15,6,((Data!$C$1:$C$1009=N$6)/(Data!$C$1:$C$1009=N$6))*ROW(Data!$C$1:$C$1009),ROW(N117)-ROW(N$6)),1)),"")</f>
        <v/>
      </c>
      <c r="O117" s="43"/>
      <c r="P117" s="43" t="str" cm="1">
        <f t="array" ref="P117">IFERROR(_xlfn.SINGLE(INDEX(Data!$A$1:Q$1009,_xlfn.AGGREGATE(15,6,((Data!$C$1:$C$1009=P$6)/(Data!$C$1:$C$1009=P$6))*ROW(Data!$C$1:$C$1009),ROW(P117)-ROW(P$6)),1)),"")</f>
        <v/>
      </c>
      <c r="Q117" s="43"/>
      <c r="R117" s="43" t="str" cm="1">
        <f t="array" ref="R117">IFERROR(_xlfn.SINGLE(INDEX(Data!$A$1:R$1009,_xlfn.AGGREGATE(15,6,((Data!$C$1:$C$1009=R$6)/(Data!$C$1:$C$1009=R$6))*ROW(Data!$C$1:$C$1009),ROW(R117)-ROW(R$6)),1)),"")</f>
        <v/>
      </c>
      <c r="S117" s="43"/>
      <c r="T117" s="43" t="str" cm="1">
        <f t="array" ref="T117">IFERROR(_xlfn.SINGLE(INDEX(Data!$A$1:S$1009,_xlfn.AGGREGATE(15,6,((Data!$C$1:$C$1009=T$6)/(Data!$C$1:$C$1009=T$6))*ROW(Data!$C$1:$C$1009),ROW(T117)-ROW(T$6)),1)),"")</f>
        <v/>
      </c>
      <c r="U117" s="43"/>
      <c r="V117" s="43" t="str" cm="1">
        <f t="array" ref="V117">IFERROR(_xlfn.SINGLE(INDEX(Data!$A$1:X$1009,_xlfn.AGGREGATE(15,6,((Data!$C$1:$C$1009=V$6)/(Data!$C$1:$C$1009=V$6))*ROW(Data!$C$1:$C$1009),ROW(V117)-ROW(V$6)),1)),"")</f>
        <v/>
      </c>
      <c r="W117" s="43"/>
      <c r="X117" s="43" t="str" cm="1">
        <f t="array" ref="X117">IFERROR(_xlfn.SINGLE(INDEX(Data!$A$1:Z$1009,_xlfn.AGGREGATE(15,6,((Data!$C$1:$C$1009=X$6)/(Data!$C$1:$C$1009=X$6))*ROW(Data!$C$1:$C$1009),ROW(X117)-ROW(X$6)),1)),"")</f>
        <v/>
      </c>
      <c r="Y117" s="43"/>
      <c r="Z117" s="43" t="str" cm="1">
        <f t="array" ref="Z117">IFERROR(_xlfn.SINGLE(INDEX(Data!$A$1:AB$1009,_xlfn.AGGREGATE(15,6,((Data!$C$1:$C$1009=Z$6)/(Data!$C$1:$C$1009=Z$6))*ROW(Data!$C$1:$C$1009),ROW(Z117)-ROW(Z$6)),1)),"")</f>
        <v/>
      </c>
    </row>
    <row r="118" spans="1:26" x14ac:dyDescent="0.4">
      <c r="A118" s="43"/>
      <c r="B118" s="43" t="str" cm="1">
        <f t="array" ref="B118">IFERROR(_xlfn.SINGLE(INDEX(Data!A$1:$A$1009,_xlfn.AGGREGATE(15,6,((Data!$C$1:$C$1009=B$6)/(Data!$C$1:$C$1009=B$6))*ROW(Data!$C$1:$C$1009),ROW(B118)-ROW(B$6)),1)),"")</f>
        <v/>
      </c>
      <c r="C118" s="43"/>
      <c r="D118" s="43" t="str" cm="1">
        <f t="array" ref="D118">IFERROR(_xlfn.SINGLE(INDEX(Data!$A$1:C$1009,_xlfn.AGGREGATE(15,6,((Data!$C$1:$C$1009=D$6)/(Data!$C$1:$C$1009=D$6))*ROW(Data!$C$1:$C$1009),ROW(D118)-ROW(D$6)),1)),"")</f>
        <v/>
      </c>
      <c r="E118" s="43"/>
      <c r="F118" s="43" t="str" cm="1">
        <f t="array" ref="F118">IFERROR(_xlfn.SINGLE(INDEX(Data!$A$1:E$1009,_xlfn.AGGREGATE(15,6,((Data!$C$1:$C$1009=F$6)/(Data!$C$1:$C$1009=F$6))*ROW(Data!$C$1:$C$1009),ROW(F118)-ROW(F$6)),1)),"")</f>
        <v/>
      </c>
      <c r="G118" s="43"/>
      <c r="H118" s="43" t="str" cm="1">
        <f t="array" ref="H118">IFERROR(_xlfn.SINGLE(INDEX(Data!$A$1:G$1009,_xlfn.AGGREGATE(15,6,((Data!$C$1:$C$1009=H$6)/(Data!$C$1:$C$1009=H$6))*ROW(Data!$C$1:$C$1009),ROW(H118)-ROW(H$6)),1)),"")</f>
        <v/>
      </c>
      <c r="I118" s="43"/>
      <c r="J118" s="43" t="str" cm="1">
        <f t="array" ref="J118">IFERROR(_xlfn.SINGLE(INDEX(Data!$A$1:J$1009,_xlfn.AGGREGATE(15,6,((Data!$C$1:$C$1009=J$6)/(Data!$C$1:$C$1009=J$6))*ROW(Data!$C$1:$C$1009),ROW(J118)-ROW(J$6)),1)),"")</f>
        <v/>
      </c>
      <c r="K118" s="43"/>
      <c r="L118" s="43" t="str" cm="1">
        <f t="array" ref="L118">IFERROR(_xlfn.SINGLE(INDEX(Data!$A$1:L$1009,_xlfn.AGGREGATE(15,6,((Data!$C$1:$C$1009=L$6)/(Data!$C$1:$C$1009=L$6))*ROW(Data!$C$1:$C$1009),ROW(L118)-ROW(L$6)),1)),"")</f>
        <v/>
      </c>
      <c r="M118" s="43"/>
      <c r="N118" s="43" t="str" cm="1">
        <f t="array" ref="N118">IFERROR(_xlfn.SINGLE(INDEX(Data!$A$1:N$1009,_xlfn.AGGREGATE(15,6,((Data!$C$1:$C$1009=N$6)/(Data!$C$1:$C$1009=N$6))*ROW(Data!$C$1:$C$1009),ROW(N118)-ROW(N$6)),1)),"")</f>
        <v/>
      </c>
      <c r="O118" s="43"/>
      <c r="P118" s="43" t="str" cm="1">
        <f t="array" ref="P118">IFERROR(_xlfn.SINGLE(INDEX(Data!$A$1:Q$1009,_xlfn.AGGREGATE(15,6,((Data!$C$1:$C$1009=P$6)/(Data!$C$1:$C$1009=P$6))*ROW(Data!$C$1:$C$1009),ROW(P118)-ROW(P$6)),1)),"")</f>
        <v/>
      </c>
      <c r="Q118" s="43"/>
      <c r="R118" s="43" t="str" cm="1">
        <f t="array" ref="R118">IFERROR(_xlfn.SINGLE(INDEX(Data!$A$1:R$1009,_xlfn.AGGREGATE(15,6,((Data!$C$1:$C$1009=R$6)/(Data!$C$1:$C$1009=R$6))*ROW(Data!$C$1:$C$1009),ROW(R118)-ROW(R$6)),1)),"")</f>
        <v/>
      </c>
      <c r="S118" s="43"/>
      <c r="T118" s="43" t="str" cm="1">
        <f t="array" ref="T118">IFERROR(_xlfn.SINGLE(INDEX(Data!$A$1:S$1009,_xlfn.AGGREGATE(15,6,((Data!$C$1:$C$1009=T$6)/(Data!$C$1:$C$1009=T$6))*ROW(Data!$C$1:$C$1009),ROW(T118)-ROW(T$6)),1)),"")</f>
        <v/>
      </c>
      <c r="U118" s="43"/>
      <c r="V118" s="43" t="str" cm="1">
        <f t="array" ref="V118">IFERROR(_xlfn.SINGLE(INDEX(Data!$A$1:X$1009,_xlfn.AGGREGATE(15,6,((Data!$C$1:$C$1009=V$6)/(Data!$C$1:$C$1009=V$6))*ROW(Data!$C$1:$C$1009),ROW(V118)-ROW(V$6)),1)),"")</f>
        <v/>
      </c>
      <c r="W118" s="43"/>
      <c r="X118" s="43" t="str" cm="1">
        <f t="array" ref="X118">IFERROR(_xlfn.SINGLE(INDEX(Data!$A$1:Z$1009,_xlfn.AGGREGATE(15,6,((Data!$C$1:$C$1009=X$6)/(Data!$C$1:$C$1009=X$6))*ROW(Data!$C$1:$C$1009),ROW(X118)-ROW(X$6)),1)),"")</f>
        <v/>
      </c>
      <c r="Y118" s="43"/>
      <c r="Z118" s="43" t="str" cm="1">
        <f t="array" ref="Z118">IFERROR(_xlfn.SINGLE(INDEX(Data!$A$1:AB$1009,_xlfn.AGGREGATE(15,6,((Data!$C$1:$C$1009=Z$6)/(Data!$C$1:$C$1009=Z$6))*ROW(Data!$C$1:$C$1009),ROW(Z118)-ROW(Z$6)),1)),"")</f>
        <v/>
      </c>
    </row>
    <row r="119" spans="1:26" x14ac:dyDescent="0.4">
      <c r="A119" s="43"/>
      <c r="B119" s="43" t="str" cm="1">
        <f t="array" ref="B119">IFERROR(_xlfn.SINGLE(INDEX(Data!A$1:$A$1009,_xlfn.AGGREGATE(15,6,((Data!$C$1:$C$1009=B$6)/(Data!$C$1:$C$1009=B$6))*ROW(Data!$C$1:$C$1009),ROW(B119)-ROW(B$6)),1)),"")</f>
        <v/>
      </c>
      <c r="C119" s="43"/>
      <c r="D119" s="43" t="str" cm="1">
        <f t="array" ref="D119">IFERROR(_xlfn.SINGLE(INDEX(Data!$A$1:C$1009,_xlfn.AGGREGATE(15,6,((Data!$C$1:$C$1009=D$6)/(Data!$C$1:$C$1009=D$6))*ROW(Data!$C$1:$C$1009),ROW(D119)-ROW(D$6)),1)),"")</f>
        <v/>
      </c>
      <c r="E119" s="43"/>
      <c r="F119" s="43" t="str" cm="1">
        <f t="array" ref="F119">IFERROR(_xlfn.SINGLE(INDEX(Data!$A$1:E$1009,_xlfn.AGGREGATE(15,6,((Data!$C$1:$C$1009=F$6)/(Data!$C$1:$C$1009=F$6))*ROW(Data!$C$1:$C$1009),ROW(F119)-ROW(F$6)),1)),"")</f>
        <v/>
      </c>
      <c r="G119" s="43"/>
      <c r="H119" s="43" t="str" cm="1">
        <f t="array" ref="H119">IFERROR(_xlfn.SINGLE(INDEX(Data!$A$1:G$1009,_xlfn.AGGREGATE(15,6,((Data!$C$1:$C$1009=H$6)/(Data!$C$1:$C$1009=H$6))*ROW(Data!$C$1:$C$1009),ROW(H119)-ROW(H$6)),1)),"")</f>
        <v/>
      </c>
      <c r="I119" s="43"/>
      <c r="J119" s="43" t="str" cm="1">
        <f t="array" ref="J119">IFERROR(_xlfn.SINGLE(INDEX(Data!$A$1:J$1009,_xlfn.AGGREGATE(15,6,((Data!$C$1:$C$1009=J$6)/(Data!$C$1:$C$1009=J$6))*ROW(Data!$C$1:$C$1009),ROW(J119)-ROW(J$6)),1)),"")</f>
        <v/>
      </c>
      <c r="K119" s="43"/>
      <c r="L119" s="43" t="str" cm="1">
        <f t="array" ref="L119">IFERROR(_xlfn.SINGLE(INDEX(Data!$A$1:L$1009,_xlfn.AGGREGATE(15,6,((Data!$C$1:$C$1009=L$6)/(Data!$C$1:$C$1009=L$6))*ROW(Data!$C$1:$C$1009),ROW(L119)-ROW(L$6)),1)),"")</f>
        <v/>
      </c>
      <c r="M119" s="43"/>
      <c r="N119" s="43" t="str" cm="1">
        <f t="array" ref="N119">IFERROR(_xlfn.SINGLE(INDEX(Data!$A$1:N$1009,_xlfn.AGGREGATE(15,6,((Data!$C$1:$C$1009=N$6)/(Data!$C$1:$C$1009=N$6))*ROW(Data!$C$1:$C$1009),ROW(N119)-ROW(N$6)),1)),"")</f>
        <v/>
      </c>
      <c r="O119" s="43"/>
      <c r="P119" s="43" t="str" cm="1">
        <f t="array" ref="P119">IFERROR(_xlfn.SINGLE(INDEX(Data!$A$1:Q$1009,_xlfn.AGGREGATE(15,6,((Data!$C$1:$C$1009=P$6)/(Data!$C$1:$C$1009=P$6))*ROW(Data!$C$1:$C$1009),ROW(P119)-ROW(P$6)),1)),"")</f>
        <v/>
      </c>
      <c r="Q119" s="43"/>
      <c r="R119" s="43" t="str" cm="1">
        <f t="array" ref="R119">IFERROR(_xlfn.SINGLE(INDEX(Data!$A$1:R$1009,_xlfn.AGGREGATE(15,6,((Data!$C$1:$C$1009=R$6)/(Data!$C$1:$C$1009=R$6))*ROW(Data!$C$1:$C$1009),ROW(R119)-ROW(R$6)),1)),"")</f>
        <v/>
      </c>
      <c r="S119" s="43"/>
      <c r="T119" s="43" t="str" cm="1">
        <f t="array" ref="T119">IFERROR(_xlfn.SINGLE(INDEX(Data!$A$1:S$1009,_xlfn.AGGREGATE(15,6,((Data!$C$1:$C$1009=T$6)/(Data!$C$1:$C$1009=T$6))*ROW(Data!$C$1:$C$1009),ROW(T119)-ROW(T$6)),1)),"")</f>
        <v/>
      </c>
      <c r="U119" s="43"/>
      <c r="V119" s="43" t="str" cm="1">
        <f t="array" ref="V119">IFERROR(_xlfn.SINGLE(INDEX(Data!$A$1:X$1009,_xlfn.AGGREGATE(15,6,((Data!$C$1:$C$1009=V$6)/(Data!$C$1:$C$1009=V$6))*ROW(Data!$C$1:$C$1009),ROW(V119)-ROW(V$6)),1)),"")</f>
        <v/>
      </c>
      <c r="W119" s="43"/>
      <c r="X119" s="43" t="str" cm="1">
        <f t="array" ref="X119">IFERROR(_xlfn.SINGLE(INDEX(Data!$A$1:Z$1009,_xlfn.AGGREGATE(15,6,((Data!$C$1:$C$1009=X$6)/(Data!$C$1:$C$1009=X$6))*ROW(Data!$C$1:$C$1009),ROW(X119)-ROW(X$6)),1)),"")</f>
        <v/>
      </c>
      <c r="Y119" s="43"/>
      <c r="Z119" s="43" t="str" cm="1">
        <f t="array" ref="Z119">IFERROR(_xlfn.SINGLE(INDEX(Data!$A$1:AB$1009,_xlfn.AGGREGATE(15,6,((Data!$C$1:$C$1009=Z$6)/(Data!$C$1:$C$1009=Z$6))*ROW(Data!$C$1:$C$1009),ROW(Z119)-ROW(Z$6)),1)),"")</f>
        <v/>
      </c>
    </row>
    <row r="120" spans="1:26" x14ac:dyDescent="0.4">
      <c r="A120" s="43"/>
      <c r="B120" s="43" t="str" cm="1">
        <f t="array" ref="B120">IFERROR(_xlfn.SINGLE(INDEX(Data!A$1:$A$1009,_xlfn.AGGREGATE(15,6,((Data!$C$1:$C$1009=B$6)/(Data!$C$1:$C$1009=B$6))*ROW(Data!$C$1:$C$1009),ROW(B120)-ROW(B$6)),1)),"")</f>
        <v/>
      </c>
      <c r="C120" s="43"/>
      <c r="D120" s="43" t="str" cm="1">
        <f t="array" ref="D120">IFERROR(_xlfn.SINGLE(INDEX(Data!$A$1:C$1009,_xlfn.AGGREGATE(15,6,((Data!$C$1:$C$1009=D$6)/(Data!$C$1:$C$1009=D$6))*ROW(Data!$C$1:$C$1009),ROW(D120)-ROW(D$6)),1)),"")</f>
        <v/>
      </c>
      <c r="E120" s="43"/>
      <c r="F120" s="43" t="str" cm="1">
        <f t="array" ref="F120">IFERROR(_xlfn.SINGLE(INDEX(Data!$A$1:E$1009,_xlfn.AGGREGATE(15,6,((Data!$C$1:$C$1009=F$6)/(Data!$C$1:$C$1009=F$6))*ROW(Data!$C$1:$C$1009),ROW(F120)-ROW(F$6)),1)),"")</f>
        <v/>
      </c>
      <c r="G120" s="43"/>
      <c r="H120" s="43" t="str" cm="1">
        <f t="array" ref="H120">IFERROR(_xlfn.SINGLE(INDEX(Data!$A$1:G$1009,_xlfn.AGGREGATE(15,6,((Data!$C$1:$C$1009=H$6)/(Data!$C$1:$C$1009=H$6))*ROW(Data!$C$1:$C$1009),ROW(H120)-ROW(H$6)),1)),"")</f>
        <v/>
      </c>
      <c r="I120" s="43"/>
      <c r="J120" s="43" t="str" cm="1">
        <f t="array" ref="J120">IFERROR(_xlfn.SINGLE(INDEX(Data!$A$1:J$1009,_xlfn.AGGREGATE(15,6,((Data!$C$1:$C$1009=J$6)/(Data!$C$1:$C$1009=J$6))*ROW(Data!$C$1:$C$1009),ROW(J120)-ROW(J$6)),1)),"")</f>
        <v/>
      </c>
      <c r="K120" s="43"/>
      <c r="L120" s="43" t="str" cm="1">
        <f t="array" ref="L120">IFERROR(_xlfn.SINGLE(INDEX(Data!$A$1:L$1009,_xlfn.AGGREGATE(15,6,((Data!$C$1:$C$1009=L$6)/(Data!$C$1:$C$1009=L$6))*ROW(Data!$C$1:$C$1009),ROW(L120)-ROW(L$6)),1)),"")</f>
        <v/>
      </c>
      <c r="M120" s="43"/>
      <c r="N120" s="43" t="str" cm="1">
        <f t="array" ref="N120">IFERROR(_xlfn.SINGLE(INDEX(Data!$A$1:N$1009,_xlfn.AGGREGATE(15,6,((Data!$C$1:$C$1009=N$6)/(Data!$C$1:$C$1009=N$6))*ROW(Data!$C$1:$C$1009),ROW(N120)-ROW(N$6)),1)),"")</f>
        <v/>
      </c>
      <c r="O120" s="43"/>
      <c r="P120" s="43" t="str" cm="1">
        <f t="array" ref="P120">IFERROR(_xlfn.SINGLE(INDEX(Data!$A$1:Q$1009,_xlfn.AGGREGATE(15,6,((Data!$C$1:$C$1009=P$6)/(Data!$C$1:$C$1009=P$6))*ROW(Data!$C$1:$C$1009),ROW(P120)-ROW(P$6)),1)),"")</f>
        <v/>
      </c>
      <c r="Q120" s="43"/>
      <c r="R120" s="43" t="str" cm="1">
        <f t="array" ref="R120">IFERROR(_xlfn.SINGLE(INDEX(Data!$A$1:R$1009,_xlfn.AGGREGATE(15,6,((Data!$C$1:$C$1009=R$6)/(Data!$C$1:$C$1009=R$6))*ROW(Data!$C$1:$C$1009),ROW(R120)-ROW(R$6)),1)),"")</f>
        <v/>
      </c>
      <c r="S120" s="43"/>
      <c r="T120" s="43" t="str" cm="1">
        <f t="array" ref="T120">IFERROR(_xlfn.SINGLE(INDEX(Data!$A$1:S$1009,_xlfn.AGGREGATE(15,6,((Data!$C$1:$C$1009=T$6)/(Data!$C$1:$C$1009=T$6))*ROW(Data!$C$1:$C$1009),ROW(T120)-ROW(T$6)),1)),"")</f>
        <v/>
      </c>
      <c r="U120" s="43"/>
      <c r="V120" s="43" t="str" cm="1">
        <f t="array" ref="V120">IFERROR(_xlfn.SINGLE(INDEX(Data!$A$1:X$1009,_xlfn.AGGREGATE(15,6,((Data!$C$1:$C$1009=V$6)/(Data!$C$1:$C$1009=V$6))*ROW(Data!$C$1:$C$1009),ROW(V120)-ROW(V$6)),1)),"")</f>
        <v/>
      </c>
      <c r="W120" s="43"/>
      <c r="X120" s="43" t="str" cm="1">
        <f t="array" ref="X120">IFERROR(_xlfn.SINGLE(INDEX(Data!$A$1:Z$1009,_xlfn.AGGREGATE(15,6,((Data!$C$1:$C$1009=X$6)/(Data!$C$1:$C$1009=X$6))*ROW(Data!$C$1:$C$1009),ROW(X120)-ROW(X$6)),1)),"")</f>
        <v/>
      </c>
      <c r="Y120" s="43"/>
      <c r="Z120" s="43" t="str" cm="1">
        <f t="array" ref="Z120">IFERROR(_xlfn.SINGLE(INDEX(Data!$A$1:AB$1009,_xlfn.AGGREGATE(15,6,((Data!$C$1:$C$1009=Z$6)/(Data!$C$1:$C$1009=Z$6))*ROW(Data!$C$1:$C$1009),ROW(Z120)-ROW(Z$6)),1)),"")</f>
        <v/>
      </c>
    </row>
    <row r="121" spans="1:26" x14ac:dyDescent="0.4">
      <c r="A121" s="43"/>
      <c r="B121" s="43" t="str" cm="1">
        <f t="array" ref="B121">IFERROR(_xlfn.SINGLE(INDEX(Data!A$1:$A$1009,_xlfn.AGGREGATE(15,6,((Data!$C$1:$C$1009=B$6)/(Data!$C$1:$C$1009=B$6))*ROW(Data!$C$1:$C$1009),ROW(B121)-ROW(B$6)),1)),"")</f>
        <v/>
      </c>
      <c r="C121" s="43"/>
      <c r="D121" s="43" t="str" cm="1">
        <f t="array" ref="D121">IFERROR(_xlfn.SINGLE(INDEX(Data!$A$1:C$1009,_xlfn.AGGREGATE(15,6,((Data!$C$1:$C$1009=D$6)/(Data!$C$1:$C$1009=D$6))*ROW(Data!$C$1:$C$1009),ROW(D121)-ROW(D$6)),1)),"")</f>
        <v/>
      </c>
      <c r="E121" s="43"/>
      <c r="F121" s="43" t="str" cm="1">
        <f t="array" ref="F121">IFERROR(_xlfn.SINGLE(INDEX(Data!$A$1:E$1009,_xlfn.AGGREGATE(15,6,((Data!$C$1:$C$1009=F$6)/(Data!$C$1:$C$1009=F$6))*ROW(Data!$C$1:$C$1009),ROW(F121)-ROW(F$6)),1)),"")</f>
        <v/>
      </c>
      <c r="G121" s="43"/>
      <c r="H121" s="43" t="str" cm="1">
        <f t="array" ref="H121">IFERROR(_xlfn.SINGLE(INDEX(Data!$A$1:G$1009,_xlfn.AGGREGATE(15,6,((Data!$C$1:$C$1009=H$6)/(Data!$C$1:$C$1009=H$6))*ROW(Data!$C$1:$C$1009),ROW(H121)-ROW(H$6)),1)),"")</f>
        <v/>
      </c>
      <c r="I121" s="43"/>
      <c r="J121" s="43" t="str" cm="1">
        <f t="array" ref="J121">IFERROR(_xlfn.SINGLE(INDEX(Data!$A$1:J$1009,_xlfn.AGGREGATE(15,6,((Data!$C$1:$C$1009=J$6)/(Data!$C$1:$C$1009=J$6))*ROW(Data!$C$1:$C$1009),ROW(J121)-ROW(J$6)),1)),"")</f>
        <v/>
      </c>
      <c r="K121" s="43"/>
      <c r="L121" s="43" t="str" cm="1">
        <f t="array" ref="L121">IFERROR(_xlfn.SINGLE(INDEX(Data!$A$1:L$1009,_xlfn.AGGREGATE(15,6,((Data!$C$1:$C$1009=L$6)/(Data!$C$1:$C$1009=L$6))*ROW(Data!$C$1:$C$1009),ROW(L121)-ROW(L$6)),1)),"")</f>
        <v/>
      </c>
      <c r="M121" s="43"/>
      <c r="N121" s="43" t="str" cm="1">
        <f t="array" ref="N121">IFERROR(_xlfn.SINGLE(INDEX(Data!$A$1:N$1009,_xlfn.AGGREGATE(15,6,((Data!$C$1:$C$1009=N$6)/(Data!$C$1:$C$1009=N$6))*ROW(Data!$C$1:$C$1009),ROW(N121)-ROW(N$6)),1)),"")</f>
        <v/>
      </c>
      <c r="O121" s="43"/>
      <c r="P121" s="43" t="str" cm="1">
        <f t="array" ref="P121">IFERROR(_xlfn.SINGLE(INDEX(Data!$A$1:Q$1009,_xlfn.AGGREGATE(15,6,((Data!$C$1:$C$1009=P$6)/(Data!$C$1:$C$1009=P$6))*ROW(Data!$C$1:$C$1009),ROW(P121)-ROW(P$6)),1)),"")</f>
        <v/>
      </c>
      <c r="Q121" s="43"/>
      <c r="R121" s="43" t="str" cm="1">
        <f t="array" ref="R121">IFERROR(_xlfn.SINGLE(INDEX(Data!$A$1:R$1009,_xlfn.AGGREGATE(15,6,((Data!$C$1:$C$1009=R$6)/(Data!$C$1:$C$1009=R$6))*ROW(Data!$C$1:$C$1009),ROW(R121)-ROW(R$6)),1)),"")</f>
        <v/>
      </c>
      <c r="S121" s="43"/>
      <c r="T121" s="43" t="str" cm="1">
        <f t="array" ref="T121">IFERROR(_xlfn.SINGLE(INDEX(Data!$A$1:S$1009,_xlfn.AGGREGATE(15,6,((Data!$C$1:$C$1009=T$6)/(Data!$C$1:$C$1009=T$6))*ROW(Data!$C$1:$C$1009),ROW(T121)-ROW(T$6)),1)),"")</f>
        <v/>
      </c>
      <c r="U121" s="43"/>
      <c r="V121" s="43" t="str" cm="1">
        <f t="array" ref="V121">IFERROR(_xlfn.SINGLE(INDEX(Data!$A$1:X$1009,_xlfn.AGGREGATE(15,6,((Data!$C$1:$C$1009=V$6)/(Data!$C$1:$C$1009=V$6))*ROW(Data!$C$1:$C$1009),ROW(V121)-ROW(V$6)),1)),"")</f>
        <v/>
      </c>
      <c r="W121" s="43"/>
      <c r="X121" s="43" t="str" cm="1">
        <f t="array" ref="X121">IFERROR(_xlfn.SINGLE(INDEX(Data!$A$1:Z$1009,_xlfn.AGGREGATE(15,6,((Data!$C$1:$C$1009=X$6)/(Data!$C$1:$C$1009=X$6))*ROW(Data!$C$1:$C$1009),ROW(X121)-ROW(X$6)),1)),"")</f>
        <v/>
      </c>
      <c r="Y121" s="43"/>
      <c r="Z121" s="43" t="str" cm="1">
        <f t="array" ref="Z121">IFERROR(_xlfn.SINGLE(INDEX(Data!$A$1:AB$1009,_xlfn.AGGREGATE(15,6,((Data!$C$1:$C$1009=Z$6)/(Data!$C$1:$C$1009=Z$6))*ROW(Data!$C$1:$C$1009),ROW(Z121)-ROW(Z$6)),1)),"")</f>
        <v/>
      </c>
    </row>
    <row r="122" spans="1:26" x14ac:dyDescent="0.4">
      <c r="A122" s="43"/>
      <c r="B122" s="43" t="str" cm="1">
        <f t="array" ref="B122">IFERROR(_xlfn.SINGLE(INDEX(Data!A$1:$A$1009,_xlfn.AGGREGATE(15,6,((Data!$C$1:$C$1009=B$6)/(Data!$C$1:$C$1009=B$6))*ROW(Data!$C$1:$C$1009),ROW(B122)-ROW(B$6)),1)),"")</f>
        <v/>
      </c>
      <c r="C122" s="43"/>
      <c r="D122" s="43" t="str" cm="1">
        <f t="array" ref="D122">IFERROR(_xlfn.SINGLE(INDEX(Data!$A$1:C$1009,_xlfn.AGGREGATE(15,6,((Data!$C$1:$C$1009=D$6)/(Data!$C$1:$C$1009=D$6))*ROW(Data!$C$1:$C$1009),ROW(D122)-ROW(D$6)),1)),"")</f>
        <v/>
      </c>
      <c r="E122" s="43"/>
      <c r="F122" s="43" t="str" cm="1">
        <f t="array" ref="F122">IFERROR(_xlfn.SINGLE(INDEX(Data!$A$1:E$1009,_xlfn.AGGREGATE(15,6,((Data!$C$1:$C$1009=F$6)/(Data!$C$1:$C$1009=F$6))*ROW(Data!$C$1:$C$1009),ROW(F122)-ROW(F$6)),1)),"")</f>
        <v/>
      </c>
      <c r="G122" s="43"/>
      <c r="H122" s="43" t="str" cm="1">
        <f t="array" ref="H122">IFERROR(_xlfn.SINGLE(INDEX(Data!$A$1:G$1009,_xlfn.AGGREGATE(15,6,((Data!$C$1:$C$1009=H$6)/(Data!$C$1:$C$1009=H$6))*ROW(Data!$C$1:$C$1009),ROW(H122)-ROW(H$6)),1)),"")</f>
        <v/>
      </c>
      <c r="I122" s="43"/>
      <c r="J122" s="43" t="str" cm="1">
        <f t="array" ref="J122">IFERROR(_xlfn.SINGLE(INDEX(Data!$A$1:J$1009,_xlfn.AGGREGATE(15,6,((Data!$C$1:$C$1009=J$6)/(Data!$C$1:$C$1009=J$6))*ROW(Data!$C$1:$C$1009),ROW(J122)-ROW(J$6)),1)),"")</f>
        <v/>
      </c>
      <c r="K122" s="43"/>
      <c r="L122" s="43" t="str" cm="1">
        <f t="array" ref="L122">IFERROR(_xlfn.SINGLE(INDEX(Data!$A$1:L$1009,_xlfn.AGGREGATE(15,6,((Data!$C$1:$C$1009=L$6)/(Data!$C$1:$C$1009=L$6))*ROW(Data!$C$1:$C$1009),ROW(L122)-ROW(L$6)),1)),"")</f>
        <v/>
      </c>
      <c r="M122" s="43"/>
      <c r="N122" s="43" t="str" cm="1">
        <f t="array" ref="N122">IFERROR(_xlfn.SINGLE(INDEX(Data!$A$1:N$1009,_xlfn.AGGREGATE(15,6,((Data!$C$1:$C$1009=N$6)/(Data!$C$1:$C$1009=N$6))*ROW(Data!$C$1:$C$1009),ROW(N122)-ROW(N$6)),1)),"")</f>
        <v/>
      </c>
      <c r="O122" s="43"/>
      <c r="P122" s="43" t="str" cm="1">
        <f t="array" ref="P122">IFERROR(_xlfn.SINGLE(INDEX(Data!$A$1:Q$1009,_xlfn.AGGREGATE(15,6,((Data!$C$1:$C$1009=P$6)/(Data!$C$1:$C$1009=P$6))*ROW(Data!$C$1:$C$1009),ROW(P122)-ROW(P$6)),1)),"")</f>
        <v/>
      </c>
      <c r="Q122" s="43"/>
      <c r="R122" s="43" t="str" cm="1">
        <f t="array" ref="R122">IFERROR(_xlfn.SINGLE(INDEX(Data!$A$1:R$1009,_xlfn.AGGREGATE(15,6,((Data!$C$1:$C$1009=R$6)/(Data!$C$1:$C$1009=R$6))*ROW(Data!$C$1:$C$1009),ROW(R122)-ROW(R$6)),1)),"")</f>
        <v/>
      </c>
      <c r="S122" s="43"/>
      <c r="T122" s="43" t="str" cm="1">
        <f t="array" ref="T122">IFERROR(_xlfn.SINGLE(INDEX(Data!$A$1:S$1009,_xlfn.AGGREGATE(15,6,((Data!$C$1:$C$1009=T$6)/(Data!$C$1:$C$1009=T$6))*ROW(Data!$C$1:$C$1009),ROW(T122)-ROW(T$6)),1)),"")</f>
        <v/>
      </c>
      <c r="U122" s="43"/>
      <c r="V122" s="43" t="str" cm="1">
        <f t="array" ref="V122">IFERROR(_xlfn.SINGLE(INDEX(Data!$A$1:X$1009,_xlfn.AGGREGATE(15,6,((Data!$C$1:$C$1009=V$6)/(Data!$C$1:$C$1009=V$6))*ROW(Data!$C$1:$C$1009),ROW(V122)-ROW(V$6)),1)),"")</f>
        <v/>
      </c>
      <c r="W122" s="43"/>
      <c r="X122" s="43" t="str" cm="1">
        <f t="array" ref="X122">IFERROR(_xlfn.SINGLE(INDEX(Data!$A$1:Z$1009,_xlfn.AGGREGATE(15,6,((Data!$C$1:$C$1009=X$6)/(Data!$C$1:$C$1009=X$6))*ROW(Data!$C$1:$C$1009),ROW(X122)-ROW(X$6)),1)),"")</f>
        <v/>
      </c>
      <c r="Y122" s="43"/>
      <c r="Z122" s="43" t="str" cm="1">
        <f t="array" ref="Z122">IFERROR(_xlfn.SINGLE(INDEX(Data!$A$1:AB$1009,_xlfn.AGGREGATE(15,6,((Data!$C$1:$C$1009=Z$6)/(Data!$C$1:$C$1009=Z$6))*ROW(Data!$C$1:$C$1009),ROW(Z122)-ROW(Z$6)),1)),"")</f>
        <v/>
      </c>
    </row>
    <row r="123" spans="1:26" x14ac:dyDescent="0.4">
      <c r="A123" s="43"/>
      <c r="B123" s="43" t="str" cm="1">
        <f t="array" ref="B123">IFERROR(_xlfn.SINGLE(INDEX(Data!A$1:$A$1009,_xlfn.AGGREGATE(15,6,((Data!$C$1:$C$1009=B$6)/(Data!$C$1:$C$1009=B$6))*ROW(Data!$C$1:$C$1009),ROW(B123)-ROW(B$6)),1)),"")</f>
        <v/>
      </c>
      <c r="C123" s="43"/>
      <c r="D123" s="43" t="str" cm="1">
        <f t="array" ref="D123">IFERROR(_xlfn.SINGLE(INDEX(Data!$A$1:C$1009,_xlfn.AGGREGATE(15,6,((Data!$C$1:$C$1009=D$6)/(Data!$C$1:$C$1009=D$6))*ROW(Data!$C$1:$C$1009),ROW(D123)-ROW(D$6)),1)),"")</f>
        <v/>
      </c>
      <c r="E123" s="43"/>
      <c r="F123" s="43" t="str" cm="1">
        <f t="array" ref="F123">IFERROR(_xlfn.SINGLE(INDEX(Data!$A$1:E$1009,_xlfn.AGGREGATE(15,6,((Data!$C$1:$C$1009=F$6)/(Data!$C$1:$C$1009=F$6))*ROW(Data!$C$1:$C$1009),ROW(F123)-ROW(F$6)),1)),"")</f>
        <v/>
      </c>
      <c r="G123" s="43"/>
      <c r="H123" s="43" t="str" cm="1">
        <f t="array" ref="H123">IFERROR(_xlfn.SINGLE(INDEX(Data!$A$1:G$1009,_xlfn.AGGREGATE(15,6,((Data!$C$1:$C$1009=H$6)/(Data!$C$1:$C$1009=H$6))*ROW(Data!$C$1:$C$1009),ROW(H123)-ROW(H$6)),1)),"")</f>
        <v/>
      </c>
      <c r="I123" s="43"/>
      <c r="J123" s="43" t="str" cm="1">
        <f t="array" ref="J123">IFERROR(_xlfn.SINGLE(INDEX(Data!$A$1:J$1009,_xlfn.AGGREGATE(15,6,((Data!$C$1:$C$1009=J$6)/(Data!$C$1:$C$1009=J$6))*ROW(Data!$C$1:$C$1009),ROW(J123)-ROW(J$6)),1)),"")</f>
        <v/>
      </c>
      <c r="K123" s="43"/>
      <c r="L123" s="43" t="str" cm="1">
        <f t="array" ref="L123">IFERROR(_xlfn.SINGLE(INDEX(Data!$A$1:L$1009,_xlfn.AGGREGATE(15,6,((Data!$C$1:$C$1009=L$6)/(Data!$C$1:$C$1009=L$6))*ROW(Data!$C$1:$C$1009),ROW(L123)-ROW(L$6)),1)),"")</f>
        <v/>
      </c>
      <c r="M123" s="43"/>
      <c r="N123" s="43" t="str" cm="1">
        <f t="array" ref="N123">IFERROR(_xlfn.SINGLE(INDEX(Data!$A$1:N$1009,_xlfn.AGGREGATE(15,6,((Data!$C$1:$C$1009=N$6)/(Data!$C$1:$C$1009=N$6))*ROW(Data!$C$1:$C$1009),ROW(N123)-ROW(N$6)),1)),"")</f>
        <v/>
      </c>
      <c r="O123" s="43"/>
      <c r="P123" s="43" t="str" cm="1">
        <f t="array" ref="P123">IFERROR(_xlfn.SINGLE(INDEX(Data!$A$1:Q$1009,_xlfn.AGGREGATE(15,6,((Data!$C$1:$C$1009=P$6)/(Data!$C$1:$C$1009=P$6))*ROW(Data!$C$1:$C$1009),ROW(P123)-ROW(P$6)),1)),"")</f>
        <v/>
      </c>
      <c r="Q123" s="43"/>
      <c r="R123" s="43" t="str" cm="1">
        <f t="array" ref="R123">IFERROR(_xlfn.SINGLE(INDEX(Data!$A$1:R$1009,_xlfn.AGGREGATE(15,6,((Data!$C$1:$C$1009=R$6)/(Data!$C$1:$C$1009=R$6))*ROW(Data!$C$1:$C$1009),ROW(R123)-ROW(R$6)),1)),"")</f>
        <v/>
      </c>
      <c r="S123" s="43"/>
      <c r="T123" s="43" t="str" cm="1">
        <f t="array" ref="T123">IFERROR(_xlfn.SINGLE(INDEX(Data!$A$1:S$1009,_xlfn.AGGREGATE(15,6,((Data!$C$1:$C$1009=T$6)/(Data!$C$1:$C$1009=T$6))*ROW(Data!$C$1:$C$1009),ROW(T123)-ROW(T$6)),1)),"")</f>
        <v/>
      </c>
      <c r="U123" s="43"/>
      <c r="V123" s="43" t="str" cm="1">
        <f t="array" ref="V123">IFERROR(_xlfn.SINGLE(INDEX(Data!$A$1:X$1009,_xlfn.AGGREGATE(15,6,((Data!$C$1:$C$1009=V$6)/(Data!$C$1:$C$1009=V$6))*ROW(Data!$C$1:$C$1009),ROW(V123)-ROW(V$6)),1)),"")</f>
        <v/>
      </c>
      <c r="W123" s="43"/>
      <c r="X123" s="43" t="str" cm="1">
        <f t="array" ref="X123">IFERROR(_xlfn.SINGLE(INDEX(Data!$A$1:Z$1009,_xlfn.AGGREGATE(15,6,((Data!$C$1:$C$1009=X$6)/(Data!$C$1:$C$1009=X$6))*ROW(Data!$C$1:$C$1009),ROW(X123)-ROW(X$6)),1)),"")</f>
        <v/>
      </c>
      <c r="Y123" s="43"/>
      <c r="Z123" s="43" t="str" cm="1">
        <f t="array" ref="Z123">IFERROR(_xlfn.SINGLE(INDEX(Data!$A$1:AB$1009,_xlfn.AGGREGATE(15,6,((Data!$C$1:$C$1009=Z$6)/(Data!$C$1:$C$1009=Z$6))*ROW(Data!$C$1:$C$1009),ROW(Z123)-ROW(Z$6)),1)),"")</f>
        <v/>
      </c>
    </row>
    <row r="124" spans="1:26" x14ac:dyDescent="0.4">
      <c r="A124" s="43"/>
      <c r="B124" s="43" t="str" cm="1">
        <f t="array" ref="B124">IFERROR(_xlfn.SINGLE(INDEX(Data!A$1:$A$1009,_xlfn.AGGREGATE(15,6,((Data!$C$1:$C$1009=B$6)/(Data!$C$1:$C$1009=B$6))*ROW(Data!$C$1:$C$1009),ROW(B124)-ROW(B$6)),1)),"")</f>
        <v/>
      </c>
      <c r="C124" s="43"/>
      <c r="D124" s="43" t="str" cm="1">
        <f t="array" ref="D124">IFERROR(_xlfn.SINGLE(INDEX(Data!$A$1:C$1009,_xlfn.AGGREGATE(15,6,((Data!$C$1:$C$1009=D$6)/(Data!$C$1:$C$1009=D$6))*ROW(Data!$C$1:$C$1009),ROW(D124)-ROW(D$6)),1)),"")</f>
        <v/>
      </c>
      <c r="E124" s="43"/>
      <c r="F124" s="43" t="str" cm="1">
        <f t="array" ref="F124">IFERROR(_xlfn.SINGLE(INDEX(Data!$A$1:E$1009,_xlfn.AGGREGATE(15,6,((Data!$C$1:$C$1009=F$6)/(Data!$C$1:$C$1009=F$6))*ROW(Data!$C$1:$C$1009),ROW(F124)-ROW(F$6)),1)),"")</f>
        <v/>
      </c>
      <c r="G124" s="43"/>
      <c r="H124" s="43" t="str" cm="1">
        <f t="array" ref="H124">IFERROR(_xlfn.SINGLE(INDEX(Data!$A$1:G$1009,_xlfn.AGGREGATE(15,6,((Data!$C$1:$C$1009=H$6)/(Data!$C$1:$C$1009=H$6))*ROW(Data!$C$1:$C$1009),ROW(H124)-ROW(H$6)),1)),"")</f>
        <v/>
      </c>
      <c r="I124" s="43"/>
      <c r="J124" s="43" t="str" cm="1">
        <f t="array" ref="J124">IFERROR(_xlfn.SINGLE(INDEX(Data!$A$1:J$1009,_xlfn.AGGREGATE(15,6,((Data!$C$1:$C$1009=J$6)/(Data!$C$1:$C$1009=J$6))*ROW(Data!$C$1:$C$1009),ROW(J124)-ROW(J$6)),1)),"")</f>
        <v/>
      </c>
      <c r="K124" s="43"/>
      <c r="L124" s="43" t="str" cm="1">
        <f t="array" ref="L124">IFERROR(_xlfn.SINGLE(INDEX(Data!$A$1:L$1009,_xlfn.AGGREGATE(15,6,((Data!$C$1:$C$1009=L$6)/(Data!$C$1:$C$1009=L$6))*ROW(Data!$C$1:$C$1009),ROW(L124)-ROW(L$6)),1)),"")</f>
        <v/>
      </c>
      <c r="M124" s="43"/>
      <c r="N124" s="43" t="str" cm="1">
        <f t="array" ref="N124">IFERROR(_xlfn.SINGLE(INDEX(Data!$A$1:N$1009,_xlfn.AGGREGATE(15,6,((Data!$C$1:$C$1009=N$6)/(Data!$C$1:$C$1009=N$6))*ROW(Data!$C$1:$C$1009),ROW(N124)-ROW(N$6)),1)),"")</f>
        <v/>
      </c>
      <c r="O124" s="43"/>
      <c r="P124" s="43" t="str" cm="1">
        <f t="array" ref="P124">IFERROR(_xlfn.SINGLE(INDEX(Data!$A$1:Q$1009,_xlfn.AGGREGATE(15,6,((Data!$C$1:$C$1009=P$6)/(Data!$C$1:$C$1009=P$6))*ROW(Data!$C$1:$C$1009),ROW(P124)-ROW(P$6)),1)),"")</f>
        <v/>
      </c>
      <c r="Q124" s="43"/>
      <c r="R124" s="43" t="str" cm="1">
        <f t="array" ref="R124">IFERROR(_xlfn.SINGLE(INDEX(Data!$A$1:R$1009,_xlfn.AGGREGATE(15,6,((Data!$C$1:$C$1009=R$6)/(Data!$C$1:$C$1009=R$6))*ROW(Data!$C$1:$C$1009),ROW(R124)-ROW(R$6)),1)),"")</f>
        <v/>
      </c>
      <c r="S124" s="43"/>
      <c r="T124" s="43" t="str" cm="1">
        <f t="array" ref="T124">IFERROR(_xlfn.SINGLE(INDEX(Data!$A$1:S$1009,_xlfn.AGGREGATE(15,6,((Data!$C$1:$C$1009=T$6)/(Data!$C$1:$C$1009=T$6))*ROW(Data!$C$1:$C$1009),ROW(T124)-ROW(T$6)),1)),"")</f>
        <v/>
      </c>
      <c r="U124" s="43"/>
      <c r="V124" s="43" t="str" cm="1">
        <f t="array" ref="V124">IFERROR(_xlfn.SINGLE(INDEX(Data!$A$1:X$1009,_xlfn.AGGREGATE(15,6,((Data!$C$1:$C$1009=V$6)/(Data!$C$1:$C$1009=V$6))*ROW(Data!$C$1:$C$1009),ROW(V124)-ROW(V$6)),1)),"")</f>
        <v/>
      </c>
      <c r="W124" s="43"/>
      <c r="X124" s="43" t="str" cm="1">
        <f t="array" ref="X124">IFERROR(_xlfn.SINGLE(INDEX(Data!$A$1:Z$1009,_xlfn.AGGREGATE(15,6,((Data!$C$1:$C$1009=X$6)/(Data!$C$1:$C$1009=X$6))*ROW(Data!$C$1:$C$1009),ROW(X124)-ROW(X$6)),1)),"")</f>
        <v/>
      </c>
      <c r="Y124" s="43"/>
      <c r="Z124" s="43" t="str" cm="1">
        <f t="array" ref="Z124">IFERROR(_xlfn.SINGLE(INDEX(Data!$A$1:AB$1009,_xlfn.AGGREGATE(15,6,((Data!$C$1:$C$1009=Z$6)/(Data!$C$1:$C$1009=Z$6))*ROW(Data!$C$1:$C$1009),ROW(Z124)-ROW(Z$6)),1)),"")</f>
        <v/>
      </c>
    </row>
    <row r="125" spans="1:26" x14ac:dyDescent="0.4">
      <c r="A125" s="43"/>
      <c r="B125" s="43" t="str" cm="1">
        <f t="array" ref="B125">IFERROR(_xlfn.SINGLE(INDEX(Data!A$1:$A$1009,_xlfn.AGGREGATE(15,6,((Data!$C$1:$C$1009=B$6)/(Data!$C$1:$C$1009=B$6))*ROW(Data!$C$1:$C$1009),ROW(B125)-ROW(B$6)),1)),"")</f>
        <v/>
      </c>
      <c r="C125" s="43"/>
      <c r="D125" s="43" t="str" cm="1">
        <f t="array" ref="D125">IFERROR(_xlfn.SINGLE(INDEX(Data!$A$1:C$1009,_xlfn.AGGREGATE(15,6,((Data!$C$1:$C$1009=D$6)/(Data!$C$1:$C$1009=D$6))*ROW(Data!$C$1:$C$1009),ROW(D125)-ROW(D$6)),1)),"")</f>
        <v/>
      </c>
      <c r="E125" s="43"/>
      <c r="F125" s="43" t="str" cm="1">
        <f t="array" ref="F125">IFERROR(_xlfn.SINGLE(INDEX(Data!$A$1:E$1009,_xlfn.AGGREGATE(15,6,((Data!$C$1:$C$1009=F$6)/(Data!$C$1:$C$1009=F$6))*ROW(Data!$C$1:$C$1009),ROW(F125)-ROW(F$6)),1)),"")</f>
        <v/>
      </c>
      <c r="G125" s="43"/>
      <c r="H125" s="43" t="str" cm="1">
        <f t="array" ref="H125">IFERROR(_xlfn.SINGLE(INDEX(Data!$A$1:G$1009,_xlfn.AGGREGATE(15,6,((Data!$C$1:$C$1009=H$6)/(Data!$C$1:$C$1009=H$6))*ROW(Data!$C$1:$C$1009),ROW(H125)-ROW(H$6)),1)),"")</f>
        <v/>
      </c>
      <c r="I125" s="43"/>
      <c r="J125" s="43" t="str" cm="1">
        <f t="array" ref="J125">IFERROR(_xlfn.SINGLE(INDEX(Data!$A$1:J$1009,_xlfn.AGGREGATE(15,6,((Data!$C$1:$C$1009=J$6)/(Data!$C$1:$C$1009=J$6))*ROW(Data!$C$1:$C$1009),ROW(J125)-ROW(J$6)),1)),"")</f>
        <v/>
      </c>
      <c r="K125" s="43"/>
      <c r="L125" s="43" t="str" cm="1">
        <f t="array" ref="L125">IFERROR(_xlfn.SINGLE(INDEX(Data!$A$1:L$1009,_xlfn.AGGREGATE(15,6,((Data!$C$1:$C$1009=L$6)/(Data!$C$1:$C$1009=L$6))*ROW(Data!$C$1:$C$1009),ROW(L125)-ROW(L$6)),1)),"")</f>
        <v/>
      </c>
      <c r="M125" s="43"/>
      <c r="N125" s="43" t="str" cm="1">
        <f t="array" ref="N125">IFERROR(_xlfn.SINGLE(INDEX(Data!$A$1:N$1009,_xlfn.AGGREGATE(15,6,((Data!$C$1:$C$1009=N$6)/(Data!$C$1:$C$1009=N$6))*ROW(Data!$C$1:$C$1009),ROW(N125)-ROW(N$6)),1)),"")</f>
        <v/>
      </c>
      <c r="O125" s="43"/>
      <c r="P125" s="43" t="str" cm="1">
        <f t="array" ref="P125">IFERROR(_xlfn.SINGLE(INDEX(Data!$A$1:Q$1009,_xlfn.AGGREGATE(15,6,((Data!$C$1:$C$1009=P$6)/(Data!$C$1:$C$1009=P$6))*ROW(Data!$C$1:$C$1009),ROW(P125)-ROW(P$6)),1)),"")</f>
        <v/>
      </c>
      <c r="Q125" s="43"/>
      <c r="R125" s="43" t="str" cm="1">
        <f t="array" ref="R125">IFERROR(_xlfn.SINGLE(INDEX(Data!$A$1:R$1009,_xlfn.AGGREGATE(15,6,((Data!$C$1:$C$1009=R$6)/(Data!$C$1:$C$1009=R$6))*ROW(Data!$C$1:$C$1009),ROW(R125)-ROW(R$6)),1)),"")</f>
        <v/>
      </c>
      <c r="S125" s="43"/>
      <c r="T125" s="43" t="str" cm="1">
        <f t="array" ref="T125">IFERROR(_xlfn.SINGLE(INDEX(Data!$A$1:S$1009,_xlfn.AGGREGATE(15,6,((Data!$C$1:$C$1009=T$6)/(Data!$C$1:$C$1009=T$6))*ROW(Data!$C$1:$C$1009),ROW(T125)-ROW(T$6)),1)),"")</f>
        <v/>
      </c>
      <c r="U125" s="43"/>
      <c r="V125" s="43" t="str" cm="1">
        <f t="array" ref="V125">IFERROR(_xlfn.SINGLE(INDEX(Data!$A$1:X$1009,_xlfn.AGGREGATE(15,6,((Data!$C$1:$C$1009=V$6)/(Data!$C$1:$C$1009=V$6))*ROW(Data!$C$1:$C$1009),ROW(V125)-ROW(V$6)),1)),"")</f>
        <v/>
      </c>
      <c r="W125" s="43"/>
      <c r="X125" s="43" t="str" cm="1">
        <f t="array" ref="X125">IFERROR(_xlfn.SINGLE(INDEX(Data!$A$1:Z$1009,_xlfn.AGGREGATE(15,6,((Data!$C$1:$C$1009=X$6)/(Data!$C$1:$C$1009=X$6))*ROW(Data!$C$1:$C$1009),ROW(X125)-ROW(X$6)),1)),"")</f>
        <v/>
      </c>
      <c r="Y125" s="43"/>
      <c r="Z125" s="43" t="str" cm="1">
        <f t="array" ref="Z125">IFERROR(_xlfn.SINGLE(INDEX(Data!$A$1:AB$1009,_xlfn.AGGREGATE(15,6,((Data!$C$1:$C$1009=Z$6)/(Data!$C$1:$C$1009=Z$6))*ROW(Data!$C$1:$C$1009),ROW(Z125)-ROW(Z$6)),1)),"")</f>
        <v/>
      </c>
    </row>
    <row r="126" spans="1:26" x14ac:dyDescent="0.4">
      <c r="A126" s="43"/>
      <c r="B126" s="43" t="str" cm="1">
        <f t="array" ref="B126">IFERROR(_xlfn.SINGLE(INDEX(Data!A$1:$A$1009,_xlfn.AGGREGATE(15,6,((Data!$C$1:$C$1009=B$6)/(Data!$C$1:$C$1009=B$6))*ROW(Data!$C$1:$C$1009),ROW(B126)-ROW(B$6)),1)),"")</f>
        <v/>
      </c>
      <c r="C126" s="43"/>
      <c r="D126" s="43" t="str" cm="1">
        <f t="array" ref="D126">IFERROR(_xlfn.SINGLE(INDEX(Data!$A$1:C$1009,_xlfn.AGGREGATE(15,6,((Data!$C$1:$C$1009=D$6)/(Data!$C$1:$C$1009=D$6))*ROW(Data!$C$1:$C$1009),ROW(D126)-ROW(D$6)),1)),"")</f>
        <v/>
      </c>
      <c r="E126" s="43"/>
      <c r="F126" s="43" t="str" cm="1">
        <f t="array" ref="F126">IFERROR(_xlfn.SINGLE(INDEX(Data!$A$1:E$1009,_xlfn.AGGREGATE(15,6,((Data!$C$1:$C$1009=F$6)/(Data!$C$1:$C$1009=F$6))*ROW(Data!$C$1:$C$1009),ROW(F126)-ROW(F$6)),1)),"")</f>
        <v/>
      </c>
      <c r="G126" s="43"/>
      <c r="H126" s="43" t="str" cm="1">
        <f t="array" ref="H126">IFERROR(_xlfn.SINGLE(INDEX(Data!$A$1:G$1009,_xlfn.AGGREGATE(15,6,((Data!$C$1:$C$1009=H$6)/(Data!$C$1:$C$1009=H$6))*ROW(Data!$C$1:$C$1009),ROW(H126)-ROW(H$6)),1)),"")</f>
        <v/>
      </c>
      <c r="I126" s="43"/>
      <c r="J126" s="43" t="str" cm="1">
        <f t="array" ref="J126">IFERROR(_xlfn.SINGLE(INDEX(Data!$A$1:J$1009,_xlfn.AGGREGATE(15,6,((Data!$C$1:$C$1009=J$6)/(Data!$C$1:$C$1009=J$6))*ROW(Data!$C$1:$C$1009),ROW(J126)-ROW(J$6)),1)),"")</f>
        <v/>
      </c>
      <c r="K126" s="43"/>
      <c r="L126" s="43" t="str" cm="1">
        <f t="array" ref="L126">IFERROR(_xlfn.SINGLE(INDEX(Data!$A$1:L$1009,_xlfn.AGGREGATE(15,6,((Data!$C$1:$C$1009=L$6)/(Data!$C$1:$C$1009=L$6))*ROW(Data!$C$1:$C$1009),ROW(L126)-ROW(L$6)),1)),"")</f>
        <v/>
      </c>
      <c r="M126" s="43"/>
      <c r="N126" s="43" t="str" cm="1">
        <f t="array" ref="N126">IFERROR(_xlfn.SINGLE(INDEX(Data!$A$1:N$1009,_xlfn.AGGREGATE(15,6,((Data!$C$1:$C$1009=N$6)/(Data!$C$1:$C$1009=N$6))*ROW(Data!$C$1:$C$1009),ROW(N126)-ROW(N$6)),1)),"")</f>
        <v/>
      </c>
      <c r="O126" s="43"/>
      <c r="P126" s="43" t="str" cm="1">
        <f t="array" ref="P126">IFERROR(_xlfn.SINGLE(INDEX(Data!$A$1:Q$1009,_xlfn.AGGREGATE(15,6,((Data!$C$1:$C$1009=P$6)/(Data!$C$1:$C$1009=P$6))*ROW(Data!$C$1:$C$1009),ROW(P126)-ROW(P$6)),1)),"")</f>
        <v/>
      </c>
      <c r="Q126" s="43"/>
      <c r="R126" s="43" t="str" cm="1">
        <f t="array" ref="R126">IFERROR(_xlfn.SINGLE(INDEX(Data!$A$1:R$1009,_xlfn.AGGREGATE(15,6,((Data!$C$1:$C$1009=R$6)/(Data!$C$1:$C$1009=R$6))*ROW(Data!$C$1:$C$1009),ROW(R126)-ROW(R$6)),1)),"")</f>
        <v/>
      </c>
      <c r="S126" s="43"/>
      <c r="T126" s="43" t="str" cm="1">
        <f t="array" ref="T126">IFERROR(_xlfn.SINGLE(INDEX(Data!$A$1:S$1009,_xlfn.AGGREGATE(15,6,((Data!$C$1:$C$1009=T$6)/(Data!$C$1:$C$1009=T$6))*ROW(Data!$C$1:$C$1009),ROW(T126)-ROW(T$6)),1)),"")</f>
        <v/>
      </c>
      <c r="U126" s="43"/>
      <c r="V126" s="43" t="str" cm="1">
        <f t="array" ref="V126">IFERROR(_xlfn.SINGLE(INDEX(Data!$A$1:X$1009,_xlfn.AGGREGATE(15,6,((Data!$C$1:$C$1009=V$6)/(Data!$C$1:$C$1009=V$6))*ROW(Data!$C$1:$C$1009),ROW(V126)-ROW(V$6)),1)),"")</f>
        <v/>
      </c>
      <c r="W126" s="43"/>
      <c r="X126" s="43" t="str" cm="1">
        <f t="array" ref="X126">IFERROR(_xlfn.SINGLE(INDEX(Data!$A$1:Z$1009,_xlfn.AGGREGATE(15,6,((Data!$C$1:$C$1009=X$6)/(Data!$C$1:$C$1009=X$6))*ROW(Data!$C$1:$C$1009),ROW(X126)-ROW(X$6)),1)),"")</f>
        <v/>
      </c>
      <c r="Y126" s="43"/>
      <c r="Z126" s="43" t="str" cm="1">
        <f t="array" ref="Z126">IFERROR(_xlfn.SINGLE(INDEX(Data!$A$1:AB$1009,_xlfn.AGGREGATE(15,6,((Data!$C$1:$C$1009=Z$6)/(Data!$C$1:$C$1009=Z$6))*ROW(Data!$C$1:$C$1009),ROW(Z126)-ROW(Z$6)),1)),"")</f>
        <v/>
      </c>
    </row>
    <row r="127" spans="1:26" x14ac:dyDescent="0.4">
      <c r="A127" s="43"/>
      <c r="B127" s="43" t="str" cm="1">
        <f t="array" ref="B127">IFERROR(_xlfn.SINGLE(INDEX(Data!A$1:$A$1009,_xlfn.AGGREGATE(15,6,((Data!$C$1:$C$1009=B$6)/(Data!$C$1:$C$1009=B$6))*ROW(Data!$C$1:$C$1009),ROW(B127)-ROW(B$6)),1)),"")</f>
        <v/>
      </c>
      <c r="C127" s="43"/>
      <c r="D127" s="43" t="str" cm="1">
        <f t="array" ref="D127">IFERROR(_xlfn.SINGLE(INDEX(Data!$A$1:C$1009,_xlfn.AGGREGATE(15,6,((Data!$C$1:$C$1009=D$6)/(Data!$C$1:$C$1009=D$6))*ROW(Data!$C$1:$C$1009),ROW(D127)-ROW(D$6)),1)),"")</f>
        <v/>
      </c>
      <c r="E127" s="43"/>
      <c r="F127" s="43" t="str" cm="1">
        <f t="array" ref="F127">IFERROR(_xlfn.SINGLE(INDEX(Data!$A$1:E$1009,_xlfn.AGGREGATE(15,6,((Data!$C$1:$C$1009=F$6)/(Data!$C$1:$C$1009=F$6))*ROW(Data!$C$1:$C$1009),ROW(F127)-ROW(F$6)),1)),"")</f>
        <v/>
      </c>
      <c r="G127" s="43"/>
      <c r="H127" s="43" t="str" cm="1">
        <f t="array" ref="H127">IFERROR(_xlfn.SINGLE(INDEX(Data!$A$1:G$1009,_xlfn.AGGREGATE(15,6,((Data!$C$1:$C$1009=H$6)/(Data!$C$1:$C$1009=H$6))*ROW(Data!$C$1:$C$1009),ROW(H127)-ROW(H$6)),1)),"")</f>
        <v/>
      </c>
      <c r="I127" s="43"/>
      <c r="J127" s="43" t="str" cm="1">
        <f t="array" ref="J127">IFERROR(_xlfn.SINGLE(INDEX(Data!$A$1:J$1009,_xlfn.AGGREGATE(15,6,((Data!$C$1:$C$1009=J$6)/(Data!$C$1:$C$1009=J$6))*ROW(Data!$C$1:$C$1009),ROW(J127)-ROW(J$6)),1)),"")</f>
        <v/>
      </c>
      <c r="K127" s="43"/>
      <c r="L127" s="43" t="str" cm="1">
        <f t="array" ref="L127">IFERROR(_xlfn.SINGLE(INDEX(Data!$A$1:L$1009,_xlfn.AGGREGATE(15,6,((Data!$C$1:$C$1009=L$6)/(Data!$C$1:$C$1009=L$6))*ROW(Data!$C$1:$C$1009),ROW(L127)-ROW(L$6)),1)),"")</f>
        <v/>
      </c>
      <c r="M127" s="43"/>
      <c r="N127" s="43" t="str" cm="1">
        <f t="array" ref="N127">IFERROR(_xlfn.SINGLE(INDEX(Data!$A$1:N$1009,_xlfn.AGGREGATE(15,6,((Data!$C$1:$C$1009=N$6)/(Data!$C$1:$C$1009=N$6))*ROW(Data!$C$1:$C$1009),ROW(N127)-ROW(N$6)),1)),"")</f>
        <v/>
      </c>
      <c r="O127" s="43"/>
      <c r="P127" s="43" t="str" cm="1">
        <f t="array" ref="P127">IFERROR(_xlfn.SINGLE(INDEX(Data!$A$1:Q$1009,_xlfn.AGGREGATE(15,6,((Data!$C$1:$C$1009=P$6)/(Data!$C$1:$C$1009=P$6))*ROW(Data!$C$1:$C$1009),ROW(P127)-ROW(P$6)),1)),"")</f>
        <v/>
      </c>
      <c r="Q127" s="43"/>
      <c r="R127" s="43" t="str" cm="1">
        <f t="array" ref="R127">IFERROR(_xlfn.SINGLE(INDEX(Data!$A$1:R$1009,_xlfn.AGGREGATE(15,6,((Data!$C$1:$C$1009=R$6)/(Data!$C$1:$C$1009=R$6))*ROW(Data!$C$1:$C$1009),ROW(R127)-ROW(R$6)),1)),"")</f>
        <v/>
      </c>
      <c r="S127" s="43"/>
      <c r="T127" s="43" t="str" cm="1">
        <f t="array" ref="T127">IFERROR(_xlfn.SINGLE(INDEX(Data!$A$1:S$1009,_xlfn.AGGREGATE(15,6,((Data!$C$1:$C$1009=T$6)/(Data!$C$1:$C$1009=T$6))*ROW(Data!$C$1:$C$1009),ROW(T127)-ROW(T$6)),1)),"")</f>
        <v/>
      </c>
      <c r="U127" s="43"/>
      <c r="V127" s="43" t="str" cm="1">
        <f t="array" ref="V127">IFERROR(_xlfn.SINGLE(INDEX(Data!$A$1:X$1009,_xlfn.AGGREGATE(15,6,((Data!$C$1:$C$1009=V$6)/(Data!$C$1:$C$1009=V$6))*ROW(Data!$C$1:$C$1009),ROW(V127)-ROW(V$6)),1)),"")</f>
        <v/>
      </c>
      <c r="W127" s="43"/>
      <c r="X127" s="43" t="str" cm="1">
        <f t="array" ref="X127">IFERROR(_xlfn.SINGLE(INDEX(Data!$A$1:Z$1009,_xlfn.AGGREGATE(15,6,((Data!$C$1:$C$1009=X$6)/(Data!$C$1:$C$1009=X$6))*ROW(Data!$C$1:$C$1009),ROW(X127)-ROW(X$6)),1)),"")</f>
        <v/>
      </c>
      <c r="Y127" s="43"/>
      <c r="Z127" s="43" t="str" cm="1">
        <f t="array" ref="Z127">IFERROR(_xlfn.SINGLE(INDEX(Data!$A$1:AB$1009,_xlfn.AGGREGATE(15,6,((Data!$C$1:$C$1009=Z$6)/(Data!$C$1:$C$1009=Z$6))*ROW(Data!$C$1:$C$1009),ROW(Z127)-ROW(Z$6)),1)),"")</f>
        <v/>
      </c>
    </row>
    <row r="128" spans="1:26" x14ac:dyDescent="0.4">
      <c r="A128" s="43"/>
      <c r="B128" s="43" t="str" cm="1">
        <f t="array" ref="B128">IFERROR(_xlfn.SINGLE(INDEX(Data!A$1:$A$1009,_xlfn.AGGREGATE(15,6,((Data!$C$1:$C$1009=B$6)/(Data!$C$1:$C$1009=B$6))*ROW(Data!$C$1:$C$1009),ROW(B128)-ROW(B$6)),1)),"")</f>
        <v/>
      </c>
      <c r="C128" s="43"/>
      <c r="D128" s="43" t="str" cm="1">
        <f t="array" ref="D128">IFERROR(_xlfn.SINGLE(INDEX(Data!$A$1:C$1009,_xlfn.AGGREGATE(15,6,((Data!$C$1:$C$1009=D$6)/(Data!$C$1:$C$1009=D$6))*ROW(Data!$C$1:$C$1009),ROW(D128)-ROW(D$6)),1)),"")</f>
        <v/>
      </c>
      <c r="E128" s="43"/>
      <c r="F128" s="43" t="str" cm="1">
        <f t="array" ref="F128">IFERROR(_xlfn.SINGLE(INDEX(Data!$A$1:E$1009,_xlfn.AGGREGATE(15,6,((Data!$C$1:$C$1009=F$6)/(Data!$C$1:$C$1009=F$6))*ROW(Data!$C$1:$C$1009),ROW(F128)-ROW(F$6)),1)),"")</f>
        <v/>
      </c>
      <c r="G128" s="43"/>
      <c r="H128" s="43" t="str" cm="1">
        <f t="array" ref="H128">IFERROR(_xlfn.SINGLE(INDEX(Data!$A$1:G$1009,_xlfn.AGGREGATE(15,6,((Data!$C$1:$C$1009=H$6)/(Data!$C$1:$C$1009=H$6))*ROW(Data!$C$1:$C$1009),ROW(H128)-ROW(H$6)),1)),"")</f>
        <v/>
      </c>
      <c r="I128" s="43"/>
      <c r="J128" s="43" t="str" cm="1">
        <f t="array" ref="J128">IFERROR(_xlfn.SINGLE(INDEX(Data!$A$1:J$1009,_xlfn.AGGREGATE(15,6,((Data!$C$1:$C$1009=J$6)/(Data!$C$1:$C$1009=J$6))*ROW(Data!$C$1:$C$1009),ROW(J128)-ROW(J$6)),1)),"")</f>
        <v/>
      </c>
      <c r="K128" s="43"/>
      <c r="L128" s="43" t="str" cm="1">
        <f t="array" ref="L128">IFERROR(_xlfn.SINGLE(INDEX(Data!$A$1:L$1009,_xlfn.AGGREGATE(15,6,((Data!$C$1:$C$1009=L$6)/(Data!$C$1:$C$1009=L$6))*ROW(Data!$C$1:$C$1009),ROW(L128)-ROW(L$6)),1)),"")</f>
        <v/>
      </c>
      <c r="M128" s="43"/>
      <c r="N128" s="43" t="str" cm="1">
        <f t="array" ref="N128">IFERROR(_xlfn.SINGLE(INDEX(Data!$A$1:N$1009,_xlfn.AGGREGATE(15,6,((Data!$C$1:$C$1009=N$6)/(Data!$C$1:$C$1009=N$6))*ROW(Data!$C$1:$C$1009),ROW(N128)-ROW(N$6)),1)),"")</f>
        <v/>
      </c>
      <c r="O128" s="43"/>
      <c r="P128" s="43" t="str" cm="1">
        <f t="array" ref="P128">IFERROR(_xlfn.SINGLE(INDEX(Data!$A$1:Q$1009,_xlfn.AGGREGATE(15,6,((Data!$C$1:$C$1009=P$6)/(Data!$C$1:$C$1009=P$6))*ROW(Data!$C$1:$C$1009),ROW(P128)-ROW(P$6)),1)),"")</f>
        <v/>
      </c>
      <c r="Q128" s="43"/>
      <c r="R128" s="43" t="str" cm="1">
        <f t="array" ref="R128">IFERROR(_xlfn.SINGLE(INDEX(Data!$A$1:R$1009,_xlfn.AGGREGATE(15,6,((Data!$C$1:$C$1009=R$6)/(Data!$C$1:$C$1009=R$6))*ROW(Data!$C$1:$C$1009),ROW(R128)-ROW(R$6)),1)),"")</f>
        <v/>
      </c>
      <c r="S128" s="43"/>
      <c r="T128" s="43" t="str" cm="1">
        <f t="array" ref="T128">IFERROR(_xlfn.SINGLE(INDEX(Data!$A$1:S$1009,_xlfn.AGGREGATE(15,6,((Data!$C$1:$C$1009=T$6)/(Data!$C$1:$C$1009=T$6))*ROW(Data!$C$1:$C$1009),ROW(T128)-ROW(T$6)),1)),"")</f>
        <v/>
      </c>
      <c r="U128" s="43"/>
      <c r="V128" s="43" t="str" cm="1">
        <f t="array" ref="V128">IFERROR(_xlfn.SINGLE(INDEX(Data!$A$1:X$1009,_xlfn.AGGREGATE(15,6,((Data!$C$1:$C$1009=V$6)/(Data!$C$1:$C$1009=V$6))*ROW(Data!$C$1:$C$1009),ROW(V128)-ROW(V$6)),1)),"")</f>
        <v/>
      </c>
      <c r="W128" s="43"/>
      <c r="X128" s="43" t="str" cm="1">
        <f t="array" ref="X128">IFERROR(_xlfn.SINGLE(INDEX(Data!$A$1:Z$1009,_xlfn.AGGREGATE(15,6,((Data!$C$1:$C$1009=X$6)/(Data!$C$1:$C$1009=X$6))*ROW(Data!$C$1:$C$1009),ROW(X128)-ROW(X$6)),1)),"")</f>
        <v/>
      </c>
      <c r="Y128" s="43"/>
      <c r="Z128" s="43" t="str" cm="1">
        <f t="array" ref="Z128">IFERROR(_xlfn.SINGLE(INDEX(Data!$A$1:AB$1009,_xlfn.AGGREGATE(15,6,((Data!$C$1:$C$1009=Z$6)/(Data!$C$1:$C$1009=Z$6))*ROW(Data!$C$1:$C$1009),ROW(Z128)-ROW(Z$6)),1)),"")</f>
        <v/>
      </c>
    </row>
    <row r="129" spans="1:26" x14ac:dyDescent="0.4">
      <c r="A129" s="43"/>
      <c r="B129" s="43" t="str" cm="1">
        <f t="array" ref="B129">IFERROR(_xlfn.SINGLE(INDEX(Data!A$1:$A$1009,_xlfn.AGGREGATE(15,6,((Data!$C$1:$C$1009=B$6)/(Data!$C$1:$C$1009=B$6))*ROW(Data!$C$1:$C$1009),ROW(B129)-ROW(B$6)),1)),"")</f>
        <v/>
      </c>
      <c r="C129" s="43"/>
      <c r="D129" s="43" t="str" cm="1">
        <f t="array" ref="D129">IFERROR(_xlfn.SINGLE(INDEX(Data!$A$1:C$1009,_xlfn.AGGREGATE(15,6,((Data!$C$1:$C$1009=D$6)/(Data!$C$1:$C$1009=D$6))*ROW(Data!$C$1:$C$1009),ROW(D129)-ROW(D$6)),1)),"")</f>
        <v/>
      </c>
      <c r="E129" s="43"/>
      <c r="F129" s="43" t="str" cm="1">
        <f t="array" ref="F129">IFERROR(_xlfn.SINGLE(INDEX(Data!$A$1:E$1009,_xlfn.AGGREGATE(15,6,((Data!$C$1:$C$1009=F$6)/(Data!$C$1:$C$1009=F$6))*ROW(Data!$C$1:$C$1009),ROW(F129)-ROW(F$6)),1)),"")</f>
        <v/>
      </c>
      <c r="G129" s="43"/>
      <c r="H129" s="43" t="str" cm="1">
        <f t="array" ref="H129">IFERROR(_xlfn.SINGLE(INDEX(Data!$A$1:G$1009,_xlfn.AGGREGATE(15,6,((Data!$C$1:$C$1009=H$6)/(Data!$C$1:$C$1009=H$6))*ROW(Data!$C$1:$C$1009),ROW(H129)-ROW(H$6)),1)),"")</f>
        <v/>
      </c>
      <c r="I129" s="43"/>
      <c r="J129" s="43" t="str" cm="1">
        <f t="array" ref="J129">IFERROR(_xlfn.SINGLE(INDEX(Data!$A$1:J$1009,_xlfn.AGGREGATE(15,6,((Data!$C$1:$C$1009=J$6)/(Data!$C$1:$C$1009=J$6))*ROW(Data!$C$1:$C$1009),ROW(J129)-ROW(J$6)),1)),"")</f>
        <v/>
      </c>
      <c r="K129" s="43"/>
      <c r="L129" s="43" t="str" cm="1">
        <f t="array" ref="L129">IFERROR(_xlfn.SINGLE(INDEX(Data!$A$1:L$1009,_xlfn.AGGREGATE(15,6,((Data!$C$1:$C$1009=L$6)/(Data!$C$1:$C$1009=L$6))*ROW(Data!$C$1:$C$1009),ROW(L129)-ROW(L$6)),1)),"")</f>
        <v/>
      </c>
      <c r="M129" s="43"/>
      <c r="N129" s="43" t="str" cm="1">
        <f t="array" ref="N129">IFERROR(_xlfn.SINGLE(INDEX(Data!$A$1:N$1009,_xlfn.AGGREGATE(15,6,((Data!$C$1:$C$1009=N$6)/(Data!$C$1:$C$1009=N$6))*ROW(Data!$C$1:$C$1009),ROW(N129)-ROW(N$6)),1)),"")</f>
        <v/>
      </c>
      <c r="O129" s="43"/>
      <c r="P129" s="43" t="str" cm="1">
        <f t="array" ref="P129">IFERROR(_xlfn.SINGLE(INDEX(Data!$A$1:Q$1009,_xlfn.AGGREGATE(15,6,((Data!$C$1:$C$1009=P$6)/(Data!$C$1:$C$1009=P$6))*ROW(Data!$C$1:$C$1009),ROW(P129)-ROW(P$6)),1)),"")</f>
        <v/>
      </c>
      <c r="Q129" s="43"/>
      <c r="R129" s="43" t="str" cm="1">
        <f t="array" ref="R129">IFERROR(_xlfn.SINGLE(INDEX(Data!$A$1:R$1009,_xlfn.AGGREGATE(15,6,((Data!$C$1:$C$1009=R$6)/(Data!$C$1:$C$1009=R$6))*ROW(Data!$C$1:$C$1009),ROW(R129)-ROW(R$6)),1)),"")</f>
        <v/>
      </c>
      <c r="S129" s="43"/>
      <c r="T129" s="43" t="str" cm="1">
        <f t="array" ref="T129">IFERROR(_xlfn.SINGLE(INDEX(Data!$A$1:S$1009,_xlfn.AGGREGATE(15,6,((Data!$C$1:$C$1009=T$6)/(Data!$C$1:$C$1009=T$6))*ROW(Data!$C$1:$C$1009),ROW(T129)-ROW(T$6)),1)),"")</f>
        <v/>
      </c>
      <c r="U129" s="43"/>
      <c r="V129" s="43" t="str" cm="1">
        <f t="array" ref="V129">IFERROR(_xlfn.SINGLE(INDEX(Data!$A$1:X$1009,_xlfn.AGGREGATE(15,6,((Data!$C$1:$C$1009=V$6)/(Data!$C$1:$C$1009=V$6))*ROW(Data!$C$1:$C$1009),ROW(V129)-ROW(V$6)),1)),"")</f>
        <v/>
      </c>
      <c r="W129" s="43"/>
      <c r="X129" s="43" t="str" cm="1">
        <f t="array" ref="X129">IFERROR(_xlfn.SINGLE(INDEX(Data!$A$1:Z$1009,_xlfn.AGGREGATE(15,6,((Data!$C$1:$C$1009=X$6)/(Data!$C$1:$C$1009=X$6))*ROW(Data!$C$1:$C$1009),ROW(X129)-ROW(X$6)),1)),"")</f>
        <v/>
      </c>
      <c r="Y129" s="43"/>
      <c r="Z129" s="43" t="str" cm="1">
        <f t="array" ref="Z129">IFERROR(_xlfn.SINGLE(INDEX(Data!$A$1:AB$1009,_xlfn.AGGREGATE(15,6,((Data!$C$1:$C$1009=Z$6)/(Data!$C$1:$C$1009=Z$6))*ROW(Data!$C$1:$C$1009),ROW(Z129)-ROW(Z$6)),1)),"")</f>
        <v/>
      </c>
    </row>
    <row r="130" spans="1:26" x14ac:dyDescent="0.4">
      <c r="A130" s="43"/>
      <c r="B130" s="43" t="str" cm="1">
        <f t="array" ref="B130">IFERROR(_xlfn.SINGLE(INDEX(Data!A$1:$A$1009,_xlfn.AGGREGATE(15,6,((Data!$C$1:$C$1009=B$6)/(Data!$C$1:$C$1009=B$6))*ROW(Data!$C$1:$C$1009),ROW(B130)-ROW(B$6)),1)),"")</f>
        <v/>
      </c>
      <c r="C130" s="43"/>
      <c r="D130" s="43" t="str" cm="1">
        <f t="array" ref="D130">IFERROR(_xlfn.SINGLE(INDEX(Data!$A$1:C$1009,_xlfn.AGGREGATE(15,6,((Data!$C$1:$C$1009=D$6)/(Data!$C$1:$C$1009=D$6))*ROW(Data!$C$1:$C$1009),ROW(D130)-ROW(D$6)),1)),"")</f>
        <v/>
      </c>
      <c r="E130" s="43"/>
      <c r="F130" s="43" t="str" cm="1">
        <f t="array" ref="F130">IFERROR(_xlfn.SINGLE(INDEX(Data!$A$1:E$1009,_xlfn.AGGREGATE(15,6,((Data!$C$1:$C$1009=F$6)/(Data!$C$1:$C$1009=F$6))*ROW(Data!$C$1:$C$1009),ROW(F130)-ROW(F$6)),1)),"")</f>
        <v/>
      </c>
      <c r="G130" s="43"/>
      <c r="H130" s="43" t="str" cm="1">
        <f t="array" ref="H130">IFERROR(_xlfn.SINGLE(INDEX(Data!$A$1:G$1009,_xlfn.AGGREGATE(15,6,((Data!$C$1:$C$1009=H$6)/(Data!$C$1:$C$1009=H$6))*ROW(Data!$C$1:$C$1009),ROW(H130)-ROW(H$6)),1)),"")</f>
        <v/>
      </c>
      <c r="I130" s="43"/>
      <c r="J130" s="43" t="str" cm="1">
        <f t="array" ref="J130">IFERROR(_xlfn.SINGLE(INDEX(Data!$A$1:J$1009,_xlfn.AGGREGATE(15,6,((Data!$C$1:$C$1009=J$6)/(Data!$C$1:$C$1009=J$6))*ROW(Data!$C$1:$C$1009),ROW(J130)-ROW(J$6)),1)),"")</f>
        <v/>
      </c>
      <c r="K130" s="43"/>
      <c r="L130" s="43" t="str" cm="1">
        <f t="array" ref="L130">IFERROR(_xlfn.SINGLE(INDEX(Data!$A$1:L$1009,_xlfn.AGGREGATE(15,6,((Data!$C$1:$C$1009=L$6)/(Data!$C$1:$C$1009=L$6))*ROW(Data!$C$1:$C$1009),ROW(L130)-ROW(L$6)),1)),"")</f>
        <v/>
      </c>
      <c r="M130" s="43"/>
      <c r="N130" s="43" t="str" cm="1">
        <f t="array" ref="N130">IFERROR(_xlfn.SINGLE(INDEX(Data!$A$1:N$1009,_xlfn.AGGREGATE(15,6,((Data!$C$1:$C$1009=N$6)/(Data!$C$1:$C$1009=N$6))*ROW(Data!$C$1:$C$1009),ROW(N130)-ROW(N$6)),1)),"")</f>
        <v/>
      </c>
      <c r="O130" s="43"/>
      <c r="P130" s="43" t="str" cm="1">
        <f t="array" ref="P130">IFERROR(_xlfn.SINGLE(INDEX(Data!$A$1:Q$1009,_xlfn.AGGREGATE(15,6,((Data!$C$1:$C$1009=P$6)/(Data!$C$1:$C$1009=P$6))*ROW(Data!$C$1:$C$1009),ROW(P130)-ROW(P$6)),1)),"")</f>
        <v/>
      </c>
      <c r="Q130" s="43"/>
      <c r="R130" s="43" t="str" cm="1">
        <f t="array" ref="R130">IFERROR(_xlfn.SINGLE(INDEX(Data!$A$1:R$1009,_xlfn.AGGREGATE(15,6,((Data!$C$1:$C$1009=R$6)/(Data!$C$1:$C$1009=R$6))*ROW(Data!$C$1:$C$1009),ROW(R130)-ROW(R$6)),1)),"")</f>
        <v/>
      </c>
      <c r="S130" s="43"/>
      <c r="T130" s="43" t="str" cm="1">
        <f t="array" ref="T130">IFERROR(_xlfn.SINGLE(INDEX(Data!$A$1:S$1009,_xlfn.AGGREGATE(15,6,((Data!$C$1:$C$1009=T$6)/(Data!$C$1:$C$1009=T$6))*ROW(Data!$C$1:$C$1009),ROW(T130)-ROW(T$6)),1)),"")</f>
        <v/>
      </c>
      <c r="U130" s="43"/>
      <c r="V130" s="43" t="str" cm="1">
        <f t="array" ref="V130">IFERROR(_xlfn.SINGLE(INDEX(Data!$A$1:X$1009,_xlfn.AGGREGATE(15,6,((Data!$C$1:$C$1009=V$6)/(Data!$C$1:$C$1009=V$6))*ROW(Data!$C$1:$C$1009),ROW(V130)-ROW(V$6)),1)),"")</f>
        <v/>
      </c>
      <c r="W130" s="43"/>
      <c r="X130" s="43" t="str" cm="1">
        <f t="array" ref="X130">IFERROR(_xlfn.SINGLE(INDEX(Data!$A$1:Z$1009,_xlfn.AGGREGATE(15,6,((Data!$C$1:$C$1009=X$6)/(Data!$C$1:$C$1009=X$6))*ROW(Data!$C$1:$C$1009),ROW(X130)-ROW(X$6)),1)),"")</f>
        <v/>
      </c>
      <c r="Y130" s="43"/>
      <c r="Z130" s="43" t="str" cm="1">
        <f t="array" ref="Z130">IFERROR(_xlfn.SINGLE(INDEX(Data!$A$1:AB$1009,_xlfn.AGGREGATE(15,6,((Data!$C$1:$C$1009=Z$6)/(Data!$C$1:$C$1009=Z$6))*ROW(Data!$C$1:$C$1009),ROW(Z130)-ROW(Z$6)),1)),"")</f>
        <v/>
      </c>
    </row>
    <row r="131" spans="1:26" x14ac:dyDescent="0.4">
      <c r="A131" s="43"/>
      <c r="B131" s="43" t="str" cm="1">
        <f t="array" ref="B131">IFERROR(_xlfn.SINGLE(INDEX(Data!A$1:$A$1009,_xlfn.AGGREGATE(15,6,((Data!$C$1:$C$1009=B$6)/(Data!$C$1:$C$1009=B$6))*ROW(Data!$C$1:$C$1009),ROW(B131)-ROW(B$6)),1)),"")</f>
        <v/>
      </c>
      <c r="C131" s="43"/>
      <c r="D131" s="43" t="str" cm="1">
        <f t="array" ref="D131">IFERROR(_xlfn.SINGLE(INDEX(Data!$A$1:C$1009,_xlfn.AGGREGATE(15,6,((Data!$C$1:$C$1009=D$6)/(Data!$C$1:$C$1009=D$6))*ROW(Data!$C$1:$C$1009),ROW(D131)-ROW(D$6)),1)),"")</f>
        <v/>
      </c>
      <c r="E131" s="43"/>
      <c r="F131" s="43" t="str" cm="1">
        <f t="array" ref="F131">IFERROR(_xlfn.SINGLE(INDEX(Data!$A$1:E$1009,_xlfn.AGGREGATE(15,6,((Data!$C$1:$C$1009=F$6)/(Data!$C$1:$C$1009=F$6))*ROW(Data!$C$1:$C$1009),ROW(F131)-ROW(F$6)),1)),"")</f>
        <v/>
      </c>
      <c r="G131" s="43"/>
      <c r="H131" s="43" t="str" cm="1">
        <f t="array" ref="H131">IFERROR(_xlfn.SINGLE(INDEX(Data!$A$1:G$1009,_xlfn.AGGREGATE(15,6,((Data!$C$1:$C$1009=H$6)/(Data!$C$1:$C$1009=H$6))*ROW(Data!$C$1:$C$1009),ROW(H131)-ROW(H$6)),1)),"")</f>
        <v/>
      </c>
      <c r="I131" s="43"/>
      <c r="J131" s="43" t="str" cm="1">
        <f t="array" ref="J131">IFERROR(_xlfn.SINGLE(INDEX(Data!$A$1:J$1009,_xlfn.AGGREGATE(15,6,((Data!$C$1:$C$1009=J$6)/(Data!$C$1:$C$1009=J$6))*ROW(Data!$C$1:$C$1009),ROW(J131)-ROW(J$6)),1)),"")</f>
        <v/>
      </c>
      <c r="K131" s="43"/>
      <c r="L131" s="43" t="str" cm="1">
        <f t="array" ref="L131">IFERROR(_xlfn.SINGLE(INDEX(Data!$A$1:L$1009,_xlfn.AGGREGATE(15,6,((Data!$C$1:$C$1009=L$6)/(Data!$C$1:$C$1009=L$6))*ROW(Data!$C$1:$C$1009),ROW(L131)-ROW(L$6)),1)),"")</f>
        <v/>
      </c>
      <c r="M131" s="43"/>
      <c r="N131" s="43" t="str" cm="1">
        <f t="array" ref="N131">IFERROR(_xlfn.SINGLE(INDEX(Data!$A$1:N$1009,_xlfn.AGGREGATE(15,6,((Data!$C$1:$C$1009=N$6)/(Data!$C$1:$C$1009=N$6))*ROW(Data!$C$1:$C$1009),ROW(N131)-ROW(N$6)),1)),"")</f>
        <v/>
      </c>
      <c r="O131" s="43"/>
      <c r="P131" s="43" t="str" cm="1">
        <f t="array" ref="P131">IFERROR(_xlfn.SINGLE(INDEX(Data!$A$1:Q$1009,_xlfn.AGGREGATE(15,6,((Data!$C$1:$C$1009=P$6)/(Data!$C$1:$C$1009=P$6))*ROW(Data!$C$1:$C$1009),ROW(P131)-ROW(P$6)),1)),"")</f>
        <v/>
      </c>
      <c r="Q131" s="43"/>
      <c r="R131" s="43" t="str" cm="1">
        <f t="array" ref="R131">IFERROR(_xlfn.SINGLE(INDEX(Data!$A$1:R$1009,_xlfn.AGGREGATE(15,6,((Data!$C$1:$C$1009=R$6)/(Data!$C$1:$C$1009=R$6))*ROW(Data!$C$1:$C$1009),ROW(R131)-ROW(R$6)),1)),"")</f>
        <v/>
      </c>
      <c r="S131" s="43"/>
      <c r="T131" s="43" t="str" cm="1">
        <f t="array" ref="T131">IFERROR(_xlfn.SINGLE(INDEX(Data!$A$1:S$1009,_xlfn.AGGREGATE(15,6,((Data!$C$1:$C$1009=T$6)/(Data!$C$1:$C$1009=T$6))*ROW(Data!$C$1:$C$1009),ROW(T131)-ROW(T$6)),1)),"")</f>
        <v/>
      </c>
      <c r="U131" s="43"/>
      <c r="V131" s="43" t="str" cm="1">
        <f t="array" ref="V131">IFERROR(_xlfn.SINGLE(INDEX(Data!$A$1:X$1009,_xlfn.AGGREGATE(15,6,((Data!$C$1:$C$1009=V$6)/(Data!$C$1:$C$1009=V$6))*ROW(Data!$C$1:$C$1009),ROW(V131)-ROW(V$6)),1)),"")</f>
        <v/>
      </c>
      <c r="W131" s="43"/>
      <c r="X131" s="43" t="str" cm="1">
        <f t="array" ref="X131">IFERROR(_xlfn.SINGLE(INDEX(Data!$A$1:Z$1009,_xlfn.AGGREGATE(15,6,((Data!$C$1:$C$1009=X$6)/(Data!$C$1:$C$1009=X$6))*ROW(Data!$C$1:$C$1009),ROW(X131)-ROW(X$6)),1)),"")</f>
        <v/>
      </c>
      <c r="Y131" s="43"/>
      <c r="Z131" s="43" t="str" cm="1">
        <f t="array" ref="Z131">IFERROR(_xlfn.SINGLE(INDEX(Data!$A$1:AB$1009,_xlfn.AGGREGATE(15,6,((Data!$C$1:$C$1009=Z$6)/(Data!$C$1:$C$1009=Z$6))*ROW(Data!$C$1:$C$1009),ROW(Z131)-ROW(Z$6)),1)),"")</f>
        <v/>
      </c>
    </row>
    <row r="132" spans="1:26" x14ac:dyDescent="0.4">
      <c r="A132" s="43"/>
      <c r="B132" s="43" t="str" cm="1">
        <f t="array" ref="B132">IFERROR(_xlfn.SINGLE(INDEX(Data!A$1:$A$1009,_xlfn.AGGREGATE(15,6,((Data!$C$1:$C$1009=B$6)/(Data!$C$1:$C$1009=B$6))*ROW(Data!$C$1:$C$1009),ROW(B132)-ROW(B$6)),1)),"")</f>
        <v/>
      </c>
      <c r="C132" s="43"/>
      <c r="D132" s="43" t="str" cm="1">
        <f t="array" ref="D132">IFERROR(_xlfn.SINGLE(INDEX(Data!$A$1:C$1009,_xlfn.AGGREGATE(15,6,((Data!$C$1:$C$1009=D$6)/(Data!$C$1:$C$1009=D$6))*ROW(Data!$C$1:$C$1009),ROW(D132)-ROW(D$6)),1)),"")</f>
        <v/>
      </c>
      <c r="E132" s="43"/>
      <c r="F132" s="43" t="str" cm="1">
        <f t="array" ref="F132">IFERROR(_xlfn.SINGLE(INDEX(Data!$A$1:E$1009,_xlfn.AGGREGATE(15,6,((Data!$C$1:$C$1009=F$6)/(Data!$C$1:$C$1009=F$6))*ROW(Data!$C$1:$C$1009),ROW(F132)-ROW(F$6)),1)),"")</f>
        <v/>
      </c>
      <c r="G132" s="43"/>
      <c r="H132" s="43" t="str" cm="1">
        <f t="array" ref="H132">IFERROR(_xlfn.SINGLE(INDEX(Data!$A$1:G$1009,_xlfn.AGGREGATE(15,6,((Data!$C$1:$C$1009=H$6)/(Data!$C$1:$C$1009=H$6))*ROW(Data!$C$1:$C$1009),ROW(H132)-ROW(H$6)),1)),"")</f>
        <v/>
      </c>
      <c r="I132" s="43"/>
      <c r="J132" s="43" t="str" cm="1">
        <f t="array" ref="J132">IFERROR(_xlfn.SINGLE(INDEX(Data!$A$1:J$1009,_xlfn.AGGREGATE(15,6,((Data!$C$1:$C$1009=J$6)/(Data!$C$1:$C$1009=J$6))*ROW(Data!$C$1:$C$1009),ROW(J132)-ROW(J$6)),1)),"")</f>
        <v/>
      </c>
      <c r="K132" s="43"/>
      <c r="L132" s="43" t="str" cm="1">
        <f t="array" ref="L132">IFERROR(_xlfn.SINGLE(INDEX(Data!$A$1:L$1009,_xlfn.AGGREGATE(15,6,((Data!$C$1:$C$1009=L$6)/(Data!$C$1:$C$1009=L$6))*ROW(Data!$C$1:$C$1009),ROW(L132)-ROW(L$6)),1)),"")</f>
        <v/>
      </c>
      <c r="M132" s="43"/>
      <c r="N132" s="43" t="str" cm="1">
        <f t="array" ref="N132">IFERROR(_xlfn.SINGLE(INDEX(Data!$A$1:N$1009,_xlfn.AGGREGATE(15,6,((Data!$C$1:$C$1009=N$6)/(Data!$C$1:$C$1009=N$6))*ROW(Data!$C$1:$C$1009),ROW(N132)-ROW(N$6)),1)),"")</f>
        <v/>
      </c>
      <c r="O132" s="43"/>
      <c r="P132" s="43" t="str" cm="1">
        <f t="array" ref="P132">IFERROR(_xlfn.SINGLE(INDEX(Data!$A$1:Q$1009,_xlfn.AGGREGATE(15,6,((Data!$C$1:$C$1009=P$6)/(Data!$C$1:$C$1009=P$6))*ROW(Data!$C$1:$C$1009),ROW(P132)-ROW(P$6)),1)),"")</f>
        <v/>
      </c>
      <c r="Q132" s="43"/>
      <c r="R132" s="43" t="str" cm="1">
        <f t="array" ref="R132">IFERROR(_xlfn.SINGLE(INDEX(Data!$A$1:R$1009,_xlfn.AGGREGATE(15,6,((Data!$C$1:$C$1009=R$6)/(Data!$C$1:$C$1009=R$6))*ROW(Data!$C$1:$C$1009),ROW(R132)-ROW(R$6)),1)),"")</f>
        <v/>
      </c>
      <c r="S132" s="43"/>
      <c r="T132" s="43" t="str" cm="1">
        <f t="array" ref="T132">IFERROR(_xlfn.SINGLE(INDEX(Data!$A$1:S$1009,_xlfn.AGGREGATE(15,6,((Data!$C$1:$C$1009=T$6)/(Data!$C$1:$C$1009=T$6))*ROW(Data!$C$1:$C$1009),ROW(T132)-ROW(T$6)),1)),"")</f>
        <v/>
      </c>
      <c r="U132" s="43"/>
      <c r="V132" s="43" t="str" cm="1">
        <f t="array" ref="V132">IFERROR(_xlfn.SINGLE(INDEX(Data!$A$1:X$1009,_xlfn.AGGREGATE(15,6,((Data!$C$1:$C$1009=V$6)/(Data!$C$1:$C$1009=V$6))*ROW(Data!$C$1:$C$1009),ROW(V132)-ROW(V$6)),1)),"")</f>
        <v/>
      </c>
      <c r="W132" s="43"/>
      <c r="X132" s="43" t="str" cm="1">
        <f t="array" ref="X132">IFERROR(_xlfn.SINGLE(INDEX(Data!$A$1:Z$1009,_xlfn.AGGREGATE(15,6,((Data!$C$1:$C$1009=X$6)/(Data!$C$1:$C$1009=X$6))*ROW(Data!$C$1:$C$1009),ROW(X132)-ROW(X$6)),1)),"")</f>
        <v/>
      </c>
      <c r="Y132" s="43"/>
      <c r="Z132" s="43" t="str" cm="1">
        <f t="array" ref="Z132">IFERROR(_xlfn.SINGLE(INDEX(Data!$A$1:AB$1009,_xlfn.AGGREGATE(15,6,((Data!$C$1:$C$1009=Z$6)/(Data!$C$1:$C$1009=Z$6))*ROW(Data!$C$1:$C$1009),ROW(Z132)-ROW(Z$6)),1)),"")</f>
        <v/>
      </c>
    </row>
    <row r="133" spans="1:26" x14ac:dyDescent="0.4">
      <c r="A133" s="43"/>
      <c r="B133" s="43" t="str" cm="1">
        <f t="array" ref="B133">IFERROR(_xlfn.SINGLE(INDEX(Data!A$1:$A$1009,_xlfn.AGGREGATE(15,6,((Data!$C$1:$C$1009=B$6)/(Data!$C$1:$C$1009=B$6))*ROW(Data!$C$1:$C$1009),ROW(B133)-ROW(B$6)),1)),"")</f>
        <v/>
      </c>
      <c r="C133" s="43"/>
      <c r="D133" s="43" t="str" cm="1">
        <f t="array" ref="D133">IFERROR(_xlfn.SINGLE(INDEX(Data!$A$1:C$1009,_xlfn.AGGREGATE(15,6,((Data!$C$1:$C$1009=D$6)/(Data!$C$1:$C$1009=D$6))*ROW(Data!$C$1:$C$1009),ROW(D133)-ROW(D$6)),1)),"")</f>
        <v/>
      </c>
      <c r="E133" s="43"/>
      <c r="F133" s="43" t="str" cm="1">
        <f t="array" ref="F133">IFERROR(_xlfn.SINGLE(INDEX(Data!$A$1:E$1009,_xlfn.AGGREGATE(15,6,((Data!$C$1:$C$1009=F$6)/(Data!$C$1:$C$1009=F$6))*ROW(Data!$C$1:$C$1009),ROW(F133)-ROW(F$6)),1)),"")</f>
        <v/>
      </c>
      <c r="G133" s="43"/>
      <c r="H133" s="43" t="str" cm="1">
        <f t="array" ref="H133">IFERROR(_xlfn.SINGLE(INDEX(Data!$A$1:G$1009,_xlfn.AGGREGATE(15,6,((Data!$C$1:$C$1009=H$6)/(Data!$C$1:$C$1009=H$6))*ROW(Data!$C$1:$C$1009),ROW(H133)-ROW(H$6)),1)),"")</f>
        <v/>
      </c>
      <c r="I133" s="43"/>
      <c r="J133" s="43" t="str" cm="1">
        <f t="array" ref="J133">IFERROR(_xlfn.SINGLE(INDEX(Data!$A$1:J$1009,_xlfn.AGGREGATE(15,6,((Data!$C$1:$C$1009=J$6)/(Data!$C$1:$C$1009=J$6))*ROW(Data!$C$1:$C$1009),ROW(J133)-ROW(J$6)),1)),"")</f>
        <v/>
      </c>
      <c r="K133" s="43"/>
      <c r="L133" s="43" t="str" cm="1">
        <f t="array" ref="L133">IFERROR(_xlfn.SINGLE(INDEX(Data!$A$1:L$1009,_xlfn.AGGREGATE(15,6,((Data!$C$1:$C$1009=L$6)/(Data!$C$1:$C$1009=L$6))*ROW(Data!$C$1:$C$1009),ROW(L133)-ROW(L$6)),1)),"")</f>
        <v/>
      </c>
      <c r="M133" s="43"/>
      <c r="N133" s="43" t="str" cm="1">
        <f t="array" ref="N133">IFERROR(_xlfn.SINGLE(INDEX(Data!$A$1:N$1009,_xlfn.AGGREGATE(15,6,((Data!$C$1:$C$1009=N$6)/(Data!$C$1:$C$1009=N$6))*ROW(Data!$C$1:$C$1009),ROW(N133)-ROW(N$6)),1)),"")</f>
        <v/>
      </c>
      <c r="O133" s="43"/>
      <c r="P133" s="43" t="str" cm="1">
        <f t="array" ref="P133">IFERROR(_xlfn.SINGLE(INDEX(Data!$A$1:Q$1009,_xlfn.AGGREGATE(15,6,((Data!$C$1:$C$1009=P$6)/(Data!$C$1:$C$1009=P$6))*ROW(Data!$C$1:$C$1009),ROW(P133)-ROW(P$6)),1)),"")</f>
        <v/>
      </c>
      <c r="Q133" s="43"/>
      <c r="R133" s="43" t="str" cm="1">
        <f t="array" ref="R133">IFERROR(_xlfn.SINGLE(INDEX(Data!$A$1:R$1009,_xlfn.AGGREGATE(15,6,((Data!$C$1:$C$1009=R$6)/(Data!$C$1:$C$1009=R$6))*ROW(Data!$C$1:$C$1009),ROW(R133)-ROW(R$6)),1)),"")</f>
        <v/>
      </c>
      <c r="S133" s="43"/>
      <c r="T133" s="43" t="str" cm="1">
        <f t="array" ref="T133">IFERROR(_xlfn.SINGLE(INDEX(Data!$A$1:S$1009,_xlfn.AGGREGATE(15,6,((Data!$C$1:$C$1009=T$6)/(Data!$C$1:$C$1009=T$6))*ROW(Data!$C$1:$C$1009),ROW(T133)-ROW(T$6)),1)),"")</f>
        <v/>
      </c>
      <c r="U133" s="43"/>
      <c r="V133" s="43" t="str" cm="1">
        <f t="array" ref="V133">IFERROR(_xlfn.SINGLE(INDEX(Data!$A$1:X$1009,_xlfn.AGGREGATE(15,6,((Data!$C$1:$C$1009=V$6)/(Data!$C$1:$C$1009=V$6))*ROW(Data!$C$1:$C$1009),ROW(V133)-ROW(V$6)),1)),"")</f>
        <v/>
      </c>
      <c r="W133" s="43"/>
      <c r="X133" s="43" t="str" cm="1">
        <f t="array" ref="X133">IFERROR(_xlfn.SINGLE(INDEX(Data!$A$1:Z$1009,_xlfn.AGGREGATE(15,6,((Data!$C$1:$C$1009=X$6)/(Data!$C$1:$C$1009=X$6))*ROW(Data!$C$1:$C$1009),ROW(X133)-ROW(X$6)),1)),"")</f>
        <v/>
      </c>
      <c r="Y133" s="43"/>
      <c r="Z133" s="43" t="str" cm="1">
        <f t="array" ref="Z133">IFERROR(_xlfn.SINGLE(INDEX(Data!$A$1:AB$1009,_xlfn.AGGREGATE(15,6,((Data!$C$1:$C$1009=Z$6)/(Data!$C$1:$C$1009=Z$6))*ROW(Data!$C$1:$C$1009),ROW(Z133)-ROW(Z$6)),1)),"")</f>
        <v/>
      </c>
    </row>
    <row r="134" spans="1:26" x14ac:dyDescent="0.4">
      <c r="A134" s="43"/>
      <c r="B134" s="43" t="str" cm="1">
        <f t="array" ref="B134">IFERROR(_xlfn.SINGLE(INDEX(Data!A$1:$A$1009,_xlfn.AGGREGATE(15,6,((Data!$C$1:$C$1009=B$6)/(Data!$C$1:$C$1009=B$6))*ROW(Data!$C$1:$C$1009),ROW(B134)-ROW(B$6)),1)),"")</f>
        <v/>
      </c>
      <c r="C134" s="43"/>
      <c r="D134" s="43" t="str" cm="1">
        <f t="array" ref="D134">IFERROR(_xlfn.SINGLE(INDEX(Data!$A$1:C$1009,_xlfn.AGGREGATE(15,6,((Data!$C$1:$C$1009=D$6)/(Data!$C$1:$C$1009=D$6))*ROW(Data!$C$1:$C$1009),ROW(D134)-ROW(D$6)),1)),"")</f>
        <v/>
      </c>
      <c r="E134" s="43"/>
      <c r="F134" s="43" t="str" cm="1">
        <f t="array" ref="F134">IFERROR(_xlfn.SINGLE(INDEX(Data!$A$1:E$1009,_xlfn.AGGREGATE(15,6,((Data!$C$1:$C$1009=F$6)/(Data!$C$1:$C$1009=F$6))*ROW(Data!$C$1:$C$1009),ROW(F134)-ROW(F$6)),1)),"")</f>
        <v/>
      </c>
      <c r="G134" s="43"/>
      <c r="H134" s="43" t="str" cm="1">
        <f t="array" ref="H134">IFERROR(_xlfn.SINGLE(INDEX(Data!$A$1:G$1009,_xlfn.AGGREGATE(15,6,((Data!$C$1:$C$1009=H$6)/(Data!$C$1:$C$1009=H$6))*ROW(Data!$C$1:$C$1009),ROW(H134)-ROW(H$6)),1)),"")</f>
        <v/>
      </c>
      <c r="I134" s="43"/>
      <c r="J134" s="43" t="str" cm="1">
        <f t="array" ref="J134">IFERROR(_xlfn.SINGLE(INDEX(Data!$A$1:J$1009,_xlfn.AGGREGATE(15,6,((Data!$C$1:$C$1009=J$6)/(Data!$C$1:$C$1009=J$6))*ROW(Data!$C$1:$C$1009),ROW(J134)-ROW(J$6)),1)),"")</f>
        <v/>
      </c>
      <c r="K134" s="43"/>
      <c r="L134" s="43" t="str" cm="1">
        <f t="array" ref="L134">IFERROR(_xlfn.SINGLE(INDEX(Data!$A$1:L$1009,_xlfn.AGGREGATE(15,6,((Data!$C$1:$C$1009=L$6)/(Data!$C$1:$C$1009=L$6))*ROW(Data!$C$1:$C$1009),ROW(L134)-ROW(L$6)),1)),"")</f>
        <v/>
      </c>
      <c r="M134" s="43"/>
      <c r="N134" s="43" t="str" cm="1">
        <f t="array" ref="N134">IFERROR(_xlfn.SINGLE(INDEX(Data!$A$1:N$1009,_xlfn.AGGREGATE(15,6,((Data!$C$1:$C$1009=N$6)/(Data!$C$1:$C$1009=N$6))*ROW(Data!$C$1:$C$1009),ROW(N134)-ROW(N$6)),1)),"")</f>
        <v/>
      </c>
      <c r="O134" s="43"/>
      <c r="P134" s="43" t="str" cm="1">
        <f t="array" ref="P134">IFERROR(_xlfn.SINGLE(INDEX(Data!$A$1:Q$1009,_xlfn.AGGREGATE(15,6,((Data!$C$1:$C$1009=P$6)/(Data!$C$1:$C$1009=P$6))*ROW(Data!$C$1:$C$1009),ROW(P134)-ROW(P$6)),1)),"")</f>
        <v/>
      </c>
      <c r="Q134" s="43"/>
      <c r="R134" s="43" t="str" cm="1">
        <f t="array" ref="R134">IFERROR(_xlfn.SINGLE(INDEX(Data!$A$1:R$1009,_xlfn.AGGREGATE(15,6,((Data!$C$1:$C$1009=R$6)/(Data!$C$1:$C$1009=R$6))*ROW(Data!$C$1:$C$1009),ROW(R134)-ROW(R$6)),1)),"")</f>
        <v/>
      </c>
      <c r="S134" s="43"/>
      <c r="T134" s="43" t="str" cm="1">
        <f t="array" ref="T134">IFERROR(_xlfn.SINGLE(INDEX(Data!$A$1:S$1009,_xlfn.AGGREGATE(15,6,((Data!$C$1:$C$1009=T$6)/(Data!$C$1:$C$1009=T$6))*ROW(Data!$C$1:$C$1009),ROW(T134)-ROW(T$6)),1)),"")</f>
        <v/>
      </c>
      <c r="U134" s="43"/>
      <c r="V134" s="43" t="str" cm="1">
        <f t="array" ref="V134">IFERROR(_xlfn.SINGLE(INDEX(Data!$A$1:X$1009,_xlfn.AGGREGATE(15,6,((Data!$C$1:$C$1009=V$6)/(Data!$C$1:$C$1009=V$6))*ROW(Data!$C$1:$C$1009),ROW(V134)-ROW(V$6)),1)),"")</f>
        <v/>
      </c>
      <c r="W134" s="43"/>
      <c r="X134" s="43" t="str" cm="1">
        <f t="array" ref="X134">IFERROR(_xlfn.SINGLE(INDEX(Data!$A$1:Z$1009,_xlfn.AGGREGATE(15,6,((Data!$C$1:$C$1009=X$6)/(Data!$C$1:$C$1009=X$6))*ROW(Data!$C$1:$C$1009),ROW(X134)-ROW(X$6)),1)),"")</f>
        <v/>
      </c>
      <c r="Y134" s="43"/>
      <c r="Z134" s="43" t="str" cm="1">
        <f t="array" ref="Z134">IFERROR(_xlfn.SINGLE(INDEX(Data!$A$1:AB$1009,_xlfn.AGGREGATE(15,6,((Data!$C$1:$C$1009=Z$6)/(Data!$C$1:$C$1009=Z$6))*ROW(Data!$C$1:$C$1009),ROW(Z134)-ROW(Z$6)),1)),"")</f>
        <v/>
      </c>
    </row>
    <row r="135" spans="1:26" x14ac:dyDescent="0.4">
      <c r="A135" s="43"/>
      <c r="B135" s="43" t="str" cm="1">
        <f t="array" ref="B135">IFERROR(_xlfn.SINGLE(INDEX(Data!A$1:$A$1009,_xlfn.AGGREGATE(15,6,((Data!$C$1:$C$1009=B$6)/(Data!$C$1:$C$1009=B$6))*ROW(Data!$C$1:$C$1009),ROW(B135)-ROW(B$6)),1)),"")</f>
        <v/>
      </c>
      <c r="C135" s="43"/>
      <c r="D135" s="43" t="str" cm="1">
        <f t="array" ref="D135">IFERROR(_xlfn.SINGLE(INDEX(Data!$A$1:C$1009,_xlfn.AGGREGATE(15,6,((Data!$C$1:$C$1009=D$6)/(Data!$C$1:$C$1009=D$6))*ROW(Data!$C$1:$C$1009),ROW(D135)-ROW(D$6)),1)),"")</f>
        <v/>
      </c>
      <c r="E135" s="43"/>
      <c r="F135" s="43" t="str" cm="1">
        <f t="array" ref="F135">IFERROR(_xlfn.SINGLE(INDEX(Data!$A$1:E$1009,_xlfn.AGGREGATE(15,6,((Data!$C$1:$C$1009=F$6)/(Data!$C$1:$C$1009=F$6))*ROW(Data!$C$1:$C$1009),ROW(F135)-ROW(F$6)),1)),"")</f>
        <v/>
      </c>
      <c r="G135" s="43"/>
      <c r="H135" s="43" t="str" cm="1">
        <f t="array" ref="H135">IFERROR(_xlfn.SINGLE(INDEX(Data!$A$1:G$1009,_xlfn.AGGREGATE(15,6,((Data!$C$1:$C$1009=H$6)/(Data!$C$1:$C$1009=H$6))*ROW(Data!$C$1:$C$1009),ROW(H135)-ROW(H$6)),1)),"")</f>
        <v/>
      </c>
      <c r="I135" s="43"/>
      <c r="J135" s="43" t="str" cm="1">
        <f t="array" ref="J135">IFERROR(_xlfn.SINGLE(INDEX(Data!$A$1:J$1009,_xlfn.AGGREGATE(15,6,((Data!$C$1:$C$1009=J$6)/(Data!$C$1:$C$1009=J$6))*ROW(Data!$C$1:$C$1009),ROW(J135)-ROW(J$6)),1)),"")</f>
        <v/>
      </c>
      <c r="K135" s="43"/>
      <c r="L135" s="43" t="str" cm="1">
        <f t="array" ref="L135">IFERROR(_xlfn.SINGLE(INDEX(Data!$A$1:L$1009,_xlfn.AGGREGATE(15,6,((Data!$C$1:$C$1009=L$6)/(Data!$C$1:$C$1009=L$6))*ROW(Data!$C$1:$C$1009),ROW(L135)-ROW(L$6)),1)),"")</f>
        <v/>
      </c>
      <c r="M135" s="43"/>
      <c r="N135" s="43" t="str" cm="1">
        <f t="array" ref="N135">IFERROR(_xlfn.SINGLE(INDEX(Data!$A$1:N$1009,_xlfn.AGGREGATE(15,6,((Data!$C$1:$C$1009=N$6)/(Data!$C$1:$C$1009=N$6))*ROW(Data!$C$1:$C$1009),ROW(N135)-ROW(N$6)),1)),"")</f>
        <v/>
      </c>
      <c r="O135" s="43"/>
      <c r="P135" s="43" t="str" cm="1">
        <f t="array" ref="P135">IFERROR(_xlfn.SINGLE(INDEX(Data!$A$1:Q$1009,_xlfn.AGGREGATE(15,6,((Data!$C$1:$C$1009=P$6)/(Data!$C$1:$C$1009=P$6))*ROW(Data!$C$1:$C$1009),ROW(P135)-ROW(P$6)),1)),"")</f>
        <v/>
      </c>
      <c r="Q135" s="43"/>
      <c r="R135" s="43" t="str" cm="1">
        <f t="array" ref="R135">IFERROR(_xlfn.SINGLE(INDEX(Data!$A$1:R$1009,_xlfn.AGGREGATE(15,6,((Data!$C$1:$C$1009=R$6)/(Data!$C$1:$C$1009=R$6))*ROW(Data!$C$1:$C$1009),ROW(R135)-ROW(R$6)),1)),"")</f>
        <v/>
      </c>
      <c r="S135" s="43"/>
      <c r="T135" s="43" t="str" cm="1">
        <f t="array" ref="T135">IFERROR(_xlfn.SINGLE(INDEX(Data!$A$1:S$1009,_xlfn.AGGREGATE(15,6,((Data!$C$1:$C$1009=T$6)/(Data!$C$1:$C$1009=T$6))*ROW(Data!$C$1:$C$1009),ROW(T135)-ROW(T$6)),1)),"")</f>
        <v/>
      </c>
      <c r="U135" s="43"/>
      <c r="V135" s="43" t="str" cm="1">
        <f t="array" ref="V135">IFERROR(_xlfn.SINGLE(INDEX(Data!$A$1:X$1009,_xlfn.AGGREGATE(15,6,((Data!$C$1:$C$1009=V$6)/(Data!$C$1:$C$1009=V$6))*ROW(Data!$C$1:$C$1009),ROW(V135)-ROW(V$6)),1)),"")</f>
        <v/>
      </c>
      <c r="W135" s="43"/>
      <c r="X135" s="43" t="str" cm="1">
        <f t="array" ref="X135">IFERROR(_xlfn.SINGLE(INDEX(Data!$A$1:Z$1009,_xlfn.AGGREGATE(15,6,((Data!$C$1:$C$1009=X$6)/(Data!$C$1:$C$1009=X$6))*ROW(Data!$C$1:$C$1009),ROW(X135)-ROW(X$6)),1)),"")</f>
        <v/>
      </c>
      <c r="Y135" s="43"/>
      <c r="Z135" s="43" t="str" cm="1">
        <f t="array" ref="Z135">IFERROR(_xlfn.SINGLE(INDEX(Data!$A$1:AB$1009,_xlfn.AGGREGATE(15,6,((Data!$C$1:$C$1009=Z$6)/(Data!$C$1:$C$1009=Z$6))*ROW(Data!$C$1:$C$1009),ROW(Z135)-ROW(Z$6)),1)),"")</f>
        <v/>
      </c>
    </row>
    <row r="136" spans="1:26" x14ac:dyDescent="0.4">
      <c r="A136" s="43"/>
      <c r="B136" s="43" t="str" cm="1">
        <f t="array" ref="B136">IFERROR(_xlfn.SINGLE(INDEX(Data!A$1:$A$1009,_xlfn.AGGREGATE(15,6,((Data!$C$1:$C$1009=B$6)/(Data!$C$1:$C$1009=B$6))*ROW(Data!$C$1:$C$1009),ROW(B136)-ROW(B$6)),1)),"")</f>
        <v/>
      </c>
      <c r="C136" s="43"/>
      <c r="D136" s="43" t="str" cm="1">
        <f t="array" ref="D136">IFERROR(_xlfn.SINGLE(INDEX(Data!$A$1:C$1009,_xlfn.AGGREGATE(15,6,((Data!$C$1:$C$1009=D$6)/(Data!$C$1:$C$1009=D$6))*ROW(Data!$C$1:$C$1009),ROW(D136)-ROW(D$6)),1)),"")</f>
        <v/>
      </c>
      <c r="E136" s="43"/>
      <c r="F136" s="43" t="str" cm="1">
        <f t="array" ref="F136">IFERROR(_xlfn.SINGLE(INDEX(Data!$A$1:E$1009,_xlfn.AGGREGATE(15,6,((Data!$C$1:$C$1009=F$6)/(Data!$C$1:$C$1009=F$6))*ROW(Data!$C$1:$C$1009),ROW(F136)-ROW(F$6)),1)),"")</f>
        <v/>
      </c>
      <c r="G136" s="43"/>
      <c r="H136" s="43" t="str" cm="1">
        <f t="array" ref="H136">IFERROR(_xlfn.SINGLE(INDEX(Data!$A$1:G$1009,_xlfn.AGGREGATE(15,6,((Data!$C$1:$C$1009=H$6)/(Data!$C$1:$C$1009=H$6))*ROW(Data!$C$1:$C$1009),ROW(H136)-ROW(H$6)),1)),"")</f>
        <v/>
      </c>
      <c r="I136" s="43"/>
      <c r="J136" s="43" t="str" cm="1">
        <f t="array" ref="J136">IFERROR(_xlfn.SINGLE(INDEX(Data!$A$1:J$1009,_xlfn.AGGREGATE(15,6,((Data!$C$1:$C$1009=J$6)/(Data!$C$1:$C$1009=J$6))*ROW(Data!$C$1:$C$1009),ROW(J136)-ROW(J$6)),1)),"")</f>
        <v/>
      </c>
      <c r="K136" s="43"/>
      <c r="L136" s="43" t="str" cm="1">
        <f t="array" ref="L136">IFERROR(_xlfn.SINGLE(INDEX(Data!$A$1:L$1009,_xlfn.AGGREGATE(15,6,((Data!$C$1:$C$1009=L$6)/(Data!$C$1:$C$1009=L$6))*ROW(Data!$C$1:$C$1009),ROW(L136)-ROW(L$6)),1)),"")</f>
        <v/>
      </c>
      <c r="M136" s="43"/>
      <c r="N136" s="43" t="str" cm="1">
        <f t="array" ref="N136">IFERROR(_xlfn.SINGLE(INDEX(Data!$A$1:N$1009,_xlfn.AGGREGATE(15,6,((Data!$C$1:$C$1009=N$6)/(Data!$C$1:$C$1009=N$6))*ROW(Data!$C$1:$C$1009),ROW(N136)-ROW(N$6)),1)),"")</f>
        <v/>
      </c>
      <c r="O136" s="43"/>
      <c r="P136" s="43" t="str" cm="1">
        <f t="array" ref="P136">IFERROR(_xlfn.SINGLE(INDEX(Data!$A$1:Q$1009,_xlfn.AGGREGATE(15,6,((Data!$C$1:$C$1009=P$6)/(Data!$C$1:$C$1009=P$6))*ROW(Data!$C$1:$C$1009),ROW(P136)-ROW(P$6)),1)),"")</f>
        <v/>
      </c>
      <c r="Q136" s="43"/>
      <c r="R136" s="43" t="str" cm="1">
        <f t="array" ref="R136">IFERROR(_xlfn.SINGLE(INDEX(Data!$A$1:R$1009,_xlfn.AGGREGATE(15,6,((Data!$C$1:$C$1009=R$6)/(Data!$C$1:$C$1009=R$6))*ROW(Data!$C$1:$C$1009),ROW(R136)-ROW(R$6)),1)),"")</f>
        <v/>
      </c>
      <c r="S136" s="43"/>
      <c r="T136" s="43" t="str" cm="1">
        <f t="array" ref="T136">IFERROR(_xlfn.SINGLE(INDEX(Data!$A$1:S$1009,_xlfn.AGGREGATE(15,6,((Data!$C$1:$C$1009=T$6)/(Data!$C$1:$C$1009=T$6))*ROW(Data!$C$1:$C$1009),ROW(T136)-ROW(T$6)),1)),"")</f>
        <v/>
      </c>
      <c r="U136" s="43"/>
      <c r="V136" s="43" t="str" cm="1">
        <f t="array" ref="V136">IFERROR(_xlfn.SINGLE(INDEX(Data!$A$1:X$1009,_xlfn.AGGREGATE(15,6,((Data!$C$1:$C$1009=V$6)/(Data!$C$1:$C$1009=V$6))*ROW(Data!$C$1:$C$1009),ROW(V136)-ROW(V$6)),1)),"")</f>
        <v/>
      </c>
      <c r="W136" s="43"/>
      <c r="X136" s="43" t="str" cm="1">
        <f t="array" ref="X136">IFERROR(_xlfn.SINGLE(INDEX(Data!$A$1:Z$1009,_xlfn.AGGREGATE(15,6,((Data!$C$1:$C$1009=X$6)/(Data!$C$1:$C$1009=X$6))*ROW(Data!$C$1:$C$1009),ROW(X136)-ROW(X$6)),1)),"")</f>
        <v/>
      </c>
      <c r="Y136" s="43"/>
      <c r="Z136" s="43" t="str" cm="1">
        <f t="array" ref="Z136">IFERROR(_xlfn.SINGLE(INDEX(Data!$A$1:AB$1009,_xlfn.AGGREGATE(15,6,((Data!$C$1:$C$1009=Z$6)/(Data!$C$1:$C$1009=Z$6))*ROW(Data!$C$1:$C$1009),ROW(Z136)-ROW(Z$6)),1)),"")</f>
        <v/>
      </c>
    </row>
    <row r="137" spans="1:26" x14ac:dyDescent="0.4">
      <c r="A137" s="43"/>
      <c r="B137" s="43" t="str" cm="1">
        <f t="array" ref="B137">IFERROR(_xlfn.SINGLE(INDEX(Data!A$1:$A$1009,_xlfn.AGGREGATE(15,6,((Data!$C$1:$C$1009=B$6)/(Data!$C$1:$C$1009=B$6))*ROW(Data!$C$1:$C$1009),ROW(B137)-ROW(B$6)),1)),"")</f>
        <v/>
      </c>
      <c r="C137" s="43"/>
      <c r="D137" s="43" t="str" cm="1">
        <f t="array" ref="D137">IFERROR(_xlfn.SINGLE(INDEX(Data!$A$1:C$1009,_xlfn.AGGREGATE(15,6,((Data!$C$1:$C$1009=D$6)/(Data!$C$1:$C$1009=D$6))*ROW(Data!$C$1:$C$1009),ROW(D137)-ROW(D$6)),1)),"")</f>
        <v/>
      </c>
      <c r="E137" s="43"/>
      <c r="F137" s="43" t="str" cm="1">
        <f t="array" ref="F137">IFERROR(_xlfn.SINGLE(INDEX(Data!$A$1:E$1009,_xlfn.AGGREGATE(15,6,((Data!$C$1:$C$1009=F$6)/(Data!$C$1:$C$1009=F$6))*ROW(Data!$C$1:$C$1009),ROW(F137)-ROW(F$6)),1)),"")</f>
        <v/>
      </c>
      <c r="G137" s="43"/>
      <c r="H137" s="43" t="str" cm="1">
        <f t="array" ref="H137">IFERROR(_xlfn.SINGLE(INDEX(Data!$A$1:G$1009,_xlfn.AGGREGATE(15,6,((Data!$C$1:$C$1009=H$6)/(Data!$C$1:$C$1009=H$6))*ROW(Data!$C$1:$C$1009),ROW(H137)-ROW(H$6)),1)),"")</f>
        <v/>
      </c>
      <c r="I137" s="43"/>
      <c r="J137" s="43" t="str" cm="1">
        <f t="array" ref="J137">IFERROR(_xlfn.SINGLE(INDEX(Data!$A$1:J$1009,_xlfn.AGGREGATE(15,6,((Data!$C$1:$C$1009=J$6)/(Data!$C$1:$C$1009=J$6))*ROW(Data!$C$1:$C$1009),ROW(J137)-ROW(J$6)),1)),"")</f>
        <v/>
      </c>
      <c r="K137" s="43"/>
      <c r="L137" s="43" t="str" cm="1">
        <f t="array" ref="L137">IFERROR(_xlfn.SINGLE(INDEX(Data!$A$1:L$1009,_xlfn.AGGREGATE(15,6,((Data!$C$1:$C$1009=L$6)/(Data!$C$1:$C$1009=L$6))*ROW(Data!$C$1:$C$1009),ROW(L137)-ROW(L$6)),1)),"")</f>
        <v/>
      </c>
      <c r="M137" s="43"/>
      <c r="N137" s="43" t="str" cm="1">
        <f t="array" ref="N137">IFERROR(_xlfn.SINGLE(INDEX(Data!$A$1:N$1009,_xlfn.AGGREGATE(15,6,((Data!$C$1:$C$1009=N$6)/(Data!$C$1:$C$1009=N$6))*ROW(Data!$C$1:$C$1009),ROW(N137)-ROW(N$6)),1)),"")</f>
        <v/>
      </c>
      <c r="O137" s="43"/>
      <c r="P137" s="43" t="str" cm="1">
        <f t="array" ref="P137">IFERROR(_xlfn.SINGLE(INDEX(Data!$A$1:Q$1009,_xlfn.AGGREGATE(15,6,((Data!$C$1:$C$1009=P$6)/(Data!$C$1:$C$1009=P$6))*ROW(Data!$C$1:$C$1009),ROW(P137)-ROW(P$6)),1)),"")</f>
        <v/>
      </c>
      <c r="Q137" s="43"/>
      <c r="R137" s="43" t="str" cm="1">
        <f t="array" ref="R137">IFERROR(_xlfn.SINGLE(INDEX(Data!$A$1:R$1009,_xlfn.AGGREGATE(15,6,((Data!$C$1:$C$1009=R$6)/(Data!$C$1:$C$1009=R$6))*ROW(Data!$C$1:$C$1009),ROW(R137)-ROW(R$6)),1)),"")</f>
        <v/>
      </c>
      <c r="S137" s="43"/>
      <c r="T137" s="43" t="str" cm="1">
        <f t="array" ref="T137">IFERROR(_xlfn.SINGLE(INDEX(Data!$A$1:S$1009,_xlfn.AGGREGATE(15,6,((Data!$C$1:$C$1009=T$6)/(Data!$C$1:$C$1009=T$6))*ROW(Data!$C$1:$C$1009),ROW(T137)-ROW(T$6)),1)),"")</f>
        <v/>
      </c>
      <c r="U137" s="43"/>
      <c r="V137" s="43" t="str" cm="1">
        <f t="array" ref="V137">IFERROR(_xlfn.SINGLE(INDEX(Data!$A$1:X$1009,_xlfn.AGGREGATE(15,6,((Data!$C$1:$C$1009=V$6)/(Data!$C$1:$C$1009=V$6))*ROW(Data!$C$1:$C$1009),ROW(V137)-ROW(V$6)),1)),"")</f>
        <v/>
      </c>
      <c r="W137" s="43"/>
      <c r="X137" s="43" t="str" cm="1">
        <f t="array" ref="X137">IFERROR(_xlfn.SINGLE(INDEX(Data!$A$1:Z$1009,_xlfn.AGGREGATE(15,6,((Data!$C$1:$C$1009=X$6)/(Data!$C$1:$C$1009=X$6))*ROW(Data!$C$1:$C$1009),ROW(X137)-ROW(X$6)),1)),"")</f>
        <v/>
      </c>
      <c r="Y137" s="43"/>
      <c r="Z137" s="43" t="str" cm="1">
        <f t="array" ref="Z137">IFERROR(_xlfn.SINGLE(INDEX(Data!$A$1:AB$1009,_xlfn.AGGREGATE(15,6,((Data!$C$1:$C$1009=Z$6)/(Data!$C$1:$C$1009=Z$6))*ROW(Data!$C$1:$C$1009),ROW(Z137)-ROW(Z$6)),1)),"")</f>
        <v/>
      </c>
    </row>
    <row r="138" spans="1:26" x14ac:dyDescent="0.4">
      <c r="A138" s="43"/>
      <c r="B138" s="43" t="str" cm="1">
        <f t="array" ref="B138">IFERROR(_xlfn.SINGLE(INDEX(Data!A$1:$A$1009,_xlfn.AGGREGATE(15,6,((Data!$C$1:$C$1009=B$6)/(Data!$C$1:$C$1009=B$6))*ROW(Data!$C$1:$C$1009),ROW(B138)-ROW(B$6)),1)),"")</f>
        <v/>
      </c>
      <c r="C138" s="43"/>
      <c r="D138" s="43" t="str" cm="1">
        <f t="array" ref="D138">IFERROR(_xlfn.SINGLE(INDEX(Data!$A$1:C$1009,_xlfn.AGGREGATE(15,6,((Data!$C$1:$C$1009=D$6)/(Data!$C$1:$C$1009=D$6))*ROW(Data!$C$1:$C$1009),ROW(D138)-ROW(D$6)),1)),"")</f>
        <v/>
      </c>
      <c r="E138" s="43"/>
      <c r="F138" s="43" t="str" cm="1">
        <f t="array" ref="F138">IFERROR(_xlfn.SINGLE(INDEX(Data!$A$1:E$1009,_xlfn.AGGREGATE(15,6,((Data!$C$1:$C$1009=F$6)/(Data!$C$1:$C$1009=F$6))*ROW(Data!$C$1:$C$1009),ROW(F138)-ROW(F$6)),1)),"")</f>
        <v/>
      </c>
      <c r="G138" s="43"/>
      <c r="H138" s="43" t="str" cm="1">
        <f t="array" ref="H138">IFERROR(_xlfn.SINGLE(INDEX(Data!$A$1:G$1009,_xlfn.AGGREGATE(15,6,((Data!$C$1:$C$1009=H$6)/(Data!$C$1:$C$1009=H$6))*ROW(Data!$C$1:$C$1009),ROW(H138)-ROW(H$6)),1)),"")</f>
        <v/>
      </c>
      <c r="I138" s="43"/>
      <c r="J138" s="43" t="str" cm="1">
        <f t="array" ref="J138">IFERROR(_xlfn.SINGLE(INDEX(Data!$A$1:J$1009,_xlfn.AGGREGATE(15,6,((Data!$C$1:$C$1009=J$6)/(Data!$C$1:$C$1009=J$6))*ROW(Data!$C$1:$C$1009),ROW(J138)-ROW(J$6)),1)),"")</f>
        <v/>
      </c>
      <c r="K138" s="43"/>
      <c r="L138" s="43" t="str" cm="1">
        <f t="array" ref="L138">IFERROR(_xlfn.SINGLE(INDEX(Data!$A$1:L$1009,_xlfn.AGGREGATE(15,6,((Data!$C$1:$C$1009=L$6)/(Data!$C$1:$C$1009=L$6))*ROW(Data!$C$1:$C$1009),ROW(L138)-ROW(L$6)),1)),"")</f>
        <v/>
      </c>
      <c r="M138" s="43"/>
      <c r="N138" s="43" t="str" cm="1">
        <f t="array" ref="N138">IFERROR(_xlfn.SINGLE(INDEX(Data!$A$1:N$1009,_xlfn.AGGREGATE(15,6,((Data!$C$1:$C$1009=N$6)/(Data!$C$1:$C$1009=N$6))*ROW(Data!$C$1:$C$1009),ROW(N138)-ROW(N$6)),1)),"")</f>
        <v/>
      </c>
      <c r="O138" s="43"/>
      <c r="P138" s="43" t="str" cm="1">
        <f t="array" ref="P138">IFERROR(_xlfn.SINGLE(INDEX(Data!$A$1:Q$1009,_xlfn.AGGREGATE(15,6,((Data!$C$1:$C$1009=P$6)/(Data!$C$1:$C$1009=P$6))*ROW(Data!$C$1:$C$1009),ROW(P138)-ROW(P$6)),1)),"")</f>
        <v/>
      </c>
      <c r="Q138" s="43"/>
      <c r="R138" s="43" t="str" cm="1">
        <f t="array" ref="R138">IFERROR(_xlfn.SINGLE(INDEX(Data!$A$1:R$1009,_xlfn.AGGREGATE(15,6,((Data!$C$1:$C$1009=R$6)/(Data!$C$1:$C$1009=R$6))*ROW(Data!$C$1:$C$1009),ROW(R138)-ROW(R$6)),1)),"")</f>
        <v/>
      </c>
      <c r="S138" s="43"/>
      <c r="T138" s="43" t="str" cm="1">
        <f t="array" ref="T138">IFERROR(_xlfn.SINGLE(INDEX(Data!$A$1:S$1009,_xlfn.AGGREGATE(15,6,((Data!$C$1:$C$1009=T$6)/(Data!$C$1:$C$1009=T$6))*ROW(Data!$C$1:$C$1009),ROW(T138)-ROW(T$6)),1)),"")</f>
        <v/>
      </c>
      <c r="U138" s="43"/>
      <c r="V138" s="43" t="str" cm="1">
        <f t="array" ref="V138">IFERROR(_xlfn.SINGLE(INDEX(Data!$A$1:X$1009,_xlfn.AGGREGATE(15,6,((Data!$C$1:$C$1009=V$6)/(Data!$C$1:$C$1009=V$6))*ROW(Data!$C$1:$C$1009),ROW(V138)-ROW(V$6)),1)),"")</f>
        <v/>
      </c>
      <c r="W138" s="43"/>
      <c r="X138" s="43" t="str" cm="1">
        <f t="array" ref="X138">IFERROR(_xlfn.SINGLE(INDEX(Data!$A$1:Z$1009,_xlfn.AGGREGATE(15,6,((Data!$C$1:$C$1009=X$6)/(Data!$C$1:$C$1009=X$6))*ROW(Data!$C$1:$C$1009),ROW(X138)-ROW(X$6)),1)),"")</f>
        <v/>
      </c>
      <c r="Y138" s="43"/>
      <c r="Z138" s="43" t="str" cm="1">
        <f t="array" ref="Z138">IFERROR(_xlfn.SINGLE(INDEX(Data!$A$1:AB$1009,_xlfn.AGGREGATE(15,6,((Data!$C$1:$C$1009=Z$6)/(Data!$C$1:$C$1009=Z$6))*ROW(Data!$C$1:$C$1009),ROW(Z138)-ROW(Z$6)),1)),"")</f>
        <v/>
      </c>
    </row>
    <row r="139" spans="1:26" x14ac:dyDescent="0.4">
      <c r="A139" s="43"/>
      <c r="B139" s="43" t="str" cm="1">
        <f t="array" ref="B139">IFERROR(_xlfn.SINGLE(INDEX(Data!A$1:$A$1009,_xlfn.AGGREGATE(15,6,((Data!$C$1:$C$1009=B$6)/(Data!$C$1:$C$1009=B$6))*ROW(Data!$C$1:$C$1009),ROW(B139)-ROW(B$6)),1)),"")</f>
        <v/>
      </c>
      <c r="C139" s="43"/>
      <c r="D139" s="43" t="str" cm="1">
        <f t="array" ref="D139">IFERROR(_xlfn.SINGLE(INDEX(Data!$A$1:C$1009,_xlfn.AGGREGATE(15,6,((Data!$C$1:$C$1009=D$6)/(Data!$C$1:$C$1009=D$6))*ROW(Data!$C$1:$C$1009),ROW(D139)-ROW(D$6)),1)),"")</f>
        <v/>
      </c>
      <c r="E139" s="43"/>
      <c r="F139" s="43" t="str" cm="1">
        <f t="array" ref="F139">IFERROR(_xlfn.SINGLE(INDEX(Data!$A$1:E$1009,_xlfn.AGGREGATE(15,6,((Data!$C$1:$C$1009=F$6)/(Data!$C$1:$C$1009=F$6))*ROW(Data!$C$1:$C$1009),ROW(F139)-ROW(F$6)),1)),"")</f>
        <v/>
      </c>
      <c r="G139" s="43"/>
      <c r="H139" s="43" t="str" cm="1">
        <f t="array" ref="H139">IFERROR(_xlfn.SINGLE(INDEX(Data!$A$1:G$1009,_xlfn.AGGREGATE(15,6,((Data!$C$1:$C$1009=H$6)/(Data!$C$1:$C$1009=H$6))*ROW(Data!$C$1:$C$1009),ROW(H139)-ROW(H$6)),1)),"")</f>
        <v/>
      </c>
      <c r="I139" s="43"/>
      <c r="J139" s="43" t="str" cm="1">
        <f t="array" ref="J139">IFERROR(_xlfn.SINGLE(INDEX(Data!$A$1:J$1009,_xlfn.AGGREGATE(15,6,((Data!$C$1:$C$1009=J$6)/(Data!$C$1:$C$1009=J$6))*ROW(Data!$C$1:$C$1009),ROW(J139)-ROW(J$6)),1)),"")</f>
        <v/>
      </c>
      <c r="K139" s="43"/>
      <c r="L139" s="43" t="str" cm="1">
        <f t="array" ref="L139">IFERROR(_xlfn.SINGLE(INDEX(Data!$A$1:L$1009,_xlfn.AGGREGATE(15,6,((Data!$C$1:$C$1009=L$6)/(Data!$C$1:$C$1009=L$6))*ROW(Data!$C$1:$C$1009),ROW(L139)-ROW(L$6)),1)),"")</f>
        <v/>
      </c>
      <c r="M139" s="43"/>
      <c r="N139" s="43" t="str" cm="1">
        <f t="array" ref="N139">IFERROR(_xlfn.SINGLE(INDEX(Data!$A$1:N$1009,_xlfn.AGGREGATE(15,6,((Data!$C$1:$C$1009=N$6)/(Data!$C$1:$C$1009=N$6))*ROW(Data!$C$1:$C$1009),ROW(N139)-ROW(N$6)),1)),"")</f>
        <v/>
      </c>
      <c r="O139" s="43"/>
      <c r="P139" s="43" t="str" cm="1">
        <f t="array" ref="P139">IFERROR(_xlfn.SINGLE(INDEX(Data!$A$1:Q$1009,_xlfn.AGGREGATE(15,6,((Data!$C$1:$C$1009=P$6)/(Data!$C$1:$C$1009=P$6))*ROW(Data!$C$1:$C$1009),ROW(P139)-ROW(P$6)),1)),"")</f>
        <v/>
      </c>
      <c r="Q139" s="43"/>
      <c r="R139" s="43" t="str" cm="1">
        <f t="array" ref="R139">IFERROR(_xlfn.SINGLE(INDEX(Data!$A$1:R$1009,_xlfn.AGGREGATE(15,6,((Data!$C$1:$C$1009=R$6)/(Data!$C$1:$C$1009=R$6))*ROW(Data!$C$1:$C$1009),ROW(R139)-ROW(R$6)),1)),"")</f>
        <v/>
      </c>
      <c r="S139" s="43"/>
      <c r="T139" s="43" t="str" cm="1">
        <f t="array" ref="T139">IFERROR(_xlfn.SINGLE(INDEX(Data!$A$1:S$1009,_xlfn.AGGREGATE(15,6,((Data!$C$1:$C$1009=T$6)/(Data!$C$1:$C$1009=T$6))*ROW(Data!$C$1:$C$1009),ROW(T139)-ROW(T$6)),1)),"")</f>
        <v/>
      </c>
      <c r="U139" s="43"/>
      <c r="V139" s="43" t="str" cm="1">
        <f t="array" ref="V139">IFERROR(_xlfn.SINGLE(INDEX(Data!$A$1:X$1009,_xlfn.AGGREGATE(15,6,((Data!$C$1:$C$1009=V$6)/(Data!$C$1:$C$1009=V$6))*ROW(Data!$C$1:$C$1009),ROW(V139)-ROW(V$6)),1)),"")</f>
        <v/>
      </c>
      <c r="W139" s="43"/>
      <c r="X139" s="43" t="str" cm="1">
        <f t="array" ref="X139">IFERROR(_xlfn.SINGLE(INDEX(Data!$A$1:Z$1009,_xlfn.AGGREGATE(15,6,((Data!$C$1:$C$1009=X$6)/(Data!$C$1:$C$1009=X$6))*ROW(Data!$C$1:$C$1009),ROW(X139)-ROW(X$6)),1)),"")</f>
        <v/>
      </c>
      <c r="Y139" s="43"/>
      <c r="Z139" s="43" t="str" cm="1">
        <f t="array" ref="Z139">IFERROR(_xlfn.SINGLE(INDEX(Data!$A$1:AB$1009,_xlfn.AGGREGATE(15,6,((Data!$C$1:$C$1009=Z$6)/(Data!$C$1:$C$1009=Z$6))*ROW(Data!$C$1:$C$1009),ROW(Z139)-ROW(Z$6)),1)),"")</f>
        <v/>
      </c>
    </row>
    <row r="140" spans="1:26" x14ac:dyDescent="0.4">
      <c r="A140" s="43"/>
      <c r="B140" s="43" t="str" cm="1">
        <f t="array" ref="B140">IFERROR(_xlfn.SINGLE(INDEX(Data!A$1:$A$1009,_xlfn.AGGREGATE(15,6,((Data!$C$1:$C$1009=B$6)/(Data!$C$1:$C$1009=B$6))*ROW(Data!$C$1:$C$1009),ROW(B140)-ROW(B$6)),1)),"")</f>
        <v/>
      </c>
      <c r="C140" s="43"/>
      <c r="D140" s="43" t="str" cm="1">
        <f t="array" ref="D140">IFERROR(_xlfn.SINGLE(INDEX(Data!$A$1:C$1009,_xlfn.AGGREGATE(15,6,((Data!$C$1:$C$1009=D$6)/(Data!$C$1:$C$1009=D$6))*ROW(Data!$C$1:$C$1009),ROW(D140)-ROW(D$6)),1)),"")</f>
        <v/>
      </c>
      <c r="E140" s="43"/>
      <c r="F140" s="43" t="str" cm="1">
        <f t="array" ref="F140">IFERROR(_xlfn.SINGLE(INDEX(Data!$A$1:E$1009,_xlfn.AGGREGATE(15,6,((Data!$C$1:$C$1009=F$6)/(Data!$C$1:$C$1009=F$6))*ROW(Data!$C$1:$C$1009),ROW(F140)-ROW(F$6)),1)),"")</f>
        <v/>
      </c>
      <c r="G140" s="43"/>
      <c r="H140" s="43" t="str" cm="1">
        <f t="array" ref="H140">IFERROR(_xlfn.SINGLE(INDEX(Data!$A$1:G$1009,_xlfn.AGGREGATE(15,6,((Data!$C$1:$C$1009=H$6)/(Data!$C$1:$C$1009=H$6))*ROW(Data!$C$1:$C$1009),ROW(H140)-ROW(H$6)),1)),"")</f>
        <v/>
      </c>
      <c r="I140" s="43"/>
      <c r="J140" s="43" t="str" cm="1">
        <f t="array" ref="J140">IFERROR(_xlfn.SINGLE(INDEX(Data!$A$1:J$1009,_xlfn.AGGREGATE(15,6,((Data!$C$1:$C$1009=J$6)/(Data!$C$1:$C$1009=J$6))*ROW(Data!$C$1:$C$1009),ROW(J140)-ROW(J$6)),1)),"")</f>
        <v/>
      </c>
      <c r="K140" s="43"/>
      <c r="L140" s="43" t="str" cm="1">
        <f t="array" ref="L140">IFERROR(_xlfn.SINGLE(INDEX(Data!$A$1:L$1009,_xlfn.AGGREGATE(15,6,((Data!$C$1:$C$1009=L$6)/(Data!$C$1:$C$1009=L$6))*ROW(Data!$C$1:$C$1009),ROW(L140)-ROW(L$6)),1)),"")</f>
        <v/>
      </c>
      <c r="M140" s="43"/>
      <c r="N140" s="43" t="str" cm="1">
        <f t="array" ref="N140">IFERROR(_xlfn.SINGLE(INDEX(Data!$A$1:N$1009,_xlfn.AGGREGATE(15,6,((Data!$C$1:$C$1009=N$6)/(Data!$C$1:$C$1009=N$6))*ROW(Data!$C$1:$C$1009),ROW(N140)-ROW(N$6)),1)),"")</f>
        <v/>
      </c>
      <c r="O140" s="43"/>
      <c r="P140" s="43" t="str" cm="1">
        <f t="array" ref="P140">IFERROR(_xlfn.SINGLE(INDEX(Data!$A$1:Q$1009,_xlfn.AGGREGATE(15,6,((Data!$C$1:$C$1009=P$6)/(Data!$C$1:$C$1009=P$6))*ROW(Data!$C$1:$C$1009),ROW(P140)-ROW(P$6)),1)),"")</f>
        <v/>
      </c>
      <c r="Q140" s="43"/>
      <c r="R140" s="43" t="str" cm="1">
        <f t="array" ref="R140">IFERROR(_xlfn.SINGLE(INDEX(Data!$A$1:R$1009,_xlfn.AGGREGATE(15,6,((Data!$C$1:$C$1009=R$6)/(Data!$C$1:$C$1009=R$6))*ROW(Data!$C$1:$C$1009),ROW(R140)-ROW(R$6)),1)),"")</f>
        <v/>
      </c>
      <c r="S140" s="43"/>
      <c r="T140" s="43" t="str" cm="1">
        <f t="array" ref="T140">IFERROR(_xlfn.SINGLE(INDEX(Data!$A$1:S$1009,_xlfn.AGGREGATE(15,6,((Data!$C$1:$C$1009=T$6)/(Data!$C$1:$C$1009=T$6))*ROW(Data!$C$1:$C$1009),ROW(T140)-ROW(T$6)),1)),"")</f>
        <v/>
      </c>
      <c r="U140" s="43"/>
      <c r="V140" s="43" t="str" cm="1">
        <f t="array" ref="V140">IFERROR(_xlfn.SINGLE(INDEX(Data!$A$1:X$1009,_xlfn.AGGREGATE(15,6,((Data!$C$1:$C$1009=V$6)/(Data!$C$1:$C$1009=V$6))*ROW(Data!$C$1:$C$1009),ROW(V140)-ROW(V$6)),1)),"")</f>
        <v/>
      </c>
      <c r="W140" s="43"/>
      <c r="X140" s="43" t="str" cm="1">
        <f t="array" ref="X140">IFERROR(_xlfn.SINGLE(INDEX(Data!$A$1:Z$1009,_xlfn.AGGREGATE(15,6,((Data!$C$1:$C$1009=X$6)/(Data!$C$1:$C$1009=X$6))*ROW(Data!$C$1:$C$1009),ROW(X140)-ROW(X$6)),1)),"")</f>
        <v/>
      </c>
      <c r="Y140" s="43"/>
      <c r="Z140" s="43" t="str" cm="1">
        <f t="array" ref="Z140">IFERROR(_xlfn.SINGLE(INDEX(Data!$A$1:AB$1009,_xlfn.AGGREGATE(15,6,((Data!$C$1:$C$1009=Z$6)/(Data!$C$1:$C$1009=Z$6))*ROW(Data!$C$1:$C$1009),ROW(Z140)-ROW(Z$6)),1)),"")</f>
        <v/>
      </c>
    </row>
    <row r="141" spans="1:26" x14ac:dyDescent="0.4">
      <c r="A141" s="43"/>
      <c r="B141" s="43" t="str" cm="1">
        <f t="array" ref="B141">IFERROR(_xlfn.SINGLE(INDEX(Data!A$1:$A$1009,_xlfn.AGGREGATE(15,6,((Data!$C$1:$C$1009=B$6)/(Data!$C$1:$C$1009=B$6))*ROW(Data!$C$1:$C$1009),ROW(B141)-ROW(B$6)),1)),"")</f>
        <v/>
      </c>
      <c r="C141" s="43"/>
      <c r="D141" s="43" t="str" cm="1">
        <f t="array" ref="D141">IFERROR(_xlfn.SINGLE(INDEX(Data!$A$1:C$1009,_xlfn.AGGREGATE(15,6,((Data!$C$1:$C$1009=D$6)/(Data!$C$1:$C$1009=D$6))*ROW(Data!$C$1:$C$1009),ROW(D141)-ROW(D$6)),1)),"")</f>
        <v/>
      </c>
      <c r="E141" s="43"/>
      <c r="F141" s="43" t="str" cm="1">
        <f t="array" ref="F141">IFERROR(_xlfn.SINGLE(INDEX(Data!$A$1:E$1009,_xlfn.AGGREGATE(15,6,((Data!$C$1:$C$1009=F$6)/(Data!$C$1:$C$1009=F$6))*ROW(Data!$C$1:$C$1009),ROW(F141)-ROW(F$6)),1)),"")</f>
        <v/>
      </c>
      <c r="G141" s="43"/>
      <c r="H141" s="43" t="str" cm="1">
        <f t="array" ref="H141">IFERROR(_xlfn.SINGLE(INDEX(Data!$A$1:G$1009,_xlfn.AGGREGATE(15,6,((Data!$C$1:$C$1009=H$6)/(Data!$C$1:$C$1009=H$6))*ROW(Data!$C$1:$C$1009),ROW(H141)-ROW(H$6)),1)),"")</f>
        <v/>
      </c>
      <c r="I141" s="43"/>
      <c r="J141" s="43" t="str" cm="1">
        <f t="array" ref="J141">IFERROR(_xlfn.SINGLE(INDEX(Data!$A$1:J$1009,_xlfn.AGGREGATE(15,6,((Data!$C$1:$C$1009=J$6)/(Data!$C$1:$C$1009=J$6))*ROW(Data!$C$1:$C$1009),ROW(J141)-ROW(J$6)),1)),"")</f>
        <v/>
      </c>
      <c r="K141" s="43"/>
      <c r="L141" s="43" t="str" cm="1">
        <f t="array" ref="L141">IFERROR(_xlfn.SINGLE(INDEX(Data!$A$1:L$1009,_xlfn.AGGREGATE(15,6,((Data!$C$1:$C$1009=L$6)/(Data!$C$1:$C$1009=L$6))*ROW(Data!$C$1:$C$1009),ROW(L141)-ROW(L$6)),1)),"")</f>
        <v/>
      </c>
      <c r="M141" s="43"/>
      <c r="N141" s="43" t="str" cm="1">
        <f t="array" ref="N141">IFERROR(_xlfn.SINGLE(INDEX(Data!$A$1:N$1009,_xlfn.AGGREGATE(15,6,((Data!$C$1:$C$1009=N$6)/(Data!$C$1:$C$1009=N$6))*ROW(Data!$C$1:$C$1009),ROW(N141)-ROW(N$6)),1)),"")</f>
        <v/>
      </c>
      <c r="O141" s="43"/>
      <c r="P141" s="43" t="str" cm="1">
        <f t="array" ref="P141">IFERROR(_xlfn.SINGLE(INDEX(Data!$A$1:Q$1009,_xlfn.AGGREGATE(15,6,((Data!$C$1:$C$1009=P$6)/(Data!$C$1:$C$1009=P$6))*ROW(Data!$C$1:$C$1009),ROW(P141)-ROW(P$6)),1)),"")</f>
        <v/>
      </c>
      <c r="Q141" s="43"/>
      <c r="R141" s="43" t="str" cm="1">
        <f t="array" ref="R141">IFERROR(_xlfn.SINGLE(INDEX(Data!$A$1:R$1009,_xlfn.AGGREGATE(15,6,((Data!$C$1:$C$1009=R$6)/(Data!$C$1:$C$1009=R$6))*ROW(Data!$C$1:$C$1009),ROW(R141)-ROW(R$6)),1)),"")</f>
        <v/>
      </c>
      <c r="S141" s="43"/>
      <c r="T141" s="43" t="str" cm="1">
        <f t="array" ref="T141">IFERROR(_xlfn.SINGLE(INDEX(Data!$A$1:S$1009,_xlfn.AGGREGATE(15,6,((Data!$C$1:$C$1009=T$6)/(Data!$C$1:$C$1009=T$6))*ROW(Data!$C$1:$C$1009),ROW(T141)-ROW(T$6)),1)),"")</f>
        <v/>
      </c>
      <c r="U141" s="43"/>
      <c r="V141" s="43" t="str" cm="1">
        <f t="array" ref="V141">IFERROR(_xlfn.SINGLE(INDEX(Data!$A$1:X$1009,_xlfn.AGGREGATE(15,6,((Data!$C$1:$C$1009=V$6)/(Data!$C$1:$C$1009=V$6))*ROW(Data!$C$1:$C$1009),ROW(V141)-ROW(V$6)),1)),"")</f>
        <v/>
      </c>
      <c r="W141" s="43"/>
      <c r="X141" s="43" t="str" cm="1">
        <f t="array" ref="X141">IFERROR(_xlfn.SINGLE(INDEX(Data!$A$1:Z$1009,_xlfn.AGGREGATE(15,6,((Data!$C$1:$C$1009=X$6)/(Data!$C$1:$C$1009=X$6))*ROW(Data!$C$1:$C$1009),ROW(X141)-ROW(X$6)),1)),"")</f>
        <v/>
      </c>
      <c r="Y141" s="43"/>
      <c r="Z141" s="43" t="str" cm="1">
        <f t="array" ref="Z141">IFERROR(_xlfn.SINGLE(INDEX(Data!$A$1:AB$1009,_xlfn.AGGREGATE(15,6,((Data!$C$1:$C$1009=Z$6)/(Data!$C$1:$C$1009=Z$6))*ROW(Data!$C$1:$C$1009),ROW(Z141)-ROW(Z$6)),1)),"")</f>
        <v/>
      </c>
    </row>
    <row r="142" spans="1:26" x14ac:dyDescent="0.4">
      <c r="A142" s="43"/>
      <c r="B142" s="43" t="str" cm="1">
        <f t="array" ref="B142">IFERROR(_xlfn.SINGLE(INDEX(Data!A$1:$A$1009,_xlfn.AGGREGATE(15,6,((Data!$C$1:$C$1009=B$6)/(Data!$C$1:$C$1009=B$6))*ROW(Data!$C$1:$C$1009),ROW(B142)-ROW(B$6)),1)),"")</f>
        <v/>
      </c>
      <c r="C142" s="43"/>
      <c r="D142" s="43" t="str" cm="1">
        <f t="array" ref="D142">IFERROR(_xlfn.SINGLE(INDEX(Data!$A$1:C$1009,_xlfn.AGGREGATE(15,6,((Data!$C$1:$C$1009=D$6)/(Data!$C$1:$C$1009=D$6))*ROW(Data!$C$1:$C$1009),ROW(D142)-ROW(D$6)),1)),"")</f>
        <v/>
      </c>
      <c r="E142" s="43"/>
      <c r="F142" s="43" t="str" cm="1">
        <f t="array" ref="F142">IFERROR(_xlfn.SINGLE(INDEX(Data!$A$1:E$1009,_xlfn.AGGREGATE(15,6,((Data!$C$1:$C$1009=F$6)/(Data!$C$1:$C$1009=F$6))*ROW(Data!$C$1:$C$1009),ROW(F142)-ROW(F$6)),1)),"")</f>
        <v/>
      </c>
      <c r="G142" s="43"/>
      <c r="H142" s="43" t="str" cm="1">
        <f t="array" ref="H142">IFERROR(_xlfn.SINGLE(INDEX(Data!$A$1:G$1009,_xlfn.AGGREGATE(15,6,((Data!$C$1:$C$1009=H$6)/(Data!$C$1:$C$1009=H$6))*ROW(Data!$C$1:$C$1009),ROW(H142)-ROW(H$6)),1)),"")</f>
        <v/>
      </c>
      <c r="I142" s="43"/>
      <c r="J142" s="43" t="str" cm="1">
        <f t="array" ref="J142">IFERROR(_xlfn.SINGLE(INDEX(Data!$A$1:J$1009,_xlfn.AGGREGATE(15,6,((Data!$C$1:$C$1009=J$6)/(Data!$C$1:$C$1009=J$6))*ROW(Data!$C$1:$C$1009),ROW(J142)-ROW(J$6)),1)),"")</f>
        <v/>
      </c>
      <c r="K142" s="43"/>
      <c r="L142" s="43" t="str" cm="1">
        <f t="array" ref="L142">IFERROR(_xlfn.SINGLE(INDEX(Data!$A$1:L$1009,_xlfn.AGGREGATE(15,6,((Data!$C$1:$C$1009=L$6)/(Data!$C$1:$C$1009=L$6))*ROW(Data!$C$1:$C$1009),ROW(L142)-ROW(L$6)),1)),"")</f>
        <v/>
      </c>
      <c r="M142" s="43"/>
      <c r="N142" s="43" t="str" cm="1">
        <f t="array" ref="N142">IFERROR(_xlfn.SINGLE(INDEX(Data!$A$1:N$1009,_xlfn.AGGREGATE(15,6,((Data!$C$1:$C$1009=N$6)/(Data!$C$1:$C$1009=N$6))*ROW(Data!$C$1:$C$1009),ROW(N142)-ROW(N$6)),1)),"")</f>
        <v/>
      </c>
      <c r="O142" s="43"/>
      <c r="P142" s="43" t="str" cm="1">
        <f t="array" ref="P142">IFERROR(_xlfn.SINGLE(INDEX(Data!$A$1:Q$1009,_xlfn.AGGREGATE(15,6,((Data!$C$1:$C$1009=P$6)/(Data!$C$1:$C$1009=P$6))*ROW(Data!$C$1:$C$1009),ROW(P142)-ROW(P$6)),1)),"")</f>
        <v/>
      </c>
      <c r="Q142" s="43"/>
      <c r="R142" s="43" t="str" cm="1">
        <f t="array" ref="R142">IFERROR(_xlfn.SINGLE(INDEX(Data!$A$1:R$1009,_xlfn.AGGREGATE(15,6,((Data!$C$1:$C$1009=R$6)/(Data!$C$1:$C$1009=R$6))*ROW(Data!$C$1:$C$1009),ROW(R142)-ROW(R$6)),1)),"")</f>
        <v/>
      </c>
      <c r="S142" s="43"/>
      <c r="T142" s="43" t="str" cm="1">
        <f t="array" ref="T142">IFERROR(_xlfn.SINGLE(INDEX(Data!$A$1:S$1009,_xlfn.AGGREGATE(15,6,((Data!$C$1:$C$1009=T$6)/(Data!$C$1:$C$1009=T$6))*ROW(Data!$C$1:$C$1009),ROW(T142)-ROW(T$6)),1)),"")</f>
        <v/>
      </c>
      <c r="U142" s="43"/>
      <c r="V142" s="43" t="str" cm="1">
        <f t="array" ref="V142">IFERROR(_xlfn.SINGLE(INDEX(Data!$A$1:X$1009,_xlfn.AGGREGATE(15,6,((Data!$C$1:$C$1009=V$6)/(Data!$C$1:$C$1009=V$6))*ROW(Data!$C$1:$C$1009),ROW(V142)-ROW(V$6)),1)),"")</f>
        <v/>
      </c>
      <c r="W142" s="43"/>
      <c r="X142" s="43" t="str" cm="1">
        <f t="array" ref="X142">IFERROR(_xlfn.SINGLE(INDEX(Data!$A$1:Z$1009,_xlfn.AGGREGATE(15,6,((Data!$C$1:$C$1009=X$6)/(Data!$C$1:$C$1009=X$6))*ROW(Data!$C$1:$C$1009),ROW(X142)-ROW(X$6)),1)),"")</f>
        <v/>
      </c>
      <c r="Y142" s="43"/>
      <c r="Z142" s="43" t="str" cm="1">
        <f t="array" ref="Z142">IFERROR(_xlfn.SINGLE(INDEX(Data!$A$1:AB$1009,_xlfn.AGGREGATE(15,6,((Data!$C$1:$C$1009=Z$6)/(Data!$C$1:$C$1009=Z$6))*ROW(Data!$C$1:$C$1009),ROW(Z142)-ROW(Z$6)),1)),"")</f>
        <v/>
      </c>
    </row>
    <row r="143" spans="1:26" x14ac:dyDescent="0.4">
      <c r="A143" s="43"/>
      <c r="B143" s="43" t="str" cm="1">
        <f t="array" ref="B143">IFERROR(_xlfn.SINGLE(INDEX(Data!A$1:$A$1009,_xlfn.AGGREGATE(15,6,((Data!$C$1:$C$1009=B$6)/(Data!$C$1:$C$1009=B$6))*ROW(Data!$C$1:$C$1009),ROW(B143)-ROW(B$6)),1)),"")</f>
        <v/>
      </c>
      <c r="C143" s="43"/>
      <c r="D143" s="43" t="str" cm="1">
        <f t="array" ref="D143">IFERROR(_xlfn.SINGLE(INDEX(Data!$A$1:C$1009,_xlfn.AGGREGATE(15,6,((Data!$C$1:$C$1009=D$6)/(Data!$C$1:$C$1009=D$6))*ROW(Data!$C$1:$C$1009),ROW(D143)-ROW(D$6)),1)),"")</f>
        <v/>
      </c>
      <c r="E143" s="43"/>
      <c r="F143" s="43" t="str" cm="1">
        <f t="array" ref="F143">IFERROR(_xlfn.SINGLE(INDEX(Data!$A$1:E$1009,_xlfn.AGGREGATE(15,6,((Data!$C$1:$C$1009=F$6)/(Data!$C$1:$C$1009=F$6))*ROW(Data!$C$1:$C$1009),ROW(F143)-ROW(F$6)),1)),"")</f>
        <v/>
      </c>
      <c r="G143" s="43"/>
      <c r="H143" s="43" t="str" cm="1">
        <f t="array" ref="H143">IFERROR(_xlfn.SINGLE(INDEX(Data!$A$1:G$1009,_xlfn.AGGREGATE(15,6,((Data!$C$1:$C$1009=H$6)/(Data!$C$1:$C$1009=H$6))*ROW(Data!$C$1:$C$1009),ROW(H143)-ROW(H$6)),1)),"")</f>
        <v/>
      </c>
      <c r="I143" s="43"/>
      <c r="J143" s="43" t="str" cm="1">
        <f t="array" ref="J143">IFERROR(_xlfn.SINGLE(INDEX(Data!$A$1:J$1009,_xlfn.AGGREGATE(15,6,((Data!$C$1:$C$1009=J$6)/(Data!$C$1:$C$1009=J$6))*ROW(Data!$C$1:$C$1009),ROW(J143)-ROW(J$6)),1)),"")</f>
        <v/>
      </c>
      <c r="K143" s="43"/>
      <c r="L143" s="43" t="str" cm="1">
        <f t="array" ref="L143">IFERROR(_xlfn.SINGLE(INDEX(Data!$A$1:L$1009,_xlfn.AGGREGATE(15,6,((Data!$C$1:$C$1009=L$6)/(Data!$C$1:$C$1009=L$6))*ROW(Data!$C$1:$C$1009),ROW(L143)-ROW(L$6)),1)),"")</f>
        <v/>
      </c>
      <c r="M143" s="43"/>
      <c r="N143" s="43" t="str" cm="1">
        <f t="array" ref="N143">IFERROR(_xlfn.SINGLE(INDEX(Data!$A$1:N$1009,_xlfn.AGGREGATE(15,6,((Data!$C$1:$C$1009=N$6)/(Data!$C$1:$C$1009=N$6))*ROW(Data!$C$1:$C$1009),ROW(N143)-ROW(N$6)),1)),"")</f>
        <v/>
      </c>
      <c r="O143" s="43"/>
      <c r="P143" s="43" t="str" cm="1">
        <f t="array" ref="P143">IFERROR(_xlfn.SINGLE(INDEX(Data!$A$1:Q$1009,_xlfn.AGGREGATE(15,6,((Data!$C$1:$C$1009=P$6)/(Data!$C$1:$C$1009=P$6))*ROW(Data!$C$1:$C$1009),ROW(P143)-ROW(P$6)),1)),"")</f>
        <v/>
      </c>
      <c r="Q143" s="43"/>
      <c r="R143" s="43" t="str" cm="1">
        <f t="array" ref="R143">IFERROR(_xlfn.SINGLE(INDEX(Data!$A$1:R$1009,_xlfn.AGGREGATE(15,6,((Data!$C$1:$C$1009=R$6)/(Data!$C$1:$C$1009=R$6))*ROW(Data!$C$1:$C$1009),ROW(R143)-ROW(R$6)),1)),"")</f>
        <v/>
      </c>
      <c r="S143" s="43"/>
      <c r="T143" s="43" t="str" cm="1">
        <f t="array" ref="T143">IFERROR(_xlfn.SINGLE(INDEX(Data!$A$1:S$1009,_xlfn.AGGREGATE(15,6,((Data!$C$1:$C$1009=T$6)/(Data!$C$1:$C$1009=T$6))*ROW(Data!$C$1:$C$1009),ROW(T143)-ROW(T$6)),1)),"")</f>
        <v/>
      </c>
      <c r="U143" s="43"/>
      <c r="V143" s="43" t="str" cm="1">
        <f t="array" ref="V143">IFERROR(_xlfn.SINGLE(INDEX(Data!$A$1:X$1009,_xlfn.AGGREGATE(15,6,((Data!$C$1:$C$1009=V$6)/(Data!$C$1:$C$1009=V$6))*ROW(Data!$C$1:$C$1009),ROW(V143)-ROW(V$6)),1)),"")</f>
        <v/>
      </c>
      <c r="W143" s="43"/>
      <c r="X143" s="43" t="str" cm="1">
        <f t="array" ref="X143">IFERROR(_xlfn.SINGLE(INDEX(Data!$A$1:Z$1009,_xlfn.AGGREGATE(15,6,((Data!$C$1:$C$1009=X$6)/(Data!$C$1:$C$1009=X$6))*ROW(Data!$C$1:$C$1009),ROW(X143)-ROW(X$6)),1)),"")</f>
        <v/>
      </c>
      <c r="Y143" s="43"/>
      <c r="Z143" s="43" t="str" cm="1">
        <f t="array" ref="Z143">IFERROR(_xlfn.SINGLE(INDEX(Data!$A$1:AB$1009,_xlfn.AGGREGATE(15,6,((Data!$C$1:$C$1009=Z$6)/(Data!$C$1:$C$1009=Z$6))*ROW(Data!$C$1:$C$1009),ROW(Z143)-ROW(Z$6)),1)),"")</f>
        <v/>
      </c>
    </row>
    <row r="144" spans="1:26" x14ac:dyDescent="0.4">
      <c r="A144" s="43"/>
      <c r="B144" s="43" t="str" cm="1">
        <f t="array" ref="B144">IFERROR(_xlfn.SINGLE(INDEX(Data!A$1:$A$1009,_xlfn.AGGREGATE(15,6,((Data!$C$1:$C$1009=B$6)/(Data!$C$1:$C$1009=B$6))*ROW(Data!$C$1:$C$1009),ROW(B144)-ROW(B$6)),1)),"")</f>
        <v/>
      </c>
      <c r="C144" s="43"/>
      <c r="D144" s="43" t="str" cm="1">
        <f t="array" ref="D144">IFERROR(_xlfn.SINGLE(INDEX(Data!$A$1:C$1009,_xlfn.AGGREGATE(15,6,((Data!$C$1:$C$1009=D$6)/(Data!$C$1:$C$1009=D$6))*ROW(Data!$C$1:$C$1009),ROW(D144)-ROW(D$6)),1)),"")</f>
        <v/>
      </c>
      <c r="E144" s="43"/>
      <c r="F144" s="43" t="str" cm="1">
        <f t="array" ref="F144">IFERROR(_xlfn.SINGLE(INDEX(Data!$A$1:E$1009,_xlfn.AGGREGATE(15,6,((Data!$C$1:$C$1009=F$6)/(Data!$C$1:$C$1009=F$6))*ROW(Data!$C$1:$C$1009),ROW(F144)-ROW(F$6)),1)),"")</f>
        <v/>
      </c>
      <c r="G144" s="43"/>
      <c r="H144" s="43" t="str" cm="1">
        <f t="array" ref="H144">IFERROR(_xlfn.SINGLE(INDEX(Data!$A$1:G$1009,_xlfn.AGGREGATE(15,6,((Data!$C$1:$C$1009=H$6)/(Data!$C$1:$C$1009=H$6))*ROW(Data!$C$1:$C$1009),ROW(H144)-ROW(H$6)),1)),"")</f>
        <v/>
      </c>
      <c r="I144" s="43"/>
      <c r="J144" s="43" t="str" cm="1">
        <f t="array" ref="J144">IFERROR(_xlfn.SINGLE(INDEX(Data!$A$1:J$1009,_xlfn.AGGREGATE(15,6,((Data!$C$1:$C$1009=J$6)/(Data!$C$1:$C$1009=J$6))*ROW(Data!$C$1:$C$1009),ROW(J144)-ROW(J$6)),1)),"")</f>
        <v/>
      </c>
      <c r="K144" s="43"/>
      <c r="L144" s="43" t="str" cm="1">
        <f t="array" ref="L144">IFERROR(_xlfn.SINGLE(INDEX(Data!$A$1:L$1009,_xlfn.AGGREGATE(15,6,((Data!$C$1:$C$1009=L$6)/(Data!$C$1:$C$1009=L$6))*ROW(Data!$C$1:$C$1009),ROW(L144)-ROW(L$6)),1)),"")</f>
        <v/>
      </c>
      <c r="M144" s="43"/>
      <c r="N144" s="43" t="str" cm="1">
        <f t="array" ref="N144">IFERROR(_xlfn.SINGLE(INDEX(Data!$A$1:N$1009,_xlfn.AGGREGATE(15,6,((Data!$C$1:$C$1009=N$6)/(Data!$C$1:$C$1009=N$6))*ROW(Data!$C$1:$C$1009),ROW(N144)-ROW(N$6)),1)),"")</f>
        <v/>
      </c>
      <c r="O144" s="43"/>
      <c r="P144" s="43" t="str" cm="1">
        <f t="array" ref="P144">IFERROR(_xlfn.SINGLE(INDEX(Data!$A$1:Q$1009,_xlfn.AGGREGATE(15,6,((Data!$C$1:$C$1009=P$6)/(Data!$C$1:$C$1009=P$6))*ROW(Data!$C$1:$C$1009),ROW(P144)-ROW(P$6)),1)),"")</f>
        <v/>
      </c>
      <c r="Q144" s="43"/>
      <c r="R144" s="43" t="str" cm="1">
        <f t="array" ref="R144">IFERROR(_xlfn.SINGLE(INDEX(Data!$A$1:R$1009,_xlfn.AGGREGATE(15,6,((Data!$C$1:$C$1009=R$6)/(Data!$C$1:$C$1009=R$6))*ROW(Data!$C$1:$C$1009),ROW(R144)-ROW(R$6)),1)),"")</f>
        <v/>
      </c>
      <c r="S144" s="43"/>
      <c r="T144" s="43" t="str" cm="1">
        <f t="array" ref="T144">IFERROR(_xlfn.SINGLE(INDEX(Data!$A$1:S$1009,_xlfn.AGGREGATE(15,6,((Data!$C$1:$C$1009=T$6)/(Data!$C$1:$C$1009=T$6))*ROW(Data!$C$1:$C$1009),ROW(T144)-ROW(T$6)),1)),"")</f>
        <v/>
      </c>
      <c r="U144" s="43"/>
      <c r="V144" s="43" t="str" cm="1">
        <f t="array" ref="V144">IFERROR(_xlfn.SINGLE(INDEX(Data!$A$1:X$1009,_xlfn.AGGREGATE(15,6,((Data!$C$1:$C$1009=V$6)/(Data!$C$1:$C$1009=V$6))*ROW(Data!$C$1:$C$1009),ROW(V144)-ROW(V$6)),1)),"")</f>
        <v/>
      </c>
      <c r="W144" s="43"/>
      <c r="X144" s="43" t="str" cm="1">
        <f t="array" ref="X144">IFERROR(_xlfn.SINGLE(INDEX(Data!$A$1:Z$1009,_xlfn.AGGREGATE(15,6,((Data!$C$1:$C$1009=X$6)/(Data!$C$1:$C$1009=X$6))*ROW(Data!$C$1:$C$1009),ROW(X144)-ROW(X$6)),1)),"")</f>
        <v/>
      </c>
      <c r="Y144" s="43"/>
      <c r="Z144" s="43" t="str" cm="1">
        <f t="array" ref="Z144">IFERROR(_xlfn.SINGLE(INDEX(Data!$A$1:AB$1009,_xlfn.AGGREGATE(15,6,((Data!$C$1:$C$1009=Z$6)/(Data!$C$1:$C$1009=Z$6))*ROW(Data!$C$1:$C$1009),ROW(Z144)-ROW(Z$6)),1)),"")</f>
        <v/>
      </c>
    </row>
    <row r="145" spans="1:26" x14ac:dyDescent="0.4">
      <c r="A145" s="43"/>
      <c r="B145" s="43" t="str" cm="1">
        <f t="array" ref="B145">IFERROR(_xlfn.SINGLE(INDEX(Data!A$1:$A$1009,_xlfn.AGGREGATE(15,6,((Data!$C$1:$C$1009=B$6)/(Data!$C$1:$C$1009=B$6))*ROW(Data!$C$1:$C$1009),ROW(B145)-ROW(B$6)),1)),"")</f>
        <v/>
      </c>
      <c r="C145" s="43"/>
      <c r="D145" s="43" t="str" cm="1">
        <f t="array" ref="D145">IFERROR(_xlfn.SINGLE(INDEX(Data!$A$1:C$1009,_xlfn.AGGREGATE(15,6,((Data!$C$1:$C$1009=D$6)/(Data!$C$1:$C$1009=D$6))*ROW(Data!$C$1:$C$1009),ROW(D145)-ROW(D$6)),1)),"")</f>
        <v/>
      </c>
      <c r="E145" s="43"/>
      <c r="F145" s="43" t="str" cm="1">
        <f t="array" ref="F145">IFERROR(_xlfn.SINGLE(INDEX(Data!$A$1:E$1009,_xlfn.AGGREGATE(15,6,((Data!$C$1:$C$1009=F$6)/(Data!$C$1:$C$1009=F$6))*ROW(Data!$C$1:$C$1009),ROW(F145)-ROW(F$6)),1)),"")</f>
        <v/>
      </c>
      <c r="G145" s="43"/>
      <c r="H145" s="43" t="str" cm="1">
        <f t="array" ref="H145">IFERROR(_xlfn.SINGLE(INDEX(Data!$A$1:G$1009,_xlfn.AGGREGATE(15,6,((Data!$C$1:$C$1009=H$6)/(Data!$C$1:$C$1009=H$6))*ROW(Data!$C$1:$C$1009),ROW(H145)-ROW(H$6)),1)),"")</f>
        <v/>
      </c>
      <c r="I145" s="43"/>
      <c r="J145" s="43" t="str" cm="1">
        <f t="array" ref="J145">IFERROR(_xlfn.SINGLE(INDEX(Data!$A$1:J$1009,_xlfn.AGGREGATE(15,6,((Data!$C$1:$C$1009=J$6)/(Data!$C$1:$C$1009=J$6))*ROW(Data!$C$1:$C$1009),ROW(J145)-ROW(J$6)),1)),"")</f>
        <v/>
      </c>
      <c r="K145" s="43"/>
      <c r="L145" s="43" t="str" cm="1">
        <f t="array" ref="L145">IFERROR(_xlfn.SINGLE(INDEX(Data!$A$1:L$1009,_xlfn.AGGREGATE(15,6,((Data!$C$1:$C$1009=L$6)/(Data!$C$1:$C$1009=L$6))*ROW(Data!$C$1:$C$1009),ROW(L145)-ROW(L$6)),1)),"")</f>
        <v/>
      </c>
      <c r="M145" s="43"/>
      <c r="N145" s="43" t="str" cm="1">
        <f t="array" ref="N145">IFERROR(_xlfn.SINGLE(INDEX(Data!$A$1:N$1009,_xlfn.AGGREGATE(15,6,((Data!$C$1:$C$1009=N$6)/(Data!$C$1:$C$1009=N$6))*ROW(Data!$C$1:$C$1009),ROW(N145)-ROW(N$6)),1)),"")</f>
        <v/>
      </c>
      <c r="O145" s="43"/>
      <c r="P145" s="43" t="str" cm="1">
        <f t="array" ref="P145">IFERROR(_xlfn.SINGLE(INDEX(Data!$A$1:Q$1009,_xlfn.AGGREGATE(15,6,((Data!$C$1:$C$1009=P$6)/(Data!$C$1:$C$1009=P$6))*ROW(Data!$C$1:$C$1009),ROW(P145)-ROW(P$6)),1)),"")</f>
        <v/>
      </c>
      <c r="Q145" s="43"/>
      <c r="R145" s="43" t="str" cm="1">
        <f t="array" ref="R145">IFERROR(_xlfn.SINGLE(INDEX(Data!$A$1:R$1009,_xlfn.AGGREGATE(15,6,((Data!$C$1:$C$1009=R$6)/(Data!$C$1:$C$1009=R$6))*ROW(Data!$C$1:$C$1009),ROW(R145)-ROW(R$6)),1)),"")</f>
        <v/>
      </c>
      <c r="S145" s="43"/>
      <c r="T145" s="43" t="str" cm="1">
        <f t="array" ref="T145">IFERROR(_xlfn.SINGLE(INDEX(Data!$A$1:S$1009,_xlfn.AGGREGATE(15,6,((Data!$C$1:$C$1009=T$6)/(Data!$C$1:$C$1009=T$6))*ROW(Data!$C$1:$C$1009),ROW(T145)-ROW(T$6)),1)),"")</f>
        <v/>
      </c>
      <c r="U145" s="43"/>
      <c r="V145" s="43" t="str" cm="1">
        <f t="array" ref="V145">IFERROR(_xlfn.SINGLE(INDEX(Data!$A$1:X$1009,_xlfn.AGGREGATE(15,6,((Data!$C$1:$C$1009=V$6)/(Data!$C$1:$C$1009=V$6))*ROW(Data!$C$1:$C$1009),ROW(V145)-ROW(V$6)),1)),"")</f>
        <v/>
      </c>
      <c r="W145" s="43"/>
      <c r="X145" s="43" t="str" cm="1">
        <f t="array" ref="X145">IFERROR(_xlfn.SINGLE(INDEX(Data!$A$1:Z$1009,_xlfn.AGGREGATE(15,6,((Data!$C$1:$C$1009=X$6)/(Data!$C$1:$C$1009=X$6))*ROW(Data!$C$1:$C$1009),ROW(X145)-ROW(X$6)),1)),"")</f>
        <v/>
      </c>
      <c r="Y145" s="43"/>
      <c r="Z145" s="43" t="str" cm="1">
        <f t="array" ref="Z145">IFERROR(_xlfn.SINGLE(INDEX(Data!$A$1:AB$1009,_xlfn.AGGREGATE(15,6,((Data!$C$1:$C$1009=Z$6)/(Data!$C$1:$C$1009=Z$6))*ROW(Data!$C$1:$C$1009),ROW(Z145)-ROW(Z$6)),1)),"")</f>
        <v/>
      </c>
    </row>
    <row r="146" spans="1:26" x14ac:dyDescent="0.4">
      <c r="A146" s="43"/>
      <c r="B146" s="43" t="str" cm="1">
        <f t="array" ref="B146">IFERROR(_xlfn.SINGLE(INDEX(Data!A$1:$A$1009,_xlfn.AGGREGATE(15,6,((Data!$C$1:$C$1009=B$6)/(Data!$C$1:$C$1009=B$6))*ROW(Data!$C$1:$C$1009),ROW(B146)-ROW(B$6)),1)),"")</f>
        <v/>
      </c>
      <c r="C146" s="43"/>
      <c r="D146" s="43" t="str" cm="1">
        <f t="array" ref="D146">IFERROR(_xlfn.SINGLE(INDEX(Data!$A$1:C$1009,_xlfn.AGGREGATE(15,6,((Data!$C$1:$C$1009=D$6)/(Data!$C$1:$C$1009=D$6))*ROW(Data!$C$1:$C$1009),ROW(D146)-ROW(D$6)),1)),"")</f>
        <v/>
      </c>
      <c r="E146" s="43"/>
      <c r="F146" s="43" t="str" cm="1">
        <f t="array" ref="F146">IFERROR(_xlfn.SINGLE(INDEX(Data!$A$1:E$1009,_xlfn.AGGREGATE(15,6,((Data!$C$1:$C$1009=F$6)/(Data!$C$1:$C$1009=F$6))*ROW(Data!$C$1:$C$1009),ROW(F146)-ROW(F$6)),1)),"")</f>
        <v/>
      </c>
      <c r="G146" s="43"/>
      <c r="H146" s="43" t="str" cm="1">
        <f t="array" ref="H146">IFERROR(_xlfn.SINGLE(INDEX(Data!$A$1:G$1009,_xlfn.AGGREGATE(15,6,((Data!$C$1:$C$1009=H$6)/(Data!$C$1:$C$1009=H$6))*ROW(Data!$C$1:$C$1009),ROW(H146)-ROW(H$6)),1)),"")</f>
        <v/>
      </c>
      <c r="I146" s="43"/>
      <c r="J146" s="43" t="str" cm="1">
        <f t="array" ref="J146">IFERROR(_xlfn.SINGLE(INDEX(Data!$A$1:J$1009,_xlfn.AGGREGATE(15,6,((Data!$C$1:$C$1009=J$6)/(Data!$C$1:$C$1009=J$6))*ROW(Data!$C$1:$C$1009),ROW(J146)-ROW(J$6)),1)),"")</f>
        <v/>
      </c>
      <c r="K146" s="43"/>
      <c r="L146" s="43" t="str" cm="1">
        <f t="array" ref="L146">IFERROR(_xlfn.SINGLE(INDEX(Data!$A$1:L$1009,_xlfn.AGGREGATE(15,6,((Data!$C$1:$C$1009=L$6)/(Data!$C$1:$C$1009=L$6))*ROW(Data!$C$1:$C$1009),ROW(L146)-ROW(L$6)),1)),"")</f>
        <v/>
      </c>
      <c r="M146" s="43"/>
      <c r="N146" s="43" t="str" cm="1">
        <f t="array" ref="N146">IFERROR(_xlfn.SINGLE(INDEX(Data!$A$1:N$1009,_xlfn.AGGREGATE(15,6,((Data!$C$1:$C$1009=N$6)/(Data!$C$1:$C$1009=N$6))*ROW(Data!$C$1:$C$1009),ROW(N146)-ROW(N$6)),1)),"")</f>
        <v/>
      </c>
      <c r="O146" s="43"/>
      <c r="P146" s="43" t="str" cm="1">
        <f t="array" ref="P146">IFERROR(_xlfn.SINGLE(INDEX(Data!$A$1:Q$1009,_xlfn.AGGREGATE(15,6,((Data!$C$1:$C$1009=P$6)/(Data!$C$1:$C$1009=P$6))*ROW(Data!$C$1:$C$1009),ROW(P146)-ROW(P$6)),1)),"")</f>
        <v/>
      </c>
      <c r="Q146" s="43"/>
      <c r="R146" s="43" t="str" cm="1">
        <f t="array" ref="R146">IFERROR(_xlfn.SINGLE(INDEX(Data!$A$1:R$1009,_xlfn.AGGREGATE(15,6,((Data!$C$1:$C$1009=R$6)/(Data!$C$1:$C$1009=R$6))*ROW(Data!$C$1:$C$1009),ROW(R146)-ROW(R$6)),1)),"")</f>
        <v/>
      </c>
      <c r="S146" s="43"/>
      <c r="T146" s="43" t="str" cm="1">
        <f t="array" ref="T146">IFERROR(_xlfn.SINGLE(INDEX(Data!$A$1:S$1009,_xlfn.AGGREGATE(15,6,((Data!$C$1:$C$1009=T$6)/(Data!$C$1:$C$1009=T$6))*ROW(Data!$C$1:$C$1009),ROW(T146)-ROW(T$6)),1)),"")</f>
        <v/>
      </c>
      <c r="U146" s="43"/>
      <c r="V146" s="43" t="str" cm="1">
        <f t="array" ref="V146">IFERROR(_xlfn.SINGLE(INDEX(Data!$A$1:X$1009,_xlfn.AGGREGATE(15,6,((Data!$C$1:$C$1009=V$6)/(Data!$C$1:$C$1009=V$6))*ROW(Data!$C$1:$C$1009),ROW(V146)-ROW(V$6)),1)),"")</f>
        <v/>
      </c>
      <c r="W146" s="43"/>
      <c r="X146" s="43" t="str" cm="1">
        <f t="array" ref="X146">IFERROR(_xlfn.SINGLE(INDEX(Data!$A$1:Z$1009,_xlfn.AGGREGATE(15,6,((Data!$C$1:$C$1009=X$6)/(Data!$C$1:$C$1009=X$6))*ROW(Data!$C$1:$C$1009),ROW(X146)-ROW(X$6)),1)),"")</f>
        <v/>
      </c>
      <c r="Y146" s="43"/>
      <c r="Z146" s="43" t="str" cm="1">
        <f t="array" ref="Z146">IFERROR(_xlfn.SINGLE(INDEX(Data!$A$1:AB$1009,_xlfn.AGGREGATE(15,6,((Data!$C$1:$C$1009=Z$6)/(Data!$C$1:$C$1009=Z$6))*ROW(Data!$C$1:$C$1009),ROW(Z146)-ROW(Z$6)),1)),"")</f>
        <v/>
      </c>
    </row>
    <row r="147" spans="1:26" x14ac:dyDescent="0.4">
      <c r="A147" s="43"/>
      <c r="B147" s="43" t="str" cm="1">
        <f t="array" ref="B147">IFERROR(_xlfn.SINGLE(INDEX(Data!A$1:$A$1009,_xlfn.AGGREGATE(15,6,((Data!$C$1:$C$1009=B$6)/(Data!$C$1:$C$1009=B$6))*ROW(Data!$C$1:$C$1009),ROW(B147)-ROW(B$6)),1)),"")</f>
        <v/>
      </c>
      <c r="C147" s="43"/>
      <c r="D147" s="43" t="str" cm="1">
        <f t="array" ref="D147">IFERROR(_xlfn.SINGLE(INDEX(Data!$A$1:C$1009,_xlfn.AGGREGATE(15,6,((Data!$C$1:$C$1009=D$6)/(Data!$C$1:$C$1009=D$6))*ROW(Data!$C$1:$C$1009),ROW(D147)-ROW(D$6)),1)),"")</f>
        <v/>
      </c>
      <c r="E147" s="43"/>
      <c r="F147" s="43" t="str" cm="1">
        <f t="array" ref="F147">IFERROR(_xlfn.SINGLE(INDEX(Data!$A$1:E$1009,_xlfn.AGGREGATE(15,6,((Data!$C$1:$C$1009=F$6)/(Data!$C$1:$C$1009=F$6))*ROW(Data!$C$1:$C$1009),ROW(F147)-ROW(F$6)),1)),"")</f>
        <v/>
      </c>
      <c r="G147" s="43"/>
      <c r="H147" s="43" t="str" cm="1">
        <f t="array" ref="H147">IFERROR(_xlfn.SINGLE(INDEX(Data!$A$1:G$1009,_xlfn.AGGREGATE(15,6,((Data!$C$1:$C$1009=H$6)/(Data!$C$1:$C$1009=H$6))*ROW(Data!$C$1:$C$1009),ROW(H147)-ROW(H$6)),1)),"")</f>
        <v/>
      </c>
      <c r="I147" s="43"/>
      <c r="J147" s="43" t="str" cm="1">
        <f t="array" ref="J147">IFERROR(_xlfn.SINGLE(INDEX(Data!$A$1:J$1009,_xlfn.AGGREGATE(15,6,((Data!$C$1:$C$1009=J$6)/(Data!$C$1:$C$1009=J$6))*ROW(Data!$C$1:$C$1009),ROW(J147)-ROW(J$6)),1)),"")</f>
        <v/>
      </c>
      <c r="K147" s="43"/>
      <c r="L147" s="43" t="str" cm="1">
        <f t="array" ref="L147">IFERROR(_xlfn.SINGLE(INDEX(Data!$A$1:L$1009,_xlfn.AGGREGATE(15,6,((Data!$C$1:$C$1009=L$6)/(Data!$C$1:$C$1009=L$6))*ROW(Data!$C$1:$C$1009),ROW(L147)-ROW(L$6)),1)),"")</f>
        <v/>
      </c>
      <c r="M147" s="43"/>
      <c r="N147" s="43" t="str" cm="1">
        <f t="array" ref="N147">IFERROR(_xlfn.SINGLE(INDEX(Data!$A$1:N$1009,_xlfn.AGGREGATE(15,6,((Data!$C$1:$C$1009=N$6)/(Data!$C$1:$C$1009=N$6))*ROW(Data!$C$1:$C$1009),ROW(N147)-ROW(N$6)),1)),"")</f>
        <v/>
      </c>
      <c r="O147" s="43"/>
      <c r="P147" s="43" t="str" cm="1">
        <f t="array" ref="P147">IFERROR(_xlfn.SINGLE(INDEX(Data!$A$1:Q$1009,_xlfn.AGGREGATE(15,6,((Data!$C$1:$C$1009=P$6)/(Data!$C$1:$C$1009=P$6))*ROW(Data!$C$1:$C$1009),ROW(P147)-ROW(P$6)),1)),"")</f>
        <v/>
      </c>
      <c r="Q147" s="43"/>
      <c r="R147" s="43" t="str" cm="1">
        <f t="array" ref="R147">IFERROR(_xlfn.SINGLE(INDEX(Data!$A$1:R$1009,_xlfn.AGGREGATE(15,6,((Data!$C$1:$C$1009=R$6)/(Data!$C$1:$C$1009=R$6))*ROW(Data!$C$1:$C$1009),ROW(R147)-ROW(R$6)),1)),"")</f>
        <v/>
      </c>
      <c r="S147" s="43"/>
      <c r="T147" s="43" t="str" cm="1">
        <f t="array" ref="T147">IFERROR(_xlfn.SINGLE(INDEX(Data!$A$1:S$1009,_xlfn.AGGREGATE(15,6,((Data!$C$1:$C$1009=T$6)/(Data!$C$1:$C$1009=T$6))*ROW(Data!$C$1:$C$1009),ROW(T147)-ROW(T$6)),1)),"")</f>
        <v/>
      </c>
      <c r="U147" s="43"/>
      <c r="V147" s="43" t="str" cm="1">
        <f t="array" ref="V147">IFERROR(_xlfn.SINGLE(INDEX(Data!$A$1:X$1009,_xlfn.AGGREGATE(15,6,((Data!$C$1:$C$1009=V$6)/(Data!$C$1:$C$1009=V$6))*ROW(Data!$C$1:$C$1009),ROW(V147)-ROW(V$6)),1)),"")</f>
        <v/>
      </c>
      <c r="W147" s="43"/>
      <c r="X147" s="43" t="str" cm="1">
        <f t="array" ref="X147">IFERROR(_xlfn.SINGLE(INDEX(Data!$A$1:Z$1009,_xlfn.AGGREGATE(15,6,((Data!$C$1:$C$1009=X$6)/(Data!$C$1:$C$1009=X$6))*ROW(Data!$C$1:$C$1009),ROW(X147)-ROW(X$6)),1)),"")</f>
        <v/>
      </c>
      <c r="Y147" s="43"/>
      <c r="Z147" s="43" t="str" cm="1">
        <f t="array" ref="Z147">IFERROR(_xlfn.SINGLE(INDEX(Data!$A$1:AB$1009,_xlfn.AGGREGATE(15,6,((Data!$C$1:$C$1009=Z$6)/(Data!$C$1:$C$1009=Z$6))*ROW(Data!$C$1:$C$1009),ROW(Z147)-ROW(Z$6)),1)),"")</f>
        <v/>
      </c>
    </row>
    <row r="148" spans="1:26" x14ac:dyDescent="0.4">
      <c r="A148" s="43"/>
      <c r="B148" s="43" t="str" cm="1">
        <f t="array" ref="B148">IFERROR(_xlfn.SINGLE(INDEX(Data!A$1:$A$1009,_xlfn.AGGREGATE(15,6,((Data!$C$1:$C$1009=B$6)/(Data!$C$1:$C$1009=B$6))*ROW(Data!$C$1:$C$1009),ROW(B148)-ROW(B$6)),1)),"")</f>
        <v/>
      </c>
      <c r="C148" s="43"/>
      <c r="D148" s="43" t="str" cm="1">
        <f t="array" ref="D148">IFERROR(_xlfn.SINGLE(INDEX(Data!$A$1:C$1009,_xlfn.AGGREGATE(15,6,((Data!$C$1:$C$1009=D$6)/(Data!$C$1:$C$1009=D$6))*ROW(Data!$C$1:$C$1009),ROW(D148)-ROW(D$6)),1)),"")</f>
        <v/>
      </c>
      <c r="E148" s="43"/>
      <c r="F148" s="43" t="str" cm="1">
        <f t="array" ref="F148">IFERROR(_xlfn.SINGLE(INDEX(Data!$A$1:E$1009,_xlfn.AGGREGATE(15,6,((Data!$C$1:$C$1009=F$6)/(Data!$C$1:$C$1009=F$6))*ROW(Data!$C$1:$C$1009),ROW(F148)-ROW(F$6)),1)),"")</f>
        <v/>
      </c>
      <c r="G148" s="43"/>
      <c r="H148" s="43" t="str" cm="1">
        <f t="array" ref="H148">IFERROR(_xlfn.SINGLE(INDEX(Data!$A$1:G$1009,_xlfn.AGGREGATE(15,6,((Data!$C$1:$C$1009=H$6)/(Data!$C$1:$C$1009=H$6))*ROW(Data!$C$1:$C$1009),ROW(H148)-ROW(H$6)),1)),"")</f>
        <v/>
      </c>
      <c r="I148" s="43"/>
      <c r="J148" s="43" t="str" cm="1">
        <f t="array" ref="J148">IFERROR(_xlfn.SINGLE(INDEX(Data!$A$1:J$1009,_xlfn.AGGREGATE(15,6,((Data!$C$1:$C$1009=J$6)/(Data!$C$1:$C$1009=J$6))*ROW(Data!$C$1:$C$1009),ROW(J148)-ROW(J$6)),1)),"")</f>
        <v/>
      </c>
      <c r="K148" s="43"/>
      <c r="L148" s="43" t="str" cm="1">
        <f t="array" ref="L148">IFERROR(_xlfn.SINGLE(INDEX(Data!$A$1:L$1009,_xlfn.AGGREGATE(15,6,((Data!$C$1:$C$1009=L$6)/(Data!$C$1:$C$1009=L$6))*ROW(Data!$C$1:$C$1009),ROW(L148)-ROW(L$6)),1)),"")</f>
        <v/>
      </c>
      <c r="M148" s="43"/>
      <c r="N148" s="43" t="str" cm="1">
        <f t="array" ref="N148">IFERROR(_xlfn.SINGLE(INDEX(Data!$A$1:N$1009,_xlfn.AGGREGATE(15,6,((Data!$C$1:$C$1009=N$6)/(Data!$C$1:$C$1009=N$6))*ROW(Data!$C$1:$C$1009),ROW(N148)-ROW(N$6)),1)),"")</f>
        <v/>
      </c>
      <c r="O148" s="43"/>
      <c r="P148" s="43" t="str" cm="1">
        <f t="array" ref="P148">IFERROR(_xlfn.SINGLE(INDEX(Data!$A$1:Q$1009,_xlfn.AGGREGATE(15,6,((Data!$C$1:$C$1009=P$6)/(Data!$C$1:$C$1009=P$6))*ROW(Data!$C$1:$C$1009),ROW(P148)-ROW(P$6)),1)),"")</f>
        <v/>
      </c>
      <c r="Q148" s="43"/>
      <c r="R148" s="43" t="str" cm="1">
        <f t="array" ref="R148">IFERROR(_xlfn.SINGLE(INDEX(Data!$A$1:R$1009,_xlfn.AGGREGATE(15,6,((Data!$C$1:$C$1009=R$6)/(Data!$C$1:$C$1009=R$6))*ROW(Data!$C$1:$C$1009),ROW(R148)-ROW(R$6)),1)),"")</f>
        <v/>
      </c>
      <c r="S148" s="43"/>
      <c r="T148" s="43" t="str" cm="1">
        <f t="array" ref="T148">IFERROR(_xlfn.SINGLE(INDEX(Data!$A$1:S$1009,_xlfn.AGGREGATE(15,6,((Data!$C$1:$C$1009=T$6)/(Data!$C$1:$C$1009=T$6))*ROW(Data!$C$1:$C$1009),ROW(T148)-ROW(T$6)),1)),"")</f>
        <v/>
      </c>
      <c r="U148" s="43"/>
      <c r="V148" s="43" t="str" cm="1">
        <f t="array" ref="V148">IFERROR(_xlfn.SINGLE(INDEX(Data!$A$1:X$1009,_xlfn.AGGREGATE(15,6,((Data!$C$1:$C$1009=V$6)/(Data!$C$1:$C$1009=V$6))*ROW(Data!$C$1:$C$1009),ROW(V148)-ROW(V$6)),1)),"")</f>
        <v/>
      </c>
      <c r="W148" s="43"/>
      <c r="X148" s="43" t="str" cm="1">
        <f t="array" ref="X148">IFERROR(_xlfn.SINGLE(INDEX(Data!$A$1:Z$1009,_xlfn.AGGREGATE(15,6,((Data!$C$1:$C$1009=X$6)/(Data!$C$1:$C$1009=X$6))*ROW(Data!$C$1:$C$1009),ROW(X148)-ROW(X$6)),1)),"")</f>
        <v/>
      </c>
      <c r="Y148" s="43"/>
      <c r="Z148" s="43" t="str" cm="1">
        <f t="array" ref="Z148">IFERROR(_xlfn.SINGLE(INDEX(Data!$A$1:AB$1009,_xlfn.AGGREGATE(15,6,((Data!$C$1:$C$1009=Z$6)/(Data!$C$1:$C$1009=Z$6))*ROW(Data!$C$1:$C$1009),ROW(Z148)-ROW(Z$6)),1)),"")</f>
        <v/>
      </c>
    </row>
    <row r="149" spans="1:26" x14ac:dyDescent="0.4">
      <c r="A149" s="43"/>
      <c r="B149" s="43" t="str" cm="1">
        <f t="array" ref="B149">IFERROR(_xlfn.SINGLE(INDEX(Data!A$1:$A$1009,_xlfn.AGGREGATE(15,6,((Data!$C$1:$C$1009=B$6)/(Data!$C$1:$C$1009=B$6))*ROW(Data!$C$1:$C$1009),ROW(B149)-ROW(B$6)),1)),"")</f>
        <v/>
      </c>
      <c r="C149" s="43"/>
      <c r="D149" s="43" t="str" cm="1">
        <f t="array" ref="D149">IFERROR(_xlfn.SINGLE(INDEX(Data!$A$1:C$1009,_xlfn.AGGREGATE(15,6,((Data!$C$1:$C$1009=D$6)/(Data!$C$1:$C$1009=D$6))*ROW(Data!$C$1:$C$1009),ROW(D149)-ROW(D$6)),1)),"")</f>
        <v/>
      </c>
      <c r="E149" s="43"/>
      <c r="F149" s="43" t="str" cm="1">
        <f t="array" ref="F149">IFERROR(_xlfn.SINGLE(INDEX(Data!$A$1:E$1009,_xlfn.AGGREGATE(15,6,((Data!$C$1:$C$1009=F$6)/(Data!$C$1:$C$1009=F$6))*ROW(Data!$C$1:$C$1009),ROW(F149)-ROW(F$6)),1)),"")</f>
        <v/>
      </c>
      <c r="G149" s="43"/>
      <c r="H149" s="43" t="str" cm="1">
        <f t="array" ref="H149">IFERROR(_xlfn.SINGLE(INDEX(Data!$A$1:G$1009,_xlfn.AGGREGATE(15,6,((Data!$C$1:$C$1009=H$6)/(Data!$C$1:$C$1009=H$6))*ROW(Data!$C$1:$C$1009),ROW(H149)-ROW(H$6)),1)),"")</f>
        <v/>
      </c>
      <c r="I149" s="43"/>
      <c r="J149" s="43" t="str" cm="1">
        <f t="array" ref="J149">IFERROR(_xlfn.SINGLE(INDEX(Data!$A$1:J$1009,_xlfn.AGGREGATE(15,6,((Data!$C$1:$C$1009=J$6)/(Data!$C$1:$C$1009=J$6))*ROW(Data!$C$1:$C$1009),ROW(J149)-ROW(J$6)),1)),"")</f>
        <v/>
      </c>
      <c r="K149" s="43"/>
      <c r="L149" s="43" t="str" cm="1">
        <f t="array" ref="L149">IFERROR(_xlfn.SINGLE(INDEX(Data!$A$1:L$1009,_xlfn.AGGREGATE(15,6,((Data!$C$1:$C$1009=L$6)/(Data!$C$1:$C$1009=L$6))*ROW(Data!$C$1:$C$1009),ROW(L149)-ROW(L$6)),1)),"")</f>
        <v/>
      </c>
      <c r="M149" s="43"/>
      <c r="N149" s="43" t="str" cm="1">
        <f t="array" ref="N149">IFERROR(_xlfn.SINGLE(INDEX(Data!$A$1:N$1009,_xlfn.AGGREGATE(15,6,((Data!$C$1:$C$1009=N$6)/(Data!$C$1:$C$1009=N$6))*ROW(Data!$C$1:$C$1009),ROW(N149)-ROW(N$6)),1)),"")</f>
        <v/>
      </c>
      <c r="O149" s="43"/>
      <c r="P149" s="43" t="str" cm="1">
        <f t="array" ref="P149">IFERROR(_xlfn.SINGLE(INDEX(Data!$A$1:Q$1009,_xlfn.AGGREGATE(15,6,((Data!$C$1:$C$1009=P$6)/(Data!$C$1:$C$1009=P$6))*ROW(Data!$C$1:$C$1009),ROW(P149)-ROW(P$6)),1)),"")</f>
        <v/>
      </c>
      <c r="Q149" s="43"/>
      <c r="R149" s="43" t="str" cm="1">
        <f t="array" ref="R149">IFERROR(_xlfn.SINGLE(INDEX(Data!$A$1:R$1009,_xlfn.AGGREGATE(15,6,((Data!$C$1:$C$1009=R$6)/(Data!$C$1:$C$1009=R$6))*ROW(Data!$C$1:$C$1009),ROW(R149)-ROW(R$6)),1)),"")</f>
        <v/>
      </c>
      <c r="S149" s="43"/>
      <c r="T149" s="43" t="str" cm="1">
        <f t="array" ref="T149">IFERROR(_xlfn.SINGLE(INDEX(Data!$A$1:S$1009,_xlfn.AGGREGATE(15,6,((Data!$C$1:$C$1009=T$6)/(Data!$C$1:$C$1009=T$6))*ROW(Data!$C$1:$C$1009),ROW(T149)-ROW(T$6)),1)),"")</f>
        <v/>
      </c>
      <c r="U149" s="43"/>
      <c r="V149" s="43" t="str" cm="1">
        <f t="array" ref="V149">IFERROR(_xlfn.SINGLE(INDEX(Data!$A$1:X$1009,_xlfn.AGGREGATE(15,6,((Data!$C$1:$C$1009=V$6)/(Data!$C$1:$C$1009=V$6))*ROW(Data!$C$1:$C$1009),ROW(V149)-ROW(V$6)),1)),"")</f>
        <v/>
      </c>
      <c r="W149" s="43"/>
      <c r="X149" s="43" t="str" cm="1">
        <f t="array" ref="X149">IFERROR(_xlfn.SINGLE(INDEX(Data!$A$1:Z$1009,_xlfn.AGGREGATE(15,6,((Data!$C$1:$C$1009=X$6)/(Data!$C$1:$C$1009=X$6))*ROW(Data!$C$1:$C$1009),ROW(X149)-ROW(X$6)),1)),"")</f>
        <v/>
      </c>
      <c r="Y149" s="43"/>
      <c r="Z149" s="43" t="str" cm="1">
        <f t="array" ref="Z149">IFERROR(_xlfn.SINGLE(INDEX(Data!$A$1:AB$1009,_xlfn.AGGREGATE(15,6,((Data!$C$1:$C$1009=Z$6)/(Data!$C$1:$C$1009=Z$6))*ROW(Data!$C$1:$C$1009),ROW(Z149)-ROW(Z$6)),1)),"")</f>
        <v/>
      </c>
    </row>
    <row r="150" spans="1:26" x14ac:dyDescent="0.4">
      <c r="A150" s="43"/>
      <c r="B150" s="43" t="str" cm="1">
        <f t="array" ref="B150">IFERROR(_xlfn.SINGLE(INDEX(Data!A$1:$A$1009,_xlfn.AGGREGATE(15,6,((Data!$C$1:$C$1009=B$6)/(Data!$C$1:$C$1009=B$6))*ROW(Data!$C$1:$C$1009),ROW(B150)-ROW(B$6)),1)),"")</f>
        <v/>
      </c>
      <c r="C150" s="43"/>
      <c r="D150" s="43" t="str" cm="1">
        <f t="array" ref="D150">IFERROR(_xlfn.SINGLE(INDEX(Data!$A$1:C$1009,_xlfn.AGGREGATE(15,6,((Data!$C$1:$C$1009=D$6)/(Data!$C$1:$C$1009=D$6))*ROW(Data!$C$1:$C$1009),ROW(D150)-ROW(D$6)),1)),"")</f>
        <v/>
      </c>
      <c r="E150" s="43"/>
      <c r="F150" s="43" t="str" cm="1">
        <f t="array" ref="F150">IFERROR(_xlfn.SINGLE(INDEX(Data!$A$1:E$1009,_xlfn.AGGREGATE(15,6,((Data!$C$1:$C$1009=F$6)/(Data!$C$1:$C$1009=F$6))*ROW(Data!$C$1:$C$1009),ROW(F150)-ROW(F$6)),1)),"")</f>
        <v/>
      </c>
      <c r="G150" s="43"/>
      <c r="H150" s="43" t="str" cm="1">
        <f t="array" ref="H150">IFERROR(_xlfn.SINGLE(INDEX(Data!$A$1:G$1009,_xlfn.AGGREGATE(15,6,((Data!$C$1:$C$1009=H$6)/(Data!$C$1:$C$1009=H$6))*ROW(Data!$C$1:$C$1009),ROW(H150)-ROW(H$6)),1)),"")</f>
        <v/>
      </c>
      <c r="I150" s="43"/>
      <c r="J150" s="43" t="str" cm="1">
        <f t="array" ref="J150">IFERROR(_xlfn.SINGLE(INDEX(Data!$A$1:J$1009,_xlfn.AGGREGATE(15,6,((Data!$C$1:$C$1009=J$6)/(Data!$C$1:$C$1009=J$6))*ROW(Data!$C$1:$C$1009),ROW(J150)-ROW(J$6)),1)),"")</f>
        <v/>
      </c>
      <c r="K150" s="43"/>
      <c r="L150" s="43" t="str" cm="1">
        <f t="array" ref="L150">IFERROR(_xlfn.SINGLE(INDEX(Data!$A$1:L$1009,_xlfn.AGGREGATE(15,6,((Data!$C$1:$C$1009=L$6)/(Data!$C$1:$C$1009=L$6))*ROW(Data!$C$1:$C$1009),ROW(L150)-ROW(L$6)),1)),"")</f>
        <v/>
      </c>
      <c r="M150" s="43"/>
      <c r="N150" s="43" t="str" cm="1">
        <f t="array" ref="N150">IFERROR(_xlfn.SINGLE(INDEX(Data!$A$1:N$1009,_xlfn.AGGREGATE(15,6,((Data!$C$1:$C$1009=N$6)/(Data!$C$1:$C$1009=N$6))*ROW(Data!$C$1:$C$1009),ROW(N150)-ROW(N$6)),1)),"")</f>
        <v/>
      </c>
      <c r="O150" s="43"/>
      <c r="P150" s="43" t="str" cm="1">
        <f t="array" ref="P150">IFERROR(_xlfn.SINGLE(INDEX(Data!$A$1:Q$1009,_xlfn.AGGREGATE(15,6,((Data!$C$1:$C$1009=P$6)/(Data!$C$1:$C$1009=P$6))*ROW(Data!$C$1:$C$1009),ROW(P150)-ROW(P$6)),1)),"")</f>
        <v/>
      </c>
      <c r="Q150" s="43"/>
      <c r="R150" s="43" t="str" cm="1">
        <f t="array" ref="R150">IFERROR(_xlfn.SINGLE(INDEX(Data!$A$1:R$1009,_xlfn.AGGREGATE(15,6,((Data!$C$1:$C$1009=R$6)/(Data!$C$1:$C$1009=R$6))*ROW(Data!$C$1:$C$1009),ROW(R150)-ROW(R$6)),1)),"")</f>
        <v/>
      </c>
      <c r="S150" s="43"/>
      <c r="T150" s="43" t="str" cm="1">
        <f t="array" ref="T150">IFERROR(_xlfn.SINGLE(INDEX(Data!$A$1:S$1009,_xlfn.AGGREGATE(15,6,((Data!$C$1:$C$1009=T$6)/(Data!$C$1:$C$1009=T$6))*ROW(Data!$C$1:$C$1009),ROW(T150)-ROW(T$6)),1)),"")</f>
        <v/>
      </c>
      <c r="U150" s="43"/>
      <c r="V150" s="43" t="str" cm="1">
        <f t="array" ref="V150">IFERROR(_xlfn.SINGLE(INDEX(Data!$A$1:X$1009,_xlfn.AGGREGATE(15,6,((Data!$C$1:$C$1009=V$6)/(Data!$C$1:$C$1009=V$6))*ROW(Data!$C$1:$C$1009),ROW(V150)-ROW(V$6)),1)),"")</f>
        <v/>
      </c>
      <c r="W150" s="43"/>
      <c r="X150" s="43" t="str" cm="1">
        <f t="array" ref="X150">IFERROR(_xlfn.SINGLE(INDEX(Data!$A$1:Z$1009,_xlfn.AGGREGATE(15,6,((Data!$C$1:$C$1009=X$6)/(Data!$C$1:$C$1009=X$6))*ROW(Data!$C$1:$C$1009),ROW(X150)-ROW(X$6)),1)),"")</f>
        <v/>
      </c>
      <c r="Y150" s="43"/>
      <c r="Z150" s="43" t="str" cm="1">
        <f t="array" ref="Z150">IFERROR(_xlfn.SINGLE(INDEX(Data!$A$1:AB$1009,_xlfn.AGGREGATE(15,6,((Data!$C$1:$C$1009=Z$6)/(Data!$C$1:$C$1009=Z$6))*ROW(Data!$C$1:$C$1009),ROW(Z150)-ROW(Z$6)),1)),"")</f>
        <v/>
      </c>
    </row>
    <row r="151" spans="1:26" x14ac:dyDescent="0.4">
      <c r="A151" s="43"/>
      <c r="B151" s="43" t="str" cm="1">
        <f t="array" ref="B151">IFERROR(_xlfn.SINGLE(INDEX(Data!A$1:$A$1009,_xlfn.AGGREGATE(15,6,((Data!$C$1:$C$1009=B$6)/(Data!$C$1:$C$1009=B$6))*ROW(Data!$C$1:$C$1009),ROW(B151)-ROW(B$6)),1)),"")</f>
        <v/>
      </c>
      <c r="C151" s="43"/>
      <c r="D151" s="43" t="str" cm="1">
        <f t="array" ref="D151">IFERROR(_xlfn.SINGLE(INDEX(Data!$A$1:C$1009,_xlfn.AGGREGATE(15,6,((Data!$C$1:$C$1009=D$6)/(Data!$C$1:$C$1009=D$6))*ROW(Data!$C$1:$C$1009),ROW(D151)-ROW(D$6)),1)),"")</f>
        <v/>
      </c>
      <c r="E151" s="43"/>
      <c r="F151" s="43" t="str" cm="1">
        <f t="array" ref="F151">IFERROR(_xlfn.SINGLE(INDEX(Data!$A$1:E$1009,_xlfn.AGGREGATE(15,6,((Data!$C$1:$C$1009=F$6)/(Data!$C$1:$C$1009=F$6))*ROW(Data!$C$1:$C$1009),ROW(F151)-ROW(F$6)),1)),"")</f>
        <v/>
      </c>
      <c r="G151" s="43"/>
      <c r="H151" s="43" t="str" cm="1">
        <f t="array" ref="H151">IFERROR(_xlfn.SINGLE(INDEX(Data!$A$1:G$1009,_xlfn.AGGREGATE(15,6,((Data!$C$1:$C$1009=H$6)/(Data!$C$1:$C$1009=H$6))*ROW(Data!$C$1:$C$1009),ROW(H151)-ROW(H$6)),1)),"")</f>
        <v/>
      </c>
      <c r="I151" s="43"/>
      <c r="J151" s="43" t="str" cm="1">
        <f t="array" ref="J151">IFERROR(_xlfn.SINGLE(INDEX(Data!$A$1:J$1009,_xlfn.AGGREGATE(15,6,((Data!$C$1:$C$1009=J$6)/(Data!$C$1:$C$1009=J$6))*ROW(Data!$C$1:$C$1009),ROW(J151)-ROW(J$6)),1)),"")</f>
        <v/>
      </c>
      <c r="K151" s="43"/>
      <c r="L151" s="43" t="str" cm="1">
        <f t="array" ref="L151">IFERROR(_xlfn.SINGLE(INDEX(Data!$A$1:L$1009,_xlfn.AGGREGATE(15,6,((Data!$C$1:$C$1009=L$6)/(Data!$C$1:$C$1009=L$6))*ROW(Data!$C$1:$C$1009),ROW(L151)-ROW(L$6)),1)),"")</f>
        <v/>
      </c>
      <c r="M151" s="43"/>
      <c r="N151" s="43" t="str" cm="1">
        <f t="array" ref="N151">IFERROR(_xlfn.SINGLE(INDEX(Data!$A$1:N$1009,_xlfn.AGGREGATE(15,6,((Data!$C$1:$C$1009=N$6)/(Data!$C$1:$C$1009=N$6))*ROW(Data!$C$1:$C$1009),ROW(N151)-ROW(N$6)),1)),"")</f>
        <v/>
      </c>
      <c r="O151" s="43"/>
      <c r="P151" s="43" t="str" cm="1">
        <f t="array" ref="P151">IFERROR(_xlfn.SINGLE(INDEX(Data!$A$1:Q$1009,_xlfn.AGGREGATE(15,6,((Data!$C$1:$C$1009=P$6)/(Data!$C$1:$C$1009=P$6))*ROW(Data!$C$1:$C$1009),ROW(P151)-ROW(P$6)),1)),"")</f>
        <v/>
      </c>
      <c r="Q151" s="43"/>
      <c r="R151" s="43" t="str" cm="1">
        <f t="array" ref="R151">IFERROR(_xlfn.SINGLE(INDEX(Data!$A$1:R$1009,_xlfn.AGGREGATE(15,6,((Data!$C$1:$C$1009=R$6)/(Data!$C$1:$C$1009=R$6))*ROW(Data!$C$1:$C$1009),ROW(R151)-ROW(R$6)),1)),"")</f>
        <v/>
      </c>
      <c r="S151" s="43"/>
      <c r="T151" s="43" t="str" cm="1">
        <f t="array" ref="T151">IFERROR(_xlfn.SINGLE(INDEX(Data!$A$1:S$1009,_xlfn.AGGREGATE(15,6,((Data!$C$1:$C$1009=T$6)/(Data!$C$1:$C$1009=T$6))*ROW(Data!$C$1:$C$1009),ROW(T151)-ROW(T$6)),1)),"")</f>
        <v/>
      </c>
      <c r="U151" s="43"/>
      <c r="V151" s="43" t="str" cm="1">
        <f t="array" ref="V151">IFERROR(_xlfn.SINGLE(INDEX(Data!$A$1:X$1009,_xlfn.AGGREGATE(15,6,((Data!$C$1:$C$1009=V$6)/(Data!$C$1:$C$1009=V$6))*ROW(Data!$C$1:$C$1009),ROW(V151)-ROW(V$6)),1)),"")</f>
        <v/>
      </c>
      <c r="W151" s="43"/>
      <c r="X151" s="43" t="str" cm="1">
        <f t="array" ref="X151">IFERROR(_xlfn.SINGLE(INDEX(Data!$A$1:Z$1009,_xlfn.AGGREGATE(15,6,((Data!$C$1:$C$1009=X$6)/(Data!$C$1:$C$1009=X$6))*ROW(Data!$C$1:$C$1009),ROW(X151)-ROW(X$6)),1)),"")</f>
        <v/>
      </c>
      <c r="Y151" s="43"/>
      <c r="Z151" s="43" t="str" cm="1">
        <f t="array" ref="Z151">IFERROR(_xlfn.SINGLE(INDEX(Data!$A$1:AB$1009,_xlfn.AGGREGATE(15,6,((Data!$C$1:$C$1009=Z$6)/(Data!$C$1:$C$1009=Z$6))*ROW(Data!$C$1:$C$1009),ROW(Z151)-ROW(Z$6)),1)),"")</f>
        <v/>
      </c>
    </row>
    <row r="152" spans="1:26" x14ac:dyDescent="0.4">
      <c r="A152" s="43"/>
      <c r="B152" s="43" t="str" cm="1">
        <f t="array" ref="B152">IFERROR(_xlfn.SINGLE(INDEX(Data!A$1:$A$1009,_xlfn.AGGREGATE(15,6,((Data!$C$1:$C$1009=B$6)/(Data!$C$1:$C$1009=B$6))*ROW(Data!$C$1:$C$1009),ROW(B152)-ROW(B$6)),1)),"")</f>
        <v/>
      </c>
      <c r="C152" s="43"/>
      <c r="D152" s="43" t="str" cm="1">
        <f t="array" ref="D152">IFERROR(_xlfn.SINGLE(INDEX(Data!$A$1:C$1009,_xlfn.AGGREGATE(15,6,((Data!$C$1:$C$1009=D$6)/(Data!$C$1:$C$1009=D$6))*ROW(Data!$C$1:$C$1009),ROW(D152)-ROW(D$6)),1)),"")</f>
        <v/>
      </c>
      <c r="E152" s="43"/>
      <c r="F152" s="43" t="str" cm="1">
        <f t="array" ref="F152">IFERROR(_xlfn.SINGLE(INDEX(Data!$A$1:E$1009,_xlfn.AGGREGATE(15,6,((Data!$C$1:$C$1009=F$6)/(Data!$C$1:$C$1009=F$6))*ROW(Data!$C$1:$C$1009),ROW(F152)-ROW(F$6)),1)),"")</f>
        <v/>
      </c>
      <c r="G152" s="43"/>
      <c r="H152" s="43" t="str" cm="1">
        <f t="array" ref="H152">IFERROR(_xlfn.SINGLE(INDEX(Data!$A$1:G$1009,_xlfn.AGGREGATE(15,6,((Data!$C$1:$C$1009=H$6)/(Data!$C$1:$C$1009=H$6))*ROW(Data!$C$1:$C$1009),ROW(H152)-ROW(H$6)),1)),"")</f>
        <v/>
      </c>
      <c r="I152" s="43"/>
      <c r="J152" s="43" t="str" cm="1">
        <f t="array" ref="J152">IFERROR(_xlfn.SINGLE(INDEX(Data!$A$1:J$1009,_xlfn.AGGREGATE(15,6,((Data!$C$1:$C$1009=J$6)/(Data!$C$1:$C$1009=J$6))*ROW(Data!$C$1:$C$1009),ROW(J152)-ROW(J$6)),1)),"")</f>
        <v/>
      </c>
      <c r="K152" s="43"/>
      <c r="L152" s="43" t="str" cm="1">
        <f t="array" ref="L152">IFERROR(_xlfn.SINGLE(INDEX(Data!$A$1:L$1009,_xlfn.AGGREGATE(15,6,((Data!$C$1:$C$1009=L$6)/(Data!$C$1:$C$1009=L$6))*ROW(Data!$C$1:$C$1009),ROW(L152)-ROW(L$6)),1)),"")</f>
        <v/>
      </c>
      <c r="M152" s="43"/>
      <c r="N152" s="43" t="str" cm="1">
        <f t="array" ref="N152">IFERROR(_xlfn.SINGLE(INDEX(Data!$A$1:N$1009,_xlfn.AGGREGATE(15,6,((Data!$C$1:$C$1009=N$6)/(Data!$C$1:$C$1009=N$6))*ROW(Data!$C$1:$C$1009),ROW(N152)-ROW(N$6)),1)),"")</f>
        <v/>
      </c>
      <c r="O152" s="43"/>
      <c r="P152" s="43" t="str" cm="1">
        <f t="array" ref="P152">IFERROR(_xlfn.SINGLE(INDEX(Data!$A$1:Q$1009,_xlfn.AGGREGATE(15,6,((Data!$C$1:$C$1009=P$6)/(Data!$C$1:$C$1009=P$6))*ROW(Data!$C$1:$C$1009),ROW(P152)-ROW(P$6)),1)),"")</f>
        <v/>
      </c>
      <c r="Q152" s="43"/>
      <c r="R152" s="43" t="str" cm="1">
        <f t="array" ref="R152">IFERROR(_xlfn.SINGLE(INDEX(Data!$A$1:R$1009,_xlfn.AGGREGATE(15,6,((Data!$C$1:$C$1009=R$6)/(Data!$C$1:$C$1009=R$6))*ROW(Data!$C$1:$C$1009),ROW(R152)-ROW(R$6)),1)),"")</f>
        <v/>
      </c>
      <c r="S152" s="43"/>
      <c r="T152" s="43" t="str" cm="1">
        <f t="array" ref="T152">IFERROR(_xlfn.SINGLE(INDEX(Data!$A$1:S$1009,_xlfn.AGGREGATE(15,6,((Data!$C$1:$C$1009=T$6)/(Data!$C$1:$C$1009=T$6))*ROW(Data!$C$1:$C$1009),ROW(T152)-ROW(T$6)),1)),"")</f>
        <v/>
      </c>
      <c r="U152" s="43"/>
      <c r="V152" s="43" t="str" cm="1">
        <f t="array" ref="V152">IFERROR(_xlfn.SINGLE(INDEX(Data!$A$1:X$1009,_xlfn.AGGREGATE(15,6,((Data!$C$1:$C$1009=V$6)/(Data!$C$1:$C$1009=V$6))*ROW(Data!$C$1:$C$1009),ROW(V152)-ROW(V$6)),1)),"")</f>
        <v/>
      </c>
      <c r="W152" s="43"/>
      <c r="X152" s="43" t="str" cm="1">
        <f t="array" ref="X152">IFERROR(_xlfn.SINGLE(INDEX(Data!$A$1:Z$1009,_xlfn.AGGREGATE(15,6,((Data!$C$1:$C$1009=X$6)/(Data!$C$1:$C$1009=X$6))*ROW(Data!$C$1:$C$1009),ROW(X152)-ROW(X$6)),1)),"")</f>
        <v/>
      </c>
      <c r="Y152" s="43"/>
      <c r="Z152" s="43" t="str" cm="1">
        <f t="array" ref="Z152">IFERROR(_xlfn.SINGLE(INDEX(Data!$A$1:AB$1009,_xlfn.AGGREGATE(15,6,((Data!$C$1:$C$1009=Z$6)/(Data!$C$1:$C$1009=Z$6))*ROW(Data!$C$1:$C$1009),ROW(Z152)-ROW(Z$6)),1)),"")</f>
        <v/>
      </c>
    </row>
    <row r="153" spans="1:26" x14ac:dyDescent="0.4">
      <c r="A153" s="43"/>
      <c r="B153" s="43" t="str" cm="1">
        <f t="array" ref="B153">IFERROR(_xlfn.SINGLE(INDEX(Data!A$1:$A$1009,_xlfn.AGGREGATE(15,6,((Data!$C$1:$C$1009=B$6)/(Data!$C$1:$C$1009=B$6))*ROW(Data!$C$1:$C$1009),ROW(B153)-ROW(B$6)),1)),"")</f>
        <v/>
      </c>
      <c r="C153" s="43"/>
      <c r="D153" s="43" t="str" cm="1">
        <f t="array" ref="D153">IFERROR(_xlfn.SINGLE(INDEX(Data!$A$1:C$1009,_xlfn.AGGREGATE(15,6,((Data!$C$1:$C$1009=D$6)/(Data!$C$1:$C$1009=D$6))*ROW(Data!$C$1:$C$1009),ROW(D153)-ROW(D$6)),1)),"")</f>
        <v/>
      </c>
      <c r="E153" s="43"/>
      <c r="F153" s="43" t="str" cm="1">
        <f t="array" ref="F153">IFERROR(_xlfn.SINGLE(INDEX(Data!$A$1:E$1009,_xlfn.AGGREGATE(15,6,((Data!$C$1:$C$1009=F$6)/(Data!$C$1:$C$1009=F$6))*ROW(Data!$C$1:$C$1009),ROW(F153)-ROW(F$6)),1)),"")</f>
        <v/>
      </c>
      <c r="G153" s="43"/>
      <c r="H153" s="43" t="str" cm="1">
        <f t="array" ref="H153">IFERROR(_xlfn.SINGLE(INDEX(Data!$A$1:G$1009,_xlfn.AGGREGATE(15,6,((Data!$C$1:$C$1009=H$6)/(Data!$C$1:$C$1009=H$6))*ROW(Data!$C$1:$C$1009),ROW(H153)-ROW(H$6)),1)),"")</f>
        <v/>
      </c>
      <c r="I153" s="43"/>
      <c r="J153" s="43" t="str" cm="1">
        <f t="array" ref="J153">IFERROR(_xlfn.SINGLE(INDEX(Data!$A$1:J$1009,_xlfn.AGGREGATE(15,6,((Data!$C$1:$C$1009=J$6)/(Data!$C$1:$C$1009=J$6))*ROW(Data!$C$1:$C$1009),ROW(J153)-ROW(J$6)),1)),"")</f>
        <v/>
      </c>
      <c r="K153" s="43"/>
      <c r="L153" s="43" t="str" cm="1">
        <f t="array" ref="L153">IFERROR(_xlfn.SINGLE(INDEX(Data!$A$1:L$1009,_xlfn.AGGREGATE(15,6,((Data!$C$1:$C$1009=L$6)/(Data!$C$1:$C$1009=L$6))*ROW(Data!$C$1:$C$1009),ROW(L153)-ROW(L$6)),1)),"")</f>
        <v/>
      </c>
      <c r="M153" s="43"/>
      <c r="N153" s="43" t="str" cm="1">
        <f t="array" ref="N153">IFERROR(_xlfn.SINGLE(INDEX(Data!$A$1:N$1009,_xlfn.AGGREGATE(15,6,((Data!$C$1:$C$1009=N$6)/(Data!$C$1:$C$1009=N$6))*ROW(Data!$C$1:$C$1009),ROW(N153)-ROW(N$6)),1)),"")</f>
        <v/>
      </c>
      <c r="O153" s="43"/>
      <c r="P153" s="43" t="str" cm="1">
        <f t="array" ref="P153">IFERROR(_xlfn.SINGLE(INDEX(Data!$A$1:Q$1009,_xlfn.AGGREGATE(15,6,((Data!$C$1:$C$1009=P$6)/(Data!$C$1:$C$1009=P$6))*ROW(Data!$C$1:$C$1009),ROW(P153)-ROW(P$6)),1)),"")</f>
        <v/>
      </c>
      <c r="Q153" s="43"/>
      <c r="R153" s="43" t="str" cm="1">
        <f t="array" ref="R153">IFERROR(_xlfn.SINGLE(INDEX(Data!$A$1:R$1009,_xlfn.AGGREGATE(15,6,((Data!$C$1:$C$1009=R$6)/(Data!$C$1:$C$1009=R$6))*ROW(Data!$C$1:$C$1009),ROW(R153)-ROW(R$6)),1)),"")</f>
        <v/>
      </c>
      <c r="S153" s="43"/>
      <c r="T153" s="43" t="str" cm="1">
        <f t="array" ref="T153">IFERROR(_xlfn.SINGLE(INDEX(Data!$A$1:S$1009,_xlfn.AGGREGATE(15,6,((Data!$C$1:$C$1009=T$6)/(Data!$C$1:$C$1009=T$6))*ROW(Data!$C$1:$C$1009),ROW(T153)-ROW(T$6)),1)),"")</f>
        <v/>
      </c>
      <c r="U153" s="43"/>
      <c r="V153" s="43" t="str" cm="1">
        <f t="array" ref="V153">IFERROR(_xlfn.SINGLE(INDEX(Data!$A$1:X$1009,_xlfn.AGGREGATE(15,6,((Data!$C$1:$C$1009=V$6)/(Data!$C$1:$C$1009=V$6))*ROW(Data!$C$1:$C$1009),ROW(V153)-ROW(V$6)),1)),"")</f>
        <v/>
      </c>
      <c r="W153" s="43"/>
      <c r="X153" s="43" t="str" cm="1">
        <f t="array" ref="X153">IFERROR(_xlfn.SINGLE(INDEX(Data!$A$1:Z$1009,_xlfn.AGGREGATE(15,6,((Data!$C$1:$C$1009=X$6)/(Data!$C$1:$C$1009=X$6))*ROW(Data!$C$1:$C$1009),ROW(X153)-ROW(X$6)),1)),"")</f>
        <v/>
      </c>
      <c r="Y153" s="43"/>
      <c r="Z153" s="43" t="str" cm="1">
        <f t="array" ref="Z153">IFERROR(_xlfn.SINGLE(INDEX(Data!$A$1:AB$1009,_xlfn.AGGREGATE(15,6,((Data!$C$1:$C$1009=Z$6)/(Data!$C$1:$C$1009=Z$6))*ROW(Data!$C$1:$C$1009),ROW(Z153)-ROW(Z$6)),1)),"")</f>
        <v/>
      </c>
    </row>
    <row r="154" spans="1:26" x14ac:dyDescent="0.4">
      <c r="A154" s="43"/>
      <c r="B154" s="43" t="str" cm="1">
        <f t="array" ref="B154">IFERROR(_xlfn.SINGLE(INDEX(Data!A$1:$A$1009,_xlfn.AGGREGATE(15,6,((Data!$C$1:$C$1009=B$6)/(Data!$C$1:$C$1009=B$6))*ROW(Data!$C$1:$C$1009),ROW(B154)-ROW(B$6)),1)),"")</f>
        <v/>
      </c>
      <c r="C154" s="43"/>
      <c r="D154" s="43" t="str" cm="1">
        <f t="array" ref="D154">IFERROR(_xlfn.SINGLE(INDEX(Data!$A$1:C$1009,_xlfn.AGGREGATE(15,6,((Data!$C$1:$C$1009=D$6)/(Data!$C$1:$C$1009=D$6))*ROW(Data!$C$1:$C$1009),ROW(D154)-ROW(D$6)),1)),"")</f>
        <v/>
      </c>
      <c r="E154" s="43"/>
      <c r="F154" s="43" t="str" cm="1">
        <f t="array" ref="F154">IFERROR(_xlfn.SINGLE(INDEX(Data!$A$1:E$1009,_xlfn.AGGREGATE(15,6,((Data!$C$1:$C$1009=F$6)/(Data!$C$1:$C$1009=F$6))*ROW(Data!$C$1:$C$1009),ROW(F154)-ROW(F$6)),1)),"")</f>
        <v/>
      </c>
      <c r="G154" s="43"/>
      <c r="H154" s="43" t="str" cm="1">
        <f t="array" ref="H154">IFERROR(_xlfn.SINGLE(INDEX(Data!$A$1:G$1009,_xlfn.AGGREGATE(15,6,((Data!$C$1:$C$1009=H$6)/(Data!$C$1:$C$1009=H$6))*ROW(Data!$C$1:$C$1009),ROW(H154)-ROW(H$6)),1)),"")</f>
        <v/>
      </c>
      <c r="I154" s="43"/>
      <c r="J154" s="43" t="str" cm="1">
        <f t="array" ref="J154">IFERROR(_xlfn.SINGLE(INDEX(Data!$A$1:J$1009,_xlfn.AGGREGATE(15,6,((Data!$C$1:$C$1009=J$6)/(Data!$C$1:$C$1009=J$6))*ROW(Data!$C$1:$C$1009),ROW(J154)-ROW(J$6)),1)),"")</f>
        <v/>
      </c>
      <c r="K154" s="43"/>
      <c r="L154" s="43" t="str" cm="1">
        <f t="array" ref="L154">IFERROR(_xlfn.SINGLE(INDEX(Data!$A$1:L$1009,_xlfn.AGGREGATE(15,6,((Data!$C$1:$C$1009=L$6)/(Data!$C$1:$C$1009=L$6))*ROW(Data!$C$1:$C$1009),ROW(L154)-ROW(L$6)),1)),"")</f>
        <v/>
      </c>
      <c r="M154" s="43"/>
      <c r="N154" s="43" t="str" cm="1">
        <f t="array" ref="N154">IFERROR(_xlfn.SINGLE(INDEX(Data!$A$1:N$1009,_xlfn.AGGREGATE(15,6,((Data!$C$1:$C$1009=N$6)/(Data!$C$1:$C$1009=N$6))*ROW(Data!$C$1:$C$1009),ROW(N154)-ROW(N$6)),1)),"")</f>
        <v/>
      </c>
      <c r="O154" s="43"/>
      <c r="P154" s="43" t="str" cm="1">
        <f t="array" ref="P154">IFERROR(_xlfn.SINGLE(INDEX(Data!$A$1:Q$1009,_xlfn.AGGREGATE(15,6,((Data!$C$1:$C$1009=P$6)/(Data!$C$1:$C$1009=P$6))*ROW(Data!$C$1:$C$1009),ROW(P154)-ROW(P$6)),1)),"")</f>
        <v/>
      </c>
      <c r="Q154" s="43"/>
      <c r="R154" s="43" t="str" cm="1">
        <f t="array" ref="R154">IFERROR(_xlfn.SINGLE(INDEX(Data!$A$1:R$1009,_xlfn.AGGREGATE(15,6,((Data!$C$1:$C$1009=R$6)/(Data!$C$1:$C$1009=R$6))*ROW(Data!$C$1:$C$1009),ROW(R154)-ROW(R$6)),1)),"")</f>
        <v/>
      </c>
      <c r="S154" s="43"/>
      <c r="T154" s="43" t="str" cm="1">
        <f t="array" ref="T154">IFERROR(_xlfn.SINGLE(INDEX(Data!$A$1:S$1009,_xlfn.AGGREGATE(15,6,((Data!$C$1:$C$1009=T$6)/(Data!$C$1:$C$1009=T$6))*ROW(Data!$C$1:$C$1009),ROW(T154)-ROW(T$6)),1)),"")</f>
        <v/>
      </c>
      <c r="U154" s="43"/>
      <c r="V154" s="43" t="str" cm="1">
        <f t="array" ref="V154">IFERROR(_xlfn.SINGLE(INDEX(Data!$A$1:X$1009,_xlfn.AGGREGATE(15,6,((Data!$C$1:$C$1009=V$6)/(Data!$C$1:$C$1009=V$6))*ROW(Data!$C$1:$C$1009),ROW(V154)-ROW(V$6)),1)),"")</f>
        <v/>
      </c>
      <c r="W154" s="43"/>
      <c r="X154" s="43" t="str" cm="1">
        <f t="array" ref="X154">IFERROR(_xlfn.SINGLE(INDEX(Data!$A$1:Z$1009,_xlfn.AGGREGATE(15,6,((Data!$C$1:$C$1009=X$6)/(Data!$C$1:$C$1009=X$6))*ROW(Data!$C$1:$C$1009),ROW(X154)-ROW(X$6)),1)),"")</f>
        <v/>
      </c>
      <c r="Y154" s="43"/>
      <c r="Z154" s="43" t="str" cm="1">
        <f t="array" ref="Z154">IFERROR(_xlfn.SINGLE(INDEX(Data!$A$1:AB$1009,_xlfn.AGGREGATE(15,6,((Data!$C$1:$C$1009=Z$6)/(Data!$C$1:$C$1009=Z$6))*ROW(Data!$C$1:$C$1009),ROW(Z154)-ROW(Z$6)),1)),"")</f>
        <v/>
      </c>
    </row>
    <row r="155" spans="1:26" x14ac:dyDescent="0.4">
      <c r="A155" s="43"/>
      <c r="B155" s="43" t="str" cm="1">
        <f t="array" ref="B155">IFERROR(_xlfn.SINGLE(INDEX(Data!A$1:$A$1009,_xlfn.AGGREGATE(15,6,((Data!$C$1:$C$1009=B$6)/(Data!$C$1:$C$1009=B$6))*ROW(Data!$C$1:$C$1009),ROW(B155)-ROW(B$6)),1)),"")</f>
        <v/>
      </c>
      <c r="C155" s="43"/>
      <c r="D155" s="43" t="str" cm="1">
        <f t="array" ref="D155">IFERROR(_xlfn.SINGLE(INDEX(Data!$A$1:C$1009,_xlfn.AGGREGATE(15,6,((Data!$C$1:$C$1009=D$6)/(Data!$C$1:$C$1009=D$6))*ROW(Data!$C$1:$C$1009),ROW(D155)-ROW(D$6)),1)),"")</f>
        <v/>
      </c>
      <c r="E155" s="43"/>
      <c r="F155" s="43" t="str" cm="1">
        <f t="array" ref="F155">IFERROR(_xlfn.SINGLE(INDEX(Data!$A$1:E$1009,_xlfn.AGGREGATE(15,6,((Data!$C$1:$C$1009=F$6)/(Data!$C$1:$C$1009=F$6))*ROW(Data!$C$1:$C$1009),ROW(F155)-ROW(F$6)),1)),"")</f>
        <v/>
      </c>
      <c r="G155" s="43"/>
      <c r="H155" s="43" t="str" cm="1">
        <f t="array" ref="H155">IFERROR(_xlfn.SINGLE(INDEX(Data!$A$1:G$1009,_xlfn.AGGREGATE(15,6,((Data!$C$1:$C$1009=H$6)/(Data!$C$1:$C$1009=H$6))*ROW(Data!$C$1:$C$1009),ROW(H155)-ROW(H$6)),1)),"")</f>
        <v/>
      </c>
      <c r="I155" s="43"/>
      <c r="J155" s="43" t="str" cm="1">
        <f t="array" ref="J155">IFERROR(_xlfn.SINGLE(INDEX(Data!$A$1:J$1009,_xlfn.AGGREGATE(15,6,((Data!$C$1:$C$1009=J$6)/(Data!$C$1:$C$1009=J$6))*ROW(Data!$C$1:$C$1009),ROW(J155)-ROW(J$6)),1)),"")</f>
        <v/>
      </c>
      <c r="K155" s="43"/>
      <c r="L155" s="43" t="str" cm="1">
        <f t="array" ref="L155">IFERROR(_xlfn.SINGLE(INDEX(Data!$A$1:L$1009,_xlfn.AGGREGATE(15,6,((Data!$C$1:$C$1009=L$6)/(Data!$C$1:$C$1009=L$6))*ROW(Data!$C$1:$C$1009),ROW(L155)-ROW(L$6)),1)),"")</f>
        <v/>
      </c>
      <c r="M155" s="43"/>
      <c r="N155" s="43" t="str" cm="1">
        <f t="array" ref="N155">IFERROR(_xlfn.SINGLE(INDEX(Data!$A$1:N$1009,_xlfn.AGGREGATE(15,6,((Data!$C$1:$C$1009=N$6)/(Data!$C$1:$C$1009=N$6))*ROW(Data!$C$1:$C$1009),ROW(N155)-ROW(N$6)),1)),"")</f>
        <v/>
      </c>
      <c r="O155" s="43"/>
      <c r="P155" s="43" t="str" cm="1">
        <f t="array" ref="P155">IFERROR(_xlfn.SINGLE(INDEX(Data!$A$1:Q$1009,_xlfn.AGGREGATE(15,6,((Data!$C$1:$C$1009=P$6)/(Data!$C$1:$C$1009=P$6))*ROW(Data!$C$1:$C$1009),ROW(P155)-ROW(P$6)),1)),"")</f>
        <v/>
      </c>
      <c r="Q155" s="43"/>
      <c r="R155" s="43" t="str" cm="1">
        <f t="array" ref="R155">IFERROR(_xlfn.SINGLE(INDEX(Data!$A$1:R$1009,_xlfn.AGGREGATE(15,6,((Data!$C$1:$C$1009=R$6)/(Data!$C$1:$C$1009=R$6))*ROW(Data!$C$1:$C$1009),ROW(R155)-ROW(R$6)),1)),"")</f>
        <v/>
      </c>
      <c r="S155" s="43"/>
      <c r="T155" s="43" t="str" cm="1">
        <f t="array" ref="T155">IFERROR(_xlfn.SINGLE(INDEX(Data!$A$1:S$1009,_xlfn.AGGREGATE(15,6,((Data!$C$1:$C$1009=T$6)/(Data!$C$1:$C$1009=T$6))*ROW(Data!$C$1:$C$1009),ROW(T155)-ROW(T$6)),1)),"")</f>
        <v/>
      </c>
      <c r="U155" s="43"/>
      <c r="V155" s="43" t="str" cm="1">
        <f t="array" ref="V155">IFERROR(_xlfn.SINGLE(INDEX(Data!$A$1:X$1009,_xlfn.AGGREGATE(15,6,((Data!$C$1:$C$1009=V$6)/(Data!$C$1:$C$1009=V$6))*ROW(Data!$C$1:$C$1009),ROW(V155)-ROW(V$6)),1)),"")</f>
        <v/>
      </c>
      <c r="W155" s="43"/>
      <c r="X155" s="43" t="str" cm="1">
        <f t="array" ref="X155">IFERROR(_xlfn.SINGLE(INDEX(Data!$A$1:Z$1009,_xlfn.AGGREGATE(15,6,((Data!$C$1:$C$1009=X$6)/(Data!$C$1:$C$1009=X$6))*ROW(Data!$C$1:$C$1009),ROW(X155)-ROW(X$6)),1)),"")</f>
        <v/>
      </c>
      <c r="Y155" s="43"/>
      <c r="Z155" s="43" t="str" cm="1">
        <f t="array" ref="Z155">IFERROR(_xlfn.SINGLE(INDEX(Data!$A$1:AB$1009,_xlfn.AGGREGATE(15,6,((Data!$C$1:$C$1009=Z$6)/(Data!$C$1:$C$1009=Z$6))*ROW(Data!$C$1:$C$1009),ROW(Z155)-ROW(Z$6)),1)),"")</f>
        <v/>
      </c>
    </row>
    <row r="156" spans="1:26" x14ac:dyDescent="0.4">
      <c r="A156" s="43"/>
      <c r="B156" s="43" t="str" cm="1">
        <f t="array" ref="B156">IFERROR(_xlfn.SINGLE(INDEX(Data!A$1:$A$1009,_xlfn.AGGREGATE(15,6,((Data!$C$1:$C$1009=B$6)/(Data!$C$1:$C$1009=B$6))*ROW(Data!$C$1:$C$1009),ROW(B156)-ROW(B$6)),1)),"")</f>
        <v/>
      </c>
      <c r="C156" s="43"/>
      <c r="D156" s="43" t="str" cm="1">
        <f t="array" ref="D156">IFERROR(_xlfn.SINGLE(INDEX(Data!$A$1:C$1009,_xlfn.AGGREGATE(15,6,((Data!$C$1:$C$1009=D$6)/(Data!$C$1:$C$1009=D$6))*ROW(Data!$C$1:$C$1009),ROW(D156)-ROW(D$6)),1)),"")</f>
        <v/>
      </c>
      <c r="E156" s="43"/>
      <c r="F156" s="43" t="str" cm="1">
        <f t="array" ref="F156">IFERROR(_xlfn.SINGLE(INDEX(Data!$A$1:E$1009,_xlfn.AGGREGATE(15,6,((Data!$C$1:$C$1009=F$6)/(Data!$C$1:$C$1009=F$6))*ROW(Data!$C$1:$C$1009),ROW(F156)-ROW(F$6)),1)),"")</f>
        <v/>
      </c>
      <c r="G156" s="43"/>
      <c r="H156" s="43" t="str" cm="1">
        <f t="array" ref="H156">IFERROR(_xlfn.SINGLE(INDEX(Data!$A$1:G$1009,_xlfn.AGGREGATE(15,6,((Data!$C$1:$C$1009=H$6)/(Data!$C$1:$C$1009=H$6))*ROW(Data!$C$1:$C$1009),ROW(H156)-ROW(H$6)),1)),"")</f>
        <v/>
      </c>
      <c r="I156" s="43"/>
      <c r="J156" s="43" t="str" cm="1">
        <f t="array" ref="J156">IFERROR(_xlfn.SINGLE(INDEX(Data!$A$1:J$1009,_xlfn.AGGREGATE(15,6,((Data!$C$1:$C$1009=J$6)/(Data!$C$1:$C$1009=J$6))*ROW(Data!$C$1:$C$1009),ROW(J156)-ROW(J$6)),1)),"")</f>
        <v/>
      </c>
      <c r="K156" s="43"/>
      <c r="L156" s="43" t="str" cm="1">
        <f t="array" ref="L156">IFERROR(_xlfn.SINGLE(INDEX(Data!$A$1:L$1009,_xlfn.AGGREGATE(15,6,((Data!$C$1:$C$1009=L$6)/(Data!$C$1:$C$1009=L$6))*ROW(Data!$C$1:$C$1009),ROW(L156)-ROW(L$6)),1)),"")</f>
        <v/>
      </c>
      <c r="M156" s="43"/>
      <c r="N156" s="43" t="str" cm="1">
        <f t="array" ref="N156">IFERROR(_xlfn.SINGLE(INDEX(Data!$A$1:N$1009,_xlfn.AGGREGATE(15,6,((Data!$C$1:$C$1009=N$6)/(Data!$C$1:$C$1009=N$6))*ROW(Data!$C$1:$C$1009),ROW(N156)-ROW(N$6)),1)),"")</f>
        <v/>
      </c>
      <c r="O156" s="43"/>
      <c r="P156" s="43" t="str" cm="1">
        <f t="array" ref="P156">IFERROR(_xlfn.SINGLE(INDEX(Data!$A$1:Q$1009,_xlfn.AGGREGATE(15,6,((Data!$C$1:$C$1009=P$6)/(Data!$C$1:$C$1009=P$6))*ROW(Data!$C$1:$C$1009),ROW(P156)-ROW(P$6)),1)),"")</f>
        <v/>
      </c>
      <c r="Q156" s="43"/>
      <c r="R156" s="43" t="str" cm="1">
        <f t="array" ref="R156">IFERROR(_xlfn.SINGLE(INDEX(Data!$A$1:R$1009,_xlfn.AGGREGATE(15,6,((Data!$C$1:$C$1009=R$6)/(Data!$C$1:$C$1009=R$6))*ROW(Data!$C$1:$C$1009),ROW(R156)-ROW(R$6)),1)),"")</f>
        <v/>
      </c>
      <c r="S156" s="43"/>
      <c r="T156" s="43" t="str" cm="1">
        <f t="array" ref="T156">IFERROR(_xlfn.SINGLE(INDEX(Data!$A$1:S$1009,_xlfn.AGGREGATE(15,6,((Data!$C$1:$C$1009=T$6)/(Data!$C$1:$C$1009=T$6))*ROW(Data!$C$1:$C$1009),ROW(T156)-ROW(T$6)),1)),"")</f>
        <v/>
      </c>
      <c r="U156" s="43"/>
      <c r="V156" s="43" t="str" cm="1">
        <f t="array" ref="V156">IFERROR(_xlfn.SINGLE(INDEX(Data!$A$1:X$1009,_xlfn.AGGREGATE(15,6,((Data!$C$1:$C$1009=V$6)/(Data!$C$1:$C$1009=V$6))*ROW(Data!$C$1:$C$1009),ROW(V156)-ROW(V$6)),1)),"")</f>
        <v/>
      </c>
      <c r="W156" s="43"/>
      <c r="X156" s="43" t="str" cm="1">
        <f t="array" ref="X156">IFERROR(_xlfn.SINGLE(INDEX(Data!$A$1:Z$1009,_xlfn.AGGREGATE(15,6,((Data!$C$1:$C$1009=X$6)/(Data!$C$1:$C$1009=X$6))*ROW(Data!$C$1:$C$1009),ROW(X156)-ROW(X$6)),1)),"")</f>
        <v/>
      </c>
      <c r="Y156" s="43"/>
      <c r="Z156" s="43" t="str" cm="1">
        <f t="array" ref="Z156">IFERROR(_xlfn.SINGLE(INDEX(Data!$A$1:AB$1009,_xlfn.AGGREGATE(15,6,((Data!$C$1:$C$1009=Z$6)/(Data!$C$1:$C$1009=Z$6))*ROW(Data!$C$1:$C$1009),ROW(Z156)-ROW(Z$6)),1)),"")</f>
        <v/>
      </c>
    </row>
    <row r="157" spans="1:26" x14ac:dyDescent="0.4">
      <c r="A157" s="43"/>
      <c r="B157" s="43" t="str" cm="1">
        <f t="array" ref="B157">IFERROR(_xlfn.SINGLE(INDEX(Data!A$1:$A$1009,_xlfn.AGGREGATE(15,6,((Data!$C$1:$C$1009=B$6)/(Data!$C$1:$C$1009=B$6))*ROW(Data!$C$1:$C$1009),ROW(B157)-ROW(B$6)),1)),"")</f>
        <v/>
      </c>
      <c r="C157" s="43"/>
      <c r="D157" s="43" t="str" cm="1">
        <f t="array" ref="D157">IFERROR(_xlfn.SINGLE(INDEX(Data!$A$1:C$1009,_xlfn.AGGREGATE(15,6,((Data!$C$1:$C$1009=D$6)/(Data!$C$1:$C$1009=D$6))*ROW(Data!$C$1:$C$1009),ROW(D157)-ROW(D$6)),1)),"")</f>
        <v/>
      </c>
      <c r="E157" s="43"/>
      <c r="F157" s="43" t="str" cm="1">
        <f t="array" ref="F157">IFERROR(_xlfn.SINGLE(INDEX(Data!$A$1:E$1009,_xlfn.AGGREGATE(15,6,((Data!$C$1:$C$1009=F$6)/(Data!$C$1:$C$1009=F$6))*ROW(Data!$C$1:$C$1009),ROW(F157)-ROW(F$6)),1)),"")</f>
        <v/>
      </c>
      <c r="G157" s="43"/>
      <c r="H157" s="43" t="str" cm="1">
        <f t="array" ref="H157">IFERROR(_xlfn.SINGLE(INDEX(Data!$A$1:G$1009,_xlfn.AGGREGATE(15,6,((Data!$C$1:$C$1009=H$6)/(Data!$C$1:$C$1009=H$6))*ROW(Data!$C$1:$C$1009),ROW(H157)-ROW(H$6)),1)),"")</f>
        <v/>
      </c>
      <c r="I157" s="43"/>
      <c r="J157" s="43" t="str" cm="1">
        <f t="array" ref="J157">IFERROR(_xlfn.SINGLE(INDEX(Data!$A$1:J$1009,_xlfn.AGGREGATE(15,6,((Data!$C$1:$C$1009=J$6)/(Data!$C$1:$C$1009=J$6))*ROW(Data!$C$1:$C$1009),ROW(J157)-ROW(J$6)),1)),"")</f>
        <v/>
      </c>
      <c r="K157" s="43"/>
      <c r="L157" s="43" t="str" cm="1">
        <f t="array" ref="L157">IFERROR(_xlfn.SINGLE(INDEX(Data!$A$1:L$1009,_xlfn.AGGREGATE(15,6,((Data!$C$1:$C$1009=L$6)/(Data!$C$1:$C$1009=L$6))*ROW(Data!$C$1:$C$1009),ROW(L157)-ROW(L$6)),1)),"")</f>
        <v/>
      </c>
      <c r="M157" s="43"/>
      <c r="N157" s="43" t="str" cm="1">
        <f t="array" ref="N157">IFERROR(_xlfn.SINGLE(INDEX(Data!$A$1:N$1009,_xlfn.AGGREGATE(15,6,((Data!$C$1:$C$1009=N$6)/(Data!$C$1:$C$1009=N$6))*ROW(Data!$C$1:$C$1009),ROW(N157)-ROW(N$6)),1)),"")</f>
        <v/>
      </c>
      <c r="O157" s="43"/>
      <c r="P157" s="43" t="str" cm="1">
        <f t="array" ref="P157">IFERROR(_xlfn.SINGLE(INDEX(Data!$A$1:Q$1009,_xlfn.AGGREGATE(15,6,((Data!$C$1:$C$1009=P$6)/(Data!$C$1:$C$1009=P$6))*ROW(Data!$C$1:$C$1009),ROW(P157)-ROW(P$6)),1)),"")</f>
        <v/>
      </c>
      <c r="Q157" s="43"/>
      <c r="R157" s="43" t="str" cm="1">
        <f t="array" ref="R157">IFERROR(_xlfn.SINGLE(INDEX(Data!$A$1:R$1009,_xlfn.AGGREGATE(15,6,((Data!$C$1:$C$1009=R$6)/(Data!$C$1:$C$1009=R$6))*ROW(Data!$C$1:$C$1009),ROW(R157)-ROW(R$6)),1)),"")</f>
        <v/>
      </c>
      <c r="S157" s="43"/>
      <c r="T157" s="43" t="str" cm="1">
        <f t="array" ref="T157">IFERROR(_xlfn.SINGLE(INDEX(Data!$A$1:S$1009,_xlfn.AGGREGATE(15,6,((Data!$C$1:$C$1009=T$6)/(Data!$C$1:$C$1009=T$6))*ROW(Data!$C$1:$C$1009),ROW(T157)-ROW(T$6)),1)),"")</f>
        <v/>
      </c>
      <c r="U157" s="43"/>
      <c r="V157" s="43" t="str" cm="1">
        <f t="array" ref="V157">IFERROR(_xlfn.SINGLE(INDEX(Data!$A$1:X$1009,_xlfn.AGGREGATE(15,6,((Data!$C$1:$C$1009=V$6)/(Data!$C$1:$C$1009=V$6))*ROW(Data!$C$1:$C$1009),ROW(V157)-ROW(V$6)),1)),"")</f>
        <v/>
      </c>
      <c r="W157" s="43"/>
      <c r="X157" s="43" t="str" cm="1">
        <f t="array" ref="X157">IFERROR(_xlfn.SINGLE(INDEX(Data!$A$1:Z$1009,_xlfn.AGGREGATE(15,6,((Data!$C$1:$C$1009=X$6)/(Data!$C$1:$C$1009=X$6))*ROW(Data!$C$1:$C$1009),ROW(X157)-ROW(X$6)),1)),"")</f>
        <v/>
      </c>
      <c r="Y157" s="43"/>
      <c r="Z157" s="43" t="str" cm="1">
        <f t="array" ref="Z157">IFERROR(_xlfn.SINGLE(INDEX(Data!$A$1:AB$1009,_xlfn.AGGREGATE(15,6,((Data!$C$1:$C$1009=Z$6)/(Data!$C$1:$C$1009=Z$6))*ROW(Data!$C$1:$C$1009),ROW(Z157)-ROW(Z$6)),1)),"")</f>
        <v/>
      </c>
    </row>
    <row r="158" spans="1:26" x14ac:dyDescent="0.4">
      <c r="A158" s="43"/>
      <c r="B158" s="43" t="str" cm="1">
        <f t="array" ref="B158">IFERROR(_xlfn.SINGLE(INDEX(Data!A$1:$A$1009,_xlfn.AGGREGATE(15,6,((Data!$C$1:$C$1009=B$6)/(Data!$C$1:$C$1009=B$6))*ROW(Data!$C$1:$C$1009),ROW(B158)-ROW(B$6)),1)),"")</f>
        <v/>
      </c>
      <c r="C158" s="43"/>
      <c r="D158" s="43" t="str" cm="1">
        <f t="array" ref="D158">IFERROR(_xlfn.SINGLE(INDEX(Data!$A$1:C$1009,_xlfn.AGGREGATE(15,6,((Data!$C$1:$C$1009=D$6)/(Data!$C$1:$C$1009=D$6))*ROW(Data!$C$1:$C$1009),ROW(D158)-ROW(D$6)),1)),"")</f>
        <v/>
      </c>
      <c r="E158" s="43"/>
      <c r="F158" s="43" t="str" cm="1">
        <f t="array" ref="F158">IFERROR(_xlfn.SINGLE(INDEX(Data!$A$1:E$1009,_xlfn.AGGREGATE(15,6,((Data!$C$1:$C$1009=F$6)/(Data!$C$1:$C$1009=F$6))*ROW(Data!$C$1:$C$1009),ROW(F158)-ROW(F$6)),1)),"")</f>
        <v/>
      </c>
      <c r="G158" s="43"/>
      <c r="H158" s="43" t="str" cm="1">
        <f t="array" ref="H158">IFERROR(_xlfn.SINGLE(INDEX(Data!$A$1:G$1009,_xlfn.AGGREGATE(15,6,((Data!$C$1:$C$1009=H$6)/(Data!$C$1:$C$1009=H$6))*ROW(Data!$C$1:$C$1009),ROW(H158)-ROW(H$6)),1)),"")</f>
        <v/>
      </c>
      <c r="I158" s="43"/>
      <c r="J158" s="43" t="str" cm="1">
        <f t="array" ref="J158">IFERROR(_xlfn.SINGLE(INDEX(Data!$A$1:J$1009,_xlfn.AGGREGATE(15,6,((Data!$C$1:$C$1009=J$6)/(Data!$C$1:$C$1009=J$6))*ROW(Data!$C$1:$C$1009),ROW(J158)-ROW(J$6)),1)),"")</f>
        <v/>
      </c>
      <c r="K158" s="43"/>
      <c r="L158" s="43" t="str" cm="1">
        <f t="array" ref="L158">IFERROR(_xlfn.SINGLE(INDEX(Data!$A$1:L$1009,_xlfn.AGGREGATE(15,6,((Data!$C$1:$C$1009=L$6)/(Data!$C$1:$C$1009=L$6))*ROW(Data!$C$1:$C$1009),ROW(L158)-ROW(L$6)),1)),"")</f>
        <v/>
      </c>
      <c r="M158" s="43"/>
      <c r="N158" s="43" t="str" cm="1">
        <f t="array" ref="N158">IFERROR(_xlfn.SINGLE(INDEX(Data!$A$1:N$1009,_xlfn.AGGREGATE(15,6,((Data!$C$1:$C$1009=N$6)/(Data!$C$1:$C$1009=N$6))*ROW(Data!$C$1:$C$1009),ROW(N158)-ROW(N$6)),1)),"")</f>
        <v/>
      </c>
      <c r="O158" s="43"/>
      <c r="P158" s="43" t="str" cm="1">
        <f t="array" ref="P158">IFERROR(_xlfn.SINGLE(INDEX(Data!$A$1:Q$1009,_xlfn.AGGREGATE(15,6,((Data!$C$1:$C$1009=P$6)/(Data!$C$1:$C$1009=P$6))*ROW(Data!$C$1:$C$1009),ROW(P158)-ROW(P$6)),1)),"")</f>
        <v/>
      </c>
      <c r="Q158" s="43"/>
      <c r="R158" s="43" t="str" cm="1">
        <f t="array" ref="R158">IFERROR(_xlfn.SINGLE(INDEX(Data!$A$1:R$1009,_xlfn.AGGREGATE(15,6,((Data!$C$1:$C$1009=R$6)/(Data!$C$1:$C$1009=R$6))*ROW(Data!$C$1:$C$1009),ROW(R158)-ROW(R$6)),1)),"")</f>
        <v/>
      </c>
      <c r="S158" s="43"/>
      <c r="T158" s="43" t="str" cm="1">
        <f t="array" ref="T158">IFERROR(_xlfn.SINGLE(INDEX(Data!$A$1:S$1009,_xlfn.AGGREGATE(15,6,((Data!$C$1:$C$1009=T$6)/(Data!$C$1:$C$1009=T$6))*ROW(Data!$C$1:$C$1009),ROW(T158)-ROW(T$6)),1)),"")</f>
        <v/>
      </c>
      <c r="U158" s="43"/>
      <c r="V158" s="43" t="str" cm="1">
        <f t="array" ref="V158">IFERROR(_xlfn.SINGLE(INDEX(Data!$A$1:X$1009,_xlfn.AGGREGATE(15,6,((Data!$C$1:$C$1009=V$6)/(Data!$C$1:$C$1009=V$6))*ROW(Data!$C$1:$C$1009),ROW(V158)-ROW(V$6)),1)),"")</f>
        <v/>
      </c>
      <c r="W158" s="43"/>
      <c r="X158" s="43" t="str" cm="1">
        <f t="array" ref="X158">IFERROR(_xlfn.SINGLE(INDEX(Data!$A$1:Z$1009,_xlfn.AGGREGATE(15,6,((Data!$C$1:$C$1009=X$6)/(Data!$C$1:$C$1009=X$6))*ROW(Data!$C$1:$C$1009),ROW(X158)-ROW(X$6)),1)),"")</f>
        <v/>
      </c>
      <c r="Y158" s="43"/>
      <c r="Z158" s="43" t="str" cm="1">
        <f t="array" ref="Z158">IFERROR(_xlfn.SINGLE(INDEX(Data!$A$1:AB$1009,_xlfn.AGGREGATE(15,6,((Data!$C$1:$C$1009=Z$6)/(Data!$C$1:$C$1009=Z$6))*ROW(Data!$C$1:$C$1009),ROW(Z158)-ROW(Z$6)),1)),"")</f>
        <v/>
      </c>
    </row>
    <row r="159" spans="1:26" x14ac:dyDescent="0.4">
      <c r="A159" s="43"/>
      <c r="B159" s="43" t="str" cm="1">
        <f t="array" ref="B159">IFERROR(_xlfn.SINGLE(INDEX(Data!A$1:$A$1009,_xlfn.AGGREGATE(15,6,((Data!$C$1:$C$1009=B$6)/(Data!$C$1:$C$1009=B$6))*ROW(Data!$C$1:$C$1009),ROW(B159)-ROW(B$6)),1)),"")</f>
        <v/>
      </c>
      <c r="C159" s="43"/>
      <c r="D159" s="43" t="str" cm="1">
        <f t="array" ref="D159">IFERROR(_xlfn.SINGLE(INDEX(Data!$A$1:C$1009,_xlfn.AGGREGATE(15,6,((Data!$C$1:$C$1009=D$6)/(Data!$C$1:$C$1009=D$6))*ROW(Data!$C$1:$C$1009),ROW(D159)-ROW(D$6)),1)),"")</f>
        <v/>
      </c>
      <c r="E159" s="43"/>
      <c r="F159" s="43" t="str" cm="1">
        <f t="array" ref="F159">IFERROR(_xlfn.SINGLE(INDEX(Data!$A$1:E$1009,_xlfn.AGGREGATE(15,6,((Data!$C$1:$C$1009=F$6)/(Data!$C$1:$C$1009=F$6))*ROW(Data!$C$1:$C$1009),ROW(F159)-ROW(F$6)),1)),"")</f>
        <v/>
      </c>
      <c r="G159" s="43"/>
      <c r="H159" s="43" t="str" cm="1">
        <f t="array" ref="H159">IFERROR(_xlfn.SINGLE(INDEX(Data!$A$1:G$1009,_xlfn.AGGREGATE(15,6,((Data!$C$1:$C$1009=H$6)/(Data!$C$1:$C$1009=H$6))*ROW(Data!$C$1:$C$1009),ROW(H159)-ROW(H$6)),1)),"")</f>
        <v/>
      </c>
      <c r="I159" s="43"/>
      <c r="J159" s="43" t="str" cm="1">
        <f t="array" ref="J159">IFERROR(_xlfn.SINGLE(INDEX(Data!$A$1:J$1009,_xlfn.AGGREGATE(15,6,((Data!$C$1:$C$1009=J$6)/(Data!$C$1:$C$1009=J$6))*ROW(Data!$C$1:$C$1009),ROW(J159)-ROW(J$6)),1)),"")</f>
        <v/>
      </c>
      <c r="K159" s="43"/>
      <c r="L159" s="43" t="str" cm="1">
        <f t="array" ref="L159">IFERROR(_xlfn.SINGLE(INDEX(Data!$A$1:L$1009,_xlfn.AGGREGATE(15,6,((Data!$C$1:$C$1009=L$6)/(Data!$C$1:$C$1009=L$6))*ROW(Data!$C$1:$C$1009),ROW(L159)-ROW(L$6)),1)),"")</f>
        <v/>
      </c>
      <c r="M159" s="43"/>
      <c r="N159" s="43" t="str" cm="1">
        <f t="array" ref="N159">IFERROR(_xlfn.SINGLE(INDEX(Data!$A$1:N$1009,_xlfn.AGGREGATE(15,6,((Data!$C$1:$C$1009=N$6)/(Data!$C$1:$C$1009=N$6))*ROW(Data!$C$1:$C$1009),ROW(N159)-ROW(N$6)),1)),"")</f>
        <v/>
      </c>
      <c r="O159" s="43"/>
      <c r="P159" s="43" t="str" cm="1">
        <f t="array" ref="P159">IFERROR(_xlfn.SINGLE(INDEX(Data!$A$1:Q$1009,_xlfn.AGGREGATE(15,6,((Data!$C$1:$C$1009=P$6)/(Data!$C$1:$C$1009=P$6))*ROW(Data!$C$1:$C$1009),ROW(P159)-ROW(P$6)),1)),"")</f>
        <v/>
      </c>
      <c r="Q159" s="43"/>
      <c r="R159" s="43" t="str" cm="1">
        <f t="array" ref="R159">IFERROR(_xlfn.SINGLE(INDEX(Data!$A$1:R$1009,_xlfn.AGGREGATE(15,6,((Data!$C$1:$C$1009=R$6)/(Data!$C$1:$C$1009=R$6))*ROW(Data!$C$1:$C$1009),ROW(R159)-ROW(R$6)),1)),"")</f>
        <v/>
      </c>
      <c r="S159" s="43"/>
      <c r="T159" s="43" t="str" cm="1">
        <f t="array" ref="T159">IFERROR(_xlfn.SINGLE(INDEX(Data!$A$1:S$1009,_xlfn.AGGREGATE(15,6,((Data!$C$1:$C$1009=T$6)/(Data!$C$1:$C$1009=T$6))*ROW(Data!$C$1:$C$1009),ROW(T159)-ROW(T$6)),1)),"")</f>
        <v/>
      </c>
      <c r="U159" s="43"/>
      <c r="V159" s="43" t="str" cm="1">
        <f t="array" ref="V159">IFERROR(_xlfn.SINGLE(INDEX(Data!$A$1:X$1009,_xlfn.AGGREGATE(15,6,((Data!$C$1:$C$1009=V$6)/(Data!$C$1:$C$1009=V$6))*ROW(Data!$C$1:$C$1009),ROW(V159)-ROW(V$6)),1)),"")</f>
        <v/>
      </c>
      <c r="W159" s="43"/>
      <c r="X159" s="43" t="str" cm="1">
        <f t="array" ref="X159">IFERROR(_xlfn.SINGLE(INDEX(Data!$A$1:Z$1009,_xlfn.AGGREGATE(15,6,((Data!$C$1:$C$1009=X$6)/(Data!$C$1:$C$1009=X$6))*ROW(Data!$C$1:$C$1009),ROW(X159)-ROW(X$6)),1)),"")</f>
        <v/>
      </c>
      <c r="Y159" s="43"/>
      <c r="Z159" s="43" t="str" cm="1">
        <f t="array" ref="Z159">IFERROR(_xlfn.SINGLE(INDEX(Data!$A$1:AB$1009,_xlfn.AGGREGATE(15,6,((Data!$C$1:$C$1009=Z$6)/(Data!$C$1:$C$1009=Z$6))*ROW(Data!$C$1:$C$1009),ROW(Z159)-ROW(Z$6)),1)),"")</f>
        <v/>
      </c>
    </row>
    <row r="160" spans="1:26" x14ac:dyDescent="0.4">
      <c r="A160" s="43"/>
      <c r="B160" s="43" t="str" cm="1">
        <f t="array" ref="B160">IFERROR(_xlfn.SINGLE(INDEX(Data!A$1:$A$1009,_xlfn.AGGREGATE(15,6,((Data!$C$1:$C$1009=B$6)/(Data!$C$1:$C$1009=B$6))*ROW(Data!$C$1:$C$1009),ROW(B160)-ROW(B$6)),1)),"")</f>
        <v/>
      </c>
      <c r="C160" s="43"/>
      <c r="D160" s="43" t="str" cm="1">
        <f t="array" ref="D160">IFERROR(_xlfn.SINGLE(INDEX(Data!$A$1:C$1009,_xlfn.AGGREGATE(15,6,((Data!$C$1:$C$1009=D$6)/(Data!$C$1:$C$1009=D$6))*ROW(Data!$C$1:$C$1009),ROW(D160)-ROW(D$6)),1)),"")</f>
        <v/>
      </c>
      <c r="E160" s="43"/>
      <c r="F160" s="43" t="str" cm="1">
        <f t="array" ref="F160">IFERROR(_xlfn.SINGLE(INDEX(Data!$A$1:E$1009,_xlfn.AGGREGATE(15,6,((Data!$C$1:$C$1009=F$6)/(Data!$C$1:$C$1009=F$6))*ROW(Data!$C$1:$C$1009),ROW(F160)-ROW(F$6)),1)),"")</f>
        <v/>
      </c>
      <c r="G160" s="43"/>
      <c r="H160" s="43" t="str" cm="1">
        <f t="array" ref="H160">IFERROR(_xlfn.SINGLE(INDEX(Data!$A$1:G$1009,_xlfn.AGGREGATE(15,6,((Data!$C$1:$C$1009=H$6)/(Data!$C$1:$C$1009=H$6))*ROW(Data!$C$1:$C$1009),ROW(H160)-ROW(H$6)),1)),"")</f>
        <v/>
      </c>
      <c r="I160" s="43"/>
      <c r="J160" s="43" t="str" cm="1">
        <f t="array" ref="J160">IFERROR(_xlfn.SINGLE(INDEX(Data!$A$1:J$1009,_xlfn.AGGREGATE(15,6,((Data!$C$1:$C$1009=J$6)/(Data!$C$1:$C$1009=J$6))*ROW(Data!$C$1:$C$1009),ROW(J160)-ROW(J$6)),1)),"")</f>
        <v/>
      </c>
      <c r="K160" s="43"/>
      <c r="L160" s="43" t="str" cm="1">
        <f t="array" ref="L160">IFERROR(_xlfn.SINGLE(INDEX(Data!$A$1:L$1009,_xlfn.AGGREGATE(15,6,((Data!$C$1:$C$1009=L$6)/(Data!$C$1:$C$1009=L$6))*ROW(Data!$C$1:$C$1009),ROW(L160)-ROW(L$6)),1)),"")</f>
        <v/>
      </c>
      <c r="M160" s="43"/>
      <c r="N160" s="43" t="str" cm="1">
        <f t="array" ref="N160">IFERROR(_xlfn.SINGLE(INDEX(Data!$A$1:N$1009,_xlfn.AGGREGATE(15,6,((Data!$C$1:$C$1009=N$6)/(Data!$C$1:$C$1009=N$6))*ROW(Data!$C$1:$C$1009),ROW(N160)-ROW(N$6)),1)),"")</f>
        <v/>
      </c>
      <c r="O160" s="43"/>
      <c r="P160" s="43" t="str" cm="1">
        <f t="array" ref="P160">IFERROR(_xlfn.SINGLE(INDEX(Data!$A$1:Q$1009,_xlfn.AGGREGATE(15,6,((Data!$C$1:$C$1009=P$6)/(Data!$C$1:$C$1009=P$6))*ROW(Data!$C$1:$C$1009),ROW(P160)-ROW(P$6)),1)),"")</f>
        <v/>
      </c>
      <c r="Q160" s="43"/>
      <c r="R160" s="43" t="str" cm="1">
        <f t="array" ref="R160">IFERROR(_xlfn.SINGLE(INDEX(Data!$A$1:R$1009,_xlfn.AGGREGATE(15,6,((Data!$C$1:$C$1009=R$6)/(Data!$C$1:$C$1009=R$6))*ROW(Data!$C$1:$C$1009),ROW(R160)-ROW(R$6)),1)),"")</f>
        <v/>
      </c>
      <c r="S160" s="43"/>
      <c r="T160" s="43" t="str" cm="1">
        <f t="array" ref="T160">IFERROR(_xlfn.SINGLE(INDEX(Data!$A$1:S$1009,_xlfn.AGGREGATE(15,6,((Data!$C$1:$C$1009=T$6)/(Data!$C$1:$C$1009=T$6))*ROW(Data!$C$1:$C$1009),ROW(T160)-ROW(T$6)),1)),"")</f>
        <v/>
      </c>
      <c r="U160" s="43"/>
      <c r="V160" s="43" t="str" cm="1">
        <f t="array" ref="V160">IFERROR(_xlfn.SINGLE(INDEX(Data!$A$1:X$1009,_xlfn.AGGREGATE(15,6,((Data!$C$1:$C$1009=V$6)/(Data!$C$1:$C$1009=V$6))*ROW(Data!$C$1:$C$1009),ROW(V160)-ROW(V$6)),1)),"")</f>
        <v/>
      </c>
      <c r="W160" s="43"/>
      <c r="X160" s="43" t="str" cm="1">
        <f t="array" ref="X160">IFERROR(_xlfn.SINGLE(INDEX(Data!$A$1:Z$1009,_xlfn.AGGREGATE(15,6,((Data!$C$1:$C$1009=X$6)/(Data!$C$1:$C$1009=X$6))*ROW(Data!$C$1:$C$1009),ROW(X160)-ROW(X$6)),1)),"")</f>
        <v/>
      </c>
      <c r="Y160" s="43"/>
      <c r="Z160" s="43" t="str" cm="1">
        <f t="array" ref="Z160">IFERROR(_xlfn.SINGLE(INDEX(Data!$A$1:AB$1009,_xlfn.AGGREGATE(15,6,((Data!$C$1:$C$1009=Z$6)/(Data!$C$1:$C$1009=Z$6))*ROW(Data!$C$1:$C$1009),ROW(Z160)-ROW(Z$6)),1)),"")</f>
        <v/>
      </c>
    </row>
    <row r="161" spans="1:26" x14ac:dyDescent="0.4">
      <c r="A161" s="43"/>
      <c r="B161" s="43" t="str" cm="1">
        <f t="array" ref="B161">IFERROR(_xlfn.SINGLE(INDEX(Data!A$1:$A$1009,_xlfn.AGGREGATE(15,6,((Data!$C$1:$C$1009=B$6)/(Data!$C$1:$C$1009=B$6))*ROW(Data!$C$1:$C$1009),ROW(B161)-ROW(B$6)),1)),"")</f>
        <v/>
      </c>
      <c r="C161" s="43"/>
      <c r="D161" s="43" t="str" cm="1">
        <f t="array" ref="D161">IFERROR(_xlfn.SINGLE(INDEX(Data!$A$1:C$1009,_xlfn.AGGREGATE(15,6,((Data!$C$1:$C$1009=D$6)/(Data!$C$1:$C$1009=D$6))*ROW(Data!$C$1:$C$1009),ROW(D161)-ROW(D$6)),1)),"")</f>
        <v/>
      </c>
      <c r="E161" s="43"/>
      <c r="F161" s="43" t="str" cm="1">
        <f t="array" ref="F161">IFERROR(_xlfn.SINGLE(INDEX(Data!$A$1:E$1009,_xlfn.AGGREGATE(15,6,((Data!$C$1:$C$1009=F$6)/(Data!$C$1:$C$1009=F$6))*ROW(Data!$C$1:$C$1009),ROW(F161)-ROW(F$6)),1)),"")</f>
        <v/>
      </c>
      <c r="G161" s="43"/>
      <c r="H161" s="43" t="str" cm="1">
        <f t="array" ref="H161">IFERROR(_xlfn.SINGLE(INDEX(Data!$A$1:G$1009,_xlfn.AGGREGATE(15,6,((Data!$C$1:$C$1009=H$6)/(Data!$C$1:$C$1009=H$6))*ROW(Data!$C$1:$C$1009),ROW(H161)-ROW(H$6)),1)),"")</f>
        <v/>
      </c>
      <c r="I161" s="43"/>
      <c r="J161" s="43" t="str" cm="1">
        <f t="array" ref="J161">IFERROR(_xlfn.SINGLE(INDEX(Data!$A$1:J$1009,_xlfn.AGGREGATE(15,6,((Data!$C$1:$C$1009=J$6)/(Data!$C$1:$C$1009=J$6))*ROW(Data!$C$1:$C$1009),ROW(J161)-ROW(J$6)),1)),"")</f>
        <v/>
      </c>
      <c r="K161" s="43"/>
      <c r="L161" s="43" t="str" cm="1">
        <f t="array" ref="L161">IFERROR(_xlfn.SINGLE(INDEX(Data!$A$1:L$1009,_xlfn.AGGREGATE(15,6,((Data!$C$1:$C$1009=L$6)/(Data!$C$1:$C$1009=L$6))*ROW(Data!$C$1:$C$1009),ROW(L161)-ROW(L$6)),1)),"")</f>
        <v/>
      </c>
      <c r="M161" s="43"/>
      <c r="N161" s="43" t="str" cm="1">
        <f t="array" ref="N161">IFERROR(_xlfn.SINGLE(INDEX(Data!$A$1:N$1009,_xlfn.AGGREGATE(15,6,((Data!$C$1:$C$1009=N$6)/(Data!$C$1:$C$1009=N$6))*ROW(Data!$C$1:$C$1009),ROW(N161)-ROW(N$6)),1)),"")</f>
        <v/>
      </c>
      <c r="O161" s="43"/>
      <c r="P161" s="43" t="str" cm="1">
        <f t="array" ref="P161">IFERROR(_xlfn.SINGLE(INDEX(Data!$A$1:Q$1009,_xlfn.AGGREGATE(15,6,((Data!$C$1:$C$1009=P$6)/(Data!$C$1:$C$1009=P$6))*ROW(Data!$C$1:$C$1009),ROW(P161)-ROW(P$6)),1)),"")</f>
        <v/>
      </c>
      <c r="Q161" s="43"/>
      <c r="R161" s="43" t="str" cm="1">
        <f t="array" ref="R161">IFERROR(_xlfn.SINGLE(INDEX(Data!$A$1:R$1009,_xlfn.AGGREGATE(15,6,((Data!$C$1:$C$1009=R$6)/(Data!$C$1:$C$1009=R$6))*ROW(Data!$C$1:$C$1009),ROW(R161)-ROW(R$6)),1)),"")</f>
        <v/>
      </c>
      <c r="S161" s="43"/>
      <c r="T161" s="43" t="str" cm="1">
        <f t="array" ref="T161">IFERROR(_xlfn.SINGLE(INDEX(Data!$A$1:S$1009,_xlfn.AGGREGATE(15,6,((Data!$C$1:$C$1009=T$6)/(Data!$C$1:$C$1009=T$6))*ROW(Data!$C$1:$C$1009),ROW(T161)-ROW(T$6)),1)),"")</f>
        <v/>
      </c>
      <c r="U161" s="43"/>
      <c r="V161" s="43" t="str" cm="1">
        <f t="array" ref="V161">IFERROR(_xlfn.SINGLE(INDEX(Data!$A$1:X$1009,_xlfn.AGGREGATE(15,6,((Data!$C$1:$C$1009=V$6)/(Data!$C$1:$C$1009=V$6))*ROW(Data!$C$1:$C$1009),ROW(V161)-ROW(V$6)),1)),"")</f>
        <v/>
      </c>
      <c r="W161" s="43"/>
      <c r="X161" s="43" t="str" cm="1">
        <f t="array" ref="X161">IFERROR(_xlfn.SINGLE(INDEX(Data!$A$1:Z$1009,_xlfn.AGGREGATE(15,6,((Data!$C$1:$C$1009=X$6)/(Data!$C$1:$C$1009=X$6))*ROW(Data!$C$1:$C$1009),ROW(X161)-ROW(X$6)),1)),"")</f>
        <v/>
      </c>
      <c r="Y161" s="43"/>
      <c r="Z161" s="43" t="str" cm="1">
        <f t="array" ref="Z161">IFERROR(_xlfn.SINGLE(INDEX(Data!$A$1:AB$1009,_xlfn.AGGREGATE(15,6,((Data!$C$1:$C$1009=Z$6)/(Data!$C$1:$C$1009=Z$6))*ROW(Data!$C$1:$C$1009),ROW(Z161)-ROW(Z$6)),1)),"")</f>
        <v/>
      </c>
    </row>
    <row r="162" spans="1:26" x14ac:dyDescent="0.4">
      <c r="A162" s="43"/>
      <c r="B162" s="43" t="str" cm="1">
        <f t="array" ref="B162">IFERROR(_xlfn.SINGLE(INDEX(Data!A$1:$A$1009,_xlfn.AGGREGATE(15,6,((Data!$C$1:$C$1009=B$6)/(Data!$C$1:$C$1009=B$6))*ROW(Data!$C$1:$C$1009),ROW(B162)-ROW(B$6)),1)),"")</f>
        <v/>
      </c>
      <c r="C162" s="43"/>
      <c r="D162" s="43" t="str" cm="1">
        <f t="array" ref="D162">IFERROR(_xlfn.SINGLE(INDEX(Data!$A$1:C$1009,_xlfn.AGGREGATE(15,6,((Data!$C$1:$C$1009=D$6)/(Data!$C$1:$C$1009=D$6))*ROW(Data!$C$1:$C$1009),ROW(D162)-ROW(D$6)),1)),"")</f>
        <v/>
      </c>
      <c r="E162" s="43"/>
      <c r="F162" s="43" t="str" cm="1">
        <f t="array" ref="F162">IFERROR(_xlfn.SINGLE(INDEX(Data!$A$1:E$1009,_xlfn.AGGREGATE(15,6,((Data!$C$1:$C$1009=F$6)/(Data!$C$1:$C$1009=F$6))*ROW(Data!$C$1:$C$1009),ROW(F162)-ROW(F$6)),1)),"")</f>
        <v/>
      </c>
      <c r="G162" s="43"/>
      <c r="H162" s="43" t="str" cm="1">
        <f t="array" ref="H162">IFERROR(_xlfn.SINGLE(INDEX(Data!$A$1:G$1009,_xlfn.AGGREGATE(15,6,((Data!$C$1:$C$1009=H$6)/(Data!$C$1:$C$1009=H$6))*ROW(Data!$C$1:$C$1009),ROW(H162)-ROW(H$6)),1)),"")</f>
        <v/>
      </c>
      <c r="I162" s="43"/>
      <c r="J162" s="43" t="str" cm="1">
        <f t="array" ref="J162">IFERROR(_xlfn.SINGLE(INDEX(Data!$A$1:J$1009,_xlfn.AGGREGATE(15,6,((Data!$C$1:$C$1009=J$6)/(Data!$C$1:$C$1009=J$6))*ROW(Data!$C$1:$C$1009),ROW(J162)-ROW(J$6)),1)),"")</f>
        <v/>
      </c>
      <c r="K162" s="43"/>
      <c r="L162" s="43" t="str" cm="1">
        <f t="array" ref="L162">IFERROR(_xlfn.SINGLE(INDEX(Data!$A$1:L$1009,_xlfn.AGGREGATE(15,6,((Data!$C$1:$C$1009=L$6)/(Data!$C$1:$C$1009=L$6))*ROW(Data!$C$1:$C$1009),ROW(L162)-ROW(L$6)),1)),"")</f>
        <v/>
      </c>
      <c r="M162" s="43"/>
      <c r="N162" s="43" t="str" cm="1">
        <f t="array" ref="N162">IFERROR(_xlfn.SINGLE(INDEX(Data!$A$1:N$1009,_xlfn.AGGREGATE(15,6,((Data!$C$1:$C$1009=N$6)/(Data!$C$1:$C$1009=N$6))*ROW(Data!$C$1:$C$1009),ROW(N162)-ROW(N$6)),1)),"")</f>
        <v/>
      </c>
      <c r="O162" s="43"/>
      <c r="P162" s="43" t="str" cm="1">
        <f t="array" ref="P162">IFERROR(_xlfn.SINGLE(INDEX(Data!$A$1:Q$1009,_xlfn.AGGREGATE(15,6,((Data!$C$1:$C$1009=P$6)/(Data!$C$1:$C$1009=P$6))*ROW(Data!$C$1:$C$1009),ROW(P162)-ROW(P$6)),1)),"")</f>
        <v/>
      </c>
      <c r="Q162" s="43"/>
      <c r="R162" s="43" t="str" cm="1">
        <f t="array" ref="R162">IFERROR(_xlfn.SINGLE(INDEX(Data!$A$1:R$1009,_xlfn.AGGREGATE(15,6,((Data!$C$1:$C$1009=R$6)/(Data!$C$1:$C$1009=R$6))*ROW(Data!$C$1:$C$1009),ROW(R162)-ROW(R$6)),1)),"")</f>
        <v/>
      </c>
      <c r="S162" s="43"/>
      <c r="T162" s="43" t="str" cm="1">
        <f t="array" ref="T162">IFERROR(_xlfn.SINGLE(INDEX(Data!$A$1:S$1009,_xlfn.AGGREGATE(15,6,((Data!$C$1:$C$1009=T$6)/(Data!$C$1:$C$1009=T$6))*ROW(Data!$C$1:$C$1009),ROW(T162)-ROW(T$6)),1)),"")</f>
        <v/>
      </c>
      <c r="U162" s="43"/>
      <c r="V162" s="43" t="str" cm="1">
        <f t="array" ref="V162">IFERROR(_xlfn.SINGLE(INDEX(Data!$A$1:X$1009,_xlfn.AGGREGATE(15,6,((Data!$C$1:$C$1009=V$6)/(Data!$C$1:$C$1009=V$6))*ROW(Data!$C$1:$C$1009),ROW(V162)-ROW(V$6)),1)),"")</f>
        <v/>
      </c>
      <c r="W162" s="43"/>
      <c r="X162" s="43" t="str" cm="1">
        <f t="array" ref="X162">IFERROR(_xlfn.SINGLE(INDEX(Data!$A$1:Z$1009,_xlfn.AGGREGATE(15,6,((Data!$C$1:$C$1009=X$6)/(Data!$C$1:$C$1009=X$6))*ROW(Data!$C$1:$C$1009),ROW(X162)-ROW(X$6)),1)),"")</f>
        <v/>
      </c>
      <c r="Y162" s="43"/>
      <c r="Z162" s="43" t="str" cm="1">
        <f t="array" ref="Z162">IFERROR(_xlfn.SINGLE(INDEX(Data!$A$1:AB$1009,_xlfn.AGGREGATE(15,6,((Data!$C$1:$C$1009=Z$6)/(Data!$C$1:$C$1009=Z$6))*ROW(Data!$C$1:$C$1009),ROW(Z162)-ROW(Z$6)),1)),"")</f>
        <v/>
      </c>
    </row>
    <row r="163" spans="1:26" x14ac:dyDescent="0.4">
      <c r="A163" s="43"/>
      <c r="B163" s="43" t="str" cm="1">
        <f t="array" ref="B163">IFERROR(_xlfn.SINGLE(INDEX(Data!A$1:$A$1009,_xlfn.AGGREGATE(15,6,((Data!$C$1:$C$1009=B$6)/(Data!$C$1:$C$1009=B$6))*ROW(Data!$C$1:$C$1009),ROW(B163)-ROW(B$6)),1)),"")</f>
        <v/>
      </c>
      <c r="C163" s="43"/>
      <c r="D163" s="43" t="str" cm="1">
        <f t="array" ref="D163">IFERROR(_xlfn.SINGLE(INDEX(Data!$A$1:C$1009,_xlfn.AGGREGATE(15,6,((Data!$C$1:$C$1009=D$6)/(Data!$C$1:$C$1009=D$6))*ROW(Data!$C$1:$C$1009),ROW(D163)-ROW(D$6)),1)),"")</f>
        <v/>
      </c>
      <c r="E163" s="43"/>
      <c r="F163" s="43" t="str" cm="1">
        <f t="array" ref="F163">IFERROR(_xlfn.SINGLE(INDEX(Data!$A$1:E$1009,_xlfn.AGGREGATE(15,6,((Data!$C$1:$C$1009=F$6)/(Data!$C$1:$C$1009=F$6))*ROW(Data!$C$1:$C$1009),ROW(F163)-ROW(F$6)),1)),"")</f>
        <v/>
      </c>
      <c r="G163" s="43"/>
      <c r="H163" s="43" t="str" cm="1">
        <f t="array" ref="H163">IFERROR(_xlfn.SINGLE(INDEX(Data!$A$1:G$1009,_xlfn.AGGREGATE(15,6,((Data!$C$1:$C$1009=H$6)/(Data!$C$1:$C$1009=H$6))*ROW(Data!$C$1:$C$1009),ROW(H163)-ROW(H$6)),1)),"")</f>
        <v/>
      </c>
      <c r="I163" s="43"/>
      <c r="J163" s="43" t="str" cm="1">
        <f t="array" ref="J163">IFERROR(_xlfn.SINGLE(INDEX(Data!$A$1:J$1009,_xlfn.AGGREGATE(15,6,((Data!$C$1:$C$1009=J$6)/(Data!$C$1:$C$1009=J$6))*ROW(Data!$C$1:$C$1009),ROW(J163)-ROW(J$6)),1)),"")</f>
        <v/>
      </c>
      <c r="K163" s="43"/>
      <c r="L163" s="43" t="str" cm="1">
        <f t="array" ref="L163">IFERROR(_xlfn.SINGLE(INDEX(Data!$A$1:L$1009,_xlfn.AGGREGATE(15,6,((Data!$C$1:$C$1009=L$6)/(Data!$C$1:$C$1009=L$6))*ROW(Data!$C$1:$C$1009),ROW(L163)-ROW(L$6)),1)),"")</f>
        <v/>
      </c>
      <c r="M163" s="43"/>
      <c r="N163" s="43" t="str" cm="1">
        <f t="array" ref="N163">IFERROR(_xlfn.SINGLE(INDEX(Data!$A$1:N$1009,_xlfn.AGGREGATE(15,6,((Data!$C$1:$C$1009=N$6)/(Data!$C$1:$C$1009=N$6))*ROW(Data!$C$1:$C$1009),ROW(N163)-ROW(N$6)),1)),"")</f>
        <v/>
      </c>
      <c r="O163" s="43"/>
      <c r="P163" s="43" t="str" cm="1">
        <f t="array" ref="P163">IFERROR(_xlfn.SINGLE(INDEX(Data!$A$1:Q$1009,_xlfn.AGGREGATE(15,6,((Data!$C$1:$C$1009=P$6)/(Data!$C$1:$C$1009=P$6))*ROW(Data!$C$1:$C$1009),ROW(P163)-ROW(P$6)),1)),"")</f>
        <v/>
      </c>
      <c r="Q163" s="43"/>
      <c r="R163" s="43" t="str" cm="1">
        <f t="array" ref="R163">IFERROR(_xlfn.SINGLE(INDEX(Data!$A$1:R$1009,_xlfn.AGGREGATE(15,6,((Data!$C$1:$C$1009=R$6)/(Data!$C$1:$C$1009=R$6))*ROW(Data!$C$1:$C$1009),ROW(R163)-ROW(R$6)),1)),"")</f>
        <v/>
      </c>
      <c r="S163" s="43"/>
      <c r="T163" s="43" t="str" cm="1">
        <f t="array" ref="T163">IFERROR(_xlfn.SINGLE(INDEX(Data!$A$1:S$1009,_xlfn.AGGREGATE(15,6,((Data!$C$1:$C$1009=T$6)/(Data!$C$1:$C$1009=T$6))*ROW(Data!$C$1:$C$1009),ROW(T163)-ROW(T$6)),1)),"")</f>
        <v/>
      </c>
      <c r="U163" s="43"/>
      <c r="V163" s="43" t="str" cm="1">
        <f t="array" ref="V163">IFERROR(_xlfn.SINGLE(INDEX(Data!$A$1:X$1009,_xlfn.AGGREGATE(15,6,((Data!$C$1:$C$1009=V$6)/(Data!$C$1:$C$1009=V$6))*ROW(Data!$C$1:$C$1009),ROW(V163)-ROW(V$6)),1)),"")</f>
        <v/>
      </c>
      <c r="W163" s="43"/>
      <c r="X163" s="43" t="str" cm="1">
        <f t="array" ref="X163">IFERROR(_xlfn.SINGLE(INDEX(Data!$A$1:Z$1009,_xlfn.AGGREGATE(15,6,((Data!$C$1:$C$1009=X$6)/(Data!$C$1:$C$1009=X$6))*ROW(Data!$C$1:$C$1009),ROW(X163)-ROW(X$6)),1)),"")</f>
        <v/>
      </c>
      <c r="Y163" s="43"/>
      <c r="Z163" s="43" t="str" cm="1">
        <f t="array" ref="Z163">IFERROR(_xlfn.SINGLE(INDEX(Data!$A$1:AB$1009,_xlfn.AGGREGATE(15,6,((Data!$C$1:$C$1009=Z$6)/(Data!$C$1:$C$1009=Z$6))*ROW(Data!$C$1:$C$1009),ROW(Z163)-ROW(Z$6)),1)),"")</f>
        <v/>
      </c>
    </row>
    <row r="164" spans="1:26" x14ac:dyDescent="0.4">
      <c r="A164" s="43"/>
      <c r="B164" s="43" t="str" cm="1">
        <f t="array" ref="B164">IFERROR(_xlfn.SINGLE(INDEX(Data!A$1:$A$1009,_xlfn.AGGREGATE(15,6,((Data!$C$1:$C$1009=B$6)/(Data!$C$1:$C$1009=B$6))*ROW(Data!$C$1:$C$1009),ROW(B164)-ROW(B$6)),1)),"")</f>
        <v/>
      </c>
      <c r="C164" s="43"/>
      <c r="D164" s="43" t="str" cm="1">
        <f t="array" ref="D164">IFERROR(_xlfn.SINGLE(INDEX(Data!$A$1:C$1009,_xlfn.AGGREGATE(15,6,((Data!$C$1:$C$1009=D$6)/(Data!$C$1:$C$1009=D$6))*ROW(Data!$C$1:$C$1009),ROW(D164)-ROW(D$6)),1)),"")</f>
        <v/>
      </c>
      <c r="E164" s="43"/>
      <c r="F164" s="43" t="str" cm="1">
        <f t="array" ref="F164">IFERROR(_xlfn.SINGLE(INDEX(Data!$A$1:E$1009,_xlfn.AGGREGATE(15,6,((Data!$C$1:$C$1009=F$6)/(Data!$C$1:$C$1009=F$6))*ROW(Data!$C$1:$C$1009),ROW(F164)-ROW(F$6)),1)),"")</f>
        <v/>
      </c>
      <c r="G164" s="43"/>
      <c r="H164" s="43" t="str" cm="1">
        <f t="array" ref="H164">IFERROR(_xlfn.SINGLE(INDEX(Data!$A$1:G$1009,_xlfn.AGGREGATE(15,6,((Data!$C$1:$C$1009=H$6)/(Data!$C$1:$C$1009=H$6))*ROW(Data!$C$1:$C$1009),ROW(H164)-ROW(H$6)),1)),"")</f>
        <v/>
      </c>
      <c r="I164" s="43"/>
      <c r="J164" s="43" t="str" cm="1">
        <f t="array" ref="J164">IFERROR(_xlfn.SINGLE(INDEX(Data!$A$1:J$1009,_xlfn.AGGREGATE(15,6,((Data!$C$1:$C$1009=J$6)/(Data!$C$1:$C$1009=J$6))*ROW(Data!$C$1:$C$1009),ROW(J164)-ROW(J$6)),1)),"")</f>
        <v/>
      </c>
      <c r="K164" s="43"/>
      <c r="L164" s="43" t="str" cm="1">
        <f t="array" ref="L164">IFERROR(_xlfn.SINGLE(INDEX(Data!$A$1:L$1009,_xlfn.AGGREGATE(15,6,((Data!$C$1:$C$1009=L$6)/(Data!$C$1:$C$1009=L$6))*ROW(Data!$C$1:$C$1009),ROW(L164)-ROW(L$6)),1)),"")</f>
        <v/>
      </c>
      <c r="M164" s="43"/>
      <c r="N164" s="43" t="str" cm="1">
        <f t="array" ref="N164">IFERROR(_xlfn.SINGLE(INDEX(Data!$A$1:N$1009,_xlfn.AGGREGATE(15,6,((Data!$C$1:$C$1009=N$6)/(Data!$C$1:$C$1009=N$6))*ROW(Data!$C$1:$C$1009),ROW(N164)-ROW(N$6)),1)),"")</f>
        <v/>
      </c>
      <c r="O164" s="43"/>
      <c r="P164" s="43" t="str" cm="1">
        <f t="array" ref="P164">IFERROR(_xlfn.SINGLE(INDEX(Data!$A$1:Q$1009,_xlfn.AGGREGATE(15,6,((Data!$C$1:$C$1009=P$6)/(Data!$C$1:$C$1009=P$6))*ROW(Data!$C$1:$C$1009),ROW(P164)-ROW(P$6)),1)),"")</f>
        <v/>
      </c>
      <c r="Q164" s="43"/>
      <c r="R164" s="43" t="str" cm="1">
        <f t="array" ref="R164">IFERROR(_xlfn.SINGLE(INDEX(Data!$A$1:R$1009,_xlfn.AGGREGATE(15,6,((Data!$C$1:$C$1009=R$6)/(Data!$C$1:$C$1009=R$6))*ROW(Data!$C$1:$C$1009),ROW(R164)-ROW(R$6)),1)),"")</f>
        <v/>
      </c>
      <c r="S164" s="43"/>
      <c r="T164" s="43" t="str" cm="1">
        <f t="array" ref="T164">IFERROR(_xlfn.SINGLE(INDEX(Data!$A$1:S$1009,_xlfn.AGGREGATE(15,6,((Data!$C$1:$C$1009=T$6)/(Data!$C$1:$C$1009=T$6))*ROW(Data!$C$1:$C$1009),ROW(T164)-ROW(T$6)),1)),"")</f>
        <v/>
      </c>
      <c r="U164" s="43"/>
      <c r="V164" s="43" t="str" cm="1">
        <f t="array" ref="V164">IFERROR(_xlfn.SINGLE(INDEX(Data!$A$1:X$1009,_xlfn.AGGREGATE(15,6,((Data!$C$1:$C$1009=V$6)/(Data!$C$1:$C$1009=V$6))*ROW(Data!$C$1:$C$1009),ROW(V164)-ROW(V$6)),1)),"")</f>
        <v/>
      </c>
      <c r="W164" s="43"/>
      <c r="X164" s="43" t="str" cm="1">
        <f t="array" ref="X164">IFERROR(_xlfn.SINGLE(INDEX(Data!$A$1:Z$1009,_xlfn.AGGREGATE(15,6,((Data!$C$1:$C$1009=X$6)/(Data!$C$1:$C$1009=X$6))*ROW(Data!$C$1:$C$1009),ROW(X164)-ROW(X$6)),1)),"")</f>
        <v/>
      </c>
      <c r="Y164" s="43"/>
      <c r="Z164" s="43" t="str" cm="1">
        <f t="array" ref="Z164">IFERROR(_xlfn.SINGLE(INDEX(Data!$A$1:AB$1009,_xlfn.AGGREGATE(15,6,((Data!$C$1:$C$1009=Z$6)/(Data!$C$1:$C$1009=Z$6))*ROW(Data!$C$1:$C$1009),ROW(Z164)-ROW(Z$6)),1)),"")</f>
        <v/>
      </c>
    </row>
    <row r="165" spans="1:26" x14ac:dyDescent="0.4">
      <c r="A165" s="43"/>
      <c r="B165" s="43" t="str" cm="1">
        <f t="array" ref="B165">IFERROR(_xlfn.SINGLE(INDEX(Data!A$1:$A$1009,_xlfn.AGGREGATE(15,6,((Data!$C$1:$C$1009=B$6)/(Data!$C$1:$C$1009=B$6))*ROW(Data!$C$1:$C$1009),ROW(B165)-ROW(B$6)),1)),"")</f>
        <v/>
      </c>
      <c r="C165" s="43"/>
      <c r="D165" s="43" t="str" cm="1">
        <f t="array" ref="D165">IFERROR(_xlfn.SINGLE(INDEX(Data!$A$1:C$1009,_xlfn.AGGREGATE(15,6,((Data!$C$1:$C$1009=D$6)/(Data!$C$1:$C$1009=D$6))*ROW(Data!$C$1:$C$1009),ROW(D165)-ROW(D$6)),1)),"")</f>
        <v/>
      </c>
      <c r="E165" s="43"/>
      <c r="F165" s="43" t="str" cm="1">
        <f t="array" ref="F165">IFERROR(_xlfn.SINGLE(INDEX(Data!$A$1:E$1009,_xlfn.AGGREGATE(15,6,((Data!$C$1:$C$1009=F$6)/(Data!$C$1:$C$1009=F$6))*ROW(Data!$C$1:$C$1009),ROW(F165)-ROW(F$6)),1)),"")</f>
        <v/>
      </c>
      <c r="G165" s="43"/>
      <c r="H165" s="43" t="str" cm="1">
        <f t="array" ref="H165">IFERROR(_xlfn.SINGLE(INDEX(Data!$A$1:G$1009,_xlfn.AGGREGATE(15,6,((Data!$C$1:$C$1009=H$6)/(Data!$C$1:$C$1009=H$6))*ROW(Data!$C$1:$C$1009),ROW(H165)-ROW(H$6)),1)),"")</f>
        <v/>
      </c>
      <c r="I165" s="43"/>
      <c r="J165" s="43" t="str" cm="1">
        <f t="array" ref="J165">IFERROR(_xlfn.SINGLE(INDEX(Data!$A$1:J$1009,_xlfn.AGGREGATE(15,6,((Data!$C$1:$C$1009=J$6)/(Data!$C$1:$C$1009=J$6))*ROW(Data!$C$1:$C$1009),ROW(J165)-ROW(J$6)),1)),"")</f>
        <v/>
      </c>
      <c r="K165" s="43"/>
      <c r="L165" s="43" t="str" cm="1">
        <f t="array" ref="L165">IFERROR(_xlfn.SINGLE(INDEX(Data!$A$1:L$1009,_xlfn.AGGREGATE(15,6,((Data!$C$1:$C$1009=L$6)/(Data!$C$1:$C$1009=L$6))*ROW(Data!$C$1:$C$1009),ROW(L165)-ROW(L$6)),1)),"")</f>
        <v/>
      </c>
      <c r="M165" s="43"/>
      <c r="N165" s="43" t="str" cm="1">
        <f t="array" ref="N165">IFERROR(_xlfn.SINGLE(INDEX(Data!$A$1:N$1009,_xlfn.AGGREGATE(15,6,((Data!$C$1:$C$1009=N$6)/(Data!$C$1:$C$1009=N$6))*ROW(Data!$C$1:$C$1009),ROW(N165)-ROW(N$6)),1)),"")</f>
        <v/>
      </c>
      <c r="O165" s="43"/>
      <c r="P165" s="43" t="str" cm="1">
        <f t="array" ref="P165">IFERROR(_xlfn.SINGLE(INDEX(Data!$A$1:Q$1009,_xlfn.AGGREGATE(15,6,((Data!$C$1:$C$1009=P$6)/(Data!$C$1:$C$1009=P$6))*ROW(Data!$C$1:$C$1009),ROW(P165)-ROW(P$6)),1)),"")</f>
        <v/>
      </c>
      <c r="Q165" s="43"/>
      <c r="R165" s="43" t="str" cm="1">
        <f t="array" ref="R165">IFERROR(_xlfn.SINGLE(INDEX(Data!$A$1:R$1009,_xlfn.AGGREGATE(15,6,((Data!$C$1:$C$1009=R$6)/(Data!$C$1:$C$1009=R$6))*ROW(Data!$C$1:$C$1009),ROW(R165)-ROW(R$6)),1)),"")</f>
        <v/>
      </c>
      <c r="S165" s="43"/>
      <c r="T165" s="43" t="str" cm="1">
        <f t="array" ref="T165">IFERROR(_xlfn.SINGLE(INDEX(Data!$A$1:S$1009,_xlfn.AGGREGATE(15,6,((Data!$C$1:$C$1009=T$6)/(Data!$C$1:$C$1009=T$6))*ROW(Data!$C$1:$C$1009),ROW(T165)-ROW(T$6)),1)),"")</f>
        <v/>
      </c>
      <c r="U165" s="43"/>
      <c r="V165" s="43" t="str" cm="1">
        <f t="array" ref="V165">IFERROR(_xlfn.SINGLE(INDEX(Data!$A$1:X$1009,_xlfn.AGGREGATE(15,6,((Data!$C$1:$C$1009=V$6)/(Data!$C$1:$C$1009=V$6))*ROW(Data!$C$1:$C$1009),ROW(V165)-ROW(V$6)),1)),"")</f>
        <v/>
      </c>
      <c r="W165" s="43"/>
      <c r="X165" s="43" t="str" cm="1">
        <f t="array" ref="X165">IFERROR(_xlfn.SINGLE(INDEX(Data!$A$1:Z$1009,_xlfn.AGGREGATE(15,6,((Data!$C$1:$C$1009=X$6)/(Data!$C$1:$C$1009=X$6))*ROW(Data!$C$1:$C$1009),ROW(X165)-ROW(X$6)),1)),"")</f>
        <v/>
      </c>
      <c r="Y165" s="43"/>
      <c r="Z165" s="43" t="str" cm="1">
        <f t="array" ref="Z165">IFERROR(_xlfn.SINGLE(INDEX(Data!$A$1:AB$1009,_xlfn.AGGREGATE(15,6,((Data!$C$1:$C$1009=Z$6)/(Data!$C$1:$C$1009=Z$6))*ROW(Data!$C$1:$C$1009),ROW(Z165)-ROW(Z$6)),1)),"")</f>
        <v/>
      </c>
    </row>
    <row r="166" spans="1:26" x14ac:dyDescent="0.4">
      <c r="A166" s="43"/>
      <c r="B166" s="43" t="str" cm="1">
        <f t="array" ref="B166">IFERROR(_xlfn.SINGLE(INDEX(Data!A$1:$A$1009,_xlfn.AGGREGATE(15,6,((Data!$C$1:$C$1009=B$6)/(Data!$C$1:$C$1009=B$6))*ROW(Data!$C$1:$C$1009),ROW(B166)-ROW(B$6)),1)),"")</f>
        <v/>
      </c>
      <c r="C166" s="43"/>
      <c r="D166" s="43" t="str" cm="1">
        <f t="array" ref="D166">IFERROR(_xlfn.SINGLE(INDEX(Data!$A$1:C$1009,_xlfn.AGGREGATE(15,6,((Data!$C$1:$C$1009=D$6)/(Data!$C$1:$C$1009=D$6))*ROW(Data!$C$1:$C$1009),ROW(D166)-ROW(D$6)),1)),"")</f>
        <v/>
      </c>
      <c r="E166" s="43"/>
      <c r="F166" s="43" t="str" cm="1">
        <f t="array" ref="F166">IFERROR(_xlfn.SINGLE(INDEX(Data!$A$1:E$1009,_xlfn.AGGREGATE(15,6,((Data!$C$1:$C$1009=F$6)/(Data!$C$1:$C$1009=F$6))*ROW(Data!$C$1:$C$1009),ROW(F166)-ROW(F$6)),1)),"")</f>
        <v/>
      </c>
      <c r="G166" s="43"/>
      <c r="H166" s="43" t="str" cm="1">
        <f t="array" ref="H166">IFERROR(_xlfn.SINGLE(INDEX(Data!$A$1:G$1009,_xlfn.AGGREGATE(15,6,((Data!$C$1:$C$1009=H$6)/(Data!$C$1:$C$1009=H$6))*ROW(Data!$C$1:$C$1009),ROW(H166)-ROW(H$6)),1)),"")</f>
        <v/>
      </c>
      <c r="I166" s="43"/>
      <c r="J166" s="43" t="str" cm="1">
        <f t="array" ref="J166">IFERROR(_xlfn.SINGLE(INDEX(Data!$A$1:J$1009,_xlfn.AGGREGATE(15,6,((Data!$C$1:$C$1009=J$6)/(Data!$C$1:$C$1009=J$6))*ROW(Data!$C$1:$C$1009),ROW(J166)-ROW(J$6)),1)),"")</f>
        <v/>
      </c>
      <c r="K166" s="43"/>
      <c r="L166" s="43" t="str" cm="1">
        <f t="array" ref="L166">IFERROR(_xlfn.SINGLE(INDEX(Data!$A$1:L$1009,_xlfn.AGGREGATE(15,6,((Data!$C$1:$C$1009=L$6)/(Data!$C$1:$C$1009=L$6))*ROW(Data!$C$1:$C$1009),ROW(L166)-ROW(L$6)),1)),"")</f>
        <v/>
      </c>
      <c r="M166" s="43"/>
      <c r="N166" s="43" t="str" cm="1">
        <f t="array" ref="N166">IFERROR(_xlfn.SINGLE(INDEX(Data!$A$1:N$1009,_xlfn.AGGREGATE(15,6,((Data!$C$1:$C$1009=N$6)/(Data!$C$1:$C$1009=N$6))*ROW(Data!$C$1:$C$1009),ROW(N166)-ROW(N$6)),1)),"")</f>
        <v/>
      </c>
      <c r="O166" s="43"/>
      <c r="P166" s="43" t="str" cm="1">
        <f t="array" ref="P166">IFERROR(_xlfn.SINGLE(INDEX(Data!$A$1:Q$1009,_xlfn.AGGREGATE(15,6,((Data!$C$1:$C$1009=P$6)/(Data!$C$1:$C$1009=P$6))*ROW(Data!$C$1:$C$1009),ROW(P166)-ROW(P$6)),1)),"")</f>
        <v/>
      </c>
      <c r="Q166" s="43"/>
      <c r="R166" s="43" t="str" cm="1">
        <f t="array" ref="R166">IFERROR(_xlfn.SINGLE(INDEX(Data!$A$1:R$1009,_xlfn.AGGREGATE(15,6,((Data!$C$1:$C$1009=R$6)/(Data!$C$1:$C$1009=R$6))*ROW(Data!$C$1:$C$1009),ROW(R166)-ROW(R$6)),1)),"")</f>
        <v/>
      </c>
      <c r="S166" s="43"/>
      <c r="T166" s="43" t="str" cm="1">
        <f t="array" ref="T166">IFERROR(_xlfn.SINGLE(INDEX(Data!$A$1:S$1009,_xlfn.AGGREGATE(15,6,((Data!$C$1:$C$1009=T$6)/(Data!$C$1:$C$1009=T$6))*ROW(Data!$C$1:$C$1009),ROW(T166)-ROW(T$6)),1)),"")</f>
        <v/>
      </c>
      <c r="U166" s="43"/>
      <c r="V166" s="43" t="str" cm="1">
        <f t="array" ref="V166">IFERROR(_xlfn.SINGLE(INDEX(Data!$A$1:X$1009,_xlfn.AGGREGATE(15,6,((Data!$C$1:$C$1009=V$6)/(Data!$C$1:$C$1009=V$6))*ROW(Data!$C$1:$C$1009),ROW(V166)-ROW(V$6)),1)),"")</f>
        <v/>
      </c>
      <c r="W166" s="43"/>
      <c r="X166" s="43" t="str" cm="1">
        <f t="array" ref="X166">IFERROR(_xlfn.SINGLE(INDEX(Data!$A$1:Z$1009,_xlfn.AGGREGATE(15,6,((Data!$C$1:$C$1009=X$6)/(Data!$C$1:$C$1009=X$6))*ROW(Data!$C$1:$C$1009),ROW(X166)-ROW(X$6)),1)),"")</f>
        <v/>
      </c>
      <c r="Y166" s="43"/>
      <c r="Z166" s="43" t="str" cm="1">
        <f t="array" ref="Z166">IFERROR(_xlfn.SINGLE(INDEX(Data!$A$1:AB$1009,_xlfn.AGGREGATE(15,6,((Data!$C$1:$C$1009=Z$6)/(Data!$C$1:$C$1009=Z$6))*ROW(Data!$C$1:$C$1009),ROW(Z166)-ROW(Z$6)),1)),"")</f>
        <v/>
      </c>
    </row>
    <row r="167" spans="1:26" x14ac:dyDescent="0.4">
      <c r="A167" s="43"/>
      <c r="B167" s="43" t="str" cm="1">
        <f t="array" ref="B167">IFERROR(_xlfn.SINGLE(INDEX(Data!A$1:$A$1009,_xlfn.AGGREGATE(15,6,((Data!$C$1:$C$1009=B$6)/(Data!$C$1:$C$1009=B$6))*ROW(Data!$C$1:$C$1009),ROW(B167)-ROW(B$6)),1)),"")</f>
        <v/>
      </c>
      <c r="C167" s="43"/>
      <c r="D167" s="43" t="str" cm="1">
        <f t="array" ref="D167">IFERROR(_xlfn.SINGLE(INDEX(Data!$A$1:C$1009,_xlfn.AGGREGATE(15,6,((Data!$C$1:$C$1009=D$6)/(Data!$C$1:$C$1009=D$6))*ROW(Data!$C$1:$C$1009),ROW(D167)-ROW(D$6)),1)),"")</f>
        <v/>
      </c>
      <c r="E167" s="43"/>
      <c r="F167" s="43" t="str" cm="1">
        <f t="array" ref="F167">IFERROR(_xlfn.SINGLE(INDEX(Data!$A$1:E$1009,_xlfn.AGGREGATE(15,6,((Data!$C$1:$C$1009=F$6)/(Data!$C$1:$C$1009=F$6))*ROW(Data!$C$1:$C$1009),ROW(F167)-ROW(F$6)),1)),"")</f>
        <v/>
      </c>
      <c r="G167" s="43"/>
      <c r="H167" s="43" t="str" cm="1">
        <f t="array" ref="H167">IFERROR(_xlfn.SINGLE(INDEX(Data!$A$1:G$1009,_xlfn.AGGREGATE(15,6,((Data!$C$1:$C$1009=H$6)/(Data!$C$1:$C$1009=H$6))*ROW(Data!$C$1:$C$1009),ROW(H167)-ROW(H$6)),1)),"")</f>
        <v/>
      </c>
      <c r="I167" s="43"/>
      <c r="J167" s="43" t="str" cm="1">
        <f t="array" ref="J167">IFERROR(_xlfn.SINGLE(INDEX(Data!$A$1:J$1009,_xlfn.AGGREGATE(15,6,((Data!$C$1:$C$1009=J$6)/(Data!$C$1:$C$1009=J$6))*ROW(Data!$C$1:$C$1009),ROW(J167)-ROW(J$6)),1)),"")</f>
        <v/>
      </c>
      <c r="K167" s="43"/>
      <c r="L167" s="43" t="str" cm="1">
        <f t="array" ref="L167">IFERROR(_xlfn.SINGLE(INDEX(Data!$A$1:L$1009,_xlfn.AGGREGATE(15,6,((Data!$C$1:$C$1009=L$6)/(Data!$C$1:$C$1009=L$6))*ROW(Data!$C$1:$C$1009),ROW(L167)-ROW(L$6)),1)),"")</f>
        <v/>
      </c>
      <c r="M167" s="43"/>
      <c r="N167" s="43" t="str" cm="1">
        <f t="array" ref="N167">IFERROR(_xlfn.SINGLE(INDEX(Data!$A$1:N$1009,_xlfn.AGGREGATE(15,6,((Data!$C$1:$C$1009=N$6)/(Data!$C$1:$C$1009=N$6))*ROW(Data!$C$1:$C$1009),ROW(N167)-ROW(N$6)),1)),"")</f>
        <v/>
      </c>
      <c r="O167" s="43"/>
      <c r="P167" s="43" t="str" cm="1">
        <f t="array" ref="P167">IFERROR(_xlfn.SINGLE(INDEX(Data!$A$1:Q$1009,_xlfn.AGGREGATE(15,6,((Data!$C$1:$C$1009=P$6)/(Data!$C$1:$C$1009=P$6))*ROW(Data!$C$1:$C$1009),ROW(P167)-ROW(P$6)),1)),"")</f>
        <v/>
      </c>
      <c r="Q167" s="43"/>
      <c r="R167" s="43" t="str" cm="1">
        <f t="array" ref="R167">IFERROR(_xlfn.SINGLE(INDEX(Data!$A$1:R$1009,_xlfn.AGGREGATE(15,6,((Data!$C$1:$C$1009=R$6)/(Data!$C$1:$C$1009=R$6))*ROW(Data!$C$1:$C$1009),ROW(R167)-ROW(R$6)),1)),"")</f>
        <v/>
      </c>
      <c r="S167" s="43"/>
      <c r="T167" s="43" t="str" cm="1">
        <f t="array" ref="T167">IFERROR(_xlfn.SINGLE(INDEX(Data!$A$1:S$1009,_xlfn.AGGREGATE(15,6,((Data!$C$1:$C$1009=T$6)/(Data!$C$1:$C$1009=T$6))*ROW(Data!$C$1:$C$1009),ROW(T167)-ROW(T$6)),1)),"")</f>
        <v/>
      </c>
      <c r="U167" s="43"/>
      <c r="V167" s="43" t="str" cm="1">
        <f t="array" ref="V167">IFERROR(_xlfn.SINGLE(INDEX(Data!$A$1:X$1009,_xlfn.AGGREGATE(15,6,((Data!$C$1:$C$1009=V$6)/(Data!$C$1:$C$1009=V$6))*ROW(Data!$C$1:$C$1009),ROW(V167)-ROW(V$6)),1)),"")</f>
        <v/>
      </c>
      <c r="W167" s="43"/>
      <c r="X167" s="43" t="str" cm="1">
        <f t="array" ref="X167">IFERROR(_xlfn.SINGLE(INDEX(Data!$A$1:Z$1009,_xlfn.AGGREGATE(15,6,((Data!$C$1:$C$1009=X$6)/(Data!$C$1:$C$1009=X$6))*ROW(Data!$C$1:$C$1009),ROW(X167)-ROW(X$6)),1)),"")</f>
        <v/>
      </c>
      <c r="Y167" s="43"/>
      <c r="Z167" s="43" t="str" cm="1">
        <f t="array" ref="Z167">IFERROR(_xlfn.SINGLE(INDEX(Data!$A$1:AB$1009,_xlfn.AGGREGATE(15,6,((Data!$C$1:$C$1009=Z$6)/(Data!$C$1:$C$1009=Z$6))*ROW(Data!$C$1:$C$1009),ROW(Z167)-ROW(Z$6)),1)),"")</f>
        <v/>
      </c>
    </row>
    <row r="168" spans="1:26" x14ac:dyDescent="0.4">
      <c r="A168" s="43"/>
      <c r="B168" s="43" t="str" cm="1">
        <f t="array" ref="B168">IFERROR(_xlfn.SINGLE(INDEX(Data!A$1:$A$1009,_xlfn.AGGREGATE(15,6,((Data!$C$1:$C$1009=B$6)/(Data!$C$1:$C$1009=B$6))*ROW(Data!$C$1:$C$1009),ROW(B168)-ROW(B$6)),1)),"")</f>
        <v/>
      </c>
      <c r="C168" s="43"/>
      <c r="D168" s="43" t="str" cm="1">
        <f t="array" ref="D168">IFERROR(_xlfn.SINGLE(INDEX(Data!$A$1:C$1009,_xlfn.AGGREGATE(15,6,((Data!$C$1:$C$1009=D$6)/(Data!$C$1:$C$1009=D$6))*ROW(Data!$C$1:$C$1009),ROW(D168)-ROW(D$6)),1)),"")</f>
        <v/>
      </c>
      <c r="E168" s="43"/>
      <c r="F168" s="43" t="str" cm="1">
        <f t="array" ref="F168">IFERROR(_xlfn.SINGLE(INDEX(Data!$A$1:E$1009,_xlfn.AGGREGATE(15,6,((Data!$C$1:$C$1009=F$6)/(Data!$C$1:$C$1009=F$6))*ROW(Data!$C$1:$C$1009),ROW(F168)-ROW(F$6)),1)),"")</f>
        <v/>
      </c>
      <c r="G168" s="43"/>
      <c r="H168" s="43" t="str" cm="1">
        <f t="array" ref="H168">IFERROR(_xlfn.SINGLE(INDEX(Data!$A$1:G$1009,_xlfn.AGGREGATE(15,6,((Data!$C$1:$C$1009=H$6)/(Data!$C$1:$C$1009=H$6))*ROW(Data!$C$1:$C$1009),ROW(H168)-ROW(H$6)),1)),"")</f>
        <v/>
      </c>
      <c r="I168" s="43"/>
      <c r="J168" s="43" t="str" cm="1">
        <f t="array" ref="J168">IFERROR(_xlfn.SINGLE(INDEX(Data!$A$1:J$1009,_xlfn.AGGREGATE(15,6,((Data!$C$1:$C$1009=J$6)/(Data!$C$1:$C$1009=J$6))*ROW(Data!$C$1:$C$1009),ROW(J168)-ROW(J$6)),1)),"")</f>
        <v/>
      </c>
      <c r="K168" s="43"/>
      <c r="L168" s="43" t="str" cm="1">
        <f t="array" ref="L168">IFERROR(_xlfn.SINGLE(INDEX(Data!$A$1:L$1009,_xlfn.AGGREGATE(15,6,((Data!$C$1:$C$1009=L$6)/(Data!$C$1:$C$1009=L$6))*ROW(Data!$C$1:$C$1009),ROW(L168)-ROW(L$6)),1)),"")</f>
        <v/>
      </c>
      <c r="M168" s="43"/>
      <c r="N168" s="43" t="str" cm="1">
        <f t="array" ref="N168">IFERROR(_xlfn.SINGLE(INDEX(Data!$A$1:N$1009,_xlfn.AGGREGATE(15,6,((Data!$C$1:$C$1009=N$6)/(Data!$C$1:$C$1009=N$6))*ROW(Data!$C$1:$C$1009),ROW(N168)-ROW(N$6)),1)),"")</f>
        <v/>
      </c>
      <c r="O168" s="43"/>
      <c r="P168" s="43" t="str" cm="1">
        <f t="array" ref="P168">IFERROR(_xlfn.SINGLE(INDEX(Data!$A$1:Q$1009,_xlfn.AGGREGATE(15,6,((Data!$C$1:$C$1009=P$6)/(Data!$C$1:$C$1009=P$6))*ROW(Data!$C$1:$C$1009),ROW(P168)-ROW(P$6)),1)),"")</f>
        <v/>
      </c>
      <c r="Q168" s="43"/>
      <c r="R168" s="43" t="str" cm="1">
        <f t="array" ref="R168">IFERROR(_xlfn.SINGLE(INDEX(Data!$A$1:R$1009,_xlfn.AGGREGATE(15,6,((Data!$C$1:$C$1009=R$6)/(Data!$C$1:$C$1009=R$6))*ROW(Data!$C$1:$C$1009),ROW(R168)-ROW(R$6)),1)),"")</f>
        <v/>
      </c>
      <c r="S168" s="43"/>
      <c r="T168" s="43" t="str" cm="1">
        <f t="array" ref="T168">IFERROR(_xlfn.SINGLE(INDEX(Data!$A$1:S$1009,_xlfn.AGGREGATE(15,6,((Data!$C$1:$C$1009=T$6)/(Data!$C$1:$C$1009=T$6))*ROW(Data!$C$1:$C$1009),ROW(T168)-ROW(T$6)),1)),"")</f>
        <v/>
      </c>
      <c r="U168" s="43"/>
      <c r="V168" s="43" t="str" cm="1">
        <f t="array" ref="V168">IFERROR(_xlfn.SINGLE(INDEX(Data!$A$1:X$1009,_xlfn.AGGREGATE(15,6,((Data!$C$1:$C$1009=V$6)/(Data!$C$1:$C$1009=V$6))*ROW(Data!$C$1:$C$1009),ROW(V168)-ROW(V$6)),1)),"")</f>
        <v/>
      </c>
      <c r="W168" s="43"/>
      <c r="X168" s="43" t="str" cm="1">
        <f t="array" ref="X168">IFERROR(_xlfn.SINGLE(INDEX(Data!$A$1:Z$1009,_xlfn.AGGREGATE(15,6,((Data!$C$1:$C$1009=X$6)/(Data!$C$1:$C$1009=X$6))*ROW(Data!$C$1:$C$1009),ROW(X168)-ROW(X$6)),1)),"")</f>
        <v/>
      </c>
      <c r="Y168" s="43"/>
      <c r="Z168" s="43" t="str" cm="1">
        <f t="array" ref="Z168">IFERROR(_xlfn.SINGLE(INDEX(Data!$A$1:AB$1009,_xlfn.AGGREGATE(15,6,((Data!$C$1:$C$1009=Z$6)/(Data!$C$1:$C$1009=Z$6))*ROW(Data!$C$1:$C$1009),ROW(Z168)-ROW(Z$6)),1)),"")</f>
        <v/>
      </c>
    </row>
    <row r="169" spans="1:26" x14ac:dyDescent="0.4">
      <c r="A169" s="43"/>
      <c r="B169" s="43" t="str" cm="1">
        <f t="array" ref="B169">IFERROR(_xlfn.SINGLE(INDEX(Data!A$1:$A$1009,_xlfn.AGGREGATE(15,6,((Data!$C$1:$C$1009=B$6)/(Data!$C$1:$C$1009=B$6))*ROW(Data!$C$1:$C$1009),ROW(B169)-ROW(B$6)),1)),"")</f>
        <v/>
      </c>
      <c r="C169" s="43"/>
      <c r="D169" s="43" t="str" cm="1">
        <f t="array" ref="D169">IFERROR(_xlfn.SINGLE(INDEX(Data!$A$1:C$1009,_xlfn.AGGREGATE(15,6,((Data!$C$1:$C$1009=D$6)/(Data!$C$1:$C$1009=D$6))*ROW(Data!$C$1:$C$1009),ROW(D169)-ROW(D$6)),1)),"")</f>
        <v/>
      </c>
      <c r="E169" s="43"/>
      <c r="F169" s="43" t="str" cm="1">
        <f t="array" ref="F169">IFERROR(_xlfn.SINGLE(INDEX(Data!$A$1:E$1009,_xlfn.AGGREGATE(15,6,((Data!$C$1:$C$1009=F$6)/(Data!$C$1:$C$1009=F$6))*ROW(Data!$C$1:$C$1009),ROW(F169)-ROW(F$6)),1)),"")</f>
        <v/>
      </c>
      <c r="G169" s="43"/>
      <c r="H169" s="43" t="str" cm="1">
        <f t="array" ref="H169">IFERROR(_xlfn.SINGLE(INDEX(Data!$A$1:G$1009,_xlfn.AGGREGATE(15,6,((Data!$C$1:$C$1009=H$6)/(Data!$C$1:$C$1009=H$6))*ROW(Data!$C$1:$C$1009),ROW(H169)-ROW(H$6)),1)),"")</f>
        <v/>
      </c>
      <c r="I169" s="43"/>
      <c r="J169" s="43" t="str" cm="1">
        <f t="array" ref="J169">IFERROR(_xlfn.SINGLE(INDEX(Data!$A$1:J$1009,_xlfn.AGGREGATE(15,6,((Data!$C$1:$C$1009=J$6)/(Data!$C$1:$C$1009=J$6))*ROW(Data!$C$1:$C$1009),ROW(J169)-ROW(J$6)),1)),"")</f>
        <v/>
      </c>
      <c r="K169" s="43"/>
      <c r="L169" s="43" t="str" cm="1">
        <f t="array" ref="L169">IFERROR(_xlfn.SINGLE(INDEX(Data!$A$1:L$1009,_xlfn.AGGREGATE(15,6,((Data!$C$1:$C$1009=L$6)/(Data!$C$1:$C$1009=L$6))*ROW(Data!$C$1:$C$1009),ROW(L169)-ROW(L$6)),1)),"")</f>
        <v/>
      </c>
      <c r="M169" s="43"/>
      <c r="N169" s="43" t="str" cm="1">
        <f t="array" ref="N169">IFERROR(_xlfn.SINGLE(INDEX(Data!$A$1:N$1009,_xlfn.AGGREGATE(15,6,((Data!$C$1:$C$1009=N$6)/(Data!$C$1:$C$1009=N$6))*ROW(Data!$C$1:$C$1009),ROW(N169)-ROW(N$6)),1)),"")</f>
        <v/>
      </c>
      <c r="O169" s="43"/>
      <c r="P169" s="43" t="str" cm="1">
        <f t="array" ref="P169">IFERROR(_xlfn.SINGLE(INDEX(Data!$A$1:Q$1009,_xlfn.AGGREGATE(15,6,((Data!$C$1:$C$1009=P$6)/(Data!$C$1:$C$1009=P$6))*ROW(Data!$C$1:$C$1009),ROW(P169)-ROW(P$6)),1)),"")</f>
        <v/>
      </c>
      <c r="Q169" s="43"/>
      <c r="R169" s="43" t="str" cm="1">
        <f t="array" ref="R169">IFERROR(_xlfn.SINGLE(INDEX(Data!$A$1:R$1009,_xlfn.AGGREGATE(15,6,((Data!$C$1:$C$1009=R$6)/(Data!$C$1:$C$1009=R$6))*ROW(Data!$C$1:$C$1009),ROW(R169)-ROW(R$6)),1)),"")</f>
        <v/>
      </c>
      <c r="S169" s="43"/>
      <c r="T169" s="43" t="str" cm="1">
        <f t="array" ref="T169">IFERROR(_xlfn.SINGLE(INDEX(Data!$A$1:S$1009,_xlfn.AGGREGATE(15,6,((Data!$C$1:$C$1009=T$6)/(Data!$C$1:$C$1009=T$6))*ROW(Data!$C$1:$C$1009),ROW(T169)-ROW(T$6)),1)),"")</f>
        <v/>
      </c>
      <c r="U169" s="43"/>
      <c r="V169" s="43" t="str" cm="1">
        <f t="array" ref="V169">IFERROR(_xlfn.SINGLE(INDEX(Data!$A$1:X$1009,_xlfn.AGGREGATE(15,6,((Data!$C$1:$C$1009=V$6)/(Data!$C$1:$C$1009=V$6))*ROW(Data!$C$1:$C$1009),ROW(V169)-ROW(V$6)),1)),"")</f>
        <v/>
      </c>
      <c r="W169" s="43"/>
      <c r="X169" s="43" t="str" cm="1">
        <f t="array" ref="X169">IFERROR(_xlfn.SINGLE(INDEX(Data!$A$1:Z$1009,_xlfn.AGGREGATE(15,6,((Data!$C$1:$C$1009=X$6)/(Data!$C$1:$C$1009=X$6))*ROW(Data!$C$1:$C$1009),ROW(X169)-ROW(X$6)),1)),"")</f>
        <v/>
      </c>
      <c r="Y169" s="43"/>
      <c r="Z169" s="43" t="str" cm="1">
        <f t="array" ref="Z169">IFERROR(_xlfn.SINGLE(INDEX(Data!$A$1:AB$1009,_xlfn.AGGREGATE(15,6,((Data!$C$1:$C$1009=Z$6)/(Data!$C$1:$C$1009=Z$6))*ROW(Data!$C$1:$C$1009),ROW(Z169)-ROW(Z$6)),1)),"")</f>
        <v/>
      </c>
    </row>
    <row r="170" spans="1:26" x14ac:dyDescent="0.4">
      <c r="A170" s="43"/>
      <c r="B170" s="43" t="str" cm="1">
        <f t="array" ref="B170">IFERROR(_xlfn.SINGLE(INDEX(Data!A$1:$A$1009,_xlfn.AGGREGATE(15,6,((Data!$C$1:$C$1009=B$6)/(Data!$C$1:$C$1009=B$6))*ROW(Data!$C$1:$C$1009),ROW(B170)-ROW(B$6)),1)),"")</f>
        <v/>
      </c>
      <c r="C170" s="43"/>
      <c r="D170" s="43" t="str" cm="1">
        <f t="array" ref="D170">IFERROR(_xlfn.SINGLE(INDEX(Data!$A$1:C$1009,_xlfn.AGGREGATE(15,6,((Data!$C$1:$C$1009=D$6)/(Data!$C$1:$C$1009=D$6))*ROW(Data!$C$1:$C$1009),ROW(D170)-ROW(D$6)),1)),"")</f>
        <v/>
      </c>
      <c r="E170" s="43"/>
      <c r="F170" s="43" t="str" cm="1">
        <f t="array" ref="F170">IFERROR(_xlfn.SINGLE(INDEX(Data!$A$1:E$1009,_xlfn.AGGREGATE(15,6,((Data!$C$1:$C$1009=F$6)/(Data!$C$1:$C$1009=F$6))*ROW(Data!$C$1:$C$1009),ROW(F170)-ROW(F$6)),1)),"")</f>
        <v/>
      </c>
      <c r="G170" s="43"/>
      <c r="H170" s="43" t="str" cm="1">
        <f t="array" ref="H170">IFERROR(_xlfn.SINGLE(INDEX(Data!$A$1:G$1009,_xlfn.AGGREGATE(15,6,((Data!$C$1:$C$1009=H$6)/(Data!$C$1:$C$1009=H$6))*ROW(Data!$C$1:$C$1009),ROW(H170)-ROW(H$6)),1)),"")</f>
        <v/>
      </c>
      <c r="I170" s="43"/>
      <c r="J170" s="43" t="str" cm="1">
        <f t="array" ref="J170">IFERROR(_xlfn.SINGLE(INDEX(Data!$A$1:J$1009,_xlfn.AGGREGATE(15,6,((Data!$C$1:$C$1009=J$6)/(Data!$C$1:$C$1009=J$6))*ROW(Data!$C$1:$C$1009),ROW(J170)-ROW(J$6)),1)),"")</f>
        <v/>
      </c>
      <c r="K170" s="43"/>
      <c r="L170" s="43" t="str" cm="1">
        <f t="array" ref="L170">IFERROR(_xlfn.SINGLE(INDEX(Data!$A$1:L$1009,_xlfn.AGGREGATE(15,6,((Data!$C$1:$C$1009=L$6)/(Data!$C$1:$C$1009=L$6))*ROW(Data!$C$1:$C$1009),ROW(L170)-ROW(L$6)),1)),"")</f>
        <v/>
      </c>
      <c r="M170" s="43"/>
      <c r="N170" s="43" t="str" cm="1">
        <f t="array" ref="N170">IFERROR(_xlfn.SINGLE(INDEX(Data!$A$1:N$1009,_xlfn.AGGREGATE(15,6,((Data!$C$1:$C$1009=N$6)/(Data!$C$1:$C$1009=N$6))*ROW(Data!$C$1:$C$1009),ROW(N170)-ROW(N$6)),1)),"")</f>
        <v/>
      </c>
      <c r="O170" s="43"/>
      <c r="P170" s="43" t="str" cm="1">
        <f t="array" ref="P170">IFERROR(_xlfn.SINGLE(INDEX(Data!$A$1:Q$1009,_xlfn.AGGREGATE(15,6,((Data!$C$1:$C$1009=P$6)/(Data!$C$1:$C$1009=P$6))*ROW(Data!$C$1:$C$1009),ROW(P170)-ROW(P$6)),1)),"")</f>
        <v/>
      </c>
      <c r="Q170" s="43"/>
      <c r="R170" s="43" t="str" cm="1">
        <f t="array" ref="R170">IFERROR(_xlfn.SINGLE(INDEX(Data!$A$1:R$1009,_xlfn.AGGREGATE(15,6,((Data!$C$1:$C$1009=R$6)/(Data!$C$1:$C$1009=R$6))*ROW(Data!$C$1:$C$1009),ROW(R170)-ROW(R$6)),1)),"")</f>
        <v/>
      </c>
      <c r="S170" s="43"/>
      <c r="T170" s="43" t="str" cm="1">
        <f t="array" ref="T170">IFERROR(_xlfn.SINGLE(INDEX(Data!$A$1:S$1009,_xlfn.AGGREGATE(15,6,((Data!$C$1:$C$1009=T$6)/(Data!$C$1:$C$1009=T$6))*ROW(Data!$C$1:$C$1009),ROW(T170)-ROW(T$6)),1)),"")</f>
        <v/>
      </c>
      <c r="U170" s="43"/>
      <c r="V170" s="43" t="str" cm="1">
        <f t="array" ref="V170">IFERROR(_xlfn.SINGLE(INDEX(Data!$A$1:X$1009,_xlfn.AGGREGATE(15,6,((Data!$C$1:$C$1009=V$6)/(Data!$C$1:$C$1009=V$6))*ROW(Data!$C$1:$C$1009),ROW(V170)-ROW(V$6)),1)),"")</f>
        <v/>
      </c>
      <c r="W170" s="43"/>
      <c r="X170" s="43" t="str" cm="1">
        <f t="array" ref="X170">IFERROR(_xlfn.SINGLE(INDEX(Data!$A$1:Z$1009,_xlfn.AGGREGATE(15,6,((Data!$C$1:$C$1009=X$6)/(Data!$C$1:$C$1009=X$6))*ROW(Data!$C$1:$C$1009),ROW(X170)-ROW(X$6)),1)),"")</f>
        <v/>
      </c>
      <c r="Y170" s="43"/>
      <c r="Z170" s="43" t="str" cm="1">
        <f t="array" ref="Z170">IFERROR(_xlfn.SINGLE(INDEX(Data!$A$1:AB$1009,_xlfn.AGGREGATE(15,6,((Data!$C$1:$C$1009=Z$6)/(Data!$C$1:$C$1009=Z$6))*ROW(Data!$C$1:$C$1009),ROW(Z170)-ROW(Z$6)),1)),"")</f>
        <v/>
      </c>
    </row>
    <row r="171" spans="1:26" x14ac:dyDescent="0.4">
      <c r="A171" s="43"/>
      <c r="B171" s="43" t="str" cm="1">
        <f t="array" ref="B171">IFERROR(_xlfn.SINGLE(INDEX(Data!A$1:$A$1009,_xlfn.AGGREGATE(15,6,((Data!$C$1:$C$1009=B$6)/(Data!$C$1:$C$1009=B$6))*ROW(Data!$C$1:$C$1009),ROW(B171)-ROW(B$6)),1)),"")</f>
        <v/>
      </c>
      <c r="C171" s="43"/>
      <c r="D171" s="43" t="str" cm="1">
        <f t="array" ref="D171">IFERROR(_xlfn.SINGLE(INDEX(Data!$A$1:C$1009,_xlfn.AGGREGATE(15,6,((Data!$C$1:$C$1009=D$6)/(Data!$C$1:$C$1009=D$6))*ROW(Data!$C$1:$C$1009),ROW(D171)-ROW(D$6)),1)),"")</f>
        <v/>
      </c>
      <c r="E171" s="43"/>
      <c r="F171" s="43" t="str" cm="1">
        <f t="array" ref="F171">IFERROR(_xlfn.SINGLE(INDEX(Data!$A$1:E$1009,_xlfn.AGGREGATE(15,6,((Data!$C$1:$C$1009=F$6)/(Data!$C$1:$C$1009=F$6))*ROW(Data!$C$1:$C$1009),ROW(F171)-ROW(F$6)),1)),"")</f>
        <v/>
      </c>
      <c r="G171" s="43"/>
      <c r="H171" s="43" t="str" cm="1">
        <f t="array" ref="H171">IFERROR(_xlfn.SINGLE(INDEX(Data!$A$1:G$1009,_xlfn.AGGREGATE(15,6,((Data!$C$1:$C$1009=H$6)/(Data!$C$1:$C$1009=H$6))*ROW(Data!$C$1:$C$1009),ROW(H171)-ROW(H$6)),1)),"")</f>
        <v/>
      </c>
      <c r="I171" s="43"/>
      <c r="J171" s="43" t="str" cm="1">
        <f t="array" ref="J171">IFERROR(_xlfn.SINGLE(INDEX(Data!$A$1:J$1009,_xlfn.AGGREGATE(15,6,((Data!$C$1:$C$1009=J$6)/(Data!$C$1:$C$1009=J$6))*ROW(Data!$C$1:$C$1009),ROW(J171)-ROW(J$6)),1)),"")</f>
        <v/>
      </c>
      <c r="K171" s="43"/>
      <c r="L171" s="43" t="str" cm="1">
        <f t="array" ref="L171">IFERROR(_xlfn.SINGLE(INDEX(Data!$A$1:L$1009,_xlfn.AGGREGATE(15,6,((Data!$C$1:$C$1009=L$6)/(Data!$C$1:$C$1009=L$6))*ROW(Data!$C$1:$C$1009),ROW(L171)-ROW(L$6)),1)),"")</f>
        <v/>
      </c>
      <c r="M171" s="43"/>
      <c r="N171" s="43" t="str" cm="1">
        <f t="array" ref="N171">IFERROR(_xlfn.SINGLE(INDEX(Data!$A$1:N$1009,_xlfn.AGGREGATE(15,6,((Data!$C$1:$C$1009=N$6)/(Data!$C$1:$C$1009=N$6))*ROW(Data!$C$1:$C$1009),ROW(N171)-ROW(N$6)),1)),"")</f>
        <v/>
      </c>
      <c r="O171" s="43"/>
      <c r="P171" s="43" t="str" cm="1">
        <f t="array" ref="P171">IFERROR(_xlfn.SINGLE(INDEX(Data!$A$1:Q$1009,_xlfn.AGGREGATE(15,6,((Data!$C$1:$C$1009=P$6)/(Data!$C$1:$C$1009=P$6))*ROW(Data!$C$1:$C$1009),ROW(P171)-ROW(P$6)),1)),"")</f>
        <v/>
      </c>
      <c r="Q171" s="43"/>
      <c r="R171" s="43" t="str" cm="1">
        <f t="array" ref="R171">IFERROR(_xlfn.SINGLE(INDEX(Data!$A$1:R$1009,_xlfn.AGGREGATE(15,6,((Data!$C$1:$C$1009=R$6)/(Data!$C$1:$C$1009=R$6))*ROW(Data!$C$1:$C$1009),ROW(R171)-ROW(R$6)),1)),"")</f>
        <v/>
      </c>
      <c r="S171" s="43"/>
      <c r="T171" s="43" t="str" cm="1">
        <f t="array" ref="T171">IFERROR(_xlfn.SINGLE(INDEX(Data!$A$1:S$1009,_xlfn.AGGREGATE(15,6,((Data!$C$1:$C$1009=T$6)/(Data!$C$1:$C$1009=T$6))*ROW(Data!$C$1:$C$1009),ROW(T171)-ROW(T$6)),1)),"")</f>
        <v/>
      </c>
      <c r="U171" s="43"/>
      <c r="V171" s="43" t="str" cm="1">
        <f t="array" ref="V171">IFERROR(_xlfn.SINGLE(INDEX(Data!$A$1:X$1009,_xlfn.AGGREGATE(15,6,((Data!$C$1:$C$1009=V$6)/(Data!$C$1:$C$1009=V$6))*ROW(Data!$C$1:$C$1009),ROW(V171)-ROW(V$6)),1)),"")</f>
        <v/>
      </c>
      <c r="W171" s="43"/>
      <c r="X171" s="43" t="str" cm="1">
        <f t="array" ref="X171">IFERROR(_xlfn.SINGLE(INDEX(Data!$A$1:Z$1009,_xlfn.AGGREGATE(15,6,((Data!$C$1:$C$1009=X$6)/(Data!$C$1:$C$1009=X$6))*ROW(Data!$C$1:$C$1009),ROW(X171)-ROW(X$6)),1)),"")</f>
        <v/>
      </c>
      <c r="Y171" s="43"/>
      <c r="Z171" s="43" t="str" cm="1">
        <f t="array" ref="Z171">IFERROR(_xlfn.SINGLE(INDEX(Data!$A$1:AB$1009,_xlfn.AGGREGATE(15,6,((Data!$C$1:$C$1009=Z$6)/(Data!$C$1:$C$1009=Z$6))*ROW(Data!$C$1:$C$1009),ROW(Z171)-ROW(Z$6)),1)),"")</f>
        <v/>
      </c>
    </row>
    <row r="172" spans="1:26" x14ac:dyDescent="0.4">
      <c r="A172" s="43"/>
      <c r="B172" s="43" t="str" cm="1">
        <f t="array" ref="B172">IFERROR(_xlfn.SINGLE(INDEX(Data!A$1:$A$1009,_xlfn.AGGREGATE(15,6,((Data!$C$1:$C$1009=B$6)/(Data!$C$1:$C$1009=B$6))*ROW(Data!$C$1:$C$1009),ROW(B172)-ROW(B$6)),1)),"")</f>
        <v/>
      </c>
      <c r="C172" s="43"/>
      <c r="D172" s="43" t="str" cm="1">
        <f t="array" ref="D172">IFERROR(_xlfn.SINGLE(INDEX(Data!$A$1:C$1009,_xlfn.AGGREGATE(15,6,((Data!$C$1:$C$1009=D$6)/(Data!$C$1:$C$1009=D$6))*ROW(Data!$C$1:$C$1009),ROW(D172)-ROW(D$6)),1)),"")</f>
        <v/>
      </c>
      <c r="E172" s="43"/>
      <c r="F172" s="43" t="str" cm="1">
        <f t="array" ref="F172">IFERROR(_xlfn.SINGLE(INDEX(Data!$A$1:E$1009,_xlfn.AGGREGATE(15,6,((Data!$C$1:$C$1009=F$6)/(Data!$C$1:$C$1009=F$6))*ROW(Data!$C$1:$C$1009),ROW(F172)-ROW(F$6)),1)),"")</f>
        <v/>
      </c>
      <c r="G172" s="43"/>
      <c r="H172" s="43" t="str" cm="1">
        <f t="array" ref="H172">IFERROR(_xlfn.SINGLE(INDEX(Data!$A$1:G$1009,_xlfn.AGGREGATE(15,6,((Data!$C$1:$C$1009=H$6)/(Data!$C$1:$C$1009=H$6))*ROW(Data!$C$1:$C$1009),ROW(H172)-ROW(H$6)),1)),"")</f>
        <v/>
      </c>
      <c r="I172" s="43"/>
      <c r="J172" s="43" t="str" cm="1">
        <f t="array" ref="J172">IFERROR(_xlfn.SINGLE(INDEX(Data!$A$1:J$1009,_xlfn.AGGREGATE(15,6,((Data!$C$1:$C$1009=J$6)/(Data!$C$1:$C$1009=J$6))*ROW(Data!$C$1:$C$1009),ROW(J172)-ROW(J$6)),1)),"")</f>
        <v/>
      </c>
      <c r="K172" s="43"/>
      <c r="L172" s="43" t="str" cm="1">
        <f t="array" ref="L172">IFERROR(_xlfn.SINGLE(INDEX(Data!$A$1:L$1009,_xlfn.AGGREGATE(15,6,((Data!$C$1:$C$1009=L$6)/(Data!$C$1:$C$1009=L$6))*ROW(Data!$C$1:$C$1009),ROW(L172)-ROW(L$6)),1)),"")</f>
        <v/>
      </c>
      <c r="M172" s="43"/>
      <c r="N172" s="43" t="str" cm="1">
        <f t="array" ref="N172">IFERROR(_xlfn.SINGLE(INDEX(Data!$A$1:N$1009,_xlfn.AGGREGATE(15,6,((Data!$C$1:$C$1009=N$6)/(Data!$C$1:$C$1009=N$6))*ROW(Data!$C$1:$C$1009),ROW(N172)-ROW(N$6)),1)),"")</f>
        <v/>
      </c>
      <c r="O172" s="43"/>
      <c r="P172" s="43" t="str" cm="1">
        <f t="array" ref="P172">IFERROR(_xlfn.SINGLE(INDEX(Data!$A$1:Q$1009,_xlfn.AGGREGATE(15,6,((Data!$C$1:$C$1009=P$6)/(Data!$C$1:$C$1009=P$6))*ROW(Data!$C$1:$C$1009),ROW(P172)-ROW(P$6)),1)),"")</f>
        <v/>
      </c>
      <c r="Q172" s="43"/>
      <c r="R172" s="43" t="str" cm="1">
        <f t="array" ref="R172">IFERROR(_xlfn.SINGLE(INDEX(Data!$A$1:R$1009,_xlfn.AGGREGATE(15,6,((Data!$C$1:$C$1009=R$6)/(Data!$C$1:$C$1009=R$6))*ROW(Data!$C$1:$C$1009),ROW(R172)-ROW(R$6)),1)),"")</f>
        <v/>
      </c>
      <c r="S172" s="43"/>
      <c r="T172" s="43" t="str" cm="1">
        <f t="array" ref="T172">IFERROR(_xlfn.SINGLE(INDEX(Data!$A$1:S$1009,_xlfn.AGGREGATE(15,6,((Data!$C$1:$C$1009=T$6)/(Data!$C$1:$C$1009=T$6))*ROW(Data!$C$1:$C$1009),ROW(T172)-ROW(T$6)),1)),"")</f>
        <v/>
      </c>
      <c r="U172" s="43"/>
      <c r="V172" s="43" t="str" cm="1">
        <f t="array" ref="V172">IFERROR(_xlfn.SINGLE(INDEX(Data!$A$1:X$1009,_xlfn.AGGREGATE(15,6,((Data!$C$1:$C$1009=V$6)/(Data!$C$1:$C$1009=V$6))*ROW(Data!$C$1:$C$1009),ROW(V172)-ROW(V$6)),1)),"")</f>
        <v/>
      </c>
      <c r="W172" s="43"/>
      <c r="X172" s="43" t="str" cm="1">
        <f t="array" ref="X172">IFERROR(_xlfn.SINGLE(INDEX(Data!$A$1:Z$1009,_xlfn.AGGREGATE(15,6,((Data!$C$1:$C$1009=X$6)/(Data!$C$1:$C$1009=X$6))*ROW(Data!$C$1:$C$1009),ROW(X172)-ROW(X$6)),1)),"")</f>
        <v/>
      </c>
      <c r="Y172" s="43"/>
      <c r="Z172" s="43" t="str" cm="1">
        <f t="array" ref="Z172">IFERROR(_xlfn.SINGLE(INDEX(Data!$A$1:AB$1009,_xlfn.AGGREGATE(15,6,((Data!$C$1:$C$1009=Z$6)/(Data!$C$1:$C$1009=Z$6))*ROW(Data!$C$1:$C$1009),ROW(Z172)-ROW(Z$6)),1)),"")</f>
        <v/>
      </c>
    </row>
    <row r="173" spans="1:26" x14ac:dyDescent="0.4">
      <c r="A173" s="43"/>
      <c r="B173" s="43" t="str" cm="1">
        <f t="array" ref="B173">IFERROR(_xlfn.SINGLE(INDEX(Data!A$1:$A$1009,_xlfn.AGGREGATE(15,6,((Data!$C$1:$C$1009=B$6)/(Data!$C$1:$C$1009=B$6))*ROW(Data!$C$1:$C$1009),ROW(B173)-ROW(B$6)),1)),"")</f>
        <v/>
      </c>
      <c r="C173" s="43"/>
      <c r="D173" s="43" t="str" cm="1">
        <f t="array" ref="D173">IFERROR(_xlfn.SINGLE(INDEX(Data!$A$1:C$1009,_xlfn.AGGREGATE(15,6,((Data!$C$1:$C$1009=D$6)/(Data!$C$1:$C$1009=D$6))*ROW(Data!$C$1:$C$1009),ROW(D173)-ROW(D$6)),1)),"")</f>
        <v/>
      </c>
      <c r="E173" s="43"/>
      <c r="F173" s="43" t="str" cm="1">
        <f t="array" ref="F173">IFERROR(_xlfn.SINGLE(INDEX(Data!$A$1:E$1009,_xlfn.AGGREGATE(15,6,((Data!$C$1:$C$1009=F$6)/(Data!$C$1:$C$1009=F$6))*ROW(Data!$C$1:$C$1009),ROW(F173)-ROW(F$6)),1)),"")</f>
        <v/>
      </c>
      <c r="G173" s="43"/>
      <c r="H173" s="43" t="str" cm="1">
        <f t="array" ref="H173">IFERROR(_xlfn.SINGLE(INDEX(Data!$A$1:G$1009,_xlfn.AGGREGATE(15,6,((Data!$C$1:$C$1009=H$6)/(Data!$C$1:$C$1009=H$6))*ROW(Data!$C$1:$C$1009),ROW(H173)-ROW(H$6)),1)),"")</f>
        <v/>
      </c>
      <c r="I173" s="43"/>
      <c r="J173" s="43" t="str" cm="1">
        <f t="array" ref="J173">IFERROR(_xlfn.SINGLE(INDEX(Data!$A$1:J$1009,_xlfn.AGGREGATE(15,6,((Data!$C$1:$C$1009=J$6)/(Data!$C$1:$C$1009=J$6))*ROW(Data!$C$1:$C$1009),ROW(J173)-ROW(J$6)),1)),"")</f>
        <v/>
      </c>
      <c r="K173" s="43"/>
      <c r="L173" s="43" t="str" cm="1">
        <f t="array" ref="L173">IFERROR(_xlfn.SINGLE(INDEX(Data!$A$1:L$1009,_xlfn.AGGREGATE(15,6,((Data!$C$1:$C$1009=L$6)/(Data!$C$1:$C$1009=L$6))*ROW(Data!$C$1:$C$1009),ROW(L173)-ROW(L$6)),1)),"")</f>
        <v/>
      </c>
      <c r="M173" s="43"/>
      <c r="N173" s="43" t="str" cm="1">
        <f t="array" ref="N173">IFERROR(_xlfn.SINGLE(INDEX(Data!$A$1:N$1009,_xlfn.AGGREGATE(15,6,((Data!$C$1:$C$1009=N$6)/(Data!$C$1:$C$1009=N$6))*ROW(Data!$C$1:$C$1009),ROW(N173)-ROW(N$6)),1)),"")</f>
        <v/>
      </c>
      <c r="O173" s="43"/>
      <c r="P173" s="43" t="str" cm="1">
        <f t="array" ref="P173">IFERROR(_xlfn.SINGLE(INDEX(Data!$A$1:Q$1009,_xlfn.AGGREGATE(15,6,((Data!$C$1:$C$1009=P$6)/(Data!$C$1:$C$1009=P$6))*ROW(Data!$C$1:$C$1009),ROW(P173)-ROW(P$6)),1)),"")</f>
        <v/>
      </c>
      <c r="Q173" s="43"/>
      <c r="R173" s="43" t="str" cm="1">
        <f t="array" ref="R173">IFERROR(_xlfn.SINGLE(INDEX(Data!$A$1:R$1009,_xlfn.AGGREGATE(15,6,((Data!$C$1:$C$1009=R$6)/(Data!$C$1:$C$1009=R$6))*ROW(Data!$C$1:$C$1009),ROW(R173)-ROW(R$6)),1)),"")</f>
        <v/>
      </c>
      <c r="S173" s="43"/>
      <c r="T173" s="43" t="str" cm="1">
        <f t="array" ref="T173">IFERROR(_xlfn.SINGLE(INDEX(Data!$A$1:S$1009,_xlfn.AGGREGATE(15,6,((Data!$C$1:$C$1009=T$6)/(Data!$C$1:$C$1009=T$6))*ROW(Data!$C$1:$C$1009),ROW(T173)-ROW(T$6)),1)),"")</f>
        <v/>
      </c>
      <c r="U173" s="43"/>
      <c r="V173" s="43" t="str" cm="1">
        <f t="array" ref="V173">IFERROR(_xlfn.SINGLE(INDEX(Data!$A$1:X$1009,_xlfn.AGGREGATE(15,6,((Data!$C$1:$C$1009=V$6)/(Data!$C$1:$C$1009=V$6))*ROW(Data!$C$1:$C$1009),ROW(V173)-ROW(V$6)),1)),"")</f>
        <v/>
      </c>
      <c r="W173" s="43"/>
      <c r="X173" s="43" t="str" cm="1">
        <f t="array" ref="X173">IFERROR(_xlfn.SINGLE(INDEX(Data!$A$1:Z$1009,_xlfn.AGGREGATE(15,6,((Data!$C$1:$C$1009=X$6)/(Data!$C$1:$C$1009=X$6))*ROW(Data!$C$1:$C$1009),ROW(X173)-ROW(X$6)),1)),"")</f>
        <v/>
      </c>
      <c r="Y173" s="43"/>
      <c r="Z173" s="43" t="str" cm="1">
        <f t="array" ref="Z173">IFERROR(_xlfn.SINGLE(INDEX(Data!$A$1:AB$1009,_xlfn.AGGREGATE(15,6,((Data!$C$1:$C$1009=Z$6)/(Data!$C$1:$C$1009=Z$6))*ROW(Data!$C$1:$C$1009),ROW(Z173)-ROW(Z$6)),1)),"")</f>
        <v/>
      </c>
    </row>
    <row r="174" spans="1:26" x14ac:dyDescent="0.4">
      <c r="A174" s="43"/>
      <c r="B174" s="43" t="str" cm="1">
        <f t="array" ref="B174">IFERROR(_xlfn.SINGLE(INDEX(Data!A$1:$A$1009,_xlfn.AGGREGATE(15,6,((Data!$C$1:$C$1009=B$6)/(Data!$C$1:$C$1009=B$6))*ROW(Data!$C$1:$C$1009),ROW(B174)-ROW(B$6)),1)),"")</f>
        <v/>
      </c>
      <c r="C174" s="43"/>
      <c r="D174" s="43" t="str" cm="1">
        <f t="array" ref="D174">IFERROR(_xlfn.SINGLE(INDEX(Data!$A$1:C$1009,_xlfn.AGGREGATE(15,6,((Data!$C$1:$C$1009=D$6)/(Data!$C$1:$C$1009=D$6))*ROW(Data!$C$1:$C$1009),ROW(D174)-ROW(D$6)),1)),"")</f>
        <v/>
      </c>
      <c r="E174" s="43"/>
      <c r="F174" s="43" t="str" cm="1">
        <f t="array" ref="F174">IFERROR(_xlfn.SINGLE(INDEX(Data!$A$1:E$1009,_xlfn.AGGREGATE(15,6,((Data!$C$1:$C$1009=F$6)/(Data!$C$1:$C$1009=F$6))*ROW(Data!$C$1:$C$1009),ROW(F174)-ROW(F$6)),1)),"")</f>
        <v/>
      </c>
      <c r="G174" s="43"/>
      <c r="H174" s="43" t="str" cm="1">
        <f t="array" ref="H174">IFERROR(_xlfn.SINGLE(INDEX(Data!$A$1:G$1009,_xlfn.AGGREGATE(15,6,((Data!$C$1:$C$1009=H$6)/(Data!$C$1:$C$1009=H$6))*ROW(Data!$C$1:$C$1009),ROW(H174)-ROW(H$6)),1)),"")</f>
        <v/>
      </c>
      <c r="I174" s="43"/>
      <c r="J174" s="43" t="str" cm="1">
        <f t="array" ref="J174">IFERROR(_xlfn.SINGLE(INDEX(Data!$A$1:J$1009,_xlfn.AGGREGATE(15,6,((Data!$C$1:$C$1009=J$6)/(Data!$C$1:$C$1009=J$6))*ROW(Data!$C$1:$C$1009),ROW(J174)-ROW(J$6)),1)),"")</f>
        <v/>
      </c>
      <c r="K174" s="43"/>
      <c r="L174" s="43" t="str" cm="1">
        <f t="array" ref="L174">IFERROR(_xlfn.SINGLE(INDEX(Data!$A$1:L$1009,_xlfn.AGGREGATE(15,6,((Data!$C$1:$C$1009=L$6)/(Data!$C$1:$C$1009=L$6))*ROW(Data!$C$1:$C$1009),ROW(L174)-ROW(L$6)),1)),"")</f>
        <v/>
      </c>
      <c r="M174" s="43"/>
      <c r="N174" s="43" t="str" cm="1">
        <f t="array" ref="N174">IFERROR(_xlfn.SINGLE(INDEX(Data!$A$1:N$1009,_xlfn.AGGREGATE(15,6,((Data!$C$1:$C$1009=N$6)/(Data!$C$1:$C$1009=N$6))*ROW(Data!$C$1:$C$1009),ROW(N174)-ROW(N$6)),1)),"")</f>
        <v/>
      </c>
      <c r="O174" s="43"/>
      <c r="P174" s="43" t="str" cm="1">
        <f t="array" ref="P174">IFERROR(_xlfn.SINGLE(INDEX(Data!$A$1:Q$1009,_xlfn.AGGREGATE(15,6,((Data!$C$1:$C$1009=P$6)/(Data!$C$1:$C$1009=P$6))*ROW(Data!$C$1:$C$1009),ROW(P174)-ROW(P$6)),1)),"")</f>
        <v/>
      </c>
      <c r="Q174" s="43"/>
      <c r="R174" s="43" t="str" cm="1">
        <f t="array" ref="R174">IFERROR(_xlfn.SINGLE(INDEX(Data!$A$1:R$1009,_xlfn.AGGREGATE(15,6,((Data!$C$1:$C$1009=R$6)/(Data!$C$1:$C$1009=R$6))*ROW(Data!$C$1:$C$1009),ROW(R174)-ROW(R$6)),1)),"")</f>
        <v/>
      </c>
      <c r="S174" s="43"/>
      <c r="T174" s="43" t="str" cm="1">
        <f t="array" ref="T174">IFERROR(_xlfn.SINGLE(INDEX(Data!$A$1:S$1009,_xlfn.AGGREGATE(15,6,((Data!$C$1:$C$1009=T$6)/(Data!$C$1:$C$1009=T$6))*ROW(Data!$C$1:$C$1009),ROW(T174)-ROW(T$6)),1)),"")</f>
        <v/>
      </c>
      <c r="U174" s="43"/>
      <c r="V174" s="43" t="str" cm="1">
        <f t="array" ref="V174">IFERROR(_xlfn.SINGLE(INDEX(Data!$A$1:X$1009,_xlfn.AGGREGATE(15,6,((Data!$C$1:$C$1009=V$6)/(Data!$C$1:$C$1009=V$6))*ROW(Data!$C$1:$C$1009),ROW(V174)-ROW(V$6)),1)),"")</f>
        <v/>
      </c>
      <c r="W174" s="43"/>
      <c r="X174" s="43" t="str" cm="1">
        <f t="array" ref="X174">IFERROR(_xlfn.SINGLE(INDEX(Data!$A$1:Z$1009,_xlfn.AGGREGATE(15,6,((Data!$C$1:$C$1009=X$6)/(Data!$C$1:$C$1009=X$6))*ROW(Data!$C$1:$C$1009),ROW(X174)-ROW(X$6)),1)),"")</f>
        <v/>
      </c>
      <c r="Y174" s="43"/>
      <c r="Z174" s="43" t="str" cm="1">
        <f t="array" ref="Z174">IFERROR(_xlfn.SINGLE(INDEX(Data!$A$1:AB$1009,_xlfn.AGGREGATE(15,6,((Data!$C$1:$C$1009=Z$6)/(Data!$C$1:$C$1009=Z$6))*ROW(Data!$C$1:$C$1009),ROW(Z174)-ROW(Z$6)),1)),"")</f>
        <v/>
      </c>
    </row>
    <row r="175" spans="1:26" x14ac:dyDescent="0.4">
      <c r="A175" s="43"/>
      <c r="B175" s="43" t="str" cm="1">
        <f t="array" ref="B175">IFERROR(_xlfn.SINGLE(INDEX(Data!A$1:$A$1009,_xlfn.AGGREGATE(15,6,((Data!$C$1:$C$1009=B$6)/(Data!$C$1:$C$1009=B$6))*ROW(Data!$C$1:$C$1009),ROW(B175)-ROW(B$6)),1)),"")</f>
        <v/>
      </c>
      <c r="C175" s="43"/>
      <c r="D175" s="43" t="str" cm="1">
        <f t="array" ref="D175">IFERROR(_xlfn.SINGLE(INDEX(Data!$A$1:C$1009,_xlfn.AGGREGATE(15,6,((Data!$C$1:$C$1009=D$6)/(Data!$C$1:$C$1009=D$6))*ROW(Data!$C$1:$C$1009),ROW(D175)-ROW(D$6)),1)),"")</f>
        <v/>
      </c>
      <c r="E175" s="43"/>
      <c r="F175" s="43" t="str" cm="1">
        <f t="array" ref="F175">IFERROR(_xlfn.SINGLE(INDEX(Data!$A$1:E$1009,_xlfn.AGGREGATE(15,6,((Data!$C$1:$C$1009=F$6)/(Data!$C$1:$C$1009=F$6))*ROW(Data!$C$1:$C$1009),ROW(F175)-ROW(F$6)),1)),"")</f>
        <v/>
      </c>
      <c r="G175" s="43"/>
      <c r="H175" s="43" t="str" cm="1">
        <f t="array" ref="H175">IFERROR(_xlfn.SINGLE(INDEX(Data!$A$1:G$1009,_xlfn.AGGREGATE(15,6,((Data!$C$1:$C$1009=H$6)/(Data!$C$1:$C$1009=H$6))*ROW(Data!$C$1:$C$1009),ROW(H175)-ROW(H$6)),1)),"")</f>
        <v/>
      </c>
      <c r="I175" s="43"/>
      <c r="J175" s="43" t="str" cm="1">
        <f t="array" ref="J175">IFERROR(_xlfn.SINGLE(INDEX(Data!$A$1:J$1009,_xlfn.AGGREGATE(15,6,((Data!$C$1:$C$1009=J$6)/(Data!$C$1:$C$1009=J$6))*ROW(Data!$C$1:$C$1009),ROW(J175)-ROW(J$6)),1)),"")</f>
        <v/>
      </c>
      <c r="K175" s="43"/>
      <c r="L175" s="43" t="str" cm="1">
        <f t="array" ref="L175">IFERROR(_xlfn.SINGLE(INDEX(Data!$A$1:L$1009,_xlfn.AGGREGATE(15,6,((Data!$C$1:$C$1009=L$6)/(Data!$C$1:$C$1009=L$6))*ROW(Data!$C$1:$C$1009),ROW(L175)-ROW(L$6)),1)),"")</f>
        <v/>
      </c>
      <c r="M175" s="43"/>
      <c r="N175" s="43" t="str" cm="1">
        <f t="array" ref="N175">IFERROR(_xlfn.SINGLE(INDEX(Data!$A$1:N$1009,_xlfn.AGGREGATE(15,6,((Data!$C$1:$C$1009=N$6)/(Data!$C$1:$C$1009=N$6))*ROW(Data!$C$1:$C$1009),ROW(N175)-ROW(N$6)),1)),"")</f>
        <v/>
      </c>
      <c r="O175" s="43"/>
      <c r="P175" s="43" t="str" cm="1">
        <f t="array" ref="P175">IFERROR(_xlfn.SINGLE(INDEX(Data!$A$1:Q$1009,_xlfn.AGGREGATE(15,6,((Data!$C$1:$C$1009=P$6)/(Data!$C$1:$C$1009=P$6))*ROW(Data!$C$1:$C$1009),ROW(P175)-ROW(P$6)),1)),"")</f>
        <v/>
      </c>
      <c r="Q175" s="43"/>
      <c r="R175" s="43" t="str" cm="1">
        <f t="array" ref="R175">IFERROR(_xlfn.SINGLE(INDEX(Data!$A$1:R$1009,_xlfn.AGGREGATE(15,6,((Data!$C$1:$C$1009=R$6)/(Data!$C$1:$C$1009=R$6))*ROW(Data!$C$1:$C$1009),ROW(R175)-ROW(R$6)),1)),"")</f>
        <v/>
      </c>
      <c r="S175" s="43"/>
      <c r="T175" s="43" t="str" cm="1">
        <f t="array" ref="T175">IFERROR(_xlfn.SINGLE(INDEX(Data!$A$1:S$1009,_xlfn.AGGREGATE(15,6,((Data!$C$1:$C$1009=T$6)/(Data!$C$1:$C$1009=T$6))*ROW(Data!$C$1:$C$1009),ROW(T175)-ROW(T$6)),1)),"")</f>
        <v/>
      </c>
      <c r="U175" s="43"/>
      <c r="V175" s="43" t="str" cm="1">
        <f t="array" ref="V175">IFERROR(_xlfn.SINGLE(INDEX(Data!$A$1:X$1009,_xlfn.AGGREGATE(15,6,((Data!$C$1:$C$1009=V$6)/(Data!$C$1:$C$1009=V$6))*ROW(Data!$C$1:$C$1009),ROW(V175)-ROW(V$6)),1)),"")</f>
        <v/>
      </c>
      <c r="W175" s="43"/>
      <c r="X175" s="43" t="str" cm="1">
        <f t="array" ref="X175">IFERROR(_xlfn.SINGLE(INDEX(Data!$A$1:Z$1009,_xlfn.AGGREGATE(15,6,((Data!$C$1:$C$1009=X$6)/(Data!$C$1:$C$1009=X$6))*ROW(Data!$C$1:$C$1009),ROW(X175)-ROW(X$6)),1)),"")</f>
        <v/>
      </c>
      <c r="Y175" s="43"/>
      <c r="Z175" s="43" t="str" cm="1">
        <f t="array" ref="Z175">IFERROR(_xlfn.SINGLE(INDEX(Data!$A$1:AB$1009,_xlfn.AGGREGATE(15,6,((Data!$C$1:$C$1009=Z$6)/(Data!$C$1:$C$1009=Z$6))*ROW(Data!$C$1:$C$1009),ROW(Z175)-ROW(Z$6)),1)),"")</f>
        <v/>
      </c>
    </row>
    <row r="176" spans="1:26" x14ac:dyDescent="0.4">
      <c r="A176" s="43"/>
      <c r="B176" s="43" t="str" cm="1">
        <f t="array" ref="B176">IFERROR(_xlfn.SINGLE(INDEX(Data!A$1:$A$1009,_xlfn.AGGREGATE(15,6,((Data!$C$1:$C$1009=B$6)/(Data!$C$1:$C$1009=B$6))*ROW(Data!$C$1:$C$1009),ROW(B176)-ROW(B$6)),1)),"")</f>
        <v/>
      </c>
      <c r="C176" s="43"/>
      <c r="D176" s="43" t="str" cm="1">
        <f t="array" ref="D176">IFERROR(_xlfn.SINGLE(INDEX(Data!$A$1:C$1009,_xlfn.AGGREGATE(15,6,((Data!$C$1:$C$1009=D$6)/(Data!$C$1:$C$1009=D$6))*ROW(Data!$C$1:$C$1009),ROW(D176)-ROW(D$6)),1)),"")</f>
        <v/>
      </c>
      <c r="E176" s="43"/>
      <c r="F176" s="43" t="str" cm="1">
        <f t="array" ref="F176">IFERROR(_xlfn.SINGLE(INDEX(Data!$A$1:E$1009,_xlfn.AGGREGATE(15,6,((Data!$C$1:$C$1009=F$6)/(Data!$C$1:$C$1009=F$6))*ROW(Data!$C$1:$C$1009),ROW(F176)-ROW(F$6)),1)),"")</f>
        <v/>
      </c>
      <c r="G176" s="43"/>
      <c r="H176" s="43" t="str" cm="1">
        <f t="array" ref="H176">IFERROR(_xlfn.SINGLE(INDEX(Data!$A$1:G$1009,_xlfn.AGGREGATE(15,6,((Data!$C$1:$C$1009=H$6)/(Data!$C$1:$C$1009=H$6))*ROW(Data!$C$1:$C$1009),ROW(H176)-ROW(H$6)),1)),"")</f>
        <v/>
      </c>
      <c r="I176" s="43"/>
      <c r="J176" s="43" t="str" cm="1">
        <f t="array" ref="J176">IFERROR(_xlfn.SINGLE(INDEX(Data!$A$1:J$1009,_xlfn.AGGREGATE(15,6,((Data!$C$1:$C$1009=J$6)/(Data!$C$1:$C$1009=J$6))*ROW(Data!$C$1:$C$1009),ROW(J176)-ROW(J$6)),1)),"")</f>
        <v/>
      </c>
      <c r="K176" s="43"/>
      <c r="L176" s="43" t="str" cm="1">
        <f t="array" ref="L176">IFERROR(_xlfn.SINGLE(INDEX(Data!$A$1:L$1009,_xlfn.AGGREGATE(15,6,((Data!$C$1:$C$1009=L$6)/(Data!$C$1:$C$1009=L$6))*ROW(Data!$C$1:$C$1009),ROW(L176)-ROW(L$6)),1)),"")</f>
        <v/>
      </c>
      <c r="M176" s="43"/>
      <c r="N176" s="43" t="str" cm="1">
        <f t="array" ref="N176">IFERROR(_xlfn.SINGLE(INDEX(Data!$A$1:N$1009,_xlfn.AGGREGATE(15,6,((Data!$C$1:$C$1009=N$6)/(Data!$C$1:$C$1009=N$6))*ROW(Data!$C$1:$C$1009),ROW(N176)-ROW(N$6)),1)),"")</f>
        <v/>
      </c>
      <c r="O176" s="43"/>
      <c r="P176" s="43" t="str" cm="1">
        <f t="array" ref="P176">IFERROR(_xlfn.SINGLE(INDEX(Data!$A$1:Q$1009,_xlfn.AGGREGATE(15,6,((Data!$C$1:$C$1009=P$6)/(Data!$C$1:$C$1009=P$6))*ROW(Data!$C$1:$C$1009),ROW(P176)-ROW(P$6)),1)),"")</f>
        <v/>
      </c>
      <c r="Q176" s="43"/>
      <c r="R176" s="43" t="str" cm="1">
        <f t="array" ref="R176">IFERROR(_xlfn.SINGLE(INDEX(Data!$A$1:R$1009,_xlfn.AGGREGATE(15,6,((Data!$C$1:$C$1009=R$6)/(Data!$C$1:$C$1009=R$6))*ROW(Data!$C$1:$C$1009),ROW(R176)-ROW(R$6)),1)),"")</f>
        <v/>
      </c>
      <c r="S176" s="43"/>
      <c r="T176" s="43" t="str" cm="1">
        <f t="array" ref="T176">IFERROR(_xlfn.SINGLE(INDEX(Data!$A$1:S$1009,_xlfn.AGGREGATE(15,6,((Data!$C$1:$C$1009=T$6)/(Data!$C$1:$C$1009=T$6))*ROW(Data!$C$1:$C$1009),ROW(T176)-ROW(T$6)),1)),"")</f>
        <v/>
      </c>
      <c r="U176" s="43"/>
      <c r="V176" s="43" t="str" cm="1">
        <f t="array" ref="V176">IFERROR(_xlfn.SINGLE(INDEX(Data!$A$1:X$1009,_xlfn.AGGREGATE(15,6,((Data!$C$1:$C$1009=V$6)/(Data!$C$1:$C$1009=V$6))*ROW(Data!$C$1:$C$1009),ROW(V176)-ROW(V$6)),1)),"")</f>
        <v/>
      </c>
      <c r="W176" s="43"/>
      <c r="X176" s="43" t="str" cm="1">
        <f t="array" ref="X176">IFERROR(_xlfn.SINGLE(INDEX(Data!$A$1:Z$1009,_xlfn.AGGREGATE(15,6,((Data!$C$1:$C$1009=X$6)/(Data!$C$1:$C$1009=X$6))*ROW(Data!$C$1:$C$1009),ROW(X176)-ROW(X$6)),1)),"")</f>
        <v/>
      </c>
      <c r="Y176" s="43"/>
      <c r="Z176" s="43" t="str" cm="1">
        <f t="array" ref="Z176">IFERROR(_xlfn.SINGLE(INDEX(Data!$A$1:AB$1009,_xlfn.AGGREGATE(15,6,((Data!$C$1:$C$1009=Z$6)/(Data!$C$1:$C$1009=Z$6))*ROW(Data!$C$1:$C$1009),ROW(Z176)-ROW(Z$6)),1)),"")</f>
        <v/>
      </c>
    </row>
    <row r="177" spans="1:26" x14ac:dyDescent="0.4">
      <c r="A177" s="43"/>
      <c r="B177" s="43" t="str" cm="1">
        <f t="array" ref="B177">IFERROR(_xlfn.SINGLE(INDEX(Data!A$1:$A$1009,_xlfn.AGGREGATE(15,6,((Data!$C$1:$C$1009=B$6)/(Data!$C$1:$C$1009=B$6))*ROW(Data!$C$1:$C$1009),ROW(B177)-ROW(B$6)),1)),"")</f>
        <v/>
      </c>
      <c r="C177" s="43"/>
      <c r="D177" s="43" t="str" cm="1">
        <f t="array" ref="D177">IFERROR(_xlfn.SINGLE(INDEX(Data!$A$1:C$1009,_xlfn.AGGREGATE(15,6,((Data!$C$1:$C$1009=D$6)/(Data!$C$1:$C$1009=D$6))*ROW(Data!$C$1:$C$1009),ROW(D177)-ROW(D$6)),1)),"")</f>
        <v/>
      </c>
      <c r="E177" s="43"/>
      <c r="F177" s="43" t="str" cm="1">
        <f t="array" ref="F177">IFERROR(_xlfn.SINGLE(INDEX(Data!$A$1:E$1009,_xlfn.AGGREGATE(15,6,((Data!$C$1:$C$1009=F$6)/(Data!$C$1:$C$1009=F$6))*ROW(Data!$C$1:$C$1009),ROW(F177)-ROW(F$6)),1)),"")</f>
        <v/>
      </c>
      <c r="G177" s="43"/>
      <c r="H177" s="43" t="str" cm="1">
        <f t="array" ref="H177">IFERROR(_xlfn.SINGLE(INDEX(Data!$A$1:G$1009,_xlfn.AGGREGATE(15,6,((Data!$C$1:$C$1009=H$6)/(Data!$C$1:$C$1009=H$6))*ROW(Data!$C$1:$C$1009),ROW(H177)-ROW(H$6)),1)),"")</f>
        <v/>
      </c>
      <c r="I177" s="43"/>
      <c r="J177" s="43" t="str" cm="1">
        <f t="array" ref="J177">IFERROR(_xlfn.SINGLE(INDEX(Data!$A$1:J$1009,_xlfn.AGGREGATE(15,6,((Data!$C$1:$C$1009=J$6)/(Data!$C$1:$C$1009=J$6))*ROW(Data!$C$1:$C$1009),ROW(J177)-ROW(J$6)),1)),"")</f>
        <v/>
      </c>
      <c r="K177" s="43"/>
      <c r="L177" s="43" t="str" cm="1">
        <f t="array" ref="L177">IFERROR(_xlfn.SINGLE(INDEX(Data!$A$1:L$1009,_xlfn.AGGREGATE(15,6,((Data!$C$1:$C$1009=L$6)/(Data!$C$1:$C$1009=L$6))*ROW(Data!$C$1:$C$1009),ROW(L177)-ROW(L$6)),1)),"")</f>
        <v/>
      </c>
      <c r="M177" s="43"/>
      <c r="N177" s="43" t="str" cm="1">
        <f t="array" ref="N177">IFERROR(_xlfn.SINGLE(INDEX(Data!$A$1:N$1009,_xlfn.AGGREGATE(15,6,((Data!$C$1:$C$1009=N$6)/(Data!$C$1:$C$1009=N$6))*ROW(Data!$C$1:$C$1009),ROW(N177)-ROW(N$6)),1)),"")</f>
        <v/>
      </c>
      <c r="O177" s="43"/>
      <c r="P177" s="43" t="str" cm="1">
        <f t="array" ref="P177">IFERROR(_xlfn.SINGLE(INDEX(Data!$A$1:Q$1009,_xlfn.AGGREGATE(15,6,((Data!$C$1:$C$1009=P$6)/(Data!$C$1:$C$1009=P$6))*ROW(Data!$C$1:$C$1009),ROW(P177)-ROW(P$6)),1)),"")</f>
        <v/>
      </c>
      <c r="Q177" s="43"/>
      <c r="R177" s="43" t="str" cm="1">
        <f t="array" ref="R177">IFERROR(_xlfn.SINGLE(INDEX(Data!$A$1:R$1009,_xlfn.AGGREGATE(15,6,((Data!$C$1:$C$1009=R$6)/(Data!$C$1:$C$1009=R$6))*ROW(Data!$C$1:$C$1009),ROW(R177)-ROW(R$6)),1)),"")</f>
        <v/>
      </c>
      <c r="S177" s="43"/>
      <c r="T177" s="43" t="str" cm="1">
        <f t="array" ref="T177">IFERROR(_xlfn.SINGLE(INDEX(Data!$A$1:S$1009,_xlfn.AGGREGATE(15,6,((Data!$C$1:$C$1009=T$6)/(Data!$C$1:$C$1009=T$6))*ROW(Data!$C$1:$C$1009),ROW(T177)-ROW(T$6)),1)),"")</f>
        <v/>
      </c>
      <c r="U177" s="43"/>
      <c r="V177" s="43" t="str" cm="1">
        <f t="array" ref="V177">IFERROR(_xlfn.SINGLE(INDEX(Data!$A$1:X$1009,_xlfn.AGGREGATE(15,6,((Data!$C$1:$C$1009=V$6)/(Data!$C$1:$C$1009=V$6))*ROW(Data!$C$1:$C$1009),ROW(V177)-ROW(V$6)),1)),"")</f>
        <v/>
      </c>
      <c r="W177" s="43"/>
      <c r="X177" s="43" t="str" cm="1">
        <f t="array" ref="X177">IFERROR(_xlfn.SINGLE(INDEX(Data!$A$1:Z$1009,_xlfn.AGGREGATE(15,6,((Data!$C$1:$C$1009=X$6)/(Data!$C$1:$C$1009=X$6))*ROW(Data!$C$1:$C$1009),ROW(X177)-ROW(X$6)),1)),"")</f>
        <v/>
      </c>
      <c r="Y177" s="43"/>
      <c r="Z177" s="43" t="str" cm="1">
        <f t="array" ref="Z177">IFERROR(_xlfn.SINGLE(INDEX(Data!$A$1:AB$1009,_xlfn.AGGREGATE(15,6,((Data!$C$1:$C$1009=Z$6)/(Data!$C$1:$C$1009=Z$6))*ROW(Data!$C$1:$C$1009),ROW(Z177)-ROW(Z$6)),1)),"")</f>
        <v/>
      </c>
    </row>
    <row r="178" spans="1:26" x14ac:dyDescent="0.4">
      <c r="A178" s="43"/>
      <c r="B178" s="43" t="str" cm="1">
        <f t="array" ref="B178">IFERROR(_xlfn.SINGLE(INDEX(Data!A$1:$A$1009,_xlfn.AGGREGATE(15,6,((Data!$C$1:$C$1009=B$6)/(Data!$C$1:$C$1009=B$6))*ROW(Data!$C$1:$C$1009),ROW(B178)-ROW(B$6)),1)),"")</f>
        <v/>
      </c>
      <c r="C178" s="43"/>
      <c r="D178" s="43" t="str" cm="1">
        <f t="array" ref="D178">IFERROR(_xlfn.SINGLE(INDEX(Data!$A$1:C$1009,_xlfn.AGGREGATE(15,6,((Data!$C$1:$C$1009=D$6)/(Data!$C$1:$C$1009=D$6))*ROW(Data!$C$1:$C$1009),ROW(D178)-ROW(D$6)),1)),"")</f>
        <v/>
      </c>
      <c r="E178" s="43"/>
      <c r="F178" s="43" t="str" cm="1">
        <f t="array" ref="F178">IFERROR(_xlfn.SINGLE(INDEX(Data!$A$1:E$1009,_xlfn.AGGREGATE(15,6,((Data!$C$1:$C$1009=F$6)/(Data!$C$1:$C$1009=F$6))*ROW(Data!$C$1:$C$1009),ROW(F178)-ROW(F$6)),1)),"")</f>
        <v/>
      </c>
      <c r="G178" s="43"/>
      <c r="H178" s="43" t="str" cm="1">
        <f t="array" ref="H178">IFERROR(_xlfn.SINGLE(INDEX(Data!$A$1:G$1009,_xlfn.AGGREGATE(15,6,((Data!$C$1:$C$1009=H$6)/(Data!$C$1:$C$1009=H$6))*ROW(Data!$C$1:$C$1009),ROW(H178)-ROW(H$6)),1)),"")</f>
        <v/>
      </c>
      <c r="I178" s="43"/>
      <c r="J178" s="43" t="str" cm="1">
        <f t="array" ref="J178">IFERROR(_xlfn.SINGLE(INDEX(Data!$A$1:J$1009,_xlfn.AGGREGATE(15,6,((Data!$C$1:$C$1009=J$6)/(Data!$C$1:$C$1009=J$6))*ROW(Data!$C$1:$C$1009),ROW(J178)-ROW(J$6)),1)),"")</f>
        <v/>
      </c>
      <c r="K178" s="43"/>
      <c r="L178" s="43" t="str" cm="1">
        <f t="array" ref="L178">IFERROR(_xlfn.SINGLE(INDEX(Data!$A$1:L$1009,_xlfn.AGGREGATE(15,6,((Data!$C$1:$C$1009=L$6)/(Data!$C$1:$C$1009=L$6))*ROW(Data!$C$1:$C$1009),ROW(L178)-ROW(L$6)),1)),"")</f>
        <v/>
      </c>
      <c r="M178" s="43"/>
      <c r="N178" s="43" t="str" cm="1">
        <f t="array" ref="N178">IFERROR(_xlfn.SINGLE(INDEX(Data!$A$1:N$1009,_xlfn.AGGREGATE(15,6,((Data!$C$1:$C$1009=N$6)/(Data!$C$1:$C$1009=N$6))*ROW(Data!$C$1:$C$1009),ROW(N178)-ROW(N$6)),1)),"")</f>
        <v/>
      </c>
      <c r="O178" s="43"/>
      <c r="P178" s="43" t="str" cm="1">
        <f t="array" ref="P178">IFERROR(_xlfn.SINGLE(INDEX(Data!$A$1:Q$1009,_xlfn.AGGREGATE(15,6,((Data!$C$1:$C$1009=P$6)/(Data!$C$1:$C$1009=P$6))*ROW(Data!$C$1:$C$1009),ROW(P178)-ROW(P$6)),1)),"")</f>
        <v/>
      </c>
      <c r="Q178" s="43"/>
      <c r="R178" s="43" t="str" cm="1">
        <f t="array" ref="R178">IFERROR(_xlfn.SINGLE(INDEX(Data!$A$1:R$1009,_xlfn.AGGREGATE(15,6,((Data!$C$1:$C$1009=R$6)/(Data!$C$1:$C$1009=R$6))*ROW(Data!$C$1:$C$1009),ROW(R178)-ROW(R$6)),1)),"")</f>
        <v/>
      </c>
      <c r="S178" s="43"/>
      <c r="T178" s="43" t="str" cm="1">
        <f t="array" ref="T178">IFERROR(_xlfn.SINGLE(INDEX(Data!$A$1:S$1009,_xlfn.AGGREGATE(15,6,((Data!$C$1:$C$1009=T$6)/(Data!$C$1:$C$1009=T$6))*ROW(Data!$C$1:$C$1009),ROW(T178)-ROW(T$6)),1)),"")</f>
        <v/>
      </c>
      <c r="U178" s="43"/>
      <c r="V178" s="43" t="str" cm="1">
        <f t="array" ref="V178">IFERROR(_xlfn.SINGLE(INDEX(Data!$A$1:X$1009,_xlfn.AGGREGATE(15,6,((Data!$C$1:$C$1009=V$6)/(Data!$C$1:$C$1009=V$6))*ROW(Data!$C$1:$C$1009),ROW(V178)-ROW(V$6)),1)),"")</f>
        <v/>
      </c>
      <c r="W178" s="43"/>
      <c r="X178" s="43" t="str" cm="1">
        <f t="array" ref="X178">IFERROR(_xlfn.SINGLE(INDEX(Data!$A$1:Z$1009,_xlfn.AGGREGATE(15,6,((Data!$C$1:$C$1009=X$6)/(Data!$C$1:$C$1009=X$6))*ROW(Data!$C$1:$C$1009),ROW(X178)-ROW(X$6)),1)),"")</f>
        <v/>
      </c>
      <c r="Y178" s="43"/>
      <c r="Z178" s="43" t="str" cm="1">
        <f t="array" ref="Z178">IFERROR(_xlfn.SINGLE(INDEX(Data!$A$1:AB$1009,_xlfn.AGGREGATE(15,6,((Data!$C$1:$C$1009=Z$6)/(Data!$C$1:$C$1009=Z$6))*ROW(Data!$C$1:$C$1009),ROW(Z178)-ROW(Z$6)),1)),"")</f>
        <v/>
      </c>
    </row>
    <row r="179" spans="1:26" x14ac:dyDescent="0.4">
      <c r="A179" s="43"/>
      <c r="B179" s="43" t="str" cm="1">
        <f t="array" ref="B179">IFERROR(_xlfn.SINGLE(INDEX(Data!A$1:$A$1009,_xlfn.AGGREGATE(15,6,((Data!$C$1:$C$1009=B$6)/(Data!$C$1:$C$1009=B$6))*ROW(Data!$C$1:$C$1009),ROW(B179)-ROW(B$6)),1)),"")</f>
        <v/>
      </c>
      <c r="C179" s="43"/>
      <c r="D179" s="43" t="str" cm="1">
        <f t="array" ref="D179">IFERROR(_xlfn.SINGLE(INDEX(Data!$A$1:C$1009,_xlfn.AGGREGATE(15,6,((Data!$C$1:$C$1009=D$6)/(Data!$C$1:$C$1009=D$6))*ROW(Data!$C$1:$C$1009),ROW(D179)-ROW(D$6)),1)),"")</f>
        <v/>
      </c>
      <c r="E179" s="43"/>
      <c r="F179" s="43" t="str" cm="1">
        <f t="array" ref="F179">IFERROR(_xlfn.SINGLE(INDEX(Data!$A$1:E$1009,_xlfn.AGGREGATE(15,6,((Data!$C$1:$C$1009=F$6)/(Data!$C$1:$C$1009=F$6))*ROW(Data!$C$1:$C$1009),ROW(F179)-ROW(F$6)),1)),"")</f>
        <v/>
      </c>
      <c r="G179" s="43"/>
      <c r="H179" s="43" t="str" cm="1">
        <f t="array" ref="H179">IFERROR(_xlfn.SINGLE(INDEX(Data!$A$1:G$1009,_xlfn.AGGREGATE(15,6,((Data!$C$1:$C$1009=H$6)/(Data!$C$1:$C$1009=H$6))*ROW(Data!$C$1:$C$1009),ROW(H179)-ROW(H$6)),1)),"")</f>
        <v/>
      </c>
      <c r="I179" s="43"/>
      <c r="J179" s="43" t="str" cm="1">
        <f t="array" ref="J179">IFERROR(_xlfn.SINGLE(INDEX(Data!$A$1:J$1009,_xlfn.AGGREGATE(15,6,((Data!$C$1:$C$1009=J$6)/(Data!$C$1:$C$1009=J$6))*ROW(Data!$C$1:$C$1009),ROW(J179)-ROW(J$6)),1)),"")</f>
        <v/>
      </c>
      <c r="K179" s="43"/>
      <c r="L179" s="43" t="str" cm="1">
        <f t="array" ref="L179">IFERROR(_xlfn.SINGLE(INDEX(Data!$A$1:L$1009,_xlfn.AGGREGATE(15,6,((Data!$C$1:$C$1009=L$6)/(Data!$C$1:$C$1009=L$6))*ROW(Data!$C$1:$C$1009),ROW(L179)-ROW(L$6)),1)),"")</f>
        <v/>
      </c>
      <c r="M179" s="43"/>
      <c r="N179" s="43" t="str" cm="1">
        <f t="array" ref="N179">IFERROR(_xlfn.SINGLE(INDEX(Data!$A$1:N$1009,_xlfn.AGGREGATE(15,6,((Data!$C$1:$C$1009=N$6)/(Data!$C$1:$C$1009=N$6))*ROW(Data!$C$1:$C$1009),ROW(N179)-ROW(N$6)),1)),"")</f>
        <v/>
      </c>
      <c r="O179" s="43"/>
      <c r="P179" s="43" t="str" cm="1">
        <f t="array" ref="P179">IFERROR(_xlfn.SINGLE(INDEX(Data!$A$1:Q$1009,_xlfn.AGGREGATE(15,6,((Data!$C$1:$C$1009=P$6)/(Data!$C$1:$C$1009=P$6))*ROW(Data!$C$1:$C$1009),ROW(P179)-ROW(P$6)),1)),"")</f>
        <v/>
      </c>
      <c r="Q179" s="43"/>
      <c r="R179" s="43" t="str" cm="1">
        <f t="array" ref="R179">IFERROR(_xlfn.SINGLE(INDEX(Data!$A$1:R$1009,_xlfn.AGGREGATE(15,6,((Data!$C$1:$C$1009=R$6)/(Data!$C$1:$C$1009=R$6))*ROW(Data!$C$1:$C$1009),ROW(R179)-ROW(R$6)),1)),"")</f>
        <v/>
      </c>
      <c r="S179" s="43"/>
      <c r="T179" s="43" t="str" cm="1">
        <f t="array" ref="T179">IFERROR(_xlfn.SINGLE(INDEX(Data!$A$1:S$1009,_xlfn.AGGREGATE(15,6,((Data!$C$1:$C$1009=T$6)/(Data!$C$1:$C$1009=T$6))*ROW(Data!$C$1:$C$1009),ROW(T179)-ROW(T$6)),1)),"")</f>
        <v/>
      </c>
      <c r="U179" s="43"/>
      <c r="V179" s="43" t="str" cm="1">
        <f t="array" ref="V179">IFERROR(_xlfn.SINGLE(INDEX(Data!$A$1:X$1009,_xlfn.AGGREGATE(15,6,((Data!$C$1:$C$1009=V$6)/(Data!$C$1:$C$1009=V$6))*ROW(Data!$C$1:$C$1009),ROW(V179)-ROW(V$6)),1)),"")</f>
        <v/>
      </c>
      <c r="W179" s="43"/>
      <c r="X179" s="43" t="str" cm="1">
        <f t="array" ref="X179">IFERROR(_xlfn.SINGLE(INDEX(Data!$A$1:Z$1009,_xlfn.AGGREGATE(15,6,((Data!$C$1:$C$1009=X$6)/(Data!$C$1:$C$1009=X$6))*ROW(Data!$C$1:$C$1009),ROW(X179)-ROW(X$6)),1)),"")</f>
        <v/>
      </c>
      <c r="Y179" s="43"/>
      <c r="Z179" s="43" t="str" cm="1">
        <f t="array" ref="Z179">IFERROR(_xlfn.SINGLE(INDEX(Data!$A$1:AB$1009,_xlfn.AGGREGATE(15,6,((Data!$C$1:$C$1009=Z$6)/(Data!$C$1:$C$1009=Z$6))*ROW(Data!$C$1:$C$1009),ROW(Z179)-ROW(Z$6)),1)),"")</f>
        <v/>
      </c>
    </row>
    <row r="180" spans="1:26" x14ac:dyDescent="0.4">
      <c r="A180" s="43"/>
      <c r="B180" s="43" t="str" cm="1">
        <f t="array" ref="B180">IFERROR(_xlfn.SINGLE(INDEX(Data!A$1:$A$1009,_xlfn.AGGREGATE(15,6,((Data!$C$1:$C$1009=B$6)/(Data!$C$1:$C$1009=B$6))*ROW(Data!$C$1:$C$1009),ROW(B180)-ROW(B$6)),1)),"")</f>
        <v/>
      </c>
      <c r="C180" s="43"/>
      <c r="D180" s="43" t="str" cm="1">
        <f t="array" ref="D180">IFERROR(_xlfn.SINGLE(INDEX(Data!$A$1:C$1009,_xlfn.AGGREGATE(15,6,((Data!$C$1:$C$1009=D$6)/(Data!$C$1:$C$1009=D$6))*ROW(Data!$C$1:$C$1009),ROW(D180)-ROW(D$6)),1)),"")</f>
        <v/>
      </c>
      <c r="E180" s="43"/>
      <c r="F180" s="43" t="str" cm="1">
        <f t="array" ref="F180">IFERROR(_xlfn.SINGLE(INDEX(Data!$A$1:E$1009,_xlfn.AGGREGATE(15,6,((Data!$C$1:$C$1009=F$6)/(Data!$C$1:$C$1009=F$6))*ROW(Data!$C$1:$C$1009),ROW(F180)-ROW(F$6)),1)),"")</f>
        <v/>
      </c>
      <c r="G180" s="43"/>
      <c r="H180" s="43" t="str" cm="1">
        <f t="array" ref="H180">IFERROR(_xlfn.SINGLE(INDEX(Data!$A$1:G$1009,_xlfn.AGGREGATE(15,6,((Data!$C$1:$C$1009=H$6)/(Data!$C$1:$C$1009=H$6))*ROW(Data!$C$1:$C$1009),ROW(H180)-ROW(H$6)),1)),"")</f>
        <v/>
      </c>
      <c r="I180" s="43"/>
      <c r="J180" s="43" t="str" cm="1">
        <f t="array" ref="J180">IFERROR(_xlfn.SINGLE(INDEX(Data!$A$1:J$1009,_xlfn.AGGREGATE(15,6,((Data!$C$1:$C$1009=J$6)/(Data!$C$1:$C$1009=J$6))*ROW(Data!$C$1:$C$1009),ROW(J180)-ROW(J$6)),1)),"")</f>
        <v/>
      </c>
      <c r="K180" s="43"/>
      <c r="L180" s="43" t="str" cm="1">
        <f t="array" ref="L180">IFERROR(_xlfn.SINGLE(INDEX(Data!$A$1:L$1009,_xlfn.AGGREGATE(15,6,((Data!$C$1:$C$1009=L$6)/(Data!$C$1:$C$1009=L$6))*ROW(Data!$C$1:$C$1009),ROW(L180)-ROW(L$6)),1)),"")</f>
        <v/>
      </c>
      <c r="M180" s="43"/>
      <c r="N180" s="43" t="str" cm="1">
        <f t="array" ref="N180">IFERROR(_xlfn.SINGLE(INDEX(Data!$A$1:N$1009,_xlfn.AGGREGATE(15,6,((Data!$C$1:$C$1009=N$6)/(Data!$C$1:$C$1009=N$6))*ROW(Data!$C$1:$C$1009),ROW(N180)-ROW(N$6)),1)),"")</f>
        <v/>
      </c>
      <c r="O180" s="43"/>
      <c r="P180" s="43" t="str" cm="1">
        <f t="array" ref="P180">IFERROR(_xlfn.SINGLE(INDEX(Data!$A$1:Q$1009,_xlfn.AGGREGATE(15,6,((Data!$C$1:$C$1009=P$6)/(Data!$C$1:$C$1009=P$6))*ROW(Data!$C$1:$C$1009),ROW(P180)-ROW(P$6)),1)),"")</f>
        <v/>
      </c>
      <c r="Q180" s="43"/>
      <c r="R180" s="43" t="str" cm="1">
        <f t="array" ref="R180">IFERROR(_xlfn.SINGLE(INDEX(Data!$A$1:R$1009,_xlfn.AGGREGATE(15,6,((Data!$C$1:$C$1009=R$6)/(Data!$C$1:$C$1009=R$6))*ROW(Data!$C$1:$C$1009),ROW(R180)-ROW(R$6)),1)),"")</f>
        <v/>
      </c>
      <c r="S180" s="43"/>
      <c r="T180" s="43" t="str" cm="1">
        <f t="array" ref="T180">IFERROR(_xlfn.SINGLE(INDEX(Data!$A$1:S$1009,_xlfn.AGGREGATE(15,6,((Data!$C$1:$C$1009=T$6)/(Data!$C$1:$C$1009=T$6))*ROW(Data!$C$1:$C$1009),ROW(T180)-ROW(T$6)),1)),"")</f>
        <v/>
      </c>
      <c r="U180" s="43"/>
      <c r="V180" s="43" t="str" cm="1">
        <f t="array" ref="V180">IFERROR(_xlfn.SINGLE(INDEX(Data!$A$1:X$1009,_xlfn.AGGREGATE(15,6,((Data!$C$1:$C$1009=V$6)/(Data!$C$1:$C$1009=V$6))*ROW(Data!$C$1:$C$1009),ROW(V180)-ROW(V$6)),1)),"")</f>
        <v/>
      </c>
      <c r="W180" s="43"/>
      <c r="X180" s="43" t="str" cm="1">
        <f t="array" ref="X180">IFERROR(_xlfn.SINGLE(INDEX(Data!$A$1:Z$1009,_xlfn.AGGREGATE(15,6,((Data!$C$1:$C$1009=X$6)/(Data!$C$1:$C$1009=X$6))*ROW(Data!$C$1:$C$1009),ROW(X180)-ROW(X$6)),1)),"")</f>
        <v/>
      </c>
      <c r="Y180" s="43"/>
      <c r="Z180" s="43" t="str" cm="1">
        <f t="array" ref="Z180">IFERROR(_xlfn.SINGLE(INDEX(Data!$A$1:AB$1009,_xlfn.AGGREGATE(15,6,((Data!$C$1:$C$1009=Z$6)/(Data!$C$1:$C$1009=Z$6))*ROW(Data!$C$1:$C$1009),ROW(Z180)-ROW(Z$6)),1)),"")</f>
        <v/>
      </c>
    </row>
    <row r="181" spans="1:26" x14ac:dyDescent="0.4">
      <c r="A181" s="43"/>
      <c r="B181" s="43" t="str" cm="1">
        <f t="array" ref="B181">IFERROR(_xlfn.SINGLE(INDEX(Data!A$1:$A$1009,_xlfn.AGGREGATE(15,6,((Data!$C$1:$C$1009=B$6)/(Data!$C$1:$C$1009=B$6))*ROW(Data!$C$1:$C$1009),ROW(B181)-ROW(B$6)),1)),"")</f>
        <v/>
      </c>
      <c r="C181" s="43"/>
      <c r="D181" s="43" t="str" cm="1">
        <f t="array" ref="D181">IFERROR(_xlfn.SINGLE(INDEX(Data!$A$1:C$1009,_xlfn.AGGREGATE(15,6,((Data!$C$1:$C$1009=D$6)/(Data!$C$1:$C$1009=D$6))*ROW(Data!$C$1:$C$1009),ROW(D181)-ROW(D$6)),1)),"")</f>
        <v/>
      </c>
      <c r="E181" s="43"/>
      <c r="F181" s="43" t="str" cm="1">
        <f t="array" ref="F181">IFERROR(_xlfn.SINGLE(INDEX(Data!$A$1:E$1009,_xlfn.AGGREGATE(15,6,((Data!$C$1:$C$1009=F$6)/(Data!$C$1:$C$1009=F$6))*ROW(Data!$C$1:$C$1009),ROW(F181)-ROW(F$6)),1)),"")</f>
        <v/>
      </c>
      <c r="G181" s="43"/>
      <c r="H181" s="43" t="str" cm="1">
        <f t="array" ref="H181">IFERROR(_xlfn.SINGLE(INDEX(Data!$A$1:G$1009,_xlfn.AGGREGATE(15,6,((Data!$C$1:$C$1009=H$6)/(Data!$C$1:$C$1009=H$6))*ROW(Data!$C$1:$C$1009),ROW(H181)-ROW(H$6)),1)),"")</f>
        <v/>
      </c>
      <c r="I181" s="43"/>
      <c r="J181" s="43" t="str" cm="1">
        <f t="array" ref="J181">IFERROR(_xlfn.SINGLE(INDEX(Data!$A$1:J$1009,_xlfn.AGGREGATE(15,6,((Data!$C$1:$C$1009=J$6)/(Data!$C$1:$C$1009=J$6))*ROW(Data!$C$1:$C$1009),ROW(J181)-ROW(J$6)),1)),"")</f>
        <v/>
      </c>
      <c r="K181" s="43"/>
      <c r="L181" s="43" t="str" cm="1">
        <f t="array" ref="L181">IFERROR(_xlfn.SINGLE(INDEX(Data!$A$1:L$1009,_xlfn.AGGREGATE(15,6,((Data!$C$1:$C$1009=L$6)/(Data!$C$1:$C$1009=L$6))*ROW(Data!$C$1:$C$1009),ROW(L181)-ROW(L$6)),1)),"")</f>
        <v/>
      </c>
      <c r="M181" s="43"/>
      <c r="N181" s="43" t="str" cm="1">
        <f t="array" ref="N181">IFERROR(_xlfn.SINGLE(INDEX(Data!$A$1:N$1009,_xlfn.AGGREGATE(15,6,((Data!$C$1:$C$1009=N$6)/(Data!$C$1:$C$1009=N$6))*ROW(Data!$C$1:$C$1009),ROW(N181)-ROW(N$6)),1)),"")</f>
        <v/>
      </c>
      <c r="O181" s="43"/>
      <c r="P181" s="43" t="str" cm="1">
        <f t="array" ref="P181">IFERROR(_xlfn.SINGLE(INDEX(Data!$A$1:Q$1009,_xlfn.AGGREGATE(15,6,((Data!$C$1:$C$1009=P$6)/(Data!$C$1:$C$1009=P$6))*ROW(Data!$C$1:$C$1009),ROW(P181)-ROW(P$6)),1)),"")</f>
        <v/>
      </c>
      <c r="Q181" s="43"/>
      <c r="R181" s="43" t="str" cm="1">
        <f t="array" ref="R181">IFERROR(_xlfn.SINGLE(INDEX(Data!$A$1:R$1009,_xlfn.AGGREGATE(15,6,((Data!$C$1:$C$1009=R$6)/(Data!$C$1:$C$1009=R$6))*ROW(Data!$C$1:$C$1009),ROW(R181)-ROW(R$6)),1)),"")</f>
        <v/>
      </c>
      <c r="S181" s="43"/>
      <c r="T181" s="43" t="str" cm="1">
        <f t="array" ref="T181">IFERROR(_xlfn.SINGLE(INDEX(Data!$A$1:S$1009,_xlfn.AGGREGATE(15,6,((Data!$C$1:$C$1009=T$6)/(Data!$C$1:$C$1009=T$6))*ROW(Data!$C$1:$C$1009),ROW(T181)-ROW(T$6)),1)),"")</f>
        <v/>
      </c>
      <c r="U181" s="43"/>
      <c r="V181" s="43" t="str" cm="1">
        <f t="array" ref="V181">IFERROR(_xlfn.SINGLE(INDEX(Data!$A$1:X$1009,_xlfn.AGGREGATE(15,6,((Data!$C$1:$C$1009=V$6)/(Data!$C$1:$C$1009=V$6))*ROW(Data!$C$1:$C$1009),ROW(V181)-ROW(V$6)),1)),"")</f>
        <v/>
      </c>
      <c r="W181" s="43"/>
      <c r="X181" s="43" t="str" cm="1">
        <f t="array" ref="X181">IFERROR(_xlfn.SINGLE(INDEX(Data!$A$1:Z$1009,_xlfn.AGGREGATE(15,6,((Data!$C$1:$C$1009=X$6)/(Data!$C$1:$C$1009=X$6))*ROW(Data!$C$1:$C$1009),ROW(X181)-ROW(X$6)),1)),"")</f>
        <v/>
      </c>
      <c r="Y181" s="43"/>
      <c r="Z181" s="43" t="str" cm="1">
        <f t="array" ref="Z181">IFERROR(_xlfn.SINGLE(INDEX(Data!$A$1:AB$1009,_xlfn.AGGREGATE(15,6,((Data!$C$1:$C$1009=Z$6)/(Data!$C$1:$C$1009=Z$6))*ROW(Data!$C$1:$C$1009),ROW(Z181)-ROW(Z$6)),1)),"")</f>
        <v/>
      </c>
    </row>
    <row r="182" spans="1:26" x14ac:dyDescent="0.4">
      <c r="A182" s="43"/>
      <c r="B182" s="43" t="str" cm="1">
        <f t="array" ref="B182">IFERROR(_xlfn.SINGLE(INDEX(Data!A$1:$A$1009,_xlfn.AGGREGATE(15,6,((Data!$C$1:$C$1009=B$6)/(Data!$C$1:$C$1009=B$6))*ROW(Data!$C$1:$C$1009),ROW(B182)-ROW(B$6)),1)),"")</f>
        <v/>
      </c>
      <c r="C182" s="43"/>
      <c r="D182" s="43" t="str" cm="1">
        <f t="array" ref="D182">IFERROR(_xlfn.SINGLE(INDEX(Data!$A$1:C$1009,_xlfn.AGGREGATE(15,6,((Data!$C$1:$C$1009=D$6)/(Data!$C$1:$C$1009=D$6))*ROW(Data!$C$1:$C$1009),ROW(D182)-ROW(D$6)),1)),"")</f>
        <v/>
      </c>
      <c r="E182" s="43"/>
      <c r="F182" s="43" t="str" cm="1">
        <f t="array" ref="F182">IFERROR(_xlfn.SINGLE(INDEX(Data!$A$1:E$1009,_xlfn.AGGREGATE(15,6,((Data!$C$1:$C$1009=F$6)/(Data!$C$1:$C$1009=F$6))*ROW(Data!$C$1:$C$1009),ROW(F182)-ROW(F$6)),1)),"")</f>
        <v/>
      </c>
      <c r="G182" s="43"/>
      <c r="H182" s="43" t="str" cm="1">
        <f t="array" ref="H182">IFERROR(_xlfn.SINGLE(INDEX(Data!$A$1:G$1009,_xlfn.AGGREGATE(15,6,((Data!$C$1:$C$1009=H$6)/(Data!$C$1:$C$1009=H$6))*ROW(Data!$C$1:$C$1009),ROW(H182)-ROW(H$6)),1)),"")</f>
        <v/>
      </c>
      <c r="I182" s="43"/>
      <c r="J182" s="43" t="str" cm="1">
        <f t="array" ref="J182">IFERROR(_xlfn.SINGLE(INDEX(Data!$A$1:J$1009,_xlfn.AGGREGATE(15,6,((Data!$C$1:$C$1009=J$6)/(Data!$C$1:$C$1009=J$6))*ROW(Data!$C$1:$C$1009),ROW(J182)-ROW(J$6)),1)),"")</f>
        <v/>
      </c>
      <c r="K182" s="43"/>
      <c r="L182" s="43" t="str" cm="1">
        <f t="array" ref="L182">IFERROR(_xlfn.SINGLE(INDEX(Data!$A$1:L$1009,_xlfn.AGGREGATE(15,6,((Data!$C$1:$C$1009=L$6)/(Data!$C$1:$C$1009=L$6))*ROW(Data!$C$1:$C$1009),ROW(L182)-ROW(L$6)),1)),"")</f>
        <v/>
      </c>
      <c r="M182" s="43"/>
      <c r="N182" s="43" t="str" cm="1">
        <f t="array" ref="N182">IFERROR(_xlfn.SINGLE(INDEX(Data!$A$1:N$1009,_xlfn.AGGREGATE(15,6,((Data!$C$1:$C$1009=N$6)/(Data!$C$1:$C$1009=N$6))*ROW(Data!$C$1:$C$1009),ROW(N182)-ROW(N$6)),1)),"")</f>
        <v/>
      </c>
      <c r="O182" s="43"/>
      <c r="P182" s="43" t="str" cm="1">
        <f t="array" ref="P182">IFERROR(_xlfn.SINGLE(INDEX(Data!$A$1:Q$1009,_xlfn.AGGREGATE(15,6,((Data!$C$1:$C$1009=P$6)/(Data!$C$1:$C$1009=P$6))*ROW(Data!$C$1:$C$1009),ROW(P182)-ROW(P$6)),1)),"")</f>
        <v/>
      </c>
      <c r="Q182" s="43"/>
      <c r="R182" s="43" t="str" cm="1">
        <f t="array" ref="R182">IFERROR(_xlfn.SINGLE(INDEX(Data!$A$1:R$1009,_xlfn.AGGREGATE(15,6,((Data!$C$1:$C$1009=R$6)/(Data!$C$1:$C$1009=R$6))*ROW(Data!$C$1:$C$1009),ROW(R182)-ROW(R$6)),1)),"")</f>
        <v/>
      </c>
      <c r="S182" s="43"/>
      <c r="T182" s="43" t="str" cm="1">
        <f t="array" ref="T182">IFERROR(_xlfn.SINGLE(INDEX(Data!$A$1:S$1009,_xlfn.AGGREGATE(15,6,((Data!$C$1:$C$1009=T$6)/(Data!$C$1:$C$1009=T$6))*ROW(Data!$C$1:$C$1009),ROW(T182)-ROW(T$6)),1)),"")</f>
        <v/>
      </c>
      <c r="U182" s="43"/>
      <c r="V182" s="43" t="str" cm="1">
        <f t="array" ref="V182">IFERROR(_xlfn.SINGLE(INDEX(Data!$A$1:X$1009,_xlfn.AGGREGATE(15,6,((Data!$C$1:$C$1009=V$6)/(Data!$C$1:$C$1009=V$6))*ROW(Data!$C$1:$C$1009),ROW(V182)-ROW(V$6)),1)),"")</f>
        <v/>
      </c>
      <c r="W182" s="43"/>
      <c r="X182" s="43" t="str" cm="1">
        <f t="array" ref="X182">IFERROR(_xlfn.SINGLE(INDEX(Data!$A$1:Z$1009,_xlfn.AGGREGATE(15,6,((Data!$C$1:$C$1009=X$6)/(Data!$C$1:$C$1009=X$6))*ROW(Data!$C$1:$C$1009),ROW(X182)-ROW(X$6)),1)),"")</f>
        <v/>
      </c>
      <c r="Y182" s="43"/>
      <c r="Z182" s="43" t="str" cm="1">
        <f t="array" ref="Z182">IFERROR(_xlfn.SINGLE(INDEX(Data!$A$1:AB$1009,_xlfn.AGGREGATE(15,6,((Data!$C$1:$C$1009=Z$6)/(Data!$C$1:$C$1009=Z$6))*ROW(Data!$C$1:$C$1009),ROW(Z182)-ROW(Z$6)),1)),"")</f>
        <v/>
      </c>
    </row>
    <row r="183" spans="1:26" x14ac:dyDescent="0.4">
      <c r="A183" s="43"/>
      <c r="B183" s="43" t="str" cm="1">
        <f t="array" ref="B183">IFERROR(_xlfn.SINGLE(INDEX(Data!A$1:$A$1009,_xlfn.AGGREGATE(15,6,((Data!$C$1:$C$1009=B$6)/(Data!$C$1:$C$1009=B$6))*ROW(Data!$C$1:$C$1009),ROW(B183)-ROW(B$6)),1)),"")</f>
        <v/>
      </c>
      <c r="C183" s="43"/>
      <c r="D183" s="43" t="str" cm="1">
        <f t="array" ref="D183">IFERROR(_xlfn.SINGLE(INDEX(Data!$A$1:C$1009,_xlfn.AGGREGATE(15,6,((Data!$C$1:$C$1009=D$6)/(Data!$C$1:$C$1009=D$6))*ROW(Data!$C$1:$C$1009),ROW(D183)-ROW(D$6)),1)),"")</f>
        <v/>
      </c>
      <c r="E183" s="43"/>
      <c r="F183" s="43" t="str" cm="1">
        <f t="array" ref="F183">IFERROR(_xlfn.SINGLE(INDEX(Data!$A$1:E$1009,_xlfn.AGGREGATE(15,6,((Data!$C$1:$C$1009=F$6)/(Data!$C$1:$C$1009=F$6))*ROW(Data!$C$1:$C$1009),ROW(F183)-ROW(F$6)),1)),"")</f>
        <v/>
      </c>
      <c r="G183" s="43"/>
      <c r="H183" s="43" t="str" cm="1">
        <f t="array" ref="H183">IFERROR(_xlfn.SINGLE(INDEX(Data!$A$1:G$1009,_xlfn.AGGREGATE(15,6,((Data!$C$1:$C$1009=H$6)/(Data!$C$1:$C$1009=H$6))*ROW(Data!$C$1:$C$1009),ROW(H183)-ROW(H$6)),1)),"")</f>
        <v/>
      </c>
      <c r="I183" s="43"/>
      <c r="J183" s="43" t="str" cm="1">
        <f t="array" ref="J183">IFERROR(_xlfn.SINGLE(INDEX(Data!$A$1:J$1009,_xlfn.AGGREGATE(15,6,((Data!$C$1:$C$1009=J$6)/(Data!$C$1:$C$1009=J$6))*ROW(Data!$C$1:$C$1009),ROW(J183)-ROW(J$6)),1)),"")</f>
        <v/>
      </c>
      <c r="K183" s="43"/>
      <c r="L183" s="43" t="str" cm="1">
        <f t="array" ref="L183">IFERROR(_xlfn.SINGLE(INDEX(Data!$A$1:L$1009,_xlfn.AGGREGATE(15,6,((Data!$C$1:$C$1009=L$6)/(Data!$C$1:$C$1009=L$6))*ROW(Data!$C$1:$C$1009),ROW(L183)-ROW(L$6)),1)),"")</f>
        <v/>
      </c>
      <c r="M183" s="43"/>
      <c r="N183" s="43" t="str" cm="1">
        <f t="array" ref="N183">IFERROR(_xlfn.SINGLE(INDEX(Data!$A$1:N$1009,_xlfn.AGGREGATE(15,6,((Data!$C$1:$C$1009=N$6)/(Data!$C$1:$C$1009=N$6))*ROW(Data!$C$1:$C$1009),ROW(N183)-ROW(N$6)),1)),"")</f>
        <v/>
      </c>
      <c r="O183" s="43"/>
      <c r="P183" s="43" t="str" cm="1">
        <f t="array" ref="P183">IFERROR(_xlfn.SINGLE(INDEX(Data!$A$1:Q$1009,_xlfn.AGGREGATE(15,6,((Data!$C$1:$C$1009=P$6)/(Data!$C$1:$C$1009=P$6))*ROW(Data!$C$1:$C$1009),ROW(P183)-ROW(P$6)),1)),"")</f>
        <v/>
      </c>
      <c r="Q183" s="43"/>
      <c r="R183" s="43" t="str" cm="1">
        <f t="array" ref="R183">IFERROR(_xlfn.SINGLE(INDEX(Data!$A$1:R$1009,_xlfn.AGGREGATE(15,6,((Data!$C$1:$C$1009=R$6)/(Data!$C$1:$C$1009=R$6))*ROW(Data!$C$1:$C$1009),ROW(R183)-ROW(R$6)),1)),"")</f>
        <v/>
      </c>
      <c r="S183" s="43"/>
      <c r="T183" s="43" t="str" cm="1">
        <f t="array" ref="T183">IFERROR(_xlfn.SINGLE(INDEX(Data!$A$1:S$1009,_xlfn.AGGREGATE(15,6,((Data!$C$1:$C$1009=T$6)/(Data!$C$1:$C$1009=T$6))*ROW(Data!$C$1:$C$1009),ROW(T183)-ROW(T$6)),1)),"")</f>
        <v/>
      </c>
      <c r="U183" s="43"/>
      <c r="V183" s="43" t="str" cm="1">
        <f t="array" ref="V183">IFERROR(_xlfn.SINGLE(INDEX(Data!$A$1:X$1009,_xlfn.AGGREGATE(15,6,((Data!$C$1:$C$1009=V$6)/(Data!$C$1:$C$1009=V$6))*ROW(Data!$C$1:$C$1009),ROW(V183)-ROW(V$6)),1)),"")</f>
        <v/>
      </c>
      <c r="W183" s="43"/>
      <c r="X183" s="43" t="str" cm="1">
        <f t="array" ref="X183">IFERROR(_xlfn.SINGLE(INDEX(Data!$A$1:Z$1009,_xlfn.AGGREGATE(15,6,((Data!$C$1:$C$1009=X$6)/(Data!$C$1:$C$1009=X$6))*ROW(Data!$C$1:$C$1009),ROW(X183)-ROW(X$6)),1)),"")</f>
        <v/>
      </c>
      <c r="Y183" s="43"/>
      <c r="Z183" s="43" t="str" cm="1">
        <f t="array" ref="Z183">IFERROR(_xlfn.SINGLE(INDEX(Data!$A$1:AB$1009,_xlfn.AGGREGATE(15,6,((Data!$C$1:$C$1009=Z$6)/(Data!$C$1:$C$1009=Z$6))*ROW(Data!$C$1:$C$1009),ROW(Z183)-ROW(Z$6)),1)),"")</f>
        <v/>
      </c>
    </row>
    <row r="184" spans="1:26" x14ac:dyDescent="0.4">
      <c r="A184" s="43"/>
      <c r="B184" s="43" t="str" cm="1">
        <f t="array" ref="B184">IFERROR(_xlfn.SINGLE(INDEX(Data!A$1:$A$1009,_xlfn.AGGREGATE(15,6,((Data!$C$1:$C$1009=B$6)/(Data!$C$1:$C$1009=B$6))*ROW(Data!$C$1:$C$1009),ROW(B184)-ROW(B$6)),1)),"")</f>
        <v/>
      </c>
      <c r="C184" s="43"/>
      <c r="D184" s="43" t="str" cm="1">
        <f t="array" ref="D184">IFERROR(_xlfn.SINGLE(INDEX(Data!$A$1:C$1009,_xlfn.AGGREGATE(15,6,((Data!$C$1:$C$1009=D$6)/(Data!$C$1:$C$1009=D$6))*ROW(Data!$C$1:$C$1009),ROW(D184)-ROW(D$6)),1)),"")</f>
        <v/>
      </c>
      <c r="E184" s="43"/>
      <c r="F184" s="43" t="str" cm="1">
        <f t="array" ref="F184">IFERROR(_xlfn.SINGLE(INDEX(Data!$A$1:E$1009,_xlfn.AGGREGATE(15,6,((Data!$C$1:$C$1009=F$6)/(Data!$C$1:$C$1009=F$6))*ROW(Data!$C$1:$C$1009),ROW(F184)-ROW(F$6)),1)),"")</f>
        <v/>
      </c>
      <c r="G184" s="43"/>
      <c r="H184" s="43" t="str" cm="1">
        <f t="array" ref="H184">IFERROR(_xlfn.SINGLE(INDEX(Data!$A$1:G$1009,_xlfn.AGGREGATE(15,6,((Data!$C$1:$C$1009=H$6)/(Data!$C$1:$C$1009=H$6))*ROW(Data!$C$1:$C$1009),ROW(H184)-ROW(H$6)),1)),"")</f>
        <v/>
      </c>
      <c r="I184" s="43"/>
      <c r="J184" s="43" t="str" cm="1">
        <f t="array" ref="J184">IFERROR(_xlfn.SINGLE(INDEX(Data!$A$1:J$1009,_xlfn.AGGREGATE(15,6,((Data!$C$1:$C$1009=J$6)/(Data!$C$1:$C$1009=J$6))*ROW(Data!$C$1:$C$1009),ROW(J184)-ROW(J$6)),1)),"")</f>
        <v/>
      </c>
      <c r="K184" s="43"/>
      <c r="L184" s="43" t="str" cm="1">
        <f t="array" ref="L184">IFERROR(_xlfn.SINGLE(INDEX(Data!$A$1:L$1009,_xlfn.AGGREGATE(15,6,((Data!$C$1:$C$1009=L$6)/(Data!$C$1:$C$1009=L$6))*ROW(Data!$C$1:$C$1009),ROW(L184)-ROW(L$6)),1)),"")</f>
        <v/>
      </c>
      <c r="M184" s="43"/>
      <c r="N184" s="43" t="str" cm="1">
        <f t="array" ref="N184">IFERROR(_xlfn.SINGLE(INDEX(Data!$A$1:N$1009,_xlfn.AGGREGATE(15,6,((Data!$C$1:$C$1009=N$6)/(Data!$C$1:$C$1009=N$6))*ROW(Data!$C$1:$C$1009),ROW(N184)-ROW(N$6)),1)),"")</f>
        <v/>
      </c>
      <c r="O184" s="43"/>
      <c r="P184" s="43" t="str" cm="1">
        <f t="array" ref="P184">IFERROR(_xlfn.SINGLE(INDEX(Data!$A$1:Q$1009,_xlfn.AGGREGATE(15,6,((Data!$C$1:$C$1009=P$6)/(Data!$C$1:$C$1009=P$6))*ROW(Data!$C$1:$C$1009),ROW(P184)-ROW(P$6)),1)),"")</f>
        <v/>
      </c>
      <c r="Q184" s="43"/>
      <c r="R184" s="43" t="str" cm="1">
        <f t="array" ref="R184">IFERROR(_xlfn.SINGLE(INDEX(Data!$A$1:R$1009,_xlfn.AGGREGATE(15,6,((Data!$C$1:$C$1009=R$6)/(Data!$C$1:$C$1009=R$6))*ROW(Data!$C$1:$C$1009),ROW(R184)-ROW(R$6)),1)),"")</f>
        <v/>
      </c>
      <c r="S184" s="43"/>
      <c r="T184" s="43" t="str" cm="1">
        <f t="array" ref="T184">IFERROR(_xlfn.SINGLE(INDEX(Data!$A$1:S$1009,_xlfn.AGGREGATE(15,6,((Data!$C$1:$C$1009=T$6)/(Data!$C$1:$C$1009=T$6))*ROW(Data!$C$1:$C$1009),ROW(T184)-ROW(T$6)),1)),"")</f>
        <v/>
      </c>
      <c r="U184" s="43"/>
      <c r="V184" s="43" t="str" cm="1">
        <f t="array" ref="V184">IFERROR(_xlfn.SINGLE(INDEX(Data!$A$1:X$1009,_xlfn.AGGREGATE(15,6,((Data!$C$1:$C$1009=V$6)/(Data!$C$1:$C$1009=V$6))*ROW(Data!$C$1:$C$1009),ROW(V184)-ROW(V$6)),1)),"")</f>
        <v/>
      </c>
      <c r="W184" s="43"/>
      <c r="X184" s="43" t="str" cm="1">
        <f t="array" ref="X184">IFERROR(_xlfn.SINGLE(INDEX(Data!$A$1:Z$1009,_xlfn.AGGREGATE(15,6,((Data!$C$1:$C$1009=X$6)/(Data!$C$1:$C$1009=X$6))*ROW(Data!$C$1:$C$1009),ROW(X184)-ROW(X$6)),1)),"")</f>
        <v/>
      </c>
      <c r="Y184" s="43"/>
      <c r="Z184" s="43" t="str" cm="1">
        <f t="array" ref="Z184">IFERROR(_xlfn.SINGLE(INDEX(Data!$A$1:AB$1009,_xlfn.AGGREGATE(15,6,((Data!$C$1:$C$1009=Z$6)/(Data!$C$1:$C$1009=Z$6))*ROW(Data!$C$1:$C$1009),ROW(Z184)-ROW(Z$6)),1)),"")</f>
        <v/>
      </c>
    </row>
    <row r="185" spans="1:26" x14ac:dyDescent="0.4">
      <c r="A185" s="43"/>
      <c r="B185" s="43" t="str" cm="1">
        <f t="array" ref="B185">IFERROR(_xlfn.SINGLE(INDEX(Data!A$1:$A$1009,_xlfn.AGGREGATE(15,6,((Data!$C$1:$C$1009=B$6)/(Data!$C$1:$C$1009=B$6))*ROW(Data!$C$1:$C$1009),ROW(B185)-ROW(B$6)),1)),"")</f>
        <v/>
      </c>
      <c r="C185" s="43"/>
      <c r="D185" s="43" t="str" cm="1">
        <f t="array" ref="D185">IFERROR(_xlfn.SINGLE(INDEX(Data!$A$1:C$1009,_xlfn.AGGREGATE(15,6,((Data!$C$1:$C$1009=D$6)/(Data!$C$1:$C$1009=D$6))*ROW(Data!$C$1:$C$1009),ROW(D185)-ROW(D$6)),1)),"")</f>
        <v/>
      </c>
      <c r="E185" s="43"/>
      <c r="F185" s="43" t="str" cm="1">
        <f t="array" ref="F185">IFERROR(_xlfn.SINGLE(INDEX(Data!$A$1:E$1009,_xlfn.AGGREGATE(15,6,((Data!$C$1:$C$1009=F$6)/(Data!$C$1:$C$1009=F$6))*ROW(Data!$C$1:$C$1009),ROW(F185)-ROW(F$6)),1)),"")</f>
        <v/>
      </c>
      <c r="G185" s="43"/>
      <c r="H185" s="43" t="str" cm="1">
        <f t="array" ref="H185">IFERROR(_xlfn.SINGLE(INDEX(Data!$A$1:G$1009,_xlfn.AGGREGATE(15,6,((Data!$C$1:$C$1009=H$6)/(Data!$C$1:$C$1009=H$6))*ROW(Data!$C$1:$C$1009),ROW(H185)-ROW(H$6)),1)),"")</f>
        <v/>
      </c>
      <c r="I185" s="43"/>
      <c r="J185" s="43" t="str" cm="1">
        <f t="array" ref="J185">IFERROR(_xlfn.SINGLE(INDEX(Data!$A$1:J$1009,_xlfn.AGGREGATE(15,6,((Data!$C$1:$C$1009=J$6)/(Data!$C$1:$C$1009=J$6))*ROW(Data!$C$1:$C$1009),ROW(J185)-ROW(J$6)),1)),"")</f>
        <v/>
      </c>
      <c r="K185" s="43"/>
      <c r="L185" s="43" t="str" cm="1">
        <f t="array" ref="L185">IFERROR(_xlfn.SINGLE(INDEX(Data!$A$1:L$1009,_xlfn.AGGREGATE(15,6,((Data!$C$1:$C$1009=L$6)/(Data!$C$1:$C$1009=L$6))*ROW(Data!$C$1:$C$1009),ROW(L185)-ROW(L$6)),1)),"")</f>
        <v/>
      </c>
      <c r="M185" s="43"/>
      <c r="N185" s="43" t="str" cm="1">
        <f t="array" ref="N185">IFERROR(_xlfn.SINGLE(INDEX(Data!$A$1:N$1009,_xlfn.AGGREGATE(15,6,((Data!$C$1:$C$1009=N$6)/(Data!$C$1:$C$1009=N$6))*ROW(Data!$C$1:$C$1009),ROW(N185)-ROW(N$6)),1)),"")</f>
        <v/>
      </c>
      <c r="O185" s="43"/>
      <c r="P185" s="43" t="str" cm="1">
        <f t="array" ref="P185">IFERROR(_xlfn.SINGLE(INDEX(Data!$A$1:Q$1009,_xlfn.AGGREGATE(15,6,((Data!$C$1:$C$1009=P$6)/(Data!$C$1:$C$1009=P$6))*ROW(Data!$C$1:$C$1009),ROW(P185)-ROW(P$6)),1)),"")</f>
        <v/>
      </c>
      <c r="Q185" s="43"/>
      <c r="R185" s="43" t="str" cm="1">
        <f t="array" ref="R185">IFERROR(_xlfn.SINGLE(INDEX(Data!$A$1:R$1009,_xlfn.AGGREGATE(15,6,((Data!$C$1:$C$1009=R$6)/(Data!$C$1:$C$1009=R$6))*ROW(Data!$C$1:$C$1009),ROW(R185)-ROW(R$6)),1)),"")</f>
        <v/>
      </c>
      <c r="S185" s="43"/>
      <c r="T185" s="43" t="str" cm="1">
        <f t="array" ref="T185">IFERROR(_xlfn.SINGLE(INDEX(Data!$A$1:S$1009,_xlfn.AGGREGATE(15,6,((Data!$C$1:$C$1009=T$6)/(Data!$C$1:$C$1009=T$6))*ROW(Data!$C$1:$C$1009),ROW(T185)-ROW(T$6)),1)),"")</f>
        <v/>
      </c>
      <c r="U185" s="43"/>
      <c r="V185" s="43" t="str" cm="1">
        <f t="array" ref="V185">IFERROR(_xlfn.SINGLE(INDEX(Data!$A$1:X$1009,_xlfn.AGGREGATE(15,6,((Data!$C$1:$C$1009=V$6)/(Data!$C$1:$C$1009=V$6))*ROW(Data!$C$1:$C$1009),ROW(V185)-ROW(V$6)),1)),"")</f>
        <v/>
      </c>
      <c r="W185" s="43"/>
      <c r="X185" s="43" t="str" cm="1">
        <f t="array" ref="X185">IFERROR(_xlfn.SINGLE(INDEX(Data!$A$1:Z$1009,_xlfn.AGGREGATE(15,6,((Data!$C$1:$C$1009=X$6)/(Data!$C$1:$C$1009=X$6))*ROW(Data!$C$1:$C$1009),ROW(X185)-ROW(X$6)),1)),"")</f>
        <v/>
      </c>
      <c r="Y185" s="43"/>
      <c r="Z185" s="43" t="str" cm="1">
        <f t="array" ref="Z185">IFERROR(_xlfn.SINGLE(INDEX(Data!$A$1:AB$1009,_xlfn.AGGREGATE(15,6,((Data!$C$1:$C$1009=Z$6)/(Data!$C$1:$C$1009=Z$6))*ROW(Data!$C$1:$C$1009),ROW(Z185)-ROW(Z$6)),1)),"")</f>
        <v/>
      </c>
    </row>
    <row r="186" spans="1:26" x14ac:dyDescent="0.4">
      <c r="A186" s="43"/>
      <c r="B186" s="43" t="str" cm="1">
        <f t="array" ref="B186">IFERROR(_xlfn.SINGLE(INDEX(Data!A$1:$A$1009,_xlfn.AGGREGATE(15,6,((Data!$C$1:$C$1009=B$6)/(Data!$C$1:$C$1009=B$6))*ROW(Data!$C$1:$C$1009),ROW(B186)-ROW(B$6)),1)),"")</f>
        <v/>
      </c>
      <c r="C186" s="43"/>
      <c r="D186" s="43" t="str" cm="1">
        <f t="array" ref="D186">IFERROR(_xlfn.SINGLE(INDEX(Data!$A$1:C$1009,_xlfn.AGGREGATE(15,6,((Data!$C$1:$C$1009=D$6)/(Data!$C$1:$C$1009=D$6))*ROW(Data!$C$1:$C$1009),ROW(D186)-ROW(D$6)),1)),"")</f>
        <v/>
      </c>
      <c r="E186" s="43"/>
      <c r="F186" s="43" t="str" cm="1">
        <f t="array" ref="F186">IFERROR(_xlfn.SINGLE(INDEX(Data!$A$1:E$1009,_xlfn.AGGREGATE(15,6,((Data!$C$1:$C$1009=F$6)/(Data!$C$1:$C$1009=F$6))*ROW(Data!$C$1:$C$1009),ROW(F186)-ROW(F$6)),1)),"")</f>
        <v/>
      </c>
      <c r="G186" s="43"/>
      <c r="H186" s="43" t="str" cm="1">
        <f t="array" ref="H186">IFERROR(_xlfn.SINGLE(INDEX(Data!$A$1:G$1009,_xlfn.AGGREGATE(15,6,((Data!$C$1:$C$1009=H$6)/(Data!$C$1:$C$1009=H$6))*ROW(Data!$C$1:$C$1009),ROW(H186)-ROW(H$6)),1)),"")</f>
        <v/>
      </c>
      <c r="I186" s="43"/>
      <c r="J186" s="43" t="str" cm="1">
        <f t="array" ref="J186">IFERROR(_xlfn.SINGLE(INDEX(Data!$A$1:J$1009,_xlfn.AGGREGATE(15,6,((Data!$C$1:$C$1009=J$6)/(Data!$C$1:$C$1009=J$6))*ROW(Data!$C$1:$C$1009),ROW(J186)-ROW(J$6)),1)),"")</f>
        <v/>
      </c>
      <c r="K186" s="43"/>
      <c r="L186" s="43" t="str" cm="1">
        <f t="array" ref="L186">IFERROR(_xlfn.SINGLE(INDEX(Data!$A$1:L$1009,_xlfn.AGGREGATE(15,6,((Data!$C$1:$C$1009=L$6)/(Data!$C$1:$C$1009=L$6))*ROW(Data!$C$1:$C$1009),ROW(L186)-ROW(L$6)),1)),"")</f>
        <v/>
      </c>
      <c r="M186" s="43"/>
      <c r="N186" s="43" t="str" cm="1">
        <f t="array" ref="N186">IFERROR(_xlfn.SINGLE(INDEX(Data!$A$1:N$1009,_xlfn.AGGREGATE(15,6,((Data!$C$1:$C$1009=N$6)/(Data!$C$1:$C$1009=N$6))*ROW(Data!$C$1:$C$1009),ROW(N186)-ROW(N$6)),1)),"")</f>
        <v/>
      </c>
      <c r="O186" s="43"/>
      <c r="P186" s="43" t="str" cm="1">
        <f t="array" ref="P186">IFERROR(_xlfn.SINGLE(INDEX(Data!$A$1:Q$1009,_xlfn.AGGREGATE(15,6,((Data!$C$1:$C$1009=P$6)/(Data!$C$1:$C$1009=P$6))*ROW(Data!$C$1:$C$1009),ROW(P186)-ROW(P$6)),1)),"")</f>
        <v/>
      </c>
      <c r="Q186" s="43"/>
      <c r="R186" s="43" t="str" cm="1">
        <f t="array" ref="R186">IFERROR(_xlfn.SINGLE(INDEX(Data!$A$1:R$1009,_xlfn.AGGREGATE(15,6,((Data!$C$1:$C$1009=R$6)/(Data!$C$1:$C$1009=R$6))*ROW(Data!$C$1:$C$1009),ROW(R186)-ROW(R$6)),1)),"")</f>
        <v/>
      </c>
      <c r="S186" s="43"/>
      <c r="T186" s="43" t="str" cm="1">
        <f t="array" ref="T186">IFERROR(_xlfn.SINGLE(INDEX(Data!$A$1:S$1009,_xlfn.AGGREGATE(15,6,((Data!$C$1:$C$1009=T$6)/(Data!$C$1:$C$1009=T$6))*ROW(Data!$C$1:$C$1009),ROW(T186)-ROW(T$6)),1)),"")</f>
        <v/>
      </c>
      <c r="U186" s="43"/>
      <c r="V186" s="43" t="str" cm="1">
        <f t="array" ref="V186">IFERROR(_xlfn.SINGLE(INDEX(Data!$A$1:X$1009,_xlfn.AGGREGATE(15,6,((Data!$C$1:$C$1009=V$6)/(Data!$C$1:$C$1009=V$6))*ROW(Data!$C$1:$C$1009),ROW(V186)-ROW(V$6)),1)),"")</f>
        <v/>
      </c>
      <c r="W186" s="43"/>
      <c r="X186" s="43" t="str" cm="1">
        <f t="array" ref="X186">IFERROR(_xlfn.SINGLE(INDEX(Data!$A$1:Z$1009,_xlfn.AGGREGATE(15,6,((Data!$C$1:$C$1009=X$6)/(Data!$C$1:$C$1009=X$6))*ROW(Data!$C$1:$C$1009),ROW(X186)-ROW(X$6)),1)),"")</f>
        <v/>
      </c>
      <c r="Y186" s="43"/>
      <c r="Z186" s="43" t="str" cm="1">
        <f t="array" ref="Z186">IFERROR(_xlfn.SINGLE(INDEX(Data!$A$1:AB$1009,_xlfn.AGGREGATE(15,6,((Data!$C$1:$C$1009=Z$6)/(Data!$C$1:$C$1009=Z$6))*ROW(Data!$C$1:$C$1009),ROW(Z186)-ROW(Z$6)),1)),"")</f>
        <v/>
      </c>
    </row>
    <row r="187" spans="1:26" x14ac:dyDescent="0.4">
      <c r="A187" s="43"/>
      <c r="B187" s="43" t="str" cm="1">
        <f t="array" ref="B187">IFERROR(_xlfn.SINGLE(INDEX(Data!A$1:$A$1009,_xlfn.AGGREGATE(15,6,((Data!$C$1:$C$1009=B$6)/(Data!$C$1:$C$1009=B$6))*ROW(Data!$C$1:$C$1009),ROW(B187)-ROW(B$6)),1)),"")</f>
        <v/>
      </c>
      <c r="C187" s="43"/>
      <c r="D187" s="43" t="str" cm="1">
        <f t="array" ref="D187">IFERROR(_xlfn.SINGLE(INDEX(Data!$A$1:C$1009,_xlfn.AGGREGATE(15,6,((Data!$C$1:$C$1009=D$6)/(Data!$C$1:$C$1009=D$6))*ROW(Data!$C$1:$C$1009),ROW(D187)-ROW(D$6)),1)),"")</f>
        <v/>
      </c>
      <c r="E187" s="43"/>
      <c r="F187" s="43" t="str" cm="1">
        <f t="array" ref="F187">IFERROR(_xlfn.SINGLE(INDEX(Data!$A$1:E$1009,_xlfn.AGGREGATE(15,6,((Data!$C$1:$C$1009=F$6)/(Data!$C$1:$C$1009=F$6))*ROW(Data!$C$1:$C$1009),ROW(F187)-ROW(F$6)),1)),"")</f>
        <v/>
      </c>
      <c r="G187" s="43"/>
      <c r="H187" s="43" t="str" cm="1">
        <f t="array" ref="H187">IFERROR(_xlfn.SINGLE(INDEX(Data!$A$1:G$1009,_xlfn.AGGREGATE(15,6,((Data!$C$1:$C$1009=H$6)/(Data!$C$1:$C$1009=H$6))*ROW(Data!$C$1:$C$1009),ROW(H187)-ROW(H$6)),1)),"")</f>
        <v/>
      </c>
      <c r="I187" s="43"/>
      <c r="J187" s="43" t="str" cm="1">
        <f t="array" ref="J187">IFERROR(_xlfn.SINGLE(INDEX(Data!$A$1:J$1009,_xlfn.AGGREGATE(15,6,((Data!$C$1:$C$1009=J$6)/(Data!$C$1:$C$1009=J$6))*ROW(Data!$C$1:$C$1009),ROW(J187)-ROW(J$6)),1)),"")</f>
        <v/>
      </c>
      <c r="K187" s="43"/>
      <c r="L187" s="43" t="str" cm="1">
        <f t="array" ref="L187">IFERROR(_xlfn.SINGLE(INDEX(Data!$A$1:L$1009,_xlfn.AGGREGATE(15,6,((Data!$C$1:$C$1009=L$6)/(Data!$C$1:$C$1009=L$6))*ROW(Data!$C$1:$C$1009),ROW(L187)-ROW(L$6)),1)),"")</f>
        <v/>
      </c>
      <c r="M187" s="43"/>
      <c r="N187" s="43" t="str" cm="1">
        <f t="array" ref="N187">IFERROR(_xlfn.SINGLE(INDEX(Data!$A$1:N$1009,_xlfn.AGGREGATE(15,6,((Data!$C$1:$C$1009=N$6)/(Data!$C$1:$C$1009=N$6))*ROW(Data!$C$1:$C$1009),ROW(N187)-ROW(N$6)),1)),"")</f>
        <v/>
      </c>
      <c r="O187" s="43"/>
      <c r="P187" s="43" t="str" cm="1">
        <f t="array" ref="P187">IFERROR(_xlfn.SINGLE(INDEX(Data!$A$1:Q$1009,_xlfn.AGGREGATE(15,6,((Data!$C$1:$C$1009=P$6)/(Data!$C$1:$C$1009=P$6))*ROW(Data!$C$1:$C$1009),ROW(P187)-ROW(P$6)),1)),"")</f>
        <v/>
      </c>
      <c r="Q187" s="43"/>
      <c r="R187" s="43" t="str" cm="1">
        <f t="array" ref="R187">IFERROR(_xlfn.SINGLE(INDEX(Data!$A$1:R$1009,_xlfn.AGGREGATE(15,6,((Data!$C$1:$C$1009=R$6)/(Data!$C$1:$C$1009=R$6))*ROW(Data!$C$1:$C$1009),ROW(R187)-ROW(R$6)),1)),"")</f>
        <v/>
      </c>
      <c r="S187" s="43"/>
      <c r="T187" s="43" t="str" cm="1">
        <f t="array" ref="T187">IFERROR(_xlfn.SINGLE(INDEX(Data!$A$1:S$1009,_xlfn.AGGREGATE(15,6,((Data!$C$1:$C$1009=T$6)/(Data!$C$1:$C$1009=T$6))*ROW(Data!$C$1:$C$1009),ROW(T187)-ROW(T$6)),1)),"")</f>
        <v/>
      </c>
      <c r="U187" s="43"/>
      <c r="V187" s="43" t="str" cm="1">
        <f t="array" ref="V187">IFERROR(_xlfn.SINGLE(INDEX(Data!$A$1:X$1009,_xlfn.AGGREGATE(15,6,((Data!$C$1:$C$1009=V$6)/(Data!$C$1:$C$1009=V$6))*ROW(Data!$C$1:$C$1009),ROW(V187)-ROW(V$6)),1)),"")</f>
        <v/>
      </c>
      <c r="W187" s="43"/>
      <c r="X187" s="43" t="str" cm="1">
        <f t="array" ref="X187">IFERROR(_xlfn.SINGLE(INDEX(Data!$A$1:Z$1009,_xlfn.AGGREGATE(15,6,((Data!$C$1:$C$1009=X$6)/(Data!$C$1:$C$1009=X$6))*ROW(Data!$C$1:$C$1009),ROW(X187)-ROW(X$6)),1)),"")</f>
        <v/>
      </c>
      <c r="Y187" s="43"/>
      <c r="Z187" s="43" t="str" cm="1">
        <f t="array" ref="Z187">IFERROR(_xlfn.SINGLE(INDEX(Data!$A$1:AB$1009,_xlfn.AGGREGATE(15,6,((Data!$C$1:$C$1009=Z$6)/(Data!$C$1:$C$1009=Z$6))*ROW(Data!$C$1:$C$1009),ROW(Z187)-ROW(Z$6)),1)),"")</f>
        <v/>
      </c>
    </row>
    <row r="188" spans="1:26" x14ac:dyDescent="0.4">
      <c r="A188" s="43"/>
      <c r="B188" s="43" t="str" cm="1">
        <f t="array" ref="B188">IFERROR(_xlfn.SINGLE(INDEX(Data!A$1:$A$1009,_xlfn.AGGREGATE(15,6,((Data!$C$1:$C$1009=B$6)/(Data!$C$1:$C$1009=B$6))*ROW(Data!$C$1:$C$1009),ROW(B188)-ROW(B$6)),1)),"")</f>
        <v/>
      </c>
      <c r="C188" s="43"/>
      <c r="D188" s="43" t="str" cm="1">
        <f t="array" ref="D188">IFERROR(_xlfn.SINGLE(INDEX(Data!$A$1:C$1009,_xlfn.AGGREGATE(15,6,((Data!$C$1:$C$1009=D$6)/(Data!$C$1:$C$1009=D$6))*ROW(Data!$C$1:$C$1009),ROW(D188)-ROW(D$6)),1)),"")</f>
        <v/>
      </c>
      <c r="E188" s="43"/>
      <c r="F188" s="43" t="str" cm="1">
        <f t="array" ref="F188">IFERROR(_xlfn.SINGLE(INDEX(Data!$A$1:E$1009,_xlfn.AGGREGATE(15,6,((Data!$C$1:$C$1009=F$6)/(Data!$C$1:$C$1009=F$6))*ROW(Data!$C$1:$C$1009),ROW(F188)-ROW(F$6)),1)),"")</f>
        <v/>
      </c>
      <c r="G188" s="43"/>
      <c r="H188" s="43" t="str" cm="1">
        <f t="array" ref="H188">IFERROR(_xlfn.SINGLE(INDEX(Data!$A$1:G$1009,_xlfn.AGGREGATE(15,6,((Data!$C$1:$C$1009=H$6)/(Data!$C$1:$C$1009=H$6))*ROW(Data!$C$1:$C$1009),ROW(H188)-ROW(H$6)),1)),"")</f>
        <v/>
      </c>
      <c r="I188" s="43"/>
      <c r="J188" s="43" t="str" cm="1">
        <f t="array" ref="J188">IFERROR(_xlfn.SINGLE(INDEX(Data!$A$1:J$1009,_xlfn.AGGREGATE(15,6,((Data!$C$1:$C$1009=J$6)/(Data!$C$1:$C$1009=J$6))*ROW(Data!$C$1:$C$1009),ROW(J188)-ROW(J$6)),1)),"")</f>
        <v/>
      </c>
      <c r="K188" s="43"/>
      <c r="L188" s="43" t="str" cm="1">
        <f t="array" ref="L188">IFERROR(_xlfn.SINGLE(INDEX(Data!$A$1:L$1009,_xlfn.AGGREGATE(15,6,((Data!$C$1:$C$1009=L$6)/(Data!$C$1:$C$1009=L$6))*ROW(Data!$C$1:$C$1009),ROW(L188)-ROW(L$6)),1)),"")</f>
        <v/>
      </c>
      <c r="M188" s="43"/>
      <c r="N188" s="43" t="str" cm="1">
        <f t="array" ref="N188">IFERROR(_xlfn.SINGLE(INDEX(Data!$A$1:N$1009,_xlfn.AGGREGATE(15,6,((Data!$C$1:$C$1009=N$6)/(Data!$C$1:$C$1009=N$6))*ROW(Data!$C$1:$C$1009),ROW(N188)-ROW(N$6)),1)),"")</f>
        <v/>
      </c>
      <c r="O188" s="43"/>
      <c r="P188" s="43" t="str" cm="1">
        <f t="array" ref="P188">IFERROR(_xlfn.SINGLE(INDEX(Data!$A$1:Q$1009,_xlfn.AGGREGATE(15,6,((Data!$C$1:$C$1009=P$6)/(Data!$C$1:$C$1009=P$6))*ROW(Data!$C$1:$C$1009),ROW(P188)-ROW(P$6)),1)),"")</f>
        <v/>
      </c>
      <c r="Q188" s="43"/>
      <c r="R188" s="43" t="str" cm="1">
        <f t="array" ref="R188">IFERROR(_xlfn.SINGLE(INDEX(Data!$A$1:R$1009,_xlfn.AGGREGATE(15,6,((Data!$C$1:$C$1009=R$6)/(Data!$C$1:$C$1009=R$6))*ROW(Data!$C$1:$C$1009),ROW(R188)-ROW(R$6)),1)),"")</f>
        <v/>
      </c>
      <c r="S188" s="43"/>
      <c r="T188" s="43" t="str" cm="1">
        <f t="array" ref="T188">IFERROR(_xlfn.SINGLE(INDEX(Data!$A$1:S$1009,_xlfn.AGGREGATE(15,6,((Data!$C$1:$C$1009=T$6)/(Data!$C$1:$C$1009=T$6))*ROW(Data!$C$1:$C$1009),ROW(T188)-ROW(T$6)),1)),"")</f>
        <v/>
      </c>
      <c r="U188" s="43"/>
      <c r="V188" s="43" t="str" cm="1">
        <f t="array" ref="V188">IFERROR(_xlfn.SINGLE(INDEX(Data!$A$1:X$1009,_xlfn.AGGREGATE(15,6,((Data!$C$1:$C$1009=V$6)/(Data!$C$1:$C$1009=V$6))*ROW(Data!$C$1:$C$1009),ROW(V188)-ROW(V$6)),1)),"")</f>
        <v/>
      </c>
      <c r="W188" s="43"/>
      <c r="X188" s="43" t="str" cm="1">
        <f t="array" ref="X188">IFERROR(_xlfn.SINGLE(INDEX(Data!$A$1:Z$1009,_xlfn.AGGREGATE(15,6,((Data!$C$1:$C$1009=X$6)/(Data!$C$1:$C$1009=X$6))*ROW(Data!$C$1:$C$1009),ROW(X188)-ROW(X$6)),1)),"")</f>
        <v/>
      </c>
      <c r="Y188" s="43"/>
      <c r="Z188" s="43" t="str" cm="1">
        <f t="array" ref="Z188">IFERROR(_xlfn.SINGLE(INDEX(Data!$A$1:AB$1009,_xlfn.AGGREGATE(15,6,((Data!$C$1:$C$1009=Z$6)/(Data!$C$1:$C$1009=Z$6))*ROW(Data!$C$1:$C$1009),ROW(Z188)-ROW(Z$6)),1)),"")</f>
        <v/>
      </c>
    </row>
    <row r="189" spans="1:26" x14ac:dyDescent="0.4">
      <c r="A189" s="43"/>
      <c r="B189" s="43" t="str" cm="1">
        <f t="array" ref="B189">IFERROR(_xlfn.SINGLE(INDEX(Data!A$1:$A$1009,_xlfn.AGGREGATE(15,6,((Data!$C$1:$C$1009=B$6)/(Data!$C$1:$C$1009=B$6))*ROW(Data!$C$1:$C$1009),ROW(B189)-ROW(B$6)),1)),"")</f>
        <v/>
      </c>
      <c r="C189" s="43"/>
      <c r="D189" s="43" t="str" cm="1">
        <f t="array" ref="D189">IFERROR(_xlfn.SINGLE(INDEX(Data!$A$1:C$1009,_xlfn.AGGREGATE(15,6,((Data!$C$1:$C$1009=D$6)/(Data!$C$1:$C$1009=D$6))*ROW(Data!$C$1:$C$1009),ROW(D189)-ROW(D$6)),1)),"")</f>
        <v/>
      </c>
      <c r="E189" s="43"/>
      <c r="F189" s="43" t="str" cm="1">
        <f t="array" ref="F189">IFERROR(_xlfn.SINGLE(INDEX(Data!$A$1:E$1009,_xlfn.AGGREGATE(15,6,((Data!$C$1:$C$1009=F$6)/(Data!$C$1:$C$1009=F$6))*ROW(Data!$C$1:$C$1009),ROW(F189)-ROW(F$6)),1)),"")</f>
        <v/>
      </c>
      <c r="G189" s="43"/>
      <c r="H189" s="43" t="str" cm="1">
        <f t="array" ref="H189">IFERROR(_xlfn.SINGLE(INDEX(Data!$A$1:G$1009,_xlfn.AGGREGATE(15,6,((Data!$C$1:$C$1009=H$6)/(Data!$C$1:$C$1009=H$6))*ROW(Data!$C$1:$C$1009),ROW(H189)-ROW(H$6)),1)),"")</f>
        <v/>
      </c>
      <c r="I189" s="43"/>
      <c r="J189" s="43" t="str" cm="1">
        <f t="array" ref="J189">IFERROR(_xlfn.SINGLE(INDEX(Data!$A$1:J$1009,_xlfn.AGGREGATE(15,6,((Data!$C$1:$C$1009=J$6)/(Data!$C$1:$C$1009=J$6))*ROW(Data!$C$1:$C$1009),ROW(J189)-ROW(J$6)),1)),"")</f>
        <v/>
      </c>
      <c r="K189" s="43"/>
      <c r="L189" s="43" t="str" cm="1">
        <f t="array" ref="L189">IFERROR(_xlfn.SINGLE(INDEX(Data!$A$1:L$1009,_xlfn.AGGREGATE(15,6,((Data!$C$1:$C$1009=L$6)/(Data!$C$1:$C$1009=L$6))*ROW(Data!$C$1:$C$1009),ROW(L189)-ROW(L$6)),1)),"")</f>
        <v/>
      </c>
      <c r="M189" s="43"/>
      <c r="N189" s="43" t="str" cm="1">
        <f t="array" ref="N189">IFERROR(_xlfn.SINGLE(INDEX(Data!$A$1:N$1009,_xlfn.AGGREGATE(15,6,((Data!$C$1:$C$1009=N$6)/(Data!$C$1:$C$1009=N$6))*ROW(Data!$C$1:$C$1009),ROW(N189)-ROW(N$6)),1)),"")</f>
        <v/>
      </c>
      <c r="O189" s="43"/>
      <c r="P189" s="43" t="str" cm="1">
        <f t="array" ref="P189">IFERROR(_xlfn.SINGLE(INDEX(Data!$A$1:Q$1009,_xlfn.AGGREGATE(15,6,((Data!$C$1:$C$1009=P$6)/(Data!$C$1:$C$1009=P$6))*ROW(Data!$C$1:$C$1009),ROW(P189)-ROW(P$6)),1)),"")</f>
        <v/>
      </c>
      <c r="Q189" s="43"/>
      <c r="R189" s="43" t="str" cm="1">
        <f t="array" ref="R189">IFERROR(_xlfn.SINGLE(INDEX(Data!$A$1:R$1009,_xlfn.AGGREGATE(15,6,((Data!$C$1:$C$1009=R$6)/(Data!$C$1:$C$1009=R$6))*ROW(Data!$C$1:$C$1009),ROW(R189)-ROW(R$6)),1)),"")</f>
        <v/>
      </c>
      <c r="S189" s="43"/>
      <c r="T189" s="43" t="str" cm="1">
        <f t="array" ref="T189">IFERROR(_xlfn.SINGLE(INDEX(Data!$A$1:S$1009,_xlfn.AGGREGATE(15,6,((Data!$C$1:$C$1009=T$6)/(Data!$C$1:$C$1009=T$6))*ROW(Data!$C$1:$C$1009),ROW(T189)-ROW(T$6)),1)),"")</f>
        <v/>
      </c>
      <c r="U189" s="43"/>
      <c r="V189" s="43" t="str" cm="1">
        <f t="array" ref="V189">IFERROR(_xlfn.SINGLE(INDEX(Data!$A$1:X$1009,_xlfn.AGGREGATE(15,6,((Data!$C$1:$C$1009=V$6)/(Data!$C$1:$C$1009=V$6))*ROW(Data!$C$1:$C$1009),ROW(V189)-ROW(V$6)),1)),"")</f>
        <v/>
      </c>
      <c r="W189" s="43"/>
      <c r="X189" s="43" t="str" cm="1">
        <f t="array" ref="X189">IFERROR(_xlfn.SINGLE(INDEX(Data!$A$1:Z$1009,_xlfn.AGGREGATE(15,6,((Data!$C$1:$C$1009=X$6)/(Data!$C$1:$C$1009=X$6))*ROW(Data!$C$1:$C$1009),ROW(X189)-ROW(X$6)),1)),"")</f>
        <v/>
      </c>
      <c r="Y189" s="43"/>
      <c r="Z189" s="43" t="str" cm="1">
        <f t="array" ref="Z189">IFERROR(_xlfn.SINGLE(INDEX(Data!$A$1:AB$1009,_xlfn.AGGREGATE(15,6,((Data!$C$1:$C$1009=Z$6)/(Data!$C$1:$C$1009=Z$6))*ROW(Data!$C$1:$C$1009),ROW(Z189)-ROW(Z$6)),1)),"")</f>
        <v/>
      </c>
    </row>
    <row r="190" spans="1:26" x14ac:dyDescent="0.4">
      <c r="A190" s="43"/>
      <c r="B190" s="43" t="str" cm="1">
        <f t="array" ref="B190">IFERROR(_xlfn.SINGLE(INDEX(Data!A$1:$A$1009,_xlfn.AGGREGATE(15,6,((Data!$C$1:$C$1009=B$6)/(Data!$C$1:$C$1009=B$6))*ROW(Data!$C$1:$C$1009),ROW(B190)-ROW(B$6)),1)),"")</f>
        <v/>
      </c>
      <c r="C190" s="43"/>
      <c r="D190" s="43" t="str" cm="1">
        <f t="array" ref="D190">IFERROR(_xlfn.SINGLE(INDEX(Data!$A$1:C$1009,_xlfn.AGGREGATE(15,6,((Data!$C$1:$C$1009=D$6)/(Data!$C$1:$C$1009=D$6))*ROW(Data!$C$1:$C$1009),ROW(D190)-ROW(D$6)),1)),"")</f>
        <v/>
      </c>
      <c r="E190" s="43"/>
      <c r="F190" s="43" t="str" cm="1">
        <f t="array" ref="F190">IFERROR(_xlfn.SINGLE(INDEX(Data!$A$1:E$1009,_xlfn.AGGREGATE(15,6,((Data!$C$1:$C$1009=F$6)/(Data!$C$1:$C$1009=F$6))*ROW(Data!$C$1:$C$1009),ROW(F190)-ROW(F$6)),1)),"")</f>
        <v/>
      </c>
      <c r="G190" s="43"/>
      <c r="H190" s="43" t="str" cm="1">
        <f t="array" ref="H190">IFERROR(_xlfn.SINGLE(INDEX(Data!$A$1:G$1009,_xlfn.AGGREGATE(15,6,((Data!$C$1:$C$1009=H$6)/(Data!$C$1:$C$1009=H$6))*ROW(Data!$C$1:$C$1009),ROW(H190)-ROW(H$6)),1)),"")</f>
        <v/>
      </c>
      <c r="I190" s="43"/>
      <c r="J190" s="43" t="str" cm="1">
        <f t="array" ref="J190">IFERROR(_xlfn.SINGLE(INDEX(Data!$A$1:J$1009,_xlfn.AGGREGATE(15,6,((Data!$C$1:$C$1009=J$6)/(Data!$C$1:$C$1009=J$6))*ROW(Data!$C$1:$C$1009),ROW(J190)-ROW(J$6)),1)),"")</f>
        <v/>
      </c>
      <c r="K190" s="43"/>
      <c r="L190" s="43" t="str" cm="1">
        <f t="array" ref="L190">IFERROR(_xlfn.SINGLE(INDEX(Data!$A$1:L$1009,_xlfn.AGGREGATE(15,6,((Data!$C$1:$C$1009=L$6)/(Data!$C$1:$C$1009=L$6))*ROW(Data!$C$1:$C$1009),ROW(L190)-ROW(L$6)),1)),"")</f>
        <v/>
      </c>
      <c r="M190" s="43"/>
      <c r="N190" s="43" t="str" cm="1">
        <f t="array" ref="N190">IFERROR(_xlfn.SINGLE(INDEX(Data!$A$1:N$1009,_xlfn.AGGREGATE(15,6,((Data!$C$1:$C$1009=N$6)/(Data!$C$1:$C$1009=N$6))*ROW(Data!$C$1:$C$1009),ROW(N190)-ROW(N$6)),1)),"")</f>
        <v/>
      </c>
      <c r="O190" s="43"/>
      <c r="P190" s="43" t="str" cm="1">
        <f t="array" ref="P190">IFERROR(_xlfn.SINGLE(INDEX(Data!$A$1:Q$1009,_xlfn.AGGREGATE(15,6,((Data!$C$1:$C$1009=P$6)/(Data!$C$1:$C$1009=P$6))*ROW(Data!$C$1:$C$1009),ROW(P190)-ROW(P$6)),1)),"")</f>
        <v/>
      </c>
      <c r="Q190" s="43"/>
      <c r="R190" s="43" t="str" cm="1">
        <f t="array" ref="R190">IFERROR(_xlfn.SINGLE(INDEX(Data!$A$1:R$1009,_xlfn.AGGREGATE(15,6,((Data!$C$1:$C$1009=R$6)/(Data!$C$1:$C$1009=R$6))*ROW(Data!$C$1:$C$1009),ROW(R190)-ROW(R$6)),1)),"")</f>
        <v/>
      </c>
      <c r="S190" s="43"/>
      <c r="T190" s="43" t="str" cm="1">
        <f t="array" ref="T190">IFERROR(_xlfn.SINGLE(INDEX(Data!$A$1:S$1009,_xlfn.AGGREGATE(15,6,((Data!$C$1:$C$1009=T$6)/(Data!$C$1:$C$1009=T$6))*ROW(Data!$C$1:$C$1009),ROW(T190)-ROW(T$6)),1)),"")</f>
        <v/>
      </c>
      <c r="U190" s="43"/>
      <c r="V190" s="43" t="str" cm="1">
        <f t="array" ref="V190">IFERROR(_xlfn.SINGLE(INDEX(Data!$A$1:X$1009,_xlfn.AGGREGATE(15,6,((Data!$C$1:$C$1009=V$6)/(Data!$C$1:$C$1009=V$6))*ROW(Data!$C$1:$C$1009),ROW(V190)-ROW(V$6)),1)),"")</f>
        <v/>
      </c>
      <c r="W190" s="43"/>
      <c r="X190" s="43" t="str" cm="1">
        <f t="array" ref="X190">IFERROR(_xlfn.SINGLE(INDEX(Data!$A$1:Z$1009,_xlfn.AGGREGATE(15,6,((Data!$C$1:$C$1009=X$6)/(Data!$C$1:$C$1009=X$6))*ROW(Data!$C$1:$C$1009),ROW(X190)-ROW(X$6)),1)),"")</f>
        <v/>
      </c>
      <c r="Y190" s="43"/>
      <c r="Z190" s="43" t="str" cm="1">
        <f t="array" ref="Z190">IFERROR(_xlfn.SINGLE(INDEX(Data!$A$1:AB$1009,_xlfn.AGGREGATE(15,6,((Data!$C$1:$C$1009=Z$6)/(Data!$C$1:$C$1009=Z$6))*ROW(Data!$C$1:$C$1009),ROW(Z190)-ROW(Z$6)),1)),"")</f>
        <v/>
      </c>
    </row>
    <row r="191" spans="1:26" x14ac:dyDescent="0.4">
      <c r="A191" s="43"/>
      <c r="B191" s="43" t="str" cm="1">
        <f t="array" ref="B191">IFERROR(_xlfn.SINGLE(INDEX(Data!A$1:$A$1009,_xlfn.AGGREGATE(15,6,((Data!$C$1:$C$1009=B$6)/(Data!$C$1:$C$1009=B$6))*ROW(Data!$C$1:$C$1009),ROW(B191)-ROW(B$6)),1)),"")</f>
        <v/>
      </c>
      <c r="C191" s="43"/>
      <c r="D191" s="43" t="str" cm="1">
        <f t="array" ref="D191">IFERROR(_xlfn.SINGLE(INDEX(Data!$A$1:C$1009,_xlfn.AGGREGATE(15,6,((Data!$C$1:$C$1009=D$6)/(Data!$C$1:$C$1009=D$6))*ROW(Data!$C$1:$C$1009),ROW(D191)-ROW(D$6)),1)),"")</f>
        <v/>
      </c>
      <c r="E191" s="43"/>
      <c r="F191" s="43" t="str" cm="1">
        <f t="array" ref="F191">IFERROR(_xlfn.SINGLE(INDEX(Data!$A$1:E$1009,_xlfn.AGGREGATE(15,6,((Data!$C$1:$C$1009=F$6)/(Data!$C$1:$C$1009=F$6))*ROW(Data!$C$1:$C$1009),ROW(F191)-ROW(F$6)),1)),"")</f>
        <v/>
      </c>
      <c r="G191" s="43"/>
      <c r="H191" s="43" t="str" cm="1">
        <f t="array" ref="H191">IFERROR(_xlfn.SINGLE(INDEX(Data!$A$1:G$1009,_xlfn.AGGREGATE(15,6,((Data!$C$1:$C$1009=H$6)/(Data!$C$1:$C$1009=H$6))*ROW(Data!$C$1:$C$1009),ROW(H191)-ROW(H$6)),1)),"")</f>
        <v/>
      </c>
      <c r="I191" s="43"/>
      <c r="J191" s="43" t="str" cm="1">
        <f t="array" ref="J191">IFERROR(_xlfn.SINGLE(INDEX(Data!$A$1:J$1009,_xlfn.AGGREGATE(15,6,((Data!$C$1:$C$1009=J$6)/(Data!$C$1:$C$1009=J$6))*ROW(Data!$C$1:$C$1009),ROW(J191)-ROW(J$6)),1)),"")</f>
        <v/>
      </c>
      <c r="K191" s="43"/>
      <c r="L191" s="43" t="str" cm="1">
        <f t="array" ref="L191">IFERROR(_xlfn.SINGLE(INDEX(Data!$A$1:L$1009,_xlfn.AGGREGATE(15,6,((Data!$C$1:$C$1009=L$6)/(Data!$C$1:$C$1009=L$6))*ROW(Data!$C$1:$C$1009),ROW(L191)-ROW(L$6)),1)),"")</f>
        <v/>
      </c>
      <c r="M191" s="43"/>
      <c r="N191" s="43" t="str" cm="1">
        <f t="array" ref="N191">IFERROR(_xlfn.SINGLE(INDEX(Data!$A$1:N$1009,_xlfn.AGGREGATE(15,6,((Data!$C$1:$C$1009=N$6)/(Data!$C$1:$C$1009=N$6))*ROW(Data!$C$1:$C$1009),ROW(N191)-ROW(N$6)),1)),"")</f>
        <v/>
      </c>
      <c r="O191" s="43"/>
      <c r="P191" s="43" t="str" cm="1">
        <f t="array" ref="P191">IFERROR(_xlfn.SINGLE(INDEX(Data!$A$1:Q$1009,_xlfn.AGGREGATE(15,6,((Data!$C$1:$C$1009=P$6)/(Data!$C$1:$C$1009=P$6))*ROW(Data!$C$1:$C$1009),ROW(P191)-ROW(P$6)),1)),"")</f>
        <v/>
      </c>
      <c r="Q191" s="43"/>
      <c r="R191" s="43" t="str" cm="1">
        <f t="array" ref="R191">IFERROR(_xlfn.SINGLE(INDEX(Data!$A$1:R$1009,_xlfn.AGGREGATE(15,6,((Data!$C$1:$C$1009=R$6)/(Data!$C$1:$C$1009=R$6))*ROW(Data!$C$1:$C$1009),ROW(R191)-ROW(R$6)),1)),"")</f>
        <v/>
      </c>
      <c r="S191" s="43"/>
      <c r="T191" s="43" t="str" cm="1">
        <f t="array" ref="T191">IFERROR(_xlfn.SINGLE(INDEX(Data!$A$1:S$1009,_xlfn.AGGREGATE(15,6,((Data!$C$1:$C$1009=T$6)/(Data!$C$1:$C$1009=T$6))*ROW(Data!$C$1:$C$1009),ROW(T191)-ROW(T$6)),1)),"")</f>
        <v/>
      </c>
      <c r="U191" s="43"/>
      <c r="V191" s="43" t="str" cm="1">
        <f t="array" ref="V191">IFERROR(_xlfn.SINGLE(INDEX(Data!$A$1:X$1009,_xlfn.AGGREGATE(15,6,((Data!$C$1:$C$1009=V$6)/(Data!$C$1:$C$1009=V$6))*ROW(Data!$C$1:$C$1009),ROW(V191)-ROW(V$6)),1)),"")</f>
        <v/>
      </c>
      <c r="W191" s="43"/>
      <c r="X191" s="43" t="str" cm="1">
        <f t="array" ref="X191">IFERROR(_xlfn.SINGLE(INDEX(Data!$A$1:Z$1009,_xlfn.AGGREGATE(15,6,((Data!$C$1:$C$1009=X$6)/(Data!$C$1:$C$1009=X$6))*ROW(Data!$C$1:$C$1009),ROW(X191)-ROW(X$6)),1)),"")</f>
        <v/>
      </c>
      <c r="Y191" s="43"/>
      <c r="Z191" s="43" t="str" cm="1">
        <f t="array" ref="Z191">IFERROR(_xlfn.SINGLE(INDEX(Data!$A$1:AB$1009,_xlfn.AGGREGATE(15,6,((Data!$C$1:$C$1009=Z$6)/(Data!$C$1:$C$1009=Z$6))*ROW(Data!$C$1:$C$1009),ROW(Z191)-ROW(Z$6)),1)),"")</f>
        <v/>
      </c>
    </row>
    <row r="192" spans="1:26" x14ac:dyDescent="0.4">
      <c r="A192" s="43"/>
      <c r="B192" s="43" t="str" cm="1">
        <f t="array" ref="B192">IFERROR(_xlfn.SINGLE(INDEX(Data!A$1:$A$1009,_xlfn.AGGREGATE(15,6,((Data!$C$1:$C$1009=B$6)/(Data!$C$1:$C$1009=B$6))*ROW(Data!$C$1:$C$1009),ROW(B192)-ROW(B$6)),1)),"")</f>
        <v/>
      </c>
      <c r="C192" s="43"/>
      <c r="D192" s="43" t="str" cm="1">
        <f t="array" ref="D192">IFERROR(_xlfn.SINGLE(INDEX(Data!$A$1:C$1009,_xlfn.AGGREGATE(15,6,((Data!$C$1:$C$1009=D$6)/(Data!$C$1:$C$1009=D$6))*ROW(Data!$C$1:$C$1009),ROW(D192)-ROW(D$6)),1)),"")</f>
        <v/>
      </c>
      <c r="E192" s="43"/>
      <c r="F192" s="43" t="str" cm="1">
        <f t="array" ref="F192">IFERROR(_xlfn.SINGLE(INDEX(Data!$A$1:E$1009,_xlfn.AGGREGATE(15,6,((Data!$C$1:$C$1009=F$6)/(Data!$C$1:$C$1009=F$6))*ROW(Data!$C$1:$C$1009),ROW(F192)-ROW(F$6)),1)),"")</f>
        <v/>
      </c>
      <c r="G192" s="43"/>
      <c r="H192" s="43" t="str" cm="1">
        <f t="array" ref="H192">IFERROR(_xlfn.SINGLE(INDEX(Data!$A$1:G$1009,_xlfn.AGGREGATE(15,6,((Data!$C$1:$C$1009=H$6)/(Data!$C$1:$C$1009=H$6))*ROW(Data!$C$1:$C$1009),ROW(H192)-ROW(H$6)),1)),"")</f>
        <v/>
      </c>
      <c r="I192" s="43"/>
      <c r="J192" s="43" t="str" cm="1">
        <f t="array" ref="J192">IFERROR(_xlfn.SINGLE(INDEX(Data!$A$1:J$1009,_xlfn.AGGREGATE(15,6,((Data!$C$1:$C$1009=J$6)/(Data!$C$1:$C$1009=J$6))*ROW(Data!$C$1:$C$1009),ROW(J192)-ROW(J$6)),1)),"")</f>
        <v/>
      </c>
      <c r="K192" s="43"/>
      <c r="L192" s="43" t="str" cm="1">
        <f t="array" ref="L192">IFERROR(_xlfn.SINGLE(INDEX(Data!$A$1:L$1009,_xlfn.AGGREGATE(15,6,((Data!$C$1:$C$1009=L$6)/(Data!$C$1:$C$1009=L$6))*ROW(Data!$C$1:$C$1009),ROW(L192)-ROW(L$6)),1)),"")</f>
        <v/>
      </c>
      <c r="M192" s="43"/>
      <c r="N192" s="43" t="str" cm="1">
        <f t="array" ref="N192">IFERROR(_xlfn.SINGLE(INDEX(Data!$A$1:N$1009,_xlfn.AGGREGATE(15,6,((Data!$C$1:$C$1009=N$6)/(Data!$C$1:$C$1009=N$6))*ROW(Data!$C$1:$C$1009),ROW(N192)-ROW(N$6)),1)),"")</f>
        <v/>
      </c>
      <c r="O192" s="43"/>
      <c r="P192" s="43" t="str" cm="1">
        <f t="array" ref="P192">IFERROR(_xlfn.SINGLE(INDEX(Data!$A$1:Q$1009,_xlfn.AGGREGATE(15,6,((Data!$C$1:$C$1009=P$6)/(Data!$C$1:$C$1009=P$6))*ROW(Data!$C$1:$C$1009),ROW(P192)-ROW(P$6)),1)),"")</f>
        <v/>
      </c>
      <c r="Q192" s="43"/>
      <c r="R192" s="43" t="str" cm="1">
        <f t="array" ref="R192">IFERROR(_xlfn.SINGLE(INDEX(Data!$A$1:R$1009,_xlfn.AGGREGATE(15,6,((Data!$C$1:$C$1009=R$6)/(Data!$C$1:$C$1009=R$6))*ROW(Data!$C$1:$C$1009),ROW(R192)-ROW(R$6)),1)),"")</f>
        <v/>
      </c>
      <c r="S192" s="43"/>
      <c r="T192" s="43" t="str" cm="1">
        <f t="array" ref="T192">IFERROR(_xlfn.SINGLE(INDEX(Data!$A$1:S$1009,_xlfn.AGGREGATE(15,6,((Data!$C$1:$C$1009=T$6)/(Data!$C$1:$C$1009=T$6))*ROW(Data!$C$1:$C$1009),ROW(T192)-ROW(T$6)),1)),"")</f>
        <v/>
      </c>
      <c r="U192" s="43"/>
      <c r="V192" s="43" t="str" cm="1">
        <f t="array" ref="V192">IFERROR(_xlfn.SINGLE(INDEX(Data!$A$1:X$1009,_xlfn.AGGREGATE(15,6,((Data!$C$1:$C$1009=V$6)/(Data!$C$1:$C$1009=V$6))*ROW(Data!$C$1:$C$1009),ROW(V192)-ROW(V$6)),1)),"")</f>
        <v/>
      </c>
      <c r="W192" s="43"/>
      <c r="X192" s="43" t="str" cm="1">
        <f t="array" ref="X192">IFERROR(_xlfn.SINGLE(INDEX(Data!$A$1:Z$1009,_xlfn.AGGREGATE(15,6,((Data!$C$1:$C$1009=X$6)/(Data!$C$1:$C$1009=X$6))*ROW(Data!$C$1:$C$1009),ROW(X192)-ROW(X$6)),1)),"")</f>
        <v/>
      </c>
      <c r="Y192" s="43"/>
      <c r="Z192" s="43" t="str" cm="1">
        <f t="array" ref="Z192">IFERROR(_xlfn.SINGLE(INDEX(Data!$A$1:AB$1009,_xlfn.AGGREGATE(15,6,((Data!$C$1:$C$1009=Z$6)/(Data!$C$1:$C$1009=Z$6))*ROW(Data!$C$1:$C$1009),ROW(Z192)-ROW(Z$6)),1)),"")</f>
        <v/>
      </c>
    </row>
    <row r="193" spans="1:26" x14ac:dyDescent="0.4">
      <c r="A193" s="43"/>
      <c r="B193" s="43" t="str" cm="1">
        <f t="array" ref="B193">IFERROR(_xlfn.SINGLE(INDEX(Data!A$1:$A$1009,_xlfn.AGGREGATE(15,6,((Data!$C$1:$C$1009=B$6)/(Data!$C$1:$C$1009=B$6))*ROW(Data!$C$1:$C$1009),ROW(B193)-ROW(B$6)),1)),"")</f>
        <v/>
      </c>
      <c r="C193" s="43"/>
      <c r="D193" s="43" t="str" cm="1">
        <f t="array" ref="D193">IFERROR(_xlfn.SINGLE(INDEX(Data!$A$1:C$1009,_xlfn.AGGREGATE(15,6,((Data!$C$1:$C$1009=D$6)/(Data!$C$1:$C$1009=D$6))*ROW(Data!$C$1:$C$1009),ROW(D193)-ROW(D$6)),1)),"")</f>
        <v/>
      </c>
      <c r="E193" s="43"/>
      <c r="F193" s="43" t="str" cm="1">
        <f t="array" ref="F193">IFERROR(_xlfn.SINGLE(INDEX(Data!$A$1:E$1009,_xlfn.AGGREGATE(15,6,((Data!$C$1:$C$1009=F$6)/(Data!$C$1:$C$1009=F$6))*ROW(Data!$C$1:$C$1009),ROW(F193)-ROW(F$6)),1)),"")</f>
        <v/>
      </c>
      <c r="G193" s="43"/>
      <c r="H193" s="43" t="str" cm="1">
        <f t="array" ref="H193">IFERROR(_xlfn.SINGLE(INDEX(Data!$A$1:G$1009,_xlfn.AGGREGATE(15,6,((Data!$C$1:$C$1009=H$6)/(Data!$C$1:$C$1009=H$6))*ROW(Data!$C$1:$C$1009),ROW(H193)-ROW(H$6)),1)),"")</f>
        <v/>
      </c>
      <c r="I193" s="43"/>
      <c r="J193" s="43" t="str" cm="1">
        <f t="array" ref="J193">IFERROR(_xlfn.SINGLE(INDEX(Data!$A$1:J$1009,_xlfn.AGGREGATE(15,6,((Data!$C$1:$C$1009=J$6)/(Data!$C$1:$C$1009=J$6))*ROW(Data!$C$1:$C$1009),ROW(J193)-ROW(J$6)),1)),"")</f>
        <v/>
      </c>
      <c r="K193" s="43"/>
      <c r="L193" s="43" t="str" cm="1">
        <f t="array" ref="L193">IFERROR(_xlfn.SINGLE(INDEX(Data!$A$1:L$1009,_xlfn.AGGREGATE(15,6,((Data!$C$1:$C$1009=L$6)/(Data!$C$1:$C$1009=L$6))*ROW(Data!$C$1:$C$1009),ROW(L193)-ROW(L$6)),1)),"")</f>
        <v/>
      </c>
      <c r="M193" s="43"/>
      <c r="N193" s="43" t="str" cm="1">
        <f t="array" ref="N193">IFERROR(_xlfn.SINGLE(INDEX(Data!$A$1:N$1009,_xlfn.AGGREGATE(15,6,((Data!$C$1:$C$1009=N$6)/(Data!$C$1:$C$1009=N$6))*ROW(Data!$C$1:$C$1009),ROW(N193)-ROW(N$6)),1)),"")</f>
        <v/>
      </c>
      <c r="O193" s="43"/>
      <c r="P193" s="43" t="str" cm="1">
        <f t="array" ref="P193">IFERROR(_xlfn.SINGLE(INDEX(Data!$A$1:Q$1009,_xlfn.AGGREGATE(15,6,((Data!$C$1:$C$1009=P$6)/(Data!$C$1:$C$1009=P$6))*ROW(Data!$C$1:$C$1009),ROW(P193)-ROW(P$6)),1)),"")</f>
        <v/>
      </c>
      <c r="Q193" s="43"/>
      <c r="R193" s="43" t="str" cm="1">
        <f t="array" ref="R193">IFERROR(_xlfn.SINGLE(INDEX(Data!$A$1:R$1009,_xlfn.AGGREGATE(15,6,((Data!$C$1:$C$1009=R$6)/(Data!$C$1:$C$1009=R$6))*ROW(Data!$C$1:$C$1009),ROW(R193)-ROW(R$6)),1)),"")</f>
        <v/>
      </c>
      <c r="S193" s="43"/>
      <c r="T193" s="43" t="str" cm="1">
        <f t="array" ref="T193">IFERROR(_xlfn.SINGLE(INDEX(Data!$A$1:S$1009,_xlfn.AGGREGATE(15,6,((Data!$C$1:$C$1009=T$6)/(Data!$C$1:$C$1009=T$6))*ROW(Data!$C$1:$C$1009),ROW(T193)-ROW(T$6)),1)),"")</f>
        <v/>
      </c>
      <c r="U193" s="43"/>
      <c r="V193" s="43" t="str" cm="1">
        <f t="array" ref="V193">IFERROR(_xlfn.SINGLE(INDEX(Data!$A$1:X$1009,_xlfn.AGGREGATE(15,6,((Data!$C$1:$C$1009=V$6)/(Data!$C$1:$C$1009=V$6))*ROW(Data!$C$1:$C$1009),ROW(V193)-ROW(V$6)),1)),"")</f>
        <v/>
      </c>
      <c r="W193" s="43"/>
      <c r="X193" s="43" t="str" cm="1">
        <f t="array" ref="X193">IFERROR(_xlfn.SINGLE(INDEX(Data!$A$1:Z$1009,_xlfn.AGGREGATE(15,6,((Data!$C$1:$C$1009=X$6)/(Data!$C$1:$C$1009=X$6))*ROW(Data!$C$1:$C$1009),ROW(X193)-ROW(X$6)),1)),"")</f>
        <v/>
      </c>
      <c r="Y193" s="43"/>
      <c r="Z193" s="43" t="str" cm="1">
        <f t="array" ref="Z193">IFERROR(_xlfn.SINGLE(INDEX(Data!$A$1:AB$1009,_xlfn.AGGREGATE(15,6,((Data!$C$1:$C$1009=Z$6)/(Data!$C$1:$C$1009=Z$6))*ROW(Data!$C$1:$C$1009),ROW(Z193)-ROW(Z$6)),1)),"")</f>
        <v/>
      </c>
    </row>
    <row r="194" spans="1:26" x14ac:dyDescent="0.4">
      <c r="A194" s="43"/>
      <c r="B194" s="43" t="str" cm="1">
        <f t="array" ref="B194">IFERROR(_xlfn.SINGLE(INDEX(Data!A$1:$A$1009,_xlfn.AGGREGATE(15,6,((Data!$C$1:$C$1009=B$6)/(Data!$C$1:$C$1009=B$6))*ROW(Data!$C$1:$C$1009),ROW(B194)-ROW(B$6)),1)),"")</f>
        <v/>
      </c>
      <c r="C194" s="43"/>
      <c r="D194" s="43" t="str" cm="1">
        <f t="array" ref="D194">IFERROR(_xlfn.SINGLE(INDEX(Data!$A$1:C$1009,_xlfn.AGGREGATE(15,6,((Data!$C$1:$C$1009=D$6)/(Data!$C$1:$C$1009=D$6))*ROW(Data!$C$1:$C$1009),ROW(D194)-ROW(D$6)),1)),"")</f>
        <v/>
      </c>
      <c r="E194" s="43"/>
      <c r="F194" s="43" t="str" cm="1">
        <f t="array" ref="F194">IFERROR(_xlfn.SINGLE(INDEX(Data!$A$1:E$1009,_xlfn.AGGREGATE(15,6,((Data!$C$1:$C$1009=F$6)/(Data!$C$1:$C$1009=F$6))*ROW(Data!$C$1:$C$1009),ROW(F194)-ROW(F$6)),1)),"")</f>
        <v/>
      </c>
      <c r="G194" s="43"/>
      <c r="H194" s="43" t="str" cm="1">
        <f t="array" ref="H194">IFERROR(_xlfn.SINGLE(INDEX(Data!$A$1:G$1009,_xlfn.AGGREGATE(15,6,((Data!$C$1:$C$1009=H$6)/(Data!$C$1:$C$1009=H$6))*ROW(Data!$C$1:$C$1009),ROW(H194)-ROW(H$6)),1)),"")</f>
        <v/>
      </c>
      <c r="I194" s="43"/>
      <c r="J194" s="43" t="str" cm="1">
        <f t="array" ref="J194">IFERROR(_xlfn.SINGLE(INDEX(Data!$A$1:J$1009,_xlfn.AGGREGATE(15,6,((Data!$C$1:$C$1009=J$6)/(Data!$C$1:$C$1009=J$6))*ROW(Data!$C$1:$C$1009),ROW(J194)-ROW(J$6)),1)),"")</f>
        <v/>
      </c>
      <c r="K194" s="43"/>
      <c r="L194" s="43" t="str" cm="1">
        <f t="array" ref="L194">IFERROR(_xlfn.SINGLE(INDEX(Data!$A$1:L$1009,_xlfn.AGGREGATE(15,6,((Data!$C$1:$C$1009=L$6)/(Data!$C$1:$C$1009=L$6))*ROW(Data!$C$1:$C$1009),ROW(L194)-ROW(L$6)),1)),"")</f>
        <v/>
      </c>
      <c r="M194" s="43"/>
      <c r="N194" s="43" t="str" cm="1">
        <f t="array" ref="N194">IFERROR(_xlfn.SINGLE(INDEX(Data!$A$1:N$1009,_xlfn.AGGREGATE(15,6,((Data!$C$1:$C$1009=N$6)/(Data!$C$1:$C$1009=N$6))*ROW(Data!$C$1:$C$1009),ROW(N194)-ROW(N$6)),1)),"")</f>
        <v/>
      </c>
      <c r="O194" s="43"/>
      <c r="P194" s="43" t="str" cm="1">
        <f t="array" ref="P194">IFERROR(_xlfn.SINGLE(INDEX(Data!$A$1:Q$1009,_xlfn.AGGREGATE(15,6,((Data!$C$1:$C$1009=P$6)/(Data!$C$1:$C$1009=P$6))*ROW(Data!$C$1:$C$1009),ROW(P194)-ROW(P$6)),1)),"")</f>
        <v/>
      </c>
      <c r="Q194" s="43"/>
      <c r="R194" s="43" t="str" cm="1">
        <f t="array" ref="R194">IFERROR(_xlfn.SINGLE(INDEX(Data!$A$1:R$1009,_xlfn.AGGREGATE(15,6,((Data!$C$1:$C$1009=R$6)/(Data!$C$1:$C$1009=R$6))*ROW(Data!$C$1:$C$1009),ROW(R194)-ROW(R$6)),1)),"")</f>
        <v/>
      </c>
      <c r="S194" s="43"/>
      <c r="T194" s="43" t="str" cm="1">
        <f t="array" ref="T194">IFERROR(_xlfn.SINGLE(INDEX(Data!$A$1:S$1009,_xlfn.AGGREGATE(15,6,((Data!$C$1:$C$1009=T$6)/(Data!$C$1:$C$1009=T$6))*ROW(Data!$C$1:$C$1009),ROW(T194)-ROW(T$6)),1)),"")</f>
        <v/>
      </c>
      <c r="U194" s="43"/>
      <c r="V194" s="43" t="str" cm="1">
        <f t="array" ref="V194">IFERROR(_xlfn.SINGLE(INDEX(Data!$A$1:X$1009,_xlfn.AGGREGATE(15,6,((Data!$C$1:$C$1009=V$6)/(Data!$C$1:$C$1009=V$6))*ROW(Data!$C$1:$C$1009),ROW(V194)-ROW(V$6)),1)),"")</f>
        <v/>
      </c>
      <c r="W194" s="43"/>
      <c r="X194" s="43" t="str" cm="1">
        <f t="array" ref="X194">IFERROR(_xlfn.SINGLE(INDEX(Data!$A$1:Z$1009,_xlfn.AGGREGATE(15,6,((Data!$C$1:$C$1009=X$6)/(Data!$C$1:$C$1009=X$6))*ROW(Data!$C$1:$C$1009),ROW(X194)-ROW(X$6)),1)),"")</f>
        <v/>
      </c>
      <c r="Y194" s="43"/>
      <c r="Z194" s="43" t="str" cm="1">
        <f t="array" ref="Z194">IFERROR(_xlfn.SINGLE(INDEX(Data!$A$1:AB$1009,_xlfn.AGGREGATE(15,6,((Data!$C$1:$C$1009=Z$6)/(Data!$C$1:$C$1009=Z$6))*ROW(Data!$C$1:$C$1009),ROW(Z194)-ROW(Z$6)),1)),"")</f>
        <v/>
      </c>
    </row>
    <row r="195" spans="1:26" x14ac:dyDescent="0.4">
      <c r="A195" s="43"/>
      <c r="B195" s="43" t="str" cm="1">
        <f t="array" ref="B195">IFERROR(_xlfn.SINGLE(INDEX(Data!A$1:$A$1009,_xlfn.AGGREGATE(15,6,((Data!$C$1:$C$1009=B$6)/(Data!$C$1:$C$1009=B$6))*ROW(Data!$C$1:$C$1009),ROW(B195)-ROW(B$6)),1)),"")</f>
        <v/>
      </c>
      <c r="C195" s="43"/>
      <c r="D195" s="43" t="str" cm="1">
        <f t="array" ref="D195">IFERROR(_xlfn.SINGLE(INDEX(Data!$A$1:C$1009,_xlfn.AGGREGATE(15,6,((Data!$C$1:$C$1009=D$6)/(Data!$C$1:$C$1009=D$6))*ROW(Data!$C$1:$C$1009),ROW(D195)-ROW(D$6)),1)),"")</f>
        <v/>
      </c>
      <c r="E195" s="43"/>
      <c r="F195" s="43" t="str" cm="1">
        <f t="array" ref="F195">IFERROR(_xlfn.SINGLE(INDEX(Data!$A$1:E$1009,_xlfn.AGGREGATE(15,6,((Data!$C$1:$C$1009=F$6)/(Data!$C$1:$C$1009=F$6))*ROW(Data!$C$1:$C$1009),ROW(F195)-ROW(F$6)),1)),"")</f>
        <v/>
      </c>
      <c r="G195" s="43"/>
      <c r="H195" s="43" t="str" cm="1">
        <f t="array" ref="H195">IFERROR(_xlfn.SINGLE(INDEX(Data!$A$1:G$1009,_xlfn.AGGREGATE(15,6,((Data!$C$1:$C$1009=H$6)/(Data!$C$1:$C$1009=H$6))*ROW(Data!$C$1:$C$1009),ROW(H195)-ROW(H$6)),1)),"")</f>
        <v/>
      </c>
      <c r="I195" s="43"/>
      <c r="J195" s="43" t="str" cm="1">
        <f t="array" ref="J195">IFERROR(_xlfn.SINGLE(INDEX(Data!$A$1:J$1009,_xlfn.AGGREGATE(15,6,((Data!$C$1:$C$1009=J$6)/(Data!$C$1:$C$1009=J$6))*ROW(Data!$C$1:$C$1009),ROW(J195)-ROW(J$6)),1)),"")</f>
        <v/>
      </c>
      <c r="K195" s="43"/>
      <c r="L195" s="43" t="str" cm="1">
        <f t="array" ref="L195">IFERROR(_xlfn.SINGLE(INDEX(Data!$A$1:L$1009,_xlfn.AGGREGATE(15,6,((Data!$C$1:$C$1009=L$6)/(Data!$C$1:$C$1009=L$6))*ROW(Data!$C$1:$C$1009),ROW(L195)-ROW(L$6)),1)),"")</f>
        <v/>
      </c>
      <c r="M195" s="43"/>
      <c r="N195" s="43" t="str" cm="1">
        <f t="array" ref="N195">IFERROR(_xlfn.SINGLE(INDEX(Data!$A$1:N$1009,_xlfn.AGGREGATE(15,6,((Data!$C$1:$C$1009=N$6)/(Data!$C$1:$C$1009=N$6))*ROW(Data!$C$1:$C$1009),ROW(N195)-ROW(N$6)),1)),"")</f>
        <v/>
      </c>
      <c r="O195" s="43"/>
      <c r="P195" s="43" t="str" cm="1">
        <f t="array" ref="P195">IFERROR(_xlfn.SINGLE(INDEX(Data!$A$1:Q$1009,_xlfn.AGGREGATE(15,6,((Data!$C$1:$C$1009=P$6)/(Data!$C$1:$C$1009=P$6))*ROW(Data!$C$1:$C$1009),ROW(P195)-ROW(P$6)),1)),"")</f>
        <v/>
      </c>
      <c r="Q195" s="43"/>
      <c r="R195" s="43" t="str" cm="1">
        <f t="array" ref="R195">IFERROR(_xlfn.SINGLE(INDEX(Data!$A$1:R$1009,_xlfn.AGGREGATE(15,6,((Data!$C$1:$C$1009=R$6)/(Data!$C$1:$C$1009=R$6))*ROW(Data!$C$1:$C$1009),ROW(R195)-ROW(R$6)),1)),"")</f>
        <v/>
      </c>
      <c r="S195" s="43"/>
      <c r="T195" s="43" t="str" cm="1">
        <f t="array" ref="T195">IFERROR(_xlfn.SINGLE(INDEX(Data!$A$1:S$1009,_xlfn.AGGREGATE(15,6,((Data!$C$1:$C$1009=T$6)/(Data!$C$1:$C$1009=T$6))*ROW(Data!$C$1:$C$1009),ROW(T195)-ROW(T$6)),1)),"")</f>
        <v/>
      </c>
      <c r="U195" s="43"/>
      <c r="V195" s="43" t="str" cm="1">
        <f t="array" ref="V195">IFERROR(_xlfn.SINGLE(INDEX(Data!$A$1:X$1009,_xlfn.AGGREGATE(15,6,((Data!$C$1:$C$1009=V$6)/(Data!$C$1:$C$1009=V$6))*ROW(Data!$C$1:$C$1009),ROW(V195)-ROW(V$6)),1)),"")</f>
        <v/>
      </c>
      <c r="W195" s="43"/>
      <c r="X195" s="43" t="str" cm="1">
        <f t="array" ref="X195">IFERROR(_xlfn.SINGLE(INDEX(Data!$A$1:Z$1009,_xlfn.AGGREGATE(15,6,((Data!$C$1:$C$1009=X$6)/(Data!$C$1:$C$1009=X$6))*ROW(Data!$C$1:$C$1009),ROW(X195)-ROW(X$6)),1)),"")</f>
        <v/>
      </c>
      <c r="Y195" s="43"/>
      <c r="Z195" s="43" t="str" cm="1">
        <f t="array" ref="Z195">IFERROR(_xlfn.SINGLE(INDEX(Data!$A$1:AB$1009,_xlfn.AGGREGATE(15,6,((Data!$C$1:$C$1009=Z$6)/(Data!$C$1:$C$1009=Z$6))*ROW(Data!$C$1:$C$1009),ROW(Z195)-ROW(Z$6)),1)),"")</f>
        <v/>
      </c>
    </row>
    <row r="196" spans="1:26" x14ac:dyDescent="0.4">
      <c r="A196" s="43"/>
      <c r="B196" s="43" t="str" cm="1">
        <f t="array" ref="B196">IFERROR(_xlfn.SINGLE(INDEX(Data!A$1:$A$1009,_xlfn.AGGREGATE(15,6,((Data!$C$1:$C$1009=B$6)/(Data!$C$1:$C$1009=B$6))*ROW(Data!$C$1:$C$1009),ROW(B196)-ROW(B$6)),1)),"")</f>
        <v/>
      </c>
      <c r="C196" s="43"/>
      <c r="D196" s="43" t="str" cm="1">
        <f t="array" ref="D196">IFERROR(_xlfn.SINGLE(INDEX(Data!$A$1:C$1009,_xlfn.AGGREGATE(15,6,((Data!$C$1:$C$1009=D$6)/(Data!$C$1:$C$1009=D$6))*ROW(Data!$C$1:$C$1009),ROW(D196)-ROW(D$6)),1)),"")</f>
        <v/>
      </c>
      <c r="E196" s="43"/>
      <c r="F196" s="43" t="str" cm="1">
        <f t="array" ref="F196">IFERROR(_xlfn.SINGLE(INDEX(Data!$A$1:E$1009,_xlfn.AGGREGATE(15,6,((Data!$C$1:$C$1009=F$6)/(Data!$C$1:$C$1009=F$6))*ROW(Data!$C$1:$C$1009),ROW(F196)-ROW(F$6)),1)),"")</f>
        <v/>
      </c>
      <c r="G196" s="43"/>
      <c r="H196" s="43" t="str" cm="1">
        <f t="array" ref="H196">IFERROR(_xlfn.SINGLE(INDEX(Data!$A$1:G$1009,_xlfn.AGGREGATE(15,6,((Data!$C$1:$C$1009=H$6)/(Data!$C$1:$C$1009=H$6))*ROW(Data!$C$1:$C$1009),ROW(H196)-ROW(H$6)),1)),"")</f>
        <v/>
      </c>
      <c r="I196" s="43"/>
      <c r="J196" s="43" t="str" cm="1">
        <f t="array" ref="J196">IFERROR(_xlfn.SINGLE(INDEX(Data!$A$1:J$1009,_xlfn.AGGREGATE(15,6,((Data!$C$1:$C$1009=J$6)/(Data!$C$1:$C$1009=J$6))*ROW(Data!$C$1:$C$1009),ROW(J196)-ROW(J$6)),1)),"")</f>
        <v/>
      </c>
      <c r="K196" s="43"/>
      <c r="L196" s="43" t="str" cm="1">
        <f t="array" ref="L196">IFERROR(_xlfn.SINGLE(INDEX(Data!$A$1:L$1009,_xlfn.AGGREGATE(15,6,((Data!$C$1:$C$1009=L$6)/(Data!$C$1:$C$1009=L$6))*ROW(Data!$C$1:$C$1009),ROW(L196)-ROW(L$6)),1)),"")</f>
        <v/>
      </c>
      <c r="M196" s="43"/>
      <c r="N196" s="43" t="str" cm="1">
        <f t="array" ref="N196">IFERROR(_xlfn.SINGLE(INDEX(Data!$A$1:N$1009,_xlfn.AGGREGATE(15,6,((Data!$C$1:$C$1009=N$6)/(Data!$C$1:$C$1009=N$6))*ROW(Data!$C$1:$C$1009),ROW(N196)-ROW(N$6)),1)),"")</f>
        <v/>
      </c>
      <c r="O196" s="43"/>
      <c r="P196" s="43" t="str" cm="1">
        <f t="array" ref="P196">IFERROR(_xlfn.SINGLE(INDEX(Data!$A$1:Q$1009,_xlfn.AGGREGATE(15,6,((Data!$C$1:$C$1009=P$6)/(Data!$C$1:$C$1009=P$6))*ROW(Data!$C$1:$C$1009),ROW(P196)-ROW(P$6)),1)),"")</f>
        <v/>
      </c>
      <c r="Q196" s="43"/>
      <c r="R196" s="43" t="str" cm="1">
        <f t="array" ref="R196">IFERROR(_xlfn.SINGLE(INDEX(Data!$A$1:R$1009,_xlfn.AGGREGATE(15,6,((Data!$C$1:$C$1009=R$6)/(Data!$C$1:$C$1009=R$6))*ROW(Data!$C$1:$C$1009),ROW(R196)-ROW(R$6)),1)),"")</f>
        <v/>
      </c>
      <c r="S196" s="43"/>
      <c r="T196" s="43" t="str" cm="1">
        <f t="array" ref="T196">IFERROR(_xlfn.SINGLE(INDEX(Data!$A$1:S$1009,_xlfn.AGGREGATE(15,6,((Data!$C$1:$C$1009=T$6)/(Data!$C$1:$C$1009=T$6))*ROW(Data!$C$1:$C$1009),ROW(T196)-ROW(T$6)),1)),"")</f>
        <v/>
      </c>
      <c r="U196" s="43"/>
      <c r="V196" s="43" t="str" cm="1">
        <f t="array" ref="V196">IFERROR(_xlfn.SINGLE(INDEX(Data!$A$1:X$1009,_xlfn.AGGREGATE(15,6,((Data!$C$1:$C$1009=V$6)/(Data!$C$1:$C$1009=V$6))*ROW(Data!$C$1:$C$1009),ROW(V196)-ROW(V$6)),1)),"")</f>
        <v/>
      </c>
      <c r="W196" s="43"/>
      <c r="X196" s="43" t="str" cm="1">
        <f t="array" ref="X196">IFERROR(_xlfn.SINGLE(INDEX(Data!$A$1:Z$1009,_xlfn.AGGREGATE(15,6,((Data!$C$1:$C$1009=X$6)/(Data!$C$1:$C$1009=X$6))*ROW(Data!$C$1:$C$1009),ROW(X196)-ROW(X$6)),1)),"")</f>
        <v/>
      </c>
      <c r="Y196" s="43"/>
      <c r="Z196" s="43" t="str" cm="1">
        <f t="array" ref="Z196">IFERROR(_xlfn.SINGLE(INDEX(Data!$A$1:AB$1009,_xlfn.AGGREGATE(15,6,((Data!$C$1:$C$1009=Z$6)/(Data!$C$1:$C$1009=Z$6))*ROW(Data!$C$1:$C$1009),ROW(Z196)-ROW(Z$6)),1)),"")</f>
        <v/>
      </c>
    </row>
    <row r="197" spans="1:26" x14ac:dyDescent="0.4">
      <c r="A197" s="43"/>
      <c r="B197" s="43" t="str" cm="1">
        <f t="array" ref="B197">IFERROR(_xlfn.SINGLE(INDEX(Data!A$1:$A$1009,_xlfn.AGGREGATE(15,6,((Data!$C$1:$C$1009=B$6)/(Data!$C$1:$C$1009=B$6))*ROW(Data!$C$1:$C$1009),ROW(B197)-ROW(B$6)),1)),"")</f>
        <v/>
      </c>
      <c r="C197" s="43"/>
      <c r="D197" s="43" t="str" cm="1">
        <f t="array" ref="D197">IFERROR(_xlfn.SINGLE(INDEX(Data!$A$1:C$1009,_xlfn.AGGREGATE(15,6,((Data!$C$1:$C$1009=D$6)/(Data!$C$1:$C$1009=D$6))*ROW(Data!$C$1:$C$1009),ROW(D197)-ROW(D$6)),1)),"")</f>
        <v/>
      </c>
      <c r="E197" s="43"/>
      <c r="F197" s="43" t="str" cm="1">
        <f t="array" ref="F197">IFERROR(_xlfn.SINGLE(INDEX(Data!$A$1:E$1009,_xlfn.AGGREGATE(15,6,((Data!$C$1:$C$1009=F$6)/(Data!$C$1:$C$1009=F$6))*ROW(Data!$C$1:$C$1009),ROW(F197)-ROW(F$6)),1)),"")</f>
        <v/>
      </c>
      <c r="G197" s="43"/>
      <c r="H197" s="43" t="str" cm="1">
        <f t="array" ref="H197">IFERROR(_xlfn.SINGLE(INDEX(Data!$A$1:G$1009,_xlfn.AGGREGATE(15,6,((Data!$C$1:$C$1009=H$6)/(Data!$C$1:$C$1009=H$6))*ROW(Data!$C$1:$C$1009),ROW(H197)-ROW(H$6)),1)),"")</f>
        <v/>
      </c>
      <c r="I197" s="43"/>
      <c r="J197" s="43" t="str" cm="1">
        <f t="array" ref="J197">IFERROR(_xlfn.SINGLE(INDEX(Data!$A$1:J$1009,_xlfn.AGGREGATE(15,6,((Data!$C$1:$C$1009=J$6)/(Data!$C$1:$C$1009=J$6))*ROW(Data!$C$1:$C$1009),ROW(J197)-ROW(J$6)),1)),"")</f>
        <v/>
      </c>
      <c r="K197" s="43"/>
      <c r="L197" s="43" t="str" cm="1">
        <f t="array" ref="L197">IFERROR(_xlfn.SINGLE(INDEX(Data!$A$1:L$1009,_xlfn.AGGREGATE(15,6,((Data!$C$1:$C$1009=L$6)/(Data!$C$1:$C$1009=L$6))*ROW(Data!$C$1:$C$1009),ROW(L197)-ROW(L$6)),1)),"")</f>
        <v/>
      </c>
      <c r="M197" s="43"/>
      <c r="N197" s="43" t="str" cm="1">
        <f t="array" ref="N197">IFERROR(_xlfn.SINGLE(INDEX(Data!$A$1:N$1009,_xlfn.AGGREGATE(15,6,((Data!$C$1:$C$1009=N$6)/(Data!$C$1:$C$1009=N$6))*ROW(Data!$C$1:$C$1009),ROW(N197)-ROW(N$6)),1)),"")</f>
        <v/>
      </c>
      <c r="O197" s="43"/>
      <c r="P197" s="43" t="str" cm="1">
        <f t="array" ref="P197">IFERROR(_xlfn.SINGLE(INDEX(Data!$A$1:Q$1009,_xlfn.AGGREGATE(15,6,((Data!$C$1:$C$1009=P$6)/(Data!$C$1:$C$1009=P$6))*ROW(Data!$C$1:$C$1009),ROW(P197)-ROW(P$6)),1)),"")</f>
        <v/>
      </c>
      <c r="Q197" s="43"/>
      <c r="R197" s="43" t="str" cm="1">
        <f t="array" ref="R197">IFERROR(_xlfn.SINGLE(INDEX(Data!$A$1:R$1009,_xlfn.AGGREGATE(15,6,((Data!$C$1:$C$1009=R$6)/(Data!$C$1:$C$1009=R$6))*ROW(Data!$C$1:$C$1009),ROW(R197)-ROW(R$6)),1)),"")</f>
        <v/>
      </c>
      <c r="S197" s="43"/>
      <c r="T197" s="43" t="str" cm="1">
        <f t="array" ref="T197">IFERROR(_xlfn.SINGLE(INDEX(Data!$A$1:S$1009,_xlfn.AGGREGATE(15,6,((Data!$C$1:$C$1009=T$6)/(Data!$C$1:$C$1009=T$6))*ROW(Data!$C$1:$C$1009),ROW(T197)-ROW(T$6)),1)),"")</f>
        <v/>
      </c>
      <c r="U197" s="43"/>
      <c r="V197" s="43" t="str" cm="1">
        <f t="array" ref="V197">IFERROR(_xlfn.SINGLE(INDEX(Data!$A$1:X$1009,_xlfn.AGGREGATE(15,6,((Data!$C$1:$C$1009=V$6)/(Data!$C$1:$C$1009=V$6))*ROW(Data!$C$1:$C$1009),ROW(V197)-ROW(V$6)),1)),"")</f>
        <v/>
      </c>
      <c r="W197" s="43"/>
      <c r="X197" s="43" t="str" cm="1">
        <f t="array" ref="X197">IFERROR(_xlfn.SINGLE(INDEX(Data!$A$1:Z$1009,_xlfn.AGGREGATE(15,6,((Data!$C$1:$C$1009=X$6)/(Data!$C$1:$C$1009=X$6))*ROW(Data!$C$1:$C$1009),ROW(X197)-ROW(X$6)),1)),"")</f>
        <v/>
      </c>
      <c r="Y197" s="43"/>
      <c r="Z197" s="43" t="str" cm="1">
        <f t="array" ref="Z197">IFERROR(_xlfn.SINGLE(INDEX(Data!$A$1:AB$1009,_xlfn.AGGREGATE(15,6,((Data!$C$1:$C$1009=Z$6)/(Data!$C$1:$C$1009=Z$6))*ROW(Data!$C$1:$C$1009),ROW(Z197)-ROW(Z$6)),1)),"")</f>
        <v/>
      </c>
    </row>
    <row r="198" spans="1:26" x14ac:dyDescent="0.4">
      <c r="A198" s="43"/>
      <c r="B198" s="43" t="str" cm="1">
        <f t="array" ref="B198">IFERROR(_xlfn.SINGLE(INDEX(Data!A$1:$A$1009,_xlfn.AGGREGATE(15,6,((Data!$C$1:$C$1009=B$6)/(Data!$C$1:$C$1009=B$6))*ROW(Data!$C$1:$C$1009),ROW(B198)-ROW(B$6)),1)),"")</f>
        <v/>
      </c>
      <c r="C198" s="43"/>
      <c r="D198" s="43" t="str" cm="1">
        <f t="array" ref="D198">IFERROR(_xlfn.SINGLE(INDEX(Data!$A$1:C$1009,_xlfn.AGGREGATE(15,6,((Data!$C$1:$C$1009=D$6)/(Data!$C$1:$C$1009=D$6))*ROW(Data!$C$1:$C$1009),ROW(D198)-ROW(D$6)),1)),"")</f>
        <v/>
      </c>
      <c r="E198" s="43"/>
      <c r="F198" s="43" t="str" cm="1">
        <f t="array" ref="F198">IFERROR(_xlfn.SINGLE(INDEX(Data!$A$1:E$1009,_xlfn.AGGREGATE(15,6,((Data!$C$1:$C$1009=F$6)/(Data!$C$1:$C$1009=F$6))*ROW(Data!$C$1:$C$1009),ROW(F198)-ROW(F$6)),1)),"")</f>
        <v/>
      </c>
      <c r="G198" s="43"/>
      <c r="H198" s="43" t="str" cm="1">
        <f t="array" ref="H198">IFERROR(_xlfn.SINGLE(INDEX(Data!$A$1:G$1009,_xlfn.AGGREGATE(15,6,((Data!$C$1:$C$1009=H$6)/(Data!$C$1:$C$1009=H$6))*ROW(Data!$C$1:$C$1009),ROW(H198)-ROW(H$6)),1)),"")</f>
        <v/>
      </c>
      <c r="I198" s="43"/>
      <c r="J198" s="43" t="str" cm="1">
        <f t="array" ref="J198">IFERROR(_xlfn.SINGLE(INDEX(Data!$A$1:J$1009,_xlfn.AGGREGATE(15,6,((Data!$C$1:$C$1009=J$6)/(Data!$C$1:$C$1009=J$6))*ROW(Data!$C$1:$C$1009),ROW(J198)-ROW(J$6)),1)),"")</f>
        <v/>
      </c>
      <c r="K198" s="43"/>
      <c r="L198" s="43" t="str" cm="1">
        <f t="array" ref="L198">IFERROR(_xlfn.SINGLE(INDEX(Data!$A$1:L$1009,_xlfn.AGGREGATE(15,6,((Data!$C$1:$C$1009=L$6)/(Data!$C$1:$C$1009=L$6))*ROW(Data!$C$1:$C$1009),ROW(L198)-ROW(L$6)),1)),"")</f>
        <v/>
      </c>
      <c r="M198" s="43"/>
      <c r="N198" s="43" t="str" cm="1">
        <f t="array" ref="N198">IFERROR(_xlfn.SINGLE(INDEX(Data!$A$1:N$1009,_xlfn.AGGREGATE(15,6,((Data!$C$1:$C$1009=N$6)/(Data!$C$1:$C$1009=N$6))*ROW(Data!$C$1:$C$1009),ROW(N198)-ROW(N$6)),1)),"")</f>
        <v/>
      </c>
      <c r="O198" s="43"/>
      <c r="P198" s="43" t="str" cm="1">
        <f t="array" ref="P198">IFERROR(_xlfn.SINGLE(INDEX(Data!$A$1:Q$1009,_xlfn.AGGREGATE(15,6,((Data!$C$1:$C$1009=P$6)/(Data!$C$1:$C$1009=P$6))*ROW(Data!$C$1:$C$1009),ROW(P198)-ROW(P$6)),1)),"")</f>
        <v/>
      </c>
      <c r="Q198" s="43"/>
      <c r="R198" s="43" t="str" cm="1">
        <f t="array" ref="R198">IFERROR(_xlfn.SINGLE(INDEX(Data!$A$1:R$1009,_xlfn.AGGREGATE(15,6,((Data!$C$1:$C$1009=R$6)/(Data!$C$1:$C$1009=R$6))*ROW(Data!$C$1:$C$1009),ROW(R198)-ROW(R$6)),1)),"")</f>
        <v/>
      </c>
      <c r="S198" s="43"/>
      <c r="T198" s="43" t="str" cm="1">
        <f t="array" ref="T198">IFERROR(_xlfn.SINGLE(INDEX(Data!$A$1:S$1009,_xlfn.AGGREGATE(15,6,((Data!$C$1:$C$1009=T$6)/(Data!$C$1:$C$1009=T$6))*ROW(Data!$C$1:$C$1009),ROW(T198)-ROW(T$6)),1)),"")</f>
        <v/>
      </c>
      <c r="U198" s="43"/>
      <c r="V198" s="43" t="str" cm="1">
        <f t="array" ref="V198">IFERROR(_xlfn.SINGLE(INDEX(Data!$A$1:X$1009,_xlfn.AGGREGATE(15,6,((Data!$C$1:$C$1009=V$6)/(Data!$C$1:$C$1009=V$6))*ROW(Data!$C$1:$C$1009),ROW(V198)-ROW(V$6)),1)),"")</f>
        <v/>
      </c>
      <c r="W198" s="43"/>
      <c r="X198" s="43" t="str" cm="1">
        <f t="array" ref="X198">IFERROR(_xlfn.SINGLE(INDEX(Data!$A$1:Z$1009,_xlfn.AGGREGATE(15,6,((Data!$C$1:$C$1009=X$6)/(Data!$C$1:$C$1009=X$6))*ROW(Data!$C$1:$C$1009),ROW(X198)-ROW(X$6)),1)),"")</f>
        <v/>
      </c>
      <c r="Y198" s="43"/>
      <c r="Z198" s="43" t="str" cm="1">
        <f t="array" ref="Z198">IFERROR(_xlfn.SINGLE(INDEX(Data!$A$1:AB$1009,_xlfn.AGGREGATE(15,6,((Data!$C$1:$C$1009=Z$6)/(Data!$C$1:$C$1009=Z$6))*ROW(Data!$C$1:$C$1009),ROW(Z198)-ROW(Z$6)),1)),"")</f>
        <v/>
      </c>
    </row>
    <row r="199" spans="1:26" x14ac:dyDescent="0.4">
      <c r="A199" s="43"/>
      <c r="B199" s="43" t="str" cm="1">
        <f t="array" ref="B199">IFERROR(_xlfn.SINGLE(INDEX(Data!A$1:$A$1009,_xlfn.AGGREGATE(15,6,((Data!$C$1:$C$1009=B$6)/(Data!$C$1:$C$1009=B$6))*ROW(Data!$C$1:$C$1009),ROW(B199)-ROW(B$6)),1)),"")</f>
        <v/>
      </c>
      <c r="C199" s="43"/>
      <c r="D199" s="43" t="str" cm="1">
        <f t="array" ref="D199">IFERROR(_xlfn.SINGLE(INDEX(Data!$A$1:C$1009,_xlfn.AGGREGATE(15,6,((Data!$C$1:$C$1009=D$6)/(Data!$C$1:$C$1009=D$6))*ROW(Data!$C$1:$C$1009),ROW(D199)-ROW(D$6)),1)),"")</f>
        <v/>
      </c>
      <c r="E199" s="43"/>
      <c r="F199" s="43" t="str" cm="1">
        <f t="array" ref="F199">IFERROR(_xlfn.SINGLE(INDEX(Data!$A$1:E$1009,_xlfn.AGGREGATE(15,6,((Data!$C$1:$C$1009=F$6)/(Data!$C$1:$C$1009=F$6))*ROW(Data!$C$1:$C$1009),ROW(F199)-ROW(F$6)),1)),"")</f>
        <v/>
      </c>
      <c r="G199" s="43"/>
      <c r="H199" s="43" t="str" cm="1">
        <f t="array" ref="H199">IFERROR(_xlfn.SINGLE(INDEX(Data!$A$1:G$1009,_xlfn.AGGREGATE(15,6,((Data!$C$1:$C$1009=H$6)/(Data!$C$1:$C$1009=H$6))*ROW(Data!$C$1:$C$1009),ROW(H199)-ROW(H$6)),1)),"")</f>
        <v/>
      </c>
      <c r="I199" s="43"/>
      <c r="J199" s="43" t="str" cm="1">
        <f t="array" ref="J199">IFERROR(_xlfn.SINGLE(INDEX(Data!$A$1:J$1009,_xlfn.AGGREGATE(15,6,((Data!$C$1:$C$1009=J$6)/(Data!$C$1:$C$1009=J$6))*ROW(Data!$C$1:$C$1009),ROW(J199)-ROW(J$6)),1)),"")</f>
        <v/>
      </c>
      <c r="K199" s="43"/>
      <c r="L199" s="43" t="str" cm="1">
        <f t="array" ref="L199">IFERROR(_xlfn.SINGLE(INDEX(Data!$A$1:L$1009,_xlfn.AGGREGATE(15,6,((Data!$C$1:$C$1009=L$6)/(Data!$C$1:$C$1009=L$6))*ROW(Data!$C$1:$C$1009),ROW(L199)-ROW(L$6)),1)),"")</f>
        <v/>
      </c>
      <c r="M199" s="43"/>
      <c r="N199" s="43" t="str" cm="1">
        <f t="array" ref="N199">IFERROR(_xlfn.SINGLE(INDEX(Data!$A$1:N$1009,_xlfn.AGGREGATE(15,6,((Data!$C$1:$C$1009=N$6)/(Data!$C$1:$C$1009=N$6))*ROW(Data!$C$1:$C$1009),ROW(N199)-ROW(N$6)),1)),"")</f>
        <v/>
      </c>
      <c r="O199" s="43"/>
      <c r="P199" s="43" t="str" cm="1">
        <f t="array" ref="P199">IFERROR(_xlfn.SINGLE(INDEX(Data!$A$1:Q$1009,_xlfn.AGGREGATE(15,6,((Data!$C$1:$C$1009=P$6)/(Data!$C$1:$C$1009=P$6))*ROW(Data!$C$1:$C$1009),ROW(P199)-ROW(P$6)),1)),"")</f>
        <v/>
      </c>
      <c r="Q199" s="43"/>
      <c r="R199" s="43" t="str" cm="1">
        <f t="array" ref="R199">IFERROR(_xlfn.SINGLE(INDEX(Data!$A$1:R$1009,_xlfn.AGGREGATE(15,6,((Data!$C$1:$C$1009=R$6)/(Data!$C$1:$C$1009=R$6))*ROW(Data!$C$1:$C$1009),ROW(R199)-ROW(R$6)),1)),"")</f>
        <v/>
      </c>
      <c r="S199" s="43"/>
      <c r="T199" s="43" t="str" cm="1">
        <f t="array" ref="T199">IFERROR(_xlfn.SINGLE(INDEX(Data!$A$1:S$1009,_xlfn.AGGREGATE(15,6,((Data!$C$1:$C$1009=T$6)/(Data!$C$1:$C$1009=T$6))*ROW(Data!$C$1:$C$1009),ROW(T199)-ROW(T$6)),1)),"")</f>
        <v/>
      </c>
      <c r="U199" s="43"/>
      <c r="V199" s="43" t="str" cm="1">
        <f t="array" ref="V199">IFERROR(_xlfn.SINGLE(INDEX(Data!$A$1:X$1009,_xlfn.AGGREGATE(15,6,((Data!$C$1:$C$1009=V$6)/(Data!$C$1:$C$1009=V$6))*ROW(Data!$C$1:$C$1009),ROW(V199)-ROW(V$6)),1)),"")</f>
        <v/>
      </c>
      <c r="W199" s="43"/>
      <c r="X199" s="43" t="str" cm="1">
        <f t="array" ref="X199">IFERROR(_xlfn.SINGLE(INDEX(Data!$A$1:Z$1009,_xlfn.AGGREGATE(15,6,((Data!$C$1:$C$1009=X$6)/(Data!$C$1:$C$1009=X$6))*ROW(Data!$C$1:$C$1009),ROW(X199)-ROW(X$6)),1)),"")</f>
        <v/>
      </c>
      <c r="Y199" s="43"/>
      <c r="Z199" s="43" t="str" cm="1">
        <f t="array" ref="Z199">IFERROR(_xlfn.SINGLE(INDEX(Data!$A$1:AB$1009,_xlfn.AGGREGATE(15,6,((Data!$C$1:$C$1009=Z$6)/(Data!$C$1:$C$1009=Z$6))*ROW(Data!$C$1:$C$1009),ROW(Z199)-ROW(Z$6)),1)),"")</f>
        <v/>
      </c>
    </row>
    <row r="200" spans="1:26" x14ac:dyDescent="0.4">
      <c r="A200" s="43"/>
      <c r="B200" s="43" t="str" cm="1">
        <f t="array" ref="B200">IFERROR(_xlfn.SINGLE(INDEX(Data!A$1:$A$1009,_xlfn.AGGREGATE(15,6,((Data!$C$1:$C$1009=B$6)/(Data!$C$1:$C$1009=B$6))*ROW(Data!$C$1:$C$1009),ROW(B200)-ROW(B$6)),1)),"")</f>
        <v/>
      </c>
      <c r="C200" s="43"/>
      <c r="D200" s="43" t="str" cm="1">
        <f t="array" ref="D200">IFERROR(_xlfn.SINGLE(INDEX(Data!$A$1:C$1009,_xlfn.AGGREGATE(15,6,((Data!$C$1:$C$1009=D$6)/(Data!$C$1:$C$1009=D$6))*ROW(Data!$C$1:$C$1009),ROW(D200)-ROW(D$6)),1)),"")</f>
        <v/>
      </c>
      <c r="E200" s="43"/>
      <c r="F200" s="43" t="str" cm="1">
        <f t="array" ref="F200">IFERROR(_xlfn.SINGLE(INDEX(Data!$A$1:E$1009,_xlfn.AGGREGATE(15,6,((Data!$C$1:$C$1009=F$6)/(Data!$C$1:$C$1009=F$6))*ROW(Data!$C$1:$C$1009),ROW(F200)-ROW(F$6)),1)),"")</f>
        <v/>
      </c>
      <c r="G200" s="43"/>
      <c r="H200" s="43" t="str" cm="1">
        <f t="array" ref="H200">IFERROR(_xlfn.SINGLE(INDEX(Data!$A$1:G$1009,_xlfn.AGGREGATE(15,6,((Data!$C$1:$C$1009=H$6)/(Data!$C$1:$C$1009=H$6))*ROW(Data!$C$1:$C$1009),ROW(H200)-ROW(H$6)),1)),"")</f>
        <v/>
      </c>
      <c r="I200" s="43"/>
      <c r="J200" s="43" t="str" cm="1">
        <f t="array" ref="J200">IFERROR(_xlfn.SINGLE(INDEX(Data!$A$1:J$1009,_xlfn.AGGREGATE(15,6,((Data!$C$1:$C$1009=J$6)/(Data!$C$1:$C$1009=J$6))*ROW(Data!$C$1:$C$1009),ROW(J200)-ROW(J$6)),1)),"")</f>
        <v/>
      </c>
      <c r="K200" s="43"/>
      <c r="L200" s="43" t="str" cm="1">
        <f t="array" ref="L200">IFERROR(_xlfn.SINGLE(INDEX(Data!$A$1:L$1009,_xlfn.AGGREGATE(15,6,((Data!$C$1:$C$1009=L$6)/(Data!$C$1:$C$1009=L$6))*ROW(Data!$C$1:$C$1009),ROW(L200)-ROW(L$6)),1)),"")</f>
        <v/>
      </c>
      <c r="M200" s="43"/>
      <c r="N200" s="43" t="str" cm="1">
        <f t="array" ref="N200">IFERROR(_xlfn.SINGLE(INDEX(Data!$A$1:N$1009,_xlfn.AGGREGATE(15,6,((Data!$C$1:$C$1009=N$6)/(Data!$C$1:$C$1009=N$6))*ROW(Data!$C$1:$C$1009),ROW(N200)-ROW(N$6)),1)),"")</f>
        <v/>
      </c>
      <c r="O200" s="43"/>
      <c r="P200" s="43" t="str" cm="1">
        <f t="array" ref="P200">IFERROR(_xlfn.SINGLE(INDEX(Data!$A$1:Q$1009,_xlfn.AGGREGATE(15,6,((Data!$C$1:$C$1009=P$6)/(Data!$C$1:$C$1009=P$6))*ROW(Data!$C$1:$C$1009),ROW(P200)-ROW(P$6)),1)),"")</f>
        <v/>
      </c>
      <c r="Q200" s="43"/>
      <c r="R200" s="43" t="str" cm="1">
        <f t="array" ref="R200">IFERROR(_xlfn.SINGLE(INDEX(Data!$A$1:R$1009,_xlfn.AGGREGATE(15,6,((Data!$C$1:$C$1009=R$6)/(Data!$C$1:$C$1009=R$6))*ROW(Data!$C$1:$C$1009),ROW(R200)-ROW(R$6)),1)),"")</f>
        <v/>
      </c>
      <c r="S200" s="43"/>
      <c r="T200" s="43" t="str" cm="1">
        <f t="array" ref="T200">IFERROR(_xlfn.SINGLE(INDEX(Data!$A$1:S$1009,_xlfn.AGGREGATE(15,6,((Data!$C$1:$C$1009=T$6)/(Data!$C$1:$C$1009=T$6))*ROW(Data!$C$1:$C$1009),ROW(T200)-ROW(T$6)),1)),"")</f>
        <v/>
      </c>
      <c r="U200" s="43"/>
      <c r="V200" s="43" t="str" cm="1">
        <f t="array" ref="V200">IFERROR(_xlfn.SINGLE(INDEX(Data!$A$1:X$1009,_xlfn.AGGREGATE(15,6,((Data!$C$1:$C$1009=V$6)/(Data!$C$1:$C$1009=V$6))*ROW(Data!$C$1:$C$1009),ROW(V200)-ROW(V$6)),1)),"")</f>
        <v/>
      </c>
      <c r="W200" s="43"/>
      <c r="X200" s="43" t="str" cm="1">
        <f t="array" ref="X200">IFERROR(_xlfn.SINGLE(INDEX(Data!$A$1:Z$1009,_xlfn.AGGREGATE(15,6,((Data!$C$1:$C$1009=X$6)/(Data!$C$1:$C$1009=X$6))*ROW(Data!$C$1:$C$1009),ROW(X200)-ROW(X$6)),1)),"")</f>
        <v/>
      </c>
      <c r="Y200" s="43"/>
      <c r="Z200" s="43" t="str" cm="1">
        <f t="array" ref="Z200">IFERROR(_xlfn.SINGLE(INDEX(Data!$A$1:AB$1009,_xlfn.AGGREGATE(15,6,((Data!$C$1:$C$1009=Z$6)/(Data!$C$1:$C$1009=Z$6))*ROW(Data!$C$1:$C$1009),ROW(Z200)-ROW(Z$6)),1)),"")</f>
        <v/>
      </c>
    </row>
    <row r="201" spans="1:26" x14ac:dyDescent="0.4">
      <c r="A201" s="43"/>
      <c r="B201" s="43" t="str" cm="1">
        <f t="array" ref="B201">IFERROR(_xlfn.SINGLE(INDEX(Data!A$1:$A$1009,_xlfn.AGGREGATE(15,6,((Data!$C$1:$C$1009=B$6)/(Data!$C$1:$C$1009=B$6))*ROW(Data!$C$1:$C$1009),ROW(B201)-ROW(B$6)),1)),"")</f>
        <v/>
      </c>
      <c r="C201" s="43"/>
      <c r="D201" s="43" t="str" cm="1">
        <f t="array" ref="D201">IFERROR(_xlfn.SINGLE(INDEX(Data!$A$1:C$1009,_xlfn.AGGREGATE(15,6,((Data!$C$1:$C$1009=D$6)/(Data!$C$1:$C$1009=D$6))*ROW(Data!$C$1:$C$1009),ROW(D201)-ROW(D$6)),1)),"")</f>
        <v/>
      </c>
      <c r="E201" s="43"/>
      <c r="F201" s="43" t="str" cm="1">
        <f t="array" ref="F201">IFERROR(_xlfn.SINGLE(INDEX(Data!$A$1:E$1009,_xlfn.AGGREGATE(15,6,((Data!$C$1:$C$1009=F$6)/(Data!$C$1:$C$1009=F$6))*ROW(Data!$C$1:$C$1009),ROW(F201)-ROW(F$6)),1)),"")</f>
        <v/>
      </c>
      <c r="G201" s="43"/>
      <c r="H201" s="43" t="str" cm="1">
        <f t="array" ref="H201">IFERROR(_xlfn.SINGLE(INDEX(Data!$A$1:G$1009,_xlfn.AGGREGATE(15,6,((Data!$C$1:$C$1009=H$6)/(Data!$C$1:$C$1009=H$6))*ROW(Data!$C$1:$C$1009),ROW(H201)-ROW(H$6)),1)),"")</f>
        <v/>
      </c>
      <c r="I201" s="43"/>
      <c r="J201" s="43" t="str" cm="1">
        <f t="array" ref="J201">IFERROR(_xlfn.SINGLE(INDEX(Data!$A$1:J$1009,_xlfn.AGGREGATE(15,6,((Data!$C$1:$C$1009=J$6)/(Data!$C$1:$C$1009=J$6))*ROW(Data!$C$1:$C$1009),ROW(J201)-ROW(J$6)),1)),"")</f>
        <v/>
      </c>
      <c r="K201" s="43"/>
      <c r="L201" s="43" t="str" cm="1">
        <f t="array" ref="L201">IFERROR(_xlfn.SINGLE(INDEX(Data!$A$1:L$1009,_xlfn.AGGREGATE(15,6,((Data!$C$1:$C$1009=L$6)/(Data!$C$1:$C$1009=L$6))*ROW(Data!$C$1:$C$1009),ROW(L201)-ROW(L$6)),1)),"")</f>
        <v/>
      </c>
      <c r="M201" s="43"/>
      <c r="N201" s="43" t="str" cm="1">
        <f t="array" ref="N201">IFERROR(_xlfn.SINGLE(INDEX(Data!$A$1:N$1009,_xlfn.AGGREGATE(15,6,((Data!$C$1:$C$1009=N$6)/(Data!$C$1:$C$1009=N$6))*ROW(Data!$C$1:$C$1009),ROW(N201)-ROW(N$6)),1)),"")</f>
        <v/>
      </c>
      <c r="O201" s="43"/>
      <c r="P201" s="43" t="str" cm="1">
        <f t="array" ref="P201">IFERROR(_xlfn.SINGLE(INDEX(Data!$A$1:Q$1009,_xlfn.AGGREGATE(15,6,((Data!$C$1:$C$1009=P$6)/(Data!$C$1:$C$1009=P$6))*ROW(Data!$C$1:$C$1009),ROW(P201)-ROW(P$6)),1)),"")</f>
        <v/>
      </c>
      <c r="Q201" s="43"/>
      <c r="R201" s="43" t="str" cm="1">
        <f t="array" ref="R201">IFERROR(_xlfn.SINGLE(INDEX(Data!$A$1:R$1009,_xlfn.AGGREGATE(15,6,((Data!$C$1:$C$1009=R$6)/(Data!$C$1:$C$1009=R$6))*ROW(Data!$C$1:$C$1009),ROW(R201)-ROW(R$6)),1)),"")</f>
        <v/>
      </c>
      <c r="S201" s="43"/>
      <c r="T201" s="43" t="str" cm="1">
        <f t="array" ref="T201">IFERROR(_xlfn.SINGLE(INDEX(Data!$A$1:S$1009,_xlfn.AGGREGATE(15,6,((Data!$C$1:$C$1009=T$6)/(Data!$C$1:$C$1009=T$6))*ROW(Data!$C$1:$C$1009),ROW(T201)-ROW(T$6)),1)),"")</f>
        <v/>
      </c>
      <c r="U201" s="43"/>
      <c r="V201" s="43" t="str" cm="1">
        <f t="array" ref="V201">IFERROR(_xlfn.SINGLE(INDEX(Data!$A$1:X$1009,_xlfn.AGGREGATE(15,6,((Data!$C$1:$C$1009=V$6)/(Data!$C$1:$C$1009=V$6))*ROW(Data!$C$1:$C$1009),ROW(V201)-ROW(V$6)),1)),"")</f>
        <v/>
      </c>
      <c r="W201" s="43"/>
      <c r="X201" s="43" t="str" cm="1">
        <f t="array" ref="X201">IFERROR(_xlfn.SINGLE(INDEX(Data!$A$1:Z$1009,_xlfn.AGGREGATE(15,6,((Data!$C$1:$C$1009=X$6)/(Data!$C$1:$C$1009=X$6))*ROW(Data!$C$1:$C$1009),ROW(X201)-ROW(X$6)),1)),"")</f>
        <v/>
      </c>
      <c r="Y201" s="43"/>
      <c r="Z201" s="43" t="str" cm="1">
        <f t="array" ref="Z201">IFERROR(_xlfn.SINGLE(INDEX(Data!$A$1:AB$1009,_xlfn.AGGREGATE(15,6,((Data!$C$1:$C$1009=Z$6)/(Data!$C$1:$C$1009=Z$6))*ROW(Data!$C$1:$C$1009),ROW(Z201)-ROW(Z$6)),1)),"")</f>
        <v/>
      </c>
    </row>
    <row r="202" spans="1:26" x14ac:dyDescent="0.4">
      <c r="A202" s="43"/>
      <c r="B202" s="43" t="str" cm="1">
        <f t="array" ref="B202">IFERROR(_xlfn.SINGLE(INDEX(Data!A$1:$A$1009,_xlfn.AGGREGATE(15,6,((Data!$C$1:$C$1009=B$6)/(Data!$C$1:$C$1009=B$6))*ROW(Data!$C$1:$C$1009),ROW(B202)-ROW(B$6)),1)),"")</f>
        <v/>
      </c>
      <c r="C202" s="43"/>
      <c r="D202" s="43" t="str" cm="1">
        <f t="array" ref="D202">IFERROR(_xlfn.SINGLE(INDEX(Data!$A$1:C$1009,_xlfn.AGGREGATE(15,6,((Data!$C$1:$C$1009=D$6)/(Data!$C$1:$C$1009=D$6))*ROW(Data!$C$1:$C$1009),ROW(D202)-ROW(D$6)),1)),"")</f>
        <v/>
      </c>
      <c r="E202" s="43"/>
      <c r="F202" s="43" t="str" cm="1">
        <f t="array" ref="F202">IFERROR(_xlfn.SINGLE(INDEX(Data!$A$1:E$1009,_xlfn.AGGREGATE(15,6,((Data!$C$1:$C$1009=F$6)/(Data!$C$1:$C$1009=F$6))*ROW(Data!$C$1:$C$1009),ROW(F202)-ROW(F$6)),1)),"")</f>
        <v/>
      </c>
      <c r="G202" s="43"/>
      <c r="H202" s="43" t="str" cm="1">
        <f t="array" ref="H202">IFERROR(_xlfn.SINGLE(INDEX(Data!$A$1:G$1009,_xlfn.AGGREGATE(15,6,((Data!$C$1:$C$1009=H$6)/(Data!$C$1:$C$1009=H$6))*ROW(Data!$C$1:$C$1009),ROW(H202)-ROW(H$6)),1)),"")</f>
        <v/>
      </c>
      <c r="I202" s="43"/>
      <c r="J202" s="43" t="str" cm="1">
        <f t="array" ref="J202">IFERROR(_xlfn.SINGLE(INDEX(Data!$A$1:J$1009,_xlfn.AGGREGATE(15,6,((Data!$C$1:$C$1009=J$6)/(Data!$C$1:$C$1009=J$6))*ROW(Data!$C$1:$C$1009),ROW(J202)-ROW(J$6)),1)),"")</f>
        <v/>
      </c>
      <c r="K202" s="43"/>
      <c r="L202" s="43" t="str" cm="1">
        <f t="array" ref="L202">IFERROR(_xlfn.SINGLE(INDEX(Data!$A$1:L$1009,_xlfn.AGGREGATE(15,6,((Data!$C$1:$C$1009=L$6)/(Data!$C$1:$C$1009=L$6))*ROW(Data!$C$1:$C$1009),ROW(L202)-ROW(L$6)),1)),"")</f>
        <v/>
      </c>
      <c r="M202" s="43"/>
      <c r="N202" s="43" t="str" cm="1">
        <f t="array" ref="N202">IFERROR(_xlfn.SINGLE(INDEX(Data!$A$1:N$1009,_xlfn.AGGREGATE(15,6,((Data!$C$1:$C$1009=N$6)/(Data!$C$1:$C$1009=N$6))*ROW(Data!$C$1:$C$1009),ROW(N202)-ROW(N$6)),1)),"")</f>
        <v/>
      </c>
      <c r="O202" s="43"/>
      <c r="P202" s="43" t="str" cm="1">
        <f t="array" ref="P202">IFERROR(_xlfn.SINGLE(INDEX(Data!$A$1:Q$1009,_xlfn.AGGREGATE(15,6,((Data!$C$1:$C$1009=P$6)/(Data!$C$1:$C$1009=P$6))*ROW(Data!$C$1:$C$1009),ROW(P202)-ROW(P$6)),1)),"")</f>
        <v/>
      </c>
      <c r="Q202" s="43"/>
      <c r="R202" s="43" t="str" cm="1">
        <f t="array" ref="R202">IFERROR(_xlfn.SINGLE(INDEX(Data!$A$1:R$1009,_xlfn.AGGREGATE(15,6,((Data!$C$1:$C$1009=R$6)/(Data!$C$1:$C$1009=R$6))*ROW(Data!$C$1:$C$1009),ROW(R202)-ROW(R$6)),1)),"")</f>
        <v/>
      </c>
      <c r="S202" s="43"/>
      <c r="T202" s="43" t="str" cm="1">
        <f t="array" ref="T202">IFERROR(_xlfn.SINGLE(INDEX(Data!$A$1:S$1009,_xlfn.AGGREGATE(15,6,((Data!$C$1:$C$1009=T$6)/(Data!$C$1:$C$1009=T$6))*ROW(Data!$C$1:$C$1009),ROW(T202)-ROW(T$6)),1)),"")</f>
        <v/>
      </c>
      <c r="U202" s="43"/>
      <c r="V202" s="43" t="str" cm="1">
        <f t="array" ref="V202">IFERROR(_xlfn.SINGLE(INDEX(Data!$A$1:X$1009,_xlfn.AGGREGATE(15,6,((Data!$C$1:$C$1009=V$6)/(Data!$C$1:$C$1009=V$6))*ROW(Data!$C$1:$C$1009),ROW(V202)-ROW(V$6)),1)),"")</f>
        <v/>
      </c>
      <c r="W202" s="43"/>
      <c r="X202" s="43" t="str" cm="1">
        <f t="array" ref="X202">IFERROR(_xlfn.SINGLE(INDEX(Data!$A$1:Z$1009,_xlfn.AGGREGATE(15,6,((Data!$C$1:$C$1009=X$6)/(Data!$C$1:$C$1009=X$6))*ROW(Data!$C$1:$C$1009),ROW(X202)-ROW(X$6)),1)),"")</f>
        <v/>
      </c>
      <c r="Y202" s="43"/>
      <c r="Z202" s="43" t="str" cm="1">
        <f t="array" ref="Z202">IFERROR(_xlfn.SINGLE(INDEX(Data!$A$1:AB$1009,_xlfn.AGGREGATE(15,6,((Data!$C$1:$C$1009=Z$6)/(Data!$C$1:$C$1009=Z$6))*ROW(Data!$C$1:$C$1009),ROW(Z202)-ROW(Z$6)),1)),"")</f>
        <v/>
      </c>
    </row>
    <row r="203" spans="1:26" x14ac:dyDescent="0.4">
      <c r="A203" s="43"/>
      <c r="B203" s="43" t="str" cm="1">
        <f t="array" ref="B203">IFERROR(_xlfn.SINGLE(INDEX(Data!A$1:$A$1009,_xlfn.AGGREGATE(15,6,((Data!$C$1:$C$1009=B$6)/(Data!$C$1:$C$1009=B$6))*ROW(Data!$C$1:$C$1009),ROW(B203)-ROW(B$6)),1)),"")</f>
        <v/>
      </c>
      <c r="C203" s="43"/>
      <c r="D203" s="43" t="str" cm="1">
        <f t="array" ref="D203">IFERROR(_xlfn.SINGLE(INDEX(Data!$A$1:C$1009,_xlfn.AGGREGATE(15,6,((Data!$C$1:$C$1009=D$6)/(Data!$C$1:$C$1009=D$6))*ROW(Data!$C$1:$C$1009),ROW(D203)-ROW(D$6)),1)),"")</f>
        <v/>
      </c>
      <c r="E203" s="43"/>
      <c r="F203" s="43" t="str" cm="1">
        <f t="array" ref="F203">IFERROR(_xlfn.SINGLE(INDEX(Data!$A$1:E$1009,_xlfn.AGGREGATE(15,6,((Data!$C$1:$C$1009=F$6)/(Data!$C$1:$C$1009=F$6))*ROW(Data!$C$1:$C$1009),ROW(F203)-ROW(F$6)),1)),"")</f>
        <v/>
      </c>
      <c r="G203" s="43"/>
      <c r="H203" s="43" t="str" cm="1">
        <f t="array" ref="H203">IFERROR(_xlfn.SINGLE(INDEX(Data!$A$1:G$1009,_xlfn.AGGREGATE(15,6,((Data!$C$1:$C$1009=H$6)/(Data!$C$1:$C$1009=H$6))*ROW(Data!$C$1:$C$1009),ROW(H203)-ROW(H$6)),1)),"")</f>
        <v/>
      </c>
      <c r="I203" s="43"/>
      <c r="J203" s="43" t="str" cm="1">
        <f t="array" ref="J203">IFERROR(_xlfn.SINGLE(INDEX(Data!$A$1:J$1009,_xlfn.AGGREGATE(15,6,((Data!$C$1:$C$1009=J$6)/(Data!$C$1:$C$1009=J$6))*ROW(Data!$C$1:$C$1009),ROW(J203)-ROW(J$6)),1)),"")</f>
        <v/>
      </c>
      <c r="K203" s="43"/>
      <c r="L203" s="43" t="str" cm="1">
        <f t="array" ref="L203">IFERROR(_xlfn.SINGLE(INDEX(Data!$A$1:L$1009,_xlfn.AGGREGATE(15,6,((Data!$C$1:$C$1009=L$6)/(Data!$C$1:$C$1009=L$6))*ROW(Data!$C$1:$C$1009),ROW(L203)-ROW(L$6)),1)),"")</f>
        <v/>
      </c>
      <c r="M203" s="43"/>
      <c r="N203" s="43" t="str" cm="1">
        <f t="array" ref="N203">IFERROR(_xlfn.SINGLE(INDEX(Data!$A$1:N$1009,_xlfn.AGGREGATE(15,6,((Data!$C$1:$C$1009=N$6)/(Data!$C$1:$C$1009=N$6))*ROW(Data!$C$1:$C$1009),ROW(N203)-ROW(N$6)),1)),"")</f>
        <v/>
      </c>
      <c r="O203" s="43"/>
      <c r="P203" s="43" t="str" cm="1">
        <f t="array" ref="P203">IFERROR(_xlfn.SINGLE(INDEX(Data!$A$1:Q$1009,_xlfn.AGGREGATE(15,6,((Data!$C$1:$C$1009=P$6)/(Data!$C$1:$C$1009=P$6))*ROW(Data!$C$1:$C$1009),ROW(P203)-ROW(P$6)),1)),"")</f>
        <v/>
      </c>
      <c r="Q203" s="43"/>
      <c r="R203" s="43" t="str" cm="1">
        <f t="array" ref="R203">IFERROR(_xlfn.SINGLE(INDEX(Data!$A$1:R$1009,_xlfn.AGGREGATE(15,6,((Data!$C$1:$C$1009=R$6)/(Data!$C$1:$C$1009=R$6))*ROW(Data!$C$1:$C$1009),ROW(R203)-ROW(R$6)),1)),"")</f>
        <v/>
      </c>
      <c r="S203" s="43"/>
      <c r="T203" s="43" t="str" cm="1">
        <f t="array" ref="T203">IFERROR(_xlfn.SINGLE(INDEX(Data!$A$1:S$1009,_xlfn.AGGREGATE(15,6,((Data!$C$1:$C$1009=T$6)/(Data!$C$1:$C$1009=T$6))*ROW(Data!$C$1:$C$1009),ROW(T203)-ROW(T$6)),1)),"")</f>
        <v/>
      </c>
      <c r="U203" s="43"/>
      <c r="V203" s="43" t="str" cm="1">
        <f t="array" ref="V203">IFERROR(_xlfn.SINGLE(INDEX(Data!$A$1:X$1009,_xlfn.AGGREGATE(15,6,((Data!$C$1:$C$1009=V$6)/(Data!$C$1:$C$1009=V$6))*ROW(Data!$C$1:$C$1009),ROW(V203)-ROW(V$6)),1)),"")</f>
        <v/>
      </c>
      <c r="W203" s="43"/>
      <c r="X203" s="43" t="str" cm="1">
        <f t="array" ref="X203">IFERROR(_xlfn.SINGLE(INDEX(Data!$A$1:Z$1009,_xlfn.AGGREGATE(15,6,((Data!$C$1:$C$1009=X$6)/(Data!$C$1:$C$1009=X$6))*ROW(Data!$C$1:$C$1009),ROW(X203)-ROW(X$6)),1)),"")</f>
        <v/>
      </c>
      <c r="Y203" s="43"/>
      <c r="Z203" s="43" t="str" cm="1">
        <f t="array" ref="Z203">IFERROR(_xlfn.SINGLE(INDEX(Data!$A$1:AB$1009,_xlfn.AGGREGATE(15,6,((Data!$C$1:$C$1009=Z$6)/(Data!$C$1:$C$1009=Z$6))*ROW(Data!$C$1:$C$1009),ROW(Z203)-ROW(Z$6)),1)),"")</f>
        <v/>
      </c>
    </row>
    <row r="204" spans="1:26" x14ac:dyDescent="0.4">
      <c r="A204" s="43"/>
      <c r="B204" s="43" t="str" cm="1">
        <f t="array" ref="B204">IFERROR(_xlfn.SINGLE(INDEX(Data!A$1:$A$1009,_xlfn.AGGREGATE(15,6,((Data!$C$1:$C$1009=B$6)/(Data!$C$1:$C$1009=B$6))*ROW(Data!$C$1:$C$1009),ROW(B204)-ROW(B$6)),1)),"")</f>
        <v/>
      </c>
      <c r="C204" s="43"/>
      <c r="D204" s="43" t="str" cm="1">
        <f t="array" ref="D204">IFERROR(_xlfn.SINGLE(INDEX(Data!$A$1:C$1009,_xlfn.AGGREGATE(15,6,((Data!$C$1:$C$1009=D$6)/(Data!$C$1:$C$1009=D$6))*ROW(Data!$C$1:$C$1009),ROW(D204)-ROW(D$6)),1)),"")</f>
        <v/>
      </c>
      <c r="E204" s="43"/>
      <c r="F204" s="43" t="str" cm="1">
        <f t="array" ref="F204">IFERROR(_xlfn.SINGLE(INDEX(Data!$A$1:E$1009,_xlfn.AGGREGATE(15,6,((Data!$C$1:$C$1009=F$6)/(Data!$C$1:$C$1009=F$6))*ROW(Data!$C$1:$C$1009),ROW(F204)-ROW(F$6)),1)),"")</f>
        <v/>
      </c>
      <c r="G204" s="43"/>
      <c r="H204" s="43" t="str" cm="1">
        <f t="array" ref="H204">IFERROR(_xlfn.SINGLE(INDEX(Data!$A$1:G$1009,_xlfn.AGGREGATE(15,6,((Data!$C$1:$C$1009=H$6)/(Data!$C$1:$C$1009=H$6))*ROW(Data!$C$1:$C$1009),ROW(H204)-ROW(H$6)),1)),"")</f>
        <v/>
      </c>
      <c r="I204" s="43"/>
      <c r="J204" s="43" t="str" cm="1">
        <f t="array" ref="J204">IFERROR(_xlfn.SINGLE(INDEX(Data!$A$1:J$1009,_xlfn.AGGREGATE(15,6,((Data!$C$1:$C$1009=J$6)/(Data!$C$1:$C$1009=J$6))*ROW(Data!$C$1:$C$1009),ROW(J204)-ROW(J$6)),1)),"")</f>
        <v/>
      </c>
      <c r="K204" s="43"/>
      <c r="L204" s="43" t="str" cm="1">
        <f t="array" ref="L204">IFERROR(_xlfn.SINGLE(INDEX(Data!$A$1:L$1009,_xlfn.AGGREGATE(15,6,((Data!$C$1:$C$1009=L$6)/(Data!$C$1:$C$1009=L$6))*ROW(Data!$C$1:$C$1009),ROW(L204)-ROW(L$6)),1)),"")</f>
        <v/>
      </c>
      <c r="M204" s="43"/>
      <c r="N204" s="43" t="str" cm="1">
        <f t="array" ref="N204">IFERROR(_xlfn.SINGLE(INDEX(Data!$A$1:N$1009,_xlfn.AGGREGATE(15,6,((Data!$C$1:$C$1009=N$6)/(Data!$C$1:$C$1009=N$6))*ROW(Data!$C$1:$C$1009),ROW(N204)-ROW(N$6)),1)),"")</f>
        <v/>
      </c>
      <c r="O204" s="43"/>
      <c r="P204" s="43" t="str" cm="1">
        <f t="array" ref="P204">IFERROR(_xlfn.SINGLE(INDEX(Data!$A$1:Q$1009,_xlfn.AGGREGATE(15,6,((Data!$C$1:$C$1009=P$6)/(Data!$C$1:$C$1009=P$6))*ROW(Data!$C$1:$C$1009),ROW(P204)-ROW(P$6)),1)),"")</f>
        <v/>
      </c>
      <c r="Q204" s="43"/>
      <c r="R204" s="43" t="str" cm="1">
        <f t="array" ref="R204">IFERROR(_xlfn.SINGLE(INDEX(Data!$A$1:R$1009,_xlfn.AGGREGATE(15,6,((Data!$C$1:$C$1009=R$6)/(Data!$C$1:$C$1009=R$6))*ROW(Data!$C$1:$C$1009),ROW(R204)-ROW(R$6)),1)),"")</f>
        <v/>
      </c>
      <c r="S204" s="43"/>
      <c r="T204" s="43" t="str" cm="1">
        <f t="array" ref="T204">IFERROR(_xlfn.SINGLE(INDEX(Data!$A$1:S$1009,_xlfn.AGGREGATE(15,6,((Data!$C$1:$C$1009=T$6)/(Data!$C$1:$C$1009=T$6))*ROW(Data!$C$1:$C$1009),ROW(T204)-ROW(T$6)),1)),"")</f>
        <v/>
      </c>
      <c r="U204" s="43"/>
      <c r="V204" s="43" t="str" cm="1">
        <f t="array" ref="V204">IFERROR(_xlfn.SINGLE(INDEX(Data!$A$1:X$1009,_xlfn.AGGREGATE(15,6,((Data!$C$1:$C$1009=V$6)/(Data!$C$1:$C$1009=V$6))*ROW(Data!$C$1:$C$1009),ROW(V204)-ROW(V$6)),1)),"")</f>
        <v/>
      </c>
      <c r="W204" s="43"/>
      <c r="X204" s="43" t="str" cm="1">
        <f t="array" ref="X204">IFERROR(_xlfn.SINGLE(INDEX(Data!$A$1:Z$1009,_xlfn.AGGREGATE(15,6,((Data!$C$1:$C$1009=X$6)/(Data!$C$1:$C$1009=X$6))*ROW(Data!$C$1:$C$1009),ROW(X204)-ROW(X$6)),1)),"")</f>
        <v/>
      </c>
      <c r="Y204" s="43"/>
      <c r="Z204" s="43" t="str" cm="1">
        <f t="array" ref="Z204">IFERROR(_xlfn.SINGLE(INDEX(Data!$A$1:AB$1009,_xlfn.AGGREGATE(15,6,((Data!$C$1:$C$1009=Z$6)/(Data!$C$1:$C$1009=Z$6))*ROW(Data!$C$1:$C$1009),ROW(Z204)-ROW(Z$6)),1)),"")</f>
        <v/>
      </c>
    </row>
    <row r="205" spans="1:26" x14ac:dyDescent="0.4">
      <c r="A205" s="43"/>
      <c r="B205" s="43" t="str" cm="1">
        <f t="array" ref="B205">IFERROR(_xlfn.SINGLE(INDEX(Data!A$1:$A$1009,_xlfn.AGGREGATE(15,6,((Data!$C$1:$C$1009=B$6)/(Data!$C$1:$C$1009=B$6))*ROW(Data!$C$1:$C$1009),ROW(B205)-ROW(B$6)),1)),"")</f>
        <v/>
      </c>
      <c r="C205" s="43"/>
      <c r="D205" s="43" t="str" cm="1">
        <f t="array" ref="D205">IFERROR(_xlfn.SINGLE(INDEX(Data!$A$1:C$1009,_xlfn.AGGREGATE(15,6,((Data!$C$1:$C$1009=D$6)/(Data!$C$1:$C$1009=D$6))*ROW(Data!$C$1:$C$1009),ROW(D205)-ROW(D$6)),1)),"")</f>
        <v/>
      </c>
      <c r="E205" s="43"/>
      <c r="F205" s="43" t="str" cm="1">
        <f t="array" ref="F205">IFERROR(_xlfn.SINGLE(INDEX(Data!$A$1:E$1009,_xlfn.AGGREGATE(15,6,((Data!$C$1:$C$1009=F$6)/(Data!$C$1:$C$1009=F$6))*ROW(Data!$C$1:$C$1009),ROW(F205)-ROW(F$6)),1)),"")</f>
        <v/>
      </c>
      <c r="G205" s="43"/>
      <c r="H205" s="43" t="str" cm="1">
        <f t="array" ref="H205">IFERROR(_xlfn.SINGLE(INDEX(Data!$A$1:G$1009,_xlfn.AGGREGATE(15,6,((Data!$C$1:$C$1009=H$6)/(Data!$C$1:$C$1009=H$6))*ROW(Data!$C$1:$C$1009),ROW(H205)-ROW(H$6)),1)),"")</f>
        <v/>
      </c>
      <c r="I205" s="43"/>
      <c r="J205" s="43" t="str" cm="1">
        <f t="array" ref="J205">IFERROR(_xlfn.SINGLE(INDEX(Data!$A$1:J$1009,_xlfn.AGGREGATE(15,6,((Data!$C$1:$C$1009=J$6)/(Data!$C$1:$C$1009=J$6))*ROW(Data!$C$1:$C$1009),ROW(J205)-ROW(J$6)),1)),"")</f>
        <v/>
      </c>
      <c r="K205" s="43"/>
      <c r="L205" s="43" t="str" cm="1">
        <f t="array" ref="L205">IFERROR(_xlfn.SINGLE(INDEX(Data!$A$1:L$1009,_xlfn.AGGREGATE(15,6,((Data!$C$1:$C$1009=L$6)/(Data!$C$1:$C$1009=L$6))*ROW(Data!$C$1:$C$1009),ROW(L205)-ROW(L$6)),1)),"")</f>
        <v/>
      </c>
      <c r="M205" s="43"/>
      <c r="N205" s="43" t="str" cm="1">
        <f t="array" ref="N205">IFERROR(_xlfn.SINGLE(INDEX(Data!$A$1:N$1009,_xlfn.AGGREGATE(15,6,((Data!$C$1:$C$1009=N$6)/(Data!$C$1:$C$1009=N$6))*ROW(Data!$C$1:$C$1009),ROW(N205)-ROW(N$6)),1)),"")</f>
        <v/>
      </c>
      <c r="O205" s="43"/>
      <c r="P205" s="43" t="str" cm="1">
        <f t="array" ref="P205">IFERROR(_xlfn.SINGLE(INDEX(Data!$A$1:Q$1009,_xlfn.AGGREGATE(15,6,((Data!$C$1:$C$1009=P$6)/(Data!$C$1:$C$1009=P$6))*ROW(Data!$C$1:$C$1009),ROW(P205)-ROW(P$6)),1)),"")</f>
        <v/>
      </c>
      <c r="Q205" s="43"/>
      <c r="R205" s="43" t="str" cm="1">
        <f t="array" ref="R205">IFERROR(_xlfn.SINGLE(INDEX(Data!$A$1:R$1009,_xlfn.AGGREGATE(15,6,((Data!$C$1:$C$1009=R$6)/(Data!$C$1:$C$1009=R$6))*ROW(Data!$C$1:$C$1009),ROW(R205)-ROW(R$6)),1)),"")</f>
        <v/>
      </c>
      <c r="S205" s="43"/>
      <c r="T205" s="43" t="str" cm="1">
        <f t="array" ref="T205">IFERROR(_xlfn.SINGLE(INDEX(Data!$A$1:S$1009,_xlfn.AGGREGATE(15,6,((Data!$C$1:$C$1009=T$6)/(Data!$C$1:$C$1009=T$6))*ROW(Data!$C$1:$C$1009),ROW(T205)-ROW(T$6)),1)),"")</f>
        <v/>
      </c>
      <c r="U205" s="43"/>
      <c r="V205" s="43" t="str" cm="1">
        <f t="array" ref="V205">IFERROR(_xlfn.SINGLE(INDEX(Data!$A$1:X$1009,_xlfn.AGGREGATE(15,6,((Data!$C$1:$C$1009=V$6)/(Data!$C$1:$C$1009=V$6))*ROW(Data!$C$1:$C$1009),ROW(V205)-ROW(V$6)),1)),"")</f>
        <v/>
      </c>
      <c r="W205" s="43"/>
      <c r="X205" s="43" t="str" cm="1">
        <f t="array" ref="X205">IFERROR(_xlfn.SINGLE(INDEX(Data!$A$1:Z$1009,_xlfn.AGGREGATE(15,6,((Data!$C$1:$C$1009=X$6)/(Data!$C$1:$C$1009=X$6))*ROW(Data!$C$1:$C$1009),ROW(X205)-ROW(X$6)),1)),"")</f>
        <v/>
      </c>
      <c r="Y205" s="43"/>
      <c r="Z205" s="43" t="str" cm="1">
        <f t="array" ref="Z205">IFERROR(_xlfn.SINGLE(INDEX(Data!$A$1:AB$1009,_xlfn.AGGREGATE(15,6,((Data!$C$1:$C$1009=Z$6)/(Data!$C$1:$C$1009=Z$6))*ROW(Data!$C$1:$C$1009),ROW(Z205)-ROW(Z$6)),1)),"")</f>
        <v/>
      </c>
    </row>
    <row r="206" spans="1:26" x14ac:dyDescent="0.4">
      <c r="A206" s="43"/>
      <c r="B206" s="43" t="str" cm="1">
        <f t="array" ref="B206">IFERROR(_xlfn.SINGLE(INDEX(Data!A$1:$A$1009,_xlfn.AGGREGATE(15,6,((Data!$C$1:$C$1009=B$6)/(Data!$C$1:$C$1009=B$6))*ROW(Data!$C$1:$C$1009),ROW(B206)-ROW(B$6)),1)),"")</f>
        <v/>
      </c>
      <c r="C206" s="43"/>
      <c r="D206" s="43" t="str" cm="1">
        <f t="array" ref="D206">IFERROR(_xlfn.SINGLE(INDEX(Data!$A$1:C$1009,_xlfn.AGGREGATE(15,6,((Data!$C$1:$C$1009=D$6)/(Data!$C$1:$C$1009=D$6))*ROW(Data!$C$1:$C$1009),ROW(D206)-ROW(D$6)),1)),"")</f>
        <v/>
      </c>
      <c r="E206" s="43"/>
      <c r="F206" s="43" t="str" cm="1">
        <f t="array" ref="F206">IFERROR(_xlfn.SINGLE(INDEX(Data!$A$1:E$1009,_xlfn.AGGREGATE(15,6,((Data!$C$1:$C$1009=F$6)/(Data!$C$1:$C$1009=F$6))*ROW(Data!$C$1:$C$1009),ROW(F206)-ROW(F$6)),1)),"")</f>
        <v/>
      </c>
      <c r="G206" s="43"/>
      <c r="H206" s="43" t="str" cm="1">
        <f t="array" ref="H206">IFERROR(_xlfn.SINGLE(INDEX(Data!$A$1:G$1009,_xlfn.AGGREGATE(15,6,((Data!$C$1:$C$1009=H$6)/(Data!$C$1:$C$1009=H$6))*ROW(Data!$C$1:$C$1009),ROW(H206)-ROW(H$6)),1)),"")</f>
        <v/>
      </c>
      <c r="I206" s="43"/>
      <c r="J206" s="43" t="str" cm="1">
        <f t="array" ref="J206">IFERROR(_xlfn.SINGLE(INDEX(Data!$A$1:J$1009,_xlfn.AGGREGATE(15,6,((Data!$C$1:$C$1009=J$6)/(Data!$C$1:$C$1009=J$6))*ROW(Data!$C$1:$C$1009),ROW(J206)-ROW(J$6)),1)),"")</f>
        <v/>
      </c>
      <c r="K206" s="43"/>
      <c r="L206" s="43" t="str" cm="1">
        <f t="array" ref="L206">IFERROR(_xlfn.SINGLE(INDEX(Data!$A$1:L$1009,_xlfn.AGGREGATE(15,6,((Data!$C$1:$C$1009=L$6)/(Data!$C$1:$C$1009=L$6))*ROW(Data!$C$1:$C$1009),ROW(L206)-ROW(L$6)),1)),"")</f>
        <v/>
      </c>
      <c r="M206" s="43"/>
      <c r="N206" s="43" t="str" cm="1">
        <f t="array" ref="N206">IFERROR(_xlfn.SINGLE(INDEX(Data!$A$1:N$1009,_xlfn.AGGREGATE(15,6,((Data!$C$1:$C$1009=N$6)/(Data!$C$1:$C$1009=N$6))*ROW(Data!$C$1:$C$1009),ROW(N206)-ROW(N$6)),1)),"")</f>
        <v/>
      </c>
      <c r="O206" s="43"/>
      <c r="P206" s="43" t="str" cm="1">
        <f t="array" ref="P206">IFERROR(_xlfn.SINGLE(INDEX(Data!$A$1:Q$1009,_xlfn.AGGREGATE(15,6,((Data!$C$1:$C$1009=P$6)/(Data!$C$1:$C$1009=P$6))*ROW(Data!$C$1:$C$1009),ROW(P206)-ROW(P$6)),1)),"")</f>
        <v/>
      </c>
      <c r="Q206" s="43"/>
      <c r="R206" s="43" t="str" cm="1">
        <f t="array" ref="R206">IFERROR(_xlfn.SINGLE(INDEX(Data!$A$1:R$1009,_xlfn.AGGREGATE(15,6,((Data!$C$1:$C$1009=R$6)/(Data!$C$1:$C$1009=R$6))*ROW(Data!$C$1:$C$1009),ROW(R206)-ROW(R$6)),1)),"")</f>
        <v/>
      </c>
      <c r="S206" s="43"/>
      <c r="T206" s="43" t="str" cm="1">
        <f t="array" ref="T206">IFERROR(_xlfn.SINGLE(INDEX(Data!$A$1:S$1009,_xlfn.AGGREGATE(15,6,((Data!$C$1:$C$1009=T$6)/(Data!$C$1:$C$1009=T$6))*ROW(Data!$C$1:$C$1009),ROW(T206)-ROW(T$6)),1)),"")</f>
        <v/>
      </c>
      <c r="U206" s="43"/>
      <c r="V206" s="43" t="str" cm="1">
        <f t="array" ref="V206">IFERROR(_xlfn.SINGLE(INDEX(Data!$A$1:X$1009,_xlfn.AGGREGATE(15,6,((Data!$C$1:$C$1009=V$6)/(Data!$C$1:$C$1009=V$6))*ROW(Data!$C$1:$C$1009),ROW(V206)-ROW(V$6)),1)),"")</f>
        <v/>
      </c>
      <c r="W206" s="43"/>
      <c r="X206" s="43" t="str" cm="1">
        <f t="array" ref="X206">IFERROR(_xlfn.SINGLE(INDEX(Data!$A$1:Z$1009,_xlfn.AGGREGATE(15,6,((Data!$C$1:$C$1009=X$6)/(Data!$C$1:$C$1009=X$6))*ROW(Data!$C$1:$C$1009),ROW(X206)-ROW(X$6)),1)),"")</f>
        <v/>
      </c>
      <c r="Y206" s="43"/>
      <c r="Z206" s="43" t="str" cm="1">
        <f t="array" ref="Z206">IFERROR(_xlfn.SINGLE(INDEX(Data!$A$1:AB$1009,_xlfn.AGGREGATE(15,6,((Data!$C$1:$C$1009=Z$6)/(Data!$C$1:$C$1009=Z$6))*ROW(Data!$C$1:$C$1009),ROW(Z206)-ROW(Z$6)),1)),"")</f>
        <v/>
      </c>
    </row>
    <row r="207" spans="1:26" x14ac:dyDescent="0.4">
      <c r="A207" s="43"/>
      <c r="B207" s="43" t="str" cm="1">
        <f t="array" ref="B207">IFERROR(_xlfn.SINGLE(INDEX(Data!A$1:$A$1009,_xlfn.AGGREGATE(15,6,((Data!$C$1:$C$1009=B$6)/(Data!$C$1:$C$1009=B$6))*ROW(Data!$C$1:$C$1009),ROW(B207)-ROW(B$6)),1)),"")</f>
        <v/>
      </c>
      <c r="C207" s="43"/>
      <c r="D207" s="43" t="str" cm="1">
        <f t="array" ref="D207">IFERROR(_xlfn.SINGLE(INDEX(Data!$A$1:C$1009,_xlfn.AGGREGATE(15,6,((Data!$C$1:$C$1009=D$6)/(Data!$C$1:$C$1009=D$6))*ROW(Data!$C$1:$C$1009),ROW(D207)-ROW(D$6)),1)),"")</f>
        <v/>
      </c>
      <c r="E207" s="43"/>
      <c r="F207" s="43" t="str" cm="1">
        <f t="array" ref="F207">IFERROR(_xlfn.SINGLE(INDEX(Data!$A$1:E$1009,_xlfn.AGGREGATE(15,6,((Data!$C$1:$C$1009=F$6)/(Data!$C$1:$C$1009=F$6))*ROW(Data!$C$1:$C$1009),ROW(F207)-ROW(F$6)),1)),"")</f>
        <v/>
      </c>
      <c r="G207" s="43"/>
      <c r="H207" s="43" t="str" cm="1">
        <f t="array" ref="H207">IFERROR(_xlfn.SINGLE(INDEX(Data!$A$1:G$1009,_xlfn.AGGREGATE(15,6,((Data!$C$1:$C$1009=H$6)/(Data!$C$1:$C$1009=H$6))*ROW(Data!$C$1:$C$1009),ROW(H207)-ROW(H$6)),1)),"")</f>
        <v/>
      </c>
      <c r="I207" s="43"/>
      <c r="J207" s="43" t="str" cm="1">
        <f t="array" ref="J207">IFERROR(_xlfn.SINGLE(INDEX(Data!$A$1:J$1009,_xlfn.AGGREGATE(15,6,((Data!$C$1:$C$1009=J$6)/(Data!$C$1:$C$1009=J$6))*ROW(Data!$C$1:$C$1009),ROW(J207)-ROW(J$6)),1)),"")</f>
        <v/>
      </c>
      <c r="K207" s="43"/>
      <c r="L207" s="43" t="str" cm="1">
        <f t="array" ref="L207">IFERROR(_xlfn.SINGLE(INDEX(Data!$A$1:L$1009,_xlfn.AGGREGATE(15,6,((Data!$C$1:$C$1009=L$6)/(Data!$C$1:$C$1009=L$6))*ROW(Data!$C$1:$C$1009),ROW(L207)-ROW(L$6)),1)),"")</f>
        <v/>
      </c>
      <c r="M207" s="43"/>
      <c r="N207" s="43" t="str" cm="1">
        <f t="array" ref="N207">IFERROR(_xlfn.SINGLE(INDEX(Data!$A$1:N$1009,_xlfn.AGGREGATE(15,6,((Data!$C$1:$C$1009=N$6)/(Data!$C$1:$C$1009=N$6))*ROW(Data!$C$1:$C$1009),ROW(N207)-ROW(N$6)),1)),"")</f>
        <v/>
      </c>
      <c r="O207" s="43"/>
      <c r="P207" s="43" t="str" cm="1">
        <f t="array" ref="P207">IFERROR(_xlfn.SINGLE(INDEX(Data!$A$1:Q$1009,_xlfn.AGGREGATE(15,6,((Data!$C$1:$C$1009=P$6)/(Data!$C$1:$C$1009=P$6))*ROW(Data!$C$1:$C$1009),ROW(P207)-ROW(P$6)),1)),"")</f>
        <v/>
      </c>
      <c r="Q207" s="43"/>
      <c r="R207" s="43" t="str" cm="1">
        <f t="array" ref="R207">IFERROR(_xlfn.SINGLE(INDEX(Data!$A$1:R$1009,_xlfn.AGGREGATE(15,6,((Data!$C$1:$C$1009=R$6)/(Data!$C$1:$C$1009=R$6))*ROW(Data!$C$1:$C$1009),ROW(R207)-ROW(R$6)),1)),"")</f>
        <v/>
      </c>
      <c r="S207" s="43"/>
      <c r="T207" s="43" t="str" cm="1">
        <f t="array" ref="T207">IFERROR(_xlfn.SINGLE(INDEX(Data!$A$1:S$1009,_xlfn.AGGREGATE(15,6,((Data!$C$1:$C$1009=T$6)/(Data!$C$1:$C$1009=T$6))*ROW(Data!$C$1:$C$1009),ROW(T207)-ROW(T$6)),1)),"")</f>
        <v/>
      </c>
      <c r="U207" s="43"/>
      <c r="V207" s="43" t="str" cm="1">
        <f t="array" ref="V207">IFERROR(_xlfn.SINGLE(INDEX(Data!$A$1:X$1009,_xlfn.AGGREGATE(15,6,((Data!$C$1:$C$1009=V$6)/(Data!$C$1:$C$1009=V$6))*ROW(Data!$C$1:$C$1009),ROW(V207)-ROW(V$6)),1)),"")</f>
        <v/>
      </c>
      <c r="W207" s="43"/>
      <c r="X207" s="43" t="str" cm="1">
        <f t="array" ref="X207">IFERROR(_xlfn.SINGLE(INDEX(Data!$A$1:Z$1009,_xlfn.AGGREGATE(15,6,((Data!$C$1:$C$1009=X$6)/(Data!$C$1:$C$1009=X$6))*ROW(Data!$C$1:$C$1009),ROW(X207)-ROW(X$6)),1)),"")</f>
        <v/>
      </c>
      <c r="Y207" s="43"/>
      <c r="Z207" s="43" t="str" cm="1">
        <f t="array" ref="Z207">IFERROR(_xlfn.SINGLE(INDEX(Data!$A$1:AB$1009,_xlfn.AGGREGATE(15,6,((Data!$C$1:$C$1009=Z$6)/(Data!$C$1:$C$1009=Z$6))*ROW(Data!$C$1:$C$1009),ROW(Z207)-ROW(Z$6)),1)),"")</f>
        <v/>
      </c>
    </row>
  </sheetData>
  <sortState xmlns:xlrd2="http://schemas.microsoft.com/office/spreadsheetml/2017/richdata2" ref="D7">
    <sortCondition ref="D7"/>
  </sortState>
  <conditionalFormatting sqref="A2:A4">
    <cfRule type="expression" dxfId="1508" priority="165">
      <formula>A2=3</formula>
    </cfRule>
    <cfRule type="expression" dxfId="1507" priority="166">
      <formula>A2=2</formula>
    </cfRule>
    <cfRule type="expression" dxfId="1506" priority="167">
      <formula>A2=1</formula>
    </cfRule>
  </conditionalFormatting>
  <conditionalFormatting sqref="A7:A207 W7:W207 U7:U207 S7:S207 Q7:Q207 O7:O207 M7:M207 K7:K207 I7:I207 G7:G207 E7:E207 C7:C207">
    <cfRule type="expression" dxfId="1505" priority="111" stopIfTrue="1">
      <formula>AND(profile="",A7=3)</formula>
    </cfRule>
    <cfRule type="expression" dxfId="1504" priority="1523" stopIfTrue="1">
      <formula>AND(profile="",A7=2)</formula>
    </cfRule>
    <cfRule type="expression" dxfId="1503" priority="1524" stopIfTrue="1">
      <formula>AND(profile="",A7=1)</formula>
    </cfRule>
    <cfRule type="expression" dxfId="1502" priority="2175" stopIfTrue="1">
      <formula>profile&lt;&gt;""</formula>
    </cfRule>
  </conditionalFormatting>
  <conditionalFormatting sqref="F3:F4">
    <cfRule type="expression" dxfId="1501" priority="102">
      <formula>OR($F$2="Select",$F$2="")</formula>
    </cfRule>
  </conditionalFormatting>
  <conditionalFormatting sqref="B7:B207 D7:D207 F7:F207 H7:H207 J7:J207 L7:L207 N7:N207 P7:P207 R7:R207 T7:T207 V7:V207 X7:X207">
    <cfRule type="expression" dxfId="1500" priority="100">
      <formula>AND($D$2&lt;&gt;"",ISNUMBER(SEARCH("*"&amp;$D$2&amp;"*",B7)))</formula>
    </cfRule>
  </conditionalFormatting>
  <conditionalFormatting sqref="D4">
    <cfRule type="expression" dxfId="1499" priority="101">
      <formula>OR($D$2="Select",$D$2="")</formula>
    </cfRule>
  </conditionalFormatting>
  <conditionalFormatting sqref="T1:V1">
    <cfRule type="expression" dxfId="1498" priority="51">
      <formula>profile&lt;&gt;""</formula>
    </cfRule>
  </conditionalFormatting>
  <conditionalFormatting sqref="Y7:Y207">
    <cfRule type="expression" dxfId="1497" priority="2" stopIfTrue="1">
      <formula>AND(profile="",Y7=3)</formula>
    </cfRule>
    <cfRule type="expression" dxfId="1496" priority="5" stopIfTrue="1">
      <formula>AND(profile="",Y7=2)</formula>
    </cfRule>
    <cfRule type="expression" dxfId="1495" priority="6" stopIfTrue="1">
      <formula>AND(profile="",Y7=1)</formula>
    </cfRule>
    <cfRule type="expression" dxfId="1494" priority="10" stopIfTrue="1">
      <formula>profile&lt;&gt;""</formula>
    </cfRule>
  </conditionalFormatting>
  <conditionalFormatting sqref="Z7:Z207">
    <cfRule type="expression" dxfId="1493"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4033" stopIfTrue="1" id="{44522A7D-7C4E-4F4F-824D-BFC016F71D08}">
            <xm:f>AND(profile&lt;&gt;"",INDEX(Data!$BR:$BR,MATCH(B7,Data!$A:$A,0),1)=3)</xm:f>
            <x14:dxf>
              <font>
                <color rgb="FFC00000"/>
              </font>
              <fill>
                <patternFill>
                  <bgColor rgb="FFC00000"/>
                </patternFill>
              </fill>
            </x14:dxf>
          </x14:cfRule>
          <x14:cfRule type="expression" priority="4034" stopIfTrue="1" id="{278BFD4B-3E7D-480C-9306-9453CBB42754}">
            <xm:f>AND(profile&lt;&gt;"",INDEX(Data!$BR:$BR,MATCH(B7,Data!$A:$A,0),1)=2)</xm:f>
            <x14:dxf>
              <font>
                <color rgb="FF92D050"/>
              </font>
              <fill>
                <patternFill>
                  <bgColor rgb="FF92D050"/>
                </patternFill>
              </fill>
            </x14:dxf>
          </x14:cfRule>
          <x14:cfRule type="expression" priority="4035"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531</v>
      </c>
      <c r="C1" s="165" t="str">
        <f>IF(profile="","No profile loaded",profile)</f>
        <v>No profile loaded</v>
      </c>
      <c r="D1" s="139" t="str">
        <f ca="1">Profiles!D4</f>
        <v/>
      </c>
      <c r="R1" s="42"/>
      <c r="S1" s="42"/>
      <c r="T1" s="42"/>
    </row>
    <row r="2" spans="1:23" x14ac:dyDescent="0.4">
      <c r="B2" s="120" t="s">
        <v>532</v>
      </c>
      <c r="C2" s="167" t="str">
        <f>marker_pick</f>
        <v>3 - Mild Interest</v>
      </c>
      <c r="D2" s="137" t="str">
        <f ca="1">COUNTIFS(Data!D:D,1)&amp;" marked"</f>
        <v>9 marked</v>
      </c>
      <c r="R2" s="42"/>
      <c r="S2" s="78"/>
      <c r="T2" s="78"/>
    </row>
    <row r="3" spans="1:23" x14ac:dyDescent="0.4">
      <c r="B3" s="120" t="s">
        <v>454</v>
      </c>
      <c r="C3" s="169" t="str">
        <f>IF(price_limit&gt;0,price_limit,"No Limit")</f>
        <v>No Limit</v>
      </c>
      <c r="D3" s="111" t="str">
        <f>IF(ISNUMBER(price_limit),COUNTIF(WhatIf!G:G,"&gt;"&amp;price_limit)&amp;" exclusions","")</f>
        <v/>
      </c>
      <c r="R3" s="42"/>
      <c r="S3" s="78"/>
      <c r="T3" s="78"/>
    </row>
    <row r="4" spans="1:23" x14ac:dyDescent="0.4">
      <c r="B4" s="120" t="s">
        <v>571</v>
      </c>
      <c r="C4" s="166" t="str">
        <f>IF(price_weight_used&lt;&gt;50,price_weight_used,"Price &amp; Networks - Equal Weighting")</f>
        <v>Price &amp; Networks - Equal Weighting</v>
      </c>
      <c r="D4" s="168"/>
      <c r="R4" s="42"/>
      <c r="S4" s="78"/>
      <c r="T4" s="78"/>
    </row>
    <row r="6" spans="1:23" ht="24.45" x14ac:dyDescent="0.4">
      <c r="B6" s="162" t="s">
        <v>389</v>
      </c>
      <c r="C6" s="171" t="str">
        <f ca="1">Analysis!C18</f>
        <v>(#1) AT&amp;T TV Now Plus with (+0 Add-Ons) / Vidgo (+0 Add-Ons)  [%100 of marked] for $95</v>
      </c>
      <c r="D6" s="171" t="str">
        <f ca="1">Analysis!D18</f>
        <v>(#2) Hulu with Live TV with (+0 Add-Ons) / Vidgo (+0 Add-Ons)  [%100 of marked] for $95</v>
      </c>
      <c r="E6" s="171" t="str">
        <f ca="1">Analysis!E18</f>
        <v>(#3) Hulu with Live TV by itself (+0 Add-Ons) [%78 of marked] for $55</v>
      </c>
      <c r="R6" s="163" t="str">
        <f ca="1">Analysis!C7</f>
        <v>AT&amp;T TV Now Plus</v>
      </c>
      <c r="S6" s="163" t="str">
        <f ca="1">Analysis!C10</f>
        <v>Vidgo</v>
      </c>
      <c r="T6" s="163" t="str">
        <f ca="1">Analysis!D7</f>
        <v>Hulu with Live TV</v>
      </c>
      <c r="U6" s="163" t="str">
        <f ca="1">Analysis!D10</f>
        <v>Vidgo</v>
      </c>
      <c r="V6" s="163" t="str">
        <f ca="1">Analysis!E7</f>
        <v>Hulu with Live TV</v>
      </c>
      <c r="W6" s="163" t="str">
        <f ca="1">Analysis!E10</f>
        <v/>
      </c>
    </row>
    <row r="7" spans="1:23" x14ac:dyDescent="0.4">
      <c r="A7" s="43">
        <f ca="1">IF(B7="","",IF(INDEX(Data!$BR:$BR,MATCH(B7,Data!$A:$A,0),1)=0,"",INDEX(Data!$BR:$BR,MATCH(B7,Data!$A:$A,0),1)))</f>
        <v>1</v>
      </c>
      <c r="B7" s="164" t="str" cm="1">
        <f t="array" aca="1" ref="B7" ca="1">IFERROR(_xlfn.SINGLE(INDEX(Data!A$1:$A$1009,_xlfn.AGGREGATE(15,6,((Data!$D$1:$D$1009=1)/(Data!$D$1:$D$1009=1))*ROW(Data!$D$1:$D$1009),ROW(B7)-ROW(B$6)),1)),"")</f>
        <v>[DVR]</v>
      </c>
      <c r="C7" s="164" t="str">
        <f t="shared" ref="C7:C38" ca="1" si="0">IF(OR($B7="",R$6=""),"",IF(R7="Yes",R$6,IF(R7&lt;&gt;"",R$6&amp;" - "&amp;R7,IF(S7="Yes",S$6,IF(S7&lt;&gt;"",S$6&amp;" - "&amp;S7,"")))))</f>
        <v>AT&amp;T TV Now Plus</v>
      </c>
      <c r="D7" s="164" t="str">
        <f t="shared" ref="D7:D38" ca="1" si="1">IF(OR($B7="",T$6=""),"",IF(T7="Yes",T$6,IF(T7&lt;&gt;"",T$6&amp;" - "&amp;T7,IF(U7="Yes",U$6,IF(U7&lt;&gt;"",U$6&amp;" - "&amp;U7,"")))))</f>
        <v>Hulu with Live TV</v>
      </c>
      <c r="E7" s="164" t="str">
        <f t="shared" ref="E7:E38" ca="1" si="2">IF(OR($B7="",V$6=""),"",IF(V7="Yes",V$6,IF(V7&lt;&gt;"",V$6&amp;" - "&amp;V7,IF(W7="Yes",W$6,IF(W7&lt;&gt;"",W$6&amp;" - "&amp;W7,"")))))</f>
        <v>Hulu with Live TV</v>
      </c>
      <c r="R7" s="164" t="str">
        <f ca="1">IF(OR($B7="",R$6=""),"",IF(INDEX(mydata,MATCH($B7,Data!$A:$A,0),MATCH(R$6,Data!$1:$1,0))=0,"",INDEX(mydata,MATCH($B7,Data!$A:$A,0),MATCH(R$6,Data!$1:$1,0))))</f>
        <v>Yes</v>
      </c>
      <c r="S7" s="164" t="str">
        <f ca="1">IF(OR($B7="",S$6=""),"",IF(INDEX(mydata,MATCH($B7,Data!$A:$A,0),MATCH(S$6,Data!$1:$1,0))=0,"",INDEX(mydata,MATCH($B7,Data!$A:$A,0),MATCH(S$6,Data!$1:$1,0))))</f>
        <v/>
      </c>
      <c r="T7" s="164" t="str">
        <f ca="1">IF(OR($B7="",T$6=""),"",IF(INDEX(mydata,MATCH($B7,Data!$A:$A,0),MATCH(T$6,Data!$1:$1,0))=0,"",INDEX(mydata,MATCH($B7,Data!$A:$A,0),MATCH(T$6,Data!$1:$1,0))))</f>
        <v>Yes</v>
      </c>
      <c r="U7" s="164" t="str">
        <f ca="1">IF(OR($B7="",U$6=""),"",IF(INDEX(mydata,MATCH($B7,Data!$A:$A,0),MATCH(U$6,Data!$1:$1,0))=0,"",INDEX(mydata,MATCH($B7,Data!$A:$A,0),MATCH(U$6,Data!$1:$1,0))))</f>
        <v/>
      </c>
      <c r="V7" s="164" t="str">
        <f ca="1">IF(OR($B7="",V$6=""),"",IF(INDEX(mydata,MATCH($B7,Data!$A:$A,0),MATCH(V$6,Data!$1:$1,0))=0,"",INDEX(mydata,MATCH($B7,Data!$A:$A,0),MATCH(V$6,Data!$1:$1,0))))</f>
        <v>Yes</v>
      </c>
      <c r="W7" s="164" t="str">
        <f ca="1">IF(OR($B7="",W$6=""),"",IF(INDEX(mydata,MATCH($B7,Data!$A:$A,0),MATCH(W$6,Data!$1:$1,0))=0,"",INDEX(mydata,MATCH($B7,Data!$A:$A,0),MATCH(W$6,Data!$1:$1,0))))</f>
        <v/>
      </c>
    </row>
    <row r="8" spans="1:23" x14ac:dyDescent="0.4">
      <c r="A8" s="43">
        <f ca="1">IF(B8="","",IF(INDEX(Data!$BR:$BR,MATCH(B8,Data!$A:$A,0),1)=0,"",INDEX(Data!$BR:$BR,MATCH(B8,Data!$A:$A,0),1)))</f>
        <v>1</v>
      </c>
      <c r="B8" s="164" t="str" cm="1">
        <f t="array" aca="1" ref="B8" ca="1">IFERROR(_xlfn.SINGLE(INDEX(Data!A$1:$A$1009,_xlfn.AGGREGATE(15,6,((Data!$D$1:$D$1009=1)/(Data!$D$1:$D$1009=1))*ROW(Data!$D$1:$D$1009),ROW(B8)-ROW(B$6)),1)),"")</f>
        <v>A&amp;E</v>
      </c>
      <c r="C8" s="164" t="str">
        <f t="shared" ca="1" si="0"/>
        <v>Vidgo</v>
      </c>
      <c r="D8" s="164" t="str">
        <f t="shared" ca="1" si="1"/>
        <v>Hulu with Live TV</v>
      </c>
      <c r="E8" s="164" t="str">
        <f t="shared" ca="1" si="2"/>
        <v>Hulu with Live TV</v>
      </c>
      <c r="R8" s="164" t="str">
        <f ca="1">IF(OR($B8="",R$6=""),"",IF(INDEX(mydata,MATCH($B8,Data!$A:$A,0),MATCH(R$6,Data!$1:$1,0))=0,"",INDEX(mydata,MATCH($B8,Data!$A:$A,0),MATCH(R$6,Data!$1:$1,0))))</f>
        <v/>
      </c>
      <c r="S8" s="164" t="str">
        <f ca="1">IF(OR($B8="",S$6=""),"",IF(INDEX(mydata,MATCH($B8,Data!$A:$A,0),MATCH(S$6,Data!$1:$1,0))=0,"",INDEX(mydata,MATCH($B8,Data!$A:$A,0),MATCH(S$6,Data!$1:$1,0))))</f>
        <v>Yes</v>
      </c>
      <c r="T8" s="164" t="str">
        <f ca="1">IF(OR($B8="",T$6=""),"",IF(INDEX(mydata,MATCH($B8,Data!$A:$A,0),MATCH(T$6,Data!$1:$1,0))=0,"",INDEX(mydata,MATCH($B8,Data!$A:$A,0),MATCH(T$6,Data!$1:$1,0))))</f>
        <v>Yes</v>
      </c>
      <c r="U8" s="164" t="str">
        <f ca="1">IF(OR($B8="",U$6=""),"",IF(INDEX(mydata,MATCH($B8,Data!$A:$A,0),MATCH(U$6,Data!$1:$1,0))=0,"",INDEX(mydata,MATCH($B8,Data!$A:$A,0),MATCH(U$6,Data!$1:$1,0))))</f>
        <v>Yes</v>
      </c>
      <c r="V8" s="164" t="str">
        <f ca="1">IF(OR($B8="",V$6=""),"",IF(INDEX(mydata,MATCH($B8,Data!$A:$A,0),MATCH(V$6,Data!$1:$1,0))=0,"",INDEX(mydata,MATCH($B8,Data!$A:$A,0),MATCH(V$6,Data!$1:$1,0))))</f>
        <v>Yes</v>
      </c>
      <c r="W8" s="164" t="str">
        <f ca="1">IF(OR($B8="",W$6=""),"",IF(INDEX(mydata,MATCH($B8,Data!$A:$A,0),MATCH(W$6,Data!$1:$1,0))=0,"",INDEX(mydata,MATCH($B8,Data!$A:$A,0),MATCH(W$6,Data!$1:$1,0))))</f>
        <v/>
      </c>
    </row>
    <row r="9" spans="1:23" x14ac:dyDescent="0.4">
      <c r="A9" s="43">
        <f ca="1">IF(B9="","",IF(INDEX(Data!$BR:$BR,MATCH(B9,Data!$A:$A,0),1)=0,"",INDEX(Data!$BR:$BR,MATCH(B9,Data!$A:$A,0),1)))</f>
        <v>1</v>
      </c>
      <c r="B9" s="164" t="str" cm="1">
        <f t="array" aca="1" ref="B9" ca="1">IFERROR(_xlfn.SINGLE(INDEX(Data!A$1:$A$1009,_xlfn.AGGREGATE(15,6,((Data!$D$1:$D$1009=1)/(Data!$D$1:$D$1009=1))*ROW(Data!$D$1:$D$1009),ROW(B9)-ROW(B$6)),1)),"")</f>
        <v>ABC</v>
      </c>
      <c r="C9" s="164" t="str">
        <f t="shared" ca="1" si="0"/>
        <v>AT&amp;T TV Now Plus</v>
      </c>
      <c r="D9" s="164" t="str">
        <f t="shared" ca="1" si="1"/>
        <v>Hulu with Live TV</v>
      </c>
      <c r="E9" s="164" t="str">
        <f t="shared" ca="1" si="2"/>
        <v>Hulu with Live TV</v>
      </c>
      <c r="R9" s="164" t="str">
        <f ca="1">IF(OR($B9="",R$6=""),"",IF(INDEX(mydata,MATCH($B9,Data!$A:$A,0),MATCH(R$6,Data!$1:$1,0))=0,"",INDEX(mydata,MATCH($B9,Data!$A:$A,0),MATCH(R$6,Data!$1:$1,0))))</f>
        <v>Yes</v>
      </c>
      <c r="S9" s="164" t="str">
        <f ca="1">IF(OR($B9="",S$6=""),"",IF(INDEX(mydata,MATCH($B9,Data!$A:$A,0),MATCH(S$6,Data!$1:$1,0))=0,"",INDEX(mydata,MATCH($B9,Data!$A:$A,0),MATCH(S$6,Data!$1:$1,0))))</f>
        <v>Yes</v>
      </c>
      <c r="T9" s="164" t="str">
        <f ca="1">IF(OR($B9="",T$6=""),"",IF(INDEX(mydata,MATCH($B9,Data!$A:$A,0),MATCH(T$6,Data!$1:$1,0))=0,"",INDEX(mydata,MATCH($B9,Data!$A:$A,0),MATCH(T$6,Data!$1:$1,0))))</f>
        <v>Yes</v>
      </c>
      <c r="U9" s="164" t="str">
        <f ca="1">IF(OR($B9="",U$6=""),"",IF(INDEX(mydata,MATCH($B9,Data!$A:$A,0),MATCH(U$6,Data!$1:$1,0))=0,"",INDEX(mydata,MATCH($B9,Data!$A:$A,0),MATCH(U$6,Data!$1:$1,0))))</f>
        <v>Yes</v>
      </c>
      <c r="V9" s="164" t="str">
        <f ca="1">IF(OR($B9="",V$6=""),"",IF(INDEX(mydata,MATCH($B9,Data!$A:$A,0),MATCH(V$6,Data!$1:$1,0))=0,"",INDEX(mydata,MATCH($B9,Data!$A:$A,0),MATCH(V$6,Data!$1:$1,0))))</f>
        <v>Yes</v>
      </c>
      <c r="W9" s="164" t="str">
        <f ca="1">IF(OR($B9="",W$6=""),"",IF(INDEX(mydata,MATCH($B9,Data!$A:$A,0),MATCH(W$6,Data!$1:$1,0))=0,"",INDEX(mydata,MATCH($B9,Data!$A:$A,0),MATCH(W$6,Data!$1:$1,0))))</f>
        <v/>
      </c>
    </row>
    <row r="10" spans="1:23" x14ac:dyDescent="0.4">
      <c r="A10" s="43">
        <f ca="1">IF(B10="","",IF(INDEX(Data!$BR:$BR,MATCH(B10,Data!$A:$A,0),1)=0,"",INDEX(Data!$BR:$BR,MATCH(B10,Data!$A:$A,0),1)))</f>
        <v>2</v>
      </c>
      <c r="B10" s="164" t="str" cm="1">
        <f t="array" aca="1" ref="B10" ca="1">IFERROR(_xlfn.SINGLE(INDEX(Data!A$1:$A$1009,_xlfn.AGGREGATE(15,6,((Data!$D$1:$D$1009=1)/(Data!$D$1:$D$1009=1))*ROW(Data!$D$1:$D$1009),ROW(B10)-ROW(B$6)),1)),"")</f>
        <v>Aspire</v>
      </c>
      <c r="C10" s="164" t="str">
        <f t="shared" ca="1" si="0"/>
        <v>Vidgo</v>
      </c>
      <c r="D10" s="164" t="str">
        <f t="shared" ca="1" si="1"/>
        <v>Vidgo</v>
      </c>
      <c r="E10" s="164" t="str">
        <f t="shared" ca="1" si="2"/>
        <v/>
      </c>
      <c r="R10" s="164" t="str">
        <f ca="1">IF(OR($B10="",R$6=""),"",IF(INDEX(mydata,MATCH($B10,Data!$A:$A,0),MATCH(R$6,Data!$1:$1,0))=0,"",INDEX(mydata,MATCH($B10,Data!$A:$A,0),MATCH(R$6,Data!$1:$1,0))))</f>
        <v/>
      </c>
      <c r="S10" s="164" t="str">
        <f ca="1">IF(OR($B10="",S$6=""),"",IF(INDEX(mydata,MATCH($B10,Data!$A:$A,0),MATCH(S$6,Data!$1:$1,0))=0,"",INDEX(mydata,MATCH($B10,Data!$A:$A,0),MATCH(S$6,Data!$1:$1,0))))</f>
        <v>Yes</v>
      </c>
      <c r="T10" s="164" t="str">
        <f ca="1">IF(OR($B10="",T$6=""),"",IF(INDEX(mydata,MATCH($B10,Data!$A:$A,0),MATCH(T$6,Data!$1:$1,0))=0,"",INDEX(mydata,MATCH($B10,Data!$A:$A,0),MATCH(T$6,Data!$1:$1,0))))</f>
        <v/>
      </c>
      <c r="U10" s="164" t="str">
        <f ca="1">IF(OR($B10="",U$6=""),"",IF(INDEX(mydata,MATCH($B10,Data!$A:$A,0),MATCH(U$6,Data!$1:$1,0))=0,"",INDEX(mydata,MATCH($B10,Data!$A:$A,0),MATCH(U$6,Data!$1:$1,0))))</f>
        <v>Yes</v>
      </c>
      <c r="V10" s="164" t="str">
        <f ca="1">IF(OR($B10="",V$6=""),"",IF(INDEX(mydata,MATCH($B10,Data!$A:$A,0),MATCH(V$6,Data!$1:$1,0))=0,"",INDEX(mydata,MATCH($B10,Data!$A:$A,0),MATCH(V$6,Data!$1:$1,0))))</f>
        <v/>
      </c>
      <c r="W10" s="164" t="str">
        <f ca="1">IF(OR($B10="",W$6=""),"",IF(INDEX(mydata,MATCH($B10,Data!$A:$A,0),MATCH(W$6,Data!$1:$1,0))=0,"",INDEX(mydata,MATCH($B10,Data!$A:$A,0),MATCH(W$6,Data!$1:$1,0))))</f>
        <v/>
      </c>
    </row>
    <row r="11" spans="1:23" x14ac:dyDescent="0.4">
      <c r="A11" s="43">
        <f ca="1">IF(B11="","",IF(INDEX(Data!$BR:$BR,MATCH(B11,Data!$A:$A,0),1)=0,"",INDEX(Data!$BR:$BR,MATCH(B11,Data!$A:$A,0),1)))</f>
        <v>3</v>
      </c>
      <c r="B11" s="164" t="str" cm="1">
        <f t="array" aca="1" ref="B11" ca="1">IFERROR(_xlfn.SINGLE(INDEX(Data!A$1:$A$1009,_xlfn.AGGREGATE(15,6,((Data!$D$1:$D$1009=1)/(Data!$D$1:$D$1009=1))*ROW(Data!$D$1:$D$1009),ROW(B11)-ROW(B$6)),1)),"")</f>
        <v>Boomerang</v>
      </c>
      <c r="C11" s="164" t="str">
        <f t="shared" ca="1" si="0"/>
        <v>AT&amp;T TV Now Plus</v>
      </c>
      <c r="D11" s="164" t="str">
        <f t="shared" ca="1" si="1"/>
        <v>Hulu with Live TV</v>
      </c>
      <c r="E11" s="164" t="str">
        <f t="shared" ca="1" si="2"/>
        <v>Hulu with Live TV</v>
      </c>
      <c r="R11" s="164" t="str">
        <f ca="1">IF(OR($B11="",R$6=""),"",IF(INDEX(mydata,MATCH($B11,Data!$A:$A,0),MATCH(R$6,Data!$1:$1,0))=0,"",INDEX(mydata,MATCH($B11,Data!$A:$A,0),MATCH(R$6,Data!$1:$1,0))))</f>
        <v>Yes</v>
      </c>
      <c r="S11" s="164" t="str">
        <f ca="1">IF(OR($B11="",S$6=""),"",IF(INDEX(mydata,MATCH($B11,Data!$A:$A,0),MATCH(S$6,Data!$1:$1,0))=0,"",INDEX(mydata,MATCH($B11,Data!$A:$A,0),MATCH(S$6,Data!$1:$1,0))))</f>
        <v/>
      </c>
      <c r="T11" s="164" t="str">
        <f ca="1">IF(OR($B11="",T$6=""),"",IF(INDEX(mydata,MATCH($B11,Data!$A:$A,0),MATCH(T$6,Data!$1:$1,0))=0,"",INDEX(mydata,MATCH($B11,Data!$A:$A,0),MATCH(T$6,Data!$1:$1,0))))</f>
        <v>Yes</v>
      </c>
      <c r="U11" s="164" t="str">
        <f ca="1">IF(OR($B11="",U$6=""),"",IF(INDEX(mydata,MATCH($B11,Data!$A:$A,0),MATCH(U$6,Data!$1:$1,0))=0,"",INDEX(mydata,MATCH($B11,Data!$A:$A,0),MATCH(U$6,Data!$1:$1,0))))</f>
        <v/>
      </c>
      <c r="V11" s="164" t="str">
        <f ca="1">IF(OR($B11="",V$6=""),"",IF(INDEX(mydata,MATCH($B11,Data!$A:$A,0),MATCH(V$6,Data!$1:$1,0))=0,"",INDEX(mydata,MATCH($B11,Data!$A:$A,0),MATCH(V$6,Data!$1:$1,0))))</f>
        <v>Yes</v>
      </c>
      <c r="W11" s="164" t="str">
        <f ca="1">IF(OR($B11="",W$6=""),"",IF(INDEX(mydata,MATCH($B11,Data!$A:$A,0),MATCH(W$6,Data!$1:$1,0))=0,"",INDEX(mydata,MATCH($B11,Data!$A:$A,0),MATCH(W$6,Data!$1:$1,0))))</f>
        <v/>
      </c>
    </row>
    <row r="12" spans="1:23" x14ac:dyDescent="0.4">
      <c r="A12" s="43">
        <f ca="1">IF(B12="","",IF(INDEX(Data!$BR:$BR,MATCH(B12,Data!$A:$A,0),1)=0,"",INDEX(Data!$BR:$BR,MATCH(B12,Data!$A:$A,0),1)))</f>
        <v>1</v>
      </c>
      <c r="B12" s="164" t="str" cm="1">
        <f t="array" aca="1" ref="B12" ca="1">IFERROR(_xlfn.SINGLE(INDEX(Data!A$1:$A$1009,_xlfn.AGGREGATE(15,6,((Data!$D$1:$D$1009=1)/(Data!$D$1:$D$1009=1))*ROW(Data!$D$1:$D$1009),ROW(B12)-ROW(B$6)),1)),"")</f>
        <v>CBS</v>
      </c>
      <c r="C12" s="164" t="str">
        <f t="shared" ca="1" si="0"/>
        <v>AT&amp;T TV Now Plus</v>
      </c>
      <c r="D12" s="164" t="str">
        <f t="shared" ca="1" si="1"/>
        <v>Hulu with Live TV</v>
      </c>
      <c r="E12" s="164" t="str">
        <f t="shared" ca="1" si="2"/>
        <v>Hulu with Live TV</v>
      </c>
      <c r="R12" s="164" t="str">
        <f ca="1">IF(OR($B12="",R$6=""),"",IF(INDEX(mydata,MATCH($B12,Data!$A:$A,0),MATCH(R$6,Data!$1:$1,0))=0,"",INDEX(mydata,MATCH($B12,Data!$A:$A,0),MATCH(R$6,Data!$1:$1,0))))</f>
        <v>Yes</v>
      </c>
      <c r="S12" s="164" t="str">
        <f ca="1">IF(OR($B12="",S$6=""),"",IF(INDEX(mydata,MATCH($B12,Data!$A:$A,0),MATCH(S$6,Data!$1:$1,0))=0,"",INDEX(mydata,MATCH($B12,Data!$A:$A,0),MATCH(S$6,Data!$1:$1,0))))</f>
        <v/>
      </c>
      <c r="T12" s="164" t="str">
        <f ca="1">IF(OR($B12="",T$6=""),"",IF(INDEX(mydata,MATCH($B12,Data!$A:$A,0),MATCH(T$6,Data!$1:$1,0))=0,"",INDEX(mydata,MATCH($B12,Data!$A:$A,0),MATCH(T$6,Data!$1:$1,0))))</f>
        <v>Yes</v>
      </c>
      <c r="U12" s="164" t="str">
        <f ca="1">IF(OR($B12="",U$6=""),"",IF(INDEX(mydata,MATCH($B12,Data!$A:$A,0),MATCH(U$6,Data!$1:$1,0))=0,"",INDEX(mydata,MATCH($B12,Data!$A:$A,0),MATCH(U$6,Data!$1:$1,0))))</f>
        <v/>
      </c>
      <c r="V12" s="164" t="str">
        <f ca="1">IF(OR($B12="",V$6=""),"",IF(INDEX(mydata,MATCH($B12,Data!$A:$A,0),MATCH(V$6,Data!$1:$1,0))=0,"",INDEX(mydata,MATCH($B12,Data!$A:$A,0),MATCH(V$6,Data!$1:$1,0))))</f>
        <v>Yes</v>
      </c>
      <c r="W12" s="164" t="str">
        <f ca="1">IF(OR($B12="",W$6=""),"",IF(INDEX(mydata,MATCH($B12,Data!$A:$A,0),MATCH(W$6,Data!$1:$1,0))=0,"",INDEX(mydata,MATCH($B12,Data!$A:$A,0),MATCH(W$6,Data!$1:$1,0))))</f>
        <v/>
      </c>
    </row>
    <row r="13" spans="1:23" x14ac:dyDescent="0.4">
      <c r="A13" s="43">
        <f ca="1">IF(B13="","",IF(INDEX(Data!$BR:$BR,MATCH(B13,Data!$A:$A,0),1)=0,"",INDEX(Data!$BR:$BR,MATCH(B13,Data!$A:$A,0),1)))</f>
        <v>1</v>
      </c>
      <c r="B13" s="164" t="str" cm="1">
        <f t="array" aca="1" ref="B13" ca="1">IFERROR(_xlfn.SINGLE(INDEX(Data!A$1:$A$1009,_xlfn.AGGREGATE(15,6,((Data!$D$1:$D$1009=1)/(Data!$D$1:$D$1009=1))*ROW(Data!$D$1:$D$1009),ROW(B13)-ROW(B$6)),1)),"")</f>
        <v>FOX</v>
      </c>
      <c r="C13" s="164" t="str">
        <f t="shared" ca="1" si="0"/>
        <v>AT&amp;T TV Now Plus</v>
      </c>
      <c r="D13" s="164" t="str">
        <f t="shared" ca="1" si="1"/>
        <v>Hulu with Live TV</v>
      </c>
      <c r="E13" s="164" t="str">
        <f t="shared" ca="1" si="2"/>
        <v>Hulu with Live TV</v>
      </c>
      <c r="R13" s="164" t="str">
        <f ca="1">IF(OR($B13="",R$6=""),"",IF(INDEX(mydata,MATCH($B13,Data!$A:$A,0),MATCH(R$6,Data!$1:$1,0))=0,"",INDEX(mydata,MATCH($B13,Data!$A:$A,0),MATCH(R$6,Data!$1:$1,0))))</f>
        <v>Yes</v>
      </c>
      <c r="S13" s="164" t="str">
        <f ca="1">IF(OR($B13="",S$6=""),"",IF(INDEX(mydata,MATCH($B13,Data!$A:$A,0),MATCH(S$6,Data!$1:$1,0))=0,"",INDEX(mydata,MATCH($B13,Data!$A:$A,0),MATCH(S$6,Data!$1:$1,0))))</f>
        <v>Yes</v>
      </c>
      <c r="T13" s="164" t="str">
        <f ca="1">IF(OR($B13="",T$6=""),"",IF(INDEX(mydata,MATCH($B13,Data!$A:$A,0),MATCH(T$6,Data!$1:$1,0))=0,"",INDEX(mydata,MATCH($B13,Data!$A:$A,0),MATCH(T$6,Data!$1:$1,0))))</f>
        <v>Yes</v>
      </c>
      <c r="U13" s="164" t="str">
        <f ca="1">IF(OR($B13="",U$6=""),"",IF(INDEX(mydata,MATCH($B13,Data!$A:$A,0),MATCH(U$6,Data!$1:$1,0))=0,"",INDEX(mydata,MATCH($B13,Data!$A:$A,0),MATCH(U$6,Data!$1:$1,0))))</f>
        <v>Yes</v>
      </c>
      <c r="V13" s="164" t="str">
        <f ca="1">IF(OR($B13="",V$6=""),"",IF(INDEX(mydata,MATCH($B13,Data!$A:$A,0),MATCH(V$6,Data!$1:$1,0))=0,"",INDEX(mydata,MATCH($B13,Data!$A:$A,0),MATCH(V$6,Data!$1:$1,0))))</f>
        <v>Yes</v>
      </c>
      <c r="W13" s="164" t="str">
        <f ca="1">IF(OR($B13="",W$6=""),"",IF(INDEX(mydata,MATCH($B13,Data!$A:$A,0),MATCH(W$6,Data!$1:$1,0))=0,"",INDEX(mydata,MATCH($B13,Data!$A:$A,0),MATCH(W$6,Data!$1:$1,0))))</f>
        <v/>
      </c>
    </row>
    <row r="14" spans="1:23" x14ac:dyDescent="0.4">
      <c r="A14" s="43">
        <f ca="1">IF(B14="","",IF(INDEX(Data!$BR:$BR,MATCH(B14,Data!$A:$A,0),1)=0,"",INDEX(Data!$BR:$BR,MATCH(B14,Data!$A:$A,0),1)))</f>
        <v>2</v>
      </c>
      <c r="B14" s="164" t="str" cm="1">
        <f t="array" aca="1" ref="B14" ca="1">IFERROR(_xlfn.SINGLE(INDEX(Data!A$1:$A$1009,_xlfn.AGGREGATE(15,6,((Data!$D$1:$D$1009=1)/(Data!$D$1:$D$1009=1))*ROW(Data!$D$1:$D$1009),ROW(B14)-ROW(B$6)),1)),"")</f>
        <v>Longhorn Network</v>
      </c>
      <c r="C14" s="164" t="str">
        <f t="shared" ca="1" si="0"/>
        <v>Vidgo</v>
      </c>
      <c r="D14" s="164" t="str">
        <f t="shared" ca="1" si="1"/>
        <v>Vidgo</v>
      </c>
      <c r="E14" s="164" t="str">
        <f t="shared" ca="1" si="2"/>
        <v/>
      </c>
      <c r="R14" s="164" t="str">
        <f ca="1">IF(OR($B14="",R$6=""),"",IF(INDEX(mydata,MATCH($B14,Data!$A:$A,0),MATCH(R$6,Data!$1:$1,0))=0,"",INDEX(mydata,MATCH($B14,Data!$A:$A,0),MATCH(R$6,Data!$1:$1,0))))</f>
        <v/>
      </c>
      <c r="S14" s="164" t="str">
        <f ca="1">IF(OR($B14="",S$6=""),"",IF(INDEX(mydata,MATCH($B14,Data!$A:$A,0),MATCH(S$6,Data!$1:$1,0))=0,"",INDEX(mydata,MATCH($B14,Data!$A:$A,0),MATCH(S$6,Data!$1:$1,0))))</f>
        <v>Yes</v>
      </c>
      <c r="T14" s="164" t="str">
        <f ca="1">IF(OR($B14="",T$6=""),"",IF(INDEX(mydata,MATCH($B14,Data!$A:$A,0),MATCH(T$6,Data!$1:$1,0))=0,"",INDEX(mydata,MATCH($B14,Data!$A:$A,0),MATCH(T$6,Data!$1:$1,0))))</f>
        <v/>
      </c>
      <c r="U14" s="164" t="str">
        <f ca="1">IF(OR($B14="",U$6=""),"",IF(INDEX(mydata,MATCH($B14,Data!$A:$A,0),MATCH(U$6,Data!$1:$1,0))=0,"",INDEX(mydata,MATCH($B14,Data!$A:$A,0),MATCH(U$6,Data!$1:$1,0))))</f>
        <v>Yes</v>
      </c>
      <c r="V14" s="164" t="str">
        <f ca="1">IF(OR($B14="",V$6=""),"",IF(INDEX(mydata,MATCH($B14,Data!$A:$A,0),MATCH(V$6,Data!$1:$1,0))=0,"",INDEX(mydata,MATCH($B14,Data!$A:$A,0),MATCH(V$6,Data!$1:$1,0))))</f>
        <v/>
      </c>
      <c r="W14" s="164" t="str">
        <f ca="1">IF(OR($B14="",W$6=""),"",IF(INDEX(mydata,MATCH($B14,Data!$A:$A,0),MATCH(W$6,Data!$1:$1,0))=0,"",INDEX(mydata,MATCH($B14,Data!$A:$A,0),MATCH(W$6,Data!$1:$1,0))))</f>
        <v/>
      </c>
    </row>
    <row r="15" spans="1:23" x14ac:dyDescent="0.4">
      <c r="A15" s="43">
        <f ca="1">IF(B15="","",IF(INDEX(Data!$BR:$BR,MATCH(B15,Data!$A:$A,0),1)=0,"",INDEX(Data!$BR:$BR,MATCH(B15,Data!$A:$A,0),1)))</f>
        <v>1</v>
      </c>
      <c r="B15" s="164" t="str" cm="1">
        <f t="array" aca="1" ref="B15" ca="1">IFERROR(_xlfn.SINGLE(INDEX(Data!A$1:$A$1009,_xlfn.AGGREGATE(15,6,((Data!$D$1:$D$1009=1)/(Data!$D$1:$D$1009=1))*ROW(Data!$D$1:$D$1009),ROW(B15)-ROW(B$6)),1)),"")</f>
        <v>NBC</v>
      </c>
      <c r="C15" s="164" t="str">
        <f t="shared" ca="1" si="0"/>
        <v>AT&amp;T TV Now Plus</v>
      </c>
      <c r="D15" s="164" t="str">
        <f t="shared" ca="1" si="1"/>
        <v>Hulu with Live TV</v>
      </c>
      <c r="E15" s="164" t="str">
        <f t="shared" ca="1" si="2"/>
        <v>Hulu with Live TV</v>
      </c>
      <c r="R15" s="164" t="str">
        <f ca="1">IF(OR($B15="",R$6=""),"",IF(INDEX(mydata,MATCH($B15,Data!$A:$A,0),MATCH(R$6,Data!$1:$1,0))=0,"",INDEX(mydata,MATCH($B15,Data!$A:$A,0),MATCH(R$6,Data!$1:$1,0))))</f>
        <v>Yes</v>
      </c>
      <c r="S15" s="164" t="str">
        <f ca="1">IF(OR($B15="",S$6=""),"",IF(INDEX(mydata,MATCH($B15,Data!$A:$A,0),MATCH(S$6,Data!$1:$1,0))=0,"",INDEX(mydata,MATCH($B15,Data!$A:$A,0),MATCH(S$6,Data!$1:$1,0))))</f>
        <v/>
      </c>
      <c r="T15" s="164" t="str">
        <f ca="1">IF(OR($B15="",T$6=""),"",IF(INDEX(mydata,MATCH($B15,Data!$A:$A,0),MATCH(T$6,Data!$1:$1,0))=0,"",INDEX(mydata,MATCH($B15,Data!$A:$A,0),MATCH(T$6,Data!$1:$1,0))))</f>
        <v>Yes</v>
      </c>
      <c r="U15" s="164" t="str">
        <f ca="1">IF(OR($B15="",U$6=""),"",IF(INDEX(mydata,MATCH($B15,Data!$A:$A,0),MATCH(U$6,Data!$1:$1,0))=0,"",INDEX(mydata,MATCH($B15,Data!$A:$A,0),MATCH(U$6,Data!$1:$1,0))))</f>
        <v/>
      </c>
      <c r="V15" s="164" t="str">
        <f ca="1">IF(OR($B15="",V$6=""),"",IF(INDEX(mydata,MATCH($B15,Data!$A:$A,0),MATCH(V$6,Data!$1:$1,0))=0,"",INDEX(mydata,MATCH($B15,Data!$A:$A,0),MATCH(V$6,Data!$1:$1,0))))</f>
        <v>Yes</v>
      </c>
      <c r="W15" s="164" t="str">
        <f ca="1">IF(OR($B15="",W$6=""),"",IF(INDEX(mydata,MATCH($B15,Data!$A:$A,0),MATCH(W$6,Data!$1:$1,0))=0,"",INDEX(mydata,MATCH($B15,Data!$A:$A,0),MATCH(W$6,Data!$1:$1,0))))</f>
        <v/>
      </c>
    </row>
    <row r="16" spans="1:23" x14ac:dyDescent="0.4">
      <c r="A16" s="43" t="str">
        <f ca="1">IF(B16="","",IF(INDEX(Data!$BR:$BR,MATCH(B16,Data!$A:$A,0),1)=0,"",INDEX(Data!$BR:$BR,MATCH(B16,Data!$A:$A,0),1)))</f>
        <v/>
      </c>
      <c r="B16" s="164" t="str" cm="1">
        <f t="array" aca="1" ref="B16" ca="1">IFERROR(_xlfn.SINGLE(INDEX(Data!A$1:$A$1009,_xlfn.AGGREGATE(15,6,((Data!$D$1:$D$1009=1)/(Data!$D$1:$D$1009=1))*ROW(Data!$D$1:$D$1009),ROW(B16)-ROW(B$6)),1)),"")</f>
        <v/>
      </c>
      <c r="C16" s="164" t="str">
        <f t="shared" ca="1" si="0"/>
        <v/>
      </c>
      <c r="D16" s="164" t="str">
        <f t="shared" ca="1" si="1"/>
        <v/>
      </c>
      <c r="E16" s="164" t="str">
        <f t="shared" ca="1" si="2"/>
        <v/>
      </c>
      <c r="R16" s="164" t="str">
        <f ca="1">IF(OR($B16="",R$6=""),"",IF(INDEX(mydata,MATCH($B16,Data!$A:$A,0),MATCH(R$6,Data!$1:$1,0))=0,"",INDEX(mydata,MATCH($B16,Data!$A:$A,0),MATCH(R$6,Data!$1:$1,0))))</f>
        <v/>
      </c>
      <c r="S16" s="164" t="str">
        <f ca="1">IF(OR($B16="",S$6=""),"",IF(INDEX(mydata,MATCH($B16,Data!$A:$A,0),MATCH(S$6,Data!$1:$1,0))=0,"",INDEX(mydata,MATCH($B16,Data!$A:$A,0),MATCH(S$6,Data!$1:$1,0))))</f>
        <v/>
      </c>
      <c r="T16" s="164" t="str">
        <f ca="1">IF(OR($B16="",T$6=""),"",IF(INDEX(mydata,MATCH($B16,Data!$A:$A,0),MATCH(T$6,Data!$1:$1,0))=0,"",INDEX(mydata,MATCH($B16,Data!$A:$A,0),MATCH(T$6,Data!$1:$1,0))))</f>
        <v/>
      </c>
      <c r="U16" s="164" t="str">
        <f ca="1">IF(OR($B16="",U$6=""),"",IF(INDEX(mydata,MATCH($B16,Data!$A:$A,0),MATCH(U$6,Data!$1:$1,0))=0,"",INDEX(mydata,MATCH($B16,Data!$A:$A,0),MATCH(U$6,Data!$1:$1,0))))</f>
        <v/>
      </c>
      <c r="V16" s="164" t="str">
        <f ca="1">IF(OR($B16="",V$6=""),"",IF(INDEX(mydata,MATCH($B16,Data!$A:$A,0),MATCH(V$6,Data!$1:$1,0))=0,"",INDEX(mydata,MATCH($B16,Data!$A:$A,0),MATCH(V$6,Data!$1:$1,0))))</f>
        <v/>
      </c>
      <c r="W16" s="164" t="str">
        <f ca="1">IF(OR($B16="",W$6=""),"",IF(INDEX(mydata,MATCH($B16,Data!$A:$A,0),MATCH(W$6,Data!$1:$1,0))=0,"",INDEX(mydata,MATCH($B16,Data!$A:$A,0),MATCH(W$6,Data!$1:$1,0))))</f>
        <v/>
      </c>
    </row>
    <row r="17" spans="1:23" x14ac:dyDescent="0.4">
      <c r="A17" s="43" t="str">
        <f ca="1">IF(B17="","",IF(INDEX(Data!$BR:$BR,MATCH(B17,Data!$A:$A,0),1)=0,"",INDEX(Data!$BR:$BR,MATCH(B17,Data!$A:$A,0),1)))</f>
        <v/>
      </c>
      <c r="B17" s="164" t="str" cm="1">
        <f t="array" aca="1" ref="B17" ca="1">IFERROR(_xlfn.SINGLE(INDEX(Data!A$1:$A$1009,_xlfn.AGGREGATE(15,6,((Data!$D$1:$D$1009=1)/(Data!$D$1:$D$1009=1))*ROW(Data!$D$1:$D$1009),ROW(B17)-ROW(B$6)),1)),"")</f>
        <v/>
      </c>
      <c r="C17" s="164" t="str">
        <f t="shared" ca="1" si="0"/>
        <v/>
      </c>
      <c r="D17" s="164" t="str">
        <f t="shared" ca="1" si="1"/>
        <v/>
      </c>
      <c r="E17" s="164" t="str">
        <f t="shared" ca="1" si="2"/>
        <v/>
      </c>
      <c r="R17" s="164" t="str">
        <f ca="1">IF(OR($B17="",R$6=""),"",IF(INDEX(mydata,MATCH($B17,Data!$A:$A,0),MATCH(R$6,Data!$1:$1,0))=0,"",INDEX(mydata,MATCH($B17,Data!$A:$A,0),MATCH(R$6,Data!$1:$1,0))))</f>
        <v/>
      </c>
      <c r="S17" s="164" t="str">
        <f ca="1">IF(OR($B17="",S$6=""),"",IF(INDEX(mydata,MATCH($B17,Data!$A:$A,0),MATCH(S$6,Data!$1:$1,0))=0,"",INDEX(mydata,MATCH($B17,Data!$A:$A,0),MATCH(S$6,Data!$1:$1,0))))</f>
        <v/>
      </c>
      <c r="T17" s="164" t="str">
        <f ca="1">IF(OR($B17="",T$6=""),"",IF(INDEX(mydata,MATCH($B17,Data!$A:$A,0),MATCH(T$6,Data!$1:$1,0))=0,"",INDEX(mydata,MATCH($B17,Data!$A:$A,0),MATCH(T$6,Data!$1:$1,0))))</f>
        <v/>
      </c>
      <c r="U17" s="164" t="str">
        <f ca="1">IF(OR($B17="",U$6=""),"",IF(INDEX(mydata,MATCH($B17,Data!$A:$A,0),MATCH(U$6,Data!$1:$1,0))=0,"",INDEX(mydata,MATCH($B17,Data!$A:$A,0),MATCH(U$6,Data!$1:$1,0))))</f>
        <v/>
      </c>
      <c r="V17" s="164" t="str">
        <f ca="1">IF(OR($B17="",V$6=""),"",IF(INDEX(mydata,MATCH($B17,Data!$A:$A,0),MATCH(V$6,Data!$1:$1,0))=0,"",INDEX(mydata,MATCH($B17,Data!$A:$A,0),MATCH(V$6,Data!$1:$1,0))))</f>
        <v/>
      </c>
      <c r="W17" s="164" t="str">
        <f ca="1">IF(OR($B17="",W$6=""),"",IF(INDEX(mydata,MATCH($B17,Data!$A:$A,0),MATCH(W$6,Data!$1:$1,0))=0,"",INDEX(mydata,MATCH($B17,Data!$A:$A,0),MATCH(W$6,Data!$1:$1,0))))</f>
        <v/>
      </c>
    </row>
    <row r="18" spans="1:23" x14ac:dyDescent="0.4">
      <c r="A18" s="43" t="str">
        <f ca="1">IF(B18="","",IF(INDEX(Data!$BR:$BR,MATCH(B18,Data!$A:$A,0),1)=0,"",INDEX(Data!$BR:$BR,MATCH(B18,Data!$A:$A,0),1)))</f>
        <v/>
      </c>
      <c r="B18" s="164" t="str" cm="1">
        <f t="array" aca="1" ref="B18" ca="1">IFERROR(_xlfn.SINGLE(INDEX(Data!A$1:$A$1009,_xlfn.AGGREGATE(15,6,((Data!$D$1:$D$1009=1)/(Data!$D$1:$D$1009=1))*ROW(Data!$D$1:$D$1009),ROW(B18)-ROW(B$6)),1)),"")</f>
        <v/>
      </c>
      <c r="C18" s="164" t="str">
        <f t="shared" ca="1" si="0"/>
        <v/>
      </c>
      <c r="D18" s="164" t="str">
        <f t="shared" ca="1" si="1"/>
        <v/>
      </c>
      <c r="E18" s="164" t="str">
        <f t="shared" ca="1" si="2"/>
        <v/>
      </c>
      <c r="R18" s="164" t="str">
        <f ca="1">IF(OR($B18="",R$6=""),"",IF(INDEX(mydata,MATCH($B18,Data!$A:$A,0),MATCH(R$6,Data!$1:$1,0))=0,"",INDEX(mydata,MATCH($B18,Data!$A:$A,0),MATCH(R$6,Data!$1:$1,0))))</f>
        <v/>
      </c>
      <c r="S18" s="164" t="str">
        <f ca="1">IF(OR($B18="",S$6=""),"",IF(INDEX(mydata,MATCH($B18,Data!$A:$A,0),MATCH(S$6,Data!$1:$1,0))=0,"",INDEX(mydata,MATCH($B18,Data!$A:$A,0),MATCH(S$6,Data!$1:$1,0))))</f>
        <v/>
      </c>
      <c r="T18" s="164" t="str">
        <f ca="1">IF(OR($B18="",T$6=""),"",IF(INDEX(mydata,MATCH($B18,Data!$A:$A,0),MATCH(T$6,Data!$1:$1,0))=0,"",INDEX(mydata,MATCH($B18,Data!$A:$A,0),MATCH(T$6,Data!$1:$1,0))))</f>
        <v/>
      </c>
      <c r="U18" s="164" t="str">
        <f ca="1">IF(OR($B18="",U$6=""),"",IF(INDEX(mydata,MATCH($B18,Data!$A:$A,0),MATCH(U$6,Data!$1:$1,0))=0,"",INDEX(mydata,MATCH($B18,Data!$A:$A,0),MATCH(U$6,Data!$1:$1,0))))</f>
        <v/>
      </c>
      <c r="V18" s="164" t="str">
        <f ca="1">IF(OR($B18="",V$6=""),"",IF(INDEX(mydata,MATCH($B18,Data!$A:$A,0),MATCH(V$6,Data!$1:$1,0))=0,"",INDEX(mydata,MATCH($B18,Data!$A:$A,0),MATCH(V$6,Data!$1:$1,0))))</f>
        <v/>
      </c>
      <c r="W18" s="164" t="str">
        <f ca="1">IF(OR($B18="",W$6=""),"",IF(INDEX(mydata,MATCH($B18,Data!$A:$A,0),MATCH(W$6,Data!$1:$1,0))=0,"",INDEX(mydata,MATCH($B18,Data!$A:$A,0),MATCH(W$6,Data!$1:$1,0))))</f>
        <v/>
      </c>
    </row>
    <row r="19" spans="1:23" x14ac:dyDescent="0.4">
      <c r="A19" s="43" t="str">
        <f ca="1">IF(B19="","",IF(INDEX(Data!$BR:$BR,MATCH(B19,Data!$A:$A,0),1)=0,"",INDEX(Data!$BR:$BR,MATCH(B19,Data!$A:$A,0),1)))</f>
        <v/>
      </c>
      <c r="B19" s="164" t="str" cm="1">
        <f t="array" aca="1" ref="B19" ca="1">IFERROR(_xlfn.SINGLE(INDEX(Data!A$1:$A$1009,_xlfn.AGGREGATE(15,6,((Data!$D$1:$D$1009=1)/(Data!$D$1:$D$1009=1))*ROW(Data!$D$1:$D$1009),ROW(B19)-ROW(B$6)),1)),"")</f>
        <v/>
      </c>
      <c r="C19" s="164" t="str">
        <f t="shared" ca="1" si="0"/>
        <v/>
      </c>
      <c r="D19" s="164" t="str">
        <f t="shared" ca="1" si="1"/>
        <v/>
      </c>
      <c r="E19" s="164" t="str">
        <f t="shared" ca="1" si="2"/>
        <v/>
      </c>
      <c r="R19" s="164" t="str">
        <f ca="1">IF(OR($B19="",R$6=""),"",IF(INDEX(mydata,MATCH($B19,Data!$A:$A,0),MATCH(R$6,Data!$1:$1,0))=0,"",INDEX(mydata,MATCH($B19,Data!$A:$A,0),MATCH(R$6,Data!$1:$1,0))))</f>
        <v/>
      </c>
      <c r="S19" s="164" t="str">
        <f ca="1">IF(OR($B19="",S$6=""),"",IF(INDEX(mydata,MATCH($B19,Data!$A:$A,0),MATCH(S$6,Data!$1:$1,0))=0,"",INDEX(mydata,MATCH($B19,Data!$A:$A,0),MATCH(S$6,Data!$1:$1,0))))</f>
        <v/>
      </c>
      <c r="T19" s="164" t="str">
        <f ca="1">IF(OR($B19="",T$6=""),"",IF(INDEX(mydata,MATCH($B19,Data!$A:$A,0),MATCH(T$6,Data!$1:$1,0))=0,"",INDEX(mydata,MATCH($B19,Data!$A:$A,0),MATCH(T$6,Data!$1:$1,0))))</f>
        <v/>
      </c>
      <c r="U19" s="164" t="str">
        <f ca="1">IF(OR($B19="",U$6=""),"",IF(INDEX(mydata,MATCH($B19,Data!$A:$A,0),MATCH(U$6,Data!$1:$1,0))=0,"",INDEX(mydata,MATCH($B19,Data!$A:$A,0),MATCH(U$6,Data!$1:$1,0))))</f>
        <v/>
      </c>
      <c r="V19" s="164" t="str">
        <f ca="1">IF(OR($B19="",V$6=""),"",IF(INDEX(mydata,MATCH($B19,Data!$A:$A,0),MATCH(V$6,Data!$1:$1,0))=0,"",INDEX(mydata,MATCH($B19,Data!$A:$A,0),MATCH(V$6,Data!$1:$1,0))))</f>
        <v/>
      </c>
      <c r="W19" s="164" t="str">
        <f ca="1">IF(OR($B19="",W$6=""),"",IF(INDEX(mydata,MATCH($B19,Data!$A:$A,0),MATCH(W$6,Data!$1:$1,0))=0,"",INDEX(mydata,MATCH($B19,Data!$A:$A,0),MATCH(W$6,Data!$1:$1,0))))</f>
        <v/>
      </c>
    </row>
    <row r="20" spans="1:23" x14ac:dyDescent="0.4">
      <c r="A20" s="43" t="str">
        <f ca="1">IF(B20="","",IF(INDEX(Data!$BR:$BR,MATCH(B20,Data!$A:$A,0),1)=0,"",INDEX(Data!$BR:$BR,MATCH(B20,Data!$A:$A,0),1)))</f>
        <v/>
      </c>
      <c r="B20" s="164" t="str" cm="1">
        <f t="array" aca="1" ref="B20" ca="1">IFERROR(_xlfn.SINGLE(INDEX(Data!A$1:$A$1009,_xlfn.AGGREGATE(15,6,((Data!$D$1:$D$1009=1)/(Data!$D$1:$D$1009=1))*ROW(Data!$D$1:$D$1009),ROW(B20)-ROW(B$6)),1)),"")</f>
        <v/>
      </c>
      <c r="C20" s="164" t="str">
        <f t="shared" ca="1" si="0"/>
        <v/>
      </c>
      <c r="D20" s="164" t="str">
        <f t="shared" ca="1" si="1"/>
        <v/>
      </c>
      <c r="E20" s="164" t="str">
        <f t="shared" ca="1" si="2"/>
        <v/>
      </c>
      <c r="R20" s="164" t="str">
        <f ca="1">IF(OR($B20="",R$6=""),"",IF(INDEX(mydata,MATCH($B20,Data!$A:$A,0),MATCH(R$6,Data!$1:$1,0))=0,"",INDEX(mydata,MATCH($B20,Data!$A:$A,0),MATCH(R$6,Data!$1:$1,0))))</f>
        <v/>
      </c>
      <c r="S20" s="164" t="str">
        <f ca="1">IF(OR($B20="",S$6=""),"",IF(INDEX(mydata,MATCH($B20,Data!$A:$A,0),MATCH(S$6,Data!$1:$1,0))=0,"",INDEX(mydata,MATCH($B20,Data!$A:$A,0),MATCH(S$6,Data!$1:$1,0))))</f>
        <v/>
      </c>
      <c r="T20" s="164" t="str">
        <f ca="1">IF(OR($B20="",T$6=""),"",IF(INDEX(mydata,MATCH($B20,Data!$A:$A,0),MATCH(T$6,Data!$1:$1,0))=0,"",INDEX(mydata,MATCH($B20,Data!$A:$A,0),MATCH(T$6,Data!$1:$1,0))))</f>
        <v/>
      </c>
      <c r="U20" s="164" t="str">
        <f ca="1">IF(OR($B20="",U$6=""),"",IF(INDEX(mydata,MATCH($B20,Data!$A:$A,0),MATCH(U$6,Data!$1:$1,0))=0,"",INDEX(mydata,MATCH($B20,Data!$A:$A,0),MATCH(U$6,Data!$1:$1,0))))</f>
        <v/>
      </c>
      <c r="V20" s="164" t="str">
        <f ca="1">IF(OR($B20="",V$6=""),"",IF(INDEX(mydata,MATCH($B20,Data!$A:$A,0),MATCH(V$6,Data!$1:$1,0))=0,"",INDEX(mydata,MATCH($B20,Data!$A:$A,0),MATCH(V$6,Data!$1:$1,0))))</f>
        <v/>
      </c>
      <c r="W20" s="164" t="str">
        <f ca="1">IF(OR($B20="",W$6=""),"",IF(INDEX(mydata,MATCH($B20,Data!$A:$A,0),MATCH(W$6,Data!$1:$1,0))=0,"",INDEX(mydata,MATCH($B20,Data!$A:$A,0),MATCH(W$6,Data!$1:$1,0))))</f>
        <v/>
      </c>
    </row>
    <row r="21" spans="1:23" x14ac:dyDescent="0.4">
      <c r="A21" s="43" t="str">
        <f ca="1">IF(B21="","",IF(INDEX(Data!$BR:$BR,MATCH(B21,Data!$A:$A,0),1)=0,"",INDEX(Data!$BR:$BR,MATCH(B21,Data!$A:$A,0),1)))</f>
        <v/>
      </c>
      <c r="B21" s="164" t="str" cm="1">
        <f t="array" aca="1" ref="B21" ca="1">IFERROR(_xlfn.SINGLE(INDEX(Data!A$1:$A$1009,_xlfn.AGGREGATE(15,6,((Data!$D$1:$D$1009=1)/(Data!$D$1:$D$1009=1))*ROW(Data!$D$1:$D$1009),ROW(B21)-ROW(B$6)),1)),"")</f>
        <v/>
      </c>
      <c r="C21" s="164" t="str">
        <f t="shared" ca="1" si="0"/>
        <v/>
      </c>
      <c r="D21" s="164" t="str">
        <f t="shared" ca="1" si="1"/>
        <v/>
      </c>
      <c r="E21" s="164" t="str">
        <f t="shared" ca="1" si="2"/>
        <v/>
      </c>
      <c r="R21" s="164" t="str">
        <f ca="1">IF(OR($B21="",R$6=""),"",IF(INDEX(mydata,MATCH($B21,Data!$A:$A,0),MATCH(R$6,Data!$1:$1,0))=0,"",INDEX(mydata,MATCH($B21,Data!$A:$A,0),MATCH(R$6,Data!$1:$1,0))))</f>
        <v/>
      </c>
      <c r="S21" s="164" t="str">
        <f ca="1">IF(OR($B21="",S$6=""),"",IF(INDEX(mydata,MATCH($B21,Data!$A:$A,0),MATCH(S$6,Data!$1:$1,0))=0,"",INDEX(mydata,MATCH($B21,Data!$A:$A,0),MATCH(S$6,Data!$1:$1,0))))</f>
        <v/>
      </c>
      <c r="T21" s="164" t="str">
        <f ca="1">IF(OR($B21="",T$6=""),"",IF(INDEX(mydata,MATCH($B21,Data!$A:$A,0),MATCH(T$6,Data!$1:$1,0))=0,"",INDEX(mydata,MATCH($B21,Data!$A:$A,0),MATCH(T$6,Data!$1:$1,0))))</f>
        <v/>
      </c>
      <c r="U21" s="164" t="str">
        <f ca="1">IF(OR($B21="",U$6=""),"",IF(INDEX(mydata,MATCH($B21,Data!$A:$A,0),MATCH(U$6,Data!$1:$1,0))=0,"",INDEX(mydata,MATCH($B21,Data!$A:$A,0),MATCH(U$6,Data!$1:$1,0))))</f>
        <v/>
      </c>
      <c r="V21" s="164" t="str">
        <f ca="1">IF(OR($B21="",V$6=""),"",IF(INDEX(mydata,MATCH($B21,Data!$A:$A,0),MATCH(V$6,Data!$1:$1,0))=0,"",INDEX(mydata,MATCH($B21,Data!$A:$A,0),MATCH(V$6,Data!$1:$1,0))))</f>
        <v/>
      </c>
      <c r="W21" s="164" t="str">
        <f ca="1">IF(OR($B21="",W$6=""),"",IF(INDEX(mydata,MATCH($B21,Data!$A:$A,0),MATCH(W$6,Data!$1:$1,0))=0,"",INDEX(mydata,MATCH($B21,Data!$A:$A,0),MATCH(W$6,Data!$1:$1,0))))</f>
        <v/>
      </c>
    </row>
    <row r="22" spans="1:23" x14ac:dyDescent="0.4">
      <c r="A22" s="43" t="str">
        <f ca="1">IF(B22="","",IF(INDEX(Data!$BR:$BR,MATCH(B22,Data!$A:$A,0),1)=0,"",INDEX(Data!$BR:$BR,MATCH(B22,Data!$A:$A,0),1)))</f>
        <v/>
      </c>
      <c r="B22" s="164" t="str" cm="1">
        <f t="array" aca="1" ref="B22" ca="1">IFERROR(_xlfn.SINGLE(INDEX(Data!A$1:$A$1009,_xlfn.AGGREGATE(15,6,((Data!$D$1:$D$1009=1)/(Data!$D$1:$D$1009=1))*ROW(Data!$D$1:$D$1009),ROW(B22)-ROW(B$6)),1)),"")</f>
        <v/>
      </c>
      <c r="C22" s="164" t="str">
        <f t="shared" ca="1" si="0"/>
        <v/>
      </c>
      <c r="D22" s="164" t="str">
        <f t="shared" ca="1" si="1"/>
        <v/>
      </c>
      <c r="E22" s="164" t="str">
        <f t="shared" ca="1" si="2"/>
        <v/>
      </c>
      <c r="R22" s="164" t="str">
        <f ca="1">IF(OR($B22="",R$6=""),"",IF(INDEX(mydata,MATCH($B22,Data!$A:$A,0),MATCH(R$6,Data!$1:$1,0))=0,"",INDEX(mydata,MATCH($B22,Data!$A:$A,0),MATCH(R$6,Data!$1:$1,0))))</f>
        <v/>
      </c>
      <c r="S22" s="164" t="str">
        <f ca="1">IF(OR($B22="",S$6=""),"",IF(INDEX(mydata,MATCH($B22,Data!$A:$A,0),MATCH(S$6,Data!$1:$1,0))=0,"",INDEX(mydata,MATCH($B22,Data!$A:$A,0),MATCH(S$6,Data!$1:$1,0))))</f>
        <v/>
      </c>
      <c r="T22" s="164" t="str">
        <f ca="1">IF(OR($B22="",T$6=""),"",IF(INDEX(mydata,MATCH($B22,Data!$A:$A,0),MATCH(T$6,Data!$1:$1,0))=0,"",INDEX(mydata,MATCH($B22,Data!$A:$A,0),MATCH(T$6,Data!$1:$1,0))))</f>
        <v/>
      </c>
      <c r="U22" s="164" t="str">
        <f ca="1">IF(OR($B22="",U$6=""),"",IF(INDEX(mydata,MATCH($B22,Data!$A:$A,0),MATCH(U$6,Data!$1:$1,0))=0,"",INDEX(mydata,MATCH($B22,Data!$A:$A,0),MATCH(U$6,Data!$1:$1,0))))</f>
        <v/>
      </c>
      <c r="V22" s="164" t="str">
        <f ca="1">IF(OR($B22="",V$6=""),"",IF(INDEX(mydata,MATCH($B22,Data!$A:$A,0),MATCH(V$6,Data!$1:$1,0))=0,"",INDEX(mydata,MATCH($B22,Data!$A:$A,0),MATCH(V$6,Data!$1:$1,0))))</f>
        <v/>
      </c>
      <c r="W22" s="164" t="str">
        <f ca="1">IF(OR($B22="",W$6=""),"",IF(INDEX(mydata,MATCH($B22,Data!$A:$A,0),MATCH(W$6,Data!$1:$1,0))=0,"",INDEX(mydata,MATCH($B22,Data!$A:$A,0),MATCH(W$6,Data!$1:$1,0))))</f>
        <v/>
      </c>
    </row>
    <row r="23" spans="1:23" x14ac:dyDescent="0.4">
      <c r="A23" s="43" t="str">
        <f ca="1">IF(B23="","",IF(INDEX(Data!$BR:$BR,MATCH(B23,Data!$A:$A,0),1)=0,"",INDEX(Data!$BR:$BR,MATCH(B23,Data!$A:$A,0),1)))</f>
        <v/>
      </c>
      <c r="B23" s="164" t="str" cm="1">
        <f t="array" aca="1" ref="B23" ca="1">IFERROR(_xlfn.SINGLE(INDEX(Data!A$1:$A$1009,_xlfn.AGGREGATE(15,6,((Data!$D$1:$D$1009=1)/(Data!$D$1:$D$1009=1))*ROW(Data!$D$1:$D$1009),ROW(B23)-ROW(B$6)),1)),"")</f>
        <v/>
      </c>
      <c r="C23" s="164" t="str">
        <f t="shared" ca="1" si="0"/>
        <v/>
      </c>
      <c r="D23" s="164" t="str">
        <f t="shared" ca="1" si="1"/>
        <v/>
      </c>
      <c r="E23" s="164" t="str">
        <f t="shared" ca="1" si="2"/>
        <v/>
      </c>
      <c r="R23" s="164" t="str">
        <f ca="1">IF(OR($B23="",R$6=""),"",IF(INDEX(mydata,MATCH($B23,Data!$A:$A,0),MATCH(R$6,Data!$1:$1,0))=0,"",INDEX(mydata,MATCH($B23,Data!$A:$A,0),MATCH(R$6,Data!$1:$1,0))))</f>
        <v/>
      </c>
      <c r="S23" s="164" t="str">
        <f ca="1">IF(OR($B23="",S$6=""),"",IF(INDEX(mydata,MATCH($B23,Data!$A:$A,0),MATCH(S$6,Data!$1:$1,0))=0,"",INDEX(mydata,MATCH($B23,Data!$A:$A,0),MATCH(S$6,Data!$1:$1,0))))</f>
        <v/>
      </c>
      <c r="T23" s="164" t="str">
        <f ca="1">IF(OR($B23="",T$6=""),"",IF(INDEX(mydata,MATCH($B23,Data!$A:$A,0),MATCH(T$6,Data!$1:$1,0))=0,"",INDEX(mydata,MATCH($B23,Data!$A:$A,0),MATCH(T$6,Data!$1:$1,0))))</f>
        <v/>
      </c>
      <c r="U23" s="164" t="str">
        <f ca="1">IF(OR($B23="",U$6=""),"",IF(INDEX(mydata,MATCH($B23,Data!$A:$A,0),MATCH(U$6,Data!$1:$1,0))=0,"",INDEX(mydata,MATCH($B23,Data!$A:$A,0),MATCH(U$6,Data!$1:$1,0))))</f>
        <v/>
      </c>
      <c r="V23" s="164" t="str">
        <f ca="1">IF(OR($B23="",V$6=""),"",IF(INDEX(mydata,MATCH($B23,Data!$A:$A,0),MATCH(V$6,Data!$1:$1,0))=0,"",INDEX(mydata,MATCH($B23,Data!$A:$A,0),MATCH(V$6,Data!$1:$1,0))))</f>
        <v/>
      </c>
      <c r="W23" s="164" t="str">
        <f ca="1">IF(OR($B23="",W$6=""),"",IF(INDEX(mydata,MATCH($B23,Data!$A:$A,0),MATCH(W$6,Data!$1:$1,0))=0,"",INDEX(mydata,MATCH($B23,Data!$A:$A,0),MATCH(W$6,Data!$1:$1,0))))</f>
        <v/>
      </c>
    </row>
    <row r="24" spans="1:23" x14ac:dyDescent="0.4">
      <c r="A24" s="43" t="str">
        <f ca="1">IF(B24="","",IF(INDEX(Data!$BR:$BR,MATCH(B24,Data!$A:$A,0),1)=0,"",INDEX(Data!$BR:$BR,MATCH(B24,Data!$A:$A,0),1)))</f>
        <v/>
      </c>
      <c r="B24" s="164" t="str" cm="1">
        <f t="array" aca="1" ref="B24" ca="1">IFERROR(_xlfn.SINGLE(INDEX(Data!A$1:$A$1009,_xlfn.AGGREGATE(15,6,((Data!$D$1:$D$1009=1)/(Data!$D$1:$D$1009=1))*ROW(Data!$D$1:$D$1009),ROW(B24)-ROW(B$6)),1)),"")</f>
        <v/>
      </c>
      <c r="C24" s="164" t="str">
        <f t="shared" ca="1" si="0"/>
        <v/>
      </c>
      <c r="D24" s="164" t="str">
        <f t="shared" ca="1" si="1"/>
        <v/>
      </c>
      <c r="E24" s="164" t="str">
        <f t="shared" ca="1" si="2"/>
        <v/>
      </c>
      <c r="R24" s="164" t="str">
        <f ca="1">IF(OR($B24="",R$6=""),"",IF(INDEX(mydata,MATCH($B24,Data!$A:$A,0),MATCH(R$6,Data!$1:$1,0))=0,"",INDEX(mydata,MATCH($B24,Data!$A:$A,0),MATCH(R$6,Data!$1:$1,0))))</f>
        <v/>
      </c>
      <c r="S24" s="164" t="str">
        <f ca="1">IF(OR($B24="",S$6=""),"",IF(INDEX(mydata,MATCH($B24,Data!$A:$A,0),MATCH(S$6,Data!$1:$1,0))=0,"",INDEX(mydata,MATCH($B24,Data!$A:$A,0),MATCH(S$6,Data!$1:$1,0))))</f>
        <v/>
      </c>
      <c r="T24" s="164" t="str">
        <f ca="1">IF(OR($B24="",T$6=""),"",IF(INDEX(mydata,MATCH($B24,Data!$A:$A,0),MATCH(T$6,Data!$1:$1,0))=0,"",INDEX(mydata,MATCH($B24,Data!$A:$A,0),MATCH(T$6,Data!$1:$1,0))))</f>
        <v/>
      </c>
      <c r="U24" s="164" t="str">
        <f ca="1">IF(OR($B24="",U$6=""),"",IF(INDEX(mydata,MATCH($B24,Data!$A:$A,0),MATCH(U$6,Data!$1:$1,0))=0,"",INDEX(mydata,MATCH($B24,Data!$A:$A,0),MATCH(U$6,Data!$1:$1,0))))</f>
        <v/>
      </c>
      <c r="V24" s="164" t="str">
        <f ca="1">IF(OR($B24="",V$6=""),"",IF(INDEX(mydata,MATCH($B24,Data!$A:$A,0),MATCH(V$6,Data!$1:$1,0))=0,"",INDEX(mydata,MATCH($B24,Data!$A:$A,0),MATCH(V$6,Data!$1:$1,0))))</f>
        <v/>
      </c>
      <c r="W24" s="164" t="str">
        <f ca="1">IF(OR($B24="",W$6=""),"",IF(INDEX(mydata,MATCH($B24,Data!$A:$A,0),MATCH(W$6,Data!$1:$1,0))=0,"",INDEX(mydata,MATCH($B24,Data!$A:$A,0),MATCH(W$6,Data!$1:$1,0))))</f>
        <v/>
      </c>
    </row>
    <row r="25" spans="1:23" x14ac:dyDescent="0.4">
      <c r="A25" s="43" t="str">
        <f ca="1">IF(B25="","",IF(INDEX(Data!$BR:$BR,MATCH(B25,Data!$A:$A,0),1)=0,"",INDEX(Data!$BR:$BR,MATCH(B25,Data!$A:$A,0),1)))</f>
        <v/>
      </c>
      <c r="B25" s="164" t="str" cm="1">
        <f t="array" aca="1" ref="B25" ca="1">IFERROR(_xlfn.SINGLE(INDEX(Data!A$1:$A$1009,_xlfn.AGGREGATE(15,6,((Data!$D$1:$D$1009=1)/(Data!$D$1:$D$1009=1))*ROW(Data!$D$1:$D$1009),ROW(B25)-ROW(B$6)),1)),"")</f>
        <v/>
      </c>
      <c r="C25" s="164" t="str">
        <f t="shared" ca="1" si="0"/>
        <v/>
      </c>
      <c r="D25" s="164" t="str">
        <f t="shared" ca="1" si="1"/>
        <v/>
      </c>
      <c r="E25" s="164" t="str">
        <f t="shared" ca="1" si="2"/>
        <v/>
      </c>
      <c r="R25" s="164" t="str">
        <f ca="1">IF(OR($B25="",R$6=""),"",IF(INDEX(mydata,MATCH($B25,Data!$A:$A,0),MATCH(R$6,Data!$1:$1,0))=0,"",INDEX(mydata,MATCH($B25,Data!$A:$A,0),MATCH(R$6,Data!$1:$1,0))))</f>
        <v/>
      </c>
      <c r="S25" s="164" t="str">
        <f ca="1">IF(OR($B25="",S$6=""),"",IF(INDEX(mydata,MATCH($B25,Data!$A:$A,0),MATCH(S$6,Data!$1:$1,0))=0,"",INDEX(mydata,MATCH($B25,Data!$A:$A,0),MATCH(S$6,Data!$1:$1,0))))</f>
        <v/>
      </c>
      <c r="T25" s="164" t="str">
        <f ca="1">IF(OR($B25="",T$6=""),"",IF(INDEX(mydata,MATCH($B25,Data!$A:$A,0),MATCH(T$6,Data!$1:$1,0))=0,"",INDEX(mydata,MATCH($B25,Data!$A:$A,0),MATCH(T$6,Data!$1:$1,0))))</f>
        <v/>
      </c>
      <c r="U25" s="164" t="str">
        <f ca="1">IF(OR($B25="",U$6=""),"",IF(INDEX(mydata,MATCH($B25,Data!$A:$A,0),MATCH(U$6,Data!$1:$1,0))=0,"",INDEX(mydata,MATCH($B25,Data!$A:$A,0),MATCH(U$6,Data!$1:$1,0))))</f>
        <v/>
      </c>
      <c r="V25" s="164" t="str">
        <f ca="1">IF(OR($B25="",V$6=""),"",IF(INDEX(mydata,MATCH($B25,Data!$A:$A,0),MATCH(V$6,Data!$1:$1,0))=0,"",INDEX(mydata,MATCH($B25,Data!$A:$A,0),MATCH(V$6,Data!$1:$1,0))))</f>
        <v/>
      </c>
      <c r="W25" s="164" t="str">
        <f ca="1">IF(OR($B25="",W$6=""),"",IF(INDEX(mydata,MATCH($B25,Data!$A:$A,0),MATCH(W$6,Data!$1:$1,0))=0,"",INDEX(mydata,MATCH($B25,Data!$A:$A,0),MATCH(W$6,Data!$1:$1,0))))</f>
        <v/>
      </c>
    </row>
    <row r="26" spans="1:23" x14ac:dyDescent="0.4">
      <c r="A26" s="43" t="str">
        <f ca="1">IF(B26="","",IF(INDEX(Data!$BR:$BR,MATCH(B26,Data!$A:$A,0),1)=0,"",INDEX(Data!$BR:$BR,MATCH(B26,Data!$A:$A,0),1)))</f>
        <v/>
      </c>
      <c r="B26" s="164" t="str" cm="1">
        <f t="array" aca="1" ref="B26" ca="1">IFERROR(_xlfn.SINGLE(INDEX(Data!A$1:$A$1009,_xlfn.AGGREGATE(15,6,((Data!$D$1:$D$1009=1)/(Data!$D$1:$D$1009=1))*ROW(Data!$D$1:$D$1009),ROW(B26)-ROW(B$6)),1)),"")</f>
        <v/>
      </c>
      <c r="C26" s="164" t="str">
        <f t="shared" ca="1" si="0"/>
        <v/>
      </c>
      <c r="D26" s="164" t="str">
        <f t="shared" ca="1" si="1"/>
        <v/>
      </c>
      <c r="E26" s="164" t="str">
        <f t="shared" ca="1" si="2"/>
        <v/>
      </c>
      <c r="R26" s="164" t="str">
        <f ca="1">IF(OR($B26="",R$6=""),"",IF(INDEX(mydata,MATCH($B26,Data!$A:$A,0),MATCH(R$6,Data!$1:$1,0))=0,"",INDEX(mydata,MATCH($B26,Data!$A:$A,0),MATCH(R$6,Data!$1:$1,0))))</f>
        <v/>
      </c>
      <c r="S26" s="164" t="str">
        <f ca="1">IF(OR($B26="",S$6=""),"",IF(INDEX(mydata,MATCH($B26,Data!$A:$A,0),MATCH(S$6,Data!$1:$1,0))=0,"",INDEX(mydata,MATCH($B26,Data!$A:$A,0),MATCH(S$6,Data!$1:$1,0))))</f>
        <v/>
      </c>
      <c r="T26" s="164" t="str">
        <f ca="1">IF(OR($B26="",T$6=""),"",IF(INDEX(mydata,MATCH($B26,Data!$A:$A,0),MATCH(T$6,Data!$1:$1,0))=0,"",INDEX(mydata,MATCH($B26,Data!$A:$A,0),MATCH(T$6,Data!$1:$1,0))))</f>
        <v/>
      </c>
      <c r="U26" s="164" t="str">
        <f ca="1">IF(OR($B26="",U$6=""),"",IF(INDEX(mydata,MATCH($B26,Data!$A:$A,0),MATCH(U$6,Data!$1:$1,0))=0,"",INDEX(mydata,MATCH($B26,Data!$A:$A,0),MATCH(U$6,Data!$1:$1,0))))</f>
        <v/>
      </c>
      <c r="V26" s="164" t="str">
        <f ca="1">IF(OR($B26="",V$6=""),"",IF(INDEX(mydata,MATCH($B26,Data!$A:$A,0),MATCH(V$6,Data!$1:$1,0))=0,"",INDEX(mydata,MATCH($B26,Data!$A:$A,0),MATCH(V$6,Data!$1:$1,0))))</f>
        <v/>
      </c>
      <c r="W26" s="164" t="str">
        <f ca="1">IF(OR($B26="",W$6=""),"",IF(INDEX(mydata,MATCH($B26,Data!$A:$A,0),MATCH(W$6,Data!$1:$1,0))=0,"",INDEX(mydata,MATCH($B26,Data!$A:$A,0),MATCH(W$6,Data!$1:$1,0))))</f>
        <v/>
      </c>
    </row>
    <row r="27" spans="1:23" x14ac:dyDescent="0.4">
      <c r="A27" s="43" t="str">
        <f ca="1">IF(B27="","",IF(INDEX(Data!$BR:$BR,MATCH(B27,Data!$A:$A,0),1)=0,"",INDEX(Data!$BR:$BR,MATCH(B27,Data!$A:$A,0),1)))</f>
        <v/>
      </c>
      <c r="B27" s="164" t="str" cm="1">
        <f t="array" aca="1" ref="B27" ca="1">IFERROR(_xlfn.SINGLE(INDEX(Data!A$1:$A$1009,_xlfn.AGGREGATE(15,6,((Data!$D$1:$D$1009=1)/(Data!$D$1:$D$1009=1))*ROW(Data!$D$1:$D$1009),ROW(B27)-ROW(B$6)),1)),"")</f>
        <v/>
      </c>
      <c r="C27" s="164" t="str">
        <f t="shared" ca="1" si="0"/>
        <v/>
      </c>
      <c r="D27" s="164" t="str">
        <f t="shared" ca="1" si="1"/>
        <v/>
      </c>
      <c r="E27" s="164" t="str">
        <f t="shared" ca="1" si="2"/>
        <v/>
      </c>
      <c r="R27" s="164" t="str">
        <f ca="1">IF(OR($B27="",R$6=""),"",IF(INDEX(mydata,MATCH($B27,Data!$A:$A,0),MATCH(R$6,Data!$1:$1,0))=0,"",INDEX(mydata,MATCH($B27,Data!$A:$A,0),MATCH(R$6,Data!$1:$1,0))))</f>
        <v/>
      </c>
      <c r="S27" s="164" t="str">
        <f ca="1">IF(OR($B27="",S$6=""),"",IF(INDEX(mydata,MATCH($B27,Data!$A:$A,0),MATCH(S$6,Data!$1:$1,0))=0,"",INDEX(mydata,MATCH($B27,Data!$A:$A,0),MATCH(S$6,Data!$1:$1,0))))</f>
        <v/>
      </c>
      <c r="T27" s="164" t="str">
        <f ca="1">IF(OR($B27="",T$6=""),"",IF(INDEX(mydata,MATCH($B27,Data!$A:$A,0),MATCH(T$6,Data!$1:$1,0))=0,"",INDEX(mydata,MATCH($B27,Data!$A:$A,0),MATCH(T$6,Data!$1:$1,0))))</f>
        <v/>
      </c>
      <c r="U27" s="164" t="str">
        <f ca="1">IF(OR($B27="",U$6=""),"",IF(INDEX(mydata,MATCH($B27,Data!$A:$A,0),MATCH(U$6,Data!$1:$1,0))=0,"",INDEX(mydata,MATCH($B27,Data!$A:$A,0),MATCH(U$6,Data!$1:$1,0))))</f>
        <v/>
      </c>
      <c r="V27" s="164" t="str">
        <f ca="1">IF(OR($B27="",V$6=""),"",IF(INDEX(mydata,MATCH($B27,Data!$A:$A,0),MATCH(V$6,Data!$1:$1,0))=0,"",INDEX(mydata,MATCH($B27,Data!$A:$A,0),MATCH(V$6,Data!$1:$1,0))))</f>
        <v/>
      </c>
      <c r="W27" s="164" t="str">
        <f ca="1">IF(OR($B27="",W$6=""),"",IF(INDEX(mydata,MATCH($B27,Data!$A:$A,0),MATCH(W$6,Data!$1:$1,0))=0,"",INDEX(mydata,MATCH($B27,Data!$A:$A,0),MATCH(W$6,Data!$1:$1,0))))</f>
        <v/>
      </c>
    </row>
    <row r="28" spans="1:23" x14ac:dyDescent="0.4">
      <c r="A28" s="43" t="str">
        <f ca="1">IF(B28="","",IF(INDEX(Data!$BR:$BR,MATCH(B28,Data!$A:$A,0),1)=0,"",INDEX(Data!$BR:$BR,MATCH(B28,Data!$A:$A,0),1)))</f>
        <v/>
      </c>
      <c r="B28" s="164" t="str" cm="1">
        <f t="array" aca="1" ref="B28" ca="1">IFERROR(_xlfn.SINGLE(INDEX(Data!A$1:$A$1009,_xlfn.AGGREGATE(15,6,((Data!$D$1:$D$1009=1)/(Data!$D$1:$D$1009=1))*ROW(Data!$D$1:$D$1009),ROW(B28)-ROW(B$6)),1)),"")</f>
        <v/>
      </c>
      <c r="C28" s="164" t="str">
        <f t="shared" ca="1" si="0"/>
        <v/>
      </c>
      <c r="D28" s="164" t="str">
        <f t="shared" ca="1" si="1"/>
        <v/>
      </c>
      <c r="E28" s="164" t="str">
        <f t="shared" ca="1" si="2"/>
        <v/>
      </c>
      <c r="R28" s="164" t="str">
        <f ca="1">IF(OR($B28="",R$6=""),"",IF(INDEX(mydata,MATCH($B28,Data!$A:$A,0),MATCH(R$6,Data!$1:$1,0))=0,"",INDEX(mydata,MATCH($B28,Data!$A:$A,0),MATCH(R$6,Data!$1:$1,0))))</f>
        <v/>
      </c>
      <c r="S28" s="164" t="str">
        <f ca="1">IF(OR($B28="",S$6=""),"",IF(INDEX(mydata,MATCH($B28,Data!$A:$A,0),MATCH(S$6,Data!$1:$1,0))=0,"",INDEX(mydata,MATCH($B28,Data!$A:$A,0),MATCH(S$6,Data!$1:$1,0))))</f>
        <v/>
      </c>
      <c r="T28" s="164" t="str">
        <f ca="1">IF(OR($B28="",T$6=""),"",IF(INDEX(mydata,MATCH($B28,Data!$A:$A,0),MATCH(T$6,Data!$1:$1,0))=0,"",INDEX(mydata,MATCH($B28,Data!$A:$A,0),MATCH(T$6,Data!$1:$1,0))))</f>
        <v/>
      </c>
      <c r="U28" s="164" t="str">
        <f ca="1">IF(OR($B28="",U$6=""),"",IF(INDEX(mydata,MATCH($B28,Data!$A:$A,0),MATCH(U$6,Data!$1:$1,0))=0,"",INDEX(mydata,MATCH($B28,Data!$A:$A,0),MATCH(U$6,Data!$1:$1,0))))</f>
        <v/>
      </c>
      <c r="V28" s="164" t="str">
        <f ca="1">IF(OR($B28="",V$6=""),"",IF(INDEX(mydata,MATCH($B28,Data!$A:$A,0),MATCH(V$6,Data!$1:$1,0))=0,"",INDEX(mydata,MATCH($B28,Data!$A:$A,0),MATCH(V$6,Data!$1:$1,0))))</f>
        <v/>
      </c>
      <c r="W28" s="164" t="str">
        <f ca="1">IF(OR($B28="",W$6=""),"",IF(INDEX(mydata,MATCH($B28,Data!$A:$A,0),MATCH(W$6,Data!$1:$1,0))=0,"",INDEX(mydata,MATCH($B28,Data!$A:$A,0),MATCH(W$6,Data!$1:$1,0))))</f>
        <v/>
      </c>
    </row>
    <row r="29" spans="1:23" x14ac:dyDescent="0.4">
      <c r="A29" s="43" t="str">
        <f ca="1">IF(B29="","",IF(INDEX(Data!$BR:$BR,MATCH(B29,Data!$A:$A,0),1)=0,"",INDEX(Data!$BR:$BR,MATCH(B29,Data!$A:$A,0),1)))</f>
        <v/>
      </c>
      <c r="B29" s="164" t="str" cm="1">
        <f t="array" aca="1" ref="B29" ca="1">IFERROR(_xlfn.SINGLE(INDEX(Data!A$1:$A$1009,_xlfn.AGGREGATE(15,6,((Data!$D$1:$D$1009=1)/(Data!$D$1:$D$1009=1))*ROW(Data!$D$1:$D$1009),ROW(B29)-ROW(B$6)),1)),"")</f>
        <v/>
      </c>
      <c r="C29" s="164" t="str">
        <f t="shared" ca="1" si="0"/>
        <v/>
      </c>
      <c r="D29" s="164" t="str">
        <f t="shared" ca="1" si="1"/>
        <v/>
      </c>
      <c r="E29" s="164" t="str">
        <f t="shared" ca="1" si="2"/>
        <v/>
      </c>
      <c r="R29" s="164" t="str">
        <f ca="1">IF(OR($B29="",R$6=""),"",IF(INDEX(mydata,MATCH($B29,Data!$A:$A,0),MATCH(R$6,Data!$1:$1,0))=0,"",INDEX(mydata,MATCH($B29,Data!$A:$A,0),MATCH(R$6,Data!$1:$1,0))))</f>
        <v/>
      </c>
      <c r="S29" s="164" t="str">
        <f ca="1">IF(OR($B29="",S$6=""),"",IF(INDEX(mydata,MATCH($B29,Data!$A:$A,0),MATCH(S$6,Data!$1:$1,0))=0,"",INDEX(mydata,MATCH($B29,Data!$A:$A,0),MATCH(S$6,Data!$1:$1,0))))</f>
        <v/>
      </c>
      <c r="T29" s="164" t="str">
        <f ca="1">IF(OR($B29="",T$6=""),"",IF(INDEX(mydata,MATCH($B29,Data!$A:$A,0),MATCH(T$6,Data!$1:$1,0))=0,"",INDEX(mydata,MATCH($B29,Data!$A:$A,0),MATCH(T$6,Data!$1:$1,0))))</f>
        <v/>
      </c>
      <c r="U29" s="164" t="str">
        <f ca="1">IF(OR($B29="",U$6=""),"",IF(INDEX(mydata,MATCH($B29,Data!$A:$A,0),MATCH(U$6,Data!$1:$1,0))=0,"",INDEX(mydata,MATCH($B29,Data!$A:$A,0),MATCH(U$6,Data!$1:$1,0))))</f>
        <v/>
      </c>
      <c r="V29" s="164" t="str">
        <f ca="1">IF(OR($B29="",V$6=""),"",IF(INDEX(mydata,MATCH($B29,Data!$A:$A,0),MATCH(V$6,Data!$1:$1,0))=0,"",INDEX(mydata,MATCH($B29,Data!$A:$A,0),MATCH(V$6,Data!$1:$1,0))))</f>
        <v/>
      </c>
      <c r="W29" s="164" t="str">
        <f ca="1">IF(OR($B29="",W$6=""),"",IF(INDEX(mydata,MATCH($B29,Data!$A:$A,0),MATCH(W$6,Data!$1:$1,0))=0,"",INDEX(mydata,MATCH($B29,Data!$A:$A,0),MATCH(W$6,Data!$1:$1,0))))</f>
        <v/>
      </c>
    </row>
    <row r="30" spans="1:23" x14ac:dyDescent="0.4">
      <c r="A30" s="43" t="str">
        <f ca="1">IF(B30="","",IF(INDEX(Data!$BR:$BR,MATCH(B30,Data!$A:$A,0),1)=0,"",INDEX(Data!$BR:$BR,MATCH(B30,Data!$A:$A,0),1)))</f>
        <v/>
      </c>
      <c r="B30" s="164" t="str" cm="1">
        <f t="array" aca="1" ref="B30" ca="1">IFERROR(_xlfn.SINGLE(INDEX(Data!A$1:$A$1009,_xlfn.AGGREGATE(15,6,((Data!$D$1:$D$1009=1)/(Data!$D$1:$D$1009=1))*ROW(Data!$D$1:$D$1009),ROW(B30)-ROW(B$6)),1)),"")</f>
        <v/>
      </c>
      <c r="C30" s="164" t="str">
        <f t="shared" ca="1" si="0"/>
        <v/>
      </c>
      <c r="D30" s="164" t="str">
        <f t="shared" ca="1" si="1"/>
        <v/>
      </c>
      <c r="E30" s="164" t="str">
        <f t="shared" ca="1" si="2"/>
        <v/>
      </c>
      <c r="R30" s="164" t="str">
        <f ca="1">IF(OR($B30="",R$6=""),"",IF(INDEX(mydata,MATCH($B30,Data!$A:$A,0),MATCH(R$6,Data!$1:$1,0))=0,"",INDEX(mydata,MATCH($B30,Data!$A:$A,0),MATCH(R$6,Data!$1:$1,0))))</f>
        <v/>
      </c>
      <c r="S30" s="164" t="str">
        <f ca="1">IF(OR($B30="",S$6=""),"",IF(INDEX(mydata,MATCH($B30,Data!$A:$A,0),MATCH(S$6,Data!$1:$1,0))=0,"",INDEX(mydata,MATCH($B30,Data!$A:$A,0),MATCH(S$6,Data!$1:$1,0))))</f>
        <v/>
      </c>
      <c r="T30" s="164" t="str">
        <f ca="1">IF(OR($B30="",T$6=""),"",IF(INDEX(mydata,MATCH($B30,Data!$A:$A,0),MATCH(T$6,Data!$1:$1,0))=0,"",INDEX(mydata,MATCH($B30,Data!$A:$A,0),MATCH(T$6,Data!$1:$1,0))))</f>
        <v/>
      </c>
      <c r="U30" s="164" t="str">
        <f ca="1">IF(OR($B30="",U$6=""),"",IF(INDEX(mydata,MATCH($B30,Data!$A:$A,0),MATCH(U$6,Data!$1:$1,0))=0,"",INDEX(mydata,MATCH($B30,Data!$A:$A,0),MATCH(U$6,Data!$1:$1,0))))</f>
        <v/>
      </c>
      <c r="V30" s="164" t="str">
        <f ca="1">IF(OR($B30="",V$6=""),"",IF(INDEX(mydata,MATCH($B30,Data!$A:$A,0),MATCH(V$6,Data!$1:$1,0))=0,"",INDEX(mydata,MATCH($B30,Data!$A:$A,0),MATCH(V$6,Data!$1:$1,0))))</f>
        <v/>
      </c>
      <c r="W30" s="164" t="str">
        <f ca="1">IF(OR($B30="",W$6=""),"",IF(INDEX(mydata,MATCH($B30,Data!$A:$A,0),MATCH(W$6,Data!$1:$1,0))=0,"",INDEX(mydata,MATCH($B30,Data!$A:$A,0),MATCH(W$6,Data!$1:$1,0))))</f>
        <v/>
      </c>
    </row>
    <row r="31" spans="1:23" x14ac:dyDescent="0.4">
      <c r="A31" s="43" t="str">
        <f ca="1">IF(B31="","",IF(INDEX(Data!$BR:$BR,MATCH(B31,Data!$A:$A,0),1)=0,"",INDEX(Data!$BR:$BR,MATCH(B31,Data!$A:$A,0),1)))</f>
        <v/>
      </c>
      <c r="B31" s="164" t="str" cm="1">
        <f t="array" aca="1" ref="B31" ca="1">IFERROR(_xlfn.SINGLE(INDEX(Data!A$1:$A$1009,_xlfn.AGGREGATE(15,6,((Data!$D$1:$D$1009=1)/(Data!$D$1:$D$1009=1))*ROW(Data!$D$1:$D$1009),ROW(B31)-ROW(B$6)),1)),"")</f>
        <v/>
      </c>
      <c r="C31" s="164" t="str">
        <f t="shared" ca="1" si="0"/>
        <v/>
      </c>
      <c r="D31" s="164" t="str">
        <f t="shared" ca="1" si="1"/>
        <v/>
      </c>
      <c r="E31" s="164" t="str">
        <f t="shared" ca="1" si="2"/>
        <v/>
      </c>
      <c r="R31" s="164" t="str">
        <f ca="1">IF(OR($B31="",R$6=""),"",IF(INDEX(mydata,MATCH($B31,Data!$A:$A,0),MATCH(R$6,Data!$1:$1,0))=0,"",INDEX(mydata,MATCH($B31,Data!$A:$A,0),MATCH(R$6,Data!$1:$1,0))))</f>
        <v/>
      </c>
      <c r="S31" s="164" t="str">
        <f ca="1">IF(OR($B31="",S$6=""),"",IF(INDEX(mydata,MATCH($B31,Data!$A:$A,0),MATCH(S$6,Data!$1:$1,0))=0,"",INDEX(mydata,MATCH($B31,Data!$A:$A,0),MATCH(S$6,Data!$1:$1,0))))</f>
        <v/>
      </c>
      <c r="T31" s="164" t="str">
        <f ca="1">IF(OR($B31="",T$6=""),"",IF(INDEX(mydata,MATCH($B31,Data!$A:$A,0),MATCH(T$6,Data!$1:$1,0))=0,"",INDEX(mydata,MATCH($B31,Data!$A:$A,0),MATCH(T$6,Data!$1:$1,0))))</f>
        <v/>
      </c>
      <c r="U31" s="164" t="str">
        <f ca="1">IF(OR($B31="",U$6=""),"",IF(INDEX(mydata,MATCH($B31,Data!$A:$A,0),MATCH(U$6,Data!$1:$1,0))=0,"",INDEX(mydata,MATCH($B31,Data!$A:$A,0),MATCH(U$6,Data!$1:$1,0))))</f>
        <v/>
      </c>
      <c r="V31" s="164" t="str">
        <f ca="1">IF(OR($B31="",V$6=""),"",IF(INDEX(mydata,MATCH($B31,Data!$A:$A,0),MATCH(V$6,Data!$1:$1,0))=0,"",INDEX(mydata,MATCH($B31,Data!$A:$A,0),MATCH(V$6,Data!$1:$1,0))))</f>
        <v/>
      </c>
      <c r="W31" s="164" t="str">
        <f ca="1">IF(OR($B31="",W$6=""),"",IF(INDEX(mydata,MATCH($B31,Data!$A:$A,0),MATCH(W$6,Data!$1:$1,0))=0,"",INDEX(mydata,MATCH($B31,Data!$A:$A,0),MATCH(W$6,Data!$1:$1,0))))</f>
        <v/>
      </c>
    </row>
    <row r="32" spans="1:23" x14ac:dyDescent="0.4">
      <c r="A32" s="43" t="str">
        <f ca="1">IF(B32="","",IF(INDEX(Data!$BR:$BR,MATCH(B32,Data!$A:$A,0),1)=0,"",INDEX(Data!$BR:$BR,MATCH(B32,Data!$A:$A,0),1)))</f>
        <v/>
      </c>
      <c r="B32" s="164" t="str" cm="1">
        <f t="array" aca="1" ref="B32" ca="1">IFERROR(_xlfn.SINGLE(INDEX(Data!A$1:$A$1009,_xlfn.AGGREGATE(15,6,((Data!$D$1:$D$1009=1)/(Data!$D$1:$D$1009=1))*ROW(Data!$D$1:$D$1009),ROW(B32)-ROW(B$6)),1)),"")</f>
        <v/>
      </c>
      <c r="C32" s="164" t="str">
        <f t="shared" ca="1" si="0"/>
        <v/>
      </c>
      <c r="D32" s="164" t="str">
        <f t="shared" ca="1" si="1"/>
        <v/>
      </c>
      <c r="E32" s="164" t="str">
        <f t="shared" ca="1" si="2"/>
        <v/>
      </c>
      <c r="R32" s="164" t="str">
        <f ca="1">IF(OR($B32="",R$6=""),"",IF(INDEX(mydata,MATCH($B32,Data!$A:$A,0),MATCH(R$6,Data!$1:$1,0))=0,"",INDEX(mydata,MATCH($B32,Data!$A:$A,0),MATCH(R$6,Data!$1:$1,0))))</f>
        <v/>
      </c>
      <c r="S32" s="164" t="str">
        <f ca="1">IF(OR($B32="",S$6=""),"",IF(INDEX(mydata,MATCH($B32,Data!$A:$A,0),MATCH(S$6,Data!$1:$1,0))=0,"",INDEX(mydata,MATCH($B32,Data!$A:$A,0),MATCH(S$6,Data!$1:$1,0))))</f>
        <v/>
      </c>
      <c r="T32" s="164" t="str">
        <f ca="1">IF(OR($B32="",T$6=""),"",IF(INDEX(mydata,MATCH($B32,Data!$A:$A,0),MATCH(T$6,Data!$1:$1,0))=0,"",INDEX(mydata,MATCH($B32,Data!$A:$A,0),MATCH(T$6,Data!$1:$1,0))))</f>
        <v/>
      </c>
      <c r="U32" s="164" t="str">
        <f ca="1">IF(OR($B32="",U$6=""),"",IF(INDEX(mydata,MATCH($B32,Data!$A:$A,0),MATCH(U$6,Data!$1:$1,0))=0,"",INDEX(mydata,MATCH($B32,Data!$A:$A,0),MATCH(U$6,Data!$1:$1,0))))</f>
        <v/>
      </c>
      <c r="V32" s="164" t="str">
        <f ca="1">IF(OR($B32="",V$6=""),"",IF(INDEX(mydata,MATCH($B32,Data!$A:$A,0),MATCH(V$6,Data!$1:$1,0))=0,"",INDEX(mydata,MATCH($B32,Data!$A:$A,0),MATCH(V$6,Data!$1:$1,0))))</f>
        <v/>
      </c>
      <c r="W32" s="164" t="str">
        <f ca="1">IF(OR($B32="",W$6=""),"",IF(INDEX(mydata,MATCH($B32,Data!$A:$A,0),MATCH(W$6,Data!$1:$1,0))=0,"",INDEX(mydata,MATCH($B32,Data!$A:$A,0),MATCH(W$6,Data!$1:$1,0))))</f>
        <v/>
      </c>
    </row>
    <row r="33" spans="1:23" x14ac:dyDescent="0.4">
      <c r="A33" s="43" t="str">
        <f ca="1">IF(B33="","",IF(INDEX(Data!$BR:$BR,MATCH(B33,Data!$A:$A,0),1)=0,"",INDEX(Data!$BR:$BR,MATCH(B33,Data!$A:$A,0),1)))</f>
        <v/>
      </c>
      <c r="B33" s="164" t="str" cm="1">
        <f t="array" aca="1" ref="B33" ca="1">IFERROR(_xlfn.SINGLE(INDEX(Data!A$1:$A$1009,_xlfn.AGGREGATE(15,6,((Data!$D$1:$D$1009=1)/(Data!$D$1:$D$1009=1))*ROW(Data!$D$1:$D$1009),ROW(B33)-ROW(B$6)),1)),"")</f>
        <v/>
      </c>
      <c r="C33" s="164" t="str">
        <f t="shared" ca="1" si="0"/>
        <v/>
      </c>
      <c r="D33" s="164" t="str">
        <f t="shared" ca="1" si="1"/>
        <v/>
      </c>
      <c r="E33" s="164" t="str">
        <f t="shared" ca="1" si="2"/>
        <v/>
      </c>
      <c r="R33" s="164" t="str">
        <f ca="1">IF(OR($B33="",R$6=""),"",IF(INDEX(mydata,MATCH($B33,Data!$A:$A,0),MATCH(R$6,Data!$1:$1,0))=0,"",INDEX(mydata,MATCH($B33,Data!$A:$A,0),MATCH(R$6,Data!$1:$1,0))))</f>
        <v/>
      </c>
      <c r="S33" s="164" t="str">
        <f ca="1">IF(OR($B33="",S$6=""),"",IF(INDEX(mydata,MATCH($B33,Data!$A:$A,0),MATCH(S$6,Data!$1:$1,0))=0,"",INDEX(mydata,MATCH($B33,Data!$A:$A,0),MATCH(S$6,Data!$1:$1,0))))</f>
        <v/>
      </c>
      <c r="T33" s="164" t="str">
        <f ca="1">IF(OR($B33="",T$6=""),"",IF(INDEX(mydata,MATCH($B33,Data!$A:$A,0),MATCH(T$6,Data!$1:$1,0))=0,"",INDEX(mydata,MATCH($B33,Data!$A:$A,0),MATCH(T$6,Data!$1:$1,0))))</f>
        <v/>
      </c>
      <c r="U33" s="164" t="str">
        <f ca="1">IF(OR($B33="",U$6=""),"",IF(INDEX(mydata,MATCH($B33,Data!$A:$A,0),MATCH(U$6,Data!$1:$1,0))=0,"",INDEX(mydata,MATCH($B33,Data!$A:$A,0),MATCH(U$6,Data!$1:$1,0))))</f>
        <v/>
      </c>
      <c r="V33" s="164" t="str">
        <f ca="1">IF(OR($B33="",V$6=""),"",IF(INDEX(mydata,MATCH($B33,Data!$A:$A,0),MATCH(V$6,Data!$1:$1,0))=0,"",INDEX(mydata,MATCH($B33,Data!$A:$A,0),MATCH(V$6,Data!$1:$1,0))))</f>
        <v/>
      </c>
      <c r="W33" s="164" t="str">
        <f ca="1">IF(OR($B33="",W$6=""),"",IF(INDEX(mydata,MATCH($B33,Data!$A:$A,0),MATCH(W$6,Data!$1:$1,0))=0,"",INDEX(mydata,MATCH($B33,Data!$A:$A,0),MATCH(W$6,Data!$1:$1,0))))</f>
        <v/>
      </c>
    </row>
    <row r="34" spans="1:23" x14ac:dyDescent="0.4">
      <c r="A34" s="43" t="str">
        <f ca="1">IF(B34="","",IF(INDEX(Data!$BR:$BR,MATCH(B34,Data!$A:$A,0),1)=0,"",INDEX(Data!$BR:$BR,MATCH(B34,Data!$A:$A,0),1)))</f>
        <v/>
      </c>
      <c r="B34" s="164" t="str" cm="1">
        <f t="array" aca="1" ref="B34" ca="1">IFERROR(_xlfn.SINGLE(INDEX(Data!A$1:$A$1009,_xlfn.AGGREGATE(15,6,((Data!$D$1:$D$1009=1)/(Data!$D$1:$D$1009=1))*ROW(Data!$D$1:$D$1009),ROW(B34)-ROW(B$6)),1)),"")</f>
        <v/>
      </c>
      <c r="C34" s="164" t="str">
        <f t="shared" ca="1" si="0"/>
        <v/>
      </c>
      <c r="D34" s="164" t="str">
        <f t="shared" ca="1" si="1"/>
        <v/>
      </c>
      <c r="E34" s="164" t="str">
        <f t="shared" ca="1" si="2"/>
        <v/>
      </c>
      <c r="R34" s="164" t="str">
        <f ca="1">IF(OR($B34="",R$6=""),"",IF(INDEX(mydata,MATCH($B34,Data!$A:$A,0),MATCH(R$6,Data!$1:$1,0))=0,"",INDEX(mydata,MATCH($B34,Data!$A:$A,0),MATCH(R$6,Data!$1:$1,0))))</f>
        <v/>
      </c>
      <c r="S34" s="164" t="str">
        <f ca="1">IF(OR($B34="",S$6=""),"",IF(INDEX(mydata,MATCH($B34,Data!$A:$A,0),MATCH(S$6,Data!$1:$1,0))=0,"",INDEX(mydata,MATCH($B34,Data!$A:$A,0),MATCH(S$6,Data!$1:$1,0))))</f>
        <v/>
      </c>
      <c r="T34" s="164" t="str">
        <f ca="1">IF(OR($B34="",T$6=""),"",IF(INDEX(mydata,MATCH($B34,Data!$A:$A,0),MATCH(T$6,Data!$1:$1,0))=0,"",INDEX(mydata,MATCH($B34,Data!$A:$A,0),MATCH(T$6,Data!$1:$1,0))))</f>
        <v/>
      </c>
      <c r="U34" s="164" t="str">
        <f ca="1">IF(OR($B34="",U$6=""),"",IF(INDEX(mydata,MATCH($B34,Data!$A:$A,0),MATCH(U$6,Data!$1:$1,0))=0,"",INDEX(mydata,MATCH($B34,Data!$A:$A,0),MATCH(U$6,Data!$1:$1,0))))</f>
        <v/>
      </c>
      <c r="V34" s="164" t="str">
        <f ca="1">IF(OR($B34="",V$6=""),"",IF(INDEX(mydata,MATCH($B34,Data!$A:$A,0),MATCH(V$6,Data!$1:$1,0))=0,"",INDEX(mydata,MATCH($B34,Data!$A:$A,0),MATCH(V$6,Data!$1:$1,0))))</f>
        <v/>
      </c>
      <c r="W34" s="164" t="str">
        <f ca="1">IF(OR($B34="",W$6=""),"",IF(INDEX(mydata,MATCH($B34,Data!$A:$A,0),MATCH(W$6,Data!$1:$1,0))=0,"",INDEX(mydata,MATCH($B34,Data!$A:$A,0),MATCH(W$6,Data!$1:$1,0))))</f>
        <v/>
      </c>
    </row>
    <row r="35" spans="1:23" x14ac:dyDescent="0.4">
      <c r="A35" s="43" t="str">
        <f ca="1">IF(B35="","",IF(INDEX(Data!$BR:$BR,MATCH(B35,Data!$A:$A,0),1)=0,"",INDEX(Data!$BR:$BR,MATCH(B35,Data!$A:$A,0),1)))</f>
        <v/>
      </c>
      <c r="B35" s="164" t="str" cm="1">
        <f t="array" aca="1" ref="B35" ca="1">IFERROR(_xlfn.SINGLE(INDEX(Data!A$1:$A$1009,_xlfn.AGGREGATE(15,6,((Data!$D$1:$D$1009=1)/(Data!$D$1:$D$1009=1))*ROW(Data!$D$1:$D$1009),ROW(B35)-ROW(B$6)),1)),"")</f>
        <v/>
      </c>
      <c r="C35" s="164" t="str">
        <f t="shared" ca="1" si="0"/>
        <v/>
      </c>
      <c r="D35" s="164" t="str">
        <f t="shared" ca="1" si="1"/>
        <v/>
      </c>
      <c r="E35" s="164" t="str">
        <f t="shared" ca="1" si="2"/>
        <v/>
      </c>
      <c r="R35" s="164" t="str">
        <f ca="1">IF(OR($B35="",R$6=""),"",IF(INDEX(mydata,MATCH($B35,Data!$A:$A,0),MATCH(R$6,Data!$1:$1,0))=0,"",INDEX(mydata,MATCH($B35,Data!$A:$A,0),MATCH(R$6,Data!$1:$1,0))))</f>
        <v/>
      </c>
      <c r="S35" s="164" t="str">
        <f ca="1">IF(OR($B35="",S$6=""),"",IF(INDEX(mydata,MATCH($B35,Data!$A:$A,0),MATCH(S$6,Data!$1:$1,0))=0,"",INDEX(mydata,MATCH($B35,Data!$A:$A,0),MATCH(S$6,Data!$1:$1,0))))</f>
        <v/>
      </c>
      <c r="T35" s="164" t="str">
        <f ca="1">IF(OR($B35="",T$6=""),"",IF(INDEX(mydata,MATCH($B35,Data!$A:$A,0),MATCH(T$6,Data!$1:$1,0))=0,"",INDEX(mydata,MATCH($B35,Data!$A:$A,0),MATCH(T$6,Data!$1:$1,0))))</f>
        <v/>
      </c>
      <c r="U35" s="164" t="str">
        <f ca="1">IF(OR($B35="",U$6=""),"",IF(INDEX(mydata,MATCH($B35,Data!$A:$A,0),MATCH(U$6,Data!$1:$1,0))=0,"",INDEX(mydata,MATCH($B35,Data!$A:$A,0),MATCH(U$6,Data!$1:$1,0))))</f>
        <v/>
      </c>
      <c r="V35" s="164" t="str">
        <f ca="1">IF(OR($B35="",V$6=""),"",IF(INDEX(mydata,MATCH($B35,Data!$A:$A,0),MATCH(V$6,Data!$1:$1,0))=0,"",INDEX(mydata,MATCH($B35,Data!$A:$A,0),MATCH(V$6,Data!$1:$1,0))))</f>
        <v/>
      </c>
      <c r="W35" s="164" t="str">
        <f ca="1">IF(OR($B35="",W$6=""),"",IF(INDEX(mydata,MATCH($B35,Data!$A:$A,0),MATCH(W$6,Data!$1:$1,0))=0,"",INDEX(mydata,MATCH($B35,Data!$A:$A,0),MATCH(W$6,Data!$1:$1,0))))</f>
        <v/>
      </c>
    </row>
    <row r="36" spans="1:23" x14ac:dyDescent="0.4">
      <c r="A36" s="43" t="str">
        <f ca="1">IF(B36="","",IF(INDEX(Data!$BR:$BR,MATCH(B36,Data!$A:$A,0),1)=0,"",INDEX(Data!$BR:$BR,MATCH(B36,Data!$A:$A,0),1)))</f>
        <v/>
      </c>
      <c r="B36" s="164" t="str" cm="1">
        <f t="array" aca="1" ref="B36" ca="1">IFERROR(_xlfn.SINGLE(INDEX(Data!A$1:$A$1009,_xlfn.AGGREGATE(15,6,((Data!$D$1:$D$1009=1)/(Data!$D$1:$D$1009=1))*ROW(Data!$D$1:$D$1009),ROW(B36)-ROW(B$6)),1)),"")</f>
        <v/>
      </c>
      <c r="C36" s="164" t="str">
        <f t="shared" ca="1" si="0"/>
        <v/>
      </c>
      <c r="D36" s="164" t="str">
        <f t="shared" ca="1" si="1"/>
        <v/>
      </c>
      <c r="E36" s="164" t="str">
        <f t="shared" ca="1" si="2"/>
        <v/>
      </c>
      <c r="R36" s="164" t="str">
        <f ca="1">IF(OR($B36="",R$6=""),"",IF(INDEX(mydata,MATCH($B36,Data!$A:$A,0),MATCH(R$6,Data!$1:$1,0))=0,"",INDEX(mydata,MATCH($B36,Data!$A:$A,0),MATCH(R$6,Data!$1:$1,0))))</f>
        <v/>
      </c>
      <c r="S36" s="164" t="str">
        <f ca="1">IF(OR($B36="",S$6=""),"",IF(INDEX(mydata,MATCH($B36,Data!$A:$A,0),MATCH(S$6,Data!$1:$1,0))=0,"",INDEX(mydata,MATCH($B36,Data!$A:$A,0),MATCH(S$6,Data!$1:$1,0))))</f>
        <v/>
      </c>
      <c r="T36" s="164" t="str">
        <f ca="1">IF(OR($B36="",T$6=""),"",IF(INDEX(mydata,MATCH($B36,Data!$A:$A,0),MATCH(T$6,Data!$1:$1,0))=0,"",INDEX(mydata,MATCH($B36,Data!$A:$A,0),MATCH(T$6,Data!$1:$1,0))))</f>
        <v/>
      </c>
      <c r="U36" s="164" t="str">
        <f ca="1">IF(OR($B36="",U$6=""),"",IF(INDEX(mydata,MATCH($B36,Data!$A:$A,0),MATCH(U$6,Data!$1:$1,0))=0,"",INDEX(mydata,MATCH($B36,Data!$A:$A,0),MATCH(U$6,Data!$1:$1,0))))</f>
        <v/>
      </c>
      <c r="V36" s="164" t="str">
        <f ca="1">IF(OR($B36="",V$6=""),"",IF(INDEX(mydata,MATCH($B36,Data!$A:$A,0),MATCH(V$6,Data!$1:$1,0))=0,"",INDEX(mydata,MATCH($B36,Data!$A:$A,0),MATCH(V$6,Data!$1:$1,0))))</f>
        <v/>
      </c>
      <c r="W36" s="164" t="str">
        <f ca="1">IF(OR($B36="",W$6=""),"",IF(INDEX(mydata,MATCH($B36,Data!$A:$A,0),MATCH(W$6,Data!$1:$1,0))=0,"",INDEX(mydata,MATCH($B36,Data!$A:$A,0),MATCH(W$6,Data!$1:$1,0))))</f>
        <v/>
      </c>
    </row>
    <row r="37" spans="1:23" x14ac:dyDescent="0.4">
      <c r="A37" s="43" t="str">
        <f ca="1">IF(B37="","",IF(INDEX(Data!$BR:$BR,MATCH(B37,Data!$A:$A,0),1)=0,"",INDEX(Data!$BR:$BR,MATCH(B37,Data!$A:$A,0),1)))</f>
        <v/>
      </c>
      <c r="B37" s="164" t="str" cm="1">
        <f t="array" aca="1" ref="B37" ca="1">IFERROR(_xlfn.SINGLE(INDEX(Data!A$1:$A$1009,_xlfn.AGGREGATE(15,6,((Data!$D$1:$D$1009=1)/(Data!$D$1:$D$1009=1))*ROW(Data!$D$1:$D$1009),ROW(B37)-ROW(B$6)),1)),"")</f>
        <v/>
      </c>
      <c r="C37" s="164" t="str">
        <f t="shared" ca="1" si="0"/>
        <v/>
      </c>
      <c r="D37" s="164" t="str">
        <f t="shared" ca="1" si="1"/>
        <v/>
      </c>
      <c r="E37" s="164" t="str">
        <f t="shared" ca="1" si="2"/>
        <v/>
      </c>
      <c r="R37" s="164" t="str">
        <f ca="1">IF(OR($B37="",R$6=""),"",IF(INDEX(mydata,MATCH($B37,Data!$A:$A,0),MATCH(R$6,Data!$1:$1,0))=0,"",INDEX(mydata,MATCH($B37,Data!$A:$A,0),MATCH(R$6,Data!$1:$1,0))))</f>
        <v/>
      </c>
      <c r="S37" s="164" t="str">
        <f ca="1">IF(OR($B37="",S$6=""),"",IF(INDEX(mydata,MATCH($B37,Data!$A:$A,0),MATCH(S$6,Data!$1:$1,0))=0,"",INDEX(mydata,MATCH($B37,Data!$A:$A,0),MATCH(S$6,Data!$1:$1,0))))</f>
        <v/>
      </c>
      <c r="T37" s="164" t="str">
        <f ca="1">IF(OR($B37="",T$6=""),"",IF(INDEX(mydata,MATCH($B37,Data!$A:$A,0),MATCH(T$6,Data!$1:$1,0))=0,"",INDEX(mydata,MATCH($B37,Data!$A:$A,0),MATCH(T$6,Data!$1:$1,0))))</f>
        <v/>
      </c>
      <c r="U37" s="164" t="str">
        <f ca="1">IF(OR($B37="",U$6=""),"",IF(INDEX(mydata,MATCH($B37,Data!$A:$A,0),MATCH(U$6,Data!$1:$1,0))=0,"",INDEX(mydata,MATCH($B37,Data!$A:$A,0),MATCH(U$6,Data!$1:$1,0))))</f>
        <v/>
      </c>
      <c r="V37" s="164" t="str">
        <f ca="1">IF(OR($B37="",V$6=""),"",IF(INDEX(mydata,MATCH($B37,Data!$A:$A,0),MATCH(V$6,Data!$1:$1,0))=0,"",INDEX(mydata,MATCH($B37,Data!$A:$A,0),MATCH(V$6,Data!$1:$1,0))))</f>
        <v/>
      </c>
      <c r="W37" s="164" t="str">
        <f ca="1">IF(OR($B37="",W$6=""),"",IF(INDEX(mydata,MATCH($B37,Data!$A:$A,0),MATCH(W$6,Data!$1:$1,0))=0,"",INDEX(mydata,MATCH($B37,Data!$A:$A,0),MATCH(W$6,Data!$1:$1,0))))</f>
        <v/>
      </c>
    </row>
    <row r="38" spans="1:23" x14ac:dyDescent="0.4">
      <c r="A38" s="43" t="str">
        <f ca="1">IF(B38="","",IF(INDEX(Data!$BR:$BR,MATCH(B38,Data!$A:$A,0),1)=0,"",INDEX(Data!$BR:$BR,MATCH(B38,Data!$A:$A,0),1)))</f>
        <v/>
      </c>
      <c r="B38" s="164" t="str" cm="1">
        <f t="array" aca="1" ref="B38" ca="1">IFERROR(_xlfn.SINGLE(INDEX(Data!A$1:$A$1009,_xlfn.AGGREGATE(15,6,((Data!$D$1:$D$1009=1)/(Data!$D$1:$D$1009=1))*ROW(Data!$D$1:$D$1009),ROW(B38)-ROW(B$6)),1)),"")</f>
        <v/>
      </c>
      <c r="C38" s="164" t="str">
        <f t="shared" ca="1" si="0"/>
        <v/>
      </c>
      <c r="D38" s="164" t="str">
        <f t="shared" ca="1" si="1"/>
        <v/>
      </c>
      <c r="E38" s="164" t="str">
        <f t="shared" ca="1" si="2"/>
        <v/>
      </c>
      <c r="R38" s="164" t="str">
        <f ca="1">IF(OR($B38="",R$6=""),"",IF(INDEX(mydata,MATCH($B38,Data!$A:$A,0),MATCH(R$6,Data!$1:$1,0))=0,"",INDEX(mydata,MATCH($B38,Data!$A:$A,0),MATCH(R$6,Data!$1:$1,0))))</f>
        <v/>
      </c>
      <c r="S38" s="164" t="str">
        <f ca="1">IF(OR($B38="",S$6=""),"",IF(INDEX(mydata,MATCH($B38,Data!$A:$A,0),MATCH(S$6,Data!$1:$1,0))=0,"",INDEX(mydata,MATCH($B38,Data!$A:$A,0),MATCH(S$6,Data!$1:$1,0))))</f>
        <v/>
      </c>
      <c r="T38" s="164" t="str">
        <f ca="1">IF(OR($B38="",T$6=""),"",IF(INDEX(mydata,MATCH($B38,Data!$A:$A,0),MATCH(T$6,Data!$1:$1,0))=0,"",INDEX(mydata,MATCH($B38,Data!$A:$A,0),MATCH(T$6,Data!$1:$1,0))))</f>
        <v/>
      </c>
      <c r="U38" s="164" t="str">
        <f ca="1">IF(OR($B38="",U$6=""),"",IF(INDEX(mydata,MATCH($B38,Data!$A:$A,0),MATCH(U$6,Data!$1:$1,0))=0,"",INDEX(mydata,MATCH($B38,Data!$A:$A,0),MATCH(U$6,Data!$1:$1,0))))</f>
        <v/>
      </c>
      <c r="V38" s="164" t="str">
        <f ca="1">IF(OR($B38="",V$6=""),"",IF(INDEX(mydata,MATCH($B38,Data!$A:$A,0),MATCH(V$6,Data!$1:$1,0))=0,"",INDEX(mydata,MATCH($B38,Data!$A:$A,0),MATCH(V$6,Data!$1:$1,0))))</f>
        <v/>
      </c>
      <c r="W38" s="164" t="str">
        <f ca="1">IF(OR($B38="",W$6=""),"",IF(INDEX(mydata,MATCH($B38,Data!$A:$A,0),MATCH(W$6,Data!$1:$1,0))=0,"",INDEX(mydata,MATCH($B38,Data!$A:$A,0),MATCH(W$6,Data!$1:$1,0))))</f>
        <v/>
      </c>
    </row>
    <row r="39" spans="1:23" x14ac:dyDescent="0.4">
      <c r="A39" s="43" t="str">
        <f ca="1">IF(B39="","",IF(INDEX(Data!$BR:$BR,MATCH(B39,Data!$A:$A,0),1)=0,"",INDEX(Data!$BR:$BR,MATCH(B39,Data!$A:$A,0),1)))</f>
        <v/>
      </c>
      <c r="B39" s="164" t="str" cm="1">
        <f t="array" aca="1" ref="B39" ca="1">IFERROR(_xlfn.SINGLE(INDEX(Data!A$1:$A$1009,_xlfn.AGGREGATE(15,6,((Data!$D$1:$D$1009=1)/(Data!$D$1:$D$1009=1))*ROW(Data!$D$1:$D$1009),ROW(B39)-ROW(B$6)),1)),"")</f>
        <v/>
      </c>
      <c r="C39" s="164" t="str">
        <f t="shared" ref="C39:C70" ca="1" si="3">IF(OR($B39="",R$6=""),"",IF(R39="Yes",R$6,IF(R39&lt;&gt;"",R$6&amp;" - "&amp;R39,IF(S39="Yes",S$6,IF(S39&lt;&gt;"",S$6&amp;" - "&amp;S39,"")))))</f>
        <v/>
      </c>
      <c r="D39" s="164" t="str">
        <f t="shared" ref="D39:D70" ca="1" si="4">IF(OR($B39="",T$6=""),"",IF(T39="Yes",T$6,IF(T39&lt;&gt;"",T$6&amp;" - "&amp;T39,IF(U39="Yes",U$6,IF(U39&lt;&gt;"",U$6&amp;" - "&amp;U39,"")))))</f>
        <v/>
      </c>
      <c r="E39" s="164" t="str">
        <f t="shared" ref="E39:E70" ca="1" si="5">IF(OR($B39="",V$6=""),"",IF(V39="Yes",V$6,IF(V39&lt;&gt;"",V$6&amp;" - "&amp;V39,IF(W39="Yes",W$6,IF(W39&lt;&gt;"",W$6&amp;" - "&amp;W39,"")))))</f>
        <v/>
      </c>
      <c r="R39" s="164" t="str">
        <f ca="1">IF(OR($B39="",R$6=""),"",IF(INDEX(mydata,MATCH($B39,Data!$A:$A,0),MATCH(R$6,Data!$1:$1,0))=0,"",INDEX(mydata,MATCH($B39,Data!$A:$A,0),MATCH(R$6,Data!$1:$1,0))))</f>
        <v/>
      </c>
      <c r="S39" s="164" t="str">
        <f ca="1">IF(OR($B39="",S$6=""),"",IF(INDEX(mydata,MATCH($B39,Data!$A:$A,0),MATCH(S$6,Data!$1:$1,0))=0,"",INDEX(mydata,MATCH($B39,Data!$A:$A,0),MATCH(S$6,Data!$1:$1,0))))</f>
        <v/>
      </c>
      <c r="T39" s="164" t="str">
        <f ca="1">IF(OR($B39="",T$6=""),"",IF(INDEX(mydata,MATCH($B39,Data!$A:$A,0),MATCH(T$6,Data!$1:$1,0))=0,"",INDEX(mydata,MATCH($B39,Data!$A:$A,0),MATCH(T$6,Data!$1:$1,0))))</f>
        <v/>
      </c>
      <c r="U39" s="164" t="str">
        <f ca="1">IF(OR($B39="",U$6=""),"",IF(INDEX(mydata,MATCH($B39,Data!$A:$A,0),MATCH(U$6,Data!$1:$1,0))=0,"",INDEX(mydata,MATCH($B39,Data!$A:$A,0),MATCH(U$6,Data!$1:$1,0))))</f>
        <v/>
      </c>
      <c r="V39" s="164" t="str">
        <f ca="1">IF(OR($B39="",V$6=""),"",IF(INDEX(mydata,MATCH($B39,Data!$A:$A,0),MATCH(V$6,Data!$1:$1,0))=0,"",INDEX(mydata,MATCH($B39,Data!$A:$A,0),MATCH(V$6,Data!$1:$1,0))))</f>
        <v/>
      </c>
      <c r="W39" s="164" t="str">
        <f ca="1">IF(OR($B39="",W$6=""),"",IF(INDEX(mydata,MATCH($B39,Data!$A:$A,0),MATCH(W$6,Data!$1:$1,0))=0,"",INDEX(mydata,MATCH($B39,Data!$A:$A,0),MATCH(W$6,Data!$1:$1,0))))</f>
        <v/>
      </c>
    </row>
    <row r="40" spans="1:23" x14ac:dyDescent="0.4">
      <c r="A40" s="43" t="str">
        <f ca="1">IF(B40="","",IF(INDEX(Data!$BR:$BR,MATCH(B40,Data!$A:$A,0),1)=0,"",INDEX(Data!$BR:$BR,MATCH(B40,Data!$A:$A,0),1)))</f>
        <v/>
      </c>
      <c r="B40" s="164" t="str" cm="1">
        <f t="array" aca="1" ref="B40" ca="1">IFERROR(_xlfn.SINGLE(INDEX(Data!A$1:$A$1009,_xlfn.AGGREGATE(15,6,((Data!$D$1:$D$1009=1)/(Data!$D$1:$D$1009=1))*ROW(Data!$D$1:$D$1009),ROW(B40)-ROW(B$6)),1)),"")</f>
        <v/>
      </c>
      <c r="C40" s="164" t="str">
        <f t="shared" ca="1" si="3"/>
        <v/>
      </c>
      <c r="D40" s="164" t="str">
        <f t="shared" ca="1" si="4"/>
        <v/>
      </c>
      <c r="E40" s="164" t="str">
        <f t="shared" ca="1" si="5"/>
        <v/>
      </c>
      <c r="R40" s="164" t="str">
        <f ca="1">IF(OR($B40="",R$6=""),"",IF(INDEX(mydata,MATCH($B40,Data!$A:$A,0),MATCH(R$6,Data!$1:$1,0))=0,"",INDEX(mydata,MATCH($B40,Data!$A:$A,0),MATCH(R$6,Data!$1:$1,0))))</f>
        <v/>
      </c>
      <c r="S40" s="164" t="str">
        <f ca="1">IF(OR($B40="",S$6=""),"",IF(INDEX(mydata,MATCH($B40,Data!$A:$A,0),MATCH(S$6,Data!$1:$1,0))=0,"",INDEX(mydata,MATCH($B40,Data!$A:$A,0),MATCH(S$6,Data!$1:$1,0))))</f>
        <v/>
      </c>
      <c r="T40" s="164" t="str">
        <f ca="1">IF(OR($B40="",T$6=""),"",IF(INDEX(mydata,MATCH($B40,Data!$A:$A,0),MATCH(T$6,Data!$1:$1,0))=0,"",INDEX(mydata,MATCH($B40,Data!$A:$A,0),MATCH(T$6,Data!$1:$1,0))))</f>
        <v/>
      </c>
      <c r="U40" s="164" t="str">
        <f ca="1">IF(OR($B40="",U$6=""),"",IF(INDEX(mydata,MATCH($B40,Data!$A:$A,0),MATCH(U$6,Data!$1:$1,0))=0,"",INDEX(mydata,MATCH($B40,Data!$A:$A,0),MATCH(U$6,Data!$1:$1,0))))</f>
        <v/>
      </c>
      <c r="V40" s="164" t="str">
        <f ca="1">IF(OR($B40="",V$6=""),"",IF(INDEX(mydata,MATCH($B40,Data!$A:$A,0),MATCH(V$6,Data!$1:$1,0))=0,"",INDEX(mydata,MATCH($B40,Data!$A:$A,0),MATCH(V$6,Data!$1:$1,0))))</f>
        <v/>
      </c>
      <c r="W40" s="164" t="str">
        <f ca="1">IF(OR($B40="",W$6=""),"",IF(INDEX(mydata,MATCH($B40,Data!$A:$A,0),MATCH(W$6,Data!$1:$1,0))=0,"",INDEX(mydata,MATCH($B40,Data!$A:$A,0),MATCH(W$6,Data!$1:$1,0))))</f>
        <v/>
      </c>
    </row>
    <row r="41" spans="1:23" x14ac:dyDescent="0.4">
      <c r="A41" s="43" t="str">
        <f ca="1">IF(B41="","",IF(INDEX(Data!$BR:$BR,MATCH(B41,Data!$A:$A,0),1)=0,"",INDEX(Data!$BR:$BR,MATCH(B41,Data!$A:$A,0),1)))</f>
        <v/>
      </c>
      <c r="B41" s="164" t="str" cm="1">
        <f t="array" aca="1" ref="B41" ca="1">IFERROR(_xlfn.SINGLE(INDEX(Data!A$1:$A$1009,_xlfn.AGGREGATE(15,6,((Data!$D$1:$D$1009=1)/(Data!$D$1:$D$1009=1))*ROW(Data!$D$1:$D$1009),ROW(B41)-ROW(B$6)),1)),"")</f>
        <v/>
      </c>
      <c r="C41" s="164" t="str">
        <f t="shared" ca="1" si="3"/>
        <v/>
      </c>
      <c r="D41" s="164" t="str">
        <f t="shared" ca="1" si="4"/>
        <v/>
      </c>
      <c r="E41" s="164" t="str">
        <f t="shared" ca="1" si="5"/>
        <v/>
      </c>
      <c r="R41" s="164" t="str">
        <f ca="1">IF(OR($B41="",R$6=""),"",IF(INDEX(mydata,MATCH($B41,Data!$A:$A,0),MATCH(R$6,Data!$1:$1,0))=0,"",INDEX(mydata,MATCH($B41,Data!$A:$A,0),MATCH(R$6,Data!$1:$1,0))))</f>
        <v/>
      </c>
      <c r="S41" s="164" t="str">
        <f ca="1">IF(OR($B41="",S$6=""),"",IF(INDEX(mydata,MATCH($B41,Data!$A:$A,0),MATCH(S$6,Data!$1:$1,0))=0,"",INDEX(mydata,MATCH($B41,Data!$A:$A,0),MATCH(S$6,Data!$1:$1,0))))</f>
        <v/>
      </c>
      <c r="T41" s="164" t="str">
        <f ca="1">IF(OR($B41="",T$6=""),"",IF(INDEX(mydata,MATCH($B41,Data!$A:$A,0),MATCH(T$6,Data!$1:$1,0))=0,"",INDEX(mydata,MATCH($B41,Data!$A:$A,0),MATCH(T$6,Data!$1:$1,0))))</f>
        <v/>
      </c>
      <c r="U41" s="164" t="str">
        <f ca="1">IF(OR($B41="",U$6=""),"",IF(INDEX(mydata,MATCH($B41,Data!$A:$A,0),MATCH(U$6,Data!$1:$1,0))=0,"",INDEX(mydata,MATCH($B41,Data!$A:$A,0),MATCH(U$6,Data!$1:$1,0))))</f>
        <v/>
      </c>
      <c r="V41" s="164" t="str">
        <f ca="1">IF(OR($B41="",V$6=""),"",IF(INDEX(mydata,MATCH($B41,Data!$A:$A,0),MATCH(V$6,Data!$1:$1,0))=0,"",INDEX(mydata,MATCH($B41,Data!$A:$A,0),MATCH(V$6,Data!$1:$1,0))))</f>
        <v/>
      </c>
      <c r="W41" s="164" t="str">
        <f ca="1">IF(OR($B41="",W$6=""),"",IF(INDEX(mydata,MATCH($B41,Data!$A:$A,0),MATCH(W$6,Data!$1:$1,0))=0,"",INDEX(mydata,MATCH($B41,Data!$A:$A,0),MATCH(W$6,Data!$1:$1,0))))</f>
        <v/>
      </c>
    </row>
    <row r="42" spans="1:23" x14ac:dyDescent="0.4">
      <c r="A42" s="43" t="str">
        <f ca="1">IF(B42="","",IF(INDEX(Data!$BR:$BR,MATCH(B42,Data!$A:$A,0),1)=0,"",INDEX(Data!$BR:$BR,MATCH(B42,Data!$A:$A,0),1)))</f>
        <v/>
      </c>
      <c r="B42" s="164" t="str" cm="1">
        <f t="array" aca="1" ref="B42" ca="1">IFERROR(_xlfn.SINGLE(INDEX(Data!A$1:$A$1009,_xlfn.AGGREGATE(15,6,((Data!$D$1:$D$1009=1)/(Data!$D$1:$D$1009=1))*ROW(Data!$D$1:$D$1009),ROW(B42)-ROW(B$6)),1)),"")</f>
        <v/>
      </c>
      <c r="C42" s="164" t="str">
        <f t="shared" ca="1" si="3"/>
        <v/>
      </c>
      <c r="D42" s="164" t="str">
        <f t="shared" ca="1" si="4"/>
        <v/>
      </c>
      <c r="E42" s="164" t="str">
        <f t="shared" ca="1" si="5"/>
        <v/>
      </c>
      <c r="R42" s="164" t="str">
        <f ca="1">IF(OR($B42="",R$6=""),"",IF(INDEX(mydata,MATCH($B42,Data!$A:$A,0),MATCH(R$6,Data!$1:$1,0))=0,"",INDEX(mydata,MATCH($B42,Data!$A:$A,0),MATCH(R$6,Data!$1:$1,0))))</f>
        <v/>
      </c>
      <c r="S42" s="164" t="str">
        <f ca="1">IF(OR($B42="",S$6=""),"",IF(INDEX(mydata,MATCH($B42,Data!$A:$A,0),MATCH(S$6,Data!$1:$1,0))=0,"",INDEX(mydata,MATCH($B42,Data!$A:$A,0),MATCH(S$6,Data!$1:$1,0))))</f>
        <v/>
      </c>
      <c r="T42" s="164" t="str">
        <f ca="1">IF(OR($B42="",T$6=""),"",IF(INDEX(mydata,MATCH($B42,Data!$A:$A,0),MATCH(T$6,Data!$1:$1,0))=0,"",INDEX(mydata,MATCH($B42,Data!$A:$A,0),MATCH(T$6,Data!$1:$1,0))))</f>
        <v/>
      </c>
      <c r="U42" s="164" t="str">
        <f ca="1">IF(OR($B42="",U$6=""),"",IF(INDEX(mydata,MATCH($B42,Data!$A:$A,0),MATCH(U$6,Data!$1:$1,0))=0,"",INDEX(mydata,MATCH($B42,Data!$A:$A,0),MATCH(U$6,Data!$1:$1,0))))</f>
        <v/>
      </c>
      <c r="V42" s="164" t="str">
        <f ca="1">IF(OR($B42="",V$6=""),"",IF(INDEX(mydata,MATCH($B42,Data!$A:$A,0),MATCH(V$6,Data!$1:$1,0))=0,"",INDEX(mydata,MATCH($B42,Data!$A:$A,0),MATCH(V$6,Data!$1:$1,0))))</f>
        <v/>
      </c>
      <c r="W42" s="164" t="str">
        <f ca="1">IF(OR($B42="",W$6=""),"",IF(INDEX(mydata,MATCH($B42,Data!$A:$A,0),MATCH(W$6,Data!$1:$1,0))=0,"",INDEX(mydata,MATCH($B42,Data!$A:$A,0),MATCH(W$6,Data!$1:$1,0))))</f>
        <v/>
      </c>
    </row>
    <row r="43" spans="1:23" x14ac:dyDescent="0.4">
      <c r="A43" s="43" t="str">
        <f ca="1">IF(B43="","",IF(INDEX(Data!$BR:$BR,MATCH(B43,Data!$A:$A,0),1)=0,"",INDEX(Data!$BR:$BR,MATCH(B43,Data!$A:$A,0),1)))</f>
        <v/>
      </c>
      <c r="B43" s="164" t="str" cm="1">
        <f t="array" aca="1" ref="B43" ca="1">IFERROR(_xlfn.SINGLE(INDEX(Data!A$1:$A$1009,_xlfn.AGGREGATE(15,6,((Data!$D$1:$D$1009=1)/(Data!$D$1:$D$1009=1))*ROW(Data!$D$1:$D$1009),ROW(B43)-ROW(B$6)),1)),"")</f>
        <v/>
      </c>
      <c r="C43" s="164" t="str">
        <f t="shared" ca="1" si="3"/>
        <v/>
      </c>
      <c r="D43" s="164" t="str">
        <f t="shared" ca="1" si="4"/>
        <v/>
      </c>
      <c r="E43" s="164" t="str">
        <f t="shared" ca="1" si="5"/>
        <v/>
      </c>
      <c r="R43" s="164" t="str">
        <f ca="1">IF(OR($B43="",R$6=""),"",IF(INDEX(mydata,MATCH($B43,Data!$A:$A,0),MATCH(R$6,Data!$1:$1,0))=0,"",INDEX(mydata,MATCH($B43,Data!$A:$A,0),MATCH(R$6,Data!$1:$1,0))))</f>
        <v/>
      </c>
      <c r="S43" s="164" t="str">
        <f ca="1">IF(OR($B43="",S$6=""),"",IF(INDEX(mydata,MATCH($B43,Data!$A:$A,0),MATCH(S$6,Data!$1:$1,0))=0,"",INDEX(mydata,MATCH($B43,Data!$A:$A,0),MATCH(S$6,Data!$1:$1,0))))</f>
        <v/>
      </c>
      <c r="T43" s="164" t="str">
        <f ca="1">IF(OR($B43="",T$6=""),"",IF(INDEX(mydata,MATCH($B43,Data!$A:$A,0),MATCH(T$6,Data!$1:$1,0))=0,"",INDEX(mydata,MATCH($B43,Data!$A:$A,0),MATCH(T$6,Data!$1:$1,0))))</f>
        <v/>
      </c>
      <c r="U43" s="164" t="str">
        <f ca="1">IF(OR($B43="",U$6=""),"",IF(INDEX(mydata,MATCH($B43,Data!$A:$A,0),MATCH(U$6,Data!$1:$1,0))=0,"",INDEX(mydata,MATCH($B43,Data!$A:$A,0),MATCH(U$6,Data!$1:$1,0))))</f>
        <v/>
      </c>
      <c r="V43" s="164" t="str">
        <f ca="1">IF(OR($B43="",V$6=""),"",IF(INDEX(mydata,MATCH($B43,Data!$A:$A,0),MATCH(V$6,Data!$1:$1,0))=0,"",INDEX(mydata,MATCH($B43,Data!$A:$A,0),MATCH(V$6,Data!$1:$1,0))))</f>
        <v/>
      </c>
      <c r="W43" s="164" t="str">
        <f ca="1">IF(OR($B43="",W$6=""),"",IF(INDEX(mydata,MATCH($B43,Data!$A:$A,0),MATCH(W$6,Data!$1:$1,0))=0,"",INDEX(mydata,MATCH($B43,Data!$A:$A,0),MATCH(W$6,Data!$1:$1,0))))</f>
        <v/>
      </c>
    </row>
    <row r="44" spans="1:23" x14ac:dyDescent="0.4">
      <c r="A44" s="43" t="str">
        <f ca="1">IF(B44="","",IF(INDEX(Data!$BR:$BR,MATCH(B44,Data!$A:$A,0),1)=0,"",INDEX(Data!$BR:$BR,MATCH(B44,Data!$A:$A,0),1)))</f>
        <v/>
      </c>
      <c r="B44" s="164" t="str" cm="1">
        <f t="array" aca="1" ref="B44" ca="1">IFERROR(_xlfn.SINGLE(INDEX(Data!A$1:$A$1009,_xlfn.AGGREGATE(15,6,((Data!$D$1:$D$1009=1)/(Data!$D$1:$D$1009=1))*ROW(Data!$D$1:$D$1009),ROW(B44)-ROW(B$6)),1)),"")</f>
        <v/>
      </c>
      <c r="C44" s="164" t="str">
        <f t="shared" ca="1" si="3"/>
        <v/>
      </c>
      <c r="D44" s="164" t="str">
        <f t="shared" ca="1" si="4"/>
        <v/>
      </c>
      <c r="E44" s="164" t="str">
        <f t="shared" ca="1" si="5"/>
        <v/>
      </c>
      <c r="R44" s="164" t="str">
        <f ca="1">IF(OR($B44="",R$6=""),"",IF(INDEX(mydata,MATCH($B44,Data!$A:$A,0),MATCH(R$6,Data!$1:$1,0))=0,"",INDEX(mydata,MATCH($B44,Data!$A:$A,0),MATCH(R$6,Data!$1:$1,0))))</f>
        <v/>
      </c>
      <c r="S44" s="164" t="str">
        <f ca="1">IF(OR($B44="",S$6=""),"",IF(INDEX(mydata,MATCH($B44,Data!$A:$A,0),MATCH(S$6,Data!$1:$1,0))=0,"",INDEX(mydata,MATCH($B44,Data!$A:$A,0),MATCH(S$6,Data!$1:$1,0))))</f>
        <v/>
      </c>
      <c r="T44" s="164" t="str">
        <f ca="1">IF(OR($B44="",T$6=""),"",IF(INDEX(mydata,MATCH($B44,Data!$A:$A,0),MATCH(T$6,Data!$1:$1,0))=0,"",INDEX(mydata,MATCH($B44,Data!$A:$A,0),MATCH(T$6,Data!$1:$1,0))))</f>
        <v/>
      </c>
      <c r="U44" s="164" t="str">
        <f ca="1">IF(OR($B44="",U$6=""),"",IF(INDEX(mydata,MATCH($B44,Data!$A:$A,0),MATCH(U$6,Data!$1:$1,0))=0,"",INDEX(mydata,MATCH($B44,Data!$A:$A,0),MATCH(U$6,Data!$1:$1,0))))</f>
        <v/>
      </c>
      <c r="V44" s="164" t="str">
        <f ca="1">IF(OR($B44="",V$6=""),"",IF(INDEX(mydata,MATCH($B44,Data!$A:$A,0),MATCH(V$6,Data!$1:$1,0))=0,"",INDEX(mydata,MATCH($B44,Data!$A:$A,0),MATCH(V$6,Data!$1:$1,0))))</f>
        <v/>
      </c>
      <c r="W44" s="164" t="str">
        <f ca="1">IF(OR($B44="",W$6=""),"",IF(INDEX(mydata,MATCH($B44,Data!$A:$A,0),MATCH(W$6,Data!$1:$1,0))=0,"",INDEX(mydata,MATCH($B44,Data!$A:$A,0),MATCH(W$6,Data!$1:$1,0))))</f>
        <v/>
      </c>
    </row>
    <row r="45" spans="1:23" x14ac:dyDescent="0.4">
      <c r="A45" s="43" t="str">
        <f ca="1">IF(B45="","",IF(INDEX(Data!$BR:$BR,MATCH(B45,Data!$A:$A,0),1)=0,"",INDEX(Data!$BR:$BR,MATCH(B45,Data!$A:$A,0),1)))</f>
        <v/>
      </c>
      <c r="B45" s="164" t="str" cm="1">
        <f t="array" aca="1" ref="B45" ca="1">IFERROR(_xlfn.SINGLE(INDEX(Data!A$1:$A$1009,_xlfn.AGGREGATE(15,6,((Data!$D$1:$D$1009=1)/(Data!$D$1:$D$1009=1))*ROW(Data!$D$1:$D$1009),ROW(B45)-ROW(B$6)),1)),"")</f>
        <v/>
      </c>
      <c r="C45" s="164" t="str">
        <f t="shared" ca="1" si="3"/>
        <v/>
      </c>
      <c r="D45" s="164" t="str">
        <f t="shared" ca="1" si="4"/>
        <v/>
      </c>
      <c r="E45" s="164" t="str">
        <f t="shared" ca="1" si="5"/>
        <v/>
      </c>
      <c r="R45" s="164" t="str">
        <f ca="1">IF(OR($B45="",R$6=""),"",IF(INDEX(mydata,MATCH($B45,Data!$A:$A,0),MATCH(R$6,Data!$1:$1,0))=0,"",INDEX(mydata,MATCH($B45,Data!$A:$A,0),MATCH(R$6,Data!$1:$1,0))))</f>
        <v/>
      </c>
      <c r="S45" s="164" t="str">
        <f ca="1">IF(OR($B45="",S$6=""),"",IF(INDEX(mydata,MATCH($B45,Data!$A:$A,0),MATCH(S$6,Data!$1:$1,0))=0,"",INDEX(mydata,MATCH($B45,Data!$A:$A,0),MATCH(S$6,Data!$1:$1,0))))</f>
        <v/>
      </c>
      <c r="T45" s="164" t="str">
        <f ca="1">IF(OR($B45="",T$6=""),"",IF(INDEX(mydata,MATCH($B45,Data!$A:$A,0),MATCH(T$6,Data!$1:$1,0))=0,"",INDEX(mydata,MATCH($B45,Data!$A:$A,0),MATCH(T$6,Data!$1:$1,0))))</f>
        <v/>
      </c>
      <c r="U45" s="164" t="str">
        <f ca="1">IF(OR($B45="",U$6=""),"",IF(INDEX(mydata,MATCH($B45,Data!$A:$A,0),MATCH(U$6,Data!$1:$1,0))=0,"",INDEX(mydata,MATCH($B45,Data!$A:$A,0),MATCH(U$6,Data!$1:$1,0))))</f>
        <v/>
      </c>
      <c r="V45" s="164" t="str">
        <f ca="1">IF(OR($B45="",V$6=""),"",IF(INDEX(mydata,MATCH($B45,Data!$A:$A,0),MATCH(V$6,Data!$1:$1,0))=0,"",INDEX(mydata,MATCH($B45,Data!$A:$A,0),MATCH(V$6,Data!$1:$1,0))))</f>
        <v/>
      </c>
      <c r="W45" s="164" t="str">
        <f ca="1">IF(OR($B45="",W$6=""),"",IF(INDEX(mydata,MATCH($B45,Data!$A:$A,0),MATCH(W$6,Data!$1:$1,0))=0,"",INDEX(mydata,MATCH($B45,Data!$A:$A,0),MATCH(W$6,Data!$1:$1,0))))</f>
        <v/>
      </c>
    </row>
    <row r="46" spans="1:23" x14ac:dyDescent="0.4">
      <c r="A46" s="43" t="str">
        <f ca="1">IF(B46="","",IF(INDEX(Data!$BR:$BR,MATCH(B46,Data!$A:$A,0),1)=0,"",INDEX(Data!$BR:$BR,MATCH(B46,Data!$A:$A,0),1)))</f>
        <v/>
      </c>
      <c r="B46" s="164" t="str" cm="1">
        <f t="array" aca="1" ref="B46" ca="1">IFERROR(_xlfn.SINGLE(INDEX(Data!A$1:$A$1009,_xlfn.AGGREGATE(15,6,((Data!$D$1:$D$1009=1)/(Data!$D$1:$D$1009=1))*ROW(Data!$D$1:$D$1009),ROW(B46)-ROW(B$6)),1)),"")</f>
        <v/>
      </c>
      <c r="C46" s="164" t="str">
        <f t="shared" ca="1" si="3"/>
        <v/>
      </c>
      <c r="D46" s="164" t="str">
        <f t="shared" ca="1" si="4"/>
        <v/>
      </c>
      <c r="E46" s="164" t="str">
        <f t="shared" ca="1" si="5"/>
        <v/>
      </c>
      <c r="R46" s="164" t="str">
        <f ca="1">IF(OR($B46="",R$6=""),"",IF(INDEX(mydata,MATCH($B46,Data!$A:$A,0),MATCH(R$6,Data!$1:$1,0))=0,"",INDEX(mydata,MATCH($B46,Data!$A:$A,0),MATCH(R$6,Data!$1:$1,0))))</f>
        <v/>
      </c>
      <c r="S46" s="164" t="str">
        <f ca="1">IF(OR($B46="",S$6=""),"",IF(INDEX(mydata,MATCH($B46,Data!$A:$A,0),MATCH(S$6,Data!$1:$1,0))=0,"",INDEX(mydata,MATCH($B46,Data!$A:$A,0),MATCH(S$6,Data!$1:$1,0))))</f>
        <v/>
      </c>
      <c r="T46" s="164" t="str">
        <f ca="1">IF(OR($B46="",T$6=""),"",IF(INDEX(mydata,MATCH($B46,Data!$A:$A,0),MATCH(T$6,Data!$1:$1,0))=0,"",INDEX(mydata,MATCH($B46,Data!$A:$A,0),MATCH(T$6,Data!$1:$1,0))))</f>
        <v/>
      </c>
      <c r="U46" s="164" t="str">
        <f ca="1">IF(OR($B46="",U$6=""),"",IF(INDEX(mydata,MATCH($B46,Data!$A:$A,0),MATCH(U$6,Data!$1:$1,0))=0,"",INDEX(mydata,MATCH($B46,Data!$A:$A,0),MATCH(U$6,Data!$1:$1,0))))</f>
        <v/>
      </c>
      <c r="V46" s="164" t="str">
        <f ca="1">IF(OR($B46="",V$6=""),"",IF(INDEX(mydata,MATCH($B46,Data!$A:$A,0),MATCH(V$6,Data!$1:$1,0))=0,"",INDEX(mydata,MATCH($B46,Data!$A:$A,0),MATCH(V$6,Data!$1:$1,0))))</f>
        <v/>
      </c>
      <c r="W46" s="164" t="str">
        <f ca="1">IF(OR($B46="",W$6=""),"",IF(INDEX(mydata,MATCH($B46,Data!$A:$A,0),MATCH(W$6,Data!$1:$1,0))=0,"",INDEX(mydata,MATCH($B46,Data!$A:$A,0),MATCH(W$6,Data!$1:$1,0))))</f>
        <v/>
      </c>
    </row>
    <row r="47" spans="1:23" x14ac:dyDescent="0.4">
      <c r="A47" s="43" t="str">
        <f ca="1">IF(B47="","",IF(INDEX(Data!$BR:$BR,MATCH(B47,Data!$A:$A,0),1)=0,"",INDEX(Data!$BR:$BR,MATCH(B47,Data!$A:$A,0),1)))</f>
        <v/>
      </c>
      <c r="B47" s="164" t="str" cm="1">
        <f t="array" aca="1" ref="B47" ca="1">IFERROR(_xlfn.SINGLE(INDEX(Data!A$1:$A$1009,_xlfn.AGGREGATE(15,6,((Data!$D$1:$D$1009=1)/(Data!$D$1:$D$1009=1))*ROW(Data!$D$1:$D$1009),ROW(B47)-ROW(B$6)),1)),"")</f>
        <v/>
      </c>
      <c r="C47" s="164" t="str">
        <f t="shared" ca="1" si="3"/>
        <v/>
      </c>
      <c r="D47" s="164" t="str">
        <f t="shared" ca="1" si="4"/>
        <v/>
      </c>
      <c r="E47" s="164" t="str">
        <f t="shared" ca="1" si="5"/>
        <v/>
      </c>
      <c r="R47" s="164" t="str">
        <f ca="1">IF(OR($B47="",R$6=""),"",IF(INDEX(mydata,MATCH($B47,Data!$A:$A,0),MATCH(R$6,Data!$1:$1,0))=0,"",INDEX(mydata,MATCH($B47,Data!$A:$A,0),MATCH(R$6,Data!$1:$1,0))))</f>
        <v/>
      </c>
      <c r="S47" s="164" t="str">
        <f ca="1">IF(OR($B47="",S$6=""),"",IF(INDEX(mydata,MATCH($B47,Data!$A:$A,0),MATCH(S$6,Data!$1:$1,0))=0,"",INDEX(mydata,MATCH($B47,Data!$A:$A,0),MATCH(S$6,Data!$1:$1,0))))</f>
        <v/>
      </c>
      <c r="T47" s="164" t="str">
        <f ca="1">IF(OR($B47="",T$6=""),"",IF(INDEX(mydata,MATCH($B47,Data!$A:$A,0),MATCH(T$6,Data!$1:$1,0))=0,"",INDEX(mydata,MATCH($B47,Data!$A:$A,0),MATCH(T$6,Data!$1:$1,0))))</f>
        <v/>
      </c>
      <c r="U47" s="164" t="str">
        <f ca="1">IF(OR($B47="",U$6=""),"",IF(INDEX(mydata,MATCH($B47,Data!$A:$A,0),MATCH(U$6,Data!$1:$1,0))=0,"",INDEX(mydata,MATCH($B47,Data!$A:$A,0),MATCH(U$6,Data!$1:$1,0))))</f>
        <v/>
      </c>
      <c r="V47" s="164" t="str">
        <f ca="1">IF(OR($B47="",V$6=""),"",IF(INDEX(mydata,MATCH($B47,Data!$A:$A,0),MATCH(V$6,Data!$1:$1,0))=0,"",INDEX(mydata,MATCH($B47,Data!$A:$A,0),MATCH(V$6,Data!$1:$1,0))))</f>
        <v/>
      </c>
      <c r="W47" s="164" t="str">
        <f ca="1">IF(OR($B47="",W$6=""),"",IF(INDEX(mydata,MATCH($B47,Data!$A:$A,0),MATCH(W$6,Data!$1:$1,0))=0,"",INDEX(mydata,MATCH($B47,Data!$A:$A,0),MATCH(W$6,Data!$1:$1,0))))</f>
        <v/>
      </c>
    </row>
    <row r="48" spans="1:23" x14ac:dyDescent="0.4">
      <c r="A48" s="43" t="str">
        <f ca="1">IF(B48="","",IF(INDEX(Data!$BR:$BR,MATCH(B48,Data!$A:$A,0),1)=0,"",INDEX(Data!$BR:$BR,MATCH(B48,Data!$A:$A,0),1)))</f>
        <v/>
      </c>
      <c r="B48" s="164" t="str" cm="1">
        <f t="array" aca="1" ref="B48" ca="1">IFERROR(_xlfn.SINGLE(INDEX(Data!A$1:$A$1009,_xlfn.AGGREGATE(15,6,((Data!$D$1:$D$1009=1)/(Data!$D$1:$D$1009=1))*ROW(Data!$D$1:$D$1009),ROW(B48)-ROW(B$6)),1)),"")</f>
        <v/>
      </c>
      <c r="C48" s="164" t="str">
        <f t="shared" ca="1" si="3"/>
        <v/>
      </c>
      <c r="D48" s="164" t="str">
        <f t="shared" ca="1" si="4"/>
        <v/>
      </c>
      <c r="E48" s="164" t="str">
        <f t="shared" ca="1" si="5"/>
        <v/>
      </c>
      <c r="R48" s="164" t="str">
        <f ca="1">IF(OR($B48="",R$6=""),"",IF(INDEX(mydata,MATCH($B48,Data!$A:$A,0),MATCH(R$6,Data!$1:$1,0))=0,"",INDEX(mydata,MATCH($B48,Data!$A:$A,0),MATCH(R$6,Data!$1:$1,0))))</f>
        <v/>
      </c>
      <c r="S48" s="164" t="str">
        <f ca="1">IF(OR($B48="",S$6=""),"",IF(INDEX(mydata,MATCH($B48,Data!$A:$A,0),MATCH(S$6,Data!$1:$1,0))=0,"",INDEX(mydata,MATCH($B48,Data!$A:$A,0),MATCH(S$6,Data!$1:$1,0))))</f>
        <v/>
      </c>
      <c r="T48" s="164" t="str">
        <f ca="1">IF(OR($B48="",T$6=""),"",IF(INDEX(mydata,MATCH($B48,Data!$A:$A,0),MATCH(T$6,Data!$1:$1,0))=0,"",INDEX(mydata,MATCH($B48,Data!$A:$A,0),MATCH(T$6,Data!$1:$1,0))))</f>
        <v/>
      </c>
      <c r="U48" s="164" t="str">
        <f ca="1">IF(OR($B48="",U$6=""),"",IF(INDEX(mydata,MATCH($B48,Data!$A:$A,0),MATCH(U$6,Data!$1:$1,0))=0,"",INDEX(mydata,MATCH($B48,Data!$A:$A,0),MATCH(U$6,Data!$1:$1,0))))</f>
        <v/>
      </c>
      <c r="V48" s="164" t="str">
        <f ca="1">IF(OR($B48="",V$6=""),"",IF(INDEX(mydata,MATCH($B48,Data!$A:$A,0),MATCH(V$6,Data!$1:$1,0))=0,"",INDEX(mydata,MATCH($B48,Data!$A:$A,0),MATCH(V$6,Data!$1:$1,0))))</f>
        <v/>
      </c>
      <c r="W48" s="164" t="str">
        <f ca="1">IF(OR($B48="",W$6=""),"",IF(INDEX(mydata,MATCH($B48,Data!$A:$A,0),MATCH(W$6,Data!$1:$1,0))=0,"",INDEX(mydata,MATCH($B48,Data!$A:$A,0),MATCH(W$6,Data!$1:$1,0))))</f>
        <v/>
      </c>
    </row>
    <row r="49" spans="1:23" x14ac:dyDescent="0.4">
      <c r="A49" s="43" t="str">
        <f ca="1">IF(B49="","",IF(INDEX(Data!$BR:$BR,MATCH(B49,Data!$A:$A,0),1)=0,"",INDEX(Data!$BR:$BR,MATCH(B49,Data!$A:$A,0),1)))</f>
        <v/>
      </c>
      <c r="B49" s="164" t="str" cm="1">
        <f t="array" aca="1" ref="B49" ca="1">IFERROR(_xlfn.SINGLE(INDEX(Data!A$1:$A$1009,_xlfn.AGGREGATE(15,6,((Data!$D$1:$D$1009=1)/(Data!$D$1:$D$1009=1))*ROW(Data!$D$1:$D$1009),ROW(B49)-ROW(B$6)),1)),"")</f>
        <v/>
      </c>
      <c r="C49" s="164" t="str">
        <f t="shared" ca="1" si="3"/>
        <v/>
      </c>
      <c r="D49" s="164" t="str">
        <f t="shared" ca="1" si="4"/>
        <v/>
      </c>
      <c r="E49" s="164" t="str">
        <f t="shared" ca="1" si="5"/>
        <v/>
      </c>
      <c r="R49" s="164" t="str">
        <f ca="1">IF(OR($B49="",R$6=""),"",IF(INDEX(mydata,MATCH($B49,Data!$A:$A,0),MATCH(R$6,Data!$1:$1,0))=0,"",INDEX(mydata,MATCH($B49,Data!$A:$A,0),MATCH(R$6,Data!$1:$1,0))))</f>
        <v/>
      </c>
      <c r="S49" s="164" t="str">
        <f ca="1">IF(OR($B49="",S$6=""),"",IF(INDEX(mydata,MATCH($B49,Data!$A:$A,0),MATCH(S$6,Data!$1:$1,0))=0,"",INDEX(mydata,MATCH($B49,Data!$A:$A,0),MATCH(S$6,Data!$1:$1,0))))</f>
        <v/>
      </c>
      <c r="T49" s="164" t="str">
        <f ca="1">IF(OR($B49="",T$6=""),"",IF(INDEX(mydata,MATCH($B49,Data!$A:$A,0),MATCH(T$6,Data!$1:$1,0))=0,"",INDEX(mydata,MATCH($B49,Data!$A:$A,0),MATCH(T$6,Data!$1:$1,0))))</f>
        <v/>
      </c>
      <c r="U49" s="164" t="str">
        <f ca="1">IF(OR($B49="",U$6=""),"",IF(INDEX(mydata,MATCH($B49,Data!$A:$A,0),MATCH(U$6,Data!$1:$1,0))=0,"",INDEX(mydata,MATCH($B49,Data!$A:$A,0),MATCH(U$6,Data!$1:$1,0))))</f>
        <v/>
      </c>
      <c r="V49" s="164" t="str">
        <f ca="1">IF(OR($B49="",V$6=""),"",IF(INDEX(mydata,MATCH($B49,Data!$A:$A,0),MATCH(V$6,Data!$1:$1,0))=0,"",INDEX(mydata,MATCH($B49,Data!$A:$A,0),MATCH(V$6,Data!$1:$1,0))))</f>
        <v/>
      </c>
      <c r="W49" s="164" t="str">
        <f ca="1">IF(OR($B49="",W$6=""),"",IF(INDEX(mydata,MATCH($B49,Data!$A:$A,0),MATCH(W$6,Data!$1:$1,0))=0,"",INDEX(mydata,MATCH($B49,Data!$A:$A,0),MATCH(W$6,Data!$1:$1,0))))</f>
        <v/>
      </c>
    </row>
    <row r="50" spans="1:23" x14ac:dyDescent="0.4">
      <c r="A50" s="43" t="str">
        <f ca="1">IF(B50="","",IF(INDEX(Data!$BR:$BR,MATCH(B50,Data!$A:$A,0),1)=0,"",INDEX(Data!$BR:$BR,MATCH(B50,Data!$A:$A,0),1)))</f>
        <v/>
      </c>
      <c r="B50" s="164" t="str" cm="1">
        <f t="array" aca="1" ref="B50" ca="1">IFERROR(_xlfn.SINGLE(INDEX(Data!A$1:$A$1009,_xlfn.AGGREGATE(15,6,((Data!$D$1:$D$1009=1)/(Data!$D$1:$D$1009=1))*ROW(Data!$D$1:$D$1009),ROW(B50)-ROW(B$6)),1)),"")</f>
        <v/>
      </c>
      <c r="C50" s="164" t="str">
        <f t="shared" ca="1" si="3"/>
        <v/>
      </c>
      <c r="D50" s="164" t="str">
        <f t="shared" ca="1" si="4"/>
        <v/>
      </c>
      <c r="E50" s="164" t="str">
        <f t="shared" ca="1" si="5"/>
        <v/>
      </c>
      <c r="R50" s="164" t="str">
        <f ca="1">IF(OR($B50="",R$6=""),"",IF(INDEX(mydata,MATCH($B50,Data!$A:$A,0),MATCH(R$6,Data!$1:$1,0))=0,"",INDEX(mydata,MATCH($B50,Data!$A:$A,0),MATCH(R$6,Data!$1:$1,0))))</f>
        <v/>
      </c>
      <c r="S50" s="164" t="str">
        <f ca="1">IF(OR($B50="",S$6=""),"",IF(INDEX(mydata,MATCH($B50,Data!$A:$A,0),MATCH(S$6,Data!$1:$1,0))=0,"",INDEX(mydata,MATCH($B50,Data!$A:$A,0),MATCH(S$6,Data!$1:$1,0))))</f>
        <v/>
      </c>
      <c r="T50" s="164" t="str">
        <f ca="1">IF(OR($B50="",T$6=""),"",IF(INDEX(mydata,MATCH($B50,Data!$A:$A,0),MATCH(T$6,Data!$1:$1,0))=0,"",INDEX(mydata,MATCH($B50,Data!$A:$A,0),MATCH(T$6,Data!$1:$1,0))))</f>
        <v/>
      </c>
      <c r="U50" s="164" t="str">
        <f ca="1">IF(OR($B50="",U$6=""),"",IF(INDEX(mydata,MATCH($B50,Data!$A:$A,0),MATCH(U$6,Data!$1:$1,0))=0,"",INDEX(mydata,MATCH($B50,Data!$A:$A,0),MATCH(U$6,Data!$1:$1,0))))</f>
        <v/>
      </c>
      <c r="V50" s="164" t="str">
        <f ca="1">IF(OR($B50="",V$6=""),"",IF(INDEX(mydata,MATCH($B50,Data!$A:$A,0),MATCH(V$6,Data!$1:$1,0))=0,"",INDEX(mydata,MATCH($B50,Data!$A:$A,0),MATCH(V$6,Data!$1:$1,0))))</f>
        <v/>
      </c>
      <c r="W50" s="164" t="str">
        <f ca="1">IF(OR($B50="",W$6=""),"",IF(INDEX(mydata,MATCH($B50,Data!$A:$A,0),MATCH(W$6,Data!$1:$1,0))=0,"",INDEX(mydata,MATCH($B50,Data!$A:$A,0),MATCH(W$6,Data!$1:$1,0))))</f>
        <v/>
      </c>
    </row>
    <row r="51" spans="1:23" x14ac:dyDescent="0.4">
      <c r="A51" s="43" t="str">
        <f ca="1">IF(B51="","",IF(INDEX(Data!$BR:$BR,MATCH(B51,Data!$A:$A,0),1)=0,"",INDEX(Data!$BR:$BR,MATCH(B51,Data!$A:$A,0),1)))</f>
        <v/>
      </c>
      <c r="B51" s="164" t="str" cm="1">
        <f t="array" aca="1" ref="B51" ca="1">IFERROR(_xlfn.SINGLE(INDEX(Data!A$1:$A$1009,_xlfn.AGGREGATE(15,6,((Data!$D$1:$D$1009=1)/(Data!$D$1:$D$1009=1))*ROW(Data!$D$1:$D$1009),ROW(B51)-ROW(B$6)),1)),"")</f>
        <v/>
      </c>
      <c r="C51" s="164" t="str">
        <f t="shared" ca="1" si="3"/>
        <v/>
      </c>
      <c r="D51" s="164" t="str">
        <f t="shared" ca="1" si="4"/>
        <v/>
      </c>
      <c r="E51" s="164" t="str">
        <f t="shared" ca="1" si="5"/>
        <v/>
      </c>
      <c r="R51" s="164" t="str">
        <f ca="1">IF(OR($B51="",R$6=""),"",IF(INDEX(mydata,MATCH($B51,Data!$A:$A,0),MATCH(R$6,Data!$1:$1,0))=0,"",INDEX(mydata,MATCH($B51,Data!$A:$A,0),MATCH(R$6,Data!$1:$1,0))))</f>
        <v/>
      </c>
      <c r="S51" s="164" t="str">
        <f ca="1">IF(OR($B51="",S$6=""),"",IF(INDEX(mydata,MATCH($B51,Data!$A:$A,0),MATCH(S$6,Data!$1:$1,0))=0,"",INDEX(mydata,MATCH($B51,Data!$A:$A,0),MATCH(S$6,Data!$1:$1,0))))</f>
        <v/>
      </c>
      <c r="T51" s="164" t="str">
        <f ca="1">IF(OR($B51="",T$6=""),"",IF(INDEX(mydata,MATCH($B51,Data!$A:$A,0),MATCH(T$6,Data!$1:$1,0))=0,"",INDEX(mydata,MATCH($B51,Data!$A:$A,0),MATCH(T$6,Data!$1:$1,0))))</f>
        <v/>
      </c>
      <c r="U51" s="164" t="str">
        <f ca="1">IF(OR($B51="",U$6=""),"",IF(INDEX(mydata,MATCH($B51,Data!$A:$A,0),MATCH(U$6,Data!$1:$1,0))=0,"",INDEX(mydata,MATCH($B51,Data!$A:$A,0),MATCH(U$6,Data!$1:$1,0))))</f>
        <v/>
      </c>
      <c r="V51" s="164" t="str">
        <f ca="1">IF(OR($B51="",V$6=""),"",IF(INDEX(mydata,MATCH($B51,Data!$A:$A,0),MATCH(V$6,Data!$1:$1,0))=0,"",INDEX(mydata,MATCH($B51,Data!$A:$A,0),MATCH(V$6,Data!$1:$1,0))))</f>
        <v/>
      </c>
      <c r="W51" s="164" t="str">
        <f ca="1">IF(OR($B51="",W$6=""),"",IF(INDEX(mydata,MATCH($B51,Data!$A:$A,0),MATCH(W$6,Data!$1:$1,0))=0,"",INDEX(mydata,MATCH($B51,Data!$A:$A,0),MATCH(W$6,Data!$1:$1,0))))</f>
        <v/>
      </c>
    </row>
    <row r="52" spans="1:23" x14ac:dyDescent="0.4">
      <c r="A52" s="43" t="str">
        <f ca="1">IF(B52="","",IF(INDEX(Data!$BR:$BR,MATCH(B52,Data!$A:$A,0),1)=0,"",INDEX(Data!$BR:$BR,MATCH(B52,Data!$A:$A,0),1)))</f>
        <v/>
      </c>
      <c r="B52" s="164" t="str" cm="1">
        <f t="array" aca="1" ref="B52" ca="1">IFERROR(_xlfn.SINGLE(INDEX(Data!A$1:$A$1009,_xlfn.AGGREGATE(15,6,((Data!$D$1:$D$1009=1)/(Data!$D$1:$D$1009=1))*ROW(Data!$D$1:$D$1009),ROW(B52)-ROW(B$6)),1)),"")</f>
        <v/>
      </c>
      <c r="C52" s="164" t="str">
        <f t="shared" ca="1" si="3"/>
        <v/>
      </c>
      <c r="D52" s="164" t="str">
        <f t="shared" ca="1" si="4"/>
        <v/>
      </c>
      <c r="E52" s="164" t="str">
        <f t="shared" ca="1" si="5"/>
        <v/>
      </c>
      <c r="R52" s="164" t="str">
        <f ca="1">IF(OR($B52="",R$6=""),"",IF(INDEX(mydata,MATCH($B52,Data!$A:$A,0),MATCH(R$6,Data!$1:$1,0))=0,"",INDEX(mydata,MATCH($B52,Data!$A:$A,0),MATCH(R$6,Data!$1:$1,0))))</f>
        <v/>
      </c>
      <c r="S52" s="164" t="str">
        <f ca="1">IF(OR($B52="",S$6=""),"",IF(INDEX(mydata,MATCH($B52,Data!$A:$A,0),MATCH(S$6,Data!$1:$1,0))=0,"",INDEX(mydata,MATCH($B52,Data!$A:$A,0),MATCH(S$6,Data!$1:$1,0))))</f>
        <v/>
      </c>
      <c r="T52" s="164" t="str">
        <f ca="1">IF(OR($B52="",T$6=""),"",IF(INDEX(mydata,MATCH($B52,Data!$A:$A,0),MATCH(T$6,Data!$1:$1,0))=0,"",INDEX(mydata,MATCH($B52,Data!$A:$A,0),MATCH(T$6,Data!$1:$1,0))))</f>
        <v/>
      </c>
      <c r="U52" s="164" t="str">
        <f ca="1">IF(OR($B52="",U$6=""),"",IF(INDEX(mydata,MATCH($B52,Data!$A:$A,0),MATCH(U$6,Data!$1:$1,0))=0,"",INDEX(mydata,MATCH($B52,Data!$A:$A,0),MATCH(U$6,Data!$1:$1,0))))</f>
        <v/>
      </c>
      <c r="V52" s="164" t="str">
        <f ca="1">IF(OR($B52="",V$6=""),"",IF(INDEX(mydata,MATCH($B52,Data!$A:$A,0),MATCH(V$6,Data!$1:$1,0))=0,"",INDEX(mydata,MATCH($B52,Data!$A:$A,0),MATCH(V$6,Data!$1:$1,0))))</f>
        <v/>
      </c>
      <c r="W52" s="164" t="str">
        <f ca="1">IF(OR($B52="",W$6=""),"",IF(INDEX(mydata,MATCH($B52,Data!$A:$A,0),MATCH(W$6,Data!$1:$1,0))=0,"",INDEX(mydata,MATCH($B52,Data!$A:$A,0),MATCH(W$6,Data!$1:$1,0))))</f>
        <v/>
      </c>
    </row>
    <row r="53" spans="1:23" x14ac:dyDescent="0.4">
      <c r="A53" s="43" t="str">
        <f ca="1">IF(B53="","",IF(INDEX(Data!$BR:$BR,MATCH(B53,Data!$A:$A,0),1)=0,"",INDEX(Data!$BR:$BR,MATCH(B53,Data!$A:$A,0),1)))</f>
        <v/>
      </c>
      <c r="B53" s="164" t="str" cm="1">
        <f t="array" aca="1" ref="B53" ca="1">IFERROR(_xlfn.SINGLE(INDEX(Data!A$1:$A$1009,_xlfn.AGGREGATE(15,6,((Data!$D$1:$D$1009=1)/(Data!$D$1:$D$1009=1))*ROW(Data!$D$1:$D$1009),ROW(B53)-ROW(B$6)),1)),"")</f>
        <v/>
      </c>
      <c r="C53" s="164" t="str">
        <f t="shared" ca="1" si="3"/>
        <v/>
      </c>
      <c r="D53" s="164" t="str">
        <f t="shared" ca="1" si="4"/>
        <v/>
      </c>
      <c r="E53" s="164" t="str">
        <f t="shared" ca="1" si="5"/>
        <v/>
      </c>
      <c r="R53" s="164" t="str">
        <f ca="1">IF(OR($B53="",R$6=""),"",IF(INDEX(mydata,MATCH($B53,Data!$A:$A,0),MATCH(R$6,Data!$1:$1,0))=0,"",INDEX(mydata,MATCH($B53,Data!$A:$A,0),MATCH(R$6,Data!$1:$1,0))))</f>
        <v/>
      </c>
      <c r="S53" s="164" t="str">
        <f ca="1">IF(OR($B53="",S$6=""),"",IF(INDEX(mydata,MATCH($B53,Data!$A:$A,0),MATCH(S$6,Data!$1:$1,0))=0,"",INDEX(mydata,MATCH($B53,Data!$A:$A,0),MATCH(S$6,Data!$1:$1,0))))</f>
        <v/>
      </c>
      <c r="T53" s="164" t="str">
        <f ca="1">IF(OR($B53="",T$6=""),"",IF(INDEX(mydata,MATCH($B53,Data!$A:$A,0),MATCH(T$6,Data!$1:$1,0))=0,"",INDEX(mydata,MATCH($B53,Data!$A:$A,0),MATCH(T$6,Data!$1:$1,0))))</f>
        <v/>
      </c>
      <c r="U53" s="164" t="str">
        <f ca="1">IF(OR($B53="",U$6=""),"",IF(INDEX(mydata,MATCH($B53,Data!$A:$A,0),MATCH(U$6,Data!$1:$1,0))=0,"",INDEX(mydata,MATCH($B53,Data!$A:$A,0),MATCH(U$6,Data!$1:$1,0))))</f>
        <v/>
      </c>
      <c r="V53" s="164" t="str">
        <f ca="1">IF(OR($B53="",V$6=""),"",IF(INDEX(mydata,MATCH($B53,Data!$A:$A,0),MATCH(V$6,Data!$1:$1,0))=0,"",INDEX(mydata,MATCH($B53,Data!$A:$A,0),MATCH(V$6,Data!$1:$1,0))))</f>
        <v/>
      </c>
      <c r="W53" s="164" t="str">
        <f ca="1">IF(OR($B53="",W$6=""),"",IF(INDEX(mydata,MATCH($B53,Data!$A:$A,0),MATCH(W$6,Data!$1:$1,0))=0,"",INDEX(mydata,MATCH($B53,Data!$A:$A,0),MATCH(W$6,Data!$1:$1,0))))</f>
        <v/>
      </c>
    </row>
    <row r="54" spans="1:23" x14ac:dyDescent="0.4">
      <c r="A54" s="43" t="str">
        <f ca="1">IF(B54="","",IF(INDEX(Data!$BR:$BR,MATCH(B54,Data!$A:$A,0),1)=0,"",INDEX(Data!$BR:$BR,MATCH(B54,Data!$A:$A,0),1)))</f>
        <v/>
      </c>
      <c r="B54" s="164" t="str" cm="1">
        <f t="array" aca="1" ref="B54" ca="1">IFERROR(_xlfn.SINGLE(INDEX(Data!A$1:$A$1009,_xlfn.AGGREGATE(15,6,((Data!$D$1:$D$1009=1)/(Data!$D$1:$D$1009=1))*ROW(Data!$D$1:$D$1009),ROW(B54)-ROW(B$6)),1)),"")</f>
        <v/>
      </c>
      <c r="C54" s="164" t="str">
        <f t="shared" ca="1" si="3"/>
        <v/>
      </c>
      <c r="D54" s="164" t="str">
        <f t="shared" ca="1" si="4"/>
        <v/>
      </c>
      <c r="E54" s="164" t="str">
        <f t="shared" ca="1" si="5"/>
        <v/>
      </c>
      <c r="R54" s="164" t="str">
        <f ca="1">IF(OR($B54="",R$6=""),"",IF(INDEX(mydata,MATCH($B54,Data!$A:$A,0),MATCH(R$6,Data!$1:$1,0))=0,"",INDEX(mydata,MATCH($B54,Data!$A:$A,0),MATCH(R$6,Data!$1:$1,0))))</f>
        <v/>
      </c>
      <c r="S54" s="164" t="str">
        <f ca="1">IF(OR($B54="",S$6=""),"",IF(INDEX(mydata,MATCH($B54,Data!$A:$A,0),MATCH(S$6,Data!$1:$1,0))=0,"",INDEX(mydata,MATCH($B54,Data!$A:$A,0),MATCH(S$6,Data!$1:$1,0))))</f>
        <v/>
      </c>
      <c r="T54" s="164" t="str">
        <f ca="1">IF(OR($B54="",T$6=""),"",IF(INDEX(mydata,MATCH($B54,Data!$A:$A,0),MATCH(T$6,Data!$1:$1,0))=0,"",INDEX(mydata,MATCH($B54,Data!$A:$A,0),MATCH(T$6,Data!$1:$1,0))))</f>
        <v/>
      </c>
      <c r="U54" s="164" t="str">
        <f ca="1">IF(OR($B54="",U$6=""),"",IF(INDEX(mydata,MATCH($B54,Data!$A:$A,0),MATCH(U$6,Data!$1:$1,0))=0,"",INDEX(mydata,MATCH($B54,Data!$A:$A,0),MATCH(U$6,Data!$1:$1,0))))</f>
        <v/>
      </c>
      <c r="V54" s="164" t="str">
        <f ca="1">IF(OR($B54="",V$6=""),"",IF(INDEX(mydata,MATCH($B54,Data!$A:$A,0),MATCH(V$6,Data!$1:$1,0))=0,"",INDEX(mydata,MATCH($B54,Data!$A:$A,0),MATCH(V$6,Data!$1:$1,0))))</f>
        <v/>
      </c>
      <c r="W54" s="164" t="str">
        <f ca="1">IF(OR($B54="",W$6=""),"",IF(INDEX(mydata,MATCH($B54,Data!$A:$A,0),MATCH(W$6,Data!$1:$1,0))=0,"",INDEX(mydata,MATCH($B54,Data!$A:$A,0),MATCH(W$6,Data!$1:$1,0))))</f>
        <v/>
      </c>
    </row>
    <row r="55" spans="1:23" x14ac:dyDescent="0.4">
      <c r="A55" s="43" t="str">
        <f ca="1">IF(B55="","",IF(INDEX(Data!$BR:$BR,MATCH(B55,Data!$A:$A,0),1)=0,"",INDEX(Data!$BR:$BR,MATCH(B55,Data!$A:$A,0),1)))</f>
        <v/>
      </c>
      <c r="B55" s="164" t="str" cm="1">
        <f t="array" aca="1" ref="B55" ca="1">IFERROR(_xlfn.SINGLE(INDEX(Data!A$1:$A$1009,_xlfn.AGGREGATE(15,6,((Data!$D$1:$D$1009=1)/(Data!$D$1:$D$1009=1))*ROW(Data!$D$1:$D$1009),ROW(B55)-ROW(B$6)),1)),"")</f>
        <v/>
      </c>
      <c r="C55" s="164" t="str">
        <f t="shared" ca="1" si="3"/>
        <v/>
      </c>
      <c r="D55" s="164" t="str">
        <f t="shared" ca="1" si="4"/>
        <v/>
      </c>
      <c r="E55" s="164" t="str">
        <f t="shared" ca="1" si="5"/>
        <v/>
      </c>
      <c r="R55" s="164" t="str">
        <f ca="1">IF(OR($B55="",R$6=""),"",IF(INDEX(mydata,MATCH($B55,Data!$A:$A,0),MATCH(R$6,Data!$1:$1,0))=0,"",INDEX(mydata,MATCH($B55,Data!$A:$A,0),MATCH(R$6,Data!$1:$1,0))))</f>
        <v/>
      </c>
      <c r="S55" s="164" t="str">
        <f ca="1">IF(OR($B55="",S$6=""),"",IF(INDEX(mydata,MATCH($B55,Data!$A:$A,0),MATCH(S$6,Data!$1:$1,0))=0,"",INDEX(mydata,MATCH($B55,Data!$A:$A,0),MATCH(S$6,Data!$1:$1,0))))</f>
        <v/>
      </c>
      <c r="T55" s="164" t="str">
        <f ca="1">IF(OR($B55="",T$6=""),"",IF(INDEX(mydata,MATCH($B55,Data!$A:$A,0),MATCH(T$6,Data!$1:$1,0))=0,"",INDEX(mydata,MATCH($B55,Data!$A:$A,0),MATCH(T$6,Data!$1:$1,0))))</f>
        <v/>
      </c>
      <c r="U55" s="164" t="str">
        <f ca="1">IF(OR($B55="",U$6=""),"",IF(INDEX(mydata,MATCH($B55,Data!$A:$A,0),MATCH(U$6,Data!$1:$1,0))=0,"",INDEX(mydata,MATCH($B55,Data!$A:$A,0),MATCH(U$6,Data!$1:$1,0))))</f>
        <v/>
      </c>
      <c r="V55" s="164" t="str">
        <f ca="1">IF(OR($B55="",V$6=""),"",IF(INDEX(mydata,MATCH($B55,Data!$A:$A,0),MATCH(V$6,Data!$1:$1,0))=0,"",INDEX(mydata,MATCH($B55,Data!$A:$A,0),MATCH(V$6,Data!$1:$1,0))))</f>
        <v/>
      </c>
      <c r="W55" s="164" t="str">
        <f ca="1">IF(OR($B55="",W$6=""),"",IF(INDEX(mydata,MATCH($B55,Data!$A:$A,0),MATCH(W$6,Data!$1:$1,0))=0,"",INDEX(mydata,MATCH($B55,Data!$A:$A,0),MATCH(W$6,Data!$1:$1,0))))</f>
        <v/>
      </c>
    </row>
    <row r="56" spans="1:23" x14ac:dyDescent="0.4">
      <c r="A56" s="43" t="str">
        <f ca="1">IF(B56="","",IF(INDEX(Data!$BR:$BR,MATCH(B56,Data!$A:$A,0),1)=0,"",INDEX(Data!$BR:$BR,MATCH(B56,Data!$A:$A,0),1)))</f>
        <v/>
      </c>
      <c r="B56" s="164" t="str" cm="1">
        <f t="array" aca="1" ref="B56" ca="1">IFERROR(_xlfn.SINGLE(INDEX(Data!A$1:$A$1009,_xlfn.AGGREGATE(15,6,((Data!$D$1:$D$1009=1)/(Data!$D$1:$D$1009=1))*ROW(Data!$D$1:$D$1009),ROW(B56)-ROW(B$6)),1)),"")</f>
        <v/>
      </c>
      <c r="C56" s="164" t="str">
        <f t="shared" ca="1" si="3"/>
        <v/>
      </c>
      <c r="D56" s="164" t="str">
        <f t="shared" ca="1" si="4"/>
        <v/>
      </c>
      <c r="E56" s="164" t="str">
        <f t="shared" ca="1" si="5"/>
        <v/>
      </c>
      <c r="R56" s="164" t="str">
        <f ca="1">IF(OR($B56="",R$6=""),"",IF(INDEX(mydata,MATCH($B56,Data!$A:$A,0),MATCH(R$6,Data!$1:$1,0))=0,"",INDEX(mydata,MATCH($B56,Data!$A:$A,0),MATCH(R$6,Data!$1:$1,0))))</f>
        <v/>
      </c>
      <c r="S56" s="164" t="str">
        <f ca="1">IF(OR($B56="",S$6=""),"",IF(INDEX(mydata,MATCH($B56,Data!$A:$A,0),MATCH(S$6,Data!$1:$1,0))=0,"",INDEX(mydata,MATCH($B56,Data!$A:$A,0),MATCH(S$6,Data!$1:$1,0))))</f>
        <v/>
      </c>
      <c r="T56" s="164" t="str">
        <f ca="1">IF(OR($B56="",T$6=""),"",IF(INDEX(mydata,MATCH($B56,Data!$A:$A,0),MATCH(T$6,Data!$1:$1,0))=0,"",INDEX(mydata,MATCH($B56,Data!$A:$A,0),MATCH(T$6,Data!$1:$1,0))))</f>
        <v/>
      </c>
      <c r="U56" s="164" t="str">
        <f ca="1">IF(OR($B56="",U$6=""),"",IF(INDEX(mydata,MATCH($B56,Data!$A:$A,0),MATCH(U$6,Data!$1:$1,0))=0,"",INDEX(mydata,MATCH($B56,Data!$A:$A,0),MATCH(U$6,Data!$1:$1,0))))</f>
        <v/>
      </c>
      <c r="V56" s="164" t="str">
        <f ca="1">IF(OR($B56="",V$6=""),"",IF(INDEX(mydata,MATCH($B56,Data!$A:$A,0),MATCH(V$6,Data!$1:$1,0))=0,"",INDEX(mydata,MATCH($B56,Data!$A:$A,0),MATCH(V$6,Data!$1:$1,0))))</f>
        <v/>
      </c>
      <c r="W56" s="164" t="str">
        <f ca="1">IF(OR($B56="",W$6=""),"",IF(INDEX(mydata,MATCH($B56,Data!$A:$A,0),MATCH(W$6,Data!$1:$1,0))=0,"",INDEX(mydata,MATCH($B56,Data!$A:$A,0),MATCH(W$6,Data!$1:$1,0))))</f>
        <v/>
      </c>
    </row>
    <row r="57" spans="1:23" x14ac:dyDescent="0.4">
      <c r="A57" s="43" t="str">
        <f ca="1">IF(B57="","",IF(INDEX(Data!$BR:$BR,MATCH(B57,Data!$A:$A,0),1)=0,"",INDEX(Data!$BR:$BR,MATCH(B57,Data!$A:$A,0),1)))</f>
        <v/>
      </c>
      <c r="B57" s="164" t="str" cm="1">
        <f t="array" aca="1" ref="B57" ca="1">IFERROR(_xlfn.SINGLE(INDEX(Data!A$1:$A$1009,_xlfn.AGGREGATE(15,6,((Data!$D$1:$D$1009=1)/(Data!$D$1:$D$1009=1))*ROW(Data!$D$1:$D$1009),ROW(B57)-ROW(B$6)),1)),"")</f>
        <v/>
      </c>
      <c r="C57" s="164" t="str">
        <f t="shared" ca="1" si="3"/>
        <v/>
      </c>
      <c r="D57" s="164" t="str">
        <f t="shared" ca="1" si="4"/>
        <v/>
      </c>
      <c r="E57" s="164" t="str">
        <f t="shared" ca="1" si="5"/>
        <v/>
      </c>
      <c r="R57" s="164" t="str">
        <f ca="1">IF(OR($B57="",R$6=""),"",IF(INDEX(mydata,MATCH($B57,Data!$A:$A,0),MATCH(R$6,Data!$1:$1,0))=0,"",INDEX(mydata,MATCH($B57,Data!$A:$A,0),MATCH(R$6,Data!$1:$1,0))))</f>
        <v/>
      </c>
      <c r="S57" s="164" t="str">
        <f ca="1">IF(OR($B57="",S$6=""),"",IF(INDEX(mydata,MATCH($B57,Data!$A:$A,0),MATCH(S$6,Data!$1:$1,0))=0,"",INDEX(mydata,MATCH($B57,Data!$A:$A,0),MATCH(S$6,Data!$1:$1,0))))</f>
        <v/>
      </c>
      <c r="T57" s="164" t="str">
        <f ca="1">IF(OR($B57="",T$6=""),"",IF(INDEX(mydata,MATCH($B57,Data!$A:$A,0),MATCH(T$6,Data!$1:$1,0))=0,"",INDEX(mydata,MATCH($B57,Data!$A:$A,0),MATCH(T$6,Data!$1:$1,0))))</f>
        <v/>
      </c>
      <c r="U57" s="164" t="str">
        <f ca="1">IF(OR($B57="",U$6=""),"",IF(INDEX(mydata,MATCH($B57,Data!$A:$A,0),MATCH(U$6,Data!$1:$1,0))=0,"",INDEX(mydata,MATCH($B57,Data!$A:$A,0),MATCH(U$6,Data!$1:$1,0))))</f>
        <v/>
      </c>
      <c r="V57" s="164" t="str">
        <f ca="1">IF(OR($B57="",V$6=""),"",IF(INDEX(mydata,MATCH($B57,Data!$A:$A,0),MATCH(V$6,Data!$1:$1,0))=0,"",INDEX(mydata,MATCH($B57,Data!$A:$A,0),MATCH(V$6,Data!$1:$1,0))))</f>
        <v/>
      </c>
      <c r="W57" s="164" t="str">
        <f ca="1">IF(OR($B57="",W$6=""),"",IF(INDEX(mydata,MATCH($B57,Data!$A:$A,0),MATCH(W$6,Data!$1:$1,0))=0,"",INDEX(mydata,MATCH($B57,Data!$A:$A,0),MATCH(W$6,Data!$1:$1,0))))</f>
        <v/>
      </c>
    </row>
    <row r="58" spans="1:23" x14ac:dyDescent="0.4">
      <c r="A58" s="43" t="str">
        <f ca="1">IF(B58="","",IF(INDEX(Data!$BR:$BR,MATCH(B58,Data!$A:$A,0),1)=0,"",INDEX(Data!$BR:$BR,MATCH(B58,Data!$A:$A,0),1)))</f>
        <v/>
      </c>
      <c r="B58" s="164" t="str" cm="1">
        <f t="array" aca="1" ref="B58" ca="1">IFERROR(_xlfn.SINGLE(INDEX(Data!A$1:$A$1009,_xlfn.AGGREGATE(15,6,((Data!$D$1:$D$1009=1)/(Data!$D$1:$D$1009=1))*ROW(Data!$D$1:$D$1009),ROW(B58)-ROW(B$6)),1)),"")</f>
        <v/>
      </c>
      <c r="C58" s="164" t="str">
        <f t="shared" ca="1" si="3"/>
        <v/>
      </c>
      <c r="D58" s="164" t="str">
        <f t="shared" ca="1" si="4"/>
        <v/>
      </c>
      <c r="E58" s="164" t="str">
        <f t="shared" ca="1" si="5"/>
        <v/>
      </c>
      <c r="R58" s="164" t="str">
        <f ca="1">IF(OR($B58="",R$6=""),"",IF(INDEX(mydata,MATCH($B58,Data!$A:$A,0),MATCH(R$6,Data!$1:$1,0))=0,"",INDEX(mydata,MATCH($B58,Data!$A:$A,0),MATCH(R$6,Data!$1:$1,0))))</f>
        <v/>
      </c>
      <c r="S58" s="164" t="str">
        <f ca="1">IF(OR($B58="",S$6=""),"",IF(INDEX(mydata,MATCH($B58,Data!$A:$A,0),MATCH(S$6,Data!$1:$1,0))=0,"",INDEX(mydata,MATCH($B58,Data!$A:$A,0),MATCH(S$6,Data!$1:$1,0))))</f>
        <v/>
      </c>
      <c r="T58" s="164" t="str">
        <f ca="1">IF(OR($B58="",T$6=""),"",IF(INDEX(mydata,MATCH($B58,Data!$A:$A,0),MATCH(T$6,Data!$1:$1,0))=0,"",INDEX(mydata,MATCH($B58,Data!$A:$A,0),MATCH(T$6,Data!$1:$1,0))))</f>
        <v/>
      </c>
      <c r="U58" s="164" t="str">
        <f ca="1">IF(OR($B58="",U$6=""),"",IF(INDEX(mydata,MATCH($B58,Data!$A:$A,0),MATCH(U$6,Data!$1:$1,0))=0,"",INDEX(mydata,MATCH($B58,Data!$A:$A,0),MATCH(U$6,Data!$1:$1,0))))</f>
        <v/>
      </c>
      <c r="V58" s="164" t="str">
        <f ca="1">IF(OR($B58="",V$6=""),"",IF(INDEX(mydata,MATCH($B58,Data!$A:$A,0),MATCH(V$6,Data!$1:$1,0))=0,"",INDEX(mydata,MATCH($B58,Data!$A:$A,0),MATCH(V$6,Data!$1:$1,0))))</f>
        <v/>
      </c>
      <c r="W58" s="164" t="str">
        <f ca="1">IF(OR($B58="",W$6=""),"",IF(INDEX(mydata,MATCH($B58,Data!$A:$A,0),MATCH(W$6,Data!$1:$1,0))=0,"",INDEX(mydata,MATCH($B58,Data!$A:$A,0),MATCH(W$6,Data!$1:$1,0))))</f>
        <v/>
      </c>
    </row>
    <row r="59" spans="1:23" x14ac:dyDescent="0.4">
      <c r="A59" s="43" t="str">
        <f ca="1">IF(B59="","",IF(INDEX(Data!$BR:$BR,MATCH(B59,Data!$A:$A,0),1)=0,"",INDEX(Data!$BR:$BR,MATCH(B59,Data!$A:$A,0),1)))</f>
        <v/>
      </c>
      <c r="B59" s="164" t="str" cm="1">
        <f t="array" aca="1" ref="B59" ca="1">IFERROR(_xlfn.SINGLE(INDEX(Data!A$1:$A$1009,_xlfn.AGGREGATE(15,6,((Data!$D$1:$D$1009=1)/(Data!$D$1:$D$1009=1))*ROW(Data!$D$1:$D$1009),ROW(B59)-ROW(B$6)),1)),"")</f>
        <v/>
      </c>
      <c r="C59" s="164" t="str">
        <f t="shared" ca="1" si="3"/>
        <v/>
      </c>
      <c r="D59" s="164" t="str">
        <f t="shared" ca="1" si="4"/>
        <v/>
      </c>
      <c r="E59" s="164" t="str">
        <f t="shared" ca="1" si="5"/>
        <v/>
      </c>
      <c r="R59" s="164" t="str">
        <f ca="1">IF(OR($B59="",R$6=""),"",IF(INDEX(mydata,MATCH($B59,Data!$A:$A,0),MATCH(R$6,Data!$1:$1,0))=0,"",INDEX(mydata,MATCH($B59,Data!$A:$A,0),MATCH(R$6,Data!$1:$1,0))))</f>
        <v/>
      </c>
      <c r="S59" s="164" t="str">
        <f ca="1">IF(OR($B59="",S$6=""),"",IF(INDEX(mydata,MATCH($B59,Data!$A:$A,0),MATCH(S$6,Data!$1:$1,0))=0,"",INDEX(mydata,MATCH($B59,Data!$A:$A,0),MATCH(S$6,Data!$1:$1,0))))</f>
        <v/>
      </c>
      <c r="T59" s="164" t="str">
        <f ca="1">IF(OR($B59="",T$6=""),"",IF(INDEX(mydata,MATCH($B59,Data!$A:$A,0),MATCH(T$6,Data!$1:$1,0))=0,"",INDEX(mydata,MATCH($B59,Data!$A:$A,0),MATCH(T$6,Data!$1:$1,0))))</f>
        <v/>
      </c>
      <c r="U59" s="164" t="str">
        <f ca="1">IF(OR($B59="",U$6=""),"",IF(INDEX(mydata,MATCH($B59,Data!$A:$A,0),MATCH(U$6,Data!$1:$1,0))=0,"",INDEX(mydata,MATCH($B59,Data!$A:$A,0),MATCH(U$6,Data!$1:$1,0))))</f>
        <v/>
      </c>
      <c r="V59" s="164" t="str">
        <f ca="1">IF(OR($B59="",V$6=""),"",IF(INDEX(mydata,MATCH($B59,Data!$A:$A,0),MATCH(V$6,Data!$1:$1,0))=0,"",INDEX(mydata,MATCH($B59,Data!$A:$A,0),MATCH(V$6,Data!$1:$1,0))))</f>
        <v/>
      </c>
      <c r="W59" s="164" t="str">
        <f ca="1">IF(OR($B59="",W$6=""),"",IF(INDEX(mydata,MATCH($B59,Data!$A:$A,0),MATCH(W$6,Data!$1:$1,0))=0,"",INDEX(mydata,MATCH($B59,Data!$A:$A,0),MATCH(W$6,Data!$1:$1,0))))</f>
        <v/>
      </c>
    </row>
    <row r="60" spans="1:23" x14ac:dyDescent="0.4">
      <c r="A60" s="43" t="str">
        <f ca="1">IF(B60="","",IF(INDEX(Data!$BR:$BR,MATCH(B60,Data!$A:$A,0),1)=0,"",INDEX(Data!$BR:$BR,MATCH(B60,Data!$A:$A,0),1)))</f>
        <v/>
      </c>
      <c r="B60" s="164" t="str" cm="1">
        <f t="array" aca="1" ref="B60" ca="1">IFERROR(_xlfn.SINGLE(INDEX(Data!A$1:$A$1009,_xlfn.AGGREGATE(15,6,((Data!$D$1:$D$1009=1)/(Data!$D$1:$D$1009=1))*ROW(Data!$D$1:$D$1009),ROW(B60)-ROW(B$6)),1)),"")</f>
        <v/>
      </c>
      <c r="C60" s="164" t="str">
        <f t="shared" ca="1" si="3"/>
        <v/>
      </c>
      <c r="D60" s="164" t="str">
        <f t="shared" ca="1" si="4"/>
        <v/>
      </c>
      <c r="E60" s="164" t="str">
        <f t="shared" ca="1" si="5"/>
        <v/>
      </c>
      <c r="R60" s="164" t="str">
        <f ca="1">IF(OR($B60="",R$6=""),"",IF(INDEX(mydata,MATCH($B60,Data!$A:$A,0),MATCH(R$6,Data!$1:$1,0))=0,"",INDEX(mydata,MATCH($B60,Data!$A:$A,0),MATCH(R$6,Data!$1:$1,0))))</f>
        <v/>
      </c>
      <c r="S60" s="164" t="str">
        <f ca="1">IF(OR($B60="",S$6=""),"",IF(INDEX(mydata,MATCH($B60,Data!$A:$A,0),MATCH(S$6,Data!$1:$1,0))=0,"",INDEX(mydata,MATCH($B60,Data!$A:$A,0),MATCH(S$6,Data!$1:$1,0))))</f>
        <v/>
      </c>
      <c r="T60" s="164" t="str">
        <f ca="1">IF(OR($B60="",T$6=""),"",IF(INDEX(mydata,MATCH($B60,Data!$A:$A,0),MATCH(T$6,Data!$1:$1,0))=0,"",INDEX(mydata,MATCH($B60,Data!$A:$A,0),MATCH(T$6,Data!$1:$1,0))))</f>
        <v/>
      </c>
      <c r="U60" s="164" t="str">
        <f ca="1">IF(OR($B60="",U$6=""),"",IF(INDEX(mydata,MATCH($B60,Data!$A:$A,0),MATCH(U$6,Data!$1:$1,0))=0,"",INDEX(mydata,MATCH($B60,Data!$A:$A,0),MATCH(U$6,Data!$1:$1,0))))</f>
        <v/>
      </c>
      <c r="V60" s="164" t="str">
        <f ca="1">IF(OR($B60="",V$6=""),"",IF(INDEX(mydata,MATCH($B60,Data!$A:$A,0),MATCH(V$6,Data!$1:$1,0))=0,"",INDEX(mydata,MATCH($B60,Data!$A:$A,0),MATCH(V$6,Data!$1:$1,0))))</f>
        <v/>
      </c>
      <c r="W60" s="164" t="str">
        <f ca="1">IF(OR($B60="",W$6=""),"",IF(INDEX(mydata,MATCH($B60,Data!$A:$A,0),MATCH(W$6,Data!$1:$1,0))=0,"",INDEX(mydata,MATCH($B60,Data!$A:$A,0),MATCH(W$6,Data!$1:$1,0))))</f>
        <v/>
      </c>
    </row>
    <row r="61" spans="1:23" x14ac:dyDescent="0.4">
      <c r="A61" s="43" t="str">
        <f ca="1">IF(B61="","",IF(INDEX(Data!$BR:$BR,MATCH(B61,Data!$A:$A,0),1)=0,"",INDEX(Data!$BR:$BR,MATCH(B61,Data!$A:$A,0),1)))</f>
        <v/>
      </c>
      <c r="B61" s="164" t="str" cm="1">
        <f t="array" aca="1" ref="B61" ca="1">IFERROR(_xlfn.SINGLE(INDEX(Data!A$1:$A$1009,_xlfn.AGGREGATE(15,6,((Data!$D$1:$D$1009=1)/(Data!$D$1:$D$1009=1))*ROW(Data!$D$1:$D$1009),ROW(B61)-ROW(B$6)),1)),"")</f>
        <v/>
      </c>
      <c r="C61" s="164" t="str">
        <f t="shared" ca="1" si="3"/>
        <v/>
      </c>
      <c r="D61" s="164" t="str">
        <f t="shared" ca="1" si="4"/>
        <v/>
      </c>
      <c r="E61" s="164" t="str">
        <f t="shared" ca="1" si="5"/>
        <v/>
      </c>
      <c r="R61" s="164" t="str">
        <f ca="1">IF(OR($B61="",R$6=""),"",IF(INDEX(mydata,MATCH($B61,Data!$A:$A,0),MATCH(R$6,Data!$1:$1,0))=0,"",INDEX(mydata,MATCH($B61,Data!$A:$A,0),MATCH(R$6,Data!$1:$1,0))))</f>
        <v/>
      </c>
      <c r="S61" s="164" t="str">
        <f ca="1">IF(OR($B61="",S$6=""),"",IF(INDEX(mydata,MATCH($B61,Data!$A:$A,0),MATCH(S$6,Data!$1:$1,0))=0,"",INDEX(mydata,MATCH($B61,Data!$A:$A,0),MATCH(S$6,Data!$1:$1,0))))</f>
        <v/>
      </c>
      <c r="T61" s="164" t="str">
        <f ca="1">IF(OR($B61="",T$6=""),"",IF(INDEX(mydata,MATCH($B61,Data!$A:$A,0),MATCH(T$6,Data!$1:$1,0))=0,"",INDEX(mydata,MATCH($B61,Data!$A:$A,0),MATCH(T$6,Data!$1:$1,0))))</f>
        <v/>
      </c>
      <c r="U61" s="164" t="str">
        <f ca="1">IF(OR($B61="",U$6=""),"",IF(INDEX(mydata,MATCH($B61,Data!$A:$A,0),MATCH(U$6,Data!$1:$1,0))=0,"",INDEX(mydata,MATCH($B61,Data!$A:$A,0),MATCH(U$6,Data!$1:$1,0))))</f>
        <v/>
      </c>
      <c r="V61" s="164" t="str">
        <f ca="1">IF(OR($B61="",V$6=""),"",IF(INDEX(mydata,MATCH($B61,Data!$A:$A,0),MATCH(V$6,Data!$1:$1,0))=0,"",INDEX(mydata,MATCH($B61,Data!$A:$A,0),MATCH(V$6,Data!$1:$1,0))))</f>
        <v/>
      </c>
      <c r="W61" s="164" t="str">
        <f ca="1">IF(OR($B61="",W$6=""),"",IF(INDEX(mydata,MATCH($B61,Data!$A:$A,0),MATCH(W$6,Data!$1:$1,0))=0,"",INDEX(mydata,MATCH($B61,Data!$A:$A,0),MATCH(W$6,Data!$1:$1,0))))</f>
        <v/>
      </c>
    </row>
    <row r="62" spans="1:23" x14ac:dyDescent="0.4">
      <c r="A62" s="43" t="str">
        <f ca="1">IF(B62="","",IF(INDEX(Data!$BR:$BR,MATCH(B62,Data!$A:$A,0),1)=0,"",INDEX(Data!$BR:$BR,MATCH(B62,Data!$A:$A,0),1)))</f>
        <v/>
      </c>
      <c r="B62" s="164" t="str" cm="1">
        <f t="array" aca="1" ref="B62" ca="1">IFERROR(_xlfn.SINGLE(INDEX(Data!A$1:$A$1009,_xlfn.AGGREGATE(15,6,((Data!$D$1:$D$1009=1)/(Data!$D$1:$D$1009=1))*ROW(Data!$D$1:$D$1009),ROW(B62)-ROW(B$6)),1)),"")</f>
        <v/>
      </c>
      <c r="C62" s="164" t="str">
        <f t="shared" ca="1" si="3"/>
        <v/>
      </c>
      <c r="D62" s="164" t="str">
        <f t="shared" ca="1" si="4"/>
        <v/>
      </c>
      <c r="E62" s="164" t="str">
        <f t="shared" ca="1" si="5"/>
        <v/>
      </c>
      <c r="R62" s="164" t="str">
        <f ca="1">IF(OR($B62="",R$6=""),"",IF(INDEX(mydata,MATCH($B62,Data!$A:$A,0),MATCH(R$6,Data!$1:$1,0))=0,"",INDEX(mydata,MATCH($B62,Data!$A:$A,0),MATCH(R$6,Data!$1:$1,0))))</f>
        <v/>
      </c>
      <c r="S62" s="164" t="str">
        <f ca="1">IF(OR($B62="",S$6=""),"",IF(INDEX(mydata,MATCH($B62,Data!$A:$A,0),MATCH(S$6,Data!$1:$1,0))=0,"",INDEX(mydata,MATCH($B62,Data!$A:$A,0),MATCH(S$6,Data!$1:$1,0))))</f>
        <v/>
      </c>
      <c r="T62" s="164" t="str">
        <f ca="1">IF(OR($B62="",T$6=""),"",IF(INDEX(mydata,MATCH($B62,Data!$A:$A,0),MATCH(T$6,Data!$1:$1,0))=0,"",INDEX(mydata,MATCH($B62,Data!$A:$A,0),MATCH(T$6,Data!$1:$1,0))))</f>
        <v/>
      </c>
      <c r="U62" s="164" t="str">
        <f ca="1">IF(OR($B62="",U$6=""),"",IF(INDEX(mydata,MATCH($B62,Data!$A:$A,0),MATCH(U$6,Data!$1:$1,0))=0,"",INDEX(mydata,MATCH($B62,Data!$A:$A,0),MATCH(U$6,Data!$1:$1,0))))</f>
        <v/>
      </c>
      <c r="V62" s="164" t="str">
        <f ca="1">IF(OR($B62="",V$6=""),"",IF(INDEX(mydata,MATCH($B62,Data!$A:$A,0),MATCH(V$6,Data!$1:$1,0))=0,"",INDEX(mydata,MATCH($B62,Data!$A:$A,0),MATCH(V$6,Data!$1:$1,0))))</f>
        <v/>
      </c>
      <c r="W62" s="164" t="str">
        <f ca="1">IF(OR($B62="",W$6=""),"",IF(INDEX(mydata,MATCH($B62,Data!$A:$A,0),MATCH(W$6,Data!$1:$1,0))=0,"",INDEX(mydata,MATCH($B62,Data!$A:$A,0),MATCH(W$6,Data!$1:$1,0))))</f>
        <v/>
      </c>
    </row>
    <row r="63" spans="1:23" x14ac:dyDescent="0.4">
      <c r="A63" s="43" t="str">
        <f ca="1">IF(B63="","",IF(INDEX(Data!$BR:$BR,MATCH(B63,Data!$A:$A,0),1)=0,"",INDEX(Data!$BR:$BR,MATCH(B63,Data!$A:$A,0),1)))</f>
        <v/>
      </c>
      <c r="B63" s="164" t="str" cm="1">
        <f t="array" aca="1" ref="B63" ca="1">IFERROR(_xlfn.SINGLE(INDEX(Data!A$1:$A$1009,_xlfn.AGGREGATE(15,6,((Data!$D$1:$D$1009=1)/(Data!$D$1:$D$1009=1))*ROW(Data!$D$1:$D$1009),ROW(B63)-ROW(B$6)),1)),"")</f>
        <v/>
      </c>
      <c r="C63" s="164" t="str">
        <f t="shared" ca="1" si="3"/>
        <v/>
      </c>
      <c r="D63" s="164" t="str">
        <f t="shared" ca="1" si="4"/>
        <v/>
      </c>
      <c r="E63" s="164" t="str">
        <f t="shared" ca="1" si="5"/>
        <v/>
      </c>
      <c r="R63" s="164" t="str">
        <f ca="1">IF(OR($B63="",R$6=""),"",IF(INDEX(mydata,MATCH($B63,Data!$A:$A,0),MATCH(R$6,Data!$1:$1,0))=0,"",INDEX(mydata,MATCH($B63,Data!$A:$A,0),MATCH(R$6,Data!$1:$1,0))))</f>
        <v/>
      </c>
      <c r="S63" s="164" t="str">
        <f ca="1">IF(OR($B63="",S$6=""),"",IF(INDEX(mydata,MATCH($B63,Data!$A:$A,0),MATCH(S$6,Data!$1:$1,0))=0,"",INDEX(mydata,MATCH($B63,Data!$A:$A,0),MATCH(S$6,Data!$1:$1,0))))</f>
        <v/>
      </c>
      <c r="T63" s="164" t="str">
        <f ca="1">IF(OR($B63="",T$6=""),"",IF(INDEX(mydata,MATCH($B63,Data!$A:$A,0),MATCH(T$6,Data!$1:$1,0))=0,"",INDEX(mydata,MATCH($B63,Data!$A:$A,0),MATCH(T$6,Data!$1:$1,0))))</f>
        <v/>
      </c>
      <c r="U63" s="164" t="str">
        <f ca="1">IF(OR($B63="",U$6=""),"",IF(INDEX(mydata,MATCH($B63,Data!$A:$A,0),MATCH(U$6,Data!$1:$1,0))=0,"",INDEX(mydata,MATCH($B63,Data!$A:$A,0),MATCH(U$6,Data!$1:$1,0))))</f>
        <v/>
      </c>
      <c r="V63" s="164" t="str">
        <f ca="1">IF(OR($B63="",V$6=""),"",IF(INDEX(mydata,MATCH($B63,Data!$A:$A,0),MATCH(V$6,Data!$1:$1,0))=0,"",INDEX(mydata,MATCH($B63,Data!$A:$A,0),MATCH(V$6,Data!$1:$1,0))))</f>
        <v/>
      </c>
      <c r="W63" s="164" t="str">
        <f ca="1">IF(OR($B63="",W$6=""),"",IF(INDEX(mydata,MATCH($B63,Data!$A:$A,0),MATCH(W$6,Data!$1:$1,0))=0,"",INDEX(mydata,MATCH($B63,Data!$A:$A,0),MATCH(W$6,Data!$1:$1,0))))</f>
        <v/>
      </c>
    </row>
    <row r="64" spans="1:23" x14ac:dyDescent="0.4">
      <c r="A64" s="43" t="str">
        <f ca="1">IF(B64="","",IF(INDEX(Data!$BR:$BR,MATCH(B64,Data!$A:$A,0),1)=0,"",INDEX(Data!$BR:$BR,MATCH(B64,Data!$A:$A,0),1)))</f>
        <v/>
      </c>
      <c r="B64" s="164" t="str" cm="1">
        <f t="array" aca="1" ref="B64" ca="1">IFERROR(_xlfn.SINGLE(INDEX(Data!A$1:$A$1009,_xlfn.AGGREGATE(15,6,((Data!$D$1:$D$1009=1)/(Data!$D$1:$D$1009=1))*ROW(Data!$D$1:$D$1009),ROW(B64)-ROW(B$6)),1)),"")</f>
        <v/>
      </c>
      <c r="C64" s="164" t="str">
        <f t="shared" ca="1" si="3"/>
        <v/>
      </c>
      <c r="D64" s="164" t="str">
        <f t="shared" ca="1" si="4"/>
        <v/>
      </c>
      <c r="E64" s="164" t="str">
        <f t="shared" ca="1" si="5"/>
        <v/>
      </c>
      <c r="R64" s="164" t="str">
        <f ca="1">IF(OR($B64="",R$6=""),"",IF(INDEX(mydata,MATCH($B64,Data!$A:$A,0),MATCH(R$6,Data!$1:$1,0))=0,"",INDEX(mydata,MATCH($B64,Data!$A:$A,0),MATCH(R$6,Data!$1:$1,0))))</f>
        <v/>
      </c>
      <c r="S64" s="164" t="str">
        <f ca="1">IF(OR($B64="",S$6=""),"",IF(INDEX(mydata,MATCH($B64,Data!$A:$A,0),MATCH(S$6,Data!$1:$1,0))=0,"",INDEX(mydata,MATCH($B64,Data!$A:$A,0),MATCH(S$6,Data!$1:$1,0))))</f>
        <v/>
      </c>
      <c r="T64" s="164" t="str">
        <f ca="1">IF(OR($B64="",T$6=""),"",IF(INDEX(mydata,MATCH($B64,Data!$A:$A,0),MATCH(T$6,Data!$1:$1,0))=0,"",INDEX(mydata,MATCH($B64,Data!$A:$A,0),MATCH(T$6,Data!$1:$1,0))))</f>
        <v/>
      </c>
      <c r="U64" s="164" t="str">
        <f ca="1">IF(OR($B64="",U$6=""),"",IF(INDEX(mydata,MATCH($B64,Data!$A:$A,0),MATCH(U$6,Data!$1:$1,0))=0,"",INDEX(mydata,MATCH($B64,Data!$A:$A,0),MATCH(U$6,Data!$1:$1,0))))</f>
        <v/>
      </c>
      <c r="V64" s="164" t="str">
        <f ca="1">IF(OR($B64="",V$6=""),"",IF(INDEX(mydata,MATCH($B64,Data!$A:$A,0),MATCH(V$6,Data!$1:$1,0))=0,"",INDEX(mydata,MATCH($B64,Data!$A:$A,0),MATCH(V$6,Data!$1:$1,0))))</f>
        <v/>
      </c>
      <c r="W64" s="164" t="str">
        <f ca="1">IF(OR($B64="",W$6=""),"",IF(INDEX(mydata,MATCH($B64,Data!$A:$A,0),MATCH(W$6,Data!$1:$1,0))=0,"",INDEX(mydata,MATCH($B64,Data!$A:$A,0),MATCH(W$6,Data!$1:$1,0))))</f>
        <v/>
      </c>
    </row>
    <row r="65" spans="1:23" x14ac:dyDescent="0.4">
      <c r="A65" s="43" t="str">
        <f ca="1">IF(B65="","",IF(INDEX(Data!$BR:$BR,MATCH(B65,Data!$A:$A,0),1)=0,"",INDEX(Data!$BR:$BR,MATCH(B65,Data!$A:$A,0),1)))</f>
        <v/>
      </c>
      <c r="B65" s="164" t="str" cm="1">
        <f t="array" aca="1" ref="B65" ca="1">IFERROR(_xlfn.SINGLE(INDEX(Data!A$1:$A$1009,_xlfn.AGGREGATE(15,6,((Data!$D$1:$D$1009=1)/(Data!$D$1:$D$1009=1))*ROW(Data!$D$1:$D$1009),ROW(B65)-ROW(B$6)),1)),"")</f>
        <v/>
      </c>
      <c r="C65" s="164" t="str">
        <f t="shared" ca="1" si="3"/>
        <v/>
      </c>
      <c r="D65" s="164" t="str">
        <f t="shared" ca="1" si="4"/>
        <v/>
      </c>
      <c r="E65" s="164" t="str">
        <f t="shared" ca="1" si="5"/>
        <v/>
      </c>
      <c r="R65" s="164" t="str">
        <f ca="1">IF(OR($B65="",R$6=""),"",IF(INDEX(mydata,MATCH($B65,Data!$A:$A,0),MATCH(R$6,Data!$1:$1,0))=0,"",INDEX(mydata,MATCH($B65,Data!$A:$A,0),MATCH(R$6,Data!$1:$1,0))))</f>
        <v/>
      </c>
      <c r="S65" s="164" t="str">
        <f ca="1">IF(OR($B65="",S$6=""),"",IF(INDEX(mydata,MATCH($B65,Data!$A:$A,0),MATCH(S$6,Data!$1:$1,0))=0,"",INDEX(mydata,MATCH($B65,Data!$A:$A,0),MATCH(S$6,Data!$1:$1,0))))</f>
        <v/>
      </c>
      <c r="T65" s="164" t="str">
        <f ca="1">IF(OR($B65="",T$6=""),"",IF(INDEX(mydata,MATCH($B65,Data!$A:$A,0),MATCH(T$6,Data!$1:$1,0))=0,"",INDEX(mydata,MATCH($B65,Data!$A:$A,0),MATCH(T$6,Data!$1:$1,0))))</f>
        <v/>
      </c>
      <c r="U65" s="164" t="str">
        <f ca="1">IF(OR($B65="",U$6=""),"",IF(INDEX(mydata,MATCH($B65,Data!$A:$A,0),MATCH(U$6,Data!$1:$1,0))=0,"",INDEX(mydata,MATCH($B65,Data!$A:$A,0),MATCH(U$6,Data!$1:$1,0))))</f>
        <v/>
      </c>
      <c r="V65" s="164" t="str">
        <f ca="1">IF(OR($B65="",V$6=""),"",IF(INDEX(mydata,MATCH($B65,Data!$A:$A,0),MATCH(V$6,Data!$1:$1,0))=0,"",INDEX(mydata,MATCH($B65,Data!$A:$A,0),MATCH(V$6,Data!$1:$1,0))))</f>
        <v/>
      </c>
      <c r="W65" s="164" t="str">
        <f ca="1">IF(OR($B65="",W$6=""),"",IF(INDEX(mydata,MATCH($B65,Data!$A:$A,0),MATCH(W$6,Data!$1:$1,0))=0,"",INDEX(mydata,MATCH($B65,Data!$A:$A,0),MATCH(W$6,Data!$1:$1,0))))</f>
        <v/>
      </c>
    </row>
    <row r="66" spans="1:23" x14ac:dyDescent="0.4">
      <c r="A66" s="43" t="str">
        <f ca="1">IF(B66="","",IF(INDEX(Data!$BR:$BR,MATCH(B66,Data!$A:$A,0),1)=0,"",INDEX(Data!$BR:$BR,MATCH(B66,Data!$A:$A,0),1)))</f>
        <v/>
      </c>
      <c r="B66" s="164" t="str" cm="1">
        <f t="array" aca="1" ref="B66" ca="1">IFERROR(_xlfn.SINGLE(INDEX(Data!A$1:$A$1009,_xlfn.AGGREGATE(15,6,((Data!$D$1:$D$1009=1)/(Data!$D$1:$D$1009=1))*ROW(Data!$D$1:$D$1009),ROW(B66)-ROW(B$6)),1)),"")</f>
        <v/>
      </c>
      <c r="C66" s="164" t="str">
        <f t="shared" ca="1" si="3"/>
        <v/>
      </c>
      <c r="D66" s="164" t="str">
        <f t="shared" ca="1" si="4"/>
        <v/>
      </c>
      <c r="E66" s="164" t="str">
        <f t="shared" ca="1" si="5"/>
        <v/>
      </c>
      <c r="R66" s="164" t="str">
        <f ca="1">IF(OR($B66="",R$6=""),"",IF(INDEX(mydata,MATCH($B66,Data!$A:$A,0),MATCH(R$6,Data!$1:$1,0))=0,"",INDEX(mydata,MATCH($B66,Data!$A:$A,0),MATCH(R$6,Data!$1:$1,0))))</f>
        <v/>
      </c>
      <c r="S66" s="164" t="str">
        <f ca="1">IF(OR($B66="",S$6=""),"",IF(INDEX(mydata,MATCH($B66,Data!$A:$A,0),MATCH(S$6,Data!$1:$1,0))=0,"",INDEX(mydata,MATCH($B66,Data!$A:$A,0),MATCH(S$6,Data!$1:$1,0))))</f>
        <v/>
      </c>
      <c r="T66" s="164" t="str">
        <f ca="1">IF(OR($B66="",T$6=""),"",IF(INDEX(mydata,MATCH($B66,Data!$A:$A,0),MATCH(T$6,Data!$1:$1,0))=0,"",INDEX(mydata,MATCH($B66,Data!$A:$A,0),MATCH(T$6,Data!$1:$1,0))))</f>
        <v/>
      </c>
      <c r="U66" s="164" t="str">
        <f ca="1">IF(OR($B66="",U$6=""),"",IF(INDEX(mydata,MATCH($B66,Data!$A:$A,0),MATCH(U$6,Data!$1:$1,0))=0,"",INDEX(mydata,MATCH($B66,Data!$A:$A,0),MATCH(U$6,Data!$1:$1,0))))</f>
        <v/>
      </c>
      <c r="V66" s="164" t="str">
        <f ca="1">IF(OR($B66="",V$6=""),"",IF(INDEX(mydata,MATCH($B66,Data!$A:$A,0),MATCH(V$6,Data!$1:$1,0))=0,"",INDEX(mydata,MATCH($B66,Data!$A:$A,0),MATCH(V$6,Data!$1:$1,0))))</f>
        <v/>
      </c>
      <c r="W66" s="164" t="str">
        <f ca="1">IF(OR($B66="",W$6=""),"",IF(INDEX(mydata,MATCH($B66,Data!$A:$A,0),MATCH(W$6,Data!$1:$1,0))=0,"",INDEX(mydata,MATCH($B66,Data!$A:$A,0),MATCH(W$6,Data!$1:$1,0))))</f>
        <v/>
      </c>
    </row>
    <row r="67" spans="1:23" x14ac:dyDescent="0.4">
      <c r="A67" s="43" t="str">
        <f ca="1">IF(B67="","",IF(INDEX(Data!$BR:$BR,MATCH(B67,Data!$A:$A,0),1)=0,"",INDEX(Data!$BR:$BR,MATCH(B67,Data!$A:$A,0),1)))</f>
        <v/>
      </c>
      <c r="B67" s="164" t="str" cm="1">
        <f t="array" aca="1" ref="B67" ca="1">IFERROR(_xlfn.SINGLE(INDEX(Data!A$1:$A$1009,_xlfn.AGGREGATE(15,6,((Data!$D$1:$D$1009=1)/(Data!$D$1:$D$1009=1))*ROW(Data!$D$1:$D$1009),ROW(B67)-ROW(B$6)),1)),"")</f>
        <v/>
      </c>
      <c r="C67" s="164" t="str">
        <f t="shared" ca="1" si="3"/>
        <v/>
      </c>
      <c r="D67" s="164" t="str">
        <f t="shared" ca="1" si="4"/>
        <v/>
      </c>
      <c r="E67" s="164" t="str">
        <f t="shared" ca="1" si="5"/>
        <v/>
      </c>
      <c r="R67" s="164" t="str">
        <f ca="1">IF(OR($B67="",R$6=""),"",IF(INDEX(mydata,MATCH($B67,Data!$A:$A,0),MATCH(R$6,Data!$1:$1,0))=0,"",INDEX(mydata,MATCH($B67,Data!$A:$A,0),MATCH(R$6,Data!$1:$1,0))))</f>
        <v/>
      </c>
      <c r="S67" s="164" t="str">
        <f ca="1">IF(OR($B67="",S$6=""),"",IF(INDEX(mydata,MATCH($B67,Data!$A:$A,0),MATCH(S$6,Data!$1:$1,0))=0,"",INDEX(mydata,MATCH($B67,Data!$A:$A,0),MATCH(S$6,Data!$1:$1,0))))</f>
        <v/>
      </c>
      <c r="T67" s="164" t="str">
        <f ca="1">IF(OR($B67="",T$6=""),"",IF(INDEX(mydata,MATCH($B67,Data!$A:$A,0),MATCH(T$6,Data!$1:$1,0))=0,"",INDEX(mydata,MATCH($B67,Data!$A:$A,0),MATCH(T$6,Data!$1:$1,0))))</f>
        <v/>
      </c>
      <c r="U67" s="164" t="str">
        <f ca="1">IF(OR($B67="",U$6=""),"",IF(INDEX(mydata,MATCH($B67,Data!$A:$A,0),MATCH(U$6,Data!$1:$1,0))=0,"",INDEX(mydata,MATCH($B67,Data!$A:$A,0),MATCH(U$6,Data!$1:$1,0))))</f>
        <v/>
      </c>
      <c r="V67" s="164" t="str">
        <f ca="1">IF(OR($B67="",V$6=""),"",IF(INDEX(mydata,MATCH($B67,Data!$A:$A,0),MATCH(V$6,Data!$1:$1,0))=0,"",INDEX(mydata,MATCH($B67,Data!$A:$A,0),MATCH(V$6,Data!$1:$1,0))))</f>
        <v/>
      </c>
      <c r="W67" s="164" t="str">
        <f ca="1">IF(OR($B67="",W$6=""),"",IF(INDEX(mydata,MATCH($B67,Data!$A:$A,0),MATCH(W$6,Data!$1:$1,0))=0,"",INDEX(mydata,MATCH($B67,Data!$A:$A,0),MATCH(W$6,Data!$1:$1,0))))</f>
        <v/>
      </c>
    </row>
    <row r="68" spans="1:23" x14ac:dyDescent="0.4">
      <c r="A68" s="43" t="str">
        <f ca="1">IF(B68="","",IF(INDEX(Data!$BR:$BR,MATCH(B68,Data!$A:$A,0),1)=0,"",INDEX(Data!$BR:$BR,MATCH(B68,Data!$A:$A,0),1)))</f>
        <v/>
      </c>
      <c r="B68" s="164" t="str" cm="1">
        <f t="array" aca="1" ref="B68" ca="1">IFERROR(_xlfn.SINGLE(INDEX(Data!A$1:$A$1009,_xlfn.AGGREGATE(15,6,((Data!$D$1:$D$1009=1)/(Data!$D$1:$D$1009=1))*ROW(Data!$D$1:$D$1009),ROW(B68)-ROW(B$6)),1)),"")</f>
        <v/>
      </c>
      <c r="C68" s="164" t="str">
        <f t="shared" ca="1" si="3"/>
        <v/>
      </c>
      <c r="D68" s="164" t="str">
        <f t="shared" ca="1" si="4"/>
        <v/>
      </c>
      <c r="E68" s="164" t="str">
        <f t="shared" ca="1" si="5"/>
        <v/>
      </c>
      <c r="R68" s="164" t="str">
        <f ca="1">IF(OR($B68="",R$6=""),"",IF(INDEX(mydata,MATCH($B68,Data!$A:$A,0),MATCH(R$6,Data!$1:$1,0))=0,"",INDEX(mydata,MATCH($B68,Data!$A:$A,0),MATCH(R$6,Data!$1:$1,0))))</f>
        <v/>
      </c>
      <c r="S68" s="164" t="str">
        <f ca="1">IF(OR($B68="",S$6=""),"",IF(INDEX(mydata,MATCH($B68,Data!$A:$A,0),MATCH(S$6,Data!$1:$1,0))=0,"",INDEX(mydata,MATCH($B68,Data!$A:$A,0),MATCH(S$6,Data!$1:$1,0))))</f>
        <v/>
      </c>
      <c r="T68" s="164" t="str">
        <f ca="1">IF(OR($B68="",T$6=""),"",IF(INDEX(mydata,MATCH($B68,Data!$A:$A,0),MATCH(T$6,Data!$1:$1,0))=0,"",INDEX(mydata,MATCH($B68,Data!$A:$A,0),MATCH(T$6,Data!$1:$1,0))))</f>
        <v/>
      </c>
      <c r="U68" s="164" t="str">
        <f ca="1">IF(OR($B68="",U$6=""),"",IF(INDEX(mydata,MATCH($B68,Data!$A:$A,0),MATCH(U$6,Data!$1:$1,0))=0,"",INDEX(mydata,MATCH($B68,Data!$A:$A,0),MATCH(U$6,Data!$1:$1,0))))</f>
        <v/>
      </c>
      <c r="V68" s="164" t="str">
        <f ca="1">IF(OR($B68="",V$6=""),"",IF(INDEX(mydata,MATCH($B68,Data!$A:$A,0),MATCH(V$6,Data!$1:$1,0))=0,"",INDEX(mydata,MATCH($B68,Data!$A:$A,0),MATCH(V$6,Data!$1:$1,0))))</f>
        <v/>
      </c>
      <c r="W68" s="164" t="str">
        <f ca="1">IF(OR($B68="",W$6=""),"",IF(INDEX(mydata,MATCH($B68,Data!$A:$A,0),MATCH(W$6,Data!$1:$1,0))=0,"",INDEX(mydata,MATCH($B68,Data!$A:$A,0),MATCH(W$6,Data!$1:$1,0))))</f>
        <v/>
      </c>
    </row>
    <row r="69" spans="1:23" x14ac:dyDescent="0.4">
      <c r="A69" s="43" t="str">
        <f ca="1">IF(B69="","",IF(INDEX(Data!$BR:$BR,MATCH(B69,Data!$A:$A,0),1)=0,"",INDEX(Data!$BR:$BR,MATCH(B69,Data!$A:$A,0),1)))</f>
        <v/>
      </c>
      <c r="B69" s="164" t="str" cm="1">
        <f t="array" aca="1" ref="B69" ca="1">IFERROR(_xlfn.SINGLE(INDEX(Data!A$1:$A$1009,_xlfn.AGGREGATE(15,6,((Data!$D$1:$D$1009=1)/(Data!$D$1:$D$1009=1))*ROW(Data!$D$1:$D$1009),ROW(B69)-ROW(B$6)),1)),"")</f>
        <v/>
      </c>
      <c r="C69" s="164" t="str">
        <f t="shared" ca="1" si="3"/>
        <v/>
      </c>
      <c r="D69" s="164" t="str">
        <f t="shared" ca="1" si="4"/>
        <v/>
      </c>
      <c r="E69" s="164" t="str">
        <f t="shared" ca="1" si="5"/>
        <v/>
      </c>
      <c r="R69" s="164" t="str">
        <f ca="1">IF(OR($B69="",R$6=""),"",IF(INDEX(mydata,MATCH($B69,Data!$A:$A,0),MATCH(R$6,Data!$1:$1,0))=0,"",INDEX(mydata,MATCH($B69,Data!$A:$A,0),MATCH(R$6,Data!$1:$1,0))))</f>
        <v/>
      </c>
      <c r="S69" s="164" t="str">
        <f ca="1">IF(OR($B69="",S$6=""),"",IF(INDEX(mydata,MATCH($B69,Data!$A:$A,0),MATCH(S$6,Data!$1:$1,0))=0,"",INDEX(mydata,MATCH($B69,Data!$A:$A,0),MATCH(S$6,Data!$1:$1,0))))</f>
        <v/>
      </c>
      <c r="T69" s="164" t="str">
        <f ca="1">IF(OR($B69="",T$6=""),"",IF(INDEX(mydata,MATCH($B69,Data!$A:$A,0),MATCH(T$6,Data!$1:$1,0))=0,"",INDEX(mydata,MATCH($B69,Data!$A:$A,0),MATCH(T$6,Data!$1:$1,0))))</f>
        <v/>
      </c>
      <c r="U69" s="164" t="str">
        <f ca="1">IF(OR($B69="",U$6=""),"",IF(INDEX(mydata,MATCH($B69,Data!$A:$A,0),MATCH(U$6,Data!$1:$1,0))=0,"",INDEX(mydata,MATCH($B69,Data!$A:$A,0),MATCH(U$6,Data!$1:$1,0))))</f>
        <v/>
      </c>
      <c r="V69" s="164" t="str">
        <f ca="1">IF(OR($B69="",V$6=""),"",IF(INDEX(mydata,MATCH($B69,Data!$A:$A,0),MATCH(V$6,Data!$1:$1,0))=0,"",INDEX(mydata,MATCH($B69,Data!$A:$A,0),MATCH(V$6,Data!$1:$1,0))))</f>
        <v/>
      </c>
      <c r="W69" s="164" t="str">
        <f ca="1">IF(OR($B69="",W$6=""),"",IF(INDEX(mydata,MATCH($B69,Data!$A:$A,0),MATCH(W$6,Data!$1:$1,0))=0,"",INDEX(mydata,MATCH($B69,Data!$A:$A,0),MATCH(W$6,Data!$1:$1,0))))</f>
        <v/>
      </c>
    </row>
    <row r="70" spans="1:23" x14ac:dyDescent="0.4">
      <c r="A70" s="43" t="str">
        <f ca="1">IF(B70="","",IF(INDEX(Data!$BR:$BR,MATCH(B70,Data!$A:$A,0),1)=0,"",INDEX(Data!$BR:$BR,MATCH(B70,Data!$A:$A,0),1)))</f>
        <v/>
      </c>
      <c r="B70" s="164" t="str" cm="1">
        <f t="array" aca="1" ref="B70" ca="1">IFERROR(_xlfn.SINGLE(INDEX(Data!A$1:$A$1009,_xlfn.AGGREGATE(15,6,((Data!$D$1:$D$1009=1)/(Data!$D$1:$D$1009=1))*ROW(Data!$D$1:$D$1009),ROW(B70)-ROW(B$6)),1)),"")</f>
        <v/>
      </c>
      <c r="C70" s="164" t="str">
        <f t="shared" ca="1" si="3"/>
        <v/>
      </c>
      <c r="D70" s="164" t="str">
        <f t="shared" ca="1" si="4"/>
        <v/>
      </c>
      <c r="E70" s="164" t="str">
        <f t="shared" ca="1" si="5"/>
        <v/>
      </c>
      <c r="R70" s="164" t="str">
        <f ca="1">IF(OR($B70="",R$6=""),"",IF(INDEX(mydata,MATCH($B70,Data!$A:$A,0),MATCH(R$6,Data!$1:$1,0))=0,"",INDEX(mydata,MATCH($B70,Data!$A:$A,0),MATCH(R$6,Data!$1:$1,0))))</f>
        <v/>
      </c>
      <c r="S70" s="164" t="str">
        <f ca="1">IF(OR($B70="",S$6=""),"",IF(INDEX(mydata,MATCH($B70,Data!$A:$A,0),MATCH(S$6,Data!$1:$1,0))=0,"",INDEX(mydata,MATCH($B70,Data!$A:$A,0),MATCH(S$6,Data!$1:$1,0))))</f>
        <v/>
      </c>
      <c r="T70" s="164" t="str">
        <f ca="1">IF(OR($B70="",T$6=""),"",IF(INDEX(mydata,MATCH($B70,Data!$A:$A,0),MATCH(T$6,Data!$1:$1,0))=0,"",INDEX(mydata,MATCH($B70,Data!$A:$A,0),MATCH(T$6,Data!$1:$1,0))))</f>
        <v/>
      </c>
      <c r="U70" s="164" t="str">
        <f ca="1">IF(OR($B70="",U$6=""),"",IF(INDEX(mydata,MATCH($B70,Data!$A:$A,0),MATCH(U$6,Data!$1:$1,0))=0,"",INDEX(mydata,MATCH($B70,Data!$A:$A,0),MATCH(U$6,Data!$1:$1,0))))</f>
        <v/>
      </c>
      <c r="V70" s="164" t="str">
        <f ca="1">IF(OR($B70="",V$6=""),"",IF(INDEX(mydata,MATCH($B70,Data!$A:$A,0),MATCH(V$6,Data!$1:$1,0))=0,"",INDEX(mydata,MATCH($B70,Data!$A:$A,0),MATCH(V$6,Data!$1:$1,0))))</f>
        <v/>
      </c>
      <c r="W70" s="164" t="str">
        <f ca="1">IF(OR($B70="",W$6=""),"",IF(INDEX(mydata,MATCH($B70,Data!$A:$A,0),MATCH(W$6,Data!$1:$1,0))=0,"",INDEX(mydata,MATCH($B70,Data!$A:$A,0),MATCH(W$6,Data!$1:$1,0))))</f>
        <v/>
      </c>
    </row>
    <row r="71" spans="1:23" x14ac:dyDescent="0.4">
      <c r="A71" s="43" t="str">
        <f ca="1">IF(B71="","",IF(INDEX(Data!$BR:$BR,MATCH(B71,Data!$A:$A,0),1)=0,"",INDEX(Data!$BR:$BR,MATCH(B71,Data!$A:$A,0),1)))</f>
        <v/>
      </c>
      <c r="B71" s="164" t="str" cm="1">
        <f t="array" aca="1" ref="B71" ca="1">IFERROR(_xlfn.SINGLE(INDEX(Data!A$1:$A$1009,_xlfn.AGGREGATE(15,6,((Data!$D$1:$D$1009=1)/(Data!$D$1:$D$1009=1))*ROW(Data!$D$1:$D$1009),ROW(B71)-ROW(B$6)),1)),"")</f>
        <v/>
      </c>
      <c r="C71" s="164" t="str">
        <f t="shared" ref="C71:C102" ca="1" si="6">IF(OR($B71="",R$6=""),"",IF(R71="Yes",R$6,IF(R71&lt;&gt;"",R$6&amp;" - "&amp;R71,IF(S71="Yes",S$6,IF(S71&lt;&gt;"",S$6&amp;" - "&amp;S71,"")))))</f>
        <v/>
      </c>
      <c r="D71" s="164" t="str">
        <f t="shared" ref="D71:D102" ca="1" si="7">IF(OR($B71="",T$6=""),"",IF(T71="Yes",T$6,IF(T71&lt;&gt;"",T$6&amp;" - "&amp;T71,IF(U71="Yes",U$6,IF(U71&lt;&gt;"",U$6&amp;" - "&amp;U71,"")))))</f>
        <v/>
      </c>
      <c r="E71" s="164" t="str">
        <f t="shared" ref="E71:E102" ca="1" si="8">IF(OR($B71="",V$6=""),"",IF(V71="Yes",V$6,IF(V71&lt;&gt;"",V$6&amp;" - "&amp;V71,IF(W71="Yes",W$6,IF(W71&lt;&gt;"",W$6&amp;" - "&amp;W71,"")))))</f>
        <v/>
      </c>
      <c r="R71" s="164" t="str">
        <f ca="1">IF(OR($B71="",R$6=""),"",IF(INDEX(mydata,MATCH($B71,Data!$A:$A,0),MATCH(R$6,Data!$1:$1,0))=0,"",INDEX(mydata,MATCH($B71,Data!$A:$A,0),MATCH(R$6,Data!$1:$1,0))))</f>
        <v/>
      </c>
      <c r="S71" s="164" t="str">
        <f ca="1">IF(OR($B71="",S$6=""),"",IF(INDEX(mydata,MATCH($B71,Data!$A:$A,0),MATCH(S$6,Data!$1:$1,0))=0,"",INDEX(mydata,MATCH($B71,Data!$A:$A,0),MATCH(S$6,Data!$1:$1,0))))</f>
        <v/>
      </c>
      <c r="T71" s="164" t="str">
        <f ca="1">IF(OR($B71="",T$6=""),"",IF(INDEX(mydata,MATCH($B71,Data!$A:$A,0),MATCH(T$6,Data!$1:$1,0))=0,"",INDEX(mydata,MATCH($B71,Data!$A:$A,0),MATCH(T$6,Data!$1:$1,0))))</f>
        <v/>
      </c>
      <c r="U71" s="164" t="str">
        <f ca="1">IF(OR($B71="",U$6=""),"",IF(INDEX(mydata,MATCH($B71,Data!$A:$A,0),MATCH(U$6,Data!$1:$1,0))=0,"",INDEX(mydata,MATCH($B71,Data!$A:$A,0),MATCH(U$6,Data!$1:$1,0))))</f>
        <v/>
      </c>
      <c r="V71" s="164" t="str">
        <f ca="1">IF(OR($B71="",V$6=""),"",IF(INDEX(mydata,MATCH($B71,Data!$A:$A,0),MATCH(V$6,Data!$1:$1,0))=0,"",INDEX(mydata,MATCH($B71,Data!$A:$A,0),MATCH(V$6,Data!$1:$1,0))))</f>
        <v/>
      </c>
      <c r="W71" s="164" t="str">
        <f ca="1">IF(OR($B71="",W$6=""),"",IF(INDEX(mydata,MATCH($B71,Data!$A:$A,0),MATCH(W$6,Data!$1:$1,0))=0,"",INDEX(mydata,MATCH($B71,Data!$A:$A,0),MATCH(W$6,Data!$1:$1,0))))</f>
        <v/>
      </c>
    </row>
    <row r="72" spans="1:23" x14ac:dyDescent="0.4">
      <c r="A72" s="43" t="str">
        <f ca="1">IF(B72="","",IF(INDEX(Data!$BR:$BR,MATCH(B72,Data!$A:$A,0),1)=0,"",INDEX(Data!$BR:$BR,MATCH(B72,Data!$A:$A,0),1)))</f>
        <v/>
      </c>
      <c r="B72" s="164" t="str" cm="1">
        <f t="array" aca="1" ref="B72" ca="1">IFERROR(_xlfn.SINGLE(INDEX(Data!A$1:$A$1009,_xlfn.AGGREGATE(15,6,((Data!$D$1:$D$1009=1)/(Data!$D$1:$D$1009=1))*ROW(Data!$D$1:$D$1009),ROW(B72)-ROW(B$6)),1)),"")</f>
        <v/>
      </c>
      <c r="C72" s="164" t="str">
        <f t="shared" ca="1" si="6"/>
        <v/>
      </c>
      <c r="D72" s="164" t="str">
        <f t="shared" ca="1" si="7"/>
        <v/>
      </c>
      <c r="E72" s="164" t="str">
        <f t="shared" ca="1" si="8"/>
        <v/>
      </c>
      <c r="R72" s="164" t="str">
        <f ca="1">IF(OR($B72="",R$6=""),"",IF(INDEX(mydata,MATCH($B72,Data!$A:$A,0),MATCH(R$6,Data!$1:$1,0))=0,"",INDEX(mydata,MATCH($B72,Data!$A:$A,0),MATCH(R$6,Data!$1:$1,0))))</f>
        <v/>
      </c>
      <c r="S72" s="164" t="str">
        <f ca="1">IF(OR($B72="",S$6=""),"",IF(INDEX(mydata,MATCH($B72,Data!$A:$A,0),MATCH(S$6,Data!$1:$1,0))=0,"",INDEX(mydata,MATCH($B72,Data!$A:$A,0),MATCH(S$6,Data!$1:$1,0))))</f>
        <v/>
      </c>
      <c r="T72" s="164" t="str">
        <f ca="1">IF(OR($B72="",T$6=""),"",IF(INDEX(mydata,MATCH($B72,Data!$A:$A,0),MATCH(T$6,Data!$1:$1,0))=0,"",INDEX(mydata,MATCH($B72,Data!$A:$A,0),MATCH(T$6,Data!$1:$1,0))))</f>
        <v/>
      </c>
      <c r="U72" s="164" t="str">
        <f ca="1">IF(OR($B72="",U$6=""),"",IF(INDEX(mydata,MATCH($B72,Data!$A:$A,0),MATCH(U$6,Data!$1:$1,0))=0,"",INDEX(mydata,MATCH($B72,Data!$A:$A,0),MATCH(U$6,Data!$1:$1,0))))</f>
        <v/>
      </c>
      <c r="V72" s="164" t="str">
        <f ca="1">IF(OR($B72="",V$6=""),"",IF(INDEX(mydata,MATCH($B72,Data!$A:$A,0),MATCH(V$6,Data!$1:$1,0))=0,"",INDEX(mydata,MATCH($B72,Data!$A:$A,0),MATCH(V$6,Data!$1:$1,0))))</f>
        <v/>
      </c>
      <c r="W72" s="164" t="str">
        <f ca="1">IF(OR($B72="",W$6=""),"",IF(INDEX(mydata,MATCH($B72,Data!$A:$A,0),MATCH(W$6,Data!$1:$1,0))=0,"",INDEX(mydata,MATCH($B72,Data!$A:$A,0),MATCH(W$6,Data!$1:$1,0))))</f>
        <v/>
      </c>
    </row>
    <row r="73" spans="1:23" x14ac:dyDescent="0.4">
      <c r="A73" s="43" t="str">
        <f ca="1">IF(B73="","",IF(INDEX(Data!$BR:$BR,MATCH(B73,Data!$A:$A,0),1)=0,"",INDEX(Data!$BR:$BR,MATCH(B73,Data!$A:$A,0),1)))</f>
        <v/>
      </c>
      <c r="B73" s="164" t="str" cm="1">
        <f t="array" aca="1" ref="B73" ca="1">IFERROR(_xlfn.SINGLE(INDEX(Data!A$1:$A$1009,_xlfn.AGGREGATE(15,6,((Data!$D$1:$D$1009=1)/(Data!$D$1:$D$1009=1))*ROW(Data!$D$1:$D$1009),ROW(B73)-ROW(B$6)),1)),"")</f>
        <v/>
      </c>
      <c r="C73" s="164" t="str">
        <f t="shared" ca="1" si="6"/>
        <v/>
      </c>
      <c r="D73" s="164" t="str">
        <f t="shared" ca="1" si="7"/>
        <v/>
      </c>
      <c r="E73" s="164" t="str">
        <f t="shared" ca="1" si="8"/>
        <v/>
      </c>
      <c r="R73" s="164" t="str">
        <f ca="1">IF(OR($B73="",R$6=""),"",IF(INDEX(mydata,MATCH($B73,Data!$A:$A,0),MATCH(R$6,Data!$1:$1,0))=0,"",INDEX(mydata,MATCH($B73,Data!$A:$A,0),MATCH(R$6,Data!$1:$1,0))))</f>
        <v/>
      </c>
      <c r="S73" s="164" t="str">
        <f ca="1">IF(OR($B73="",S$6=""),"",IF(INDEX(mydata,MATCH($B73,Data!$A:$A,0),MATCH(S$6,Data!$1:$1,0))=0,"",INDEX(mydata,MATCH($B73,Data!$A:$A,0),MATCH(S$6,Data!$1:$1,0))))</f>
        <v/>
      </c>
      <c r="T73" s="164" t="str">
        <f ca="1">IF(OR($B73="",T$6=""),"",IF(INDEX(mydata,MATCH($B73,Data!$A:$A,0),MATCH(T$6,Data!$1:$1,0))=0,"",INDEX(mydata,MATCH($B73,Data!$A:$A,0),MATCH(T$6,Data!$1:$1,0))))</f>
        <v/>
      </c>
      <c r="U73" s="164" t="str">
        <f ca="1">IF(OR($B73="",U$6=""),"",IF(INDEX(mydata,MATCH($B73,Data!$A:$A,0),MATCH(U$6,Data!$1:$1,0))=0,"",INDEX(mydata,MATCH($B73,Data!$A:$A,0),MATCH(U$6,Data!$1:$1,0))))</f>
        <v/>
      </c>
      <c r="V73" s="164" t="str">
        <f ca="1">IF(OR($B73="",V$6=""),"",IF(INDEX(mydata,MATCH($B73,Data!$A:$A,0),MATCH(V$6,Data!$1:$1,0))=0,"",INDEX(mydata,MATCH($B73,Data!$A:$A,0),MATCH(V$6,Data!$1:$1,0))))</f>
        <v/>
      </c>
      <c r="W73" s="164" t="str">
        <f ca="1">IF(OR($B73="",W$6=""),"",IF(INDEX(mydata,MATCH($B73,Data!$A:$A,0),MATCH(W$6,Data!$1:$1,0))=0,"",INDEX(mydata,MATCH($B73,Data!$A:$A,0),MATCH(W$6,Data!$1:$1,0))))</f>
        <v/>
      </c>
    </row>
    <row r="74" spans="1:23" x14ac:dyDescent="0.4">
      <c r="A74" s="43" t="str">
        <f ca="1">IF(B74="","",IF(INDEX(Data!$BR:$BR,MATCH(B74,Data!$A:$A,0),1)=0,"",INDEX(Data!$BR:$BR,MATCH(B74,Data!$A:$A,0),1)))</f>
        <v/>
      </c>
      <c r="B74" s="164" t="str" cm="1">
        <f t="array" aca="1" ref="B74" ca="1">IFERROR(_xlfn.SINGLE(INDEX(Data!A$1:$A$1009,_xlfn.AGGREGATE(15,6,((Data!$D$1:$D$1009=1)/(Data!$D$1:$D$1009=1))*ROW(Data!$D$1:$D$1009),ROW(B74)-ROW(B$6)),1)),"")</f>
        <v/>
      </c>
      <c r="C74" s="164" t="str">
        <f t="shared" ca="1" si="6"/>
        <v/>
      </c>
      <c r="D74" s="164" t="str">
        <f t="shared" ca="1" si="7"/>
        <v/>
      </c>
      <c r="E74" s="164" t="str">
        <f t="shared" ca="1" si="8"/>
        <v/>
      </c>
      <c r="R74" s="164" t="str">
        <f ca="1">IF(OR($B74="",R$6=""),"",IF(INDEX(mydata,MATCH($B74,Data!$A:$A,0),MATCH(R$6,Data!$1:$1,0))=0,"",INDEX(mydata,MATCH($B74,Data!$A:$A,0),MATCH(R$6,Data!$1:$1,0))))</f>
        <v/>
      </c>
      <c r="S74" s="164" t="str">
        <f ca="1">IF(OR($B74="",S$6=""),"",IF(INDEX(mydata,MATCH($B74,Data!$A:$A,0),MATCH(S$6,Data!$1:$1,0))=0,"",INDEX(mydata,MATCH($B74,Data!$A:$A,0),MATCH(S$6,Data!$1:$1,0))))</f>
        <v/>
      </c>
      <c r="T74" s="164" t="str">
        <f ca="1">IF(OR($B74="",T$6=""),"",IF(INDEX(mydata,MATCH($B74,Data!$A:$A,0),MATCH(T$6,Data!$1:$1,0))=0,"",INDEX(mydata,MATCH($B74,Data!$A:$A,0),MATCH(T$6,Data!$1:$1,0))))</f>
        <v/>
      </c>
      <c r="U74" s="164" t="str">
        <f ca="1">IF(OR($B74="",U$6=""),"",IF(INDEX(mydata,MATCH($B74,Data!$A:$A,0),MATCH(U$6,Data!$1:$1,0))=0,"",INDEX(mydata,MATCH($B74,Data!$A:$A,0),MATCH(U$6,Data!$1:$1,0))))</f>
        <v/>
      </c>
      <c r="V74" s="164" t="str">
        <f ca="1">IF(OR($B74="",V$6=""),"",IF(INDEX(mydata,MATCH($B74,Data!$A:$A,0),MATCH(V$6,Data!$1:$1,0))=0,"",INDEX(mydata,MATCH($B74,Data!$A:$A,0),MATCH(V$6,Data!$1:$1,0))))</f>
        <v/>
      </c>
      <c r="W74" s="164" t="str">
        <f ca="1">IF(OR($B74="",W$6=""),"",IF(INDEX(mydata,MATCH($B74,Data!$A:$A,0),MATCH(W$6,Data!$1:$1,0))=0,"",INDEX(mydata,MATCH($B74,Data!$A:$A,0),MATCH(W$6,Data!$1:$1,0))))</f>
        <v/>
      </c>
    </row>
    <row r="75" spans="1:23" x14ac:dyDescent="0.4">
      <c r="A75" s="43" t="str">
        <f ca="1">IF(B75="","",IF(INDEX(Data!$BR:$BR,MATCH(B75,Data!$A:$A,0),1)=0,"",INDEX(Data!$BR:$BR,MATCH(B75,Data!$A:$A,0),1)))</f>
        <v/>
      </c>
      <c r="B75" s="164" t="str" cm="1">
        <f t="array" aca="1" ref="B75" ca="1">IFERROR(_xlfn.SINGLE(INDEX(Data!A$1:$A$1009,_xlfn.AGGREGATE(15,6,((Data!$D$1:$D$1009=1)/(Data!$D$1:$D$1009=1))*ROW(Data!$D$1:$D$1009),ROW(B75)-ROW(B$6)),1)),"")</f>
        <v/>
      </c>
      <c r="C75" s="164" t="str">
        <f t="shared" ca="1" si="6"/>
        <v/>
      </c>
      <c r="D75" s="164" t="str">
        <f t="shared" ca="1" si="7"/>
        <v/>
      </c>
      <c r="E75" s="164" t="str">
        <f t="shared" ca="1" si="8"/>
        <v/>
      </c>
      <c r="R75" s="164" t="str">
        <f ca="1">IF(OR($B75="",R$6=""),"",IF(INDEX(mydata,MATCH($B75,Data!$A:$A,0),MATCH(R$6,Data!$1:$1,0))=0,"",INDEX(mydata,MATCH($B75,Data!$A:$A,0),MATCH(R$6,Data!$1:$1,0))))</f>
        <v/>
      </c>
      <c r="S75" s="164" t="str">
        <f ca="1">IF(OR($B75="",S$6=""),"",IF(INDEX(mydata,MATCH($B75,Data!$A:$A,0),MATCH(S$6,Data!$1:$1,0))=0,"",INDEX(mydata,MATCH($B75,Data!$A:$A,0),MATCH(S$6,Data!$1:$1,0))))</f>
        <v/>
      </c>
      <c r="T75" s="164" t="str">
        <f ca="1">IF(OR($B75="",T$6=""),"",IF(INDEX(mydata,MATCH($B75,Data!$A:$A,0),MATCH(T$6,Data!$1:$1,0))=0,"",INDEX(mydata,MATCH($B75,Data!$A:$A,0),MATCH(T$6,Data!$1:$1,0))))</f>
        <v/>
      </c>
      <c r="U75" s="164" t="str">
        <f ca="1">IF(OR($B75="",U$6=""),"",IF(INDEX(mydata,MATCH($B75,Data!$A:$A,0),MATCH(U$6,Data!$1:$1,0))=0,"",INDEX(mydata,MATCH($B75,Data!$A:$A,0),MATCH(U$6,Data!$1:$1,0))))</f>
        <v/>
      </c>
      <c r="V75" s="164" t="str">
        <f ca="1">IF(OR($B75="",V$6=""),"",IF(INDEX(mydata,MATCH($B75,Data!$A:$A,0),MATCH(V$6,Data!$1:$1,0))=0,"",INDEX(mydata,MATCH($B75,Data!$A:$A,0),MATCH(V$6,Data!$1:$1,0))))</f>
        <v/>
      </c>
      <c r="W75" s="164" t="str">
        <f ca="1">IF(OR($B75="",W$6=""),"",IF(INDEX(mydata,MATCH($B75,Data!$A:$A,0),MATCH(W$6,Data!$1:$1,0))=0,"",INDEX(mydata,MATCH($B75,Data!$A:$A,0),MATCH(W$6,Data!$1:$1,0))))</f>
        <v/>
      </c>
    </row>
    <row r="76" spans="1:23" x14ac:dyDescent="0.4">
      <c r="A76" s="43" t="str">
        <f ca="1">IF(B76="","",IF(INDEX(Data!$BR:$BR,MATCH(B76,Data!$A:$A,0),1)=0,"",INDEX(Data!$BR:$BR,MATCH(B76,Data!$A:$A,0),1)))</f>
        <v/>
      </c>
      <c r="B76" s="164" t="str" cm="1">
        <f t="array" aca="1" ref="B76" ca="1">IFERROR(_xlfn.SINGLE(INDEX(Data!A$1:$A$1009,_xlfn.AGGREGATE(15,6,((Data!$D$1:$D$1009=1)/(Data!$D$1:$D$1009=1))*ROW(Data!$D$1:$D$1009),ROW(B76)-ROW(B$6)),1)),"")</f>
        <v/>
      </c>
      <c r="C76" s="164" t="str">
        <f t="shared" ca="1" si="6"/>
        <v/>
      </c>
      <c r="D76" s="164" t="str">
        <f t="shared" ca="1" si="7"/>
        <v/>
      </c>
      <c r="E76" s="164" t="str">
        <f t="shared" ca="1" si="8"/>
        <v/>
      </c>
      <c r="R76" s="164" t="str">
        <f ca="1">IF(OR($B76="",R$6=""),"",IF(INDEX(mydata,MATCH($B76,Data!$A:$A,0),MATCH(R$6,Data!$1:$1,0))=0,"",INDEX(mydata,MATCH($B76,Data!$A:$A,0),MATCH(R$6,Data!$1:$1,0))))</f>
        <v/>
      </c>
      <c r="S76" s="164" t="str">
        <f ca="1">IF(OR($B76="",S$6=""),"",IF(INDEX(mydata,MATCH($B76,Data!$A:$A,0),MATCH(S$6,Data!$1:$1,0))=0,"",INDEX(mydata,MATCH($B76,Data!$A:$A,0),MATCH(S$6,Data!$1:$1,0))))</f>
        <v/>
      </c>
      <c r="T76" s="164" t="str">
        <f ca="1">IF(OR($B76="",T$6=""),"",IF(INDEX(mydata,MATCH($B76,Data!$A:$A,0),MATCH(T$6,Data!$1:$1,0))=0,"",INDEX(mydata,MATCH($B76,Data!$A:$A,0),MATCH(T$6,Data!$1:$1,0))))</f>
        <v/>
      </c>
      <c r="U76" s="164" t="str">
        <f ca="1">IF(OR($B76="",U$6=""),"",IF(INDEX(mydata,MATCH($B76,Data!$A:$A,0),MATCH(U$6,Data!$1:$1,0))=0,"",INDEX(mydata,MATCH($B76,Data!$A:$A,0),MATCH(U$6,Data!$1:$1,0))))</f>
        <v/>
      </c>
      <c r="V76" s="164" t="str">
        <f ca="1">IF(OR($B76="",V$6=""),"",IF(INDEX(mydata,MATCH($B76,Data!$A:$A,0),MATCH(V$6,Data!$1:$1,0))=0,"",INDEX(mydata,MATCH($B76,Data!$A:$A,0),MATCH(V$6,Data!$1:$1,0))))</f>
        <v/>
      </c>
      <c r="W76" s="164" t="str">
        <f ca="1">IF(OR($B76="",W$6=""),"",IF(INDEX(mydata,MATCH($B76,Data!$A:$A,0),MATCH(W$6,Data!$1:$1,0))=0,"",INDEX(mydata,MATCH($B76,Data!$A:$A,0),MATCH(W$6,Data!$1:$1,0))))</f>
        <v/>
      </c>
    </row>
    <row r="77" spans="1:23" x14ac:dyDescent="0.4">
      <c r="A77" s="43" t="str">
        <f ca="1">IF(B77="","",IF(INDEX(Data!$BR:$BR,MATCH(B77,Data!$A:$A,0),1)=0,"",INDEX(Data!$BR:$BR,MATCH(B77,Data!$A:$A,0),1)))</f>
        <v/>
      </c>
      <c r="B77" s="164" t="str" cm="1">
        <f t="array" aca="1" ref="B77" ca="1">IFERROR(_xlfn.SINGLE(INDEX(Data!A$1:$A$1009,_xlfn.AGGREGATE(15,6,((Data!$D$1:$D$1009=1)/(Data!$D$1:$D$1009=1))*ROW(Data!$D$1:$D$1009),ROW(B77)-ROW(B$6)),1)),"")</f>
        <v/>
      </c>
      <c r="C77" s="164" t="str">
        <f t="shared" ca="1" si="6"/>
        <v/>
      </c>
      <c r="D77" s="164" t="str">
        <f t="shared" ca="1" si="7"/>
        <v/>
      </c>
      <c r="E77" s="164" t="str">
        <f t="shared" ca="1" si="8"/>
        <v/>
      </c>
      <c r="R77" s="164" t="str">
        <f ca="1">IF(OR($B77="",R$6=""),"",IF(INDEX(mydata,MATCH($B77,Data!$A:$A,0),MATCH(R$6,Data!$1:$1,0))=0,"",INDEX(mydata,MATCH($B77,Data!$A:$A,0),MATCH(R$6,Data!$1:$1,0))))</f>
        <v/>
      </c>
      <c r="S77" s="164" t="str">
        <f ca="1">IF(OR($B77="",S$6=""),"",IF(INDEX(mydata,MATCH($B77,Data!$A:$A,0),MATCH(S$6,Data!$1:$1,0))=0,"",INDEX(mydata,MATCH($B77,Data!$A:$A,0),MATCH(S$6,Data!$1:$1,0))))</f>
        <v/>
      </c>
      <c r="T77" s="164" t="str">
        <f ca="1">IF(OR($B77="",T$6=""),"",IF(INDEX(mydata,MATCH($B77,Data!$A:$A,0),MATCH(T$6,Data!$1:$1,0))=0,"",INDEX(mydata,MATCH($B77,Data!$A:$A,0),MATCH(T$6,Data!$1:$1,0))))</f>
        <v/>
      </c>
      <c r="U77" s="164" t="str">
        <f ca="1">IF(OR($B77="",U$6=""),"",IF(INDEX(mydata,MATCH($B77,Data!$A:$A,0),MATCH(U$6,Data!$1:$1,0))=0,"",INDEX(mydata,MATCH($B77,Data!$A:$A,0),MATCH(U$6,Data!$1:$1,0))))</f>
        <v/>
      </c>
      <c r="V77" s="164" t="str">
        <f ca="1">IF(OR($B77="",V$6=""),"",IF(INDEX(mydata,MATCH($B77,Data!$A:$A,0),MATCH(V$6,Data!$1:$1,0))=0,"",INDEX(mydata,MATCH($B77,Data!$A:$A,0),MATCH(V$6,Data!$1:$1,0))))</f>
        <v/>
      </c>
      <c r="W77" s="164" t="str">
        <f ca="1">IF(OR($B77="",W$6=""),"",IF(INDEX(mydata,MATCH($B77,Data!$A:$A,0),MATCH(W$6,Data!$1:$1,0))=0,"",INDEX(mydata,MATCH($B77,Data!$A:$A,0),MATCH(W$6,Data!$1:$1,0))))</f>
        <v/>
      </c>
    </row>
    <row r="78" spans="1:23" x14ac:dyDescent="0.4">
      <c r="A78" s="43" t="str">
        <f ca="1">IF(B78="","",IF(INDEX(Data!$BR:$BR,MATCH(B78,Data!$A:$A,0),1)=0,"",INDEX(Data!$BR:$BR,MATCH(B78,Data!$A:$A,0),1)))</f>
        <v/>
      </c>
      <c r="B78" s="164" t="str" cm="1">
        <f t="array" aca="1" ref="B78" ca="1">IFERROR(_xlfn.SINGLE(INDEX(Data!A$1:$A$1009,_xlfn.AGGREGATE(15,6,((Data!$D$1:$D$1009=1)/(Data!$D$1:$D$1009=1))*ROW(Data!$D$1:$D$1009),ROW(B78)-ROW(B$6)),1)),"")</f>
        <v/>
      </c>
      <c r="C78" s="164" t="str">
        <f t="shared" ca="1" si="6"/>
        <v/>
      </c>
      <c r="D78" s="164" t="str">
        <f t="shared" ca="1" si="7"/>
        <v/>
      </c>
      <c r="E78" s="164" t="str">
        <f t="shared" ca="1" si="8"/>
        <v/>
      </c>
      <c r="R78" s="164" t="str">
        <f ca="1">IF(OR($B78="",R$6=""),"",IF(INDEX(mydata,MATCH($B78,Data!$A:$A,0),MATCH(R$6,Data!$1:$1,0))=0,"",INDEX(mydata,MATCH($B78,Data!$A:$A,0),MATCH(R$6,Data!$1:$1,0))))</f>
        <v/>
      </c>
      <c r="S78" s="164" t="str">
        <f ca="1">IF(OR($B78="",S$6=""),"",IF(INDEX(mydata,MATCH($B78,Data!$A:$A,0),MATCH(S$6,Data!$1:$1,0))=0,"",INDEX(mydata,MATCH($B78,Data!$A:$A,0),MATCH(S$6,Data!$1:$1,0))))</f>
        <v/>
      </c>
      <c r="T78" s="164" t="str">
        <f ca="1">IF(OR($B78="",T$6=""),"",IF(INDEX(mydata,MATCH($B78,Data!$A:$A,0),MATCH(T$6,Data!$1:$1,0))=0,"",INDEX(mydata,MATCH($B78,Data!$A:$A,0),MATCH(T$6,Data!$1:$1,0))))</f>
        <v/>
      </c>
      <c r="U78" s="164" t="str">
        <f ca="1">IF(OR($B78="",U$6=""),"",IF(INDEX(mydata,MATCH($B78,Data!$A:$A,0),MATCH(U$6,Data!$1:$1,0))=0,"",INDEX(mydata,MATCH($B78,Data!$A:$A,0),MATCH(U$6,Data!$1:$1,0))))</f>
        <v/>
      </c>
      <c r="V78" s="164" t="str">
        <f ca="1">IF(OR($B78="",V$6=""),"",IF(INDEX(mydata,MATCH($B78,Data!$A:$A,0),MATCH(V$6,Data!$1:$1,0))=0,"",INDEX(mydata,MATCH($B78,Data!$A:$A,0),MATCH(V$6,Data!$1:$1,0))))</f>
        <v/>
      </c>
      <c r="W78" s="164" t="str">
        <f ca="1">IF(OR($B78="",W$6=""),"",IF(INDEX(mydata,MATCH($B78,Data!$A:$A,0),MATCH(W$6,Data!$1:$1,0))=0,"",INDEX(mydata,MATCH($B78,Data!$A:$A,0),MATCH(W$6,Data!$1:$1,0))))</f>
        <v/>
      </c>
    </row>
    <row r="79" spans="1:23" x14ac:dyDescent="0.4">
      <c r="A79" s="43" t="str">
        <f ca="1">IF(B79="","",IF(INDEX(Data!$BR:$BR,MATCH(B79,Data!$A:$A,0),1)=0,"",INDEX(Data!$BR:$BR,MATCH(B79,Data!$A:$A,0),1)))</f>
        <v/>
      </c>
      <c r="B79" s="164" t="str" cm="1">
        <f t="array" aca="1" ref="B79" ca="1">IFERROR(_xlfn.SINGLE(INDEX(Data!A$1:$A$1009,_xlfn.AGGREGATE(15,6,((Data!$D$1:$D$1009=1)/(Data!$D$1:$D$1009=1))*ROW(Data!$D$1:$D$1009),ROW(B79)-ROW(B$6)),1)),"")</f>
        <v/>
      </c>
      <c r="C79" s="164" t="str">
        <f t="shared" ca="1" si="6"/>
        <v/>
      </c>
      <c r="D79" s="164" t="str">
        <f t="shared" ca="1" si="7"/>
        <v/>
      </c>
      <c r="E79" s="164" t="str">
        <f t="shared" ca="1" si="8"/>
        <v/>
      </c>
      <c r="R79" s="164" t="str">
        <f ca="1">IF(OR($B79="",R$6=""),"",IF(INDEX(mydata,MATCH($B79,Data!$A:$A,0),MATCH(R$6,Data!$1:$1,0))=0,"",INDEX(mydata,MATCH($B79,Data!$A:$A,0),MATCH(R$6,Data!$1:$1,0))))</f>
        <v/>
      </c>
      <c r="S79" s="164" t="str">
        <f ca="1">IF(OR($B79="",S$6=""),"",IF(INDEX(mydata,MATCH($B79,Data!$A:$A,0),MATCH(S$6,Data!$1:$1,0))=0,"",INDEX(mydata,MATCH($B79,Data!$A:$A,0),MATCH(S$6,Data!$1:$1,0))))</f>
        <v/>
      </c>
      <c r="T79" s="164" t="str">
        <f ca="1">IF(OR($B79="",T$6=""),"",IF(INDEX(mydata,MATCH($B79,Data!$A:$A,0),MATCH(T$6,Data!$1:$1,0))=0,"",INDEX(mydata,MATCH($B79,Data!$A:$A,0),MATCH(T$6,Data!$1:$1,0))))</f>
        <v/>
      </c>
      <c r="U79" s="164" t="str">
        <f ca="1">IF(OR($B79="",U$6=""),"",IF(INDEX(mydata,MATCH($B79,Data!$A:$A,0),MATCH(U$6,Data!$1:$1,0))=0,"",INDEX(mydata,MATCH($B79,Data!$A:$A,0),MATCH(U$6,Data!$1:$1,0))))</f>
        <v/>
      </c>
      <c r="V79" s="164" t="str">
        <f ca="1">IF(OR($B79="",V$6=""),"",IF(INDEX(mydata,MATCH($B79,Data!$A:$A,0),MATCH(V$6,Data!$1:$1,0))=0,"",INDEX(mydata,MATCH($B79,Data!$A:$A,0),MATCH(V$6,Data!$1:$1,0))))</f>
        <v/>
      </c>
      <c r="W79" s="164" t="str">
        <f ca="1">IF(OR($B79="",W$6=""),"",IF(INDEX(mydata,MATCH($B79,Data!$A:$A,0),MATCH(W$6,Data!$1:$1,0))=0,"",INDEX(mydata,MATCH($B79,Data!$A:$A,0),MATCH(W$6,Data!$1:$1,0))))</f>
        <v/>
      </c>
    </row>
    <row r="80" spans="1:23" x14ac:dyDescent="0.4">
      <c r="A80" s="43" t="str">
        <f ca="1">IF(B80="","",IF(INDEX(Data!$BR:$BR,MATCH(B80,Data!$A:$A,0),1)=0,"",INDEX(Data!$BR:$BR,MATCH(B80,Data!$A:$A,0),1)))</f>
        <v/>
      </c>
      <c r="B80" s="164" t="str" cm="1">
        <f t="array" aca="1" ref="B80" ca="1">IFERROR(_xlfn.SINGLE(INDEX(Data!A$1:$A$1009,_xlfn.AGGREGATE(15,6,((Data!$D$1:$D$1009=1)/(Data!$D$1:$D$1009=1))*ROW(Data!$D$1:$D$1009),ROW(B80)-ROW(B$6)),1)),"")</f>
        <v/>
      </c>
      <c r="C80" s="164" t="str">
        <f t="shared" ca="1" si="6"/>
        <v/>
      </c>
      <c r="D80" s="164" t="str">
        <f t="shared" ca="1" si="7"/>
        <v/>
      </c>
      <c r="E80" s="164" t="str">
        <f t="shared" ca="1" si="8"/>
        <v/>
      </c>
      <c r="R80" s="164" t="str">
        <f ca="1">IF(OR($B80="",R$6=""),"",IF(INDEX(mydata,MATCH($B80,Data!$A:$A,0),MATCH(R$6,Data!$1:$1,0))=0,"",INDEX(mydata,MATCH($B80,Data!$A:$A,0),MATCH(R$6,Data!$1:$1,0))))</f>
        <v/>
      </c>
      <c r="S80" s="164" t="str">
        <f ca="1">IF(OR($B80="",S$6=""),"",IF(INDEX(mydata,MATCH($B80,Data!$A:$A,0),MATCH(S$6,Data!$1:$1,0))=0,"",INDEX(mydata,MATCH($B80,Data!$A:$A,0),MATCH(S$6,Data!$1:$1,0))))</f>
        <v/>
      </c>
      <c r="T80" s="164" t="str">
        <f ca="1">IF(OR($B80="",T$6=""),"",IF(INDEX(mydata,MATCH($B80,Data!$A:$A,0),MATCH(T$6,Data!$1:$1,0))=0,"",INDEX(mydata,MATCH($B80,Data!$A:$A,0),MATCH(T$6,Data!$1:$1,0))))</f>
        <v/>
      </c>
      <c r="U80" s="164" t="str">
        <f ca="1">IF(OR($B80="",U$6=""),"",IF(INDEX(mydata,MATCH($B80,Data!$A:$A,0),MATCH(U$6,Data!$1:$1,0))=0,"",INDEX(mydata,MATCH($B80,Data!$A:$A,0),MATCH(U$6,Data!$1:$1,0))))</f>
        <v/>
      </c>
      <c r="V80" s="164" t="str">
        <f ca="1">IF(OR($B80="",V$6=""),"",IF(INDEX(mydata,MATCH($B80,Data!$A:$A,0),MATCH(V$6,Data!$1:$1,0))=0,"",INDEX(mydata,MATCH($B80,Data!$A:$A,0),MATCH(V$6,Data!$1:$1,0))))</f>
        <v/>
      </c>
      <c r="W80" s="164" t="str">
        <f ca="1">IF(OR($B80="",W$6=""),"",IF(INDEX(mydata,MATCH($B80,Data!$A:$A,0),MATCH(W$6,Data!$1:$1,0))=0,"",INDEX(mydata,MATCH($B80,Data!$A:$A,0),MATCH(W$6,Data!$1:$1,0))))</f>
        <v/>
      </c>
    </row>
    <row r="81" spans="1:23" x14ac:dyDescent="0.4">
      <c r="A81" s="43" t="str">
        <f ca="1">IF(B81="","",IF(INDEX(Data!$BR:$BR,MATCH(B81,Data!$A:$A,0),1)=0,"",INDEX(Data!$BR:$BR,MATCH(B81,Data!$A:$A,0),1)))</f>
        <v/>
      </c>
      <c r="B81" s="164" t="str" cm="1">
        <f t="array" aca="1" ref="B81" ca="1">IFERROR(_xlfn.SINGLE(INDEX(Data!A$1:$A$1009,_xlfn.AGGREGATE(15,6,((Data!$D$1:$D$1009=1)/(Data!$D$1:$D$1009=1))*ROW(Data!$D$1:$D$1009),ROW(B81)-ROW(B$6)),1)),"")</f>
        <v/>
      </c>
      <c r="C81" s="164" t="str">
        <f t="shared" ca="1" si="6"/>
        <v/>
      </c>
      <c r="D81" s="164" t="str">
        <f t="shared" ca="1" si="7"/>
        <v/>
      </c>
      <c r="E81" s="164" t="str">
        <f t="shared" ca="1" si="8"/>
        <v/>
      </c>
      <c r="R81" s="164" t="str">
        <f ca="1">IF(OR($B81="",R$6=""),"",IF(INDEX(mydata,MATCH($B81,Data!$A:$A,0),MATCH(R$6,Data!$1:$1,0))=0,"",INDEX(mydata,MATCH($B81,Data!$A:$A,0),MATCH(R$6,Data!$1:$1,0))))</f>
        <v/>
      </c>
      <c r="S81" s="164" t="str">
        <f ca="1">IF(OR($B81="",S$6=""),"",IF(INDEX(mydata,MATCH($B81,Data!$A:$A,0),MATCH(S$6,Data!$1:$1,0))=0,"",INDEX(mydata,MATCH($B81,Data!$A:$A,0),MATCH(S$6,Data!$1:$1,0))))</f>
        <v/>
      </c>
      <c r="T81" s="164" t="str">
        <f ca="1">IF(OR($B81="",T$6=""),"",IF(INDEX(mydata,MATCH($B81,Data!$A:$A,0),MATCH(T$6,Data!$1:$1,0))=0,"",INDEX(mydata,MATCH($B81,Data!$A:$A,0),MATCH(T$6,Data!$1:$1,0))))</f>
        <v/>
      </c>
      <c r="U81" s="164" t="str">
        <f ca="1">IF(OR($B81="",U$6=""),"",IF(INDEX(mydata,MATCH($B81,Data!$A:$A,0),MATCH(U$6,Data!$1:$1,0))=0,"",INDEX(mydata,MATCH($B81,Data!$A:$A,0),MATCH(U$6,Data!$1:$1,0))))</f>
        <v/>
      </c>
      <c r="V81" s="164" t="str">
        <f ca="1">IF(OR($B81="",V$6=""),"",IF(INDEX(mydata,MATCH($B81,Data!$A:$A,0),MATCH(V$6,Data!$1:$1,0))=0,"",INDEX(mydata,MATCH($B81,Data!$A:$A,0),MATCH(V$6,Data!$1:$1,0))))</f>
        <v/>
      </c>
      <c r="W81" s="164" t="str">
        <f ca="1">IF(OR($B81="",W$6=""),"",IF(INDEX(mydata,MATCH($B81,Data!$A:$A,0),MATCH(W$6,Data!$1:$1,0))=0,"",INDEX(mydata,MATCH($B81,Data!$A:$A,0),MATCH(W$6,Data!$1:$1,0))))</f>
        <v/>
      </c>
    </row>
    <row r="82" spans="1:23" x14ac:dyDescent="0.4">
      <c r="A82" s="43" t="str">
        <f ca="1">IF(B82="","",IF(INDEX(Data!$BR:$BR,MATCH(B82,Data!$A:$A,0),1)=0,"",INDEX(Data!$BR:$BR,MATCH(B82,Data!$A:$A,0),1)))</f>
        <v/>
      </c>
      <c r="B82" s="164" t="str" cm="1">
        <f t="array" aca="1" ref="B82" ca="1">IFERROR(_xlfn.SINGLE(INDEX(Data!A$1:$A$1009,_xlfn.AGGREGATE(15,6,((Data!$D$1:$D$1009=1)/(Data!$D$1:$D$1009=1))*ROW(Data!$D$1:$D$1009),ROW(B82)-ROW(B$6)),1)),"")</f>
        <v/>
      </c>
      <c r="C82" s="164" t="str">
        <f t="shared" ca="1" si="6"/>
        <v/>
      </c>
      <c r="D82" s="164" t="str">
        <f t="shared" ca="1" si="7"/>
        <v/>
      </c>
      <c r="E82" s="164" t="str">
        <f t="shared" ca="1" si="8"/>
        <v/>
      </c>
      <c r="R82" s="164" t="str">
        <f ca="1">IF(OR($B82="",R$6=""),"",IF(INDEX(mydata,MATCH($B82,Data!$A:$A,0),MATCH(R$6,Data!$1:$1,0))=0,"",INDEX(mydata,MATCH($B82,Data!$A:$A,0),MATCH(R$6,Data!$1:$1,0))))</f>
        <v/>
      </c>
      <c r="S82" s="164" t="str">
        <f ca="1">IF(OR($B82="",S$6=""),"",IF(INDEX(mydata,MATCH($B82,Data!$A:$A,0),MATCH(S$6,Data!$1:$1,0))=0,"",INDEX(mydata,MATCH($B82,Data!$A:$A,0),MATCH(S$6,Data!$1:$1,0))))</f>
        <v/>
      </c>
      <c r="T82" s="164" t="str">
        <f ca="1">IF(OR($B82="",T$6=""),"",IF(INDEX(mydata,MATCH($B82,Data!$A:$A,0),MATCH(T$6,Data!$1:$1,0))=0,"",INDEX(mydata,MATCH($B82,Data!$A:$A,0),MATCH(T$6,Data!$1:$1,0))))</f>
        <v/>
      </c>
      <c r="U82" s="164" t="str">
        <f ca="1">IF(OR($B82="",U$6=""),"",IF(INDEX(mydata,MATCH($B82,Data!$A:$A,0),MATCH(U$6,Data!$1:$1,0))=0,"",INDEX(mydata,MATCH($B82,Data!$A:$A,0),MATCH(U$6,Data!$1:$1,0))))</f>
        <v/>
      </c>
      <c r="V82" s="164" t="str">
        <f ca="1">IF(OR($B82="",V$6=""),"",IF(INDEX(mydata,MATCH($B82,Data!$A:$A,0),MATCH(V$6,Data!$1:$1,0))=0,"",INDEX(mydata,MATCH($B82,Data!$A:$A,0),MATCH(V$6,Data!$1:$1,0))))</f>
        <v/>
      </c>
      <c r="W82" s="164" t="str">
        <f ca="1">IF(OR($B82="",W$6=""),"",IF(INDEX(mydata,MATCH($B82,Data!$A:$A,0),MATCH(W$6,Data!$1:$1,0))=0,"",INDEX(mydata,MATCH($B82,Data!$A:$A,0),MATCH(W$6,Data!$1:$1,0))))</f>
        <v/>
      </c>
    </row>
    <row r="83" spans="1:23" x14ac:dyDescent="0.4">
      <c r="A83" s="43" t="str">
        <f ca="1">IF(B83="","",IF(INDEX(Data!$BR:$BR,MATCH(B83,Data!$A:$A,0),1)=0,"",INDEX(Data!$BR:$BR,MATCH(B83,Data!$A:$A,0),1)))</f>
        <v/>
      </c>
      <c r="B83" s="164" t="str" cm="1">
        <f t="array" aca="1" ref="B83" ca="1">IFERROR(_xlfn.SINGLE(INDEX(Data!A$1:$A$1009,_xlfn.AGGREGATE(15,6,((Data!$D$1:$D$1009=1)/(Data!$D$1:$D$1009=1))*ROW(Data!$D$1:$D$1009),ROW(B83)-ROW(B$6)),1)),"")</f>
        <v/>
      </c>
      <c r="C83" s="164" t="str">
        <f t="shared" ca="1" si="6"/>
        <v/>
      </c>
      <c r="D83" s="164" t="str">
        <f t="shared" ca="1" si="7"/>
        <v/>
      </c>
      <c r="E83" s="164" t="str">
        <f t="shared" ca="1" si="8"/>
        <v/>
      </c>
      <c r="R83" s="164" t="str">
        <f ca="1">IF(OR($B83="",R$6=""),"",IF(INDEX(mydata,MATCH($B83,Data!$A:$A,0),MATCH(R$6,Data!$1:$1,0))=0,"",INDEX(mydata,MATCH($B83,Data!$A:$A,0),MATCH(R$6,Data!$1:$1,0))))</f>
        <v/>
      </c>
      <c r="S83" s="164" t="str">
        <f ca="1">IF(OR($B83="",S$6=""),"",IF(INDEX(mydata,MATCH($B83,Data!$A:$A,0),MATCH(S$6,Data!$1:$1,0))=0,"",INDEX(mydata,MATCH($B83,Data!$A:$A,0),MATCH(S$6,Data!$1:$1,0))))</f>
        <v/>
      </c>
      <c r="T83" s="164" t="str">
        <f ca="1">IF(OR($B83="",T$6=""),"",IF(INDEX(mydata,MATCH($B83,Data!$A:$A,0),MATCH(T$6,Data!$1:$1,0))=0,"",INDEX(mydata,MATCH($B83,Data!$A:$A,0),MATCH(T$6,Data!$1:$1,0))))</f>
        <v/>
      </c>
      <c r="U83" s="164" t="str">
        <f ca="1">IF(OR($B83="",U$6=""),"",IF(INDEX(mydata,MATCH($B83,Data!$A:$A,0),MATCH(U$6,Data!$1:$1,0))=0,"",INDEX(mydata,MATCH($B83,Data!$A:$A,0),MATCH(U$6,Data!$1:$1,0))))</f>
        <v/>
      </c>
      <c r="V83" s="164" t="str">
        <f ca="1">IF(OR($B83="",V$6=""),"",IF(INDEX(mydata,MATCH($B83,Data!$A:$A,0),MATCH(V$6,Data!$1:$1,0))=0,"",INDEX(mydata,MATCH($B83,Data!$A:$A,0),MATCH(V$6,Data!$1:$1,0))))</f>
        <v/>
      </c>
      <c r="W83" s="164" t="str">
        <f ca="1">IF(OR($B83="",W$6=""),"",IF(INDEX(mydata,MATCH($B83,Data!$A:$A,0),MATCH(W$6,Data!$1:$1,0))=0,"",INDEX(mydata,MATCH($B83,Data!$A:$A,0),MATCH(W$6,Data!$1:$1,0))))</f>
        <v/>
      </c>
    </row>
    <row r="84" spans="1:23" x14ac:dyDescent="0.4">
      <c r="A84" s="43" t="str">
        <f ca="1">IF(B84="","",IF(INDEX(Data!$BR:$BR,MATCH(B84,Data!$A:$A,0),1)=0,"",INDEX(Data!$BR:$BR,MATCH(B84,Data!$A:$A,0),1)))</f>
        <v/>
      </c>
      <c r="B84" s="164" t="str" cm="1">
        <f t="array" aca="1" ref="B84" ca="1">IFERROR(_xlfn.SINGLE(INDEX(Data!A$1:$A$1009,_xlfn.AGGREGATE(15,6,((Data!$D$1:$D$1009=1)/(Data!$D$1:$D$1009=1))*ROW(Data!$D$1:$D$1009),ROW(B84)-ROW(B$6)),1)),"")</f>
        <v/>
      </c>
      <c r="C84" s="164" t="str">
        <f t="shared" ca="1" si="6"/>
        <v/>
      </c>
      <c r="D84" s="164" t="str">
        <f t="shared" ca="1" si="7"/>
        <v/>
      </c>
      <c r="E84" s="164" t="str">
        <f t="shared" ca="1" si="8"/>
        <v/>
      </c>
      <c r="R84" s="164" t="str">
        <f ca="1">IF(OR($B84="",R$6=""),"",IF(INDEX(mydata,MATCH($B84,Data!$A:$A,0),MATCH(R$6,Data!$1:$1,0))=0,"",INDEX(mydata,MATCH($B84,Data!$A:$A,0),MATCH(R$6,Data!$1:$1,0))))</f>
        <v/>
      </c>
      <c r="S84" s="164" t="str">
        <f ca="1">IF(OR($B84="",S$6=""),"",IF(INDEX(mydata,MATCH($B84,Data!$A:$A,0),MATCH(S$6,Data!$1:$1,0))=0,"",INDEX(mydata,MATCH($B84,Data!$A:$A,0),MATCH(S$6,Data!$1:$1,0))))</f>
        <v/>
      </c>
      <c r="T84" s="164" t="str">
        <f ca="1">IF(OR($B84="",T$6=""),"",IF(INDEX(mydata,MATCH($B84,Data!$A:$A,0),MATCH(T$6,Data!$1:$1,0))=0,"",INDEX(mydata,MATCH($B84,Data!$A:$A,0),MATCH(T$6,Data!$1:$1,0))))</f>
        <v/>
      </c>
      <c r="U84" s="164" t="str">
        <f ca="1">IF(OR($B84="",U$6=""),"",IF(INDEX(mydata,MATCH($B84,Data!$A:$A,0),MATCH(U$6,Data!$1:$1,0))=0,"",INDEX(mydata,MATCH($B84,Data!$A:$A,0),MATCH(U$6,Data!$1:$1,0))))</f>
        <v/>
      </c>
      <c r="V84" s="164" t="str">
        <f ca="1">IF(OR($B84="",V$6=""),"",IF(INDEX(mydata,MATCH($B84,Data!$A:$A,0),MATCH(V$6,Data!$1:$1,0))=0,"",INDEX(mydata,MATCH($B84,Data!$A:$A,0),MATCH(V$6,Data!$1:$1,0))))</f>
        <v/>
      </c>
      <c r="W84" s="164" t="str">
        <f ca="1">IF(OR($B84="",W$6=""),"",IF(INDEX(mydata,MATCH($B84,Data!$A:$A,0),MATCH(W$6,Data!$1:$1,0))=0,"",INDEX(mydata,MATCH($B84,Data!$A:$A,0),MATCH(W$6,Data!$1:$1,0))))</f>
        <v/>
      </c>
    </row>
    <row r="85" spans="1:23" x14ac:dyDescent="0.4">
      <c r="A85" s="43" t="str">
        <f ca="1">IF(B85="","",IF(INDEX(Data!$BR:$BR,MATCH(B85,Data!$A:$A,0),1)=0,"",INDEX(Data!$BR:$BR,MATCH(B85,Data!$A:$A,0),1)))</f>
        <v/>
      </c>
      <c r="B85" s="164" t="str" cm="1">
        <f t="array" aca="1" ref="B85" ca="1">IFERROR(_xlfn.SINGLE(INDEX(Data!A$1:$A$1009,_xlfn.AGGREGATE(15,6,((Data!$D$1:$D$1009=1)/(Data!$D$1:$D$1009=1))*ROW(Data!$D$1:$D$1009),ROW(B85)-ROW(B$6)),1)),"")</f>
        <v/>
      </c>
      <c r="C85" s="164" t="str">
        <f t="shared" ca="1" si="6"/>
        <v/>
      </c>
      <c r="D85" s="164" t="str">
        <f t="shared" ca="1" si="7"/>
        <v/>
      </c>
      <c r="E85" s="164" t="str">
        <f t="shared" ca="1" si="8"/>
        <v/>
      </c>
      <c r="R85" s="164" t="str">
        <f ca="1">IF(OR($B85="",R$6=""),"",IF(INDEX(mydata,MATCH($B85,Data!$A:$A,0),MATCH(R$6,Data!$1:$1,0))=0,"",INDEX(mydata,MATCH($B85,Data!$A:$A,0),MATCH(R$6,Data!$1:$1,0))))</f>
        <v/>
      </c>
      <c r="S85" s="164" t="str">
        <f ca="1">IF(OR($B85="",S$6=""),"",IF(INDEX(mydata,MATCH($B85,Data!$A:$A,0),MATCH(S$6,Data!$1:$1,0))=0,"",INDEX(mydata,MATCH($B85,Data!$A:$A,0),MATCH(S$6,Data!$1:$1,0))))</f>
        <v/>
      </c>
      <c r="T85" s="164" t="str">
        <f ca="1">IF(OR($B85="",T$6=""),"",IF(INDEX(mydata,MATCH($B85,Data!$A:$A,0),MATCH(T$6,Data!$1:$1,0))=0,"",INDEX(mydata,MATCH($B85,Data!$A:$A,0),MATCH(T$6,Data!$1:$1,0))))</f>
        <v/>
      </c>
      <c r="U85" s="164" t="str">
        <f ca="1">IF(OR($B85="",U$6=""),"",IF(INDEX(mydata,MATCH($B85,Data!$A:$A,0),MATCH(U$6,Data!$1:$1,0))=0,"",INDEX(mydata,MATCH($B85,Data!$A:$A,0),MATCH(U$6,Data!$1:$1,0))))</f>
        <v/>
      </c>
      <c r="V85" s="164" t="str">
        <f ca="1">IF(OR($B85="",V$6=""),"",IF(INDEX(mydata,MATCH($B85,Data!$A:$A,0),MATCH(V$6,Data!$1:$1,0))=0,"",INDEX(mydata,MATCH($B85,Data!$A:$A,0),MATCH(V$6,Data!$1:$1,0))))</f>
        <v/>
      </c>
      <c r="W85" s="164" t="str">
        <f ca="1">IF(OR($B85="",W$6=""),"",IF(INDEX(mydata,MATCH($B85,Data!$A:$A,0),MATCH(W$6,Data!$1:$1,0))=0,"",INDEX(mydata,MATCH($B85,Data!$A:$A,0),MATCH(W$6,Data!$1:$1,0))))</f>
        <v/>
      </c>
    </row>
    <row r="86" spans="1:23" x14ac:dyDescent="0.4">
      <c r="A86" s="43" t="str">
        <f ca="1">IF(B86="","",IF(INDEX(Data!$BR:$BR,MATCH(B86,Data!$A:$A,0),1)=0,"",INDEX(Data!$BR:$BR,MATCH(B86,Data!$A:$A,0),1)))</f>
        <v/>
      </c>
      <c r="B86" s="164" t="str" cm="1">
        <f t="array" aca="1" ref="B86" ca="1">IFERROR(_xlfn.SINGLE(INDEX(Data!A$1:$A$1009,_xlfn.AGGREGATE(15,6,((Data!$D$1:$D$1009=1)/(Data!$D$1:$D$1009=1))*ROW(Data!$D$1:$D$1009),ROW(B86)-ROW(B$6)),1)),"")</f>
        <v/>
      </c>
      <c r="C86" s="164" t="str">
        <f t="shared" ca="1" si="6"/>
        <v/>
      </c>
      <c r="D86" s="164" t="str">
        <f t="shared" ca="1" si="7"/>
        <v/>
      </c>
      <c r="E86" s="164" t="str">
        <f t="shared" ca="1" si="8"/>
        <v/>
      </c>
      <c r="R86" s="164" t="str">
        <f ca="1">IF(OR($B86="",R$6=""),"",IF(INDEX(mydata,MATCH($B86,Data!$A:$A,0),MATCH(R$6,Data!$1:$1,0))=0,"",INDEX(mydata,MATCH($B86,Data!$A:$A,0),MATCH(R$6,Data!$1:$1,0))))</f>
        <v/>
      </c>
      <c r="S86" s="164" t="str">
        <f ca="1">IF(OR($B86="",S$6=""),"",IF(INDEX(mydata,MATCH($B86,Data!$A:$A,0),MATCH(S$6,Data!$1:$1,0))=0,"",INDEX(mydata,MATCH($B86,Data!$A:$A,0),MATCH(S$6,Data!$1:$1,0))))</f>
        <v/>
      </c>
      <c r="T86" s="164" t="str">
        <f ca="1">IF(OR($B86="",T$6=""),"",IF(INDEX(mydata,MATCH($B86,Data!$A:$A,0),MATCH(T$6,Data!$1:$1,0))=0,"",INDEX(mydata,MATCH($B86,Data!$A:$A,0),MATCH(T$6,Data!$1:$1,0))))</f>
        <v/>
      </c>
      <c r="U86" s="164" t="str">
        <f ca="1">IF(OR($B86="",U$6=""),"",IF(INDEX(mydata,MATCH($B86,Data!$A:$A,0),MATCH(U$6,Data!$1:$1,0))=0,"",INDEX(mydata,MATCH($B86,Data!$A:$A,0),MATCH(U$6,Data!$1:$1,0))))</f>
        <v/>
      </c>
      <c r="V86" s="164" t="str">
        <f ca="1">IF(OR($B86="",V$6=""),"",IF(INDEX(mydata,MATCH($B86,Data!$A:$A,0),MATCH(V$6,Data!$1:$1,0))=0,"",INDEX(mydata,MATCH($B86,Data!$A:$A,0),MATCH(V$6,Data!$1:$1,0))))</f>
        <v/>
      </c>
      <c r="W86" s="164" t="str">
        <f ca="1">IF(OR($B86="",W$6=""),"",IF(INDEX(mydata,MATCH($B86,Data!$A:$A,0),MATCH(W$6,Data!$1:$1,0))=0,"",INDEX(mydata,MATCH($B86,Data!$A:$A,0),MATCH(W$6,Data!$1:$1,0))))</f>
        <v/>
      </c>
    </row>
    <row r="87" spans="1:23" x14ac:dyDescent="0.4">
      <c r="A87" s="43" t="str">
        <f ca="1">IF(B87="","",IF(INDEX(Data!$BR:$BR,MATCH(B87,Data!$A:$A,0),1)=0,"",INDEX(Data!$BR:$BR,MATCH(B87,Data!$A:$A,0),1)))</f>
        <v/>
      </c>
      <c r="B87" s="164" t="str" cm="1">
        <f t="array" aca="1" ref="B87" ca="1">IFERROR(_xlfn.SINGLE(INDEX(Data!A$1:$A$1009,_xlfn.AGGREGATE(15,6,((Data!$D$1:$D$1009=1)/(Data!$D$1:$D$1009=1))*ROW(Data!$D$1:$D$1009),ROW(B87)-ROW(B$6)),1)),"")</f>
        <v/>
      </c>
      <c r="C87" s="164" t="str">
        <f t="shared" ca="1" si="6"/>
        <v/>
      </c>
      <c r="D87" s="164" t="str">
        <f t="shared" ca="1" si="7"/>
        <v/>
      </c>
      <c r="E87" s="164" t="str">
        <f t="shared" ca="1" si="8"/>
        <v/>
      </c>
      <c r="R87" s="164" t="str">
        <f ca="1">IF(OR($B87="",R$6=""),"",IF(INDEX(mydata,MATCH($B87,Data!$A:$A,0),MATCH(R$6,Data!$1:$1,0))=0,"",INDEX(mydata,MATCH($B87,Data!$A:$A,0),MATCH(R$6,Data!$1:$1,0))))</f>
        <v/>
      </c>
      <c r="S87" s="164" t="str">
        <f ca="1">IF(OR($B87="",S$6=""),"",IF(INDEX(mydata,MATCH($B87,Data!$A:$A,0),MATCH(S$6,Data!$1:$1,0))=0,"",INDEX(mydata,MATCH($B87,Data!$A:$A,0),MATCH(S$6,Data!$1:$1,0))))</f>
        <v/>
      </c>
      <c r="T87" s="164" t="str">
        <f ca="1">IF(OR($B87="",T$6=""),"",IF(INDEX(mydata,MATCH($B87,Data!$A:$A,0),MATCH(T$6,Data!$1:$1,0))=0,"",INDEX(mydata,MATCH($B87,Data!$A:$A,0),MATCH(T$6,Data!$1:$1,0))))</f>
        <v/>
      </c>
      <c r="U87" s="164" t="str">
        <f ca="1">IF(OR($B87="",U$6=""),"",IF(INDEX(mydata,MATCH($B87,Data!$A:$A,0),MATCH(U$6,Data!$1:$1,0))=0,"",INDEX(mydata,MATCH($B87,Data!$A:$A,0),MATCH(U$6,Data!$1:$1,0))))</f>
        <v/>
      </c>
      <c r="V87" s="164" t="str">
        <f ca="1">IF(OR($B87="",V$6=""),"",IF(INDEX(mydata,MATCH($B87,Data!$A:$A,0),MATCH(V$6,Data!$1:$1,0))=0,"",INDEX(mydata,MATCH($B87,Data!$A:$A,0),MATCH(V$6,Data!$1:$1,0))))</f>
        <v/>
      </c>
      <c r="W87" s="164" t="str">
        <f ca="1">IF(OR($B87="",W$6=""),"",IF(INDEX(mydata,MATCH($B87,Data!$A:$A,0),MATCH(W$6,Data!$1:$1,0))=0,"",INDEX(mydata,MATCH($B87,Data!$A:$A,0),MATCH(W$6,Data!$1:$1,0))))</f>
        <v/>
      </c>
    </row>
    <row r="88" spans="1:23" x14ac:dyDescent="0.4">
      <c r="A88" s="43" t="str">
        <f ca="1">IF(B88="","",IF(INDEX(Data!$BR:$BR,MATCH(B88,Data!$A:$A,0),1)=0,"",INDEX(Data!$BR:$BR,MATCH(B88,Data!$A:$A,0),1)))</f>
        <v/>
      </c>
      <c r="B88" s="164" t="str" cm="1">
        <f t="array" aca="1" ref="B88" ca="1">IFERROR(_xlfn.SINGLE(INDEX(Data!A$1:$A$1009,_xlfn.AGGREGATE(15,6,((Data!$D$1:$D$1009=1)/(Data!$D$1:$D$1009=1))*ROW(Data!$D$1:$D$1009),ROW(B88)-ROW(B$6)),1)),"")</f>
        <v/>
      </c>
      <c r="C88" s="164" t="str">
        <f t="shared" ca="1" si="6"/>
        <v/>
      </c>
      <c r="D88" s="164" t="str">
        <f t="shared" ca="1" si="7"/>
        <v/>
      </c>
      <c r="E88" s="164" t="str">
        <f t="shared" ca="1" si="8"/>
        <v/>
      </c>
      <c r="R88" s="164" t="str">
        <f ca="1">IF(OR($B88="",R$6=""),"",IF(INDEX(mydata,MATCH($B88,Data!$A:$A,0),MATCH(R$6,Data!$1:$1,0))=0,"",INDEX(mydata,MATCH($B88,Data!$A:$A,0),MATCH(R$6,Data!$1:$1,0))))</f>
        <v/>
      </c>
      <c r="S88" s="164" t="str">
        <f ca="1">IF(OR($B88="",S$6=""),"",IF(INDEX(mydata,MATCH($B88,Data!$A:$A,0),MATCH(S$6,Data!$1:$1,0))=0,"",INDEX(mydata,MATCH($B88,Data!$A:$A,0),MATCH(S$6,Data!$1:$1,0))))</f>
        <v/>
      </c>
      <c r="T88" s="164" t="str">
        <f ca="1">IF(OR($B88="",T$6=""),"",IF(INDEX(mydata,MATCH($B88,Data!$A:$A,0),MATCH(T$6,Data!$1:$1,0))=0,"",INDEX(mydata,MATCH($B88,Data!$A:$A,0),MATCH(T$6,Data!$1:$1,0))))</f>
        <v/>
      </c>
      <c r="U88" s="164" t="str">
        <f ca="1">IF(OR($B88="",U$6=""),"",IF(INDEX(mydata,MATCH($B88,Data!$A:$A,0),MATCH(U$6,Data!$1:$1,0))=0,"",INDEX(mydata,MATCH($B88,Data!$A:$A,0),MATCH(U$6,Data!$1:$1,0))))</f>
        <v/>
      </c>
      <c r="V88" s="164" t="str">
        <f ca="1">IF(OR($B88="",V$6=""),"",IF(INDEX(mydata,MATCH($B88,Data!$A:$A,0),MATCH(V$6,Data!$1:$1,0))=0,"",INDEX(mydata,MATCH($B88,Data!$A:$A,0),MATCH(V$6,Data!$1:$1,0))))</f>
        <v/>
      </c>
      <c r="W88" s="164" t="str">
        <f ca="1">IF(OR($B88="",W$6=""),"",IF(INDEX(mydata,MATCH($B88,Data!$A:$A,0),MATCH(W$6,Data!$1:$1,0))=0,"",INDEX(mydata,MATCH($B88,Data!$A:$A,0),MATCH(W$6,Data!$1:$1,0))))</f>
        <v/>
      </c>
    </row>
    <row r="89" spans="1:23" x14ac:dyDescent="0.4">
      <c r="A89" s="43" t="str">
        <f ca="1">IF(B89="","",IF(INDEX(Data!$BR:$BR,MATCH(B89,Data!$A:$A,0),1)=0,"",INDEX(Data!$BR:$BR,MATCH(B89,Data!$A:$A,0),1)))</f>
        <v/>
      </c>
      <c r="B89" s="164" t="str" cm="1">
        <f t="array" aca="1" ref="B89" ca="1">IFERROR(_xlfn.SINGLE(INDEX(Data!A$1:$A$1009,_xlfn.AGGREGATE(15,6,((Data!$D$1:$D$1009=1)/(Data!$D$1:$D$1009=1))*ROW(Data!$D$1:$D$1009),ROW(B89)-ROW(B$6)),1)),"")</f>
        <v/>
      </c>
      <c r="C89" s="164" t="str">
        <f t="shared" ca="1" si="6"/>
        <v/>
      </c>
      <c r="D89" s="164" t="str">
        <f t="shared" ca="1" si="7"/>
        <v/>
      </c>
      <c r="E89" s="164" t="str">
        <f t="shared" ca="1" si="8"/>
        <v/>
      </c>
      <c r="R89" s="164" t="str">
        <f ca="1">IF(OR($B89="",R$6=""),"",IF(INDEX(mydata,MATCH($B89,Data!$A:$A,0),MATCH(R$6,Data!$1:$1,0))=0,"",INDEX(mydata,MATCH($B89,Data!$A:$A,0),MATCH(R$6,Data!$1:$1,0))))</f>
        <v/>
      </c>
      <c r="S89" s="164" t="str">
        <f ca="1">IF(OR($B89="",S$6=""),"",IF(INDEX(mydata,MATCH($B89,Data!$A:$A,0),MATCH(S$6,Data!$1:$1,0))=0,"",INDEX(mydata,MATCH($B89,Data!$A:$A,0),MATCH(S$6,Data!$1:$1,0))))</f>
        <v/>
      </c>
      <c r="T89" s="164" t="str">
        <f ca="1">IF(OR($B89="",T$6=""),"",IF(INDEX(mydata,MATCH($B89,Data!$A:$A,0),MATCH(T$6,Data!$1:$1,0))=0,"",INDEX(mydata,MATCH($B89,Data!$A:$A,0),MATCH(T$6,Data!$1:$1,0))))</f>
        <v/>
      </c>
      <c r="U89" s="164" t="str">
        <f ca="1">IF(OR($B89="",U$6=""),"",IF(INDEX(mydata,MATCH($B89,Data!$A:$A,0),MATCH(U$6,Data!$1:$1,0))=0,"",INDEX(mydata,MATCH($B89,Data!$A:$A,0),MATCH(U$6,Data!$1:$1,0))))</f>
        <v/>
      </c>
      <c r="V89" s="164" t="str">
        <f ca="1">IF(OR($B89="",V$6=""),"",IF(INDEX(mydata,MATCH($B89,Data!$A:$A,0),MATCH(V$6,Data!$1:$1,0))=0,"",INDEX(mydata,MATCH($B89,Data!$A:$A,0),MATCH(V$6,Data!$1:$1,0))))</f>
        <v/>
      </c>
      <c r="W89" s="164" t="str">
        <f ca="1">IF(OR($B89="",W$6=""),"",IF(INDEX(mydata,MATCH($B89,Data!$A:$A,0),MATCH(W$6,Data!$1:$1,0))=0,"",INDEX(mydata,MATCH($B89,Data!$A:$A,0),MATCH(W$6,Data!$1:$1,0))))</f>
        <v/>
      </c>
    </row>
    <row r="90" spans="1:23" x14ac:dyDescent="0.4">
      <c r="A90" s="43" t="str">
        <f ca="1">IF(B90="","",IF(INDEX(Data!$BR:$BR,MATCH(B90,Data!$A:$A,0),1)=0,"",INDEX(Data!$BR:$BR,MATCH(B90,Data!$A:$A,0),1)))</f>
        <v/>
      </c>
      <c r="B90" s="164" t="str" cm="1">
        <f t="array" aca="1" ref="B90" ca="1">IFERROR(_xlfn.SINGLE(INDEX(Data!A$1:$A$1009,_xlfn.AGGREGATE(15,6,((Data!$D$1:$D$1009=1)/(Data!$D$1:$D$1009=1))*ROW(Data!$D$1:$D$1009),ROW(B90)-ROW(B$6)),1)),"")</f>
        <v/>
      </c>
      <c r="C90" s="164" t="str">
        <f t="shared" ca="1" si="6"/>
        <v/>
      </c>
      <c r="D90" s="164" t="str">
        <f t="shared" ca="1" si="7"/>
        <v/>
      </c>
      <c r="E90" s="164" t="str">
        <f t="shared" ca="1" si="8"/>
        <v/>
      </c>
      <c r="R90" s="164" t="str">
        <f ca="1">IF(OR($B90="",R$6=""),"",IF(INDEX(mydata,MATCH($B90,Data!$A:$A,0),MATCH(R$6,Data!$1:$1,0))=0,"",INDEX(mydata,MATCH($B90,Data!$A:$A,0),MATCH(R$6,Data!$1:$1,0))))</f>
        <v/>
      </c>
      <c r="S90" s="164" t="str">
        <f ca="1">IF(OR($B90="",S$6=""),"",IF(INDEX(mydata,MATCH($B90,Data!$A:$A,0),MATCH(S$6,Data!$1:$1,0))=0,"",INDEX(mydata,MATCH($B90,Data!$A:$A,0),MATCH(S$6,Data!$1:$1,0))))</f>
        <v/>
      </c>
      <c r="T90" s="164" t="str">
        <f ca="1">IF(OR($B90="",T$6=""),"",IF(INDEX(mydata,MATCH($B90,Data!$A:$A,0),MATCH(T$6,Data!$1:$1,0))=0,"",INDEX(mydata,MATCH($B90,Data!$A:$A,0),MATCH(T$6,Data!$1:$1,0))))</f>
        <v/>
      </c>
      <c r="U90" s="164" t="str">
        <f ca="1">IF(OR($B90="",U$6=""),"",IF(INDEX(mydata,MATCH($B90,Data!$A:$A,0),MATCH(U$6,Data!$1:$1,0))=0,"",INDEX(mydata,MATCH($B90,Data!$A:$A,0),MATCH(U$6,Data!$1:$1,0))))</f>
        <v/>
      </c>
      <c r="V90" s="164" t="str">
        <f ca="1">IF(OR($B90="",V$6=""),"",IF(INDEX(mydata,MATCH($B90,Data!$A:$A,0),MATCH(V$6,Data!$1:$1,0))=0,"",INDEX(mydata,MATCH($B90,Data!$A:$A,0),MATCH(V$6,Data!$1:$1,0))))</f>
        <v/>
      </c>
      <c r="W90" s="164" t="str">
        <f ca="1">IF(OR($B90="",W$6=""),"",IF(INDEX(mydata,MATCH($B90,Data!$A:$A,0),MATCH(W$6,Data!$1:$1,0))=0,"",INDEX(mydata,MATCH($B90,Data!$A:$A,0),MATCH(W$6,Data!$1:$1,0))))</f>
        <v/>
      </c>
    </row>
    <row r="91" spans="1:23" x14ac:dyDescent="0.4">
      <c r="A91" s="43" t="str">
        <f ca="1">IF(B91="","",IF(INDEX(Data!$BR:$BR,MATCH(B91,Data!$A:$A,0),1)=0,"",INDEX(Data!$BR:$BR,MATCH(B91,Data!$A:$A,0),1)))</f>
        <v/>
      </c>
      <c r="B91" s="164" t="str" cm="1">
        <f t="array" aca="1" ref="B91" ca="1">IFERROR(_xlfn.SINGLE(INDEX(Data!A$1:$A$1009,_xlfn.AGGREGATE(15,6,((Data!$D$1:$D$1009=1)/(Data!$D$1:$D$1009=1))*ROW(Data!$D$1:$D$1009),ROW(B91)-ROW(B$6)),1)),"")</f>
        <v/>
      </c>
      <c r="C91" s="164" t="str">
        <f t="shared" ca="1" si="6"/>
        <v/>
      </c>
      <c r="D91" s="164" t="str">
        <f t="shared" ca="1" si="7"/>
        <v/>
      </c>
      <c r="E91" s="164" t="str">
        <f t="shared" ca="1" si="8"/>
        <v/>
      </c>
      <c r="R91" s="164" t="str">
        <f ca="1">IF(OR($B91="",R$6=""),"",IF(INDEX(mydata,MATCH($B91,Data!$A:$A,0),MATCH(R$6,Data!$1:$1,0))=0,"",INDEX(mydata,MATCH($B91,Data!$A:$A,0),MATCH(R$6,Data!$1:$1,0))))</f>
        <v/>
      </c>
      <c r="S91" s="164" t="str">
        <f ca="1">IF(OR($B91="",S$6=""),"",IF(INDEX(mydata,MATCH($B91,Data!$A:$A,0),MATCH(S$6,Data!$1:$1,0))=0,"",INDEX(mydata,MATCH($B91,Data!$A:$A,0),MATCH(S$6,Data!$1:$1,0))))</f>
        <v/>
      </c>
      <c r="T91" s="164" t="str">
        <f ca="1">IF(OR($B91="",T$6=""),"",IF(INDEX(mydata,MATCH($B91,Data!$A:$A,0),MATCH(T$6,Data!$1:$1,0))=0,"",INDEX(mydata,MATCH($B91,Data!$A:$A,0),MATCH(T$6,Data!$1:$1,0))))</f>
        <v/>
      </c>
      <c r="U91" s="164" t="str">
        <f ca="1">IF(OR($B91="",U$6=""),"",IF(INDEX(mydata,MATCH($B91,Data!$A:$A,0),MATCH(U$6,Data!$1:$1,0))=0,"",INDEX(mydata,MATCH($B91,Data!$A:$A,0),MATCH(U$6,Data!$1:$1,0))))</f>
        <v/>
      </c>
      <c r="V91" s="164" t="str">
        <f ca="1">IF(OR($B91="",V$6=""),"",IF(INDEX(mydata,MATCH($B91,Data!$A:$A,0),MATCH(V$6,Data!$1:$1,0))=0,"",INDEX(mydata,MATCH($B91,Data!$A:$A,0),MATCH(V$6,Data!$1:$1,0))))</f>
        <v/>
      </c>
      <c r="W91" s="164" t="str">
        <f ca="1">IF(OR($B91="",W$6=""),"",IF(INDEX(mydata,MATCH($B91,Data!$A:$A,0),MATCH(W$6,Data!$1:$1,0))=0,"",INDEX(mydata,MATCH($B91,Data!$A:$A,0),MATCH(W$6,Data!$1:$1,0))))</f>
        <v/>
      </c>
    </row>
    <row r="92" spans="1:23" x14ac:dyDescent="0.4">
      <c r="A92" s="43" t="str">
        <f ca="1">IF(B92="","",IF(INDEX(Data!$BR:$BR,MATCH(B92,Data!$A:$A,0),1)=0,"",INDEX(Data!$BR:$BR,MATCH(B92,Data!$A:$A,0),1)))</f>
        <v/>
      </c>
      <c r="B92" s="164" t="str" cm="1">
        <f t="array" aca="1" ref="B92" ca="1">IFERROR(_xlfn.SINGLE(INDEX(Data!A$1:$A$1009,_xlfn.AGGREGATE(15,6,((Data!$D$1:$D$1009=1)/(Data!$D$1:$D$1009=1))*ROW(Data!$D$1:$D$1009),ROW(B92)-ROW(B$6)),1)),"")</f>
        <v/>
      </c>
      <c r="C92" s="164" t="str">
        <f t="shared" ca="1" si="6"/>
        <v/>
      </c>
      <c r="D92" s="164" t="str">
        <f t="shared" ca="1" si="7"/>
        <v/>
      </c>
      <c r="E92" s="164" t="str">
        <f t="shared" ca="1" si="8"/>
        <v/>
      </c>
      <c r="R92" s="164" t="str">
        <f ca="1">IF(OR($B92="",R$6=""),"",IF(INDEX(mydata,MATCH($B92,Data!$A:$A,0),MATCH(R$6,Data!$1:$1,0))=0,"",INDEX(mydata,MATCH($B92,Data!$A:$A,0),MATCH(R$6,Data!$1:$1,0))))</f>
        <v/>
      </c>
      <c r="S92" s="164" t="str">
        <f ca="1">IF(OR($B92="",S$6=""),"",IF(INDEX(mydata,MATCH($B92,Data!$A:$A,0),MATCH(S$6,Data!$1:$1,0))=0,"",INDEX(mydata,MATCH($B92,Data!$A:$A,0),MATCH(S$6,Data!$1:$1,0))))</f>
        <v/>
      </c>
      <c r="T92" s="164" t="str">
        <f ca="1">IF(OR($B92="",T$6=""),"",IF(INDEX(mydata,MATCH($B92,Data!$A:$A,0),MATCH(T$6,Data!$1:$1,0))=0,"",INDEX(mydata,MATCH($B92,Data!$A:$A,0),MATCH(T$6,Data!$1:$1,0))))</f>
        <v/>
      </c>
      <c r="U92" s="164" t="str">
        <f ca="1">IF(OR($B92="",U$6=""),"",IF(INDEX(mydata,MATCH($B92,Data!$A:$A,0),MATCH(U$6,Data!$1:$1,0))=0,"",INDEX(mydata,MATCH($B92,Data!$A:$A,0),MATCH(U$6,Data!$1:$1,0))))</f>
        <v/>
      </c>
      <c r="V92" s="164" t="str">
        <f ca="1">IF(OR($B92="",V$6=""),"",IF(INDEX(mydata,MATCH($B92,Data!$A:$A,0),MATCH(V$6,Data!$1:$1,0))=0,"",INDEX(mydata,MATCH($B92,Data!$A:$A,0),MATCH(V$6,Data!$1:$1,0))))</f>
        <v/>
      </c>
      <c r="W92" s="164" t="str">
        <f ca="1">IF(OR($B92="",W$6=""),"",IF(INDEX(mydata,MATCH($B92,Data!$A:$A,0),MATCH(W$6,Data!$1:$1,0))=0,"",INDEX(mydata,MATCH($B92,Data!$A:$A,0),MATCH(W$6,Data!$1:$1,0))))</f>
        <v/>
      </c>
    </row>
    <row r="93" spans="1:23" x14ac:dyDescent="0.4">
      <c r="A93" s="43" t="str">
        <f ca="1">IF(B93="","",IF(INDEX(Data!$BR:$BR,MATCH(B93,Data!$A:$A,0),1)=0,"",INDEX(Data!$BR:$BR,MATCH(B93,Data!$A:$A,0),1)))</f>
        <v/>
      </c>
      <c r="B93" s="164" t="str" cm="1">
        <f t="array" aca="1" ref="B93" ca="1">IFERROR(_xlfn.SINGLE(INDEX(Data!A$1:$A$1009,_xlfn.AGGREGATE(15,6,((Data!$D$1:$D$1009=1)/(Data!$D$1:$D$1009=1))*ROW(Data!$D$1:$D$1009),ROW(B93)-ROW(B$6)),1)),"")</f>
        <v/>
      </c>
      <c r="C93" s="164" t="str">
        <f t="shared" ca="1" si="6"/>
        <v/>
      </c>
      <c r="D93" s="164" t="str">
        <f t="shared" ca="1" si="7"/>
        <v/>
      </c>
      <c r="E93" s="164" t="str">
        <f t="shared" ca="1" si="8"/>
        <v/>
      </c>
      <c r="R93" s="164" t="str">
        <f ca="1">IF(OR($B93="",R$6=""),"",IF(INDEX(mydata,MATCH($B93,Data!$A:$A,0),MATCH(R$6,Data!$1:$1,0))=0,"",INDEX(mydata,MATCH($B93,Data!$A:$A,0),MATCH(R$6,Data!$1:$1,0))))</f>
        <v/>
      </c>
      <c r="S93" s="164" t="str">
        <f ca="1">IF(OR($B93="",S$6=""),"",IF(INDEX(mydata,MATCH($B93,Data!$A:$A,0),MATCH(S$6,Data!$1:$1,0))=0,"",INDEX(mydata,MATCH($B93,Data!$A:$A,0),MATCH(S$6,Data!$1:$1,0))))</f>
        <v/>
      </c>
      <c r="T93" s="164" t="str">
        <f ca="1">IF(OR($B93="",T$6=""),"",IF(INDEX(mydata,MATCH($B93,Data!$A:$A,0),MATCH(T$6,Data!$1:$1,0))=0,"",INDEX(mydata,MATCH($B93,Data!$A:$A,0),MATCH(T$6,Data!$1:$1,0))))</f>
        <v/>
      </c>
      <c r="U93" s="164" t="str">
        <f ca="1">IF(OR($B93="",U$6=""),"",IF(INDEX(mydata,MATCH($B93,Data!$A:$A,0),MATCH(U$6,Data!$1:$1,0))=0,"",INDEX(mydata,MATCH($B93,Data!$A:$A,0),MATCH(U$6,Data!$1:$1,0))))</f>
        <v/>
      </c>
      <c r="V93" s="164" t="str">
        <f ca="1">IF(OR($B93="",V$6=""),"",IF(INDEX(mydata,MATCH($B93,Data!$A:$A,0),MATCH(V$6,Data!$1:$1,0))=0,"",INDEX(mydata,MATCH($B93,Data!$A:$A,0),MATCH(V$6,Data!$1:$1,0))))</f>
        <v/>
      </c>
      <c r="W93" s="164" t="str">
        <f ca="1">IF(OR($B93="",W$6=""),"",IF(INDEX(mydata,MATCH($B93,Data!$A:$A,0),MATCH(W$6,Data!$1:$1,0))=0,"",INDEX(mydata,MATCH($B93,Data!$A:$A,0),MATCH(W$6,Data!$1:$1,0))))</f>
        <v/>
      </c>
    </row>
    <row r="94" spans="1:23" x14ac:dyDescent="0.4">
      <c r="A94" s="43" t="str">
        <f ca="1">IF(B94="","",IF(INDEX(Data!$BR:$BR,MATCH(B94,Data!$A:$A,0),1)=0,"",INDEX(Data!$BR:$BR,MATCH(B94,Data!$A:$A,0),1)))</f>
        <v/>
      </c>
      <c r="B94" s="164" t="str" cm="1">
        <f t="array" aca="1" ref="B94" ca="1">IFERROR(_xlfn.SINGLE(INDEX(Data!A$1:$A$1009,_xlfn.AGGREGATE(15,6,((Data!$D$1:$D$1009=1)/(Data!$D$1:$D$1009=1))*ROW(Data!$D$1:$D$1009),ROW(B94)-ROW(B$6)),1)),"")</f>
        <v/>
      </c>
      <c r="C94" s="164" t="str">
        <f t="shared" ca="1" si="6"/>
        <v/>
      </c>
      <c r="D94" s="164" t="str">
        <f t="shared" ca="1" si="7"/>
        <v/>
      </c>
      <c r="E94" s="164" t="str">
        <f t="shared" ca="1" si="8"/>
        <v/>
      </c>
      <c r="R94" s="164" t="str">
        <f ca="1">IF(OR($B94="",R$6=""),"",IF(INDEX(mydata,MATCH($B94,Data!$A:$A,0),MATCH(R$6,Data!$1:$1,0))=0,"",INDEX(mydata,MATCH($B94,Data!$A:$A,0),MATCH(R$6,Data!$1:$1,0))))</f>
        <v/>
      </c>
      <c r="S94" s="164" t="str">
        <f ca="1">IF(OR($B94="",S$6=""),"",IF(INDEX(mydata,MATCH($B94,Data!$A:$A,0),MATCH(S$6,Data!$1:$1,0))=0,"",INDEX(mydata,MATCH($B94,Data!$A:$A,0),MATCH(S$6,Data!$1:$1,0))))</f>
        <v/>
      </c>
      <c r="T94" s="164" t="str">
        <f ca="1">IF(OR($B94="",T$6=""),"",IF(INDEX(mydata,MATCH($B94,Data!$A:$A,0),MATCH(T$6,Data!$1:$1,0))=0,"",INDEX(mydata,MATCH($B94,Data!$A:$A,0),MATCH(T$6,Data!$1:$1,0))))</f>
        <v/>
      </c>
      <c r="U94" s="164" t="str">
        <f ca="1">IF(OR($B94="",U$6=""),"",IF(INDEX(mydata,MATCH($B94,Data!$A:$A,0),MATCH(U$6,Data!$1:$1,0))=0,"",INDEX(mydata,MATCH($B94,Data!$A:$A,0),MATCH(U$6,Data!$1:$1,0))))</f>
        <v/>
      </c>
      <c r="V94" s="164" t="str">
        <f ca="1">IF(OR($B94="",V$6=""),"",IF(INDEX(mydata,MATCH($B94,Data!$A:$A,0),MATCH(V$6,Data!$1:$1,0))=0,"",INDEX(mydata,MATCH($B94,Data!$A:$A,0),MATCH(V$6,Data!$1:$1,0))))</f>
        <v/>
      </c>
      <c r="W94" s="164" t="str">
        <f ca="1">IF(OR($B94="",W$6=""),"",IF(INDEX(mydata,MATCH($B94,Data!$A:$A,0),MATCH(W$6,Data!$1:$1,0))=0,"",INDEX(mydata,MATCH($B94,Data!$A:$A,0),MATCH(W$6,Data!$1:$1,0))))</f>
        <v/>
      </c>
    </row>
    <row r="95" spans="1:23" x14ac:dyDescent="0.4">
      <c r="A95" s="43" t="str">
        <f ca="1">IF(B95="","",IF(INDEX(Data!$BR:$BR,MATCH(B95,Data!$A:$A,0),1)=0,"",INDEX(Data!$BR:$BR,MATCH(B95,Data!$A:$A,0),1)))</f>
        <v/>
      </c>
      <c r="B95" s="164" t="str" cm="1">
        <f t="array" aca="1" ref="B95" ca="1">IFERROR(_xlfn.SINGLE(INDEX(Data!A$1:$A$1009,_xlfn.AGGREGATE(15,6,((Data!$D$1:$D$1009=1)/(Data!$D$1:$D$1009=1))*ROW(Data!$D$1:$D$1009),ROW(B95)-ROW(B$6)),1)),"")</f>
        <v/>
      </c>
      <c r="C95" s="164" t="str">
        <f t="shared" ca="1" si="6"/>
        <v/>
      </c>
      <c r="D95" s="164" t="str">
        <f t="shared" ca="1" si="7"/>
        <v/>
      </c>
      <c r="E95" s="164" t="str">
        <f t="shared" ca="1" si="8"/>
        <v/>
      </c>
      <c r="R95" s="164" t="str">
        <f ca="1">IF(OR($B95="",R$6=""),"",IF(INDEX(mydata,MATCH($B95,Data!$A:$A,0),MATCH(R$6,Data!$1:$1,0))=0,"",INDEX(mydata,MATCH($B95,Data!$A:$A,0),MATCH(R$6,Data!$1:$1,0))))</f>
        <v/>
      </c>
      <c r="S95" s="164" t="str">
        <f ca="1">IF(OR($B95="",S$6=""),"",IF(INDEX(mydata,MATCH($B95,Data!$A:$A,0),MATCH(S$6,Data!$1:$1,0))=0,"",INDEX(mydata,MATCH($B95,Data!$A:$A,0),MATCH(S$6,Data!$1:$1,0))))</f>
        <v/>
      </c>
      <c r="T95" s="164" t="str">
        <f ca="1">IF(OR($B95="",T$6=""),"",IF(INDEX(mydata,MATCH($B95,Data!$A:$A,0),MATCH(T$6,Data!$1:$1,0))=0,"",INDEX(mydata,MATCH($B95,Data!$A:$A,0),MATCH(T$6,Data!$1:$1,0))))</f>
        <v/>
      </c>
      <c r="U95" s="164" t="str">
        <f ca="1">IF(OR($B95="",U$6=""),"",IF(INDEX(mydata,MATCH($B95,Data!$A:$A,0),MATCH(U$6,Data!$1:$1,0))=0,"",INDEX(mydata,MATCH($B95,Data!$A:$A,0),MATCH(U$6,Data!$1:$1,0))))</f>
        <v/>
      </c>
      <c r="V95" s="164" t="str">
        <f ca="1">IF(OR($B95="",V$6=""),"",IF(INDEX(mydata,MATCH($B95,Data!$A:$A,0),MATCH(V$6,Data!$1:$1,0))=0,"",INDEX(mydata,MATCH($B95,Data!$A:$A,0),MATCH(V$6,Data!$1:$1,0))))</f>
        <v/>
      </c>
      <c r="W95" s="164" t="str">
        <f ca="1">IF(OR($B95="",W$6=""),"",IF(INDEX(mydata,MATCH($B95,Data!$A:$A,0),MATCH(W$6,Data!$1:$1,0))=0,"",INDEX(mydata,MATCH($B95,Data!$A:$A,0),MATCH(W$6,Data!$1:$1,0))))</f>
        <v/>
      </c>
    </row>
    <row r="96" spans="1:23" x14ac:dyDescent="0.4">
      <c r="A96" s="43" t="str">
        <f ca="1">IF(B96="","",IF(INDEX(Data!$BR:$BR,MATCH(B96,Data!$A:$A,0),1)=0,"",INDEX(Data!$BR:$BR,MATCH(B96,Data!$A:$A,0),1)))</f>
        <v/>
      </c>
      <c r="B96" s="164" t="str" cm="1">
        <f t="array" aca="1" ref="B96" ca="1">IFERROR(_xlfn.SINGLE(INDEX(Data!A$1:$A$1009,_xlfn.AGGREGATE(15,6,((Data!$D$1:$D$1009=1)/(Data!$D$1:$D$1009=1))*ROW(Data!$D$1:$D$1009),ROW(B96)-ROW(B$6)),1)),"")</f>
        <v/>
      </c>
      <c r="C96" s="164" t="str">
        <f t="shared" ca="1" si="6"/>
        <v/>
      </c>
      <c r="D96" s="164" t="str">
        <f t="shared" ca="1" si="7"/>
        <v/>
      </c>
      <c r="E96" s="164" t="str">
        <f t="shared" ca="1" si="8"/>
        <v/>
      </c>
      <c r="R96" s="164" t="str">
        <f ca="1">IF(OR($B96="",R$6=""),"",IF(INDEX(mydata,MATCH($B96,Data!$A:$A,0),MATCH(R$6,Data!$1:$1,0))=0,"",INDEX(mydata,MATCH($B96,Data!$A:$A,0),MATCH(R$6,Data!$1:$1,0))))</f>
        <v/>
      </c>
      <c r="S96" s="164" t="str">
        <f ca="1">IF(OR($B96="",S$6=""),"",IF(INDEX(mydata,MATCH($B96,Data!$A:$A,0),MATCH(S$6,Data!$1:$1,0))=0,"",INDEX(mydata,MATCH($B96,Data!$A:$A,0),MATCH(S$6,Data!$1:$1,0))))</f>
        <v/>
      </c>
      <c r="T96" s="164" t="str">
        <f ca="1">IF(OR($B96="",T$6=""),"",IF(INDEX(mydata,MATCH($B96,Data!$A:$A,0),MATCH(T$6,Data!$1:$1,0))=0,"",INDEX(mydata,MATCH($B96,Data!$A:$A,0),MATCH(T$6,Data!$1:$1,0))))</f>
        <v/>
      </c>
      <c r="U96" s="164" t="str">
        <f ca="1">IF(OR($B96="",U$6=""),"",IF(INDEX(mydata,MATCH($B96,Data!$A:$A,0),MATCH(U$6,Data!$1:$1,0))=0,"",INDEX(mydata,MATCH($B96,Data!$A:$A,0),MATCH(U$6,Data!$1:$1,0))))</f>
        <v/>
      </c>
      <c r="V96" s="164" t="str">
        <f ca="1">IF(OR($B96="",V$6=""),"",IF(INDEX(mydata,MATCH($B96,Data!$A:$A,0),MATCH(V$6,Data!$1:$1,0))=0,"",INDEX(mydata,MATCH($B96,Data!$A:$A,0),MATCH(V$6,Data!$1:$1,0))))</f>
        <v/>
      </c>
      <c r="W96" s="164" t="str">
        <f ca="1">IF(OR($B96="",W$6=""),"",IF(INDEX(mydata,MATCH($B96,Data!$A:$A,0),MATCH(W$6,Data!$1:$1,0))=0,"",INDEX(mydata,MATCH($B96,Data!$A:$A,0),MATCH(W$6,Data!$1:$1,0))))</f>
        <v/>
      </c>
    </row>
    <row r="97" spans="1:23" x14ac:dyDescent="0.4">
      <c r="A97" s="43" t="str">
        <f ca="1">IF(B97="","",IF(INDEX(Data!$BR:$BR,MATCH(B97,Data!$A:$A,0),1)=0,"",INDEX(Data!$BR:$BR,MATCH(B97,Data!$A:$A,0),1)))</f>
        <v/>
      </c>
      <c r="B97" s="164" t="str" cm="1">
        <f t="array" aca="1" ref="B97" ca="1">IFERROR(_xlfn.SINGLE(INDEX(Data!A$1:$A$1009,_xlfn.AGGREGATE(15,6,((Data!$D$1:$D$1009=1)/(Data!$D$1:$D$1009=1))*ROW(Data!$D$1:$D$1009),ROW(B97)-ROW(B$6)),1)),"")</f>
        <v/>
      </c>
      <c r="C97" s="164" t="str">
        <f t="shared" ca="1" si="6"/>
        <v/>
      </c>
      <c r="D97" s="164" t="str">
        <f t="shared" ca="1" si="7"/>
        <v/>
      </c>
      <c r="E97" s="164" t="str">
        <f t="shared" ca="1" si="8"/>
        <v/>
      </c>
      <c r="R97" s="164" t="str">
        <f ca="1">IF(OR($B97="",R$6=""),"",IF(INDEX(mydata,MATCH($B97,Data!$A:$A,0),MATCH(R$6,Data!$1:$1,0))=0,"",INDEX(mydata,MATCH($B97,Data!$A:$A,0),MATCH(R$6,Data!$1:$1,0))))</f>
        <v/>
      </c>
      <c r="S97" s="164" t="str">
        <f ca="1">IF(OR($B97="",S$6=""),"",IF(INDEX(mydata,MATCH($B97,Data!$A:$A,0),MATCH(S$6,Data!$1:$1,0))=0,"",INDEX(mydata,MATCH($B97,Data!$A:$A,0),MATCH(S$6,Data!$1:$1,0))))</f>
        <v/>
      </c>
      <c r="T97" s="164" t="str">
        <f ca="1">IF(OR($B97="",T$6=""),"",IF(INDEX(mydata,MATCH($B97,Data!$A:$A,0),MATCH(T$6,Data!$1:$1,0))=0,"",INDEX(mydata,MATCH($B97,Data!$A:$A,0),MATCH(T$6,Data!$1:$1,0))))</f>
        <v/>
      </c>
      <c r="U97" s="164" t="str">
        <f ca="1">IF(OR($B97="",U$6=""),"",IF(INDEX(mydata,MATCH($B97,Data!$A:$A,0),MATCH(U$6,Data!$1:$1,0))=0,"",INDEX(mydata,MATCH($B97,Data!$A:$A,0),MATCH(U$6,Data!$1:$1,0))))</f>
        <v/>
      </c>
      <c r="V97" s="164" t="str">
        <f ca="1">IF(OR($B97="",V$6=""),"",IF(INDEX(mydata,MATCH($B97,Data!$A:$A,0),MATCH(V$6,Data!$1:$1,0))=0,"",INDEX(mydata,MATCH($B97,Data!$A:$A,0),MATCH(V$6,Data!$1:$1,0))))</f>
        <v/>
      </c>
      <c r="W97" s="164" t="str">
        <f ca="1">IF(OR($B97="",W$6=""),"",IF(INDEX(mydata,MATCH($B97,Data!$A:$A,0),MATCH(W$6,Data!$1:$1,0))=0,"",INDEX(mydata,MATCH($B97,Data!$A:$A,0),MATCH(W$6,Data!$1:$1,0))))</f>
        <v/>
      </c>
    </row>
    <row r="98" spans="1:23" x14ac:dyDescent="0.4">
      <c r="A98" s="43" t="str">
        <f ca="1">IF(B98="","",IF(INDEX(Data!$BR:$BR,MATCH(B98,Data!$A:$A,0),1)=0,"",INDEX(Data!$BR:$BR,MATCH(B98,Data!$A:$A,0),1)))</f>
        <v/>
      </c>
      <c r="B98" s="164" t="str" cm="1">
        <f t="array" aca="1" ref="B98" ca="1">IFERROR(_xlfn.SINGLE(INDEX(Data!A$1:$A$1009,_xlfn.AGGREGATE(15,6,((Data!$D$1:$D$1009=1)/(Data!$D$1:$D$1009=1))*ROW(Data!$D$1:$D$1009),ROW(B98)-ROW(B$6)),1)),"")</f>
        <v/>
      </c>
      <c r="C98" s="164" t="str">
        <f t="shared" ca="1" si="6"/>
        <v/>
      </c>
      <c r="D98" s="164" t="str">
        <f t="shared" ca="1" si="7"/>
        <v/>
      </c>
      <c r="E98" s="164" t="str">
        <f t="shared" ca="1" si="8"/>
        <v/>
      </c>
      <c r="R98" s="164" t="str">
        <f ca="1">IF(OR($B98="",R$6=""),"",IF(INDEX(mydata,MATCH($B98,Data!$A:$A,0),MATCH(R$6,Data!$1:$1,0))=0,"",INDEX(mydata,MATCH($B98,Data!$A:$A,0),MATCH(R$6,Data!$1:$1,0))))</f>
        <v/>
      </c>
      <c r="S98" s="164" t="str">
        <f ca="1">IF(OR($B98="",S$6=""),"",IF(INDEX(mydata,MATCH($B98,Data!$A:$A,0),MATCH(S$6,Data!$1:$1,0))=0,"",INDEX(mydata,MATCH($B98,Data!$A:$A,0),MATCH(S$6,Data!$1:$1,0))))</f>
        <v/>
      </c>
      <c r="T98" s="164" t="str">
        <f ca="1">IF(OR($B98="",T$6=""),"",IF(INDEX(mydata,MATCH($B98,Data!$A:$A,0),MATCH(T$6,Data!$1:$1,0))=0,"",INDEX(mydata,MATCH($B98,Data!$A:$A,0),MATCH(T$6,Data!$1:$1,0))))</f>
        <v/>
      </c>
      <c r="U98" s="164" t="str">
        <f ca="1">IF(OR($B98="",U$6=""),"",IF(INDEX(mydata,MATCH($B98,Data!$A:$A,0),MATCH(U$6,Data!$1:$1,0))=0,"",INDEX(mydata,MATCH($B98,Data!$A:$A,0),MATCH(U$6,Data!$1:$1,0))))</f>
        <v/>
      </c>
      <c r="V98" s="164" t="str">
        <f ca="1">IF(OR($B98="",V$6=""),"",IF(INDEX(mydata,MATCH($B98,Data!$A:$A,0),MATCH(V$6,Data!$1:$1,0))=0,"",INDEX(mydata,MATCH($B98,Data!$A:$A,0),MATCH(V$6,Data!$1:$1,0))))</f>
        <v/>
      </c>
      <c r="W98" s="164" t="str">
        <f ca="1">IF(OR($B98="",W$6=""),"",IF(INDEX(mydata,MATCH($B98,Data!$A:$A,0),MATCH(W$6,Data!$1:$1,0))=0,"",INDEX(mydata,MATCH($B98,Data!$A:$A,0),MATCH(W$6,Data!$1:$1,0))))</f>
        <v/>
      </c>
    </row>
    <row r="99" spans="1:23" x14ac:dyDescent="0.4">
      <c r="A99" s="43" t="str">
        <f ca="1">IF(B99="","",IF(INDEX(Data!$BR:$BR,MATCH(B99,Data!$A:$A,0),1)=0,"",INDEX(Data!$BR:$BR,MATCH(B99,Data!$A:$A,0),1)))</f>
        <v/>
      </c>
      <c r="B99" s="164" t="str" cm="1">
        <f t="array" aca="1" ref="B99" ca="1">IFERROR(_xlfn.SINGLE(INDEX(Data!A$1:$A$1009,_xlfn.AGGREGATE(15,6,((Data!$D$1:$D$1009=1)/(Data!$D$1:$D$1009=1))*ROW(Data!$D$1:$D$1009),ROW(B99)-ROW(B$6)),1)),"")</f>
        <v/>
      </c>
      <c r="C99" s="164" t="str">
        <f t="shared" ca="1" si="6"/>
        <v/>
      </c>
      <c r="D99" s="164" t="str">
        <f t="shared" ca="1" si="7"/>
        <v/>
      </c>
      <c r="E99" s="164" t="str">
        <f t="shared" ca="1" si="8"/>
        <v/>
      </c>
      <c r="R99" s="164" t="str">
        <f ca="1">IF(OR($B99="",R$6=""),"",IF(INDEX(mydata,MATCH($B99,Data!$A:$A,0),MATCH(R$6,Data!$1:$1,0))=0,"",INDEX(mydata,MATCH($B99,Data!$A:$A,0),MATCH(R$6,Data!$1:$1,0))))</f>
        <v/>
      </c>
      <c r="S99" s="164" t="str">
        <f ca="1">IF(OR($B99="",S$6=""),"",IF(INDEX(mydata,MATCH($B99,Data!$A:$A,0),MATCH(S$6,Data!$1:$1,0))=0,"",INDEX(mydata,MATCH($B99,Data!$A:$A,0),MATCH(S$6,Data!$1:$1,0))))</f>
        <v/>
      </c>
      <c r="T99" s="164" t="str">
        <f ca="1">IF(OR($B99="",T$6=""),"",IF(INDEX(mydata,MATCH($B99,Data!$A:$A,0),MATCH(T$6,Data!$1:$1,0))=0,"",INDEX(mydata,MATCH($B99,Data!$A:$A,0),MATCH(T$6,Data!$1:$1,0))))</f>
        <v/>
      </c>
      <c r="U99" s="164" t="str">
        <f ca="1">IF(OR($B99="",U$6=""),"",IF(INDEX(mydata,MATCH($B99,Data!$A:$A,0),MATCH(U$6,Data!$1:$1,0))=0,"",INDEX(mydata,MATCH($B99,Data!$A:$A,0),MATCH(U$6,Data!$1:$1,0))))</f>
        <v/>
      </c>
      <c r="V99" s="164" t="str">
        <f ca="1">IF(OR($B99="",V$6=""),"",IF(INDEX(mydata,MATCH($B99,Data!$A:$A,0),MATCH(V$6,Data!$1:$1,0))=0,"",INDEX(mydata,MATCH($B99,Data!$A:$A,0),MATCH(V$6,Data!$1:$1,0))))</f>
        <v/>
      </c>
      <c r="W99" s="164" t="str">
        <f ca="1">IF(OR($B99="",W$6=""),"",IF(INDEX(mydata,MATCH($B99,Data!$A:$A,0),MATCH(W$6,Data!$1:$1,0))=0,"",INDEX(mydata,MATCH($B99,Data!$A:$A,0),MATCH(W$6,Data!$1:$1,0))))</f>
        <v/>
      </c>
    </row>
    <row r="100" spans="1:23" x14ac:dyDescent="0.4">
      <c r="A100" s="43" t="str">
        <f ca="1">IF(B100="","",IF(INDEX(Data!$BR:$BR,MATCH(B100,Data!$A:$A,0),1)=0,"",INDEX(Data!$BR:$BR,MATCH(B100,Data!$A:$A,0),1)))</f>
        <v/>
      </c>
      <c r="B100" s="164" t="str" cm="1">
        <f t="array" aca="1" ref="B100" ca="1">IFERROR(_xlfn.SINGLE(INDEX(Data!A$1:$A$1009,_xlfn.AGGREGATE(15,6,((Data!$D$1:$D$1009=1)/(Data!$D$1:$D$1009=1))*ROW(Data!$D$1:$D$1009),ROW(B100)-ROW(B$6)),1)),"")</f>
        <v/>
      </c>
      <c r="C100" s="164" t="str">
        <f t="shared" ca="1" si="6"/>
        <v/>
      </c>
      <c r="D100" s="164" t="str">
        <f t="shared" ca="1" si="7"/>
        <v/>
      </c>
      <c r="E100" s="164" t="str">
        <f t="shared" ca="1" si="8"/>
        <v/>
      </c>
      <c r="R100" s="164" t="str">
        <f ca="1">IF(OR($B100="",R$6=""),"",IF(INDEX(mydata,MATCH($B100,Data!$A:$A,0),MATCH(R$6,Data!$1:$1,0))=0,"",INDEX(mydata,MATCH($B100,Data!$A:$A,0),MATCH(R$6,Data!$1:$1,0))))</f>
        <v/>
      </c>
      <c r="S100" s="164" t="str">
        <f ca="1">IF(OR($B100="",S$6=""),"",IF(INDEX(mydata,MATCH($B100,Data!$A:$A,0),MATCH(S$6,Data!$1:$1,0))=0,"",INDEX(mydata,MATCH($B100,Data!$A:$A,0),MATCH(S$6,Data!$1:$1,0))))</f>
        <v/>
      </c>
      <c r="T100" s="164" t="str">
        <f ca="1">IF(OR($B100="",T$6=""),"",IF(INDEX(mydata,MATCH($B100,Data!$A:$A,0),MATCH(T$6,Data!$1:$1,0))=0,"",INDEX(mydata,MATCH($B100,Data!$A:$A,0),MATCH(T$6,Data!$1:$1,0))))</f>
        <v/>
      </c>
      <c r="U100" s="164" t="str">
        <f ca="1">IF(OR($B100="",U$6=""),"",IF(INDEX(mydata,MATCH($B100,Data!$A:$A,0),MATCH(U$6,Data!$1:$1,0))=0,"",INDEX(mydata,MATCH($B100,Data!$A:$A,0),MATCH(U$6,Data!$1:$1,0))))</f>
        <v/>
      </c>
      <c r="V100" s="164" t="str">
        <f ca="1">IF(OR($B100="",V$6=""),"",IF(INDEX(mydata,MATCH($B100,Data!$A:$A,0),MATCH(V$6,Data!$1:$1,0))=0,"",INDEX(mydata,MATCH($B100,Data!$A:$A,0),MATCH(V$6,Data!$1:$1,0))))</f>
        <v/>
      </c>
      <c r="W100" s="164" t="str">
        <f ca="1">IF(OR($B100="",W$6=""),"",IF(INDEX(mydata,MATCH($B100,Data!$A:$A,0),MATCH(W$6,Data!$1:$1,0))=0,"",INDEX(mydata,MATCH($B100,Data!$A:$A,0),MATCH(W$6,Data!$1:$1,0))))</f>
        <v/>
      </c>
    </row>
    <row r="101" spans="1:23" x14ac:dyDescent="0.4">
      <c r="A101" s="43" t="str">
        <f ca="1">IF(B101="","",IF(INDEX(Data!$BR:$BR,MATCH(B101,Data!$A:$A,0),1)=0,"",INDEX(Data!$BR:$BR,MATCH(B101,Data!$A:$A,0),1)))</f>
        <v/>
      </c>
      <c r="B101" s="164" t="str" cm="1">
        <f t="array" aca="1" ref="B101" ca="1">IFERROR(_xlfn.SINGLE(INDEX(Data!A$1:$A$1009,_xlfn.AGGREGATE(15,6,((Data!$D$1:$D$1009=1)/(Data!$D$1:$D$1009=1))*ROW(Data!$D$1:$D$1009),ROW(B101)-ROW(B$6)),1)),"")</f>
        <v/>
      </c>
      <c r="C101" s="164" t="str">
        <f t="shared" ca="1" si="6"/>
        <v/>
      </c>
      <c r="D101" s="164" t="str">
        <f t="shared" ca="1" si="7"/>
        <v/>
      </c>
      <c r="E101" s="164" t="str">
        <f t="shared" ca="1" si="8"/>
        <v/>
      </c>
      <c r="R101" s="164" t="str">
        <f ca="1">IF(OR($B101="",R$6=""),"",IF(INDEX(mydata,MATCH($B101,Data!$A:$A,0),MATCH(R$6,Data!$1:$1,0))=0,"",INDEX(mydata,MATCH($B101,Data!$A:$A,0),MATCH(R$6,Data!$1:$1,0))))</f>
        <v/>
      </c>
      <c r="S101" s="164" t="str">
        <f ca="1">IF(OR($B101="",S$6=""),"",IF(INDEX(mydata,MATCH($B101,Data!$A:$A,0),MATCH(S$6,Data!$1:$1,0))=0,"",INDEX(mydata,MATCH($B101,Data!$A:$A,0),MATCH(S$6,Data!$1:$1,0))))</f>
        <v/>
      </c>
      <c r="T101" s="164" t="str">
        <f ca="1">IF(OR($B101="",T$6=""),"",IF(INDEX(mydata,MATCH($B101,Data!$A:$A,0),MATCH(T$6,Data!$1:$1,0))=0,"",INDEX(mydata,MATCH($B101,Data!$A:$A,0),MATCH(T$6,Data!$1:$1,0))))</f>
        <v/>
      </c>
      <c r="U101" s="164" t="str">
        <f ca="1">IF(OR($B101="",U$6=""),"",IF(INDEX(mydata,MATCH($B101,Data!$A:$A,0),MATCH(U$6,Data!$1:$1,0))=0,"",INDEX(mydata,MATCH($B101,Data!$A:$A,0),MATCH(U$6,Data!$1:$1,0))))</f>
        <v/>
      </c>
      <c r="V101" s="164" t="str">
        <f ca="1">IF(OR($B101="",V$6=""),"",IF(INDEX(mydata,MATCH($B101,Data!$A:$A,0),MATCH(V$6,Data!$1:$1,0))=0,"",INDEX(mydata,MATCH($B101,Data!$A:$A,0),MATCH(V$6,Data!$1:$1,0))))</f>
        <v/>
      </c>
      <c r="W101" s="164" t="str">
        <f ca="1">IF(OR($B101="",W$6=""),"",IF(INDEX(mydata,MATCH($B101,Data!$A:$A,0),MATCH(W$6,Data!$1:$1,0))=0,"",INDEX(mydata,MATCH($B101,Data!$A:$A,0),MATCH(W$6,Data!$1:$1,0))))</f>
        <v/>
      </c>
    </row>
    <row r="102" spans="1:23" x14ac:dyDescent="0.4">
      <c r="A102" s="43" t="str">
        <f ca="1">IF(B102="","",IF(INDEX(Data!$BR:$BR,MATCH(B102,Data!$A:$A,0),1)=0,"",INDEX(Data!$BR:$BR,MATCH(B102,Data!$A:$A,0),1)))</f>
        <v/>
      </c>
      <c r="B102" s="164" t="str" cm="1">
        <f t="array" aca="1" ref="B102" ca="1">IFERROR(_xlfn.SINGLE(INDEX(Data!A$1:$A$1009,_xlfn.AGGREGATE(15,6,((Data!$D$1:$D$1009=1)/(Data!$D$1:$D$1009=1))*ROW(Data!$D$1:$D$1009),ROW(B102)-ROW(B$6)),1)),"")</f>
        <v/>
      </c>
      <c r="C102" s="164" t="str">
        <f t="shared" ca="1" si="6"/>
        <v/>
      </c>
      <c r="D102" s="164" t="str">
        <f t="shared" ca="1" si="7"/>
        <v/>
      </c>
      <c r="E102" s="164" t="str">
        <f t="shared" ca="1" si="8"/>
        <v/>
      </c>
      <c r="R102" s="164" t="str">
        <f ca="1">IF(OR($B102="",R$6=""),"",IF(INDEX(mydata,MATCH($B102,Data!$A:$A,0),MATCH(R$6,Data!$1:$1,0))=0,"",INDEX(mydata,MATCH($B102,Data!$A:$A,0),MATCH(R$6,Data!$1:$1,0))))</f>
        <v/>
      </c>
      <c r="S102" s="164" t="str">
        <f ca="1">IF(OR($B102="",S$6=""),"",IF(INDEX(mydata,MATCH($B102,Data!$A:$A,0),MATCH(S$6,Data!$1:$1,0))=0,"",INDEX(mydata,MATCH($B102,Data!$A:$A,0),MATCH(S$6,Data!$1:$1,0))))</f>
        <v/>
      </c>
      <c r="T102" s="164" t="str">
        <f ca="1">IF(OR($B102="",T$6=""),"",IF(INDEX(mydata,MATCH($B102,Data!$A:$A,0),MATCH(T$6,Data!$1:$1,0))=0,"",INDEX(mydata,MATCH($B102,Data!$A:$A,0),MATCH(T$6,Data!$1:$1,0))))</f>
        <v/>
      </c>
      <c r="U102" s="164" t="str">
        <f ca="1">IF(OR($B102="",U$6=""),"",IF(INDEX(mydata,MATCH($B102,Data!$A:$A,0),MATCH(U$6,Data!$1:$1,0))=0,"",INDEX(mydata,MATCH($B102,Data!$A:$A,0),MATCH(U$6,Data!$1:$1,0))))</f>
        <v/>
      </c>
      <c r="V102" s="164" t="str">
        <f ca="1">IF(OR($B102="",V$6=""),"",IF(INDEX(mydata,MATCH($B102,Data!$A:$A,0),MATCH(V$6,Data!$1:$1,0))=0,"",INDEX(mydata,MATCH($B102,Data!$A:$A,0),MATCH(V$6,Data!$1:$1,0))))</f>
        <v/>
      </c>
      <c r="W102" s="164" t="str">
        <f ca="1">IF(OR($B102="",W$6=""),"",IF(INDEX(mydata,MATCH($B102,Data!$A:$A,0),MATCH(W$6,Data!$1:$1,0))=0,"",INDEX(mydata,MATCH($B102,Data!$A:$A,0),MATCH(W$6,Data!$1:$1,0))))</f>
        <v/>
      </c>
    </row>
    <row r="103" spans="1:23" x14ac:dyDescent="0.4">
      <c r="A103" s="43" t="str">
        <f ca="1">IF(B103="","",IF(INDEX(Data!$BR:$BR,MATCH(B103,Data!$A:$A,0),1)=0,"",INDEX(Data!$BR:$BR,MATCH(B103,Data!$A:$A,0),1)))</f>
        <v/>
      </c>
      <c r="B103" s="164" t="str" cm="1">
        <f t="array" aca="1" ref="B103" ca="1">IFERROR(_xlfn.SINGLE(INDEX(Data!A$1:$A$1009,_xlfn.AGGREGATE(15,6,((Data!$D$1:$D$1009=1)/(Data!$D$1:$D$1009=1))*ROW(Data!$D$1:$D$1009),ROW(B103)-ROW(B$6)),1)),"")</f>
        <v/>
      </c>
      <c r="C103" s="164" t="str">
        <f t="shared" ref="C103:C134" ca="1" si="9">IF(OR($B103="",R$6=""),"",IF(R103="Yes",R$6,IF(R103&lt;&gt;"",R$6&amp;" - "&amp;R103,IF(S103="Yes",S$6,IF(S103&lt;&gt;"",S$6&amp;" - "&amp;S103,"")))))</f>
        <v/>
      </c>
      <c r="D103" s="164" t="str">
        <f t="shared" ref="D103:D134" ca="1" si="10">IF(OR($B103="",T$6=""),"",IF(T103="Yes",T$6,IF(T103&lt;&gt;"",T$6&amp;" - "&amp;T103,IF(U103="Yes",U$6,IF(U103&lt;&gt;"",U$6&amp;" - "&amp;U103,"")))))</f>
        <v/>
      </c>
      <c r="E103" s="164" t="str">
        <f t="shared" ref="E103:E134" ca="1" si="11">IF(OR($B103="",V$6=""),"",IF(V103="Yes",V$6,IF(V103&lt;&gt;"",V$6&amp;" - "&amp;V103,IF(W103="Yes",W$6,IF(W103&lt;&gt;"",W$6&amp;" - "&amp;W103,"")))))</f>
        <v/>
      </c>
      <c r="R103" s="164" t="str">
        <f ca="1">IF(OR($B103="",R$6=""),"",IF(INDEX(mydata,MATCH($B103,Data!$A:$A,0),MATCH(R$6,Data!$1:$1,0))=0,"",INDEX(mydata,MATCH($B103,Data!$A:$A,0),MATCH(R$6,Data!$1:$1,0))))</f>
        <v/>
      </c>
      <c r="S103" s="164" t="str">
        <f ca="1">IF(OR($B103="",S$6=""),"",IF(INDEX(mydata,MATCH($B103,Data!$A:$A,0),MATCH(S$6,Data!$1:$1,0))=0,"",INDEX(mydata,MATCH($B103,Data!$A:$A,0),MATCH(S$6,Data!$1:$1,0))))</f>
        <v/>
      </c>
      <c r="T103" s="164" t="str">
        <f ca="1">IF(OR($B103="",T$6=""),"",IF(INDEX(mydata,MATCH($B103,Data!$A:$A,0),MATCH(T$6,Data!$1:$1,0))=0,"",INDEX(mydata,MATCH($B103,Data!$A:$A,0),MATCH(T$6,Data!$1:$1,0))))</f>
        <v/>
      </c>
      <c r="U103" s="164" t="str">
        <f ca="1">IF(OR($B103="",U$6=""),"",IF(INDEX(mydata,MATCH($B103,Data!$A:$A,0),MATCH(U$6,Data!$1:$1,0))=0,"",INDEX(mydata,MATCH($B103,Data!$A:$A,0),MATCH(U$6,Data!$1:$1,0))))</f>
        <v/>
      </c>
      <c r="V103" s="164" t="str">
        <f ca="1">IF(OR($B103="",V$6=""),"",IF(INDEX(mydata,MATCH($B103,Data!$A:$A,0),MATCH(V$6,Data!$1:$1,0))=0,"",INDEX(mydata,MATCH($B103,Data!$A:$A,0),MATCH(V$6,Data!$1:$1,0))))</f>
        <v/>
      </c>
      <c r="W103" s="164" t="str">
        <f ca="1">IF(OR($B103="",W$6=""),"",IF(INDEX(mydata,MATCH($B103,Data!$A:$A,0),MATCH(W$6,Data!$1:$1,0))=0,"",INDEX(mydata,MATCH($B103,Data!$A:$A,0),MATCH(W$6,Data!$1:$1,0))))</f>
        <v/>
      </c>
    </row>
    <row r="104" spans="1:23" x14ac:dyDescent="0.4">
      <c r="A104" s="43" t="str">
        <f ca="1">IF(B104="","",IF(INDEX(Data!$BR:$BR,MATCH(B104,Data!$A:$A,0),1)=0,"",INDEX(Data!$BR:$BR,MATCH(B104,Data!$A:$A,0),1)))</f>
        <v/>
      </c>
      <c r="B104" s="164" t="str" cm="1">
        <f t="array" aca="1" ref="B104" ca="1">IFERROR(_xlfn.SINGLE(INDEX(Data!A$1:$A$1009,_xlfn.AGGREGATE(15,6,((Data!$D$1:$D$1009=1)/(Data!$D$1:$D$1009=1))*ROW(Data!$D$1:$D$1009),ROW(B104)-ROW(B$6)),1)),"")</f>
        <v/>
      </c>
      <c r="C104" s="164" t="str">
        <f t="shared" ca="1" si="9"/>
        <v/>
      </c>
      <c r="D104" s="164" t="str">
        <f t="shared" ca="1" si="10"/>
        <v/>
      </c>
      <c r="E104" s="164" t="str">
        <f t="shared" ca="1" si="11"/>
        <v/>
      </c>
      <c r="R104" s="164" t="str">
        <f ca="1">IF(OR($B104="",R$6=""),"",IF(INDEX(mydata,MATCH($B104,Data!$A:$A,0),MATCH(R$6,Data!$1:$1,0))=0,"",INDEX(mydata,MATCH($B104,Data!$A:$A,0),MATCH(R$6,Data!$1:$1,0))))</f>
        <v/>
      </c>
      <c r="S104" s="164" t="str">
        <f ca="1">IF(OR($B104="",S$6=""),"",IF(INDEX(mydata,MATCH($B104,Data!$A:$A,0),MATCH(S$6,Data!$1:$1,0))=0,"",INDEX(mydata,MATCH($B104,Data!$A:$A,0),MATCH(S$6,Data!$1:$1,0))))</f>
        <v/>
      </c>
      <c r="T104" s="164" t="str">
        <f ca="1">IF(OR($B104="",T$6=""),"",IF(INDEX(mydata,MATCH($B104,Data!$A:$A,0),MATCH(T$6,Data!$1:$1,0))=0,"",INDEX(mydata,MATCH($B104,Data!$A:$A,0),MATCH(T$6,Data!$1:$1,0))))</f>
        <v/>
      </c>
      <c r="U104" s="164" t="str">
        <f ca="1">IF(OR($B104="",U$6=""),"",IF(INDEX(mydata,MATCH($B104,Data!$A:$A,0),MATCH(U$6,Data!$1:$1,0))=0,"",INDEX(mydata,MATCH($B104,Data!$A:$A,0),MATCH(U$6,Data!$1:$1,0))))</f>
        <v/>
      </c>
      <c r="V104" s="164" t="str">
        <f ca="1">IF(OR($B104="",V$6=""),"",IF(INDEX(mydata,MATCH($B104,Data!$A:$A,0),MATCH(V$6,Data!$1:$1,0))=0,"",INDEX(mydata,MATCH($B104,Data!$A:$A,0),MATCH(V$6,Data!$1:$1,0))))</f>
        <v/>
      </c>
      <c r="W104" s="164" t="str">
        <f ca="1">IF(OR($B104="",W$6=""),"",IF(INDEX(mydata,MATCH($B104,Data!$A:$A,0),MATCH(W$6,Data!$1:$1,0))=0,"",INDEX(mydata,MATCH($B104,Data!$A:$A,0),MATCH(W$6,Data!$1:$1,0))))</f>
        <v/>
      </c>
    </row>
    <row r="105" spans="1:23" x14ac:dyDescent="0.4">
      <c r="A105" s="43" t="str">
        <f ca="1">IF(B105="","",IF(INDEX(Data!$BR:$BR,MATCH(B105,Data!$A:$A,0),1)=0,"",INDEX(Data!$BR:$BR,MATCH(B105,Data!$A:$A,0),1)))</f>
        <v/>
      </c>
      <c r="B105" s="164" t="str" cm="1">
        <f t="array" aca="1" ref="B105" ca="1">IFERROR(_xlfn.SINGLE(INDEX(Data!A$1:$A$1009,_xlfn.AGGREGATE(15,6,((Data!$D$1:$D$1009=1)/(Data!$D$1:$D$1009=1))*ROW(Data!$D$1:$D$1009),ROW(B105)-ROW(B$6)),1)),"")</f>
        <v/>
      </c>
      <c r="C105" s="164" t="str">
        <f t="shared" ca="1" si="9"/>
        <v/>
      </c>
      <c r="D105" s="164" t="str">
        <f t="shared" ca="1" si="10"/>
        <v/>
      </c>
      <c r="E105" s="164" t="str">
        <f t="shared" ca="1" si="11"/>
        <v/>
      </c>
      <c r="R105" s="164" t="str">
        <f ca="1">IF(OR($B105="",R$6=""),"",IF(INDEX(mydata,MATCH($B105,Data!$A:$A,0),MATCH(R$6,Data!$1:$1,0))=0,"",INDEX(mydata,MATCH($B105,Data!$A:$A,0),MATCH(R$6,Data!$1:$1,0))))</f>
        <v/>
      </c>
      <c r="S105" s="164" t="str">
        <f ca="1">IF(OR($B105="",S$6=""),"",IF(INDEX(mydata,MATCH($B105,Data!$A:$A,0),MATCH(S$6,Data!$1:$1,0))=0,"",INDEX(mydata,MATCH($B105,Data!$A:$A,0),MATCH(S$6,Data!$1:$1,0))))</f>
        <v/>
      </c>
      <c r="T105" s="164" t="str">
        <f ca="1">IF(OR($B105="",T$6=""),"",IF(INDEX(mydata,MATCH($B105,Data!$A:$A,0),MATCH(T$6,Data!$1:$1,0))=0,"",INDEX(mydata,MATCH($B105,Data!$A:$A,0),MATCH(T$6,Data!$1:$1,0))))</f>
        <v/>
      </c>
      <c r="U105" s="164" t="str">
        <f ca="1">IF(OR($B105="",U$6=""),"",IF(INDEX(mydata,MATCH($B105,Data!$A:$A,0),MATCH(U$6,Data!$1:$1,0))=0,"",INDEX(mydata,MATCH($B105,Data!$A:$A,0),MATCH(U$6,Data!$1:$1,0))))</f>
        <v/>
      </c>
      <c r="V105" s="164" t="str">
        <f ca="1">IF(OR($B105="",V$6=""),"",IF(INDEX(mydata,MATCH($B105,Data!$A:$A,0),MATCH(V$6,Data!$1:$1,0))=0,"",INDEX(mydata,MATCH($B105,Data!$A:$A,0),MATCH(V$6,Data!$1:$1,0))))</f>
        <v/>
      </c>
      <c r="W105" s="164" t="str">
        <f ca="1">IF(OR($B105="",W$6=""),"",IF(INDEX(mydata,MATCH($B105,Data!$A:$A,0),MATCH(W$6,Data!$1:$1,0))=0,"",INDEX(mydata,MATCH($B105,Data!$A:$A,0),MATCH(W$6,Data!$1:$1,0))))</f>
        <v/>
      </c>
    </row>
    <row r="106" spans="1:23" x14ac:dyDescent="0.4">
      <c r="A106" s="43" t="str">
        <f ca="1">IF(B106="","",IF(INDEX(Data!$BR:$BR,MATCH(B106,Data!$A:$A,0),1)=0,"",INDEX(Data!$BR:$BR,MATCH(B106,Data!$A:$A,0),1)))</f>
        <v/>
      </c>
      <c r="B106" s="164" t="str" cm="1">
        <f t="array" aca="1" ref="B106" ca="1">IFERROR(_xlfn.SINGLE(INDEX(Data!A$1:$A$1009,_xlfn.AGGREGATE(15,6,((Data!$D$1:$D$1009=1)/(Data!$D$1:$D$1009=1))*ROW(Data!$D$1:$D$1009),ROW(B106)-ROW(B$6)),1)),"")</f>
        <v/>
      </c>
      <c r="C106" s="164" t="str">
        <f t="shared" ca="1" si="9"/>
        <v/>
      </c>
      <c r="D106" s="164" t="str">
        <f t="shared" ca="1" si="10"/>
        <v/>
      </c>
      <c r="E106" s="164" t="str">
        <f t="shared" ca="1" si="11"/>
        <v/>
      </c>
      <c r="R106" s="164" t="str">
        <f ca="1">IF(OR($B106="",R$6=""),"",IF(INDEX(mydata,MATCH($B106,Data!$A:$A,0),MATCH(R$6,Data!$1:$1,0))=0,"",INDEX(mydata,MATCH($B106,Data!$A:$A,0),MATCH(R$6,Data!$1:$1,0))))</f>
        <v/>
      </c>
      <c r="S106" s="164" t="str">
        <f ca="1">IF(OR($B106="",S$6=""),"",IF(INDEX(mydata,MATCH($B106,Data!$A:$A,0),MATCH(S$6,Data!$1:$1,0))=0,"",INDEX(mydata,MATCH($B106,Data!$A:$A,0),MATCH(S$6,Data!$1:$1,0))))</f>
        <v/>
      </c>
      <c r="T106" s="164" t="str">
        <f ca="1">IF(OR($B106="",T$6=""),"",IF(INDEX(mydata,MATCH($B106,Data!$A:$A,0),MATCH(T$6,Data!$1:$1,0))=0,"",INDEX(mydata,MATCH($B106,Data!$A:$A,0),MATCH(T$6,Data!$1:$1,0))))</f>
        <v/>
      </c>
      <c r="U106" s="164" t="str">
        <f ca="1">IF(OR($B106="",U$6=""),"",IF(INDEX(mydata,MATCH($B106,Data!$A:$A,0),MATCH(U$6,Data!$1:$1,0))=0,"",INDEX(mydata,MATCH($B106,Data!$A:$A,0),MATCH(U$6,Data!$1:$1,0))))</f>
        <v/>
      </c>
      <c r="V106" s="164" t="str">
        <f ca="1">IF(OR($B106="",V$6=""),"",IF(INDEX(mydata,MATCH($B106,Data!$A:$A,0),MATCH(V$6,Data!$1:$1,0))=0,"",INDEX(mydata,MATCH($B106,Data!$A:$A,0),MATCH(V$6,Data!$1:$1,0))))</f>
        <v/>
      </c>
      <c r="W106" s="164" t="str">
        <f ca="1">IF(OR($B106="",W$6=""),"",IF(INDEX(mydata,MATCH($B106,Data!$A:$A,0),MATCH(W$6,Data!$1:$1,0))=0,"",INDEX(mydata,MATCH($B106,Data!$A:$A,0),MATCH(W$6,Data!$1:$1,0))))</f>
        <v/>
      </c>
    </row>
    <row r="107" spans="1:23" x14ac:dyDescent="0.4">
      <c r="A107" s="43" t="str">
        <f ca="1">IF(B107="","",IF(INDEX(Data!$BR:$BR,MATCH(B107,Data!$A:$A,0),1)=0,"",INDEX(Data!$BR:$BR,MATCH(B107,Data!$A:$A,0),1)))</f>
        <v/>
      </c>
      <c r="B107" s="164" t="str" cm="1">
        <f t="array" aca="1" ref="B107" ca="1">IFERROR(_xlfn.SINGLE(INDEX(Data!A$1:$A$1009,_xlfn.AGGREGATE(15,6,((Data!$D$1:$D$1009=1)/(Data!$D$1:$D$1009=1))*ROW(Data!$D$1:$D$1009),ROW(B107)-ROW(B$6)),1)),"")</f>
        <v/>
      </c>
      <c r="C107" s="164" t="str">
        <f t="shared" ca="1" si="9"/>
        <v/>
      </c>
      <c r="D107" s="164" t="str">
        <f t="shared" ca="1" si="10"/>
        <v/>
      </c>
      <c r="E107" s="164" t="str">
        <f t="shared" ca="1" si="11"/>
        <v/>
      </c>
      <c r="R107" s="164" t="str">
        <f ca="1">IF(OR($B107="",R$6=""),"",IF(INDEX(mydata,MATCH($B107,Data!$A:$A,0),MATCH(R$6,Data!$1:$1,0))=0,"",INDEX(mydata,MATCH($B107,Data!$A:$A,0),MATCH(R$6,Data!$1:$1,0))))</f>
        <v/>
      </c>
      <c r="S107" s="164" t="str">
        <f ca="1">IF(OR($B107="",S$6=""),"",IF(INDEX(mydata,MATCH($B107,Data!$A:$A,0),MATCH(S$6,Data!$1:$1,0))=0,"",INDEX(mydata,MATCH($B107,Data!$A:$A,0),MATCH(S$6,Data!$1:$1,0))))</f>
        <v/>
      </c>
      <c r="T107" s="164" t="str">
        <f ca="1">IF(OR($B107="",T$6=""),"",IF(INDEX(mydata,MATCH($B107,Data!$A:$A,0),MATCH(T$6,Data!$1:$1,0))=0,"",INDEX(mydata,MATCH($B107,Data!$A:$A,0),MATCH(T$6,Data!$1:$1,0))))</f>
        <v/>
      </c>
      <c r="U107" s="164" t="str">
        <f ca="1">IF(OR($B107="",U$6=""),"",IF(INDEX(mydata,MATCH($B107,Data!$A:$A,0),MATCH(U$6,Data!$1:$1,0))=0,"",INDEX(mydata,MATCH($B107,Data!$A:$A,0),MATCH(U$6,Data!$1:$1,0))))</f>
        <v/>
      </c>
      <c r="V107" s="164" t="str">
        <f ca="1">IF(OR($B107="",V$6=""),"",IF(INDEX(mydata,MATCH($B107,Data!$A:$A,0),MATCH(V$6,Data!$1:$1,0))=0,"",INDEX(mydata,MATCH($B107,Data!$A:$A,0),MATCH(V$6,Data!$1:$1,0))))</f>
        <v/>
      </c>
      <c r="W107" s="164" t="str">
        <f ca="1">IF(OR($B107="",W$6=""),"",IF(INDEX(mydata,MATCH($B107,Data!$A:$A,0),MATCH(W$6,Data!$1:$1,0))=0,"",INDEX(mydata,MATCH($B107,Data!$A:$A,0),MATCH(W$6,Data!$1:$1,0))))</f>
        <v/>
      </c>
    </row>
    <row r="108" spans="1:23" x14ac:dyDescent="0.4">
      <c r="A108" s="43" t="str">
        <f ca="1">IF(B108="","",IF(INDEX(Data!$BR:$BR,MATCH(B108,Data!$A:$A,0),1)=0,"",INDEX(Data!$BR:$BR,MATCH(B108,Data!$A:$A,0),1)))</f>
        <v/>
      </c>
      <c r="B108" s="164" t="str" cm="1">
        <f t="array" aca="1" ref="B108" ca="1">IFERROR(_xlfn.SINGLE(INDEX(Data!A$1:$A$1009,_xlfn.AGGREGATE(15,6,((Data!$D$1:$D$1009=1)/(Data!$D$1:$D$1009=1))*ROW(Data!$D$1:$D$1009),ROW(B108)-ROW(B$6)),1)),"")</f>
        <v/>
      </c>
      <c r="C108" s="164" t="str">
        <f t="shared" ca="1" si="9"/>
        <v/>
      </c>
      <c r="D108" s="164" t="str">
        <f t="shared" ca="1" si="10"/>
        <v/>
      </c>
      <c r="E108" s="164" t="str">
        <f t="shared" ca="1" si="11"/>
        <v/>
      </c>
      <c r="R108" s="164" t="str">
        <f ca="1">IF(OR($B108="",R$6=""),"",IF(INDEX(mydata,MATCH($B108,Data!$A:$A,0),MATCH(R$6,Data!$1:$1,0))=0,"",INDEX(mydata,MATCH($B108,Data!$A:$A,0),MATCH(R$6,Data!$1:$1,0))))</f>
        <v/>
      </c>
      <c r="S108" s="164" t="str">
        <f ca="1">IF(OR($B108="",S$6=""),"",IF(INDEX(mydata,MATCH($B108,Data!$A:$A,0),MATCH(S$6,Data!$1:$1,0))=0,"",INDEX(mydata,MATCH($B108,Data!$A:$A,0),MATCH(S$6,Data!$1:$1,0))))</f>
        <v/>
      </c>
      <c r="T108" s="164" t="str">
        <f ca="1">IF(OR($B108="",T$6=""),"",IF(INDEX(mydata,MATCH($B108,Data!$A:$A,0),MATCH(T$6,Data!$1:$1,0))=0,"",INDEX(mydata,MATCH($B108,Data!$A:$A,0),MATCH(T$6,Data!$1:$1,0))))</f>
        <v/>
      </c>
      <c r="U108" s="164" t="str">
        <f ca="1">IF(OR($B108="",U$6=""),"",IF(INDEX(mydata,MATCH($B108,Data!$A:$A,0),MATCH(U$6,Data!$1:$1,0))=0,"",INDEX(mydata,MATCH($B108,Data!$A:$A,0),MATCH(U$6,Data!$1:$1,0))))</f>
        <v/>
      </c>
      <c r="V108" s="164" t="str">
        <f ca="1">IF(OR($B108="",V$6=""),"",IF(INDEX(mydata,MATCH($B108,Data!$A:$A,0),MATCH(V$6,Data!$1:$1,0))=0,"",INDEX(mydata,MATCH($B108,Data!$A:$A,0),MATCH(V$6,Data!$1:$1,0))))</f>
        <v/>
      </c>
      <c r="W108" s="164" t="str">
        <f ca="1">IF(OR($B108="",W$6=""),"",IF(INDEX(mydata,MATCH($B108,Data!$A:$A,0),MATCH(W$6,Data!$1:$1,0))=0,"",INDEX(mydata,MATCH($B108,Data!$A:$A,0),MATCH(W$6,Data!$1:$1,0))))</f>
        <v/>
      </c>
    </row>
    <row r="109" spans="1:23" x14ac:dyDescent="0.4">
      <c r="A109" s="43" t="str">
        <f ca="1">IF(B109="","",IF(INDEX(Data!$BR:$BR,MATCH(B109,Data!$A:$A,0),1)=0,"",INDEX(Data!$BR:$BR,MATCH(B109,Data!$A:$A,0),1)))</f>
        <v/>
      </c>
      <c r="B109" s="164" t="str" cm="1">
        <f t="array" aca="1" ref="B109" ca="1">IFERROR(_xlfn.SINGLE(INDEX(Data!A$1:$A$1009,_xlfn.AGGREGATE(15,6,((Data!$D$1:$D$1009=1)/(Data!$D$1:$D$1009=1))*ROW(Data!$D$1:$D$1009),ROW(B109)-ROW(B$6)),1)),"")</f>
        <v/>
      </c>
      <c r="C109" s="164" t="str">
        <f t="shared" ca="1" si="9"/>
        <v/>
      </c>
      <c r="D109" s="164" t="str">
        <f t="shared" ca="1" si="10"/>
        <v/>
      </c>
      <c r="E109" s="164" t="str">
        <f t="shared" ca="1" si="11"/>
        <v/>
      </c>
      <c r="R109" s="164" t="str">
        <f ca="1">IF(OR($B109="",R$6=""),"",IF(INDEX(mydata,MATCH($B109,Data!$A:$A,0),MATCH(R$6,Data!$1:$1,0))=0,"",INDEX(mydata,MATCH($B109,Data!$A:$A,0),MATCH(R$6,Data!$1:$1,0))))</f>
        <v/>
      </c>
      <c r="S109" s="164" t="str">
        <f ca="1">IF(OR($B109="",S$6=""),"",IF(INDEX(mydata,MATCH($B109,Data!$A:$A,0),MATCH(S$6,Data!$1:$1,0))=0,"",INDEX(mydata,MATCH($B109,Data!$A:$A,0),MATCH(S$6,Data!$1:$1,0))))</f>
        <v/>
      </c>
      <c r="T109" s="164" t="str">
        <f ca="1">IF(OR($B109="",T$6=""),"",IF(INDEX(mydata,MATCH($B109,Data!$A:$A,0),MATCH(T$6,Data!$1:$1,0))=0,"",INDEX(mydata,MATCH($B109,Data!$A:$A,0),MATCH(T$6,Data!$1:$1,0))))</f>
        <v/>
      </c>
      <c r="U109" s="164" t="str">
        <f ca="1">IF(OR($B109="",U$6=""),"",IF(INDEX(mydata,MATCH($B109,Data!$A:$A,0),MATCH(U$6,Data!$1:$1,0))=0,"",INDEX(mydata,MATCH($B109,Data!$A:$A,0),MATCH(U$6,Data!$1:$1,0))))</f>
        <v/>
      </c>
      <c r="V109" s="164" t="str">
        <f ca="1">IF(OR($B109="",V$6=""),"",IF(INDEX(mydata,MATCH($B109,Data!$A:$A,0),MATCH(V$6,Data!$1:$1,0))=0,"",INDEX(mydata,MATCH($B109,Data!$A:$A,0),MATCH(V$6,Data!$1:$1,0))))</f>
        <v/>
      </c>
      <c r="W109" s="164" t="str">
        <f ca="1">IF(OR($B109="",W$6=""),"",IF(INDEX(mydata,MATCH($B109,Data!$A:$A,0),MATCH(W$6,Data!$1:$1,0))=0,"",INDEX(mydata,MATCH($B109,Data!$A:$A,0),MATCH(W$6,Data!$1:$1,0))))</f>
        <v/>
      </c>
    </row>
    <row r="110" spans="1:23" x14ac:dyDescent="0.4">
      <c r="A110" s="43" t="str">
        <f ca="1">IF(B110="","",IF(INDEX(Data!$BR:$BR,MATCH(B110,Data!$A:$A,0),1)=0,"",INDEX(Data!$BR:$BR,MATCH(B110,Data!$A:$A,0),1)))</f>
        <v/>
      </c>
      <c r="B110" s="164" t="str" cm="1">
        <f t="array" aca="1" ref="B110" ca="1">IFERROR(_xlfn.SINGLE(INDEX(Data!A$1:$A$1009,_xlfn.AGGREGATE(15,6,((Data!$D$1:$D$1009=1)/(Data!$D$1:$D$1009=1))*ROW(Data!$D$1:$D$1009),ROW(B110)-ROW(B$6)),1)),"")</f>
        <v/>
      </c>
      <c r="C110" s="164" t="str">
        <f t="shared" ca="1" si="9"/>
        <v/>
      </c>
      <c r="D110" s="164" t="str">
        <f t="shared" ca="1" si="10"/>
        <v/>
      </c>
      <c r="E110" s="164" t="str">
        <f t="shared" ca="1" si="11"/>
        <v/>
      </c>
      <c r="R110" s="164" t="str">
        <f ca="1">IF(OR($B110="",R$6=""),"",IF(INDEX(mydata,MATCH($B110,Data!$A:$A,0),MATCH(R$6,Data!$1:$1,0))=0,"",INDEX(mydata,MATCH($B110,Data!$A:$A,0),MATCH(R$6,Data!$1:$1,0))))</f>
        <v/>
      </c>
      <c r="S110" s="164" t="str">
        <f ca="1">IF(OR($B110="",S$6=""),"",IF(INDEX(mydata,MATCH($B110,Data!$A:$A,0),MATCH(S$6,Data!$1:$1,0))=0,"",INDEX(mydata,MATCH($B110,Data!$A:$A,0),MATCH(S$6,Data!$1:$1,0))))</f>
        <v/>
      </c>
      <c r="T110" s="164" t="str">
        <f ca="1">IF(OR($B110="",T$6=""),"",IF(INDEX(mydata,MATCH($B110,Data!$A:$A,0),MATCH(T$6,Data!$1:$1,0))=0,"",INDEX(mydata,MATCH($B110,Data!$A:$A,0),MATCH(T$6,Data!$1:$1,0))))</f>
        <v/>
      </c>
      <c r="U110" s="164" t="str">
        <f ca="1">IF(OR($B110="",U$6=""),"",IF(INDEX(mydata,MATCH($B110,Data!$A:$A,0),MATCH(U$6,Data!$1:$1,0))=0,"",INDEX(mydata,MATCH($B110,Data!$A:$A,0),MATCH(U$6,Data!$1:$1,0))))</f>
        <v/>
      </c>
      <c r="V110" s="164" t="str">
        <f ca="1">IF(OR($B110="",V$6=""),"",IF(INDEX(mydata,MATCH($B110,Data!$A:$A,0),MATCH(V$6,Data!$1:$1,0))=0,"",INDEX(mydata,MATCH($B110,Data!$A:$A,0),MATCH(V$6,Data!$1:$1,0))))</f>
        <v/>
      </c>
      <c r="W110" s="164" t="str">
        <f ca="1">IF(OR($B110="",W$6=""),"",IF(INDEX(mydata,MATCH($B110,Data!$A:$A,0),MATCH(W$6,Data!$1:$1,0))=0,"",INDEX(mydata,MATCH($B110,Data!$A:$A,0),MATCH(W$6,Data!$1:$1,0))))</f>
        <v/>
      </c>
    </row>
    <row r="111" spans="1:23" x14ac:dyDescent="0.4">
      <c r="A111" s="43" t="str">
        <f ca="1">IF(B111="","",IF(INDEX(Data!$BR:$BR,MATCH(B111,Data!$A:$A,0),1)=0,"",INDEX(Data!$BR:$BR,MATCH(B111,Data!$A:$A,0),1)))</f>
        <v/>
      </c>
      <c r="B111" s="164" t="str" cm="1">
        <f t="array" aca="1" ref="B111" ca="1">IFERROR(_xlfn.SINGLE(INDEX(Data!A$1:$A$1009,_xlfn.AGGREGATE(15,6,((Data!$D$1:$D$1009=1)/(Data!$D$1:$D$1009=1))*ROW(Data!$D$1:$D$1009),ROW(B111)-ROW(B$6)),1)),"")</f>
        <v/>
      </c>
      <c r="C111" s="164" t="str">
        <f t="shared" ca="1" si="9"/>
        <v/>
      </c>
      <c r="D111" s="164" t="str">
        <f t="shared" ca="1" si="10"/>
        <v/>
      </c>
      <c r="E111" s="164" t="str">
        <f t="shared" ca="1" si="11"/>
        <v/>
      </c>
      <c r="R111" s="164" t="str">
        <f ca="1">IF(OR($B111="",R$6=""),"",IF(INDEX(mydata,MATCH($B111,Data!$A:$A,0),MATCH(R$6,Data!$1:$1,0))=0,"",INDEX(mydata,MATCH($B111,Data!$A:$A,0),MATCH(R$6,Data!$1:$1,0))))</f>
        <v/>
      </c>
      <c r="S111" s="164" t="str">
        <f ca="1">IF(OR($B111="",S$6=""),"",IF(INDEX(mydata,MATCH($B111,Data!$A:$A,0),MATCH(S$6,Data!$1:$1,0))=0,"",INDEX(mydata,MATCH($B111,Data!$A:$A,0),MATCH(S$6,Data!$1:$1,0))))</f>
        <v/>
      </c>
      <c r="T111" s="164" t="str">
        <f ca="1">IF(OR($B111="",T$6=""),"",IF(INDEX(mydata,MATCH($B111,Data!$A:$A,0),MATCH(T$6,Data!$1:$1,0))=0,"",INDEX(mydata,MATCH($B111,Data!$A:$A,0),MATCH(T$6,Data!$1:$1,0))))</f>
        <v/>
      </c>
      <c r="U111" s="164" t="str">
        <f ca="1">IF(OR($B111="",U$6=""),"",IF(INDEX(mydata,MATCH($B111,Data!$A:$A,0),MATCH(U$6,Data!$1:$1,0))=0,"",INDEX(mydata,MATCH($B111,Data!$A:$A,0),MATCH(U$6,Data!$1:$1,0))))</f>
        <v/>
      </c>
      <c r="V111" s="164" t="str">
        <f ca="1">IF(OR($B111="",V$6=""),"",IF(INDEX(mydata,MATCH($B111,Data!$A:$A,0),MATCH(V$6,Data!$1:$1,0))=0,"",INDEX(mydata,MATCH($B111,Data!$A:$A,0),MATCH(V$6,Data!$1:$1,0))))</f>
        <v/>
      </c>
      <c r="W111" s="164" t="str">
        <f ca="1">IF(OR($B111="",W$6=""),"",IF(INDEX(mydata,MATCH($B111,Data!$A:$A,0),MATCH(W$6,Data!$1:$1,0))=0,"",INDEX(mydata,MATCH($B111,Data!$A:$A,0),MATCH(W$6,Data!$1:$1,0))))</f>
        <v/>
      </c>
    </row>
    <row r="112" spans="1:23" x14ac:dyDescent="0.4">
      <c r="A112" s="43" t="str">
        <f ca="1">IF(B112="","",IF(INDEX(Data!$BR:$BR,MATCH(B112,Data!$A:$A,0),1)=0,"",INDEX(Data!$BR:$BR,MATCH(B112,Data!$A:$A,0),1)))</f>
        <v/>
      </c>
      <c r="B112" s="164" t="str" cm="1">
        <f t="array" aca="1" ref="B112" ca="1">IFERROR(_xlfn.SINGLE(INDEX(Data!A$1:$A$1009,_xlfn.AGGREGATE(15,6,((Data!$D$1:$D$1009=1)/(Data!$D$1:$D$1009=1))*ROW(Data!$D$1:$D$1009),ROW(B112)-ROW(B$6)),1)),"")</f>
        <v/>
      </c>
      <c r="C112" s="164" t="str">
        <f t="shared" ca="1" si="9"/>
        <v/>
      </c>
      <c r="D112" s="164" t="str">
        <f t="shared" ca="1" si="10"/>
        <v/>
      </c>
      <c r="E112" s="164" t="str">
        <f t="shared" ca="1" si="11"/>
        <v/>
      </c>
      <c r="R112" s="164" t="str">
        <f ca="1">IF(OR($B112="",R$6=""),"",IF(INDEX(mydata,MATCH($B112,Data!$A:$A,0),MATCH(R$6,Data!$1:$1,0))=0,"",INDEX(mydata,MATCH($B112,Data!$A:$A,0),MATCH(R$6,Data!$1:$1,0))))</f>
        <v/>
      </c>
      <c r="S112" s="164" t="str">
        <f ca="1">IF(OR($B112="",S$6=""),"",IF(INDEX(mydata,MATCH($B112,Data!$A:$A,0),MATCH(S$6,Data!$1:$1,0))=0,"",INDEX(mydata,MATCH($B112,Data!$A:$A,0),MATCH(S$6,Data!$1:$1,0))))</f>
        <v/>
      </c>
      <c r="T112" s="164" t="str">
        <f ca="1">IF(OR($B112="",T$6=""),"",IF(INDEX(mydata,MATCH($B112,Data!$A:$A,0),MATCH(T$6,Data!$1:$1,0))=0,"",INDEX(mydata,MATCH($B112,Data!$A:$A,0),MATCH(T$6,Data!$1:$1,0))))</f>
        <v/>
      </c>
      <c r="U112" s="164" t="str">
        <f ca="1">IF(OR($B112="",U$6=""),"",IF(INDEX(mydata,MATCH($B112,Data!$A:$A,0),MATCH(U$6,Data!$1:$1,0))=0,"",INDEX(mydata,MATCH($B112,Data!$A:$A,0),MATCH(U$6,Data!$1:$1,0))))</f>
        <v/>
      </c>
      <c r="V112" s="164" t="str">
        <f ca="1">IF(OR($B112="",V$6=""),"",IF(INDEX(mydata,MATCH($B112,Data!$A:$A,0),MATCH(V$6,Data!$1:$1,0))=0,"",INDEX(mydata,MATCH($B112,Data!$A:$A,0),MATCH(V$6,Data!$1:$1,0))))</f>
        <v/>
      </c>
      <c r="W112" s="164" t="str">
        <f ca="1">IF(OR($B112="",W$6=""),"",IF(INDEX(mydata,MATCH($B112,Data!$A:$A,0),MATCH(W$6,Data!$1:$1,0))=0,"",INDEX(mydata,MATCH($B112,Data!$A:$A,0),MATCH(W$6,Data!$1:$1,0))))</f>
        <v/>
      </c>
    </row>
    <row r="113" spans="1:23" x14ac:dyDescent="0.4">
      <c r="A113" s="43" t="str">
        <f ca="1">IF(B113="","",IF(INDEX(Data!$BR:$BR,MATCH(B113,Data!$A:$A,0),1)=0,"",INDEX(Data!$BR:$BR,MATCH(B113,Data!$A:$A,0),1)))</f>
        <v/>
      </c>
      <c r="B113" s="164" t="str" cm="1">
        <f t="array" aca="1" ref="B113" ca="1">IFERROR(_xlfn.SINGLE(INDEX(Data!A$1:$A$1009,_xlfn.AGGREGATE(15,6,((Data!$D$1:$D$1009=1)/(Data!$D$1:$D$1009=1))*ROW(Data!$D$1:$D$1009),ROW(B113)-ROW(B$6)),1)),"")</f>
        <v/>
      </c>
      <c r="C113" s="164" t="str">
        <f t="shared" ca="1" si="9"/>
        <v/>
      </c>
      <c r="D113" s="164" t="str">
        <f t="shared" ca="1" si="10"/>
        <v/>
      </c>
      <c r="E113" s="164" t="str">
        <f t="shared" ca="1" si="11"/>
        <v/>
      </c>
      <c r="R113" s="164" t="str">
        <f ca="1">IF(OR($B113="",R$6=""),"",IF(INDEX(mydata,MATCH($B113,Data!$A:$A,0),MATCH(R$6,Data!$1:$1,0))=0,"",INDEX(mydata,MATCH($B113,Data!$A:$A,0),MATCH(R$6,Data!$1:$1,0))))</f>
        <v/>
      </c>
      <c r="S113" s="164" t="str">
        <f ca="1">IF(OR($B113="",S$6=""),"",IF(INDEX(mydata,MATCH($B113,Data!$A:$A,0),MATCH(S$6,Data!$1:$1,0))=0,"",INDEX(mydata,MATCH($B113,Data!$A:$A,0),MATCH(S$6,Data!$1:$1,0))))</f>
        <v/>
      </c>
      <c r="T113" s="164" t="str">
        <f ca="1">IF(OR($B113="",T$6=""),"",IF(INDEX(mydata,MATCH($B113,Data!$A:$A,0),MATCH(T$6,Data!$1:$1,0))=0,"",INDEX(mydata,MATCH($B113,Data!$A:$A,0),MATCH(T$6,Data!$1:$1,0))))</f>
        <v/>
      </c>
      <c r="U113" s="164" t="str">
        <f ca="1">IF(OR($B113="",U$6=""),"",IF(INDEX(mydata,MATCH($B113,Data!$A:$A,0),MATCH(U$6,Data!$1:$1,0))=0,"",INDEX(mydata,MATCH($B113,Data!$A:$A,0),MATCH(U$6,Data!$1:$1,0))))</f>
        <v/>
      </c>
      <c r="V113" s="164" t="str">
        <f ca="1">IF(OR($B113="",V$6=""),"",IF(INDEX(mydata,MATCH($B113,Data!$A:$A,0),MATCH(V$6,Data!$1:$1,0))=0,"",INDEX(mydata,MATCH($B113,Data!$A:$A,0),MATCH(V$6,Data!$1:$1,0))))</f>
        <v/>
      </c>
      <c r="W113" s="164" t="str">
        <f ca="1">IF(OR($B113="",W$6=""),"",IF(INDEX(mydata,MATCH($B113,Data!$A:$A,0),MATCH(W$6,Data!$1:$1,0))=0,"",INDEX(mydata,MATCH($B113,Data!$A:$A,0),MATCH(W$6,Data!$1:$1,0))))</f>
        <v/>
      </c>
    </row>
    <row r="114" spans="1:23" x14ac:dyDescent="0.4">
      <c r="A114" s="43" t="str">
        <f ca="1">IF(B114="","",IF(INDEX(Data!$BR:$BR,MATCH(B114,Data!$A:$A,0),1)=0,"",INDEX(Data!$BR:$BR,MATCH(B114,Data!$A:$A,0),1)))</f>
        <v/>
      </c>
      <c r="B114" s="164" t="str" cm="1">
        <f t="array" aca="1" ref="B114" ca="1">IFERROR(_xlfn.SINGLE(INDEX(Data!A$1:$A$1009,_xlfn.AGGREGATE(15,6,((Data!$D$1:$D$1009=1)/(Data!$D$1:$D$1009=1))*ROW(Data!$D$1:$D$1009),ROW(B114)-ROW(B$6)),1)),"")</f>
        <v/>
      </c>
      <c r="C114" s="164" t="str">
        <f t="shared" ca="1" si="9"/>
        <v/>
      </c>
      <c r="D114" s="164" t="str">
        <f t="shared" ca="1" si="10"/>
        <v/>
      </c>
      <c r="E114" s="164" t="str">
        <f t="shared" ca="1" si="11"/>
        <v/>
      </c>
      <c r="R114" s="164" t="str">
        <f ca="1">IF(OR($B114="",R$6=""),"",IF(INDEX(mydata,MATCH($B114,Data!$A:$A,0),MATCH(R$6,Data!$1:$1,0))=0,"",INDEX(mydata,MATCH($B114,Data!$A:$A,0),MATCH(R$6,Data!$1:$1,0))))</f>
        <v/>
      </c>
      <c r="S114" s="164" t="str">
        <f ca="1">IF(OR($B114="",S$6=""),"",IF(INDEX(mydata,MATCH($B114,Data!$A:$A,0),MATCH(S$6,Data!$1:$1,0))=0,"",INDEX(mydata,MATCH($B114,Data!$A:$A,0),MATCH(S$6,Data!$1:$1,0))))</f>
        <v/>
      </c>
      <c r="T114" s="164" t="str">
        <f ca="1">IF(OR($B114="",T$6=""),"",IF(INDEX(mydata,MATCH($B114,Data!$A:$A,0),MATCH(T$6,Data!$1:$1,0))=0,"",INDEX(mydata,MATCH($B114,Data!$A:$A,0),MATCH(T$6,Data!$1:$1,0))))</f>
        <v/>
      </c>
      <c r="U114" s="164" t="str">
        <f ca="1">IF(OR($B114="",U$6=""),"",IF(INDEX(mydata,MATCH($B114,Data!$A:$A,0),MATCH(U$6,Data!$1:$1,0))=0,"",INDEX(mydata,MATCH($B114,Data!$A:$A,0),MATCH(U$6,Data!$1:$1,0))))</f>
        <v/>
      </c>
      <c r="V114" s="164" t="str">
        <f ca="1">IF(OR($B114="",V$6=""),"",IF(INDEX(mydata,MATCH($B114,Data!$A:$A,0),MATCH(V$6,Data!$1:$1,0))=0,"",INDEX(mydata,MATCH($B114,Data!$A:$A,0),MATCH(V$6,Data!$1:$1,0))))</f>
        <v/>
      </c>
      <c r="W114" s="164" t="str">
        <f ca="1">IF(OR($B114="",W$6=""),"",IF(INDEX(mydata,MATCH($B114,Data!$A:$A,0),MATCH(W$6,Data!$1:$1,0))=0,"",INDEX(mydata,MATCH($B114,Data!$A:$A,0),MATCH(W$6,Data!$1:$1,0))))</f>
        <v/>
      </c>
    </row>
    <row r="115" spans="1:23" x14ac:dyDescent="0.4">
      <c r="A115" s="43" t="str">
        <f ca="1">IF(B115="","",IF(INDEX(Data!$BR:$BR,MATCH(B115,Data!$A:$A,0),1)=0,"",INDEX(Data!$BR:$BR,MATCH(B115,Data!$A:$A,0),1)))</f>
        <v/>
      </c>
      <c r="B115" s="164" t="str" cm="1">
        <f t="array" aca="1" ref="B115" ca="1">IFERROR(_xlfn.SINGLE(INDEX(Data!A$1:$A$1009,_xlfn.AGGREGATE(15,6,((Data!$D$1:$D$1009=1)/(Data!$D$1:$D$1009=1))*ROW(Data!$D$1:$D$1009),ROW(B115)-ROW(B$6)),1)),"")</f>
        <v/>
      </c>
      <c r="C115" s="164" t="str">
        <f t="shared" ca="1" si="9"/>
        <v/>
      </c>
      <c r="D115" s="164" t="str">
        <f t="shared" ca="1" si="10"/>
        <v/>
      </c>
      <c r="E115" s="164" t="str">
        <f t="shared" ca="1" si="11"/>
        <v/>
      </c>
      <c r="R115" s="164" t="str">
        <f ca="1">IF(OR($B115="",R$6=""),"",IF(INDEX(mydata,MATCH($B115,Data!$A:$A,0),MATCH(R$6,Data!$1:$1,0))=0,"",INDEX(mydata,MATCH($B115,Data!$A:$A,0),MATCH(R$6,Data!$1:$1,0))))</f>
        <v/>
      </c>
      <c r="S115" s="164" t="str">
        <f ca="1">IF(OR($B115="",S$6=""),"",IF(INDEX(mydata,MATCH($B115,Data!$A:$A,0),MATCH(S$6,Data!$1:$1,0))=0,"",INDEX(mydata,MATCH($B115,Data!$A:$A,0),MATCH(S$6,Data!$1:$1,0))))</f>
        <v/>
      </c>
      <c r="T115" s="164" t="str">
        <f ca="1">IF(OR($B115="",T$6=""),"",IF(INDEX(mydata,MATCH($B115,Data!$A:$A,0),MATCH(T$6,Data!$1:$1,0))=0,"",INDEX(mydata,MATCH($B115,Data!$A:$A,0),MATCH(T$6,Data!$1:$1,0))))</f>
        <v/>
      </c>
      <c r="U115" s="164" t="str">
        <f ca="1">IF(OR($B115="",U$6=""),"",IF(INDEX(mydata,MATCH($B115,Data!$A:$A,0),MATCH(U$6,Data!$1:$1,0))=0,"",INDEX(mydata,MATCH($B115,Data!$A:$A,0),MATCH(U$6,Data!$1:$1,0))))</f>
        <v/>
      </c>
      <c r="V115" s="164" t="str">
        <f ca="1">IF(OR($B115="",V$6=""),"",IF(INDEX(mydata,MATCH($B115,Data!$A:$A,0),MATCH(V$6,Data!$1:$1,0))=0,"",INDEX(mydata,MATCH($B115,Data!$A:$A,0),MATCH(V$6,Data!$1:$1,0))))</f>
        <v/>
      </c>
      <c r="W115" s="164" t="str">
        <f ca="1">IF(OR($B115="",W$6=""),"",IF(INDEX(mydata,MATCH($B115,Data!$A:$A,0),MATCH(W$6,Data!$1:$1,0))=0,"",INDEX(mydata,MATCH($B115,Data!$A:$A,0),MATCH(W$6,Data!$1:$1,0))))</f>
        <v/>
      </c>
    </row>
    <row r="116" spans="1:23" x14ac:dyDescent="0.4">
      <c r="A116" s="43" t="str">
        <f ca="1">IF(B116="","",IF(INDEX(Data!$BR:$BR,MATCH(B116,Data!$A:$A,0),1)=0,"",INDEX(Data!$BR:$BR,MATCH(B116,Data!$A:$A,0),1)))</f>
        <v/>
      </c>
      <c r="B116" s="164" t="str" cm="1">
        <f t="array" aca="1" ref="B116" ca="1">IFERROR(_xlfn.SINGLE(INDEX(Data!A$1:$A$1009,_xlfn.AGGREGATE(15,6,((Data!$D$1:$D$1009=1)/(Data!$D$1:$D$1009=1))*ROW(Data!$D$1:$D$1009),ROW(B116)-ROW(B$6)),1)),"")</f>
        <v/>
      </c>
      <c r="C116" s="164" t="str">
        <f t="shared" ca="1" si="9"/>
        <v/>
      </c>
      <c r="D116" s="164" t="str">
        <f t="shared" ca="1" si="10"/>
        <v/>
      </c>
      <c r="E116" s="164" t="str">
        <f t="shared" ca="1" si="11"/>
        <v/>
      </c>
      <c r="R116" s="164" t="str">
        <f ca="1">IF(OR($B116="",R$6=""),"",IF(INDEX(mydata,MATCH($B116,Data!$A:$A,0),MATCH(R$6,Data!$1:$1,0))=0,"",INDEX(mydata,MATCH($B116,Data!$A:$A,0),MATCH(R$6,Data!$1:$1,0))))</f>
        <v/>
      </c>
      <c r="S116" s="164" t="str">
        <f ca="1">IF(OR($B116="",S$6=""),"",IF(INDEX(mydata,MATCH($B116,Data!$A:$A,0),MATCH(S$6,Data!$1:$1,0))=0,"",INDEX(mydata,MATCH($B116,Data!$A:$A,0),MATCH(S$6,Data!$1:$1,0))))</f>
        <v/>
      </c>
      <c r="T116" s="164" t="str">
        <f ca="1">IF(OR($B116="",T$6=""),"",IF(INDEX(mydata,MATCH($B116,Data!$A:$A,0),MATCH(T$6,Data!$1:$1,0))=0,"",INDEX(mydata,MATCH($B116,Data!$A:$A,0),MATCH(T$6,Data!$1:$1,0))))</f>
        <v/>
      </c>
      <c r="U116" s="164" t="str">
        <f ca="1">IF(OR($B116="",U$6=""),"",IF(INDEX(mydata,MATCH($B116,Data!$A:$A,0),MATCH(U$6,Data!$1:$1,0))=0,"",INDEX(mydata,MATCH($B116,Data!$A:$A,0),MATCH(U$6,Data!$1:$1,0))))</f>
        <v/>
      </c>
      <c r="V116" s="164" t="str">
        <f ca="1">IF(OR($B116="",V$6=""),"",IF(INDEX(mydata,MATCH($B116,Data!$A:$A,0),MATCH(V$6,Data!$1:$1,0))=0,"",INDEX(mydata,MATCH($B116,Data!$A:$A,0),MATCH(V$6,Data!$1:$1,0))))</f>
        <v/>
      </c>
      <c r="W116" s="164" t="str">
        <f ca="1">IF(OR($B116="",W$6=""),"",IF(INDEX(mydata,MATCH($B116,Data!$A:$A,0),MATCH(W$6,Data!$1:$1,0))=0,"",INDEX(mydata,MATCH($B116,Data!$A:$A,0),MATCH(W$6,Data!$1:$1,0))))</f>
        <v/>
      </c>
    </row>
    <row r="117" spans="1:23" x14ac:dyDescent="0.4">
      <c r="A117" s="43" t="str">
        <f ca="1">IF(B117="","",IF(INDEX(Data!$BR:$BR,MATCH(B117,Data!$A:$A,0),1)=0,"",INDEX(Data!$BR:$BR,MATCH(B117,Data!$A:$A,0),1)))</f>
        <v/>
      </c>
      <c r="B117" s="164" t="str" cm="1">
        <f t="array" aca="1" ref="B117" ca="1">IFERROR(_xlfn.SINGLE(INDEX(Data!A$1:$A$1009,_xlfn.AGGREGATE(15,6,((Data!$D$1:$D$1009=1)/(Data!$D$1:$D$1009=1))*ROW(Data!$D$1:$D$1009),ROW(B117)-ROW(B$6)),1)),"")</f>
        <v/>
      </c>
      <c r="C117" s="164" t="str">
        <f t="shared" ca="1" si="9"/>
        <v/>
      </c>
      <c r="D117" s="164" t="str">
        <f t="shared" ca="1" si="10"/>
        <v/>
      </c>
      <c r="E117" s="164" t="str">
        <f t="shared" ca="1" si="11"/>
        <v/>
      </c>
      <c r="R117" s="164" t="str">
        <f ca="1">IF(OR($B117="",R$6=""),"",IF(INDEX(mydata,MATCH($B117,Data!$A:$A,0),MATCH(R$6,Data!$1:$1,0))=0,"",INDEX(mydata,MATCH($B117,Data!$A:$A,0),MATCH(R$6,Data!$1:$1,0))))</f>
        <v/>
      </c>
      <c r="S117" s="164" t="str">
        <f ca="1">IF(OR($B117="",S$6=""),"",IF(INDEX(mydata,MATCH($B117,Data!$A:$A,0),MATCH(S$6,Data!$1:$1,0))=0,"",INDEX(mydata,MATCH($B117,Data!$A:$A,0),MATCH(S$6,Data!$1:$1,0))))</f>
        <v/>
      </c>
      <c r="T117" s="164" t="str">
        <f ca="1">IF(OR($B117="",T$6=""),"",IF(INDEX(mydata,MATCH($B117,Data!$A:$A,0),MATCH(T$6,Data!$1:$1,0))=0,"",INDEX(mydata,MATCH($B117,Data!$A:$A,0),MATCH(T$6,Data!$1:$1,0))))</f>
        <v/>
      </c>
      <c r="U117" s="164" t="str">
        <f ca="1">IF(OR($B117="",U$6=""),"",IF(INDEX(mydata,MATCH($B117,Data!$A:$A,0),MATCH(U$6,Data!$1:$1,0))=0,"",INDEX(mydata,MATCH($B117,Data!$A:$A,0),MATCH(U$6,Data!$1:$1,0))))</f>
        <v/>
      </c>
      <c r="V117" s="164" t="str">
        <f ca="1">IF(OR($B117="",V$6=""),"",IF(INDEX(mydata,MATCH($B117,Data!$A:$A,0),MATCH(V$6,Data!$1:$1,0))=0,"",INDEX(mydata,MATCH($B117,Data!$A:$A,0),MATCH(V$6,Data!$1:$1,0))))</f>
        <v/>
      </c>
      <c r="W117" s="164" t="str">
        <f ca="1">IF(OR($B117="",W$6=""),"",IF(INDEX(mydata,MATCH($B117,Data!$A:$A,0),MATCH(W$6,Data!$1:$1,0))=0,"",INDEX(mydata,MATCH($B117,Data!$A:$A,0),MATCH(W$6,Data!$1:$1,0))))</f>
        <v/>
      </c>
    </row>
    <row r="118" spans="1:23" x14ac:dyDescent="0.4">
      <c r="A118" s="43" t="str">
        <f ca="1">IF(B118="","",IF(INDEX(Data!$BR:$BR,MATCH(B118,Data!$A:$A,0),1)=0,"",INDEX(Data!$BR:$BR,MATCH(B118,Data!$A:$A,0),1)))</f>
        <v/>
      </c>
      <c r="B118" s="164" t="str" cm="1">
        <f t="array" aca="1" ref="B118" ca="1">IFERROR(_xlfn.SINGLE(INDEX(Data!A$1:$A$1009,_xlfn.AGGREGATE(15,6,((Data!$D$1:$D$1009=1)/(Data!$D$1:$D$1009=1))*ROW(Data!$D$1:$D$1009),ROW(B118)-ROW(B$6)),1)),"")</f>
        <v/>
      </c>
      <c r="C118" s="164" t="str">
        <f t="shared" ca="1" si="9"/>
        <v/>
      </c>
      <c r="D118" s="164" t="str">
        <f t="shared" ca="1" si="10"/>
        <v/>
      </c>
      <c r="E118" s="164" t="str">
        <f t="shared" ca="1" si="11"/>
        <v/>
      </c>
      <c r="R118" s="164" t="str">
        <f ca="1">IF(OR($B118="",R$6=""),"",IF(INDEX(mydata,MATCH($B118,Data!$A:$A,0),MATCH(R$6,Data!$1:$1,0))=0,"",INDEX(mydata,MATCH($B118,Data!$A:$A,0),MATCH(R$6,Data!$1:$1,0))))</f>
        <v/>
      </c>
      <c r="S118" s="164" t="str">
        <f ca="1">IF(OR($B118="",S$6=""),"",IF(INDEX(mydata,MATCH($B118,Data!$A:$A,0),MATCH(S$6,Data!$1:$1,0))=0,"",INDEX(mydata,MATCH($B118,Data!$A:$A,0),MATCH(S$6,Data!$1:$1,0))))</f>
        <v/>
      </c>
      <c r="T118" s="164" t="str">
        <f ca="1">IF(OR($B118="",T$6=""),"",IF(INDEX(mydata,MATCH($B118,Data!$A:$A,0),MATCH(T$6,Data!$1:$1,0))=0,"",INDEX(mydata,MATCH($B118,Data!$A:$A,0),MATCH(T$6,Data!$1:$1,0))))</f>
        <v/>
      </c>
      <c r="U118" s="164" t="str">
        <f ca="1">IF(OR($B118="",U$6=""),"",IF(INDEX(mydata,MATCH($B118,Data!$A:$A,0),MATCH(U$6,Data!$1:$1,0))=0,"",INDEX(mydata,MATCH($B118,Data!$A:$A,0),MATCH(U$6,Data!$1:$1,0))))</f>
        <v/>
      </c>
      <c r="V118" s="164" t="str">
        <f ca="1">IF(OR($B118="",V$6=""),"",IF(INDEX(mydata,MATCH($B118,Data!$A:$A,0),MATCH(V$6,Data!$1:$1,0))=0,"",INDEX(mydata,MATCH($B118,Data!$A:$A,0),MATCH(V$6,Data!$1:$1,0))))</f>
        <v/>
      </c>
      <c r="W118" s="164" t="str">
        <f ca="1">IF(OR($B118="",W$6=""),"",IF(INDEX(mydata,MATCH($B118,Data!$A:$A,0),MATCH(W$6,Data!$1:$1,0))=0,"",INDEX(mydata,MATCH($B118,Data!$A:$A,0),MATCH(W$6,Data!$1:$1,0))))</f>
        <v/>
      </c>
    </row>
    <row r="119" spans="1:23" x14ac:dyDescent="0.4">
      <c r="A119" s="43" t="str">
        <f ca="1">IF(B119="","",IF(INDEX(Data!$BR:$BR,MATCH(B119,Data!$A:$A,0),1)=0,"",INDEX(Data!$BR:$BR,MATCH(B119,Data!$A:$A,0),1)))</f>
        <v/>
      </c>
      <c r="B119" s="164" t="str" cm="1">
        <f t="array" aca="1" ref="B119" ca="1">IFERROR(_xlfn.SINGLE(INDEX(Data!A$1:$A$1009,_xlfn.AGGREGATE(15,6,((Data!$D$1:$D$1009=1)/(Data!$D$1:$D$1009=1))*ROW(Data!$D$1:$D$1009),ROW(B119)-ROW(B$6)),1)),"")</f>
        <v/>
      </c>
      <c r="C119" s="164" t="str">
        <f t="shared" ca="1" si="9"/>
        <v/>
      </c>
      <c r="D119" s="164" t="str">
        <f t="shared" ca="1" si="10"/>
        <v/>
      </c>
      <c r="E119" s="164" t="str">
        <f t="shared" ca="1" si="11"/>
        <v/>
      </c>
      <c r="R119" s="164" t="str">
        <f ca="1">IF(OR($B119="",R$6=""),"",IF(INDEX(mydata,MATCH($B119,Data!$A:$A,0),MATCH(R$6,Data!$1:$1,0))=0,"",INDEX(mydata,MATCH($B119,Data!$A:$A,0),MATCH(R$6,Data!$1:$1,0))))</f>
        <v/>
      </c>
      <c r="S119" s="164" t="str">
        <f ca="1">IF(OR($B119="",S$6=""),"",IF(INDEX(mydata,MATCH($B119,Data!$A:$A,0),MATCH(S$6,Data!$1:$1,0))=0,"",INDEX(mydata,MATCH($B119,Data!$A:$A,0),MATCH(S$6,Data!$1:$1,0))))</f>
        <v/>
      </c>
      <c r="T119" s="164" t="str">
        <f ca="1">IF(OR($B119="",T$6=""),"",IF(INDEX(mydata,MATCH($B119,Data!$A:$A,0),MATCH(T$6,Data!$1:$1,0))=0,"",INDEX(mydata,MATCH($B119,Data!$A:$A,0),MATCH(T$6,Data!$1:$1,0))))</f>
        <v/>
      </c>
      <c r="U119" s="164" t="str">
        <f ca="1">IF(OR($B119="",U$6=""),"",IF(INDEX(mydata,MATCH($B119,Data!$A:$A,0),MATCH(U$6,Data!$1:$1,0))=0,"",INDEX(mydata,MATCH($B119,Data!$A:$A,0),MATCH(U$6,Data!$1:$1,0))))</f>
        <v/>
      </c>
      <c r="V119" s="164" t="str">
        <f ca="1">IF(OR($B119="",V$6=""),"",IF(INDEX(mydata,MATCH($B119,Data!$A:$A,0),MATCH(V$6,Data!$1:$1,0))=0,"",INDEX(mydata,MATCH($B119,Data!$A:$A,0),MATCH(V$6,Data!$1:$1,0))))</f>
        <v/>
      </c>
      <c r="W119" s="164" t="str">
        <f ca="1">IF(OR($B119="",W$6=""),"",IF(INDEX(mydata,MATCH($B119,Data!$A:$A,0),MATCH(W$6,Data!$1:$1,0))=0,"",INDEX(mydata,MATCH($B119,Data!$A:$A,0),MATCH(W$6,Data!$1:$1,0))))</f>
        <v/>
      </c>
    </row>
    <row r="120" spans="1:23" x14ac:dyDescent="0.4">
      <c r="A120" s="43" t="str">
        <f ca="1">IF(B120="","",IF(INDEX(Data!$BR:$BR,MATCH(B120,Data!$A:$A,0),1)=0,"",INDEX(Data!$BR:$BR,MATCH(B120,Data!$A:$A,0),1)))</f>
        <v/>
      </c>
      <c r="B120" s="164" t="str" cm="1">
        <f t="array" aca="1" ref="B120" ca="1">IFERROR(_xlfn.SINGLE(INDEX(Data!A$1:$A$1009,_xlfn.AGGREGATE(15,6,((Data!$D$1:$D$1009=1)/(Data!$D$1:$D$1009=1))*ROW(Data!$D$1:$D$1009),ROW(B120)-ROW(B$6)),1)),"")</f>
        <v/>
      </c>
      <c r="C120" s="164" t="str">
        <f t="shared" ca="1" si="9"/>
        <v/>
      </c>
      <c r="D120" s="164" t="str">
        <f t="shared" ca="1" si="10"/>
        <v/>
      </c>
      <c r="E120" s="164" t="str">
        <f t="shared" ca="1" si="11"/>
        <v/>
      </c>
      <c r="R120" s="164" t="str">
        <f ca="1">IF(OR($B120="",R$6=""),"",IF(INDEX(mydata,MATCH($B120,Data!$A:$A,0),MATCH(R$6,Data!$1:$1,0))=0,"",INDEX(mydata,MATCH($B120,Data!$A:$A,0),MATCH(R$6,Data!$1:$1,0))))</f>
        <v/>
      </c>
      <c r="S120" s="164" t="str">
        <f ca="1">IF(OR($B120="",S$6=""),"",IF(INDEX(mydata,MATCH($B120,Data!$A:$A,0),MATCH(S$6,Data!$1:$1,0))=0,"",INDEX(mydata,MATCH($B120,Data!$A:$A,0),MATCH(S$6,Data!$1:$1,0))))</f>
        <v/>
      </c>
      <c r="T120" s="164" t="str">
        <f ca="1">IF(OR($B120="",T$6=""),"",IF(INDEX(mydata,MATCH($B120,Data!$A:$A,0),MATCH(T$6,Data!$1:$1,0))=0,"",INDEX(mydata,MATCH($B120,Data!$A:$A,0),MATCH(T$6,Data!$1:$1,0))))</f>
        <v/>
      </c>
      <c r="U120" s="164" t="str">
        <f ca="1">IF(OR($B120="",U$6=""),"",IF(INDEX(mydata,MATCH($B120,Data!$A:$A,0),MATCH(U$6,Data!$1:$1,0))=0,"",INDEX(mydata,MATCH($B120,Data!$A:$A,0),MATCH(U$6,Data!$1:$1,0))))</f>
        <v/>
      </c>
      <c r="V120" s="164" t="str">
        <f ca="1">IF(OR($B120="",V$6=""),"",IF(INDEX(mydata,MATCH($B120,Data!$A:$A,0),MATCH(V$6,Data!$1:$1,0))=0,"",INDEX(mydata,MATCH($B120,Data!$A:$A,0),MATCH(V$6,Data!$1:$1,0))))</f>
        <v/>
      </c>
      <c r="W120" s="164" t="str">
        <f ca="1">IF(OR($B120="",W$6=""),"",IF(INDEX(mydata,MATCH($B120,Data!$A:$A,0),MATCH(W$6,Data!$1:$1,0))=0,"",INDEX(mydata,MATCH($B120,Data!$A:$A,0),MATCH(W$6,Data!$1:$1,0))))</f>
        <v/>
      </c>
    </row>
    <row r="121" spans="1:23" x14ac:dyDescent="0.4">
      <c r="A121" s="43" t="str">
        <f ca="1">IF(B121="","",IF(INDEX(Data!$BR:$BR,MATCH(B121,Data!$A:$A,0),1)=0,"",INDEX(Data!$BR:$BR,MATCH(B121,Data!$A:$A,0),1)))</f>
        <v/>
      </c>
      <c r="B121" s="164" t="str" cm="1">
        <f t="array" aca="1" ref="B121" ca="1">IFERROR(_xlfn.SINGLE(INDEX(Data!A$1:$A$1009,_xlfn.AGGREGATE(15,6,((Data!$D$1:$D$1009=1)/(Data!$D$1:$D$1009=1))*ROW(Data!$D$1:$D$1009),ROW(B121)-ROW(B$6)),1)),"")</f>
        <v/>
      </c>
      <c r="C121" s="164" t="str">
        <f t="shared" ca="1" si="9"/>
        <v/>
      </c>
      <c r="D121" s="164" t="str">
        <f t="shared" ca="1" si="10"/>
        <v/>
      </c>
      <c r="E121" s="164" t="str">
        <f t="shared" ca="1" si="11"/>
        <v/>
      </c>
      <c r="R121" s="164" t="str">
        <f ca="1">IF(OR($B121="",R$6=""),"",IF(INDEX(mydata,MATCH($B121,Data!$A:$A,0),MATCH(R$6,Data!$1:$1,0))=0,"",INDEX(mydata,MATCH($B121,Data!$A:$A,0),MATCH(R$6,Data!$1:$1,0))))</f>
        <v/>
      </c>
      <c r="S121" s="164" t="str">
        <f ca="1">IF(OR($B121="",S$6=""),"",IF(INDEX(mydata,MATCH($B121,Data!$A:$A,0),MATCH(S$6,Data!$1:$1,0))=0,"",INDEX(mydata,MATCH($B121,Data!$A:$A,0),MATCH(S$6,Data!$1:$1,0))))</f>
        <v/>
      </c>
      <c r="T121" s="164" t="str">
        <f ca="1">IF(OR($B121="",T$6=""),"",IF(INDEX(mydata,MATCH($B121,Data!$A:$A,0),MATCH(T$6,Data!$1:$1,0))=0,"",INDEX(mydata,MATCH($B121,Data!$A:$A,0),MATCH(T$6,Data!$1:$1,0))))</f>
        <v/>
      </c>
      <c r="U121" s="164" t="str">
        <f ca="1">IF(OR($B121="",U$6=""),"",IF(INDEX(mydata,MATCH($B121,Data!$A:$A,0),MATCH(U$6,Data!$1:$1,0))=0,"",INDEX(mydata,MATCH($B121,Data!$A:$A,0),MATCH(U$6,Data!$1:$1,0))))</f>
        <v/>
      </c>
      <c r="V121" s="164" t="str">
        <f ca="1">IF(OR($B121="",V$6=""),"",IF(INDEX(mydata,MATCH($B121,Data!$A:$A,0),MATCH(V$6,Data!$1:$1,0))=0,"",INDEX(mydata,MATCH($B121,Data!$A:$A,0),MATCH(V$6,Data!$1:$1,0))))</f>
        <v/>
      </c>
      <c r="W121" s="164" t="str">
        <f ca="1">IF(OR($B121="",W$6=""),"",IF(INDEX(mydata,MATCH($B121,Data!$A:$A,0),MATCH(W$6,Data!$1:$1,0))=0,"",INDEX(mydata,MATCH($B121,Data!$A:$A,0),MATCH(W$6,Data!$1:$1,0))))</f>
        <v/>
      </c>
    </row>
    <row r="122" spans="1:23" x14ac:dyDescent="0.4">
      <c r="A122" s="43" t="str">
        <f ca="1">IF(B122="","",IF(INDEX(Data!$BR:$BR,MATCH(B122,Data!$A:$A,0),1)=0,"",INDEX(Data!$BR:$BR,MATCH(B122,Data!$A:$A,0),1)))</f>
        <v/>
      </c>
      <c r="B122" s="164" t="str" cm="1">
        <f t="array" aca="1" ref="B122" ca="1">IFERROR(_xlfn.SINGLE(INDEX(Data!A$1:$A$1009,_xlfn.AGGREGATE(15,6,((Data!$D$1:$D$1009=1)/(Data!$D$1:$D$1009=1))*ROW(Data!$D$1:$D$1009),ROW(B122)-ROW(B$6)),1)),"")</f>
        <v/>
      </c>
      <c r="C122" s="164" t="str">
        <f t="shared" ca="1" si="9"/>
        <v/>
      </c>
      <c r="D122" s="164" t="str">
        <f t="shared" ca="1" si="10"/>
        <v/>
      </c>
      <c r="E122" s="164" t="str">
        <f t="shared" ca="1" si="11"/>
        <v/>
      </c>
      <c r="R122" s="164" t="str">
        <f ca="1">IF(OR($B122="",R$6=""),"",IF(INDEX(mydata,MATCH($B122,Data!$A:$A,0),MATCH(R$6,Data!$1:$1,0))=0,"",INDEX(mydata,MATCH($B122,Data!$A:$A,0),MATCH(R$6,Data!$1:$1,0))))</f>
        <v/>
      </c>
      <c r="S122" s="164" t="str">
        <f ca="1">IF(OR($B122="",S$6=""),"",IF(INDEX(mydata,MATCH($B122,Data!$A:$A,0),MATCH(S$6,Data!$1:$1,0))=0,"",INDEX(mydata,MATCH($B122,Data!$A:$A,0),MATCH(S$6,Data!$1:$1,0))))</f>
        <v/>
      </c>
      <c r="T122" s="164" t="str">
        <f ca="1">IF(OR($B122="",T$6=""),"",IF(INDEX(mydata,MATCH($B122,Data!$A:$A,0),MATCH(T$6,Data!$1:$1,0))=0,"",INDEX(mydata,MATCH($B122,Data!$A:$A,0),MATCH(T$6,Data!$1:$1,0))))</f>
        <v/>
      </c>
      <c r="U122" s="164" t="str">
        <f ca="1">IF(OR($B122="",U$6=""),"",IF(INDEX(mydata,MATCH($B122,Data!$A:$A,0),MATCH(U$6,Data!$1:$1,0))=0,"",INDEX(mydata,MATCH($B122,Data!$A:$A,0),MATCH(U$6,Data!$1:$1,0))))</f>
        <v/>
      </c>
      <c r="V122" s="164" t="str">
        <f ca="1">IF(OR($B122="",V$6=""),"",IF(INDEX(mydata,MATCH($B122,Data!$A:$A,0),MATCH(V$6,Data!$1:$1,0))=0,"",INDEX(mydata,MATCH($B122,Data!$A:$A,0),MATCH(V$6,Data!$1:$1,0))))</f>
        <v/>
      </c>
      <c r="W122" s="164" t="str">
        <f ca="1">IF(OR($B122="",W$6=""),"",IF(INDEX(mydata,MATCH($B122,Data!$A:$A,0),MATCH(W$6,Data!$1:$1,0))=0,"",INDEX(mydata,MATCH($B122,Data!$A:$A,0),MATCH(W$6,Data!$1:$1,0))))</f>
        <v/>
      </c>
    </row>
    <row r="123" spans="1:23" x14ac:dyDescent="0.4">
      <c r="A123" s="43" t="str">
        <f ca="1">IF(B123="","",IF(INDEX(Data!$BR:$BR,MATCH(B123,Data!$A:$A,0),1)=0,"",INDEX(Data!$BR:$BR,MATCH(B123,Data!$A:$A,0),1)))</f>
        <v/>
      </c>
      <c r="B123" s="164" t="str" cm="1">
        <f t="array" aca="1" ref="B123" ca="1">IFERROR(_xlfn.SINGLE(INDEX(Data!A$1:$A$1009,_xlfn.AGGREGATE(15,6,((Data!$D$1:$D$1009=1)/(Data!$D$1:$D$1009=1))*ROW(Data!$D$1:$D$1009),ROW(B123)-ROW(B$6)),1)),"")</f>
        <v/>
      </c>
      <c r="C123" s="164" t="str">
        <f t="shared" ca="1" si="9"/>
        <v/>
      </c>
      <c r="D123" s="164" t="str">
        <f t="shared" ca="1" si="10"/>
        <v/>
      </c>
      <c r="E123" s="164" t="str">
        <f t="shared" ca="1" si="11"/>
        <v/>
      </c>
      <c r="R123" s="164" t="str">
        <f ca="1">IF(OR($B123="",R$6=""),"",IF(INDEX(mydata,MATCH($B123,Data!$A:$A,0),MATCH(R$6,Data!$1:$1,0))=0,"",INDEX(mydata,MATCH($B123,Data!$A:$A,0),MATCH(R$6,Data!$1:$1,0))))</f>
        <v/>
      </c>
      <c r="S123" s="164" t="str">
        <f ca="1">IF(OR($B123="",S$6=""),"",IF(INDEX(mydata,MATCH($B123,Data!$A:$A,0),MATCH(S$6,Data!$1:$1,0))=0,"",INDEX(mydata,MATCH($B123,Data!$A:$A,0),MATCH(S$6,Data!$1:$1,0))))</f>
        <v/>
      </c>
      <c r="T123" s="164" t="str">
        <f ca="1">IF(OR($B123="",T$6=""),"",IF(INDEX(mydata,MATCH($B123,Data!$A:$A,0),MATCH(T$6,Data!$1:$1,0))=0,"",INDEX(mydata,MATCH($B123,Data!$A:$A,0),MATCH(T$6,Data!$1:$1,0))))</f>
        <v/>
      </c>
      <c r="U123" s="164" t="str">
        <f ca="1">IF(OR($B123="",U$6=""),"",IF(INDEX(mydata,MATCH($B123,Data!$A:$A,0),MATCH(U$6,Data!$1:$1,0))=0,"",INDEX(mydata,MATCH($B123,Data!$A:$A,0),MATCH(U$6,Data!$1:$1,0))))</f>
        <v/>
      </c>
      <c r="V123" s="164" t="str">
        <f ca="1">IF(OR($B123="",V$6=""),"",IF(INDEX(mydata,MATCH($B123,Data!$A:$A,0),MATCH(V$6,Data!$1:$1,0))=0,"",INDEX(mydata,MATCH($B123,Data!$A:$A,0),MATCH(V$6,Data!$1:$1,0))))</f>
        <v/>
      </c>
      <c r="W123" s="164" t="str">
        <f ca="1">IF(OR($B123="",W$6=""),"",IF(INDEX(mydata,MATCH($B123,Data!$A:$A,0),MATCH(W$6,Data!$1:$1,0))=0,"",INDEX(mydata,MATCH($B123,Data!$A:$A,0),MATCH(W$6,Data!$1:$1,0))))</f>
        <v/>
      </c>
    </row>
    <row r="124" spans="1:23" x14ac:dyDescent="0.4">
      <c r="A124" s="43" t="str">
        <f ca="1">IF(B124="","",IF(INDEX(Data!$BR:$BR,MATCH(B124,Data!$A:$A,0),1)=0,"",INDEX(Data!$BR:$BR,MATCH(B124,Data!$A:$A,0),1)))</f>
        <v/>
      </c>
      <c r="B124" s="164" t="str" cm="1">
        <f t="array" aca="1" ref="B124" ca="1">IFERROR(_xlfn.SINGLE(INDEX(Data!A$1:$A$1009,_xlfn.AGGREGATE(15,6,((Data!$D$1:$D$1009=1)/(Data!$D$1:$D$1009=1))*ROW(Data!$D$1:$D$1009),ROW(B124)-ROW(B$6)),1)),"")</f>
        <v/>
      </c>
      <c r="C124" s="164" t="str">
        <f t="shared" ca="1" si="9"/>
        <v/>
      </c>
      <c r="D124" s="164" t="str">
        <f t="shared" ca="1" si="10"/>
        <v/>
      </c>
      <c r="E124" s="164" t="str">
        <f t="shared" ca="1" si="11"/>
        <v/>
      </c>
      <c r="R124" s="164" t="str">
        <f ca="1">IF(OR($B124="",R$6=""),"",IF(INDEX(mydata,MATCH($B124,Data!$A:$A,0),MATCH(R$6,Data!$1:$1,0))=0,"",INDEX(mydata,MATCH($B124,Data!$A:$A,0),MATCH(R$6,Data!$1:$1,0))))</f>
        <v/>
      </c>
      <c r="S124" s="164" t="str">
        <f ca="1">IF(OR($B124="",S$6=""),"",IF(INDEX(mydata,MATCH($B124,Data!$A:$A,0),MATCH(S$6,Data!$1:$1,0))=0,"",INDEX(mydata,MATCH($B124,Data!$A:$A,0),MATCH(S$6,Data!$1:$1,0))))</f>
        <v/>
      </c>
      <c r="T124" s="164" t="str">
        <f ca="1">IF(OR($B124="",T$6=""),"",IF(INDEX(mydata,MATCH($B124,Data!$A:$A,0),MATCH(T$6,Data!$1:$1,0))=0,"",INDEX(mydata,MATCH($B124,Data!$A:$A,0),MATCH(T$6,Data!$1:$1,0))))</f>
        <v/>
      </c>
      <c r="U124" s="164" t="str">
        <f ca="1">IF(OR($B124="",U$6=""),"",IF(INDEX(mydata,MATCH($B124,Data!$A:$A,0),MATCH(U$6,Data!$1:$1,0))=0,"",INDEX(mydata,MATCH($B124,Data!$A:$A,0),MATCH(U$6,Data!$1:$1,0))))</f>
        <v/>
      </c>
      <c r="V124" s="164" t="str">
        <f ca="1">IF(OR($B124="",V$6=""),"",IF(INDEX(mydata,MATCH($B124,Data!$A:$A,0),MATCH(V$6,Data!$1:$1,0))=0,"",INDEX(mydata,MATCH($B124,Data!$A:$A,0),MATCH(V$6,Data!$1:$1,0))))</f>
        <v/>
      </c>
      <c r="W124" s="164" t="str">
        <f ca="1">IF(OR($B124="",W$6=""),"",IF(INDEX(mydata,MATCH($B124,Data!$A:$A,0),MATCH(W$6,Data!$1:$1,0))=0,"",INDEX(mydata,MATCH($B124,Data!$A:$A,0),MATCH(W$6,Data!$1:$1,0))))</f>
        <v/>
      </c>
    </row>
    <row r="125" spans="1:23" x14ac:dyDescent="0.4">
      <c r="A125" s="43" t="str">
        <f ca="1">IF(B125="","",IF(INDEX(Data!$BR:$BR,MATCH(B125,Data!$A:$A,0),1)=0,"",INDEX(Data!$BR:$BR,MATCH(B125,Data!$A:$A,0),1)))</f>
        <v/>
      </c>
      <c r="B125" s="164" t="str" cm="1">
        <f t="array" aca="1" ref="B125" ca="1">IFERROR(_xlfn.SINGLE(INDEX(Data!A$1:$A$1009,_xlfn.AGGREGATE(15,6,((Data!$D$1:$D$1009=1)/(Data!$D$1:$D$1009=1))*ROW(Data!$D$1:$D$1009),ROW(B125)-ROW(B$6)),1)),"")</f>
        <v/>
      </c>
      <c r="C125" s="164" t="str">
        <f t="shared" ca="1" si="9"/>
        <v/>
      </c>
      <c r="D125" s="164" t="str">
        <f t="shared" ca="1" si="10"/>
        <v/>
      </c>
      <c r="E125" s="164" t="str">
        <f t="shared" ca="1" si="11"/>
        <v/>
      </c>
      <c r="R125" s="164" t="str">
        <f ca="1">IF(OR($B125="",R$6=""),"",IF(INDEX(mydata,MATCH($B125,Data!$A:$A,0),MATCH(R$6,Data!$1:$1,0))=0,"",INDEX(mydata,MATCH($B125,Data!$A:$A,0),MATCH(R$6,Data!$1:$1,0))))</f>
        <v/>
      </c>
      <c r="S125" s="164" t="str">
        <f ca="1">IF(OR($B125="",S$6=""),"",IF(INDEX(mydata,MATCH($B125,Data!$A:$A,0),MATCH(S$6,Data!$1:$1,0))=0,"",INDEX(mydata,MATCH($B125,Data!$A:$A,0),MATCH(S$6,Data!$1:$1,0))))</f>
        <v/>
      </c>
      <c r="T125" s="164" t="str">
        <f ca="1">IF(OR($B125="",T$6=""),"",IF(INDEX(mydata,MATCH($B125,Data!$A:$A,0),MATCH(T$6,Data!$1:$1,0))=0,"",INDEX(mydata,MATCH($B125,Data!$A:$A,0),MATCH(T$6,Data!$1:$1,0))))</f>
        <v/>
      </c>
      <c r="U125" s="164" t="str">
        <f ca="1">IF(OR($B125="",U$6=""),"",IF(INDEX(mydata,MATCH($B125,Data!$A:$A,0),MATCH(U$6,Data!$1:$1,0))=0,"",INDEX(mydata,MATCH($B125,Data!$A:$A,0),MATCH(U$6,Data!$1:$1,0))))</f>
        <v/>
      </c>
      <c r="V125" s="164" t="str">
        <f ca="1">IF(OR($B125="",V$6=""),"",IF(INDEX(mydata,MATCH($B125,Data!$A:$A,0),MATCH(V$6,Data!$1:$1,0))=0,"",INDEX(mydata,MATCH($B125,Data!$A:$A,0),MATCH(V$6,Data!$1:$1,0))))</f>
        <v/>
      </c>
      <c r="W125" s="164" t="str">
        <f ca="1">IF(OR($B125="",W$6=""),"",IF(INDEX(mydata,MATCH($B125,Data!$A:$A,0),MATCH(W$6,Data!$1:$1,0))=0,"",INDEX(mydata,MATCH($B125,Data!$A:$A,0),MATCH(W$6,Data!$1:$1,0))))</f>
        <v/>
      </c>
    </row>
    <row r="126" spans="1:23" x14ac:dyDescent="0.4">
      <c r="A126" s="43" t="str">
        <f ca="1">IF(B126="","",IF(INDEX(Data!$BR:$BR,MATCH(B126,Data!$A:$A,0),1)=0,"",INDEX(Data!$BR:$BR,MATCH(B126,Data!$A:$A,0),1)))</f>
        <v/>
      </c>
      <c r="B126" s="164" t="str" cm="1">
        <f t="array" aca="1" ref="B126" ca="1">IFERROR(_xlfn.SINGLE(INDEX(Data!A$1:$A$1009,_xlfn.AGGREGATE(15,6,((Data!$D$1:$D$1009=1)/(Data!$D$1:$D$1009=1))*ROW(Data!$D$1:$D$1009),ROW(B126)-ROW(B$6)),1)),"")</f>
        <v/>
      </c>
      <c r="C126" s="164" t="str">
        <f t="shared" ca="1" si="9"/>
        <v/>
      </c>
      <c r="D126" s="164" t="str">
        <f t="shared" ca="1" si="10"/>
        <v/>
      </c>
      <c r="E126" s="164" t="str">
        <f t="shared" ca="1" si="11"/>
        <v/>
      </c>
      <c r="R126" s="164" t="str">
        <f ca="1">IF(OR($B126="",R$6=""),"",IF(INDEX(mydata,MATCH($B126,Data!$A:$A,0),MATCH(R$6,Data!$1:$1,0))=0,"",INDEX(mydata,MATCH($B126,Data!$A:$A,0),MATCH(R$6,Data!$1:$1,0))))</f>
        <v/>
      </c>
      <c r="S126" s="164" t="str">
        <f ca="1">IF(OR($B126="",S$6=""),"",IF(INDEX(mydata,MATCH($B126,Data!$A:$A,0),MATCH(S$6,Data!$1:$1,0))=0,"",INDEX(mydata,MATCH($B126,Data!$A:$A,0),MATCH(S$6,Data!$1:$1,0))))</f>
        <v/>
      </c>
      <c r="T126" s="164" t="str">
        <f ca="1">IF(OR($B126="",T$6=""),"",IF(INDEX(mydata,MATCH($B126,Data!$A:$A,0),MATCH(T$6,Data!$1:$1,0))=0,"",INDEX(mydata,MATCH($B126,Data!$A:$A,0),MATCH(T$6,Data!$1:$1,0))))</f>
        <v/>
      </c>
      <c r="U126" s="164" t="str">
        <f ca="1">IF(OR($B126="",U$6=""),"",IF(INDEX(mydata,MATCH($B126,Data!$A:$A,0),MATCH(U$6,Data!$1:$1,0))=0,"",INDEX(mydata,MATCH($B126,Data!$A:$A,0),MATCH(U$6,Data!$1:$1,0))))</f>
        <v/>
      </c>
      <c r="V126" s="164" t="str">
        <f ca="1">IF(OR($B126="",V$6=""),"",IF(INDEX(mydata,MATCH($B126,Data!$A:$A,0),MATCH(V$6,Data!$1:$1,0))=0,"",INDEX(mydata,MATCH($B126,Data!$A:$A,0),MATCH(V$6,Data!$1:$1,0))))</f>
        <v/>
      </c>
      <c r="W126" s="164" t="str">
        <f ca="1">IF(OR($B126="",W$6=""),"",IF(INDEX(mydata,MATCH($B126,Data!$A:$A,0),MATCH(W$6,Data!$1:$1,0))=0,"",INDEX(mydata,MATCH($B126,Data!$A:$A,0),MATCH(W$6,Data!$1:$1,0))))</f>
        <v/>
      </c>
    </row>
    <row r="127" spans="1:23" x14ac:dyDescent="0.4">
      <c r="A127" s="43" t="str">
        <f ca="1">IF(B127="","",IF(INDEX(Data!$BR:$BR,MATCH(B127,Data!$A:$A,0),1)=0,"",INDEX(Data!$BR:$BR,MATCH(B127,Data!$A:$A,0),1)))</f>
        <v/>
      </c>
      <c r="B127" s="164" t="str" cm="1">
        <f t="array" aca="1" ref="B127" ca="1">IFERROR(_xlfn.SINGLE(INDEX(Data!A$1:$A$1009,_xlfn.AGGREGATE(15,6,((Data!$D$1:$D$1009=1)/(Data!$D$1:$D$1009=1))*ROW(Data!$D$1:$D$1009),ROW(B127)-ROW(B$6)),1)),"")</f>
        <v/>
      </c>
      <c r="C127" s="164" t="str">
        <f t="shared" ca="1" si="9"/>
        <v/>
      </c>
      <c r="D127" s="164" t="str">
        <f t="shared" ca="1" si="10"/>
        <v/>
      </c>
      <c r="E127" s="164" t="str">
        <f t="shared" ca="1" si="11"/>
        <v/>
      </c>
      <c r="R127" s="164" t="str">
        <f ca="1">IF(OR($B127="",R$6=""),"",IF(INDEX(mydata,MATCH($B127,Data!$A:$A,0),MATCH(R$6,Data!$1:$1,0))=0,"",INDEX(mydata,MATCH($B127,Data!$A:$A,0),MATCH(R$6,Data!$1:$1,0))))</f>
        <v/>
      </c>
      <c r="S127" s="164" t="str">
        <f ca="1">IF(OR($B127="",S$6=""),"",IF(INDEX(mydata,MATCH($B127,Data!$A:$A,0),MATCH(S$6,Data!$1:$1,0))=0,"",INDEX(mydata,MATCH($B127,Data!$A:$A,0),MATCH(S$6,Data!$1:$1,0))))</f>
        <v/>
      </c>
      <c r="T127" s="164" t="str">
        <f ca="1">IF(OR($B127="",T$6=""),"",IF(INDEX(mydata,MATCH($B127,Data!$A:$A,0),MATCH(T$6,Data!$1:$1,0))=0,"",INDEX(mydata,MATCH($B127,Data!$A:$A,0),MATCH(T$6,Data!$1:$1,0))))</f>
        <v/>
      </c>
      <c r="U127" s="164" t="str">
        <f ca="1">IF(OR($B127="",U$6=""),"",IF(INDEX(mydata,MATCH($B127,Data!$A:$A,0),MATCH(U$6,Data!$1:$1,0))=0,"",INDEX(mydata,MATCH($B127,Data!$A:$A,0),MATCH(U$6,Data!$1:$1,0))))</f>
        <v/>
      </c>
      <c r="V127" s="164" t="str">
        <f ca="1">IF(OR($B127="",V$6=""),"",IF(INDEX(mydata,MATCH($B127,Data!$A:$A,0),MATCH(V$6,Data!$1:$1,0))=0,"",INDEX(mydata,MATCH($B127,Data!$A:$A,0),MATCH(V$6,Data!$1:$1,0))))</f>
        <v/>
      </c>
      <c r="W127" s="164" t="str">
        <f ca="1">IF(OR($B127="",W$6=""),"",IF(INDEX(mydata,MATCH($B127,Data!$A:$A,0),MATCH(W$6,Data!$1:$1,0))=0,"",INDEX(mydata,MATCH($B127,Data!$A:$A,0),MATCH(W$6,Data!$1:$1,0))))</f>
        <v/>
      </c>
    </row>
    <row r="128" spans="1:23" x14ac:dyDescent="0.4">
      <c r="A128" s="43" t="str">
        <f ca="1">IF(B128="","",IF(INDEX(Data!$BR:$BR,MATCH(B128,Data!$A:$A,0),1)=0,"",INDEX(Data!$BR:$BR,MATCH(B128,Data!$A:$A,0),1)))</f>
        <v/>
      </c>
      <c r="B128" s="164" t="str" cm="1">
        <f t="array" aca="1" ref="B128" ca="1">IFERROR(_xlfn.SINGLE(INDEX(Data!A$1:$A$1009,_xlfn.AGGREGATE(15,6,((Data!$D$1:$D$1009=1)/(Data!$D$1:$D$1009=1))*ROW(Data!$D$1:$D$1009),ROW(B128)-ROW(B$6)),1)),"")</f>
        <v/>
      </c>
      <c r="C128" s="164" t="str">
        <f t="shared" ca="1" si="9"/>
        <v/>
      </c>
      <c r="D128" s="164" t="str">
        <f t="shared" ca="1" si="10"/>
        <v/>
      </c>
      <c r="E128" s="164" t="str">
        <f t="shared" ca="1" si="11"/>
        <v/>
      </c>
      <c r="R128" s="164" t="str">
        <f ca="1">IF(OR($B128="",R$6=""),"",IF(INDEX(mydata,MATCH($B128,Data!$A:$A,0),MATCH(R$6,Data!$1:$1,0))=0,"",INDEX(mydata,MATCH($B128,Data!$A:$A,0),MATCH(R$6,Data!$1:$1,0))))</f>
        <v/>
      </c>
      <c r="S128" s="164" t="str">
        <f ca="1">IF(OR($B128="",S$6=""),"",IF(INDEX(mydata,MATCH($B128,Data!$A:$A,0),MATCH(S$6,Data!$1:$1,0))=0,"",INDEX(mydata,MATCH($B128,Data!$A:$A,0),MATCH(S$6,Data!$1:$1,0))))</f>
        <v/>
      </c>
      <c r="T128" s="164" t="str">
        <f ca="1">IF(OR($B128="",T$6=""),"",IF(INDEX(mydata,MATCH($B128,Data!$A:$A,0),MATCH(T$6,Data!$1:$1,0))=0,"",INDEX(mydata,MATCH($B128,Data!$A:$A,0),MATCH(T$6,Data!$1:$1,0))))</f>
        <v/>
      </c>
      <c r="U128" s="164" t="str">
        <f ca="1">IF(OR($B128="",U$6=""),"",IF(INDEX(mydata,MATCH($B128,Data!$A:$A,0),MATCH(U$6,Data!$1:$1,0))=0,"",INDEX(mydata,MATCH($B128,Data!$A:$A,0),MATCH(U$6,Data!$1:$1,0))))</f>
        <v/>
      </c>
      <c r="V128" s="164" t="str">
        <f ca="1">IF(OR($B128="",V$6=""),"",IF(INDEX(mydata,MATCH($B128,Data!$A:$A,0),MATCH(V$6,Data!$1:$1,0))=0,"",INDEX(mydata,MATCH($B128,Data!$A:$A,0),MATCH(V$6,Data!$1:$1,0))))</f>
        <v/>
      </c>
      <c r="W128" s="164" t="str">
        <f ca="1">IF(OR($B128="",W$6=""),"",IF(INDEX(mydata,MATCH($B128,Data!$A:$A,0),MATCH(W$6,Data!$1:$1,0))=0,"",INDEX(mydata,MATCH($B128,Data!$A:$A,0),MATCH(W$6,Data!$1:$1,0))))</f>
        <v/>
      </c>
    </row>
    <row r="129" spans="1:23" x14ac:dyDescent="0.4">
      <c r="A129" s="43" t="str">
        <f ca="1">IF(B129="","",IF(INDEX(Data!$BR:$BR,MATCH(B129,Data!$A:$A,0),1)=0,"",INDEX(Data!$BR:$BR,MATCH(B129,Data!$A:$A,0),1)))</f>
        <v/>
      </c>
      <c r="B129" s="164" t="str" cm="1">
        <f t="array" aca="1" ref="B129" ca="1">IFERROR(_xlfn.SINGLE(INDEX(Data!A$1:$A$1009,_xlfn.AGGREGATE(15,6,((Data!$D$1:$D$1009=1)/(Data!$D$1:$D$1009=1))*ROW(Data!$D$1:$D$1009),ROW(B129)-ROW(B$6)),1)),"")</f>
        <v/>
      </c>
      <c r="C129" s="164" t="str">
        <f t="shared" ca="1" si="9"/>
        <v/>
      </c>
      <c r="D129" s="164" t="str">
        <f t="shared" ca="1" si="10"/>
        <v/>
      </c>
      <c r="E129" s="164" t="str">
        <f t="shared" ca="1" si="11"/>
        <v/>
      </c>
      <c r="R129" s="164" t="str">
        <f ca="1">IF(OR($B129="",R$6=""),"",IF(INDEX(mydata,MATCH($B129,Data!$A:$A,0),MATCH(R$6,Data!$1:$1,0))=0,"",INDEX(mydata,MATCH($B129,Data!$A:$A,0),MATCH(R$6,Data!$1:$1,0))))</f>
        <v/>
      </c>
      <c r="S129" s="164" t="str">
        <f ca="1">IF(OR($B129="",S$6=""),"",IF(INDEX(mydata,MATCH($B129,Data!$A:$A,0),MATCH(S$6,Data!$1:$1,0))=0,"",INDEX(mydata,MATCH($B129,Data!$A:$A,0),MATCH(S$6,Data!$1:$1,0))))</f>
        <v/>
      </c>
      <c r="T129" s="164" t="str">
        <f ca="1">IF(OR($B129="",T$6=""),"",IF(INDEX(mydata,MATCH($B129,Data!$A:$A,0),MATCH(T$6,Data!$1:$1,0))=0,"",INDEX(mydata,MATCH($B129,Data!$A:$A,0),MATCH(T$6,Data!$1:$1,0))))</f>
        <v/>
      </c>
      <c r="U129" s="164" t="str">
        <f ca="1">IF(OR($B129="",U$6=""),"",IF(INDEX(mydata,MATCH($B129,Data!$A:$A,0),MATCH(U$6,Data!$1:$1,0))=0,"",INDEX(mydata,MATCH($B129,Data!$A:$A,0),MATCH(U$6,Data!$1:$1,0))))</f>
        <v/>
      </c>
      <c r="V129" s="164" t="str">
        <f ca="1">IF(OR($B129="",V$6=""),"",IF(INDEX(mydata,MATCH($B129,Data!$A:$A,0),MATCH(V$6,Data!$1:$1,0))=0,"",INDEX(mydata,MATCH($B129,Data!$A:$A,0),MATCH(V$6,Data!$1:$1,0))))</f>
        <v/>
      </c>
      <c r="W129" s="164" t="str">
        <f ca="1">IF(OR($B129="",W$6=""),"",IF(INDEX(mydata,MATCH($B129,Data!$A:$A,0),MATCH(W$6,Data!$1:$1,0))=0,"",INDEX(mydata,MATCH($B129,Data!$A:$A,0),MATCH(W$6,Data!$1:$1,0))))</f>
        <v/>
      </c>
    </row>
    <row r="130" spans="1:23" x14ac:dyDescent="0.4">
      <c r="A130" s="43" t="str">
        <f ca="1">IF(B130="","",IF(INDEX(Data!$BR:$BR,MATCH(B130,Data!$A:$A,0),1)=0,"",INDEX(Data!$BR:$BR,MATCH(B130,Data!$A:$A,0),1)))</f>
        <v/>
      </c>
      <c r="B130" s="164" t="str" cm="1">
        <f t="array" aca="1" ref="B130" ca="1">IFERROR(_xlfn.SINGLE(INDEX(Data!A$1:$A$1009,_xlfn.AGGREGATE(15,6,((Data!$D$1:$D$1009=1)/(Data!$D$1:$D$1009=1))*ROW(Data!$D$1:$D$1009),ROW(B130)-ROW(B$6)),1)),"")</f>
        <v/>
      </c>
      <c r="C130" s="164" t="str">
        <f t="shared" ca="1" si="9"/>
        <v/>
      </c>
      <c r="D130" s="164" t="str">
        <f t="shared" ca="1" si="10"/>
        <v/>
      </c>
      <c r="E130" s="164" t="str">
        <f t="shared" ca="1" si="11"/>
        <v/>
      </c>
      <c r="R130" s="164" t="str">
        <f ca="1">IF(OR($B130="",R$6=""),"",IF(INDEX(mydata,MATCH($B130,Data!$A:$A,0),MATCH(R$6,Data!$1:$1,0))=0,"",INDEX(mydata,MATCH($B130,Data!$A:$A,0),MATCH(R$6,Data!$1:$1,0))))</f>
        <v/>
      </c>
      <c r="S130" s="164" t="str">
        <f ca="1">IF(OR($B130="",S$6=""),"",IF(INDEX(mydata,MATCH($B130,Data!$A:$A,0),MATCH(S$6,Data!$1:$1,0))=0,"",INDEX(mydata,MATCH($B130,Data!$A:$A,0),MATCH(S$6,Data!$1:$1,0))))</f>
        <v/>
      </c>
      <c r="T130" s="164" t="str">
        <f ca="1">IF(OR($B130="",T$6=""),"",IF(INDEX(mydata,MATCH($B130,Data!$A:$A,0),MATCH(T$6,Data!$1:$1,0))=0,"",INDEX(mydata,MATCH($B130,Data!$A:$A,0),MATCH(T$6,Data!$1:$1,0))))</f>
        <v/>
      </c>
      <c r="U130" s="164" t="str">
        <f ca="1">IF(OR($B130="",U$6=""),"",IF(INDEX(mydata,MATCH($B130,Data!$A:$A,0),MATCH(U$6,Data!$1:$1,0))=0,"",INDEX(mydata,MATCH($B130,Data!$A:$A,0),MATCH(U$6,Data!$1:$1,0))))</f>
        <v/>
      </c>
      <c r="V130" s="164" t="str">
        <f ca="1">IF(OR($B130="",V$6=""),"",IF(INDEX(mydata,MATCH($B130,Data!$A:$A,0),MATCH(V$6,Data!$1:$1,0))=0,"",INDEX(mydata,MATCH($B130,Data!$A:$A,0),MATCH(V$6,Data!$1:$1,0))))</f>
        <v/>
      </c>
      <c r="W130" s="164" t="str">
        <f ca="1">IF(OR($B130="",W$6=""),"",IF(INDEX(mydata,MATCH($B130,Data!$A:$A,0),MATCH(W$6,Data!$1:$1,0))=0,"",INDEX(mydata,MATCH($B130,Data!$A:$A,0),MATCH(W$6,Data!$1:$1,0))))</f>
        <v/>
      </c>
    </row>
    <row r="131" spans="1:23" x14ac:dyDescent="0.4">
      <c r="A131" s="43" t="str">
        <f ca="1">IF(B131="","",IF(INDEX(Data!$BR:$BR,MATCH(B131,Data!$A:$A,0),1)=0,"",INDEX(Data!$BR:$BR,MATCH(B131,Data!$A:$A,0),1)))</f>
        <v/>
      </c>
      <c r="B131" s="164" t="str" cm="1">
        <f t="array" aca="1" ref="B131" ca="1">IFERROR(_xlfn.SINGLE(INDEX(Data!A$1:$A$1009,_xlfn.AGGREGATE(15,6,((Data!$D$1:$D$1009=1)/(Data!$D$1:$D$1009=1))*ROW(Data!$D$1:$D$1009),ROW(B131)-ROW(B$6)),1)),"")</f>
        <v/>
      </c>
      <c r="C131" s="164" t="str">
        <f t="shared" ca="1" si="9"/>
        <v/>
      </c>
      <c r="D131" s="164" t="str">
        <f t="shared" ca="1" si="10"/>
        <v/>
      </c>
      <c r="E131" s="164" t="str">
        <f t="shared" ca="1" si="11"/>
        <v/>
      </c>
      <c r="R131" s="164" t="str">
        <f ca="1">IF(OR($B131="",R$6=""),"",IF(INDEX(mydata,MATCH($B131,Data!$A:$A,0),MATCH(R$6,Data!$1:$1,0))=0,"",INDEX(mydata,MATCH($B131,Data!$A:$A,0),MATCH(R$6,Data!$1:$1,0))))</f>
        <v/>
      </c>
      <c r="S131" s="164" t="str">
        <f ca="1">IF(OR($B131="",S$6=""),"",IF(INDEX(mydata,MATCH($B131,Data!$A:$A,0),MATCH(S$6,Data!$1:$1,0))=0,"",INDEX(mydata,MATCH($B131,Data!$A:$A,0),MATCH(S$6,Data!$1:$1,0))))</f>
        <v/>
      </c>
      <c r="T131" s="164" t="str">
        <f ca="1">IF(OR($B131="",T$6=""),"",IF(INDEX(mydata,MATCH($B131,Data!$A:$A,0),MATCH(T$6,Data!$1:$1,0))=0,"",INDEX(mydata,MATCH($B131,Data!$A:$A,0),MATCH(T$6,Data!$1:$1,0))))</f>
        <v/>
      </c>
      <c r="U131" s="164" t="str">
        <f ca="1">IF(OR($B131="",U$6=""),"",IF(INDEX(mydata,MATCH($B131,Data!$A:$A,0),MATCH(U$6,Data!$1:$1,0))=0,"",INDEX(mydata,MATCH($B131,Data!$A:$A,0),MATCH(U$6,Data!$1:$1,0))))</f>
        <v/>
      </c>
      <c r="V131" s="164" t="str">
        <f ca="1">IF(OR($B131="",V$6=""),"",IF(INDEX(mydata,MATCH($B131,Data!$A:$A,0),MATCH(V$6,Data!$1:$1,0))=0,"",INDEX(mydata,MATCH($B131,Data!$A:$A,0),MATCH(V$6,Data!$1:$1,0))))</f>
        <v/>
      </c>
      <c r="W131" s="164" t="str">
        <f ca="1">IF(OR($B131="",W$6=""),"",IF(INDEX(mydata,MATCH($B131,Data!$A:$A,0),MATCH(W$6,Data!$1:$1,0))=0,"",INDEX(mydata,MATCH($B131,Data!$A:$A,0),MATCH(W$6,Data!$1:$1,0))))</f>
        <v/>
      </c>
    </row>
    <row r="132" spans="1:23" x14ac:dyDescent="0.4">
      <c r="A132" s="43" t="str">
        <f ca="1">IF(B132="","",IF(INDEX(Data!$BR:$BR,MATCH(B132,Data!$A:$A,0),1)=0,"",INDEX(Data!$BR:$BR,MATCH(B132,Data!$A:$A,0),1)))</f>
        <v/>
      </c>
      <c r="B132" s="164" t="str" cm="1">
        <f t="array" aca="1" ref="B132" ca="1">IFERROR(_xlfn.SINGLE(INDEX(Data!A$1:$A$1009,_xlfn.AGGREGATE(15,6,((Data!$D$1:$D$1009=1)/(Data!$D$1:$D$1009=1))*ROW(Data!$D$1:$D$1009),ROW(B132)-ROW(B$6)),1)),"")</f>
        <v/>
      </c>
      <c r="C132" s="164" t="str">
        <f t="shared" ca="1" si="9"/>
        <v/>
      </c>
      <c r="D132" s="164" t="str">
        <f t="shared" ca="1" si="10"/>
        <v/>
      </c>
      <c r="E132" s="164" t="str">
        <f t="shared" ca="1" si="11"/>
        <v/>
      </c>
      <c r="R132" s="164" t="str">
        <f ca="1">IF(OR($B132="",R$6=""),"",IF(INDEX(mydata,MATCH($B132,Data!$A:$A,0),MATCH(R$6,Data!$1:$1,0))=0,"",INDEX(mydata,MATCH($B132,Data!$A:$A,0),MATCH(R$6,Data!$1:$1,0))))</f>
        <v/>
      </c>
      <c r="S132" s="164" t="str">
        <f ca="1">IF(OR($B132="",S$6=""),"",IF(INDEX(mydata,MATCH($B132,Data!$A:$A,0),MATCH(S$6,Data!$1:$1,0))=0,"",INDEX(mydata,MATCH($B132,Data!$A:$A,0),MATCH(S$6,Data!$1:$1,0))))</f>
        <v/>
      </c>
      <c r="T132" s="164" t="str">
        <f ca="1">IF(OR($B132="",T$6=""),"",IF(INDEX(mydata,MATCH($B132,Data!$A:$A,0),MATCH(T$6,Data!$1:$1,0))=0,"",INDEX(mydata,MATCH($B132,Data!$A:$A,0),MATCH(T$6,Data!$1:$1,0))))</f>
        <v/>
      </c>
      <c r="U132" s="164" t="str">
        <f ca="1">IF(OR($B132="",U$6=""),"",IF(INDEX(mydata,MATCH($B132,Data!$A:$A,0),MATCH(U$6,Data!$1:$1,0))=0,"",INDEX(mydata,MATCH($B132,Data!$A:$A,0),MATCH(U$6,Data!$1:$1,0))))</f>
        <v/>
      </c>
      <c r="V132" s="164" t="str">
        <f ca="1">IF(OR($B132="",V$6=""),"",IF(INDEX(mydata,MATCH($B132,Data!$A:$A,0),MATCH(V$6,Data!$1:$1,0))=0,"",INDEX(mydata,MATCH($B132,Data!$A:$A,0),MATCH(V$6,Data!$1:$1,0))))</f>
        <v/>
      </c>
      <c r="W132" s="164" t="str">
        <f ca="1">IF(OR($B132="",W$6=""),"",IF(INDEX(mydata,MATCH($B132,Data!$A:$A,0),MATCH(W$6,Data!$1:$1,0))=0,"",INDEX(mydata,MATCH($B132,Data!$A:$A,0),MATCH(W$6,Data!$1:$1,0))))</f>
        <v/>
      </c>
    </row>
    <row r="133" spans="1:23" x14ac:dyDescent="0.4">
      <c r="A133" s="43" t="str">
        <f ca="1">IF(B133="","",IF(INDEX(Data!$BR:$BR,MATCH(B133,Data!$A:$A,0),1)=0,"",INDEX(Data!$BR:$BR,MATCH(B133,Data!$A:$A,0),1)))</f>
        <v/>
      </c>
      <c r="B133" s="164" t="str" cm="1">
        <f t="array" aca="1" ref="B133" ca="1">IFERROR(_xlfn.SINGLE(INDEX(Data!A$1:$A$1009,_xlfn.AGGREGATE(15,6,((Data!$D$1:$D$1009=1)/(Data!$D$1:$D$1009=1))*ROW(Data!$D$1:$D$1009),ROW(B133)-ROW(B$6)),1)),"")</f>
        <v/>
      </c>
      <c r="C133" s="164" t="str">
        <f t="shared" ca="1" si="9"/>
        <v/>
      </c>
      <c r="D133" s="164" t="str">
        <f t="shared" ca="1" si="10"/>
        <v/>
      </c>
      <c r="E133" s="164" t="str">
        <f t="shared" ca="1" si="11"/>
        <v/>
      </c>
      <c r="R133" s="164" t="str">
        <f ca="1">IF(OR($B133="",R$6=""),"",IF(INDEX(mydata,MATCH($B133,Data!$A:$A,0),MATCH(R$6,Data!$1:$1,0))=0,"",INDEX(mydata,MATCH($B133,Data!$A:$A,0),MATCH(R$6,Data!$1:$1,0))))</f>
        <v/>
      </c>
      <c r="S133" s="164" t="str">
        <f ca="1">IF(OR($B133="",S$6=""),"",IF(INDEX(mydata,MATCH($B133,Data!$A:$A,0),MATCH(S$6,Data!$1:$1,0))=0,"",INDEX(mydata,MATCH($B133,Data!$A:$A,0),MATCH(S$6,Data!$1:$1,0))))</f>
        <v/>
      </c>
      <c r="T133" s="164" t="str">
        <f ca="1">IF(OR($B133="",T$6=""),"",IF(INDEX(mydata,MATCH($B133,Data!$A:$A,0),MATCH(T$6,Data!$1:$1,0))=0,"",INDEX(mydata,MATCH($B133,Data!$A:$A,0),MATCH(T$6,Data!$1:$1,0))))</f>
        <v/>
      </c>
      <c r="U133" s="164" t="str">
        <f ca="1">IF(OR($B133="",U$6=""),"",IF(INDEX(mydata,MATCH($B133,Data!$A:$A,0),MATCH(U$6,Data!$1:$1,0))=0,"",INDEX(mydata,MATCH($B133,Data!$A:$A,0),MATCH(U$6,Data!$1:$1,0))))</f>
        <v/>
      </c>
      <c r="V133" s="164" t="str">
        <f ca="1">IF(OR($B133="",V$6=""),"",IF(INDEX(mydata,MATCH($B133,Data!$A:$A,0),MATCH(V$6,Data!$1:$1,0))=0,"",INDEX(mydata,MATCH($B133,Data!$A:$A,0),MATCH(V$6,Data!$1:$1,0))))</f>
        <v/>
      </c>
      <c r="W133" s="164" t="str">
        <f ca="1">IF(OR($B133="",W$6=""),"",IF(INDEX(mydata,MATCH($B133,Data!$A:$A,0),MATCH(W$6,Data!$1:$1,0))=0,"",INDEX(mydata,MATCH($B133,Data!$A:$A,0),MATCH(W$6,Data!$1:$1,0))))</f>
        <v/>
      </c>
    </row>
    <row r="134" spans="1:23" x14ac:dyDescent="0.4">
      <c r="A134" s="43" t="str">
        <f ca="1">IF(B134="","",IF(INDEX(Data!$BR:$BR,MATCH(B134,Data!$A:$A,0),1)=0,"",INDEX(Data!$BR:$BR,MATCH(B134,Data!$A:$A,0),1)))</f>
        <v/>
      </c>
      <c r="B134" s="164" t="str" cm="1">
        <f t="array" aca="1" ref="B134" ca="1">IFERROR(_xlfn.SINGLE(INDEX(Data!A$1:$A$1009,_xlfn.AGGREGATE(15,6,((Data!$D$1:$D$1009=1)/(Data!$D$1:$D$1009=1))*ROW(Data!$D$1:$D$1009),ROW(B134)-ROW(B$6)),1)),"")</f>
        <v/>
      </c>
      <c r="C134" s="164" t="str">
        <f t="shared" ca="1" si="9"/>
        <v/>
      </c>
      <c r="D134" s="164" t="str">
        <f t="shared" ca="1" si="10"/>
        <v/>
      </c>
      <c r="E134" s="164" t="str">
        <f t="shared" ca="1" si="11"/>
        <v/>
      </c>
      <c r="R134" s="164" t="str">
        <f ca="1">IF(OR($B134="",R$6=""),"",IF(INDEX(mydata,MATCH($B134,Data!$A:$A,0),MATCH(R$6,Data!$1:$1,0))=0,"",INDEX(mydata,MATCH($B134,Data!$A:$A,0),MATCH(R$6,Data!$1:$1,0))))</f>
        <v/>
      </c>
      <c r="S134" s="164" t="str">
        <f ca="1">IF(OR($B134="",S$6=""),"",IF(INDEX(mydata,MATCH($B134,Data!$A:$A,0),MATCH(S$6,Data!$1:$1,0))=0,"",INDEX(mydata,MATCH($B134,Data!$A:$A,0),MATCH(S$6,Data!$1:$1,0))))</f>
        <v/>
      </c>
      <c r="T134" s="164" t="str">
        <f ca="1">IF(OR($B134="",T$6=""),"",IF(INDEX(mydata,MATCH($B134,Data!$A:$A,0),MATCH(T$6,Data!$1:$1,0))=0,"",INDEX(mydata,MATCH($B134,Data!$A:$A,0),MATCH(T$6,Data!$1:$1,0))))</f>
        <v/>
      </c>
      <c r="U134" s="164" t="str">
        <f ca="1">IF(OR($B134="",U$6=""),"",IF(INDEX(mydata,MATCH($B134,Data!$A:$A,0),MATCH(U$6,Data!$1:$1,0))=0,"",INDEX(mydata,MATCH($B134,Data!$A:$A,0),MATCH(U$6,Data!$1:$1,0))))</f>
        <v/>
      </c>
      <c r="V134" s="164" t="str">
        <f ca="1">IF(OR($B134="",V$6=""),"",IF(INDEX(mydata,MATCH($B134,Data!$A:$A,0),MATCH(V$6,Data!$1:$1,0))=0,"",INDEX(mydata,MATCH($B134,Data!$A:$A,0),MATCH(V$6,Data!$1:$1,0))))</f>
        <v/>
      </c>
      <c r="W134" s="164" t="str">
        <f ca="1">IF(OR($B134="",W$6=""),"",IF(INDEX(mydata,MATCH($B134,Data!$A:$A,0),MATCH(W$6,Data!$1:$1,0))=0,"",INDEX(mydata,MATCH($B134,Data!$A:$A,0),MATCH(W$6,Data!$1:$1,0))))</f>
        <v/>
      </c>
    </row>
    <row r="135" spans="1:23" x14ac:dyDescent="0.4">
      <c r="A135" s="43" t="str">
        <f ca="1">IF(B135="","",IF(INDEX(Data!$BR:$BR,MATCH(B135,Data!$A:$A,0),1)=0,"",INDEX(Data!$BR:$BR,MATCH(B135,Data!$A:$A,0),1)))</f>
        <v/>
      </c>
      <c r="B135" s="164" t="str" cm="1">
        <f t="array" aca="1" ref="B135" ca="1">IFERROR(_xlfn.SINGLE(INDEX(Data!A$1:$A$1009,_xlfn.AGGREGATE(15,6,((Data!$D$1:$D$1009=1)/(Data!$D$1:$D$1009=1))*ROW(Data!$D$1:$D$1009),ROW(B135)-ROW(B$6)),1)),"")</f>
        <v/>
      </c>
      <c r="C135" s="164" t="str">
        <f t="shared" ref="C135:C166" ca="1" si="12">IF(OR($B135="",R$6=""),"",IF(R135="Yes",R$6,IF(R135&lt;&gt;"",R$6&amp;" - "&amp;R135,IF(S135="Yes",S$6,IF(S135&lt;&gt;"",S$6&amp;" - "&amp;S135,"")))))</f>
        <v/>
      </c>
      <c r="D135" s="164" t="str">
        <f t="shared" ref="D135:D166" ca="1" si="13">IF(OR($B135="",T$6=""),"",IF(T135="Yes",T$6,IF(T135&lt;&gt;"",T$6&amp;" - "&amp;T135,IF(U135="Yes",U$6,IF(U135&lt;&gt;"",U$6&amp;" - "&amp;U135,"")))))</f>
        <v/>
      </c>
      <c r="E135" s="164" t="str">
        <f t="shared" ref="E135:E166" ca="1" si="14">IF(OR($B135="",V$6=""),"",IF(V135="Yes",V$6,IF(V135&lt;&gt;"",V$6&amp;" - "&amp;V135,IF(W135="Yes",W$6,IF(W135&lt;&gt;"",W$6&amp;" - "&amp;W135,"")))))</f>
        <v/>
      </c>
      <c r="R135" s="164" t="str">
        <f ca="1">IF(OR($B135="",R$6=""),"",IF(INDEX(mydata,MATCH($B135,Data!$A:$A,0),MATCH(R$6,Data!$1:$1,0))=0,"",INDEX(mydata,MATCH($B135,Data!$A:$A,0),MATCH(R$6,Data!$1:$1,0))))</f>
        <v/>
      </c>
      <c r="S135" s="164" t="str">
        <f ca="1">IF(OR($B135="",S$6=""),"",IF(INDEX(mydata,MATCH($B135,Data!$A:$A,0),MATCH(S$6,Data!$1:$1,0))=0,"",INDEX(mydata,MATCH($B135,Data!$A:$A,0),MATCH(S$6,Data!$1:$1,0))))</f>
        <v/>
      </c>
      <c r="T135" s="164" t="str">
        <f ca="1">IF(OR($B135="",T$6=""),"",IF(INDEX(mydata,MATCH($B135,Data!$A:$A,0),MATCH(T$6,Data!$1:$1,0))=0,"",INDEX(mydata,MATCH($B135,Data!$A:$A,0),MATCH(T$6,Data!$1:$1,0))))</f>
        <v/>
      </c>
      <c r="U135" s="164" t="str">
        <f ca="1">IF(OR($B135="",U$6=""),"",IF(INDEX(mydata,MATCH($B135,Data!$A:$A,0),MATCH(U$6,Data!$1:$1,0))=0,"",INDEX(mydata,MATCH($B135,Data!$A:$A,0),MATCH(U$6,Data!$1:$1,0))))</f>
        <v/>
      </c>
      <c r="V135" s="164" t="str">
        <f ca="1">IF(OR($B135="",V$6=""),"",IF(INDEX(mydata,MATCH($B135,Data!$A:$A,0),MATCH(V$6,Data!$1:$1,0))=0,"",INDEX(mydata,MATCH($B135,Data!$A:$A,0),MATCH(V$6,Data!$1:$1,0))))</f>
        <v/>
      </c>
      <c r="W135" s="164" t="str">
        <f ca="1">IF(OR($B135="",W$6=""),"",IF(INDEX(mydata,MATCH($B135,Data!$A:$A,0),MATCH(W$6,Data!$1:$1,0))=0,"",INDEX(mydata,MATCH($B135,Data!$A:$A,0),MATCH(W$6,Data!$1:$1,0))))</f>
        <v/>
      </c>
    </row>
    <row r="136" spans="1:23" x14ac:dyDescent="0.4">
      <c r="A136" s="43" t="str">
        <f ca="1">IF(B136="","",IF(INDEX(Data!$BR:$BR,MATCH(B136,Data!$A:$A,0),1)=0,"",INDEX(Data!$BR:$BR,MATCH(B136,Data!$A:$A,0),1)))</f>
        <v/>
      </c>
      <c r="B136" s="164" t="str" cm="1">
        <f t="array" aca="1" ref="B136" ca="1">IFERROR(_xlfn.SINGLE(INDEX(Data!A$1:$A$1009,_xlfn.AGGREGATE(15,6,((Data!$D$1:$D$1009=1)/(Data!$D$1:$D$1009=1))*ROW(Data!$D$1:$D$1009),ROW(B136)-ROW(B$6)),1)),"")</f>
        <v/>
      </c>
      <c r="C136" s="164" t="str">
        <f t="shared" ca="1" si="12"/>
        <v/>
      </c>
      <c r="D136" s="164" t="str">
        <f t="shared" ca="1" si="13"/>
        <v/>
      </c>
      <c r="E136" s="164" t="str">
        <f t="shared" ca="1" si="14"/>
        <v/>
      </c>
      <c r="R136" s="164" t="str">
        <f ca="1">IF(OR($B136="",R$6=""),"",IF(INDEX(mydata,MATCH($B136,Data!$A:$A,0),MATCH(R$6,Data!$1:$1,0))=0,"",INDEX(mydata,MATCH($B136,Data!$A:$A,0),MATCH(R$6,Data!$1:$1,0))))</f>
        <v/>
      </c>
      <c r="S136" s="164" t="str">
        <f ca="1">IF(OR($B136="",S$6=""),"",IF(INDEX(mydata,MATCH($B136,Data!$A:$A,0),MATCH(S$6,Data!$1:$1,0))=0,"",INDEX(mydata,MATCH($B136,Data!$A:$A,0),MATCH(S$6,Data!$1:$1,0))))</f>
        <v/>
      </c>
      <c r="T136" s="164" t="str">
        <f ca="1">IF(OR($B136="",T$6=""),"",IF(INDEX(mydata,MATCH($B136,Data!$A:$A,0),MATCH(T$6,Data!$1:$1,0))=0,"",INDEX(mydata,MATCH($B136,Data!$A:$A,0),MATCH(T$6,Data!$1:$1,0))))</f>
        <v/>
      </c>
      <c r="U136" s="164" t="str">
        <f ca="1">IF(OR($B136="",U$6=""),"",IF(INDEX(mydata,MATCH($B136,Data!$A:$A,0),MATCH(U$6,Data!$1:$1,0))=0,"",INDEX(mydata,MATCH($B136,Data!$A:$A,0),MATCH(U$6,Data!$1:$1,0))))</f>
        <v/>
      </c>
      <c r="V136" s="164" t="str">
        <f ca="1">IF(OR($B136="",V$6=""),"",IF(INDEX(mydata,MATCH($B136,Data!$A:$A,0),MATCH(V$6,Data!$1:$1,0))=0,"",INDEX(mydata,MATCH($B136,Data!$A:$A,0),MATCH(V$6,Data!$1:$1,0))))</f>
        <v/>
      </c>
      <c r="W136" s="164" t="str">
        <f ca="1">IF(OR($B136="",W$6=""),"",IF(INDEX(mydata,MATCH($B136,Data!$A:$A,0),MATCH(W$6,Data!$1:$1,0))=0,"",INDEX(mydata,MATCH($B136,Data!$A:$A,0),MATCH(W$6,Data!$1:$1,0))))</f>
        <v/>
      </c>
    </row>
    <row r="137" spans="1:23" x14ac:dyDescent="0.4">
      <c r="A137" s="43" t="str">
        <f ca="1">IF(B137="","",IF(INDEX(Data!$BR:$BR,MATCH(B137,Data!$A:$A,0),1)=0,"",INDEX(Data!$BR:$BR,MATCH(B137,Data!$A:$A,0),1)))</f>
        <v/>
      </c>
      <c r="B137" s="164" t="str" cm="1">
        <f t="array" aca="1" ref="B137" ca="1">IFERROR(_xlfn.SINGLE(INDEX(Data!A$1:$A$1009,_xlfn.AGGREGATE(15,6,((Data!$D$1:$D$1009=1)/(Data!$D$1:$D$1009=1))*ROW(Data!$D$1:$D$1009),ROW(B137)-ROW(B$6)),1)),"")</f>
        <v/>
      </c>
      <c r="C137" s="164" t="str">
        <f t="shared" ca="1" si="12"/>
        <v/>
      </c>
      <c r="D137" s="164" t="str">
        <f t="shared" ca="1" si="13"/>
        <v/>
      </c>
      <c r="E137" s="164" t="str">
        <f t="shared" ca="1" si="14"/>
        <v/>
      </c>
      <c r="R137" s="164" t="str">
        <f ca="1">IF(OR($B137="",R$6=""),"",IF(INDEX(mydata,MATCH($B137,Data!$A:$A,0),MATCH(R$6,Data!$1:$1,0))=0,"",INDEX(mydata,MATCH($B137,Data!$A:$A,0),MATCH(R$6,Data!$1:$1,0))))</f>
        <v/>
      </c>
      <c r="S137" s="164" t="str">
        <f ca="1">IF(OR($B137="",S$6=""),"",IF(INDEX(mydata,MATCH($B137,Data!$A:$A,0),MATCH(S$6,Data!$1:$1,0))=0,"",INDEX(mydata,MATCH($B137,Data!$A:$A,0),MATCH(S$6,Data!$1:$1,0))))</f>
        <v/>
      </c>
      <c r="T137" s="164" t="str">
        <f ca="1">IF(OR($B137="",T$6=""),"",IF(INDEX(mydata,MATCH($B137,Data!$A:$A,0),MATCH(T$6,Data!$1:$1,0))=0,"",INDEX(mydata,MATCH($B137,Data!$A:$A,0),MATCH(T$6,Data!$1:$1,0))))</f>
        <v/>
      </c>
      <c r="U137" s="164" t="str">
        <f ca="1">IF(OR($B137="",U$6=""),"",IF(INDEX(mydata,MATCH($B137,Data!$A:$A,0),MATCH(U$6,Data!$1:$1,0))=0,"",INDEX(mydata,MATCH($B137,Data!$A:$A,0),MATCH(U$6,Data!$1:$1,0))))</f>
        <v/>
      </c>
      <c r="V137" s="164" t="str">
        <f ca="1">IF(OR($B137="",V$6=""),"",IF(INDEX(mydata,MATCH($B137,Data!$A:$A,0),MATCH(V$6,Data!$1:$1,0))=0,"",INDEX(mydata,MATCH($B137,Data!$A:$A,0),MATCH(V$6,Data!$1:$1,0))))</f>
        <v/>
      </c>
      <c r="W137" s="164" t="str">
        <f ca="1">IF(OR($B137="",W$6=""),"",IF(INDEX(mydata,MATCH($B137,Data!$A:$A,0),MATCH(W$6,Data!$1:$1,0))=0,"",INDEX(mydata,MATCH($B137,Data!$A:$A,0),MATCH(W$6,Data!$1:$1,0))))</f>
        <v/>
      </c>
    </row>
    <row r="138" spans="1:23" x14ac:dyDescent="0.4">
      <c r="A138" s="43" t="str">
        <f ca="1">IF(B138="","",IF(INDEX(Data!$BR:$BR,MATCH(B138,Data!$A:$A,0),1)=0,"",INDEX(Data!$BR:$BR,MATCH(B138,Data!$A:$A,0),1)))</f>
        <v/>
      </c>
      <c r="B138" s="164" t="str" cm="1">
        <f t="array" aca="1" ref="B138" ca="1">IFERROR(_xlfn.SINGLE(INDEX(Data!A$1:$A$1009,_xlfn.AGGREGATE(15,6,((Data!$D$1:$D$1009=1)/(Data!$D$1:$D$1009=1))*ROW(Data!$D$1:$D$1009),ROW(B138)-ROW(B$6)),1)),"")</f>
        <v/>
      </c>
      <c r="C138" s="164" t="str">
        <f t="shared" ca="1" si="12"/>
        <v/>
      </c>
      <c r="D138" s="164" t="str">
        <f t="shared" ca="1" si="13"/>
        <v/>
      </c>
      <c r="E138" s="164" t="str">
        <f t="shared" ca="1" si="14"/>
        <v/>
      </c>
      <c r="R138" s="164" t="str">
        <f ca="1">IF(OR($B138="",R$6=""),"",IF(INDEX(mydata,MATCH($B138,Data!$A:$A,0),MATCH(R$6,Data!$1:$1,0))=0,"",INDEX(mydata,MATCH($B138,Data!$A:$A,0),MATCH(R$6,Data!$1:$1,0))))</f>
        <v/>
      </c>
      <c r="S138" s="164" t="str">
        <f ca="1">IF(OR($B138="",S$6=""),"",IF(INDEX(mydata,MATCH($B138,Data!$A:$A,0),MATCH(S$6,Data!$1:$1,0))=0,"",INDEX(mydata,MATCH($B138,Data!$A:$A,0),MATCH(S$6,Data!$1:$1,0))))</f>
        <v/>
      </c>
      <c r="T138" s="164" t="str">
        <f ca="1">IF(OR($B138="",T$6=""),"",IF(INDEX(mydata,MATCH($B138,Data!$A:$A,0),MATCH(T$6,Data!$1:$1,0))=0,"",INDEX(mydata,MATCH($B138,Data!$A:$A,0),MATCH(T$6,Data!$1:$1,0))))</f>
        <v/>
      </c>
      <c r="U138" s="164" t="str">
        <f ca="1">IF(OR($B138="",U$6=""),"",IF(INDEX(mydata,MATCH($B138,Data!$A:$A,0),MATCH(U$6,Data!$1:$1,0))=0,"",INDEX(mydata,MATCH($B138,Data!$A:$A,0),MATCH(U$6,Data!$1:$1,0))))</f>
        <v/>
      </c>
      <c r="V138" s="164" t="str">
        <f ca="1">IF(OR($B138="",V$6=""),"",IF(INDEX(mydata,MATCH($B138,Data!$A:$A,0),MATCH(V$6,Data!$1:$1,0))=0,"",INDEX(mydata,MATCH($B138,Data!$A:$A,0),MATCH(V$6,Data!$1:$1,0))))</f>
        <v/>
      </c>
      <c r="W138" s="164" t="str">
        <f ca="1">IF(OR($B138="",W$6=""),"",IF(INDEX(mydata,MATCH($B138,Data!$A:$A,0),MATCH(W$6,Data!$1:$1,0))=0,"",INDEX(mydata,MATCH($B138,Data!$A:$A,0),MATCH(W$6,Data!$1:$1,0))))</f>
        <v/>
      </c>
    </row>
    <row r="139" spans="1:23" x14ac:dyDescent="0.4">
      <c r="A139" s="43" t="str">
        <f ca="1">IF(B139="","",IF(INDEX(Data!$BR:$BR,MATCH(B139,Data!$A:$A,0),1)=0,"",INDEX(Data!$BR:$BR,MATCH(B139,Data!$A:$A,0),1)))</f>
        <v/>
      </c>
      <c r="B139" s="164" t="str" cm="1">
        <f t="array" aca="1" ref="B139" ca="1">IFERROR(_xlfn.SINGLE(INDEX(Data!A$1:$A$1009,_xlfn.AGGREGATE(15,6,((Data!$D$1:$D$1009=1)/(Data!$D$1:$D$1009=1))*ROW(Data!$D$1:$D$1009),ROW(B139)-ROW(B$6)),1)),"")</f>
        <v/>
      </c>
      <c r="C139" s="164" t="str">
        <f t="shared" ca="1" si="12"/>
        <v/>
      </c>
      <c r="D139" s="164" t="str">
        <f t="shared" ca="1" si="13"/>
        <v/>
      </c>
      <c r="E139" s="164" t="str">
        <f t="shared" ca="1" si="14"/>
        <v/>
      </c>
      <c r="R139" s="164" t="str">
        <f ca="1">IF(OR($B139="",R$6=""),"",IF(INDEX(mydata,MATCH($B139,Data!$A:$A,0),MATCH(R$6,Data!$1:$1,0))=0,"",INDEX(mydata,MATCH($B139,Data!$A:$A,0),MATCH(R$6,Data!$1:$1,0))))</f>
        <v/>
      </c>
      <c r="S139" s="164" t="str">
        <f ca="1">IF(OR($B139="",S$6=""),"",IF(INDEX(mydata,MATCH($B139,Data!$A:$A,0),MATCH(S$6,Data!$1:$1,0))=0,"",INDEX(mydata,MATCH($B139,Data!$A:$A,0),MATCH(S$6,Data!$1:$1,0))))</f>
        <v/>
      </c>
      <c r="T139" s="164" t="str">
        <f ca="1">IF(OR($B139="",T$6=""),"",IF(INDEX(mydata,MATCH($B139,Data!$A:$A,0),MATCH(T$6,Data!$1:$1,0))=0,"",INDEX(mydata,MATCH($B139,Data!$A:$A,0),MATCH(T$6,Data!$1:$1,0))))</f>
        <v/>
      </c>
      <c r="U139" s="164" t="str">
        <f ca="1">IF(OR($B139="",U$6=""),"",IF(INDEX(mydata,MATCH($B139,Data!$A:$A,0),MATCH(U$6,Data!$1:$1,0))=0,"",INDEX(mydata,MATCH($B139,Data!$A:$A,0),MATCH(U$6,Data!$1:$1,0))))</f>
        <v/>
      </c>
      <c r="V139" s="164" t="str">
        <f ca="1">IF(OR($B139="",V$6=""),"",IF(INDEX(mydata,MATCH($B139,Data!$A:$A,0),MATCH(V$6,Data!$1:$1,0))=0,"",INDEX(mydata,MATCH($B139,Data!$A:$A,0),MATCH(V$6,Data!$1:$1,0))))</f>
        <v/>
      </c>
      <c r="W139" s="164" t="str">
        <f ca="1">IF(OR($B139="",W$6=""),"",IF(INDEX(mydata,MATCH($B139,Data!$A:$A,0),MATCH(W$6,Data!$1:$1,0))=0,"",INDEX(mydata,MATCH($B139,Data!$A:$A,0),MATCH(W$6,Data!$1:$1,0))))</f>
        <v/>
      </c>
    </row>
    <row r="140" spans="1:23" x14ac:dyDescent="0.4">
      <c r="A140" s="43" t="str">
        <f ca="1">IF(B140="","",IF(INDEX(Data!$BR:$BR,MATCH(B140,Data!$A:$A,0),1)=0,"",INDEX(Data!$BR:$BR,MATCH(B140,Data!$A:$A,0),1)))</f>
        <v/>
      </c>
      <c r="B140" s="164" t="str" cm="1">
        <f t="array" aca="1" ref="B140" ca="1">IFERROR(_xlfn.SINGLE(INDEX(Data!A$1:$A$1009,_xlfn.AGGREGATE(15,6,((Data!$D$1:$D$1009=1)/(Data!$D$1:$D$1009=1))*ROW(Data!$D$1:$D$1009),ROW(B140)-ROW(B$6)),1)),"")</f>
        <v/>
      </c>
      <c r="C140" s="164" t="str">
        <f t="shared" ca="1" si="12"/>
        <v/>
      </c>
      <c r="D140" s="164" t="str">
        <f t="shared" ca="1" si="13"/>
        <v/>
      </c>
      <c r="E140" s="164" t="str">
        <f t="shared" ca="1" si="14"/>
        <v/>
      </c>
      <c r="R140" s="164" t="str">
        <f ca="1">IF(OR($B140="",R$6=""),"",IF(INDEX(mydata,MATCH($B140,Data!$A:$A,0),MATCH(R$6,Data!$1:$1,0))=0,"",INDEX(mydata,MATCH($B140,Data!$A:$A,0),MATCH(R$6,Data!$1:$1,0))))</f>
        <v/>
      </c>
      <c r="S140" s="164" t="str">
        <f ca="1">IF(OR($B140="",S$6=""),"",IF(INDEX(mydata,MATCH($B140,Data!$A:$A,0),MATCH(S$6,Data!$1:$1,0))=0,"",INDEX(mydata,MATCH($B140,Data!$A:$A,0),MATCH(S$6,Data!$1:$1,0))))</f>
        <v/>
      </c>
      <c r="T140" s="164" t="str">
        <f ca="1">IF(OR($B140="",T$6=""),"",IF(INDEX(mydata,MATCH($B140,Data!$A:$A,0),MATCH(T$6,Data!$1:$1,0))=0,"",INDEX(mydata,MATCH($B140,Data!$A:$A,0),MATCH(T$6,Data!$1:$1,0))))</f>
        <v/>
      </c>
      <c r="U140" s="164" t="str">
        <f ca="1">IF(OR($B140="",U$6=""),"",IF(INDEX(mydata,MATCH($B140,Data!$A:$A,0),MATCH(U$6,Data!$1:$1,0))=0,"",INDEX(mydata,MATCH($B140,Data!$A:$A,0),MATCH(U$6,Data!$1:$1,0))))</f>
        <v/>
      </c>
      <c r="V140" s="164" t="str">
        <f ca="1">IF(OR($B140="",V$6=""),"",IF(INDEX(mydata,MATCH($B140,Data!$A:$A,0),MATCH(V$6,Data!$1:$1,0))=0,"",INDEX(mydata,MATCH($B140,Data!$A:$A,0),MATCH(V$6,Data!$1:$1,0))))</f>
        <v/>
      </c>
      <c r="W140" s="164" t="str">
        <f ca="1">IF(OR($B140="",W$6=""),"",IF(INDEX(mydata,MATCH($B140,Data!$A:$A,0),MATCH(W$6,Data!$1:$1,0))=0,"",INDEX(mydata,MATCH($B140,Data!$A:$A,0),MATCH(W$6,Data!$1:$1,0))))</f>
        <v/>
      </c>
    </row>
    <row r="141" spans="1:23" x14ac:dyDescent="0.4">
      <c r="A141" s="43" t="str">
        <f ca="1">IF(B141="","",IF(INDEX(Data!$BR:$BR,MATCH(B141,Data!$A:$A,0),1)=0,"",INDEX(Data!$BR:$BR,MATCH(B141,Data!$A:$A,0),1)))</f>
        <v/>
      </c>
      <c r="B141" s="164" t="str" cm="1">
        <f t="array" aca="1" ref="B141" ca="1">IFERROR(_xlfn.SINGLE(INDEX(Data!A$1:$A$1009,_xlfn.AGGREGATE(15,6,((Data!$D$1:$D$1009=1)/(Data!$D$1:$D$1009=1))*ROW(Data!$D$1:$D$1009),ROW(B141)-ROW(B$6)),1)),"")</f>
        <v/>
      </c>
      <c r="C141" s="164" t="str">
        <f t="shared" ca="1" si="12"/>
        <v/>
      </c>
      <c r="D141" s="164" t="str">
        <f t="shared" ca="1" si="13"/>
        <v/>
      </c>
      <c r="E141" s="164" t="str">
        <f t="shared" ca="1" si="14"/>
        <v/>
      </c>
      <c r="R141" s="164" t="str">
        <f ca="1">IF(OR($B141="",R$6=""),"",IF(INDEX(mydata,MATCH($B141,Data!$A:$A,0),MATCH(R$6,Data!$1:$1,0))=0,"",INDEX(mydata,MATCH($B141,Data!$A:$A,0),MATCH(R$6,Data!$1:$1,0))))</f>
        <v/>
      </c>
      <c r="S141" s="164" t="str">
        <f ca="1">IF(OR($B141="",S$6=""),"",IF(INDEX(mydata,MATCH($B141,Data!$A:$A,0),MATCH(S$6,Data!$1:$1,0))=0,"",INDEX(mydata,MATCH($B141,Data!$A:$A,0),MATCH(S$6,Data!$1:$1,0))))</f>
        <v/>
      </c>
      <c r="T141" s="164" t="str">
        <f ca="1">IF(OR($B141="",T$6=""),"",IF(INDEX(mydata,MATCH($B141,Data!$A:$A,0),MATCH(T$6,Data!$1:$1,0))=0,"",INDEX(mydata,MATCH($B141,Data!$A:$A,0),MATCH(T$6,Data!$1:$1,0))))</f>
        <v/>
      </c>
      <c r="U141" s="164" t="str">
        <f ca="1">IF(OR($B141="",U$6=""),"",IF(INDEX(mydata,MATCH($B141,Data!$A:$A,0),MATCH(U$6,Data!$1:$1,0))=0,"",INDEX(mydata,MATCH($B141,Data!$A:$A,0),MATCH(U$6,Data!$1:$1,0))))</f>
        <v/>
      </c>
      <c r="V141" s="164" t="str">
        <f ca="1">IF(OR($B141="",V$6=""),"",IF(INDEX(mydata,MATCH($B141,Data!$A:$A,0),MATCH(V$6,Data!$1:$1,0))=0,"",INDEX(mydata,MATCH($B141,Data!$A:$A,0),MATCH(V$6,Data!$1:$1,0))))</f>
        <v/>
      </c>
      <c r="W141" s="164" t="str">
        <f ca="1">IF(OR($B141="",W$6=""),"",IF(INDEX(mydata,MATCH($B141,Data!$A:$A,0),MATCH(W$6,Data!$1:$1,0))=0,"",INDEX(mydata,MATCH($B141,Data!$A:$A,0),MATCH(W$6,Data!$1:$1,0))))</f>
        <v/>
      </c>
    </row>
    <row r="142" spans="1:23" x14ac:dyDescent="0.4">
      <c r="A142" s="43" t="str">
        <f ca="1">IF(B142="","",IF(INDEX(Data!$BR:$BR,MATCH(B142,Data!$A:$A,0),1)=0,"",INDEX(Data!$BR:$BR,MATCH(B142,Data!$A:$A,0),1)))</f>
        <v/>
      </c>
      <c r="B142" s="164" t="str" cm="1">
        <f t="array" aca="1" ref="B142" ca="1">IFERROR(_xlfn.SINGLE(INDEX(Data!A$1:$A$1009,_xlfn.AGGREGATE(15,6,((Data!$D$1:$D$1009=1)/(Data!$D$1:$D$1009=1))*ROW(Data!$D$1:$D$1009),ROW(B142)-ROW(B$6)),1)),"")</f>
        <v/>
      </c>
      <c r="C142" s="164" t="str">
        <f t="shared" ca="1" si="12"/>
        <v/>
      </c>
      <c r="D142" s="164" t="str">
        <f t="shared" ca="1" si="13"/>
        <v/>
      </c>
      <c r="E142" s="164" t="str">
        <f t="shared" ca="1" si="14"/>
        <v/>
      </c>
      <c r="R142" s="164" t="str">
        <f ca="1">IF(OR($B142="",R$6=""),"",IF(INDEX(mydata,MATCH($B142,Data!$A:$A,0),MATCH(R$6,Data!$1:$1,0))=0,"",INDEX(mydata,MATCH($B142,Data!$A:$A,0),MATCH(R$6,Data!$1:$1,0))))</f>
        <v/>
      </c>
      <c r="S142" s="164" t="str">
        <f ca="1">IF(OR($B142="",S$6=""),"",IF(INDEX(mydata,MATCH($B142,Data!$A:$A,0),MATCH(S$6,Data!$1:$1,0))=0,"",INDEX(mydata,MATCH($B142,Data!$A:$A,0),MATCH(S$6,Data!$1:$1,0))))</f>
        <v/>
      </c>
      <c r="T142" s="164" t="str">
        <f ca="1">IF(OR($B142="",T$6=""),"",IF(INDEX(mydata,MATCH($B142,Data!$A:$A,0),MATCH(T$6,Data!$1:$1,0))=0,"",INDEX(mydata,MATCH($B142,Data!$A:$A,0),MATCH(T$6,Data!$1:$1,0))))</f>
        <v/>
      </c>
      <c r="U142" s="164" t="str">
        <f ca="1">IF(OR($B142="",U$6=""),"",IF(INDEX(mydata,MATCH($B142,Data!$A:$A,0),MATCH(U$6,Data!$1:$1,0))=0,"",INDEX(mydata,MATCH($B142,Data!$A:$A,0),MATCH(U$6,Data!$1:$1,0))))</f>
        <v/>
      </c>
      <c r="V142" s="164" t="str">
        <f ca="1">IF(OR($B142="",V$6=""),"",IF(INDEX(mydata,MATCH($B142,Data!$A:$A,0),MATCH(V$6,Data!$1:$1,0))=0,"",INDEX(mydata,MATCH($B142,Data!$A:$A,0),MATCH(V$6,Data!$1:$1,0))))</f>
        <v/>
      </c>
      <c r="W142" s="164" t="str">
        <f ca="1">IF(OR($B142="",W$6=""),"",IF(INDEX(mydata,MATCH($B142,Data!$A:$A,0),MATCH(W$6,Data!$1:$1,0))=0,"",INDEX(mydata,MATCH($B142,Data!$A:$A,0),MATCH(W$6,Data!$1:$1,0))))</f>
        <v/>
      </c>
    </row>
    <row r="143" spans="1:23" x14ac:dyDescent="0.4">
      <c r="A143" s="43" t="str">
        <f ca="1">IF(B143="","",IF(INDEX(Data!$BR:$BR,MATCH(B143,Data!$A:$A,0),1)=0,"",INDEX(Data!$BR:$BR,MATCH(B143,Data!$A:$A,0),1)))</f>
        <v/>
      </c>
      <c r="B143" s="164" t="str" cm="1">
        <f t="array" aca="1" ref="B143" ca="1">IFERROR(_xlfn.SINGLE(INDEX(Data!A$1:$A$1009,_xlfn.AGGREGATE(15,6,((Data!$D$1:$D$1009=1)/(Data!$D$1:$D$1009=1))*ROW(Data!$D$1:$D$1009),ROW(B143)-ROW(B$6)),1)),"")</f>
        <v/>
      </c>
      <c r="C143" s="164" t="str">
        <f t="shared" ca="1" si="12"/>
        <v/>
      </c>
      <c r="D143" s="164" t="str">
        <f t="shared" ca="1" si="13"/>
        <v/>
      </c>
      <c r="E143" s="164" t="str">
        <f t="shared" ca="1" si="14"/>
        <v/>
      </c>
      <c r="R143" s="164" t="str">
        <f ca="1">IF(OR($B143="",R$6=""),"",IF(INDEX(mydata,MATCH($B143,Data!$A:$A,0),MATCH(R$6,Data!$1:$1,0))=0,"",INDEX(mydata,MATCH($B143,Data!$A:$A,0),MATCH(R$6,Data!$1:$1,0))))</f>
        <v/>
      </c>
      <c r="S143" s="164" t="str">
        <f ca="1">IF(OR($B143="",S$6=""),"",IF(INDEX(mydata,MATCH($B143,Data!$A:$A,0),MATCH(S$6,Data!$1:$1,0))=0,"",INDEX(mydata,MATCH($B143,Data!$A:$A,0),MATCH(S$6,Data!$1:$1,0))))</f>
        <v/>
      </c>
      <c r="T143" s="164" t="str">
        <f ca="1">IF(OR($B143="",T$6=""),"",IF(INDEX(mydata,MATCH($B143,Data!$A:$A,0),MATCH(T$6,Data!$1:$1,0))=0,"",INDEX(mydata,MATCH($B143,Data!$A:$A,0),MATCH(T$6,Data!$1:$1,0))))</f>
        <v/>
      </c>
      <c r="U143" s="164" t="str">
        <f ca="1">IF(OR($B143="",U$6=""),"",IF(INDEX(mydata,MATCH($B143,Data!$A:$A,0),MATCH(U$6,Data!$1:$1,0))=0,"",INDEX(mydata,MATCH($B143,Data!$A:$A,0),MATCH(U$6,Data!$1:$1,0))))</f>
        <v/>
      </c>
      <c r="V143" s="164" t="str">
        <f ca="1">IF(OR($B143="",V$6=""),"",IF(INDEX(mydata,MATCH($B143,Data!$A:$A,0),MATCH(V$6,Data!$1:$1,0))=0,"",INDEX(mydata,MATCH($B143,Data!$A:$A,0),MATCH(V$6,Data!$1:$1,0))))</f>
        <v/>
      </c>
      <c r="W143" s="164" t="str">
        <f ca="1">IF(OR($B143="",W$6=""),"",IF(INDEX(mydata,MATCH($B143,Data!$A:$A,0),MATCH(W$6,Data!$1:$1,0))=0,"",INDEX(mydata,MATCH($B143,Data!$A:$A,0),MATCH(W$6,Data!$1:$1,0))))</f>
        <v/>
      </c>
    </row>
    <row r="144" spans="1:23" x14ac:dyDescent="0.4">
      <c r="A144" s="43" t="str">
        <f ca="1">IF(B144="","",IF(INDEX(Data!$BR:$BR,MATCH(B144,Data!$A:$A,0),1)=0,"",INDEX(Data!$BR:$BR,MATCH(B144,Data!$A:$A,0),1)))</f>
        <v/>
      </c>
      <c r="B144" s="164" t="str" cm="1">
        <f t="array" aca="1" ref="B144" ca="1">IFERROR(_xlfn.SINGLE(INDEX(Data!A$1:$A$1009,_xlfn.AGGREGATE(15,6,((Data!$D$1:$D$1009=1)/(Data!$D$1:$D$1009=1))*ROW(Data!$D$1:$D$1009),ROW(B144)-ROW(B$6)),1)),"")</f>
        <v/>
      </c>
      <c r="C144" s="164" t="str">
        <f t="shared" ca="1" si="12"/>
        <v/>
      </c>
      <c r="D144" s="164" t="str">
        <f t="shared" ca="1" si="13"/>
        <v/>
      </c>
      <c r="E144" s="164" t="str">
        <f t="shared" ca="1" si="14"/>
        <v/>
      </c>
      <c r="R144" s="164" t="str">
        <f ca="1">IF(OR($B144="",R$6=""),"",IF(INDEX(mydata,MATCH($B144,Data!$A:$A,0),MATCH(R$6,Data!$1:$1,0))=0,"",INDEX(mydata,MATCH($B144,Data!$A:$A,0),MATCH(R$6,Data!$1:$1,0))))</f>
        <v/>
      </c>
      <c r="S144" s="164" t="str">
        <f ca="1">IF(OR($B144="",S$6=""),"",IF(INDEX(mydata,MATCH($B144,Data!$A:$A,0),MATCH(S$6,Data!$1:$1,0))=0,"",INDEX(mydata,MATCH($B144,Data!$A:$A,0),MATCH(S$6,Data!$1:$1,0))))</f>
        <v/>
      </c>
      <c r="T144" s="164" t="str">
        <f ca="1">IF(OR($B144="",T$6=""),"",IF(INDEX(mydata,MATCH($B144,Data!$A:$A,0),MATCH(T$6,Data!$1:$1,0))=0,"",INDEX(mydata,MATCH($B144,Data!$A:$A,0),MATCH(T$6,Data!$1:$1,0))))</f>
        <v/>
      </c>
      <c r="U144" s="164" t="str">
        <f ca="1">IF(OR($B144="",U$6=""),"",IF(INDEX(mydata,MATCH($B144,Data!$A:$A,0),MATCH(U$6,Data!$1:$1,0))=0,"",INDEX(mydata,MATCH($B144,Data!$A:$A,0),MATCH(U$6,Data!$1:$1,0))))</f>
        <v/>
      </c>
      <c r="V144" s="164" t="str">
        <f ca="1">IF(OR($B144="",V$6=""),"",IF(INDEX(mydata,MATCH($B144,Data!$A:$A,0),MATCH(V$6,Data!$1:$1,0))=0,"",INDEX(mydata,MATCH($B144,Data!$A:$A,0),MATCH(V$6,Data!$1:$1,0))))</f>
        <v/>
      </c>
      <c r="W144" s="164" t="str">
        <f ca="1">IF(OR($B144="",W$6=""),"",IF(INDEX(mydata,MATCH($B144,Data!$A:$A,0),MATCH(W$6,Data!$1:$1,0))=0,"",INDEX(mydata,MATCH($B144,Data!$A:$A,0),MATCH(W$6,Data!$1:$1,0))))</f>
        <v/>
      </c>
    </row>
    <row r="145" spans="1:23" x14ac:dyDescent="0.4">
      <c r="A145" s="43" t="str">
        <f ca="1">IF(B145="","",IF(INDEX(Data!$BR:$BR,MATCH(B145,Data!$A:$A,0),1)=0,"",INDEX(Data!$BR:$BR,MATCH(B145,Data!$A:$A,0),1)))</f>
        <v/>
      </c>
      <c r="B145" s="164" t="str" cm="1">
        <f t="array" aca="1" ref="B145" ca="1">IFERROR(_xlfn.SINGLE(INDEX(Data!A$1:$A$1009,_xlfn.AGGREGATE(15,6,((Data!$D$1:$D$1009=1)/(Data!$D$1:$D$1009=1))*ROW(Data!$D$1:$D$1009),ROW(B145)-ROW(B$6)),1)),"")</f>
        <v/>
      </c>
      <c r="C145" s="164" t="str">
        <f t="shared" ca="1" si="12"/>
        <v/>
      </c>
      <c r="D145" s="164" t="str">
        <f t="shared" ca="1" si="13"/>
        <v/>
      </c>
      <c r="E145" s="164" t="str">
        <f t="shared" ca="1" si="14"/>
        <v/>
      </c>
      <c r="R145" s="164" t="str">
        <f ca="1">IF(OR($B145="",R$6=""),"",IF(INDEX(mydata,MATCH($B145,Data!$A:$A,0),MATCH(R$6,Data!$1:$1,0))=0,"",INDEX(mydata,MATCH($B145,Data!$A:$A,0),MATCH(R$6,Data!$1:$1,0))))</f>
        <v/>
      </c>
      <c r="S145" s="164" t="str">
        <f ca="1">IF(OR($B145="",S$6=""),"",IF(INDEX(mydata,MATCH($B145,Data!$A:$A,0),MATCH(S$6,Data!$1:$1,0))=0,"",INDEX(mydata,MATCH($B145,Data!$A:$A,0),MATCH(S$6,Data!$1:$1,0))))</f>
        <v/>
      </c>
      <c r="T145" s="164" t="str">
        <f ca="1">IF(OR($B145="",T$6=""),"",IF(INDEX(mydata,MATCH($B145,Data!$A:$A,0),MATCH(T$6,Data!$1:$1,0))=0,"",INDEX(mydata,MATCH($B145,Data!$A:$A,0),MATCH(T$6,Data!$1:$1,0))))</f>
        <v/>
      </c>
      <c r="U145" s="164" t="str">
        <f ca="1">IF(OR($B145="",U$6=""),"",IF(INDEX(mydata,MATCH($B145,Data!$A:$A,0),MATCH(U$6,Data!$1:$1,0))=0,"",INDEX(mydata,MATCH($B145,Data!$A:$A,0),MATCH(U$6,Data!$1:$1,0))))</f>
        <v/>
      </c>
      <c r="V145" s="164" t="str">
        <f ca="1">IF(OR($B145="",V$6=""),"",IF(INDEX(mydata,MATCH($B145,Data!$A:$A,0),MATCH(V$6,Data!$1:$1,0))=0,"",INDEX(mydata,MATCH($B145,Data!$A:$A,0),MATCH(V$6,Data!$1:$1,0))))</f>
        <v/>
      </c>
      <c r="W145" s="164" t="str">
        <f ca="1">IF(OR($B145="",W$6=""),"",IF(INDEX(mydata,MATCH($B145,Data!$A:$A,0),MATCH(W$6,Data!$1:$1,0))=0,"",INDEX(mydata,MATCH($B145,Data!$A:$A,0),MATCH(W$6,Data!$1:$1,0))))</f>
        <v/>
      </c>
    </row>
    <row r="146" spans="1:23" x14ac:dyDescent="0.4">
      <c r="A146" s="43" t="str">
        <f ca="1">IF(B146="","",IF(INDEX(Data!$BR:$BR,MATCH(B146,Data!$A:$A,0),1)=0,"",INDEX(Data!$BR:$BR,MATCH(B146,Data!$A:$A,0),1)))</f>
        <v/>
      </c>
      <c r="B146" s="164" t="str" cm="1">
        <f t="array" aca="1" ref="B146" ca="1">IFERROR(_xlfn.SINGLE(INDEX(Data!A$1:$A$1009,_xlfn.AGGREGATE(15,6,((Data!$D$1:$D$1009=1)/(Data!$D$1:$D$1009=1))*ROW(Data!$D$1:$D$1009),ROW(B146)-ROW(B$6)),1)),"")</f>
        <v/>
      </c>
      <c r="C146" s="164" t="str">
        <f t="shared" ca="1" si="12"/>
        <v/>
      </c>
      <c r="D146" s="164" t="str">
        <f t="shared" ca="1" si="13"/>
        <v/>
      </c>
      <c r="E146" s="164" t="str">
        <f t="shared" ca="1" si="14"/>
        <v/>
      </c>
      <c r="R146" s="164" t="str">
        <f ca="1">IF(OR($B146="",R$6=""),"",IF(INDEX(mydata,MATCH($B146,Data!$A:$A,0),MATCH(R$6,Data!$1:$1,0))=0,"",INDEX(mydata,MATCH($B146,Data!$A:$A,0),MATCH(R$6,Data!$1:$1,0))))</f>
        <v/>
      </c>
      <c r="S146" s="164" t="str">
        <f ca="1">IF(OR($B146="",S$6=""),"",IF(INDEX(mydata,MATCH($B146,Data!$A:$A,0),MATCH(S$6,Data!$1:$1,0))=0,"",INDEX(mydata,MATCH($B146,Data!$A:$A,0),MATCH(S$6,Data!$1:$1,0))))</f>
        <v/>
      </c>
      <c r="T146" s="164" t="str">
        <f ca="1">IF(OR($B146="",T$6=""),"",IF(INDEX(mydata,MATCH($B146,Data!$A:$A,0),MATCH(T$6,Data!$1:$1,0))=0,"",INDEX(mydata,MATCH($B146,Data!$A:$A,0),MATCH(T$6,Data!$1:$1,0))))</f>
        <v/>
      </c>
      <c r="U146" s="164" t="str">
        <f ca="1">IF(OR($B146="",U$6=""),"",IF(INDEX(mydata,MATCH($B146,Data!$A:$A,0),MATCH(U$6,Data!$1:$1,0))=0,"",INDEX(mydata,MATCH($B146,Data!$A:$A,0),MATCH(U$6,Data!$1:$1,0))))</f>
        <v/>
      </c>
      <c r="V146" s="164" t="str">
        <f ca="1">IF(OR($B146="",V$6=""),"",IF(INDEX(mydata,MATCH($B146,Data!$A:$A,0),MATCH(V$6,Data!$1:$1,0))=0,"",INDEX(mydata,MATCH($B146,Data!$A:$A,0),MATCH(V$6,Data!$1:$1,0))))</f>
        <v/>
      </c>
      <c r="W146" s="164" t="str">
        <f ca="1">IF(OR($B146="",W$6=""),"",IF(INDEX(mydata,MATCH($B146,Data!$A:$A,0),MATCH(W$6,Data!$1:$1,0))=0,"",INDEX(mydata,MATCH($B146,Data!$A:$A,0),MATCH(W$6,Data!$1:$1,0))))</f>
        <v/>
      </c>
    </row>
    <row r="147" spans="1:23" x14ac:dyDescent="0.4">
      <c r="A147" s="43" t="str">
        <f ca="1">IF(B147="","",IF(INDEX(Data!$BR:$BR,MATCH(B147,Data!$A:$A,0),1)=0,"",INDEX(Data!$BR:$BR,MATCH(B147,Data!$A:$A,0),1)))</f>
        <v/>
      </c>
      <c r="B147" s="164" t="str" cm="1">
        <f t="array" aca="1" ref="B147" ca="1">IFERROR(_xlfn.SINGLE(INDEX(Data!A$1:$A$1009,_xlfn.AGGREGATE(15,6,((Data!$D$1:$D$1009=1)/(Data!$D$1:$D$1009=1))*ROW(Data!$D$1:$D$1009),ROW(B147)-ROW(B$6)),1)),"")</f>
        <v/>
      </c>
      <c r="C147" s="164" t="str">
        <f t="shared" ca="1" si="12"/>
        <v/>
      </c>
      <c r="D147" s="164" t="str">
        <f t="shared" ca="1" si="13"/>
        <v/>
      </c>
      <c r="E147" s="164" t="str">
        <f t="shared" ca="1" si="14"/>
        <v/>
      </c>
      <c r="R147" s="164" t="str">
        <f ca="1">IF(OR($B147="",R$6=""),"",IF(INDEX(mydata,MATCH($B147,Data!$A:$A,0),MATCH(R$6,Data!$1:$1,0))=0,"",INDEX(mydata,MATCH($B147,Data!$A:$A,0),MATCH(R$6,Data!$1:$1,0))))</f>
        <v/>
      </c>
      <c r="S147" s="164" t="str">
        <f ca="1">IF(OR($B147="",S$6=""),"",IF(INDEX(mydata,MATCH($B147,Data!$A:$A,0),MATCH(S$6,Data!$1:$1,0))=0,"",INDEX(mydata,MATCH($B147,Data!$A:$A,0),MATCH(S$6,Data!$1:$1,0))))</f>
        <v/>
      </c>
      <c r="T147" s="164" t="str">
        <f ca="1">IF(OR($B147="",T$6=""),"",IF(INDEX(mydata,MATCH($B147,Data!$A:$A,0),MATCH(T$6,Data!$1:$1,0))=0,"",INDEX(mydata,MATCH($B147,Data!$A:$A,0),MATCH(T$6,Data!$1:$1,0))))</f>
        <v/>
      </c>
      <c r="U147" s="164" t="str">
        <f ca="1">IF(OR($B147="",U$6=""),"",IF(INDEX(mydata,MATCH($B147,Data!$A:$A,0),MATCH(U$6,Data!$1:$1,0))=0,"",INDEX(mydata,MATCH($B147,Data!$A:$A,0),MATCH(U$6,Data!$1:$1,0))))</f>
        <v/>
      </c>
      <c r="V147" s="164" t="str">
        <f ca="1">IF(OR($B147="",V$6=""),"",IF(INDEX(mydata,MATCH($B147,Data!$A:$A,0),MATCH(V$6,Data!$1:$1,0))=0,"",INDEX(mydata,MATCH($B147,Data!$A:$A,0),MATCH(V$6,Data!$1:$1,0))))</f>
        <v/>
      </c>
      <c r="W147" s="164" t="str">
        <f ca="1">IF(OR($B147="",W$6=""),"",IF(INDEX(mydata,MATCH($B147,Data!$A:$A,0),MATCH(W$6,Data!$1:$1,0))=0,"",INDEX(mydata,MATCH($B147,Data!$A:$A,0),MATCH(W$6,Data!$1:$1,0))))</f>
        <v/>
      </c>
    </row>
    <row r="148" spans="1:23" x14ac:dyDescent="0.4">
      <c r="A148" s="43" t="str">
        <f ca="1">IF(B148="","",IF(INDEX(Data!$BR:$BR,MATCH(B148,Data!$A:$A,0),1)=0,"",INDEX(Data!$BR:$BR,MATCH(B148,Data!$A:$A,0),1)))</f>
        <v/>
      </c>
      <c r="B148" s="164" t="str" cm="1">
        <f t="array" aca="1" ref="B148" ca="1">IFERROR(_xlfn.SINGLE(INDEX(Data!A$1:$A$1009,_xlfn.AGGREGATE(15,6,((Data!$D$1:$D$1009=1)/(Data!$D$1:$D$1009=1))*ROW(Data!$D$1:$D$1009),ROW(B148)-ROW(B$6)),1)),"")</f>
        <v/>
      </c>
      <c r="C148" s="164" t="str">
        <f t="shared" ca="1" si="12"/>
        <v/>
      </c>
      <c r="D148" s="164" t="str">
        <f t="shared" ca="1" si="13"/>
        <v/>
      </c>
      <c r="E148" s="164" t="str">
        <f t="shared" ca="1" si="14"/>
        <v/>
      </c>
      <c r="R148" s="164" t="str">
        <f ca="1">IF(OR($B148="",R$6=""),"",IF(INDEX(mydata,MATCH($B148,Data!$A:$A,0),MATCH(R$6,Data!$1:$1,0))=0,"",INDEX(mydata,MATCH($B148,Data!$A:$A,0),MATCH(R$6,Data!$1:$1,0))))</f>
        <v/>
      </c>
      <c r="S148" s="164" t="str">
        <f ca="1">IF(OR($B148="",S$6=""),"",IF(INDEX(mydata,MATCH($B148,Data!$A:$A,0),MATCH(S$6,Data!$1:$1,0))=0,"",INDEX(mydata,MATCH($B148,Data!$A:$A,0),MATCH(S$6,Data!$1:$1,0))))</f>
        <v/>
      </c>
      <c r="T148" s="164" t="str">
        <f ca="1">IF(OR($B148="",T$6=""),"",IF(INDEX(mydata,MATCH($B148,Data!$A:$A,0),MATCH(T$6,Data!$1:$1,0))=0,"",INDEX(mydata,MATCH($B148,Data!$A:$A,0),MATCH(T$6,Data!$1:$1,0))))</f>
        <v/>
      </c>
      <c r="U148" s="164" t="str">
        <f ca="1">IF(OR($B148="",U$6=""),"",IF(INDEX(mydata,MATCH($B148,Data!$A:$A,0),MATCH(U$6,Data!$1:$1,0))=0,"",INDEX(mydata,MATCH($B148,Data!$A:$A,0),MATCH(U$6,Data!$1:$1,0))))</f>
        <v/>
      </c>
      <c r="V148" s="164" t="str">
        <f ca="1">IF(OR($B148="",V$6=""),"",IF(INDEX(mydata,MATCH($B148,Data!$A:$A,0),MATCH(V$6,Data!$1:$1,0))=0,"",INDEX(mydata,MATCH($B148,Data!$A:$A,0),MATCH(V$6,Data!$1:$1,0))))</f>
        <v/>
      </c>
      <c r="W148" s="164" t="str">
        <f ca="1">IF(OR($B148="",W$6=""),"",IF(INDEX(mydata,MATCH($B148,Data!$A:$A,0),MATCH(W$6,Data!$1:$1,0))=0,"",INDEX(mydata,MATCH($B148,Data!$A:$A,0),MATCH(W$6,Data!$1:$1,0))))</f>
        <v/>
      </c>
    </row>
    <row r="149" spans="1:23" x14ac:dyDescent="0.4">
      <c r="A149" s="43" t="str">
        <f ca="1">IF(B149="","",IF(INDEX(Data!$BR:$BR,MATCH(B149,Data!$A:$A,0),1)=0,"",INDEX(Data!$BR:$BR,MATCH(B149,Data!$A:$A,0),1)))</f>
        <v/>
      </c>
      <c r="B149" s="164" t="str" cm="1">
        <f t="array" aca="1" ref="B149" ca="1">IFERROR(_xlfn.SINGLE(INDEX(Data!A$1:$A$1009,_xlfn.AGGREGATE(15,6,((Data!$D$1:$D$1009=1)/(Data!$D$1:$D$1009=1))*ROW(Data!$D$1:$D$1009),ROW(B149)-ROW(B$6)),1)),"")</f>
        <v/>
      </c>
      <c r="C149" s="164" t="str">
        <f t="shared" ca="1" si="12"/>
        <v/>
      </c>
      <c r="D149" s="164" t="str">
        <f t="shared" ca="1" si="13"/>
        <v/>
      </c>
      <c r="E149" s="164" t="str">
        <f t="shared" ca="1" si="14"/>
        <v/>
      </c>
      <c r="R149" s="164" t="str">
        <f ca="1">IF(OR($B149="",R$6=""),"",IF(INDEX(mydata,MATCH($B149,Data!$A:$A,0),MATCH(R$6,Data!$1:$1,0))=0,"",INDEX(mydata,MATCH($B149,Data!$A:$A,0),MATCH(R$6,Data!$1:$1,0))))</f>
        <v/>
      </c>
      <c r="S149" s="164" t="str">
        <f ca="1">IF(OR($B149="",S$6=""),"",IF(INDEX(mydata,MATCH($B149,Data!$A:$A,0),MATCH(S$6,Data!$1:$1,0))=0,"",INDEX(mydata,MATCH($B149,Data!$A:$A,0),MATCH(S$6,Data!$1:$1,0))))</f>
        <v/>
      </c>
      <c r="T149" s="164" t="str">
        <f ca="1">IF(OR($B149="",T$6=""),"",IF(INDEX(mydata,MATCH($B149,Data!$A:$A,0),MATCH(T$6,Data!$1:$1,0))=0,"",INDEX(mydata,MATCH($B149,Data!$A:$A,0),MATCH(T$6,Data!$1:$1,0))))</f>
        <v/>
      </c>
      <c r="U149" s="164" t="str">
        <f ca="1">IF(OR($B149="",U$6=""),"",IF(INDEX(mydata,MATCH($B149,Data!$A:$A,0),MATCH(U$6,Data!$1:$1,0))=0,"",INDEX(mydata,MATCH($B149,Data!$A:$A,0),MATCH(U$6,Data!$1:$1,0))))</f>
        <v/>
      </c>
      <c r="V149" s="164" t="str">
        <f ca="1">IF(OR($B149="",V$6=""),"",IF(INDEX(mydata,MATCH($B149,Data!$A:$A,0),MATCH(V$6,Data!$1:$1,0))=0,"",INDEX(mydata,MATCH($B149,Data!$A:$A,0),MATCH(V$6,Data!$1:$1,0))))</f>
        <v/>
      </c>
      <c r="W149" s="164" t="str">
        <f ca="1">IF(OR($B149="",W$6=""),"",IF(INDEX(mydata,MATCH($B149,Data!$A:$A,0),MATCH(W$6,Data!$1:$1,0))=0,"",INDEX(mydata,MATCH($B149,Data!$A:$A,0),MATCH(W$6,Data!$1:$1,0))))</f>
        <v/>
      </c>
    </row>
    <row r="150" spans="1:23" x14ac:dyDescent="0.4">
      <c r="A150" s="43" t="str">
        <f ca="1">IF(B150="","",IF(INDEX(Data!$BR:$BR,MATCH(B150,Data!$A:$A,0),1)=0,"",INDEX(Data!$BR:$BR,MATCH(B150,Data!$A:$A,0),1)))</f>
        <v/>
      </c>
      <c r="B150" s="164" t="str" cm="1">
        <f t="array" aca="1" ref="B150" ca="1">IFERROR(_xlfn.SINGLE(INDEX(Data!A$1:$A$1009,_xlfn.AGGREGATE(15,6,((Data!$D$1:$D$1009=1)/(Data!$D$1:$D$1009=1))*ROW(Data!$D$1:$D$1009),ROW(B150)-ROW(B$6)),1)),"")</f>
        <v/>
      </c>
      <c r="C150" s="164" t="str">
        <f t="shared" ca="1" si="12"/>
        <v/>
      </c>
      <c r="D150" s="164" t="str">
        <f t="shared" ca="1" si="13"/>
        <v/>
      </c>
      <c r="E150" s="164" t="str">
        <f t="shared" ca="1" si="14"/>
        <v/>
      </c>
      <c r="R150" s="164" t="str">
        <f ca="1">IF(OR($B150="",R$6=""),"",IF(INDEX(mydata,MATCH($B150,Data!$A:$A,0),MATCH(R$6,Data!$1:$1,0))=0,"",INDEX(mydata,MATCH($B150,Data!$A:$A,0),MATCH(R$6,Data!$1:$1,0))))</f>
        <v/>
      </c>
      <c r="S150" s="164" t="str">
        <f ca="1">IF(OR($B150="",S$6=""),"",IF(INDEX(mydata,MATCH($B150,Data!$A:$A,0),MATCH(S$6,Data!$1:$1,0))=0,"",INDEX(mydata,MATCH($B150,Data!$A:$A,0),MATCH(S$6,Data!$1:$1,0))))</f>
        <v/>
      </c>
      <c r="T150" s="164" t="str">
        <f ca="1">IF(OR($B150="",T$6=""),"",IF(INDEX(mydata,MATCH($B150,Data!$A:$A,0),MATCH(T$6,Data!$1:$1,0))=0,"",INDEX(mydata,MATCH($B150,Data!$A:$A,0),MATCH(T$6,Data!$1:$1,0))))</f>
        <v/>
      </c>
      <c r="U150" s="164" t="str">
        <f ca="1">IF(OR($B150="",U$6=""),"",IF(INDEX(mydata,MATCH($B150,Data!$A:$A,0),MATCH(U$6,Data!$1:$1,0))=0,"",INDEX(mydata,MATCH($B150,Data!$A:$A,0),MATCH(U$6,Data!$1:$1,0))))</f>
        <v/>
      </c>
      <c r="V150" s="164" t="str">
        <f ca="1">IF(OR($B150="",V$6=""),"",IF(INDEX(mydata,MATCH($B150,Data!$A:$A,0),MATCH(V$6,Data!$1:$1,0))=0,"",INDEX(mydata,MATCH($B150,Data!$A:$A,0),MATCH(V$6,Data!$1:$1,0))))</f>
        <v/>
      </c>
      <c r="W150" s="164" t="str">
        <f ca="1">IF(OR($B150="",W$6=""),"",IF(INDEX(mydata,MATCH($B150,Data!$A:$A,0),MATCH(W$6,Data!$1:$1,0))=0,"",INDEX(mydata,MATCH($B150,Data!$A:$A,0),MATCH(W$6,Data!$1:$1,0))))</f>
        <v/>
      </c>
    </row>
    <row r="151" spans="1:23" x14ac:dyDescent="0.4">
      <c r="A151" s="43" t="str">
        <f ca="1">IF(B151="","",IF(INDEX(Data!$BR:$BR,MATCH(B151,Data!$A:$A,0),1)=0,"",INDEX(Data!$BR:$BR,MATCH(B151,Data!$A:$A,0),1)))</f>
        <v/>
      </c>
      <c r="B151" s="164" t="str" cm="1">
        <f t="array" aca="1" ref="B151" ca="1">IFERROR(_xlfn.SINGLE(INDEX(Data!A$1:$A$1009,_xlfn.AGGREGATE(15,6,((Data!$D$1:$D$1009=1)/(Data!$D$1:$D$1009=1))*ROW(Data!$D$1:$D$1009),ROW(B151)-ROW(B$6)),1)),"")</f>
        <v/>
      </c>
      <c r="C151" s="164" t="str">
        <f t="shared" ca="1" si="12"/>
        <v/>
      </c>
      <c r="D151" s="164" t="str">
        <f t="shared" ca="1" si="13"/>
        <v/>
      </c>
      <c r="E151" s="164" t="str">
        <f t="shared" ca="1" si="14"/>
        <v/>
      </c>
      <c r="R151" s="164" t="str">
        <f ca="1">IF(OR($B151="",R$6=""),"",IF(INDEX(mydata,MATCH($B151,Data!$A:$A,0),MATCH(R$6,Data!$1:$1,0))=0,"",INDEX(mydata,MATCH($B151,Data!$A:$A,0),MATCH(R$6,Data!$1:$1,0))))</f>
        <v/>
      </c>
      <c r="S151" s="164" t="str">
        <f ca="1">IF(OR($B151="",S$6=""),"",IF(INDEX(mydata,MATCH($B151,Data!$A:$A,0),MATCH(S$6,Data!$1:$1,0))=0,"",INDEX(mydata,MATCH($B151,Data!$A:$A,0),MATCH(S$6,Data!$1:$1,0))))</f>
        <v/>
      </c>
      <c r="T151" s="164" t="str">
        <f ca="1">IF(OR($B151="",T$6=""),"",IF(INDEX(mydata,MATCH($B151,Data!$A:$A,0),MATCH(T$6,Data!$1:$1,0))=0,"",INDEX(mydata,MATCH($B151,Data!$A:$A,0),MATCH(T$6,Data!$1:$1,0))))</f>
        <v/>
      </c>
      <c r="U151" s="164" t="str">
        <f ca="1">IF(OR($B151="",U$6=""),"",IF(INDEX(mydata,MATCH($B151,Data!$A:$A,0),MATCH(U$6,Data!$1:$1,0))=0,"",INDEX(mydata,MATCH($B151,Data!$A:$A,0),MATCH(U$6,Data!$1:$1,0))))</f>
        <v/>
      </c>
      <c r="V151" s="164" t="str">
        <f ca="1">IF(OR($B151="",V$6=""),"",IF(INDEX(mydata,MATCH($B151,Data!$A:$A,0),MATCH(V$6,Data!$1:$1,0))=0,"",INDEX(mydata,MATCH($B151,Data!$A:$A,0),MATCH(V$6,Data!$1:$1,0))))</f>
        <v/>
      </c>
      <c r="W151" s="164" t="str">
        <f ca="1">IF(OR($B151="",W$6=""),"",IF(INDEX(mydata,MATCH($B151,Data!$A:$A,0),MATCH(W$6,Data!$1:$1,0))=0,"",INDEX(mydata,MATCH($B151,Data!$A:$A,0),MATCH(W$6,Data!$1:$1,0))))</f>
        <v/>
      </c>
    </row>
    <row r="152" spans="1:23" x14ac:dyDescent="0.4">
      <c r="A152" s="43" t="str">
        <f ca="1">IF(B152="","",IF(INDEX(Data!$BR:$BR,MATCH(B152,Data!$A:$A,0),1)=0,"",INDEX(Data!$BR:$BR,MATCH(B152,Data!$A:$A,0),1)))</f>
        <v/>
      </c>
      <c r="B152" s="164" t="str" cm="1">
        <f t="array" aca="1" ref="B152" ca="1">IFERROR(_xlfn.SINGLE(INDEX(Data!A$1:$A$1009,_xlfn.AGGREGATE(15,6,((Data!$D$1:$D$1009=1)/(Data!$D$1:$D$1009=1))*ROW(Data!$D$1:$D$1009),ROW(B152)-ROW(B$6)),1)),"")</f>
        <v/>
      </c>
      <c r="C152" s="164" t="str">
        <f t="shared" ca="1" si="12"/>
        <v/>
      </c>
      <c r="D152" s="164" t="str">
        <f t="shared" ca="1" si="13"/>
        <v/>
      </c>
      <c r="E152" s="164" t="str">
        <f t="shared" ca="1" si="14"/>
        <v/>
      </c>
      <c r="R152" s="164" t="str">
        <f ca="1">IF(OR($B152="",R$6=""),"",IF(INDEX(mydata,MATCH($B152,Data!$A:$A,0),MATCH(R$6,Data!$1:$1,0))=0,"",INDEX(mydata,MATCH($B152,Data!$A:$A,0),MATCH(R$6,Data!$1:$1,0))))</f>
        <v/>
      </c>
      <c r="S152" s="164" t="str">
        <f ca="1">IF(OR($B152="",S$6=""),"",IF(INDEX(mydata,MATCH($B152,Data!$A:$A,0),MATCH(S$6,Data!$1:$1,0))=0,"",INDEX(mydata,MATCH($B152,Data!$A:$A,0),MATCH(S$6,Data!$1:$1,0))))</f>
        <v/>
      </c>
      <c r="T152" s="164" t="str">
        <f ca="1">IF(OR($B152="",T$6=""),"",IF(INDEX(mydata,MATCH($B152,Data!$A:$A,0),MATCH(T$6,Data!$1:$1,0))=0,"",INDEX(mydata,MATCH($B152,Data!$A:$A,0),MATCH(T$6,Data!$1:$1,0))))</f>
        <v/>
      </c>
      <c r="U152" s="164" t="str">
        <f ca="1">IF(OR($B152="",U$6=""),"",IF(INDEX(mydata,MATCH($B152,Data!$A:$A,0),MATCH(U$6,Data!$1:$1,0))=0,"",INDEX(mydata,MATCH($B152,Data!$A:$A,0),MATCH(U$6,Data!$1:$1,0))))</f>
        <v/>
      </c>
      <c r="V152" s="164" t="str">
        <f ca="1">IF(OR($B152="",V$6=""),"",IF(INDEX(mydata,MATCH($B152,Data!$A:$A,0),MATCH(V$6,Data!$1:$1,0))=0,"",INDEX(mydata,MATCH($B152,Data!$A:$A,0),MATCH(V$6,Data!$1:$1,0))))</f>
        <v/>
      </c>
      <c r="W152" s="164" t="str">
        <f ca="1">IF(OR($B152="",W$6=""),"",IF(INDEX(mydata,MATCH($B152,Data!$A:$A,0),MATCH(W$6,Data!$1:$1,0))=0,"",INDEX(mydata,MATCH($B152,Data!$A:$A,0),MATCH(W$6,Data!$1:$1,0))))</f>
        <v/>
      </c>
    </row>
    <row r="153" spans="1:23" x14ac:dyDescent="0.4">
      <c r="A153" s="43" t="str">
        <f ca="1">IF(B153="","",IF(INDEX(Data!$BR:$BR,MATCH(B153,Data!$A:$A,0),1)=0,"",INDEX(Data!$BR:$BR,MATCH(B153,Data!$A:$A,0),1)))</f>
        <v/>
      </c>
      <c r="B153" s="164" t="str" cm="1">
        <f t="array" aca="1" ref="B153" ca="1">IFERROR(_xlfn.SINGLE(INDEX(Data!A$1:$A$1009,_xlfn.AGGREGATE(15,6,((Data!$D$1:$D$1009=1)/(Data!$D$1:$D$1009=1))*ROW(Data!$D$1:$D$1009),ROW(B153)-ROW(B$6)),1)),"")</f>
        <v/>
      </c>
      <c r="C153" s="164" t="str">
        <f t="shared" ca="1" si="12"/>
        <v/>
      </c>
      <c r="D153" s="164" t="str">
        <f t="shared" ca="1" si="13"/>
        <v/>
      </c>
      <c r="E153" s="164" t="str">
        <f t="shared" ca="1" si="14"/>
        <v/>
      </c>
      <c r="R153" s="164" t="str">
        <f ca="1">IF(OR($B153="",R$6=""),"",IF(INDEX(mydata,MATCH($B153,Data!$A:$A,0),MATCH(R$6,Data!$1:$1,0))=0,"",INDEX(mydata,MATCH($B153,Data!$A:$A,0),MATCH(R$6,Data!$1:$1,0))))</f>
        <v/>
      </c>
      <c r="S153" s="164" t="str">
        <f ca="1">IF(OR($B153="",S$6=""),"",IF(INDEX(mydata,MATCH($B153,Data!$A:$A,0),MATCH(S$6,Data!$1:$1,0))=0,"",INDEX(mydata,MATCH($B153,Data!$A:$A,0),MATCH(S$6,Data!$1:$1,0))))</f>
        <v/>
      </c>
      <c r="T153" s="164" t="str">
        <f ca="1">IF(OR($B153="",T$6=""),"",IF(INDEX(mydata,MATCH($B153,Data!$A:$A,0),MATCH(T$6,Data!$1:$1,0))=0,"",INDEX(mydata,MATCH($B153,Data!$A:$A,0),MATCH(T$6,Data!$1:$1,0))))</f>
        <v/>
      </c>
      <c r="U153" s="164" t="str">
        <f ca="1">IF(OR($B153="",U$6=""),"",IF(INDEX(mydata,MATCH($B153,Data!$A:$A,0),MATCH(U$6,Data!$1:$1,0))=0,"",INDEX(mydata,MATCH($B153,Data!$A:$A,0),MATCH(U$6,Data!$1:$1,0))))</f>
        <v/>
      </c>
      <c r="V153" s="164" t="str">
        <f ca="1">IF(OR($B153="",V$6=""),"",IF(INDEX(mydata,MATCH($B153,Data!$A:$A,0),MATCH(V$6,Data!$1:$1,0))=0,"",INDEX(mydata,MATCH($B153,Data!$A:$A,0),MATCH(V$6,Data!$1:$1,0))))</f>
        <v/>
      </c>
      <c r="W153" s="164" t="str">
        <f ca="1">IF(OR($B153="",W$6=""),"",IF(INDEX(mydata,MATCH($B153,Data!$A:$A,0),MATCH(W$6,Data!$1:$1,0))=0,"",INDEX(mydata,MATCH($B153,Data!$A:$A,0),MATCH(W$6,Data!$1:$1,0))))</f>
        <v/>
      </c>
    </row>
    <row r="154" spans="1:23" x14ac:dyDescent="0.4">
      <c r="A154" s="43" t="str">
        <f ca="1">IF(B154="","",IF(INDEX(Data!$BR:$BR,MATCH(B154,Data!$A:$A,0),1)=0,"",INDEX(Data!$BR:$BR,MATCH(B154,Data!$A:$A,0),1)))</f>
        <v/>
      </c>
      <c r="B154" s="164" t="str" cm="1">
        <f t="array" aca="1" ref="B154" ca="1">IFERROR(_xlfn.SINGLE(INDEX(Data!A$1:$A$1009,_xlfn.AGGREGATE(15,6,((Data!$D$1:$D$1009=1)/(Data!$D$1:$D$1009=1))*ROW(Data!$D$1:$D$1009),ROW(B154)-ROW(B$6)),1)),"")</f>
        <v/>
      </c>
      <c r="C154" s="164" t="str">
        <f t="shared" ca="1" si="12"/>
        <v/>
      </c>
      <c r="D154" s="164" t="str">
        <f t="shared" ca="1" si="13"/>
        <v/>
      </c>
      <c r="E154" s="164" t="str">
        <f t="shared" ca="1" si="14"/>
        <v/>
      </c>
      <c r="R154" s="164" t="str">
        <f ca="1">IF(OR($B154="",R$6=""),"",IF(INDEX(mydata,MATCH($B154,Data!$A:$A,0),MATCH(R$6,Data!$1:$1,0))=0,"",INDEX(mydata,MATCH($B154,Data!$A:$A,0),MATCH(R$6,Data!$1:$1,0))))</f>
        <v/>
      </c>
      <c r="S154" s="164" t="str">
        <f ca="1">IF(OR($B154="",S$6=""),"",IF(INDEX(mydata,MATCH($B154,Data!$A:$A,0),MATCH(S$6,Data!$1:$1,0))=0,"",INDEX(mydata,MATCH($B154,Data!$A:$A,0),MATCH(S$6,Data!$1:$1,0))))</f>
        <v/>
      </c>
      <c r="T154" s="164" t="str">
        <f ca="1">IF(OR($B154="",T$6=""),"",IF(INDEX(mydata,MATCH($B154,Data!$A:$A,0),MATCH(T$6,Data!$1:$1,0))=0,"",INDEX(mydata,MATCH($B154,Data!$A:$A,0),MATCH(T$6,Data!$1:$1,0))))</f>
        <v/>
      </c>
      <c r="U154" s="164" t="str">
        <f ca="1">IF(OR($B154="",U$6=""),"",IF(INDEX(mydata,MATCH($B154,Data!$A:$A,0),MATCH(U$6,Data!$1:$1,0))=0,"",INDEX(mydata,MATCH($B154,Data!$A:$A,0),MATCH(U$6,Data!$1:$1,0))))</f>
        <v/>
      </c>
      <c r="V154" s="164" t="str">
        <f ca="1">IF(OR($B154="",V$6=""),"",IF(INDEX(mydata,MATCH($B154,Data!$A:$A,0),MATCH(V$6,Data!$1:$1,0))=0,"",INDEX(mydata,MATCH($B154,Data!$A:$A,0),MATCH(V$6,Data!$1:$1,0))))</f>
        <v/>
      </c>
      <c r="W154" s="164" t="str">
        <f ca="1">IF(OR($B154="",W$6=""),"",IF(INDEX(mydata,MATCH($B154,Data!$A:$A,0),MATCH(W$6,Data!$1:$1,0))=0,"",INDEX(mydata,MATCH($B154,Data!$A:$A,0),MATCH(W$6,Data!$1:$1,0))))</f>
        <v/>
      </c>
    </row>
    <row r="155" spans="1:23" x14ac:dyDescent="0.4">
      <c r="A155" s="43" t="str">
        <f ca="1">IF(B155="","",IF(INDEX(Data!$BR:$BR,MATCH(B155,Data!$A:$A,0),1)=0,"",INDEX(Data!$BR:$BR,MATCH(B155,Data!$A:$A,0),1)))</f>
        <v/>
      </c>
      <c r="B155" s="164" t="str" cm="1">
        <f t="array" aca="1" ref="B155" ca="1">IFERROR(_xlfn.SINGLE(INDEX(Data!A$1:$A$1009,_xlfn.AGGREGATE(15,6,((Data!$D$1:$D$1009=1)/(Data!$D$1:$D$1009=1))*ROW(Data!$D$1:$D$1009),ROW(B155)-ROW(B$6)),1)),"")</f>
        <v/>
      </c>
      <c r="C155" s="164" t="str">
        <f t="shared" ca="1" si="12"/>
        <v/>
      </c>
      <c r="D155" s="164" t="str">
        <f t="shared" ca="1" si="13"/>
        <v/>
      </c>
      <c r="E155" s="164" t="str">
        <f t="shared" ca="1" si="14"/>
        <v/>
      </c>
      <c r="R155" s="164" t="str">
        <f ca="1">IF(OR($B155="",R$6=""),"",IF(INDEX(mydata,MATCH($B155,Data!$A:$A,0),MATCH(R$6,Data!$1:$1,0))=0,"",INDEX(mydata,MATCH($B155,Data!$A:$A,0),MATCH(R$6,Data!$1:$1,0))))</f>
        <v/>
      </c>
      <c r="S155" s="164" t="str">
        <f ca="1">IF(OR($B155="",S$6=""),"",IF(INDEX(mydata,MATCH($B155,Data!$A:$A,0),MATCH(S$6,Data!$1:$1,0))=0,"",INDEX(mydata,MATCH($B155,Data!$A:$A,0),MATCH(S$6,Data!$1:$1,0))))</f>
        <v/>
      </c>
      <c r="T155" s="164" t="str">
        <f ca="1">IF(OR($B155="",T$6=""),"",IF(INDEX(mydata,MATCH($B155,Data!$A:$A,0),MATCH(T$6,Data!$1:$1,0))=0,"",INDEX(mydata,MATCH($B155,Data!$A:$A,0),MATCH(T$6,Data!$1:$1,0))))</f>
        <v/>
      </c>
      <c r="U155" s="164" t="str">
        <f ca="1">IF(OR($B155="",U$6=""),"",IF(INDEX(mydata,MATCH($B155,Data!$A:$A,0),MATCH(U$6,Data!$1:$1,0))=0,"",INDEX(mydata,MATCH($B155,Data!$A:$A,0),MATCH(U$6,Data!$1:$1,0))))</f>
        <v/>
      </c>
      <c r="V155" s="164" t="str">
        <f ca="1">IF(OR($B155="",V$6=""),"",IF(INDEX(mydata,MATCH($B155,Data!$A:$A,0),MATCH(V$6,Data!$1:$1,0))=0,"",INDEX(mydata,MATCH($B155,Data!$A:$A,0),MATCH(V$6,Data!$1:$1,0))))</f>
        <v/>
      </c>
      <c r="W155" s="164" t="str">
        <f ca="1">IF(OR($B155="",W$6=""),"",IF(INDEX(mydata,MATCH($B155,Data!$A:$A,0),MATCH(W$6,Data!$1:$1,0))=0,"",INDEX(mydata,MATCH($B155,Data!$A:$A,0),MATCH(W$6,Data!$1:$1,0))))</f>
        <v/>
      </c>
    </row>
    <row r="156" spans="1:23" x14ac:dyDescent="0.4">
      <c r="A156" s="43" t="str">
        <f ca="1">IF(B156="","",IF(INDEX(Data!$BR:$BR,MATCH(B156,Data!$A:$A,0),1)=0,"",INDEX(Data!$BR:$BR,MATCH(B156,Data!$A:$A,0),1)))</f>
        <v/>
      </c>
      <c r="B156" s="164" t="str" cm="1">
        <f t="array" aca="1" ref="B156" ca="1">IFERROR(_xlfn.SINGLE(INDEX(Data!A$1:$A$1009,_xlfn.AGGREGATE(15,6,((Data!$D$1:$D$1009=1)/(Data!$D$1:$D$1009=1))*ROW(Data!$D$1:$D$1009),ROW(B156)-ROW(B$6)),1)),"")</f>
        <v/>
      </c>
      <c r="C156" s="164" t="str">
        <f t="shared" ca="1" si="12"/>
        <v/>
      </c>
      <c r="D156" s="164" t="str">
        <f t="shared" ca="1" si="13"/>
        <v/>
      </c>
      <c r="E156" s="164" t="str">
        <f t="shared" ca="1" si="14"/>
        <v/>
      </c>
      <c r="R156" s="164" t="str">
        <f ca="1">IF(OR($B156="",R$6=""),"",IF(INDEX(mydata,MATCH($B156,Data!$A:$A,0),MATCH(R$6,Data!$1:$1,0))=0,"",INDEX(mydata,MATCH($B156,Data!$A:$A,0),MATCH(R$6,Data!$1:$1,0))))</f>
        <v/>
      </c>
      <c r="S156" s="164" t="str">
        <f ca="1">IF(OR($B156="",S$6=""),"",IF(INDEX(mydata,MATCH($B156,Data!$A:$A,0),MATCH(S$6,Data!$1:$1,0))=0,"",INDEX(mydata,MATCH($B156,Data!$A:$A,0),MATCH(S$6,Data!$1:$1,0))))</f>
        <v/>
      </c>
      <c r="T156" s="164" t="str">
        <f ca="1">IF(OR($B156="",T$6=""),"",IF(INDEX(mydata,MATCH($B156,Data!$A:$A,0),MATCH(T$6,Data!$1:$1,0))=0,"",INDEX(mydata,MATCH($B156,Data!$A:$A,0),MATCH(T$6,Data!$1:$1,0))))</f>
        <v/>
      </c>
      <c r="U156" s="164" t="str">
        <f ca="1">IF(OR($B156="",U$6=""),"",IF(INDEX(mydata,MATCH($B156,Data!$A:$A,0),MATCH(U$6,Data!$1:$1,0))=0,"",INDEX(mydata,MATCH($B156,Data!$A:$A,0),MATCH(U$6,Data!$1:$1,0))))</f>
        <v/>
      </c>
      <c r="V156" s="164" t="str">
        <f ca="1">IF(OR($B156="",V$6=""),"",IF(INDEX(mydata,MATCH($B156,Data!$A:$A,0),MATCH(V$6,Data!$1:$1,0))=0,"",INDEX(mydata,MATCH($B156,Data!$A:$A,0),MATCH(V$6,Data!$1:$1,0))))</f>
        <v/>
      </c>
      <c r="W156" s="164" t="str">
        <f ca="1">IF(OR($B156="",W$6=""),"",IF(INDEX(mydata,MATCH($B156,Data!$A:$A,0),MATCH(W$6,Data!$1:$1,0))=0,"",INDEX(mydata,MATCH($B156,Data!$A:$A,0),MATCH(W$6,Data!$1:$1,0))))</f>
        <v/>
      </c>
    </row>
    <row r="157" spans="1:23" x14ac:dyDescent="0.4">
      <c r="A157" s="43" t="str">
        <f ca="1">IF(B157="","",IF(INDEX(Data!$BR:$BR,MATCH(B157,Data!$A:$A,0),1)=0,"",INDEX(Data!$BR:$BR,MATCH(B157,Data!$A:$A,0),1)))</f>
        <v/>
      </c>
      <c r="B157" s="164" t="str" cm="1">
        <f t="array" aca="1" ref="B157" ca="1">IFERROR(_xlfn.SINGLE(INDEX(Data!A$1:$A$1009,_xlfn.AGGREGATE(15,6,((Data!$D$1:$D$1009=1)/(Data!$D$1:$D$1009=1))*ROW(Data!$D$1:$D$1009),ROW(B157)-ROW(B$6)),1)),"")</f>
        <v/>
      </c>
      <c r="C157" s="164" t="str">
        <f t="shared" ca="1" si="12"/>
        <v/>
      </c>
      <c r="D157" s="164" t="str">
        <f t="shared" ca="1" si="13"/>
        <v/>
      </c>
      <c r="E157" s="164" t="str">
        <f t="shared" ca="1" si="14"/>
        <v/>
      </c>
      <c r="R157" s="164" t="str">
        <f ca="1">IF(OR($B157="",R$6=""),"",IF(INDEX(mydata,MATCH($B157,Data!$A:$A,0),MATCH(R$6,Data!$1:$1,0))=0,"",INDEX(mydata,MATCH($B157,Data!$A:$A,0),MATCH(R$6,Data!$1:$1,0))))</f>
        <v/>
      </c>
      <c r="S157" s="164" t="str">
        <f ca="1">IF(OR($B157="",S$6=""),"",IF(INDEX(mydata,MATCH($B157,Data!$A:$A,0),MATCH(S$6,Data!$1:$1,0))=0,"",INDEX(mydata,MATCH($B157,Data!$A:$A,0),MATCH(S$6,Data!$1:$1,0))))</f>
        <v/>
      </c>
      <c r="T157" s="164" t="str">
        <f ca="1">IF(OR($B157="",T$6=""),"",IF(INDEX(mydata,MATCH($B157,Data!$A:$A,0),MATCH(T$6,Data!$1:$1,0))=0,"",INDEX(mydata,MATCH($B157,Data!$A:$A,0),MATCH(T$6,Data!$1:$1,0))))</f>
        <v/>
      </c>
      <c r="U157" s="164" t="str">
        <f ca="1">IF(OR($B157="",U$6=""),"",IF(INDEX(mydata,MATCH($B157,Data!$A:$A,0),MATCH(U$6,Data!$1:$1,0))=0,"",INDEX(mydata,MATCH($B157,Data!$A:$A,0),MATCH(U$6,Data!$1:$1,0))))</f>
        <v/>
      </c>
      <c r="V157" s="164" t="str">
        <f ca="1">IF(OR($B157="",V$6=""),"",IF(INDEX(mydata,MATCH($B157,Data!$A:$A,0),MATCH(V$6,Data!$1:$1,0))=0,"",INDEX(mydata,MATCH($B157,Data!$A:$A,0),MATCH(V$6,Data!$1:$1,0))))</f>
        <v/>
      </c>
      <c r="W157" s="164" t="str">
        <f ca="1">IF(OR($B157="",W$6=""),"",IF(INDEX(mydata,MATCH($B157,Data!$A:$A,0),MATCH(W$6,Data!$1:$1,0))=0,"",INDEX(mydata,MATCH($B157,Data!$A:$A,0),MATCH(W$6,Data!$1:$1,0))))</f>
        <v/>
      </c>
    </row>
    <row r="158" spans="1:23" x14ac:dyDescent="0.4">
      <c r="A158" s="43" t="str">
        <f ca="1">IF(B158="","",IF(INDEX(Data!$BR:$BR,MATCH(B158,Data!$A:$A,0),1)=0,"",INDEX(Data!$BR:$BR,MATCH(B158,Data!$A:$A,0),1)))</f>
        <v/>
      </c>
      <c r="B158" s="164" t="str" cm="1">
        <f t="array" aca="1" ref="B158" ca="1">IFERROR(_xlfn.SINGLE(INDEX(Data!A$1:$A$1009,_xlfn.AGGREGATE(15,6,((Data!$D$1:$D$1009=1)/(Data!$D$1:$D$1009=1))*ROW(Data!$D$1:$D$1009),ROW(B158)-ROW(B$6)),1)),"")</f>
        <v/>
      </c>
      <c r="C158" s="164" t="str">
        <f t="shared" ca="1" si="12"/>
        <v/>
      </c>
      <c r="D158" s="164" t="str">
        <f t="shared" ca="1" si="13"/>
        <v/>
      </c>
      <c r="E158" s="164" t="str">
        <f t="shared" ca="1" si="14"/>
        <v/>
      </c>
      <c r="R158" s="164" t="str">
        <f ca="1">IF(OR($B158="",R$6=""),"",IF(INDEX(mydata,MATCH($B158,Data!$A:$A,0),MATCH(R$6,Data!$1:$1,0))=0,"",INDEX(mydata,MATCH($B158,Data!$A:$A,0),MATCH(R$6,Data!$1:$1,0))))</f>
        <v/>
      </c>
      <c r="S158" s="164" t="str">
        <f ca="1">IF(OR($B158="",S$6=""),"",IF(INDEX(mydata,MATCH($B158,Data!$A:$A,0),MATCH(S$6,Data!$1:$1,0))=0,"",INDEX(mydata,MATCH($B158,Data!$A:$A,0),MATCH(S$6,Data!$1:$1,0))))</f>
        <v/>
      </c>
      <c r="T158" s="164" t="str">
        <f ca="1">IF(OR($B158="",T$6=""),"",IF(INDEX(mydata,MATCH($B158,Data!$A:$A,0),MATCH(T$6,Data!$1:$1,0))=0,"",INDEX(mydata,MATCH($B158,Data!$A:$A,0),MATCH(T$6,Data!$1:$1,0))))</f>
        <v/>
      </c>
      <c r="U158" s="164" t="str">
        <f ca="1">IF(OR($B158="",U$6=""),"",IF(INDEX(mydata,MATCH($B158,Data!$A:$A,0),MATCH(U$6,Data!$1:$1,0))=0,"",INDEX(mydata,MATCH($B158,Data!$A:$A,0),MATCH(U$6,Data!$1:$1,0))))</f>
        <v/>
      </c>
      <c r="V158" s="164" t="str">
        <f ca="1">IF(OR($B158="",V$6=""),"",IF(INDEX(mydata,MATCH($B158,Data!$A:$A,0),MATCH(V$6,Data!$1:$1,0))=0,"",INDEX(mydata,MATCH($B158,Data!$A:$A,0),MATCH(V$6,Data!$1:$1,0))))</f>
        <v/>
      </c>
      <c r="W158" s="164" t="str">
        <f ca="1">IF(OR($B158="",W$6=""),"",IF(INDEX(mydata,MATCH($B158,Data!$A:$A,0),MATCH(W$6,Data!$1:$1,0))=0,"",INDEX(mydata,MATCH($B158,Data!$A:$A,0),MATCH(W$6,Data!$1:$1,0))))</f>
        <v/>
      </c>
    </row>
    <row r="159" spans="1:23" x14ac:dyDescent="0.4">
      <c r="A159" s="43" t="str">
        <f ca="1">IF(B159="","",IF(INDEX(Data!$BR:$BR,MATCH(B159,Data!$A:$A,0),1)=0,"",INDEX(Data!$BR:$BR,MATCH(B159,Data!$A:$A,0),1)))</f>
        <v/>
      </c>
      <c r="B159" s="164" t="str" cm="1">
        <f t="array" aca="1" ref="B159" ca="1">IFERROR(_xlfn.SINGLE(INDEX(Data!A$1:$A$1009,_xlfn.AGGREGATE(15,6,((Data!$D$1:$D$1009=1)/(Data!$D$1:$D$1009=1))*ROW(Data!$D$1:$D$1009),ROW(B159)-ROW(B$6)),1)),"")</f>
        <v/>
      </c>
      <c r="C159" s="164" t="str">
        <f t="shared" ca="1" si="12"/>
        <v/>
      </c>
      <c r="D159" s="164" t="str">
        <f t="shared" ca="1" si="13"/>
        <v/>
      </c>
      <c r="E159" s="164" t="str">
        <f t="shared" ca="1" si="14"/>
        <v/>
      </c>
      <c r="R159" s="164" t="str">
        <f ca="1">IF(OR($B159="",R$6=""),"",IF(INDEX(mydata,MATCH($B159,Data!$A:$A,0),MATCH(R$6,Data!$1:$1,0))=0,"",INDEX(mydata,MATCH($B159,Data!$A:$A,0),MATCH(R$6,Data!$1:$1,0))))</f>
        <v/>
      </c>
      <c r="S159" s="164" t="str">
        <f ca="1">IF(OR($B159="",S$6=""),"",IF(INDEX(mydata,MATCH($B159,Data!$A:$A,0),MATCH(S$6,Data!$1:$1,0))=0,"",INDEX(mydata,MATCH($B159,Data!$A:$A,0),MATCH(S$6,Data!$1:$1,0))))</f>
        <v/>
      </c>
      <c r="T159" s="164" t="str">
        <f ca="1">IF(OR($B159="",T$6=""),"",IF(INDEX(mydata,MATCH($B159,Data!$A:$A,0),MATCH(T$6,Data!$1:$1,0))=0,"",INDEX(mydata,MATCH($B159,Data!$A:$A,0),MATCH(T$6,Data!$1:$1,0))))</f>
        <v/>
      </c>
      <c r="U159" s="164" t="str">
        <f ca="1">IF(OR($B159="",U$6=""),"",IF(INDEX(mydata,MATCH($B159,Data!$A:$A,0),MATCH(U$6,Data!$1:$1,0))=0,"",INDEX(mydata,MATCH($B159,Data!$A:$A,0),MATCH(U$6,Data!$1:$1,0))))</f>
        <v/>
      </c>
      <c r="V159" s="164" t="str">
        <f ca="1">IF(OR($B159="",V$6=""),"",IF(INDEX(mydata,MATCH($B159,Data!$A:$A,0),MATCH(V$6,Data!$1:$1,0))=0,"",INDEX(mydata,MATCH($B159,Data!$A:$A,0),MATCH(V$6,Data!$1:$1,0))))</f>
        <v/>
      </c>
      <c r="W159" s="164" t="str">
        <f ca="1">IF(OR($B159="",W$6=""),"",IF(INDEX(mydata,MATCH($B159,Data!$A:$A,0),MATCH(W$6,Data!$1:$1,0))=0,"",INDEX(mydata,MATCH($B159,Data!$A:$A,0),MATCH(W$6,Data!$1:$1,0))))</f>
        <v/>
      </c>
    </row>
    <row r="160" spans="1:23" x14ac:dyDescent="0.4">
      <c r="A160" s="43" t="str">
        <f ca="1">IF(B160="","",IF(INDEX(Data!$BR:$BR,MATCH(B160,Data!$A:$A,0),1)=0,"",INDEX(Data!$BR:$BR,MATCH(B160,Data!$A:$A,0),1)))</f>
        <v/>
      </c>
      <c r="B160" s="164" t="str" cm="1">
        <f t="array" aca="1" ref="B160" ca="1">IFERROR(_xlfn.SINGLE(INDEX(Data!A$1:$A$1009,_xlfn.AGGREGATE(15,6,((Data!$D$1:$D$1009=1)/(Data!$D$1:$D$1009=1))*ROW(Data!$D$1:$D$1009),ROW(B160)-ROW(B$6)),1)),"")</f>
        <v/>
      </c>
      <c r="C160" s="164" t="str">
        <f t="shared" ca="1" si="12"/>
        <v/>
      </c>
      <c r="D160" s="164" t="str">
        <f t="shared" ca="1" si="13"/>
        <v/>
      </c>
      <c r="E160" s="164" t="str">
        <f t="shared" ca="1" si="14"/>
        <v/>
      </c>
      <c r="R160" s="164" t="str">
        <f ca="1">IF(OR($B160="",R$6=""),"",IF(INDEX(mydata,MATCH($B160,Data!$A:$A,0),MATCH(R$6,Data!$1:$1,0))=0,"",INDEX(mydata,MATCH($B160,Data!$A:$A,0),MATCH(R$6,Data!$1:$1,0))))</f>
        <v/>
      </c>
      <c r="S160" s="164" t="str">
        <f ca="1">IF(OR($B160="",S$6=""),"",IF(INDEX(mydata,MATCH($B160,Data!$A:$A,0),MATCH(S$6,Data!$1:$1,0))=0,"",INDEX(mydata,MATCH($B160,Data!$A:$A,0),MATCH(S$6,Data!$1:$1,0))))</f>
        <v/>
      </c>
      <c r="T160" s="164" t="str">
        <f ca="1">IF(OR($B160="",T$6=""),"",IF(INDEX(mydata,MATCH($B160,Data!$A:$A,0),MATCH(T$6,Data!$1:$1,0))=0,"",INDEX(mydata,MATCH($B160,Data!$A:$A,0),MATCH(T$6,Data!$1:$1,0))))</f>
        <v/>
      </c>
      <c r="U160" s="164" t="str">
        <f ca="1">IF(OR($B160="",U$6=""),"",IF(INDEX(mydata,MATCH($B160,Data!$A:$A,0),MATCH(U$6,Data!$1:$1,0))=0,"",INDEX(mydata,MATCH($B160,Data!$A:$A,0),MATCH(U$6,Data!$1:$1,0))))</f>
        <v/>
      </c>
      <c r="V160" s="164" t="str">
        <f ca="1">IF(OR($B160="",V$6=""),"",IF(INDEX(mydata,MATCH($B160,Data!$A:$A,0),MATCH(V$6,Data!$1:$1,0))=0,"",INDEX(mydata,MATCH($B160,Data!$A:$A,0),MATCH(V$6,Data!$1:$1,0))))</f>
        <v/>
      </c>
      <c r="W160" s="164" t="str">
        <f ca="1">IF(OR($B160="",W$6=""),"",IF(INDEX(mydata,MATCH($B160,Data!$A:$A,0),MATCH(W$6,Data!$1:$1,0))=0,"",INDEX(mydata,MATCH($B160,Data!$A:$A,0),MATCH(W$6,Data!$1:$1,0))))</f>
        <v/>
      </c>
    </row>
    <row r="161" spans="1:23" x14ac:dyDescent="0.4">
      <c r="A161" s="43" t="str">
        <f ca="1">IF(B161="","",IF(INDEX(Data!$BR:$BR,MATCH(B161,Data!$A:$A,0),1)=0,"",INDEX(Data!$BR:$BR,MATCH(B161,Data!$A:$A,0),1)))</f>
        <v/>
      </c>
      <c r="B161" s="164" t="str" cm="1">
        <f t="array" aca="1" ref="B161" ca="1">IFERROR(_xlfn.SINGLE(INDEX(Data!A$1:$A$1009,_xlfn.AGGREGATE(15,6,((Data!$D$1:$D$1009=1)/(Data!$D$1:$D$1009=1))*ROW(Data!$D$1:$D$1009),ROW(B161)-ROW(B$6)),1)),"")</f>
        <v/>
      </c>
      <c r="C161" s="164" t="str">
        <f t="shared" ca="1" si="12"/>
        <v/>
      </c>
      <c r="D161" s="164" t="str">
        <f t="shared" ca="1" si="13"/>
        <v/>
      </c>
      <c r="E161" s="164" t="str">
        <f t="shared" ca="1" si="14"/>
        <v/>
      </c>
      <c r="R161" s="164" t="str">
        <f ca="1">IF(OR($B161="",R$6=""),"",IF(INDEX(mydata,MATCH($B161,Data!$A:$A,0),MATCH(R$6,Data!$1:$1,0))=0,"",INDEX(mydata,MATCH($B161,Data!$A:$A,0),MATCH(R$6,Data!$1:$1,0))))</f>
        <v/>
      </c>
      <c r="S161" s="164" t="str">
        <f ca="1">IF(OR($B161="",S$6=""),"",IF(INDEX(mydata,MATCH($B161,Data!$A:$A,0),MATCH(S$6,Data!$1:$1,0))=0,"",INDEX(mydata,MATCH($B161,Data!$A:$A,0),MATCH(S$6,Data!$1:$1,0))))</f>
        <v/>
      </c>
      <c r="T161" s="164" t="str">
        <f ca="1">IF(OR($B161="",T$6=""),"",IF(INDEX(mydata,MATCH($B161,Data!$A:$A,0),MATCH(T$6,Data!$1:$1,0))=0,"",INDEX(mydata,MATCH($B161,Data!$A:$A,0),MATCH(T$6,Data!$1:$1,0))))</f>
        <v/>
      </c>
      <c r="U161" s="164" t="str">
        <f ca="1">IF(OR($B161="",U$6=""),"",IF(INDEX(mydata,MATCH($B161,Data!$A:$A,0),MATCH(U$6,Data!$1:$1,0))=0,"",INDEX(mydata,MATCH($B161,Data!$A:$A,0),MATCH(U$6,Data!$1:$1,0))))</f>
        <v/>
      </c>
      <c r="V161" s="164" t="str">
        <f ca="1">IF(OR($B161="",V$6=""),"",IF(INDEX(mydata,MATCH($B161,Data!$A:$A,0),MATCH(V$6,Data!$1:$1,0))=0,"",INDEX(mydata,MATCH($B161,Data!$A:$A,0),MATCH(V$6,Data!$1:$1,0))))</f>
        <v/>
      </c>
      <c r="W161" s="164" t="str">
        <f ca="1">IF(OR($B161="",W$6=""),"",IF(INDEX(mydata,MATCH($B161,Data!$A:$A,0),MATCH(W$6,Data!$1:$1,0))=0,"",INDEX(mydata,MATCH($B161,Data!$A:$A,0),MATCH(W$6,Data!$1:$1,0))))</f>
        <v/>
      </c>
    </row>
    <row r="162" spans="1:23" x14ac:dyDescent="0.4">
      <c r="A162" s="43" t="str">
        <f ca="1">IF(B162="","",IF(INDEX(Data!$BR:$BR,MATCH(B162,Data!$A:$A,0),1)=0,"",INDEX(Data!$BR:$BR,MATCH(B162,Data!$A:$A,0),1)))</f>
        <v/>
      </c>
      <c r="B162" s="164" t="str" cm="1">
        <f t="array" aca="1" ref="B162" ca="1">IFERROR(_xlfn.SINGLE(INDEX(Data!A$1:$A$1009,_xlfn.AGGREGATE(15,6,((Data!$D$1:$D$1009=1)/(Data!$D$1:$D$1009=1))*ROW(Data!$D$1:$D$1009),ROW(B162)-ROW(B$6)),1)),"")</f>
        <v/>
      </c>
      <c r="C162" s="164" t="str">
        <f t="shared" ca="1" si="12"/>
        <v/>
      </c>
      <c r="D162" s="164" t="str">
        <f t="shared" ca="1" si="13"/>
        <v/>
      </c>
      <c r="E162" s="164" t="str">
        <f t="shared" ca="1" si="14"/>
        <v/>
      </c>
      <c r="R162" s="164" t="str">
        <f ca="1">IF(OR($B162="",R$6=""),"",IF(INDEX(mydata,MATCH($B162,Data!$A:$A,0),MATCH(R$6,Data!$1:$1,0))=0,"",INDEX(mydata,MATCH($B162,Data!$A:$A,0),MATCH(R$6,Data!$1:$1,0))))</f>
        <v/>
      </c>
      <c r="S162" s="164" t="str">
        <f ca="1">IF(OR($B162="",S$6=""),"",IF(INDEX(mydata,MATCH($B162,Data!$A:$A,0),MATCH(S$6,Data!$1:$1,0))=0,"",INDEX(mydata,MATCH($B162,Data!$A:$A,0),MATCH(S$6,Data!$1:$1,0))))</f>
        <v/>
      </c>
      <c r="T162" s="164" t="str">
        <f ca="1">IF(OR($B162="",T$6=""),"",IF(INDEX(mydata,MATCH($B162,Data!$A:$A,0),MATCH(T$6,Data!$1:$1,0))=0,"",INDEX(mydata,MATCH($B162,Data!$A:$A,0),MATCH(T$6,Data!$1:$1,0))))</f>
        <v/>
      </c>
      <c r="U162" s="164" t="str">
        <f ca="1">IF(OR($B162="",U$6=""),"",IF(INDEX(mydata,MATCH($B162,Data!$A:$A,0),MATCH(U$6,Data!$1:$1,0))=0,"",INDEX(mydata,MATCH($B162,Data!$A:$A,0),MATCH(U$6,Data!$1:$1,0))))</f>
        <v/>
      </c>
      <c r="V162" s="164" t="str">
        <f ca="1">IF(OR($B162="",V$6=""),"",IF(INDEX(mydata,MATCH($B162,Data!$A:$A,0),MATCH(V$6,Data!$1:$1,0))=0,"",INDEX(mydata,MATCH($B162,Data!$A:$A,0),MATCH(V$6,Data!$1:$1,0))))</f>
        <v/>
      </c>
      <c r="W162" s="164" t="str">
        <f ca="1">IF(OR($B162="",W$6=""),"",IF(INDEX(mydata,MATCH($B162,Data!$A:$A,0),MATCH(W$6,Data!$1:$1,0))=0,"",INDEX(mydata,MATCH($B162,Data!$A:$A,0),MATCH(W$6,Data!$1:$1,0))))</f>
        <v/>
      </c>
    </row>
    <row r="163" spans="1:23" x14ac:dyDescent="0.4">
      <c r="A163" s="43" t="str">
        <f ca="1">IF(B163="","",IF(INDEX(Data!$BR:$BR,MATCH(B163,Data!$A:$A,0),1)=0,"",INDEX(Data!$BR:$BR,MATCH(B163,Data!$A:$A,0),1)))</f>
        <v/>
      </c>
      <c r="B163" s="164" t="str" cm="1">
        <f t="array" aca="1" ref="B163" ca="1">IFERROR(_xlfn.SINGLE(INDEX(Data!A$1:$A$1009,_xlfn.AGGREGATE(15,6,((Data!$D$1:$D$1009=1)/(Data!$D$1:$D$1009=1))*ROW(Data!$D$1:$D$1009),ROW(B163)-ROW(B$6)),1)),"")</f>
        <v/>
      </c>
      <c r="C163" s="164" t="str">
        <f t="shared" ca="1" si="12"/>
        <v/>
      </c>
      <c r="D163" s="164" t="str">
        <f t="shared" ca="1" si="13"/>
        <v/>
      </c>
      <c r="E163" s="164" t="str">
        <f t="shared" ca="1" si="14"/>
        <v/>
      </c>
      <c r="R163" s="164" t="str">
        <f ca="1">IF(OR($B163="",R$6=""),"",IF(INDEX(mydata,MATCH($B163,Data!$A:$A,0),MATCH(R$6,Data!$1:$1,0))=0,"",INDEX(mydata,MATCH($B163,Data!$A:$A,0),MATCH(R$6,Data!$1:$1,0))))</f>
        <v/>
      </c>
      <c r="S163" s="164" t="str">
        <f ca="1">IF(OR($B163="",S$6=""),"",IF(INDEX(mydata,MATCH($B163,Data!$A:$A,0),MATCH(S$6,Data!$1:$1,0))=0,"",INDEX(mydata,MATCH($B163,Data!$A:$A,0),MATCH(S$6,Data!$1:$1,0))))</f>
        <v/>
      </c>
      <c r="T163" s="164" t="str">
        <f ca="1">IF(OR($B163="",T$6=""),"",IF(INDEX(mydata,MATCH($B163,Data!$A:$A,0),MATCH(T$6,Data!$1:$1,0))=0,"",INDEX(mydata,MATCH($B163,Data!$A:$A,0),MATCH(T$6,Data!$1:$1,0))))</f>
        <v/>
      </c>
      <c r="U163" s="164" t="str">
        <f ca="1">IF(OR($B163="",U$6=""),"",IF(INDEX(mydata,MATCH($B163,Data!$A:$A,0),MATCH(U$6,Data!$1:$1,0))=0,"",INDEX(mydata,MATCH($B163,Data!$A:$A,0),MATCH(U$6,Data!$1:$1,0))))</f>
        <v/>
      </c>
      <c r="V163" s="164" t="str">
        <f ca="1">IF(OR($B163="",V$6=""),"",IF(INDEX(mydata,MATCH($B163,Data!$A:$A,0),MATCH(V$6,Data!$1:$1,0))=0,"",INDEX(mydata,MATCH($B163,Data!$A:$A,0),MATCH(V$6,Data!$1:$1,0))))</f>
        <v/>
      </c>
      <c r="W163" s="164" t="str">
        <f ca="1">IF(OR($B163="",W$6=""),"",IF(INDEX(mydata,MATCH($B163,Data!$A:$A,0),MATCH(W$6,Data!$1:$1,0))=0,"",INDEX(mydata,MATCH($B163,Data!$A:$A,0),MATCH(W$6,Data!$1:$1,0))))</f>
        <v/>
      </c>
    </row>
    <row r="164" spans="1:23" x14ac:dyDescent="0.4">
      <c r="A164" s="43" t="str">
        <f ca="1">IF(B164="","",IF(INDEX(Data!$BR:$BR,MATCH(B164,Data!$A:$A,0),1)=0,"",INDEX(Data!$BR:$BR,MATCH(B164,Data!$A:$A,0),1)))</f>
        <v/>
      </c>
      <c r="B164" s="164" t="str" cm="1">
        <f t="array" aca="1" ref="B164" ca="1">IFERROR(_xlfn.SINGLE(INDEX(Data!A$1:$A$1009,_xlfn.AGGREGATE(15,6,((Data!$D$1:$D$1009=1)/(Data!$D$1:$D$1009=1))*ROW(Data!$D$1:$D$1009),ROW(B164)-ROW(B$6)),1)),"")</f>
        <v/>
      </c>
      <c r="C164" s="164" t="str">
        <f t="shared" ca="1" si="12"/>
        <v/>
      </c>
      <c r="D164" s="164" t="str">
        <f t="shared" ca="1" si="13"/>
        <v/>
      </c>
      <c r="E164" s="164" t="str">
        <f t="shared" ca="1" si="14"/>
        <v/>
      </c>
      <c r="R164" s="164" t="str">
        <f ca="1">IF(OR($B164="",R$6=""),"",IF(INDEX(mydata,MATCH($B164,Data!$A:$A,0),MATCH(R$6,Data!$1:$1,0))=0,"",INDEX(mydata,MATCH($B164,Data!$A:$A,0),MATCH(R$6,Data!$1:$1,0))))</f>
        <v/>
      </c>
      <c r="S164" s="164" t="str">
        <f ca="1">IF(OR($B164="",S$6=""),"",IF(INDEX(mydata,MATCH($B164,Data!$A:$A,0),MATCH(S$6,Data!$1:$1,0))=0,"",INDEX(mydata,MATCH($B164,Data!$A:$A,0),MATCH(S$6,Data!$1:$1,0))))</f>
        <v/>
      </c>
      <c r="T164" s="164" t="str">
        <f ca="1">IF(OR($B164="",T$6=""),"",IF(INDEX(mydata,MATCH($B164,Data!$A:$A,0),MATCH(T$6,Data!$1:$1,0))=0,"",INDEX(mydata,MATCH($B164,Data!$A:$A,0),MATCH(T$6,Data!$1:$1,0))))</f>
        <v/>
      </c>
      <c r="U164" s="164" t="str">
        <f ca="1">IF(OR($B164="",U$6=""),"",IF(INDEX(mydata,MATCH($B164,Data!$A:$A,0),MATCH(U$6,Data!$1:$1,0))=0,"",INDEX(mydata,MATCH($B164,Data!$A:$A,0),MATCH(U$6,Data!$1:$1,0))))</f>
        <v/>
      </c>
      <c r="V164" s="164" t="str">
        <f ca="1">IF(OR($B164="",V$6=""),"",IF(INDEX(mydata,MATCH($B164,Data!$A:$A,0),MATCH(V$6,Data!$1:$1,0))=0,"",INDEX(mydata,MATCH($B164,Data!$A:$A,0),MATCH(V$6,Data!$1:$1,0))))</f>
        <v/>
      </c>
      <c r="W164" s="164" t="str">
        <f ca="1">IF(OR($B164="",W$6=""),"",IF(INDEX(mydata,MATCH($B164,Data!$A:$A,0),MATCH(W$6,Data!$1:$1,0))=0,"",INDEX(mydata,MATCH($B164,Data!$A:$A,0),MATCH(W$6,Data!$1:$1,0))))</f>
        <v/>
      </c>
    </row>
    <row r="165" spans="1:23" x14ac:dyDescent="0.4">
      <c r="A165" s="43" t="str">
        <f ca="1">IF(B165="","",IF(INDEX(Data!$BR:$BR,MATCH(B165,Data!$A:$A,0),1)=0,"",INDEX(Data!$BR:$BR,MATCH(B165,Data!$A:$A,0),1)))</f>
        <v/>
      </c>
      <c r="B165" s="164" t="str" cm="1">
        <f t="array" aca="1" ref="B165" ca="1">IFERROR(_xlfn.SINGLE(INDEX(Data!A$1:$A$1009,_xlfn.AGGREGATE(15,6,((Data!$D$1:$D$1009=1)/(Data!$D$1:$D$1009=1))*ROW(Data!$D$1:$D$1009),ROW(B165)-ROW(B$6)),1)),"")</f>
        <v/>
      </c>
      <c r="C165" s="164" t="str">
        <f t="shared" ca="1" si="12"/>
        <v/>
      </c>
      <c r="D165" s="164" t="str">
        <f t="shared" ca="1" si="13"/>
        <v/>
      </c>
      <c r="E165" s="164" t="str">
        <f t="shared" ca="1" si="14"/>
        <v/>
      </c>
      <c r="R165" s="164" t="str">
        <f ca="1">IF(OR($B165="",R$6=""),"",IF(INDEX(mydata,MATCH($B165,Data!$A:$A,0),MATCH(R$6,Data!$1:$1,0))=0,"",INDEX(mydata,MATCH($B165,Data!$A:$A,0),MATCH(R$6,Data!$1:$1,0))))</f>
        <v/>
      </c>
      <c r="S165" s="164" t="str">
        <f ca="1">IF(OR($B165="",S$6=""),"",IF(INDEX(mydata,MATCH($B165,Data!$A:$A,0),MATCH(S$6,Data!$1:$1,0))=0,"",INDEX(mydata,MATCH($B165,Data!$A:$A,0),MATCH(S$6,Data!$1:$1,0))))</f>
        <v/>
      </c>
      <c r="T165" s="164" t="str">
        <f ca="1">IF(OR($B165="",T$6=""),"",IF(INDEX(mydata,MATCH($B165,Data!$A:$A,0),MATCH(T$6,Data!$1:$1,0))=0,"",INDEX(mydata,MATCH($B165,Data!$A:$A,0),MATCH(T$6,Data!$1:$1,0))))</f>
        <v/>
      </c>
      <c r="U165" s="164" t="str">
        <f ca="1">IF(OR($B165="",U$6=""),"",IF(INDEX(mydata,MATCH($B165,Data!$A:$A,0),MATCH(U$6,Data!$1:$1,0))=0,"",INDEX(mydata,MATCH($B165,Data!$A:$A,0),MATCH(U$6,Data!$1:$1,0))))</f>
        <v/>
      </c>
      <c r="V165" s="164" t="str">
        <f ca="1">IF(OR($B165="",V$6=""),"",IF(INDEX(mydata,MATCH($B165,Data!$A:$A,0),MATCH(V$6,Data!$1:$1,0))=0,"",INDEX(mydata,MATCH($B165,Data!$A:$A,0),MATCH(V$6,Data!$1:$1,0))))</f>
        <v/>
      </c>
      <c r="W165" s="164" t="str">
        <f ca="1">IF(OR($B165="",W$6=""),"",IF(INDEX(mydata,MATCH($B165,Data!$A:$A,0),MATCH(W$6,Data!$1:$1,0))=0,"",INDEX(mydata,MATCH($B165,Data!$A:$A,0),MATCH(W$6,Data!$1:$1,0))))</f>
        <v/>
      </c>
    </row>
    <row r="166" spans="1:23" x14ac:dyDescent="0.4">
      <c r="A166" s="43" t="str">
        <f ca="1">IF(B166="","",IF(INDEX(Data!$BR:$BR,MATCH(B166,Data!$A:$A,0),1)=0,"",INDEX(Data!$BR:$BR,MATCH(B166,Data!$A:$A,0),1)))</f>
        <v/>
      </c>
      <c r="B166" s="164" t="str" cm="1">
        <f t="array" aca="1" ref="B166" ca="1">IFERROR(_xlfn.SINGLE(INDEX(Data!A$1:$A$1009,_xlfn.AGGREGATE(15,6,((Data!$D$1:$D$1009=1)/(Data!$D$1:$D$1009=1))*ROW(Data!$D$1:$D$1009),ROW(B166)-ROW(B$6)),1)),"")</f>
        <v/>
      </c>
      <c r="C166" s="164" t="str">
        <f t="shared" ca="1" si="12"/>
        <v/>
      </c>
      <c r="D166" s="164" t="str">
        <f t="shared" ca="1" si="13"/>
        <v/>
      </c>
      <c r="E166" s="164" t="str">
        <f t="shared" ca="1" si="14"/>
        <v/>
      </c>
      <c r="R166" s="164" t="str">
        <f ca="1">IF(OR($B166="",R$6=""),"",IF(INDEX(mydata,MATCH($B166,Data!$A:$A,0),MATCH(R$6,Data!$1:$1,0))=0,"",INDEX(mydata,MATCH($B166,Data!$A:$A,0),MATCH(R$6,Data!$1:$1,0))))</f>
        <v/>
      </c>
      <c r="S166" s="164" t="str">
        <f ca="1">IF(OR($B166="",S$6=""),"",IF(INDEX(mydata,MATCH($B166,Data!$A:$A,0),MATCH(S$6,Data!$1:$1,0))=0,"",INDEX(mydata,MATCH($B166,Data!$A:$A,0),MATCH(S$6,Data!$1:$1,0))))</f>
        <v/>
      </c>
      <c r="T166" s="164" t="str">
        <f ca="1">IF(OR($B166="",T$6=""),"",IF(INDEX(mydata,MATCH($B166,Data!$A:$A,0),MATCH(T$6,Data!$1:$1,0))=0,"",INDEX(mydata,MATCH($B166,Data!$A:$A,0),MATCH(T$6,Data!$1:$1,0))))</f>
        <v/>
      </c>
      <c r="U166" s="164" t="str">
        <f ca="1">IF(OR($B166="",U$6=""),"",IF(INDEX(mydata,MATCH($B166,Data!$A:$A,0),MATCH(U$6,Data!$1:$1,0))=0,"",INDEX(mydata,MATCH($B166,Data!$A:$A,0),MATCH(U$6,Data!$1:$1,0))))</f>
        <v/>
      </c>
      <c r="V166" s="164" t="str">
        <f ca="1">IF(OR($B166="",V$6=""),"",IF(INDEX(mydata,MATCH($B166,Data!$A:$A,0),MATCH(V$6,Data!$1:$1,0))=0,"",INDEX(mydata,MATCH($B166,Data!$A:$A,0),MATCH(V$6,Data!$1:$1,0))))</f>
        <v/>
      </c>
      <c r="W166" s="164" t="str">
        <f ca="1">IF(OR($B166="",W$6=""),"",IF(INDEX(mydata,MATCH($B166,Data!$A:$A,0),MATCH(W$6,Data!$1:$1,0))=0,"",INDEX(mydata,MATCH($B166,Data!$A:$A,0),MATCH(W$6,Data!$1:$1,0))))</f>
        <v/>
      </c>
    </row>
    <row r="167" spans="1:23" x14ac:dyDescent="0.4">
      <c r="A167" s="43" t="str">
        <f ca="1">IF(B167="","",IF(INDEX(Data!$BR:$BR,MATCH(B167,Data!$A:$A,0),1)=0,"",INDEX(Data!$BR:$BR,MATCH(B167,Data!$A:$A,0),1)))</f>
        <v/>
      </c>
      <c r="B167" s="164" t="str" cm="1">
        <f t="array" aca="1" ref="B167" ca="1">IFERROR(_xlfn.SINGLE(INDEX(Data!A$1:$A$1009,_xlfn.AGGREGATE(15,6,((Data!$D$1:$D$1009=1)/(Data!$D$1:$D$1009=1))*ROW(Data!$D$1:$D$1009),ROW(B167)-ROW(B$6)),1)),"")</f>
        <v/>
      </c>
      <c r="C167" s="164" t="str">
        <f t="shared" ref="C167:C198" ca="1" si="15">IF(OR($B167="",R$6=""),"",IF(R167="Yes",R$6,IF(R167&lt;&gt;"",R$6&amp;" - "&amp;R167,IF(S167="Yes",S$6,IF(S167&lt;&gt;"",S$6&amp;" - "&amp;S167,"")))))</f>
        <v/>
      </c>
      <c r="D167" s="164" t="str">
        <f t="shared" ref="D167:D198" ca="1" si="16">IF(OR($B167="",T$6=""),"",IF(T167="Yes",T$6,IF(T167&lt;&gt;"",T$6&amp;" - "&amp;T167,IF(U167="Yes",U$6,IF(U167&lt;&gt;"",U$6&amp;" - "&amp;U167,"")))))</f>
        <v/>
      </c>
      <c r="E167" s="164" t="str">
        <f t="shared" ref="E167:E198" ca="1" si="17">IF(OR($B167="",V$6=""),"",IF(V167="Yes",V$6,IF(V167&lt;&gt;"",V$6&amp;" - "&amp;V167,IF(W167="Yes",W$6,IF(W167&lt;&gt;"",W$6&amp;" - "&amp;W167,"")))))</f>
        <v/>
      </c>
      <c r="R167" s="164" t="str">
        <f ca="1">IF(OR($B167="",R$6=""),"",IF(INDEX(mydata,MATCH($B167,Data!$A:$A,0),MATCH(R$6,Data!$1:$1,0))=0,"",INDEX(mydata,MATCH($B167,Data!$A:$A,0),MATCH(R$6,Data!$1:$1,0))))</f>
        <v/>
      </c>
      <c r="S167" s="164" t="str">
        <f ca="1">IF(OR($B167="",S$6=""),"",IF(INDEX(mydata,MATCH($B167,Data!$A:$A,0),MATCH(S$6,Data!$1:$1,0))=0,"",INDEX(mydata,MATCH($B167,Data!$A:$A,0),MATCH(S$6,Data!$1:$1,0))))</f>
        <v/>
      </c>
      <c r="T167" s="164" t="str">
        <f ca="1">IF(OR($B167="",T$6=""),"",IF(INDEX(mydata,MATCH($B167,Data!$A:$A,0),MATCH(T$6,Data!$1:$1,0))=0,"",INDEX(mydata,MATCH($B167,Data!$A:$A,0),MATCH(T$6,Data!$1:$1,0))))</f>
        <v/>
      </c>
      <c r="U167" s="164" t="str">
        <f ca="1">IF(OR($B167="",U$6=""),"",IF(INDEX(mydata,MATCH($B167,Data!$A:$A,0),MATCH(U$6,Data!$1:$1,0))=0,"",INDEX(mydata,MATCH($B167,Data!$A:$A,0),MATCH(U$6,Data!$1:$1,0))))</f>
        <v/>
      </c>
      <c r="V167" s="164" t="str">
        <f ca="1">IF(OR($B167="",V$6=""),"",IF(INDEX(mydata,MATCH($B167,Data!$A:$A,0),MATCH(V$6,Data!$1:$1,0))=0,"",INDEX(mydata,MATCH($B167,Data!$A:$A,0),MATCH(V$6,Data!$1:$1,0))))</f>
        <v/>
      </c>
      <c r="W167" s="164" t="str">
        <f ca="1">IF(OR($B167="",W$6=""),"",IF(INDEX(mydata,MATCH($B167,Data!$A:$A,0),MATCH(W$6,Data!$1:$1,0))=0,"",INDEX(mydata,MATCH($B167,Data!$A:$A,0),MATCH(W$6,Data!$1:$1,0))))</f>
        <v/>
      </c>
    </row>
    <row r="168" spans="1:23" x14ac:dyDescent="0.4">
      <c r="A168" s="43" t="str">
        <f ca="1">IF(B168="","",IF(INDEX(Data!$BR:$BR,MATCH(B168,Data!$A:$A,0),1)=0,"",INDEX(Data!$BR:$BR,MATCH(B168,Data!$A:$A,0),1)))</f>
        <v/>
      </c>
      <c r="B168" s="164" t="str" cm="1">
        <f t="array" aca="1" ref="B168" ca="1">IFERROR(_xlfn.SINGLE(INDEX(Data!A$1:$A$1009,_xlfn.AGGREGATE(15,6,((Data!$D$1:$D$1009=1)/(Data!$D$1:$D$1009=1))*ROW(Data!$D$1:$D$1009),ROW(B168)-ROW(B$6)),1)),"")</f>
        <v/>
      </c>
      <c r="C168" s="164" t="str">
        <f t="shared" ca="1" si="15"/>
        <v/>
      </c>
      <c r="D168" s="164" t="str">
        <f t="shared" ca="1" si="16"/>
        <v/>
      </c>
      <c r="E168" s="164" t="str">
        <f t="shared" ca="1" si="17"/>
        <v/>
      </c>
      <c r="R168" s="164" t="str">
        <f ca="1">IF(OR($B168="",R$6=""),"",IF(INDEX(mydata,MATCH($B168,Data!$A:$A,0),MATCH(R$6,Data!$1:$1,0))=0,"",INDEX(mydata,MATCH($B168,Data!$A:$A,0),MATCH(R$6,Data!$1:$1,0))))</f>
        <v/>
      </c>
      <c r="S168" s="164" t="str">
        <f ca="1">IF(OR($B168="",S$6=""),"",IF(INDEX(mydata,MATCH($B168,Data!$A:$A,0),MATCH(S$6,Data!$1:$1,0))=0,"",INDEX(mydata,MATCH($B168,Data!$A:$A,0),MATCH(S$6,Data!$1:$1,0))))</f>
        <v/>
      </c>
      <c r="T168" s="164" t="str">
        <f ca="1">IF(OR($B168="",T$6=""),"",IF(INDEX(mydata,MATCH($B168,Data!$A:$A,0),MATCH(T$6,Data!$1:$1,0))=0,"",INDEX(mydata,MATCH($B168,Data!$A:$A,0),MATCH(T$6,Data!$1:$1,0))))</f>
        <v/>
      </c>
      <c r="U168" s="164" t="str">
        <f ca="1">IF(OR($B168="",U$6=""),"",IF(INDEX(mydata,MATCH($B168,Data!$A:$A,0),MATCH(U$6,Data!$1:$1,0))=0,"",INDEX(mydata,MATCH($B168,Data!$A:$A,0),MATCH(U$6,Data!$1:$1,0))))</f>
        <v/>
      </c>
      <c r="V168" s="164" t="str">
        <f ca="1">IF(OR($B168="",V$6=""),"",IF(INDEX(mydata,MATCH($B168,Data!$A:$A,0),MATCH(V$6,Data!$1:$1,0))=0,"",INDEX(mydata,MATCH($B168,Data!$A:$A,0),MATCH(V$6,Data!$1:$1,0))))</f>
        <v/>
      </c>
      <c r="W168" s="164" t="str">
        <f ca="1">IF(OR($B168="",W$6=""),"",IF(INDEX(mydata,MATCH($B168,Data!$A:$A,0),MATCH(W$6,Data!$1:$1,0))=0,"",INDEX(mydata,MATCH($B168,Data!$A:$A,0),MATCH(W$6,Data!$1:$1,0))))</f>
        <v/>
      </c>
    </row>
    <row r="169" spans="1:23" x14ac:dyDescent="0.4">
      <c r="A169" s="43" t="str">
        <f ca="1">IF(B169="","",IF(INDEX(Data!$BR:$BR,MATCH(B169,Data!$A:$A,0),1)=0,"",INDEX(Data!$BR:$BR,MATCH(B169,Data!$A:$A,0),1)))</f>
        <v/>
      </c>
      <c r="B169" s="164" t="str" cm="1">
        <f t="array" aca="1" ref="B169" ca="1">IFERROR(_xlfn.SINGLE(INDEX(Data!A$1:$A$1009,_xlfn.AGGREGATE(15,6,((Data!$D$1:$D$1009=1)/(Data!$D$1:$D$1009=1))*ROW(Data!$D$1:$D$1009),ROW(B169)-ROW(B$6)),1)),"")</f>
        <v/>
      </c>
      <c r="C169" s="164" t="str">
        <f t="shared" ca="1" si="15"/>
        <v/>
      </c>
      <c r="D169" s="164" t="str">
        <f t="shared" ca="1" si="16"/>
        <v/>
      </c>
      <c r="E169" s="164" t="str">
        <f t="shared" ca="1" si="17"/>
        <v/>
      </c>
      <c r="R169" s="164" t="str">
        <f ca="1">IF(OR($B169="",R$6=""),"",IF(INDEX(mydata,MATCH($B169,Data!$A:$A,0),MATCH(R$6,Data!$1:$1,0))=0,"",INDEX(mydata,MATCH($B169,Data!$A:$A,0),MATCH(R$6,Data!$1:$1,0))))</f>
        <v/>
      </c>
      <c r="S169" s="164" t="str">
        <f ca="1">IF(OR($B169="",S$6=""),"",IF(INDEX(mydata,MATCH($B169,Data!$A:$A,0),MATCH(S$6,Data!$1:$1,0))=0,"",INDEX(mydata,MATCH($B169,Data!$A:$A,0),MATCH(S$6,Data!$1:$1,0))))</f>
        <v/>
      </c>
      <c r="T169" s="164" t="str">
        <f ca="1">IF(OR($B169="",T$6=""),"",IF(INDEX(mydata,MATCH($B169,Data!$A:$A,0),MATCH(T$6,Data!$1:$1,0))=0,"",INDEX(mydata,MATCH($B169,Data!$A:$A,0),MATCH(T$6,Data!$1:$1,0))))</f>
        <v/>
      </c>
      <c r="U169" s="164" t="str">
        <f ca="1">IF(OR($B169="",U$6=""),"",IF(INDEX(mydata,MATCH($B169,Data!$A:$A,0),MATCH(U$6,Data!$1:$1,0))=0,"",INDEX(mydata,MATCH($B169,Data!$A:$A,0),MATCH(U$6,Data!$1:$1,0))))</f>
        <v/>
      </c>
      <c r="V169" s="164" t="str">
        <f ca="1">IF(OR($B169="",V$6=""),"",IF(INDEX(mydata,MATCH($B169,Data!$A:$A,0),MATCH(V$6,Data!$1:$1,0))=0,"",INDEX(mydata,MATCH($B169,Data!$A:$A,0),MATCH(V$6,Data!$1:$1,0))))</f>
        <v/>
      </c>
      <c r="W169" s="164" t="str">
        <f ca="1">IF(OR($B169="",W$6=""),"",IF(INDEX(mydata,MATCH($B169,Data!$A:$A,0),MATCH(W$6,Data!$1:$1,0))=0,"",INDEX(mydata,MATCH($B169,Data!$A:$A,0),MATCH(W$6,Data!$1:$1,0))))</f>
        <v/>
      </c>
    </row>
    <row r="170" spans="1:23" x14ac:dyDescent="0.4">
      <c r="A170" s="43" t="str">
        <f ca="1">IF(B170="","",IF(INDEX(Data!$BR:$BR,MATCH(B170,Data!$A:$A,0),1)=0,"",INDEX(Data!$BR:$BR,MATCH(B170,Data!$A:$A,0),1)))</f>
        <v/>
      </c>
      <c r="B170" s="164" t="str" cm="1">
        <f t="array" aca="1" ref="B170" ca="1">IFERROR(_xlfn.SINGLE(INDEX(Data!A$1:$A$1009,_xlfn.AGGREGATE(15,6,((Data!$D$1:$D$1009=1)/(Data!$D$1:$D$1009=1))*ROW(Data!$D$1:$D$1009),ROW(B170)-ROW(B$6)),1)),"")</f>
        <v/>
      </c>
      <c r="C170" s="164" t="str">
        <f t="shared" ca="1" si="15"/>
        <v/>
      </c>
      <c r="D170" s="164" t="str">
        <f t="shared" ca="1" si="16"/>
        <v/>
      </c>
      <c r="E170" s="164" t="str">
        <f t="shared" ca="1" si="17"/>
        <v/>
      </c>
      <c r="R170" s="164" t="str">
        <f ca="1">IF(OR($B170="",R$6=""),"",IF(INDEX(mydata,MATCH($B170,Data!$A:$A,0),MATCH(R$6,Data!$1:$1,0))=0,"",INDEX(mydata,MATCH($B170,Data!$A:$A,0),MATCH(R$6,Data!$1:$1,0))))</f>
        <v/>
      </c>
      <c r="S170" s="164" t="str">
        <f ca="1">IF(OR($B170="",S$6=""),"",IF(INDEX(mydata,MATCH($B170,Data!$A:$A,0),MATCH(S$6,Data!$1:$1,0))=0,"",INDEX(mydata,MATCH($B170,Data!$A:$A,0),MATCH(S$6,Data!$1:$1,0))))</f>
        <v/>
      </c>
      <c r="T170" s="164" t="str">
        <f ca="1">IF(OR($B170="",T$6=""),"",IF(INDEX(mydata,MATCH($B170,Data!$A:$A,0),MATCH(T$6,Data!$1:$1,0))=0,"",INDEX(mydata,MATCH($B170,Data!$A:$A,0),MATCH(T$6,Data!$1:$1,0))))</f>
        <v/>
      </c>
      <c r="U170" s="164" t="str">
        <f ca="1">IF(OR($B170="",U$6=""),"",IF(INDEX(mydata,MATCH($B170,Data!$A:$A,0),MATCH(U$6,Data!$1:$1,0))=0,"",INDEX(mydata,MATCH($B170,Data!$A:$A,0),MATCH(U$6,Data!$1:$1,0))))</f>
        <v/>
      </c>
      <c r="V170" s="164" t="str">
        <f ca="1">IF(OR($B170="",V$6=""),"",IF(INDEX(mydata,MATCH($B170,Data!$A:$A,0),MATCH(V$6,Data!$1:$1,0))=0,"",INDEX(mydata,MATCH($B170,Data!$A:$A,0),MATCH(V$6,Data!$1:$1,0))))</f>
        <v/>
      </c>
      <c r="W170" s="164" t="str">
        <f ca="1">IF(OR($B170="",W$6=""),"",IF(INDEX(mydata,MATCH($B170,Data!$A:$A,0),MATCH(W$6,Data!$1:$1,0))=0,"",INDEX(mydata,MATCH($B170,Data!$A:$A,0),MATCH(W$6,Data!$1:$1,0))))</f>
        <v/>
      </c>
    </row>
    <row r="171" spans="1:23" x14ac:dyDescent="0.4">
      <c r="A171" s="43" t="str">
        <f ca="1">IF(B171="","",IF(INDEX(Data!$BR:$BR,MATCH(B171,Data!$A:$A,0),1)=0,"",INDEX(Data!$BR:$BR,MATCH(B171,Data!$A:$A,0),1)))</f>
        <v/>
      </c>
      <c r="B171" s="164" t="str" cm="1">
        <f t="array" aca="1" ref="B171" ca="1">IFERROR(_xlfn.SINGLE(INDEX(Data!A$1:$A$1009,_xlfn.AGGREGATE(15,6,((Data!$D$1:$D$1009=1)/(Data!$D$1:$D$1009=1))*ROW(Data!$D$1:$D$1009),ROW(B171)-ROW(B$6)),1)),"")</f>
        <v/>
      </c>
      <c r="C171" s="164" t="str">
        <f t="shared" ca="1" si="15"/>
        <v/>
      </c>
      <c r="D171" s="164" t="str">
        <f t="shared" ca="1" si="16"/>
        <v/>
      </c>
      <c r="E171" s="164" t="str">
        <f t="shared" ca="1" si="17"/>
        <v/>
      </c>
      <c r="R171" s="164" t="str">
        <f ca="1">IF(OR($B171="",R$6=""),"",IF(INDEX(mydata,MATCH($B171,Data!$A:$A,0),MATCH(R$6,Data!$1:$1,0))=0,"",INDEX(mydata,MATCH($B171,Data!$A:$A,0),MATCH(R$6,Data!$1:$1,0))))</f>
        <v/>
      </c>
      <c r="S171" s="164" t="str">
        <f ca="1">IF(OR($B171="",S$6=""),"",IF(INDEX(mydata,MATCH($B171,Data!$A:$A,0),MATCH(S$6,Data!$1:$1,0))=0,"",INDEX(mydata,MATCH($B171,Data!$A:$A,0),MATCH(S$6,Data!$1:$1,0))))</f>
        <v/>
      </c>
      <c r="T171" s="164" t="str">
        <f ca="1">IF(OR($B171="",T$6=""),"",IF(INDEX(mydata,MATCH($B171,Data!$A:$A,0),MATCH(T$6,Data!$1:$1,0))=0,"",INDEX(mydata,MATCH($B171,Data!$A:$A,0),MATCH(T$6,Data!$1:$1,0))))</f>
        <v/>
      </c>
      <c r="U171" s="164" t="str">
        <f ca="1">IF(OR($B171="",U$6=""),"",IF(INDEX(mydata,MATCH($B171,Data!$A:$A,0),MATCH(U$6,Data!$1:$1,0))=0,"",INDEX(mydata,MATCH($B171,Data!$A:$A,0),MATCH(U$6,Data!$1:$1,0))))</f>
        <v/>
      </c>
      <c r="V171" s="164" t="str">
        <f ca="1">IF(OR($B171="",V$6=""),"",IF(INDEX(mydata,MATCH($B171,Data!$A:$A,0),MATCH(V$6,Data!$1:$1,0))=0,"",INDEX(mydata,MATCH($B171,Data!$A:$A,0),MATCH(V$6,Data!$1:$1,0))))</f>
        <v/>
      </c>
      <c r="W171" s="164" t="str">
        <f ca="1">IF(OR($B171="",W$6=""),"",IF(INDEX(mydata,MATCH($B171,Data!$A:$A,0),MATCH(W$6,Data!$1:$1,0))=0,"",INDEX(mydata,MATCH($B171,Data!$A:$A,0),MATCH(W$6,Data!$1:$1,0))))</f>
        <v/>
      </c>
    </row>
    <row r="172" spans="1:23" x14ac:dyDescent="0.4">
      <c r="A172" s="43" t="str">
        <f ca="1">IF(B172="","",IF(INDEX(Data!$BR:$BR,MATCH(B172,Data!$A:$A,0),1)=0,"",INDEX(Data!$BR:$BR,MATCH(B172,Data!$A:$A,0),1)))</f>
        <v/>
      </c>
      <c r="B172" s="164" t="str" cm="1">
        <f t="array" aca="1" ref="B172" ca="1">IFERROR(_xlfn.SINGLE(INDEX(Data!A$1:$A$1009,_xlfn.AGGREGATE(15,6,((Data!$D$1:$D$1009=1)/(Data!$D$1:$D$1009=1))*ROW(Data!$D$1:$D$1009),ROW(B172)-ROW(B$6)),1)),"")</f>
        <v/>
      </c>
      <c r="C172" s="164" t="str">
        <f t="shared" ca="1" si="15"/>
        <v/>
      </c>
      <c r="D172" s="164" t="str">
        <f t="shared" ca="1" si="16"/>
        <v/>
      </c>
      <c r="E172" s="164" t="str">
        <f t="shared" ca="1" si="17"/>
        <v/>
      </c>
      <c r="R172" s="164" t="str">
        <f ca="1">IF(OR($B172="",R$6=""),"",IF(INDEX(mydata,MATCH($B172,Data!$A:$A,0),MATCH(R$6,Data!$1:$1,0))=0,"",INDEX(mydata,MATCH($B172,Data!$A:$A,0),MATCH(R$6,Data!$1:$1,0))))</f>
        <v/>
      </c>
      <c r="S172" s="164" t="str">
        <f ca="1">IF(OR($B172="",S$6=""),"",IF(INDEX(mydata,MATCH($B172,Data!$A:$A,0),MATCH(S$6,Data!$1:$1,0))=0,"",INDEX(mydata,MATCH($B172,Data!$A:$A,0),MATCH(S$6,Data!$1:$1,0))))</f>
        <v/>
      </c>
      <c r="T172" s="164" t="str">
        <f ca="1">IF(OR($B172="",T$6=""),"",IF(INDEX(mydata,MATCH($B172,Data!$A:$A,0),MATCH(T$6,Data!$1:$1,0))=0,"",INDEX(mydata,MATCH($B172,Data!$A:$A,0),MATCH(T$6,Data!$1:$1,0))))</f>
        <v/>
      </c>
      <c r="U172" s="164" t="str">
        <f ca="1">IF(OR($B172="",U$6=""),"",IF(INDEX(mydata,MATCH($B172,Data!$A:$A,0),MATCH(U$6,Data!$1:$1,0))=0,"",INDEX(mydata,MATCH($B172,Data!$A:$A,0),MATCH(U$6,Data!$1:$1,0))))</f>
        <v/>
      </c>
      <c r="V172" s="164" t="str">
        <f ca="1">IF(OR($B172="",V$6=""),"",IF(INDEX(mydata,MATCH($B172,Data!$A:$A,0),MATCH(V$6,Data!$1:$1,0))=0,"",INDEX(mydata,MATCH($B172,Data!$A:$A,0),MATCH(V$6,Data!$1:$1,0))))</f>
        <v/>
      </c>
      <c r="W172" s="164" t="str">
        <f ca="1">IF(OR($B172="",W$6=""),"",IF(INDEX(mydata,MATCH($B172,Data!$A:$A,0),MATCH(W$6,Data!$1:$1,0))=0,"",INDEX(mydata,MATCH($B172,Data!$A:$A,0),MATCH(W$6,Data!$1:$1,0))))</f>
        <v/>
      </c>
    </row>
    <row r="173" spans="1:23" x14ac:dyDescent="0.4">
      <c r="A173" s="43" t="str">
        <f ca="1">IF(B173="","",IF(INDEX(Data!$BR:$BR,MATCH(B173,Data!$A:$A,0),1)=0,"",INDEX(Data!$BR:$BR,MATCH(B173,Data!$A:$A,0),1)))</f>
        <v/>
      </c>
      <c r="B173" s="164" t="str" cm="1">
        <f t="array" aca="1" ref="B173" ca="1">IFERROR(_xlfn.SINGLE(INDEX(Data!A$1:$A$1009,_xlfn.AGGREGATE(15,6,((Data!$D$1:$D$1009=1)/(Data!$D$1:$D$1009=1))*ROW(Data!$D$1:$D$1009),ROW(B173)-ROW(B$6)),1)),"")</f>
        <v/>
      </c>
      <c r="C173" s="164" t="str">
        <f t="shared" ca="1" si="15"/>
        <v/>
      </c>
      <c r="D173" s="164" t="str">
        <f t="shared" ca="1" si="16"/>
        <v/>
      </c>
      <c r="E173" s="164" t="str">
        <f t="shared" ca="1" si="17"/>
        <v/>
      </c>
      <c r="R173" s="164" t="str">
        <f ca="1">IF(OR($B173="",R$6=""),"",IF(INDEX(mydata,MATCH($B173,Data!$A:$A,0),MATCH(R$6,Data!$1:$1,0))=0,"",INDEX(mydata,MATCH($B173,Data!$A:$A,0),MATCH(R$6,Data!$1:$1,0))))</f>
        <v/>
      </c>
      <c r="S173" s="164" t="str">
        <f ca="1">IF(OR($B173="",S$6=""),"",IF(INDEX(mydata,MATCH($B173,Data!$A:$A,0),MATCH(S$6,Data!$1:$1,0))=0,"",INDEX(mydata,MATCH($B173,Data!$A:$A,0),MATCH(S$6,Data!$1:$1,0))))</f>
        <v/>
      </c>
      <c r="T173" s="164" t="str">
        <f ca="1">IF(OR($B173="",T$6=""),"",IF(INDEX(mydata,MATCH($B173,Data!$A:$A,0),MATCH(T$6,Data!$1:$1,0))=0,"",INDEX(mydata,MATCH($B173,Data!$A:$A,0),MATCH(T$6,Data!$1:$1,0))))</f>
        <v/>
      </c>
      <c r="U173" s="164" t="str">
        <f ca="1">IF(OR($B173="",U$6=""),"",IF(INDEX(mydata,MATCH($B173,Data!$A:$A,0),MATCH(U$6,Data!$1:$1,0))=0,"",INDEX(mydata,MATCH($B173,Data!$A:$A,0),MATCH(U$6,Data!$1:$1,0))))</f>
        <v/>
      </c>
      <c r="V173" s="164" t="str">
        <f ca="1">IF(OR($B173="",V$6=""),"",IF(INDEX(mydata,MATCH($B173,Data!$A:$A,0),MATCH(V$6,Data!$1:$1,0))=0,"",INDEX(mydata,MATCH($B173,Data!$A:$A,0),MATCH(V$6,Data!$1:$1,0))))</f>
        <v/>
      </c>
      <c r="W173" s="164" t="str">
        <f ca="1">IF(OR($B173="",W$6=""),"",IF(INDEX(mydata,MATCH($B173,Data!$A:$A,0),MATCH(W$6,Data!$1:$1,0))=0,"",INDEX(mydata,MATCH($B173,Data!$A:$A,0),MATCH(W$6,Data!$1:$1,0))))</f>
        <v/>
      </c>
    </row>
    <row r="174" spans="1:23" x14ac:dyDescent="0.4">
      <c r="A174" s="43" t="str">
        <f ca="1">IF(B174="","",IF(INDEX(Data!$BR:$BR,MATCH(B174,Data!$A:$A,0),1)=0,"",INDEX(Data!$BR:$BR,MATCH(B174,Data!$A:$A,0),1)))</f>
        <v/>
      </c>
      <c r="B174" s="164" t="str" cm="1">
        <f t="array" aca="1" ref="B174" ca="1">IFERROR(_xlfn.SINGLE(INDEX(Data!A$1:$A$1009,_xlfn.AGGREGATE(15,6,((Data!$D$1:$D$1009=1)/(Data!$D$1:$D$1009=1))*ROW(Data!$D$1:$D$1009),ROW(B174)-ROW(B$6)),1)),"")</f>
        <v/>
      </c>
      <c r="C174" s="164" t="str">
        <f t="shared" ca="1" si="15"/>
        <v/>
      </c>
      <c r="D174" s="164" t="str">
        <f t="shared" ca="1" si="16"/>
        <v/>
      </c>
      <c r="E174" s="164" t="str">
        <f t="shared" ca="1" si="17"/>
        <v/>
      </c>
      <c r="R174" s="164" t="str">
        <f ca="1">IF(OR($B174="",R$6=""),"",IF(INDEX(mydata,MATCH($B174,Data!$A:$A,0),MATCH(R$6,Data!$1:$1,0))=0,"",INDEX(mydata,MATCH($B174,Data!$A:$A,0),MATCH(R$6,Data!$1:$1,0))))</f>
        <v/>
      </c>
      <c r="S174" s="164" t="str">
        <f ca="1">IF(OR($B174="",S$6=""),"",IF(INDEX(mydata,MATCH($B174,Data!$A:$A,0),MATCH(S$6,Data!$1:$1,0))=0,"",INDEX(mydata,MATCH($B174,Data!$A:$A,0),MATCH(S$6,Data!$1:$1,0))))</f>
        <v/>
      </c>
      <c r="T174" s="164" t="str">
        <f ca="1">IF(OR($B174="",T$6=""),"",IF(INDEX(mydata,MATCH($B174,Data!$A:$A,0),MATCH(T$6,Data!$1:$1,0))=0,"",INDEX(mydata,MATCH($B174,Data!$A:$A,0),MATCH(T$6,Data!$1:$1,0))))</f>
        <v/>
      </c>
      <c r="U174" s="164" t="str">
        <f ca="1">IF(OR($B174="",U$6=""),"",IF(INDEX(mydata,MATCH($B174,Data!$A:$A,0),MATCH(U$6,Data!$1:$1,0))=0,"",INDEX(mydata,MATCH($B174,Data!$A:$A,0),MATCH(U$6,Data!$1:$1,0))))</f>
        <v/>
      </c>
      <c r="V174" s="164" t="str">
        <f ca="1">IF(OR($B174="",V$6=""),"",IF(INDEX(mydata,MATCH($B174,Data!$A:$A,0),MATCH(V$6,Data!$1:$1,0))=0,"",INDEX(mydata,MATCH($B174,Data!$A:$A,0),MATCH(V$6,Data!$1:$1,0))))</f>
        <v/>
      </c>
      <c r="W174" s="164" t="str">
        <f ca="1">IF(OR($B174="",W$6=""),"",IF(INDEX(mydata,MATCH($B174,Data!$A:$A,0),MATCH(W$6,Data!$1:$1,0))=0,"",INDEX(mydata,MATCH($B174,Data!$A:$A,0),MATCH(W$6,Data!$1:$1,0))))</f>
        <v/>
      </c>
    </row>
    <row r="175" spans="1:23" x14ac:dyDescent="0.4">
      <c r="A175" s="43" t="str">
        <f ca="1">IF(B175="","",IF(INDEX(Data!$BR:$BR,MATCH(B175,Data!$A:$A,0),1)=0,"",INDEX(Data!$BR:$BR,MATCH(B175,Data!$A:$A,0),1)))</f>
        <v/>
      </c>
      <c r="B175" s="164" t="str" cm="1">
        <f t="array" aca="1" ref="B175" ca="1">IFERROR(_xlfn.SINGLE(INDEX(Data!A$1:$A$1009,_xlfn.AGGREGATE(15,6,((Data!$D$1:$D$1009=1)/(Data!$D$1:$D$1009=1))*ROW(Data!$D$1:$D$1009),ROW(B175)-ROW(B$6)),1)),"")</f>
        <v/>
      </c>
      <c r="C175" s="164" t="str">
        <f t="shared" ca="1" si="15"/>
        <v/>
      </c>
      <c r="D175" s="164" t="str">
        <f t="shared" ca="1" si="16"/>
        <v/>
      </c>
      <c r="E175" s="164" t="str">
        <f t="shared" ca="1" si="17"/>
        <v/>
      </c>
      <c r="R175" s="164" t="str">
        <f ca="1">IF(OR($B175="",R$6=""),"",IF(INDEX(mydata,MATCH($B175,Data!$A:$A,0),MATCH(R$6,Data!$1:$1,0))=0,"",INDEX(mydata,MATCH($B175,Data!$A:$A,0),MATCH(R$6,Data!$1:$1,0))))</f>
        <v/>
      </c>
      <c r="S175" s="164" t="str">
        <f ca="1">IF(OR($B175="",S$6=""),"",IF(INDEX(mydata,MATCH($B175,Data!$A:$A,0),MATCH(S$6,Data!$1:$1,0))=0,"",INDEX(mydata,MATCH($B175,Data!$A:$A,0),MATCH(S$6,Data!$1:$1,0))))</f>
        <v/>
      </c>
      <c r="T175" s="164" t="str">
        <f ca="1">IF(OR($B175="",T$6=""),"",IF(INDEX(mydata,MATCH($B175,Data!$A:$A,0),MATCH(T$6,Data!$1:$1,0))=0,"",INDEX(mydata,MATCH($B175,Data!$A:$A,0),MATCH(T$6,Data!$1:$1,0))))</f>
        <v/>
      </c>
      <c r="U175" s="164" t="str">
        <f ca="1">IF(OR($B175="",U$6=""),"",IF(INDEX(mydata,MATCH($B175,Data!$A:$A,0),MATCH(U$6,Data!$1:$1,0))=0,"",INDEX(mydata,MATCH($B175,Data!$A:$A,0),MATCH(U$6,Data!$1:$1,0))))</f>
        <v/>
      </c>
      <c r="V175" s="164" t="str">
        <f ca="1">IF(OR($B175="",V$6=""),"",IF(INDEX(mydata,MATCH($B175,Data!$A:$A,0),MATCH(V$6,Data!$1:$1,0))=0,"",INDEX(mydata,MATCH($B175,Data!$A:$A,0),MATCH(V$6,Data!$1:$1,0))))</f>
        <v/>
      </c>
      <c r="W175" s="164" t="str">
        <f ca="1">IF(OR($B175="",W$6=""),"",IF(INDEX(mydata,MATCH($B175,Data!$A:$A,0),MATCH(W$6,Data!$1:$1,0))=0,"",INDEX(mydata,MATCH($B175,Data!$A:$A,0),MATCH(W$6,Data!$1:$1,0))))</f>
        <v/>
      </c>
    </row>
    <row r="176" spans="1:23" x14ac:dyDescent="0.4">
      <c r="A176" s="43" t="str">
        <f ca="1">IF(B176="","",IF(INDEX(Data!$BR:$BR,MATCH(B176,Data!$A:$A,0),1)=0,"",INDEX(Data!$BR:$BR,MATCH(B176,Data!$A:$A,0),1)))</f>
        <v/>
      </c>
      <c r="B176" s="164" t="str" cm="1">
        <f t="array" aca="1" ref="B176" ca="1">IFERROR(_xlfn.SINGLE(INDEX(Data!A$1:$A$1009,_xlfn.AGGREGATE(15,6,((Data!$D$1:$D$1009=1)/(Data!$D$1:$D$1009=1))*ROW(Data!$D$1:$D$1009),ROW(B176)-ROW(B$6)),1)),"")</f>
        <v/>
      </c>
      <c r="C176" s="164" t="str">
        <f t="shared" ca="1" si="15"/>
        <v/>
      </c>
      <c r="D176" s="164" t="str">
        <f t="shared" ca="1" si="16"/>
        <v/>
      </c>
      <c r="E176" s="164" t="str">
        <f t="shared" ca="1" si="17"/>
        <v/>
      </c>
      <c r="R176" s="164" t="str">
        <f ca="1">IF(OR($B176="",R$6=""),"",IF(INDEX(mydata,MATCH($B176,Data!$A:$A,0),MATCH(R$6,Data!$1:$1,0))=0,"",INDEX(mydata,MATCH($B176,Data!$A:$A,0),MATCH(R$6,Data!$1:$1,0))))</f>
        <v/>
      </c>
      <c r="S176" s="164" t="str">
        <f ca="1">IF(OR($B176="",S$6=""),"",IF(INDEX(mydata,MATCH($B176,Data!$A:$A,0),MATCH(S$6,Data!$1:$1,0))=0,"",INDEX(mydata,MATCH($B176,Data!$A:$A,0),MATCH(S$6,Data!$1:$1,0))))</f>
        <v/>
      </c>
      <c r="T176" s="164" t="str">
        <f ca="1">IF(OR($B176="",T$6=""),"",IF(INDEX(mydata,MATCH($B176,Data!$A:$A,0),MATCH(T$6,Data!$1:$1,0))=0,"",INDEX(mydata,MATCH($B176,Data!$A:$A,0),MATCH(T$6,Data!$1:$1,0))))</f>
        <v/>
      </c>
      <c r="U176" s="164" t="str">
        <f ca="1">IF(OR($B176="",U$6=""),"",IF(INDEX(mydata,MATCH($B176,Data!$A:$A,0),MATCH(U$6,Data!$1:$1,0))=0,"",INDEX(mydata,MATCH($B176,Data!$A:$A,0),MATCH(U$6,Data!$1:$1,0))))</f>
        <v/>
      </c>
      <c r="V176" s="164" t="str">
        <f ca="1">IF(OR($B176="",V$6=""),"",IF(INDEX(mydata,MATCH($B176,Data!$A:$A,0),MATCH(V$6,Data!$1:$1,0))=0,"",INDEX(mydata,MATCH($B176,Data!$A:$A,0),MATCH(V$6,Data!$1:$1,0))))</f>
        <v/>
      </c>
      <c r="W176" s="164" t="str">
        <f ca="1">IF(OR($B176="",W$6=""),"",IF(INDEX(mydata,MATCH($B176,Data!$A:$A,0),MATCH(W$6,Data!$1:$1,0))=0,"",INDEX(mydata,MATCH($B176,Data!$A:$A,0),MATCH(W$6,Data!$1:$1,0))))</f>
        <v/>
      </c>
    </row>
    <row r="177" spans="1:23" x14ac:dyDescent="0.4">
      <c r="A177" s="43" t="str">
        <f ca="1">IF(B177="","",IF(INDEX(Data!$BR:$BR,MATCH(B177,Data!$A:$A,0),1)=0,"",INDEX(Data!$BR:$BR,MATCH(B177,Data!$A:$A,0),1)))</f>
        <v/>
      </c>
      <c r="B177" s="164" t="str" cm="1">
        <f t="array" aca="1" ref="B177" ca="1">IFERROR(_xlfn.SINGLE(INDEX(Data!A$1:$A$1009,_xlfn.AGGREGATE(15,6,((Data!$D$1:$D$1009=1)/(Data!$D$1:$D$1009=1))*ROW(Data!$D$1:$D$1009),ROW(B177)-ROW(B$6)),1)),"")</f>
        <v/>
      </c>
      <c r="C177" s="164" t="str">
        <f t="shared" ca="1" si="15"/>
        <v/>
      </c>
      <c r="D177" s="164" t="str">
        <f t="shared" ca="1" si="16"/>
        <v/>
      </c>
      <c r="E177" s="164" t="str">
        <f t="shared" ca="1" si="17"/>
        <v/>
      </c>
      <c r="R177" s="164" t="str">
        <f ca="1">IF(OR($B177="",R$6=""),"",IF(INDEX(mydata,MATCH($B177,Data!$A:$A,0),MATCH(R$6,Data!$1:$1,0))=0,"",INDEX(mydata,MATCH($B177,Data!$A:$A,0),MATCH(R$6,Data!$1:$1,0))))</f>
        <v/>
      </c>
      <c r="S177" s="164" t="str">
        <f ca="1">IF(OR($B177="",S$6=""),"",IF(INDEX(mydata,MATCH($B177,Data!$A:$A,0),MATCH(S$6,Data!$1:$1,0))=0,"",INDEX(mydata,MATCH($B177,Data!$A:$A,0),MATCH(S$6,Data!$1:$1,0))))</f>
        <v/>
      </c>
      <c r="T177" s="164" t="str">
        <f ca="1">IF(OR($B177="",T$6=""),"",IF(INDEX(mydata,MATCH($B177,Data!$A:$A,0),MATCH(T$6,Data!$1:$1,0))=0,"",INDEX(mydata,MATCH($B177,Data!$A:$A,0),MATCH(T$6,Data!$1:$1,0))))</f>
        <v/>
      </c>
      <c r="U177" s="164" t="str">
        <f ca="1">IF(OR($B177="",U$6=""),"",IF(INDEX(mydata,MATCH($B177,Data!$A:$A,0),MATCH(U$6,Data!$1:$1,0))=0,"",INDEX(mydata,MATCH($B177,Data!$A:$A,0),MATCH(U$6,Data!$1:$1,0))))</f>
        <v/>
      </c>
      <c r="V177" s="164" t="str">
        <f ca="1">IF(OR($B177="",V$6=""),"",IF(INDEX(mydata,MATCH($B177,Data!$A:$A,0),MATCH(V$6,Data!$1:$1,0))=0,"",INDEX(mydata,MATCH($B177,Data!$A:$A,0),MATCH(V$6,Data!$1:$1,0))))</f>
        <v/>
      </c>
      <c r="W177" s="164" t="str">
        <f ca="1">IF(OR($B177="",W$6=""),"",IF(INDEX(mydata,MATCH($B177,Data!$A:$A,0),MATCH(W$6,Data!$1:$1,0))=0,"",INDEX(mydata,MATCH($B177,Data!$A:$A,0),MATCH(W$6,Data!$1:$1,0))))</f>
        <v/>
      </c>
    </row>
    <row r="178" spans="1:23" x14ac:dyDescent="0.4">
      <c r="A178" s="43" t="str">
        <f ca="1">IF(B178="","",IF(INDEX(Data!$BR:$BR,MATCH(B178,Data!$A:$A,0),1)=0,"",INDEX(Data!$BR:$BR,MATCH(B178,Data!$A:$A,0),1)))</f>
        <v/>
      </c>
      <c r="B178" s="164" t="str" cm="1">
        <f t="array" aca="1" ref="B178" ca="1">IFERROR(_xlfn.SINGLE(INDEX(Data!A$1:$A$1009,_xlfn.AGGREGATE(15,6,((Data!$D$1:$D$1009=1)/(Data!$D$1:$D$1009=1))*ROW(Data!$D$1:$D$1009),ROW(B178)-ROW(B$6)),1)),"")</f>
        <v/>
      </c>
      <c r="C178" s="164" t="str">
        <f t="shared" ca="1" si="15"/>
        <v/>
      </c>
      <c r="D178" s="164" t="str">
        <f t="shared" ca="1" si="16"/>
        <v/>
      </c>
      <c r="E178" s="164" t="str">
        <f t="shared" ca="1" si="17"/>
        <v/>
      </c>
      <c r="R178" s="164" t="str">
        <f ca="1">IF(OR($B178="",R$6=""),"",IF(INDEX(mydata,MATCH($B178,Data!$A:$A,0),MATCH(R$6,Data!$1:$1,0))=0,"",INDEX(mydata,MATCH($B178,Data!$A:$A,0),MATCH(R$6,Data!$1:$1,0))))</f>
        <v/>
      </c>
      <c r="S178" s="164" t="str">
        <f ca="1">IF(OR($B178="",S$6=""),"",IF(INDEX(mydata,MATCH($B178,Data!$A:$A,0),MATCH(S$6,Data!$1:$1,0))=0,"",INDEX(mydata,MATCH($B178,Data!$A:$A,0),MATCH(S$6,Data!$1:$1,0))))</f>
        <v/>
      </c>
      <c r="T178" s="164" t="str">
        <f ca="1">IF(OR($B178="",T$6=""),"",IF(INDEX(mydata,MATCH($B178,Data!$A:$A,0),MATCH(T$6,Data!$1:$1,0))=0,"",INDEX(mydata,MATCH($B178,Data!$A:$A,0),MATCH(T$6,Data!$1:$1,0))))</f>
        <v/>
      </c>
      <c r="U178" s="164" t="str">
        <f ca="1">IF(OR($B178="",U$6=""),"",IF(INDEX(mydata,MATCH($B178,Data!$A:$A,0),MATCH(U$6,Data!$1:$1,0))=0,"",INDEX(mydata,MATCH($B178,Data!$A:$A,0),MATCH(U$6,Data!$1:$1,0))))</f>
        <v/>
      </c>
      <c r="V178" s="164" t="str">
        <f ca="1">IF(OR($B178="",V$6=""),"",IF(INDEX(mydata,MATCH($B178,Data!$A:$A,0),MATCH(V$6,Data!$1:$1,0))=0,"",INDEX(mydata,MATCH($B178,Data!$A:$A,0),MATCH(V$6,Data!$1:$1,0))))</f>
        <v/>
      </c>
      <c r="W178" s="164" t="str">
        <f ca="1">IF(OR($B178="",W$6=""),"",IF(INDEX(mydata,MATCH($B178,Data!$A:$A,0),MATCH(W$6,Data!$1:$1,0))=0,"",INDEX(mydata,MATCH($B178,Data!$A:$A,0),MATCH(W$6,Data!$1:$1,0))))</f>
        <v/>
      </c>
    </row>
    <row r="179" spans="1:23" x14ac:dyDescent="0.4">
      <c r="A179" s="43" t="str">
        <f ca="1">IF(B179="","",IF(INDEX(Data!$BR:$BR,MATCH(B179,Data!$A:$A,0),1)=0,"",INDEX(Data!$BR:$BR,MATCH(B179,Data!$A:$A,0),1)))</f>
        <v/>
      </c>
      <c r="B179" s="164" t="str" cm="1">
        <f t="array" aca="1" ref="B179" ca="1">IFERROR(_xlfn.SINGLE(INDEX(Data!A$1:$A$1009,_xlfn.AGGREGATE(15,6,((Data!$D$1:$D$1009=1)/(Data!$D$1:$D$1009=1))*ROW(Data!$D$1:$D$1009),ROW(B179)-ROW(B$6)),1)),"")</f>
        <v/>
      </c>
      <c r="C179" s="164" t="str">
        <f t="shared" ca="1" si="15"/>
        <v/>
      </c>
      <c r="D179" s="164" t="str">
        <f t="shared" ca="1" si="16"/>
        <v/>
      </c>
      <c r="E179" s="164" t="str">
        <f t="shared" ca="1" si="17"/>
        <v/>
      </c>
      <c r="R179" s="164" t="str">
        <f ca="1">IF(OR($B179="",R$6=""),"",IF(INDEX(mydata,MATCH($B179,Data!$A:$A,0),MATCH(R$6,Data!$1:$1,0))=0,"",INDEX(mydata,MATCH($B179,Data!$A:$A,0),MATCH(R$6,Data!$1:$1,0))))</f>
        <v/>
      </c>
      <c r="S179" s="164" t="str">
        <f ca="1">IF(OR($B179="",S$6=""),"",IF(INDEX(mydata,MATCH($B179,Data!$A:$A,0),MATCH(S$6,Data!$1:$1,0))=0,"",INDEX(mydata,MATCH($B179,Data!$A:$A,0),MATCH(S$6,Data!$1:$1,0))))</f>
        <v/>
      </c>
      <c r="T179" s="164" t="str">
        <f ca="1">IF(OR($B179="",T$6=""),"",IF(INDEX(mydata,MATCH($B179,Data!$A:$A,0),MATCH(T$6,Data!$1:$1,0))=0,"",INDEX(mydata,MATCH($B179,Data!$A:$A,0),MATCH(T$6,Data!$1:$1,0))))</f>
        <v/>
      </c>
      <c r="U179" s="164" t="str">
        <f ca="1">IF(OR($B179="",U$6=""),"",IF(INDEX(mydata,MATCH($B179,Data!$A:$A,0),MATCH(U$6,Data!$1:$1,0))=0,"",INDEX(mydata,MATCH($B179,Data!$A:$A,0),MATCH(U$6,Data!$1:$1,0))))</f>
        <v/>
      </c>
      <c r="V179" s="164" t="str">
        <f ca="1">IF(OR($B179="",V$6=""),"",IF(INDEX(mydata,MATCH($B179,Data!$A:$A,0),MATCH(V$6,Data!$1:$1,0))=0,"",INDEX(mydata,MATCH($B179,Data!$A:$A,0),MATCH(V$6,Data!$1:$1,0))))</f>
        <v/>
      </c>
      <c r="W179" s="164" t="str">
        <f ca="1">IF(OR($B179="",W$6=""),"",IF(INDEX(mydata,MATCH($B179,Data!$A:$A,0),MATCH(W$6,Data!$1:$1,0))=0,"",INDEX(mydata,MATCH($B179,Data!$A:$A,0),MATCH(W$6,Data!$1:$1,0))))</f>
        <v/>
      </c>
    </row>
    <row r="180" spans="1:23" x14ac:dyDescent="0.4">
      <c r="A180" s="43" t="str">
        <f ca="1">IF(B180="","",IF(INDEX(Data!$BR:$BR,MATCH(B180,Data!$A:$A,0),1)=0,"",INDEX(Data!$BR:$BR,MATCH(B180,Data!$A:$A,0),1)))</f>
        <v/>
      </c>
      <c r="B180" s="164" t="str" cm="1">
        <f t="array" aca="1" ref="B180" ca="1">IFERROR(_xlfn.SINGLE(INDEX(Data!A$1:$A$1009,_xlfn.AGGREGATE(15,6,((Data!$D$1:$D$1009=1)/(Data!$D$1:$D$1009=1))*ROW(Data!$D$1:$D$1009),ROW(B180)-ROW(B$6)),1)),"")</f>
        <v/>
      </c>
      <c r="C180" s="164" t="str">
        <f t="shared" ca="1" si="15"/>
        <v/>
      </c>
      <c r="D180" s="164" t="str">
        <f t="shared" ca="1" si="16"/>
        <v/>
      </c>
      <c r="E180" s="164" t="str">
        <f t="shared" ca="1" si="17"/>
        <v/>
      </c>
      <c r="R180" s="164" t="str">
        <f ca="1">IF(OR($B180="",R$6=""),"",IF(INDEX(mydata,MATCH($B180,Data!$A:$A,0),MATCH(R$6,Data!$1:$1,0))=0,"",INDEX(mydata,MATCH($B180,Data!$A:$A,0),MATCH(R$6,Data!$1:$1,0))))</f>
        <v/>
      </c>
      <c r="S180" s="164" t="str">
        <f ca="1">IF(OR($B180="",S$6=""),"",IF(INDEX(mydata,MATCH($B180,Data!$A:$A,0),MATCH(S$6,Data!$1:$1,0))=0,"",INDEX(mydata,MATCH($B180,Data!$A:$A,0),MATCH(S$6,Data!$1:$1,0))))</f>
        <v/>
      </c>
      <c r="T180" s="164" t="str">
        <f ca="1">IF(OR($B180="",T$6=""),"",IF(INDEX(mydata,MATCH($B180,Data!$A:$A,0),MATCH(T$6,Data!$1:$1,0))=0,"",INDEX(mydata,MATCH($B180,Data!$A:$A,0),MATCH(T$6,Data!$1:$1,0))))</f>
        <v/>
      </c>
      <c r="U180" s="164" t="str">
        <f ca="1">IF(OR($B180="",U$6=""),"",IF(INDEX(mydata,MATCH($B180,Data!$A:$A,0),MATCH(U$6,Data!$1:$1,0))=0,"",INDEX(mydata,MATCH($B180,Data!$A:$A,0),MATCH(U$6,Data!$1:$1,0))))</f>
        <v/>
      </c>
      <c r="V180" s="164" t="str">
        <f ca="1">IF(OR($B180="",V$6=""),"",IF(INDEX(mydata,MATCH($B180,Data!$A:$A,0),MATCH(V$6,Data!$1:$1,0))=0,"",INDEX(mydata,MATCH($B180,Data!$A:$A,0),MATCH(V$6,Data!$1:$1,0))))</f>
        <v/>
      </c>
      <c r="W180" s="164" t="str">
        <f ca="1">IF(OR($B180="",W$6=""),"",IF(INDEX(mydata,MATCH($B180,Data!$A:$A,0),MATCH(W$6,Data!$1:$1,0))=0,"",INDEX(mydata,MATCH($B180,Data!$A:$A,0),MATCH(W$6,Data!$1:$1,0))))</f>
        <v/>
      </c>
    </row>
    <row r="181" spans="1:23" x14ac:dyDescent="0.4">
      <c r="A181" s="43" t="str">
        <f ca="1">IF(B181="","",IF(INDEX(Data!$BR:$BR,MATCH(B181,Data!$A:$A,0),1)=0,"",INDEX(Data!$BR:$BR,MATCH(B181,Data!$A:$A,0),1)))</f>
        <v/>
      </c>
      <c r="B181" s="164" t="str" cm="1">
        <f t="array" aca="1" ref="B181" ca="1">IFERROR(_xlfn.SINGLE(INDEX(Data!A$1:$A$1009,_xlfn.AGGREGATE(15,6,((Data!$D$1:$D$1009=1)/(Data!$D$1:$D$1009=1))*ROW(Data!$D$1:$D$1009),ROW(B181)-ROW(B$6)),1)),"")</f>
        <v/>
      </c>
      <c r="C181" s="164" t="str">
        <f t="shared" ca="1" si="15"/>
        <v/>
      </c>
      <c r="D181" s="164" t="str">
        <f t="shared" ca="1" si="16"/>
        <v/>
      </c>
      <c r="E181" s="164" t="str">
        <f t="shared" ca="1" si="17"/>
        <v/>
      </c>
      <c r="R181" s="164" t="str">
        <f ca="1">IF(OR($B181="",R$6=""),"",IF(INDEX(mydata,MATCH($B181,Data!$A:$A,0),MATCH(R$6,Data!$1:$1,0))=0,"",INDEX(mydata,MATCH($B181,Data!$A:$A,0),MATCH(R$6,Data!$1:$1,0))))</f>
        <v/>
      </c>
      <c r="S181" s="164" t="str">
        <f ca="1">IF(OR($B181="",S$6=""),"",IF(INDEX(mydata,MATCH($B181,Data!$A:$A,0),MATCH(S$6,Data!$1:$1,0))=0,"",INDEX(mydata,MATCH($B181,Data!$A:$A,0),MATCH(S$6,Data!$1:$1,0))))</f>
        <v/>
      </c>
      <c r="T181" s="164" t="str">
        <f ca="1">IF(OR($B181="",T$6=""),"",IF(INDEX(mydata,MATCH($B181,Data!$A:$A,0),MATCH(T$6,Data!$1:$1,0))=0,"",INDEX(mydata,MATCH($B181,Data!$A:$A,0),MATCH(T$6,Data!$1:$1,0))))</f>
        <v/>
      </c>
      <c r="U181" s="164" t="str">
        <f ca="1">IF(OR($B181="",U$6=""),"",IF(INDEX(mydata,MATCH($B181,Data!$A:$A,0),MATCH(U$6,Data!$1:$1,0))=0,"",INDEX(mydata,MATCH($B181,Data!$A:$A,0),MATCH(U$6,Data!$1:$1,0))))</f>
        <v/>
      </c>
      <c r="V181" s="164" t="str">
        <f ca="1">IF(OR($B181="",V$6=""),"",IF(INDEX(mydata,MATCH($B181,Data!$A:$A,0),MATCH(V$6,Data!$1:$1,0))=0,"",INDEX(mydata,MATCH($B181,Data!$A:$A,0),MATCH(V$6,Data!$1:$1,0))))</f>
        <v/>
      </c>
      <c r="W181" s="164" t="str">
        <f ca="1">IF(OR($B181="",W$6=""),"",IF(INDEX(mydata,MATCH($B181,Data!$A:$A,0),MATCH(W$6,Data!$1:$1,0))=0,"",INDEX(mydata,MATCH($B181,Data!$A:$A,0),MATCH(W$6,Data!$1:$1,0))))</f>
        <v/>
      </c>
    </row>
    <row r="182" spans="1:23" x14ac:dyDescent="0.4">
      <c r="A182" s="43" t="str">
        <f ca="1">IF(B182="","",IF(INDEX(Data!$BR:$BR,MATCH(B182,Data!$A:$A,0),1)=0,"",INDEX(Data!$BR:$BR,MATCH(B182,Data!$A:$A,0),1)))</f>
        <v/>
      </c>
      <c r="B182" s="164" t="str" cm="1">
        <f t="array" aca="1" ref="B182" ca="1">IFERROR(_xlfn.SINGLE(INDEX(Data!A$1:$A$1009,_xlfn.AGGREGATE(15,6,((Data!$D$1:$D$1009=1)/(Data!$D$1:$D$1009=1))*ROW(Data!$D$1:$D$1009),ROW(B182)-ROW(B$6)),1)),"")</f>
        <v/>
      </c>
      <c r="C182" s="164" t="str">
        <f t="shared" ca="1" si="15"/>
        <v/>
      </c>
      <c r="D182" s="164" t="str">
        <f t="shared" ca="1" si="16"/>
        <v/>
      </c>
      <c r="E182" s="164" t="str">
        <f t="shared" ca="1" si="17"/>
        <v/>
      </c>
      <c r="R182" s="164" t="str">
        <f ca="1">IF(OR($B182="",R$6=""),"",IF(INDEX(mydata,MATCH($B182,Data!$A:$A,0),MATCH(R$6,Data!$1:$1,0))=0,"",INDEX(mydata,MATCH($B182,Data!$A:$A,0),MATCH(R$6,Data!$1:$1,0))))</f>
        <v/>
      </c>
      <c r="S182" s="164" t="str">
        <f ca="1">IF(OR($B182="",S$6=""),"",IF(INDEX(mydata,MATCH($B182,Data!$A:$A,0),MATCH(S$6,Data!$1:$1,0))=0,"",INDEX(mydata,MATCH($B182,Data!$A:$A,0),MATCH(S$6,Data!$1:$1,0))))</f>
        <v/>
      </c>
      <c r="T182" s="164" t="str">
        <f ca="1">IF(OR($B182="",T$6=""),"",IF(INDEX(mydata,MATCH($B182,Data!$A:$A,0),MATCH(T$6,Data!$1:$1,0))=0,"",INDEX(mydata,MATCH($B182,Data!$A:$A,0),MATCH(T$6,Data!$1:$1,0))))</f>
        <v/>
      </c>
      <c r="U182" s="164" t="str">
        <f ca="1">IF(OR($B182="",U$6=""),"",IF(INDEX(mydata,MATCH($B182,Data!$A:$A,0),MATCH(U$6,Data!$1:$1,0))=0,"",INDEX(mydata,MATCH($B182,Data!$A:$A,0),MATCH(U$6,Data!$1:$1,0))))</f>
        <v/>
      </c>
      <c r="V182" s="164" t="str">
        <f ca="1">IF(OR($B182="",V$6=""),"",IF(INDEX(mydata,MATCH($B182,Data!$A:$A,0),MATCH(V$6,Data!$1:$1,0))=0,"",INDEX(mydata,MATCH($B182,Data!$A:$A,0),MATCH(V$6,Data!$1:$1,0))))</f>
        <v/>
      </c>
      <c r="W182" s="164" t="str">
        <f ca="1">IF(OR($B182="",W$6=""),"",IF(INDEX(mydata,MATCH($B182,Data!$A:$A,0),MATCH(W$6,Data!$1:$1,0))=0,"",INDEX(mydata,MATCH($B182,Data!$A:$A,0),MATCH(W$6,Data!$1:$1,0))))</f>
        <v/>
      </c>
    </row>
    <row r="183" spans="1:23" x14ac:dyDescent="0.4">
      <c r="A183" s="43" t="str">
        <f ca="1">IF(B183="","",IF(INDEX(Data!$BR:$BR,MATCH(B183,Data!$A:$A,0),1)=0,"",INDEX(Data!$BR:$BR,MATCH(B183,Data!$A:$A,0),1)))</f>
        <v/>
      </c>
      <c r="B183" s="164" t="str" cm="1">
        <f t="array" aca="1" ref="B183" ca="1">IFERROR(_xlfn.SINGLE(INDEX(Data!A$1:$A$1009,_xlfn.AGGREGATE(15,6,((Data!$D$1:$D$1009=1)/(Data!$D$1:$D$1009=1))*ROW(Data!$D$1:$D$1009),ROW(B183)-ROW(B$6)),1)),"")</f>
        <v/>
      </c>
      <c r="C183" s="164" t="str">
        <f t="shared" ca="1" si="15"/>
        <v/>
      </c>
      <c r="D183" s="164" t="str">
        <f t="shared" ca="1" si="16"/>
        <v/>
      </c>
      <c r="E183" s="164" t="str">
        <f t="shared" ca="1" si="17"/>
        <v/>
      </c>
      <c r="R183" s="164" t="str">
        <f ca="1">IF(OR($B183="",R$6=""),"",IF(INDEX(mydata,MATCH($B183,Data!$A:$A,0),MATCH(R$6,Data!$1:$1,0))=0,"",INDEX(mydata,MATCH($B183,Data!$A:$A,0),MATCH(R$6,Data!$1:$1,0))))</f>
        <v/>
      </c>
      <c r="S183" s="164" t="str">
        <f ca="1">IF(OR($B183="",S$6=""),"",IF(INDEX(mydata,MATCH($B183,Data!$A:$A,0),MATCH(S$6,Data!$1:$1,0))=0,"",INDEX(mydata,MATCH($B183,Data!$A:$A,0),MATCH(S$6,Data!$1:$1,0))))</f>
        <v/>
      </c>
      <c r="T183" s="164" t="str">
        <f ca="1">IF(OR($B183="",T$6=""),"",IF(INDEX(mydata,MATCH($B183,Data!$A:$A,0),MATCH(T$6,Data!$1:$1,0))=0,"",INDEX(mydata,MATCH($B183,Data!$A:$A,0),MATCH(T$6,Data!$1:$1,0))))</f>
        <v/>
      </c>
      <c r="U183" s="164" t="str">
        <f ca="1">IF(OR($B183="",U$6=""),"",IF(INDEX(mydata,MATCH($B183,Data!$A:$A,0),MATCH(U$6,Data!$1:$1,0))=0,"",INDEX(mydata,MATCH($B183,Data!$A:$A,0),MATCH(U$6,Data!$1:$1,0))))</f>
        <v/>
      </c>
      <c r="V183" s="164" t="str">
        <f ca="1">IF(OR($B183="",V$6=""),"",IF(INDEX(mydata,MATCH($B183,Data!$A:$A,0),MATCH(V$6,Data!$1:$1,0))=0,"",INDEX(mydata,MATCH($B183,Data!$A:$A,0),MATCH(V$6,Data!$1:$1,0))))</f>
        <v/>
      </c>
      <c r="W183" s="164" t="str">
        <f ca="1">IF(OR($B183="",W$6=""),"",IF(INDEX(mydata,MATCH($B183,Data!$A:$A,0),MATCH(W$6,Data!$1:$1,0))=0,"",INDEX(mydata,MATCH($B183,Data!$A:$A,0),MATCH(W$6,Data!$1:$1,0))))</f>
        <v/>
      </c>
    </row>
    <row r="184" spans="1:23" x14ac:dyDescent="0.4">
      <c r="A184" s="43" t="str">
        <f ca="1">IF(B184="","",IF(INDEX(Data!$BR:$BR,MATCH(B184,Data!$A:$A,0),1)=0,"",INDEX(Data!$BR:$BR,MATCH(B184,Data!$A:$A,0),1)))</f>
        <v/>
      </c>
      <c r="B184" s="164" t="str" cm="1">
        <f t="array" aca="1" ref="B184" ca="1">IFERROR(_xlfn.SINGLE(INDEX(Data!A$1:$A$1009,_xlfn.AGGREGATE(15,6,((Data!$D$1:$D$1009=1)/(Data!$D$1:$D$1009=1))*ROW(Data!$D$1:$D$1009),ROW(B184)-ROW(B$6)),1)),"")</f>
        <v/>
      </c>
      <c r="C184" s="164" t="str">
        <f t="shared" ca="1" si="15"/>
        <v/>
      </c>
      <c r="D184" s="164" t="str">
        <f t="shared" ca="1" si="16"/>
        <v/>
      </c>
      <c r="E184" s="164" t="str">
        <f t="shared" ca="1" si="17"/>
        <v/>
      </c>
      <c r="R184" s="164" t="str">
        <f ca="1">IF(OR($B184="",R$6=""),"",IF(INDEX(mydata,MATCH($B184,Data!$A:$A,0),MATCH(R$6,Data!$1:$1,0))=0,"",INDEX(mydata,MATCH($B184,Data!$A:$A,0),MATCH(R$6,Data!$1:$1,0))))</f>
        <v/>
      </c>
      <c r="S184" s="164" t="str">
        <f ca="1">IF(OR($B184="",S$6=""),"",IF(INDEX(mydata,MATCH($B184,Data!$A:$A,0),MATCH(S$6,Data!$1:$1,0))=0,"",INDEX(mydata,MATCH($B184,Data!$A:$A,0),MATCH(S$6,Data!$1:$1,0))))</f>
        <v/>
      </c>
      <c r="T184" s="164" t="str">
        <f ca="1">IF(OR($B184="",T$6=""),"",IF(INDEX(mydata,MATCH($B184,Data!$A:$A,0),MATCH(T$6,Data!$1:$1,0))=0,"",INDEX(mydata,MATCH($B184,Data!$A:$A,0),MATCH(T$6,Data!$1:$1,0))))</f>
        <v/>
      </c>
      <c r="U184" s="164" t="str">
        <f ca="1">IF(OR($B184="",U$6=""),"",IF(INDEX(mydata,MATCH($B184,Data!$A:$A,0),MATCH(U$6,Data!$1:$1,0))=0,"",INDEX(mydata,MATCH($B184,Data!$A:$A,0),MATCH(U$6,Data!$1:$1,0))))</f>
        <v/>
      </c>
      <c r="V184" s="164" t="str">
        <f ca="1">IF(OR($B184="",V$6=""),"",IF(INDEX(mydata,MATCH($B184,Data!$A:$A,0),MATCH(V$6,Data!$1:$1,0))=0,"",INDEX(mydata,MATCH($B184,Data!$A:$A,0),MATCH(V$6,Data!$1:$1,0))))</f>
        <v/>
      </c>
      <c r="W184" s="164" t="str">
        <f ca="1">IF(OR($B184="",W$6=""),"",IF(INDEX(mydata,MATCH($B184,Data!$A:$A,0),MATCH(W$6,Data!$1:$1,0))=0,"",INDEX(mydata,MATCH($B184,Data!$A:$A,0),MATCH(W$6,Data!$1:$1,0))))</f>
        <v/>
      </c>
    </row>
    <row r="185" spans="1:23" x14ac:dyDescent="0.4">
      <c r="A185" s="43" t="str">
        <f ca="1">IF(B185="","",IF(INDEX(Data!$BR:$BR,MATCH(B185,Data!$A:$A,0),1)=0,"",INDEX(Data!$BR:$BR,MATCH(B185,Data!$A:$A,0),1)))</f>
        <v/>
      </c>
      <c r="B185" s="164" t="str" cm="1">
        <f t="array" aca="1" ref="B185" ca="1">IFERROR(_xlfn.SINGLE(INDEX(Data!A$1:$A$1009,_xlfn.AGGREGATE(15,6,((Data!$D$1:$D$1009=1)/(Data!$D$1:$D$1009=1))*ROW(Data!$D$1:$D$1009),ROW(B185)-ROW(B$6)),1)),"")</f>
        <v/>
      </c>
      <c r="C185" s="164" t="str">
        <f t="shared" ca="1" si="15"/>
        <v/>
      </c>
      <c r="D185" s="164" t="str">
        <f t="shared" ca="1" si="16"/>
        <v/>
      </c>
      <c r="E185" s="164" t="str">
        <f t="shared" ca="1" si="17"/>
        <v/>
      </c>
      <c r="R185" s="164" t="str">
        <f ca="1">IF(OR($B185="",R$6=""),"",IF(INDEX(mydata,MATCH($B185,Data!$A:$A,0),MATCH(R$6,Data!$1:$1,0))=0,"",INDEX(mydata,MATCH($B185,Data!$A:$A,0),MATCH(R$6,Data!$1:$1,0))))</f>
        <v/>
      </c>
      <c r="S185" s="164" t="str">
        <f ca="1">IF(OR($B185="",S$6=""),"",IF(INDEX(mydata,MATCH($B185,Data!$A:$A,0),MATCH(S$6,Data!$1:$1,0))=0,"",INDEX(mydata,MATCH($B185,Data!$A:$A,0),MATCH(S$6,Data!$1:$1,0))))</f>
        <v/>
      </c>
      <c r="T185" s="164" t="str">
        <f ca="1">IF(OR($B185="",T$6=""),"",IF(INDEX(mydata,MATCH($B185,Data!$A:$A,0),MATCH(T$6,Data!$1:$1,0))=0,"",INDEX(mydata,MATCH($B185,Data!$A:$A,0),MATCH(T$6,Data!$1:$1,0))))</f>
        <v/>
      </c>
      <c r="U185" s="164" t="str">
        <f ca="1">IF(OR($B185="",U$6=""),"",IF(INDEX(mydata,MATCH($B185,Data!$A:$A,0),MATCH(U$6,Data!$1:$1,0))=0,"",INDEX(mydata,MATCH($B185,Data!$A:$A,0),MATCH(U$6,Data!$1:$1,0))))</f>
        <v/>
      </c>
      <c r="V185" s="164" t="str">
        <f ca="1">IF(OR($B185="",V$6=""),"",IF(INDEX(mydata,MATCH($B185,Data!$A:$A,0),MATCH(V$6,Data!$1:$1,0))=0,"",INDEX(mydata,MATCH($B185,Data!$A:$A,0),MATCH(V$6,Data!$1:$1,0))))</f>
        <v/>
      </c>
      <c r="W185" s="164" t="str">
        <f ca="1">IF(OR($B185="",W$6=""),"",IF(INDEX(mydata,MATCH($B185,Data!$A:$A,0),MATCH(W$6,Data!$1:$1,0))=0,"",INDEX(mydata,MATCH($B185,Data!$A:$A,0),MATCH(W$6,Data!$1:$1,0))))</f>
        <v/>
      </c>
    </row>
    <row r="186" spans="1:23" x14ac:dyDescent="0.4">
      <c r="A186" s="43" t="str">
        <f ca="1">IF(B186="","",IF(INDEX(Data!$BR:$BR,MATCH(B186,Data!$A:$A,0),1)=0,"",INDEX(Data!$BR:$BR,MATCH(B186,Data!$A:$A,0),1)))</f>
        <v/>
      </c>
      <c r="B186" s="164" t="str" cm="1">
        <f t="array" aca="1" ref="B186" ca="1">IFERROR(_xlfn.SINGLE(INDEX(Data!A$1:$A$1009,_xlfn.AGGREGATE(15,6,((Data!$D$1:$D$1009=1)/(Data!$D$1:$D$1009=1))*ROW(Data!$D$1:$D$1009),ROW(B186)-ROW(B$6)),1)),"")</f>
        <v/>
      </c>
      <c r="C186" s="164" t="str">
        <f t="shared" ca="1" si="15"/>
        <v/>
      </c>
      <c r="D186" s="164" t="str">
        <f t="shared" ca="1" si="16"/>
        <v/>
      </c>
      <c r="E186" s="164" t="str">
        <f t="shared" ca="1" si="17"/>
        <v/>
      </c>
      <c r="R186" s="164" t="str">
        <f ca="1">IF(OR($B186="",R$6=""),"",IF(INDEX(mydata,MATCH($B186,Data!$A:$A,0),MATCH(R$6,Data!$1:$1,0))=0,"",INDEX(mydata,MATCH($B186,Data!$A:$A,0),MATCH(R$6,Data!$1:$1,0))))</f>
        <v/>
      </c>
      <c r="S186" s="164" t="str">
        <f ca="1">IF(OR($B186="",S$6=""),"",IF(INDEX(mydata,MATCH($B186,Data!$A:$A,0),MATCH(S$6,Data!$1:$1,0))=0,"",INDEX(mydata,MATCH($B186,Data!$A:$A,0),MATCH(S$6,Data!$1:$1,0))))</f>
        <v/>
      </c>
      <c r="T186" s="164" t="str">
        <f ca="1">IF(OR($B186="",T$6=""),"",IF(INDEX(mydata,MATCH($B186,Data!$A:$A,0),MATCH(T$6,Data!$1:$1,0))=0,"",INDEX(mydata,MATCH($B186,Data!$A:$A,0),MATCH(T$6,Data!$1:$1,0))))</f>
        <v/>
      </c>
      <c r="U186" s="164" t="str">
        <f ca="1">IF(OR($B186="",U$6=""),"",IF(INDEX(mydata,MATCH($B186,Data!$A:$A,0),MATCH(U$6,Data!$1:$1,0))=0,"",INDEX(mydata,MATCH($B186,Data!$A:$A,0),MATCH(U$6,Data!$1:$1,0))))</f>
        <v/>
      </c>
      <c r="V186" s="164" t="str">
        <f ca="1">IF(OR($B186="",V$6=""),"",IF(INDEX(mydata,MATCH($B186,Data!$A:$A,0),MATCH(V$6,Data!$1:$1,0))=0,"",INDEX(mydata,MATCH($B186,Data!$A:$A,0),MATCH(V$6,Data!$1:$1,0))))</f>
        <v/>
      </c>
      <c r="W186" s="164" t="str">
        <f ca="1">IF(OR($B186="",W$6=""),"",IF(INDEX(mydata,MATCH($B186,Data!$A:$A,0),MATCH(W$6,Data!$1:$1,0))=0,"",INDEX(mydata,MATCH($B186,Data!$A:$A,0),MATCH(W$6,Data!$1:$1,0))))</f>
        <v/>
      </c>
    </row>
    <row r="187" spans="1:23" x14ac:dyDescent="0.4">
      <c r="A187" s="43" t="str">
        <f ca="1">IF(B187="","",IF(INDEX(Data!$BR:$BR,MATCH(B187,Data!$A:$A,0),1)=0,"",INDEX(Data!$BR:$BR,MATCH(B187,Data!$A:$A,0),1)))</f>
        <v/>
      </c>
      <c r="B187" s="164" t="str" cm="1">
        <f t="array" aca="1" ref="B187" ca="1">IFERROR(_xlfn.SINGLE(INDEX(Data!A$1:$A$1009,_xlfn.AGGREGATE(15,6,((Data!$D$1:$D$1009=1)/(Data!$D$1:$D$1009=1))*ROW(Data!$D$1:$D$1009),ROW(B187)-ROW(B$6)),1)),"")</f>
        <v/>
      </c>
      <c r="C187" s="164" t="str">
        <f t="shared" ca="1" si="15"/>
        <v/>
      </c>
      <c r="D187" s="164" t="str">
        <f t="shared" ca="1" si="16"/>
        <v/>
      </c>
      <c r="E187" s="164" t="str">
        <f t="shared" ca="1" si="17"/>
        <v/>
      </c>
      <c r="R187" s="164" t="str">
        <f ca="1">IF(OR($B187="",R$6=""),"",IF(INDEX(mydata,MATCH($B187,Data!$A:$A,0),MATCH(R$6,Data!$1:$1,0))=0,"",INDEX(mydata,MATCH($B187,Data!$A:$A,0),MATCH(R$6,Data!$1:$1,0))))</f>
        <v/>
      </c>
      <c r="S187" s="164" t="str">
        <f ca="1">IF(OR($B187="",S$6=""),"",IF(INDEX(mydata,MATCH($B187,Data!$A:$A,0),MATCH(S$6,Data!$1:$1,0))=0,"",INDEX(mydata,MATCH($B187,Data!$A:$A,0),MATCH(S$6,Data!$1:$1,0))))</f>
        <v/>
      </c>
      <c r="T187" s="164" t="str">
        <f ca="1">IF(OR($B187="",T$6=""),"",IF(INDEX(mydata,MATCH($B187,Data!$A:$A,0),MATCH(T$6,Data!$1:$1,0))=0,"",INDEX(mydata,MATCH($B187,Data!$A:$A,0),MATCH(T$6,Data!$1:$1,0))))</f>
        <v/>
      </c>
      <c r="U187" s="164" t="str">
        <f ca="1">IF(OR($B187="",U$6=""),"",IF(INDEX(mydata,MATCH($B187,Data!$A:$A,0),MATCH(U$6,Data!$1:$1,0))=0,"",INDEX(mydata,MATCH($B187,Data!$A:$A,0),MATCH(U$6,Data!$1:$1,0))))</f>
        <v/>
      </c>
      <c r="V187" s="164" t="str">
        <f ca="1">IF(OR($B187="",V$6=""),"",IF(INDEX(mydata,MATCH($B187,Data!$A:$A,0),MATCH(V$6,Data!$1:$1,0))=0,"",INDEX(mydata,MATCH($B187,Data!$A:$A,0),MATCH(V$6,Data!$1:$1,0))))</f>
        <v/>
      </c>
      <c r="W187" s="164" t="str">
        <f ca="1">IF(OR($B187="",W$6=""),"",IF(INDEX(mydata,MATCH($B187,Data!$A:$A,0),MATCH(W$6,Data!$1:$1,0))=0,"",INDEX(mydata,MATCH($B187,Data!$A:$A,0),MATCH(W$6,Data!$1:$1,0))))</f>
        <v/>
      </c>
    </row>
    <row r="188" spans="1:23" x14ac:dyDescent="0.4">
      <c r="A188" s="43" t="str">
        <f ca="1">IF(B188="","",IF(INDEX(Data!$BR:$BR,MATCH(B188,Data!$A:$A,0),1)=0,"",INDEX(Data!$BR:$BR,MATCH(B188,Data!$A:$A,0),1)))</f>
        <v/>
      </c>
      <c r="B188" s="164" t="str" cm="1">
        <f t="array" aca="1" ref="B188" ca="1">IFERROR(_xlfn.SINGLE(INDEX(Data!A$1:$A$1009,_xlfn.AGGREGATE(15,6,((Data!$D$1:$D$1009=1)/(Data!$D$1:$D$1009=1))*ROW(Data!$D$1:$D$1009),ROW(B188)-ROW(B$6)),1)),"")</f>
        <v/>
      </c>
      <c r="C188" s="164" t="str">
        <f t="shared" ca="1" si="15"/>
        <v/>
      </c>
      <c r="D188" s="164" t="str">
        <f t="shared" ca="1" si="16"/>
        <v/>
      </c>
      <c r="E188" s="164" t="str">
        <f t="shared" ca="1" si="17"/>
        <v/>
      </c>
      <c r="R188" s="164" t="str">
        <f ca="1">IF(OR($B188="",R$6=""),"",IF(INDEX(mydata,MATCH($B188,Data!$A:$A,0),MATCH(R$6,Data!$1:$1,0))=0,"",INDEX(mydata,MATCH($B188,Data!$A:$A,0),MATCH(R$6,Data!$1:$1,0))))</f>
        <v/>
      </c>
      <c r="S188" s="164" t="str">
        <f ca="1">IF(OR($B188="",S$6=""),"",IF(INDEX(mydata,MATCH($B188,Data!$A:$A,0),MATCH(S$6,Data!$1:$1,0))=0,"",INDEX(mydata,MATCH($B188,Data!$A:$A,0),MATCH(S$6,Data!$1:$1,0))))</f>
        <v/>
      </c>
      <c r="T188" s="164" t="str">
        <f ca="1">IF(OR($B188="",T$6=""),"",IF(INDEX(mydata,MATCH($B188,Data!$A:$A,0),MATCH(T$6,Data!$1:$1,0))=0,"",INDEX(mydata,MATCH($B188,Data!$A:$A,0),MATCH(T$6,Data!$1:$1,0))))</f>
        <v/>
      </c>
      <c r="U188" s="164" t="str">
        <f ca="1">IF(OR($B188="",U$6=""),"",IF(INDEX(mydata,MATCH($B188,Data!$A:$A,0),MATCH(U$6,Data!$1:$1,0))=0,"",INDEX(mydata,MATCH($B188,Data!$A:$A,0),MATCH(U$6,Data!$1:$1,0))))</f>
        <v/>
      </c>
      <c r="V188" s="164" t="str">
        <f ca="1">IF(OR($B188="",V$6=""),"",IF(INDEX(mydata,MATCH($B188,Data!$A:$A,0),MATCH(V$6,Data!$1:$1,0))=0,"",INDEX(mydata,MATCH($B188,Data!$A:$A,0),MATCH(V$6,Data!$1:$1,0))))</f>
        <v/>
      </c>
      <c r="W188" s="164" t="str">
        <f ca="1">IF(OR($B188="",W$6=""),"",IF(INDEX(mydata,MATCH($B188,Data!$A:$A,0),MATCH(W$6,Data!$1:$1,0))=0,"",INDEX(mydata,MATCH($B188,Data!$A:$A,0),MATCH(W$6,Data!$1:$1,0))))</f>
        <v/>
      </c>
    </row>
    <row r="189" spans="1:23" x14ac:dyDescent="0.4">
      <c r="A189" s="43" t="str">
        <f ca="1">IF(B189="","",IF(INDEX(Data!$BR:$BR,MATCH(B189,Data!$A:$A,0),1)=0,"",INDEX(Data!$BR:$BR,MATCH(B189,Data!$A:$A,0),1)))</f>
        <v/>
      </c>
      <c r="B189" s="164" t="str" cm="1">
        <f t="array" aca="1" ref="B189" ca="1">IFERROR(_xlfn.SINGLE(INDEX(Data!A$1:$A$1009,_xlfn.AGGREGATE(15,6,((Data!$D$1:$D$1009=1)/(Data!$D$1:$D$1009=1))*ROW(Data!$D$1:$D$1009),ROW(B189)-ROW(B$6)),1)),"")</f>
        <v/>
      </c>
      <c r="C189" s="164" t="str">
        <f t="shared" ca="1" si="15"/>
        <v/>
      </c>
      <c r="D189" s="164" t="str">
        <f t="shared" ca="1" si="16"/>
        <v/>
      </c>
      <c r="E189" s="164" t="str">
        <f t="shared" ca="1" si="17"/>
        <v/>
      </c>
      <c r="R189" s="164" t="str">
        <f ca="1">IF(OR($B189="",R$6=""),"",IF(INDEX(mydata,MATCH($B189,Data!$A:$A,0),MATCH(R$6,Data!$1:$1,0))=0,"",INDEX(mydata,MATCH($B189,Data!$A:$A,0),MATCH(R$6,Data!$1:$1,0))))</f>
        <v/>
      </c>
      <c r="S189" s="164" t="str">
        <f ca="1">IF(OR($B189="",S$6=""),"",IF(INDEX(mydata,MATCH($B189,Data!$A:$A,0),MATCH(S$6,Data!$1:$1,0))=0,"",INDEX(mydata,MATCH($B189,Data!$A:$A,0),MATCH(S$6,Data!$1:$1,0))))</f>
        <v/>
      </c>
      <c r="T189" s="164" t="str">
        <f ca="1">IF(OR($B189="",T$6=""),"",IF(INDEX(mydata,MATCH($B189,Data!$A:$A,0),MATCH(T$6,Data!$1:$1,0))=0,"",INDEX(mydata,MATCH($B189,Data!$A:$A,0),MATCH(T$6,Data!$1:$1,0))))</f>
        <v/>
      </c>
      <c r="U189" s="164" t="str">
        <f ca="1">IF(OR($B189="",U$6=""),"",IF(INDEX(mydata,MATCH($B189,Data!$A:$A,0),MATCH(U$6,Data!$1:$1,0))=0,"",INDEX(mydata,MATCH($B189,Data!$A:$A,0),MATCH(U$6,Data!$1:$1,0))))</f>
        <v/>
      </c>
      <c r="V189" s="164" t="str">
        <f ca="1">IF(OR($B189="",V$6=""),"",IF(INDEX(mydata,MATCH($B189,Data!$A:$A,0),MATCH(V$6,Data!$1:$1,0))=0,"",INDEX(mydata,MATCH($B189,Data!$A:$A,0),MATCH(V$6,Data!$1:$1,0))))</f>
        <v/>
      </c>
      <c r="W189" s="164" t="str">
        <f ca="1">IF(OR($B189="",W$6=""),"",IF(INDEX(mydata,MATCH($B189,Data!$A:$A,0),MATCH(W$6,Data!$1:$1,0))=0,"",INDEX(mydata,MATCH($B189,Data!$A:$A,0),MATCH(W$6,Data!$1:$1,0))))</f>
        <v/>
      </c>
    </row>
    <row r="190" spans="1:23" x14ac:dyDescent="0.4">
      <c r="A190" s="43" t="str">
        <f ca="1">IF(B190="","",IF(INDEX(Data!$BR:$BR,MATCH(B190,Data!$A:$A,0),1)=0,"",INDEX(Data!$BR:$BR,MATCH(B190,Data!$A:$A,0),1)))</f>
        <v/>
      </c>
      <c r="B190" s="164" t="str" cm="1">
        <f t="array" aca="1" ref="B190" ca="1">IFERROR(_xlfn.SINGLE(INDEX(Data!A$1:$A$1009,_xlfn.AGGREGATE(15,6,((Data!$D$1:$D$1009=1)/(Data!$D$1:$D$1009=1))*ROW(Data!$D$1:$D$1009),ROW(B190)-ROW(B$6)),1)),"")</f>
        <v/>
      </c>
      <c r="C190" s="164" t="str">
        <f t="shared" ca="1" si="15"/>
        <v/>
      </c>
      <c r="D190" s="164" t="str">
        <f t="shared" ca="1" si="16"/>
        <v/>
      </c>
      <c r="E190" s="164" t="str">
        <f t="shared" ca="1" si="17"/>
        <v/>
      </c>
      <c r="R190" s="164" t="str">
        <f ca="1">IF(OR($B190="",R$6=""),"",IF(INDEX(mydata,MATCH($B190,Data!$A:$A,0),MATCH(R$6,Data!$1:$1,0))=0,"",INDEX(mydata,MATCH($B190,Data!$A:$A,0),MATCH(R$6,Data!$1:$1,0))))</f>
        <v/>
      </c>
      <c r="S190" s="164" t="str">
        <f ca="1">IF(OR($B190="",S$6=""),"",IF(INDEX(mydata,MATCH($B190,Data!$A:$A,0),MATCH(S$6,Data!$1:$1,0))=0,"",INDEX(mydata,MATCH($B190,Data!$A:$A,0),MATCH(S$6,Data!$1:$1,0))))</f>
        <v/>
      </c>
      <c r="T190" s="164" t="str">
        <f ca="1">IF(OR($B190="",T$6=""),"",IF(INDEX(mydata,MATCH($B190,Data!$A:$A,0),MATCH(T$6,Data!$1:$1,0))=0,"",INDEX(mydata,MATCH($B190,Data!$A:$A,0),MATCH(T$6,Data!$1:$1,0))))</f>
        <v/>
      </c>
      <c r="U190" s="164" t="str">
        <f ca="1">IF(OR($B190="",U$6=""),"",IF(INDEX(mydata,MATCH($B190,Data!$A:$A,0),MATCH(U$6,Data!$1:$1,0))=0,"",INDEX(mydata,MATCH($B190,Data!$A:$A,0),MATCH(U$6,Data!$1:$1,0))))</f>
        <v/>
      </c>
      <c r="V190" s="164" t="str">
        <f ca="1">IF(OR($B190="",V$6=""),"",IF(INDEX(mydata,MATCH($B190,Data!$A:$A,0),MATCH(V$6,Data!$1:$1,0))=0,"",INDEX(mydata,MATCH($B190,Data!$A:$A,0),MATCH(V$6,Data!$1:$1,0))))</f>
        <v/>
      </c>
      <c r="W190" s="164" t="str">
        <f ca="1">IF(OR($B190="",W$6=""),"",IF(INDEX(mydata,MATCH($B190,Data!$A:$A,0),MATCH(W$6,Data!$1:$1,0))=0,"",INDEX(mydata,MATCH($B190,Data!$A:$A,0),MATCH(W$6,Data!$1:$1,0))))</f>
        <v/>
      </c>
    </row>
    <row r="191" spans="1:23" x14ac:dyDescent="0.4">
      <c r="A191" s="43" t="str">
        <f ca="1">IF(B191="","",IF(INDEX(Data!$BR:$BR,MATCH(B191,Data!$A:$A,0),1)=0,"",INDEX(Data!$BR:$BR,MATCH(B191,Data!$A:$A,0),1)))</f>
        <v/>
      </c>
      <c r="B191" s="164" t="str" cm="1">
        <f t="array" aca="1" ref="B191" ca="1">IFERROR(_xlfn.SINGLE(INDEX(Data!A$1:$A$1009,_xlfn.AGGREGATE(15,6,((Data!$D$1:$D$1009=1)/(Data!$D$1:$D$1009=1))*ROW(Data!$D$1:$D$1009),ROW(B191)-ROW(B$6)),1)),"")</f>
        <v/>
      </c>
      <c r="C191" s="164" t="str">
        <f t="shared" ca="1" si="15"/>
        <v/>
      </c>
      <c r="D191" s="164" t="str">
        <f t="shared" ca="1" si="16"/>
        <v/>
      </c>
      <c r="E191" s="164" t="str">
        <f t="shared" ca="1" si="17"/>
        <v/>
      </c>
      <c r="R191" s="164" t="str">
        <f ca="1">IF(OR($B191="",R$6=""),"",IF(INDEX(mydata,MATCH($B191,Data!$A:$A,0),MATCH(R$6,Data!$1:$1,0))=0,"",INDEX(mydata,MATCH($B191,Data!$A:$A,0),MATCH(R$6,Data!$1:$1,0))))</f>
        <v/>
      </c>
      <c r="S191" s="164" t="str">
        <f ca="1">IF(OR($B191="",S$6=""),"",IF(INDEX(mydata,MATCH($B191,Data!$A:$A,0),MATCH(S$6,Data!$1:$1,0))=0,"",INDEX(mydata,MATCH($B191,Data!$A:$A,0),MATCH(S$6,Data!$1:$1,0))))</f>
        <v/>
      </c>
      <c r="T191" s="164" t="str">
        <f ca="1">IF(OR($B191="",T$6=""),"",IF(INDEX(mydata,MATCH($B191,Data!$A:$A,0),MATCH(T$6,Data!$1:$1,0))=0,"",INDEX(mydata,MATCH($B191,Data!$A:$A,0),MATCH(T$6,Data!$1:$1,0))))</f>
        <v/>
      </c>
      <c r="U191" s="164" t="str">
        <f ca="1">IF(OR($B191="",U$6=""),"",IF(INDEX(mydata,MATCH($B191,Data!$A:$A,0),MATCH(U$6,Data!$1:$1,0))=0,"",INDEX(mydata,MATCH($B191,Data!$A:$A,0),MATCH(U$6,Data!$1:$1,0))))</f>
        <v/>
      </c>
      <c r="V191" s="164" t="str">
        <f ca="1">IF(OR($B191="",V$6=""),"",IF(INDEX(mydata,MATCH($B191,Data!$A:$A,0),MATCH(V$6,Data!$1:$1,0))=0,"",INDEX(mydata,MATCH($B191,Data!$A:$A,0),MATCH(V$6,Data!$1:$1,0))))</f>
        <v/>
      </c>
      <c r="W191" s="164" t="str">
        <f ca="1">IF(OR($B191="",W$6=""),"",IF(INDEX(mydata,MATCH($B191,Data!$A:$A,0),MATCH(W$6,Data!$1:$1,0))=0,"",INDEX(mydata,MATCH($B191,Data!$A:$A,0),MATCH(W$6,Data!$1:$1,0))))</f>
        <v/>
      </c>
    </row>
    <row r="192" spans="1:23" x14ac:dyDescent="0.4">
      <c r="A192" s="43" t="str">
        <f ca="1">IF(B192="","",IF(INDEX(Data!$BR:$BR,MATCH(B192,Data!$A:$A,0),1)=0,"",INDEX(Data!$BR:$BR,MATCH(B192,Data!$A:$A,0),1)))</f>
        <v/>
      </c>
      <c r="B192" s="164" t="str" cm="1">
        <f t="array" aca="1" ref="B192" ca="1">IFERROR(_xlfn.SINGLE(INDEX(Data!A$1:$A$1009,_xlfn.AGGREGATE(15,6,((Data!$D$1:$D$1009=1)/(Data!$D$1:$D$1009=1))*ROW(Data!$D$1:$D$1009),ROW(B192)-ROW(B$6)),1)),"")</f>
        <v/>
      </c>
      <c r="C192" s="164" t="str">
        <f t="shared" ca="1" si="15"/>
        <v/>
      </c>
      <c r="D192" s="164" t="str">
        <f t="shared" ca="1" si="16"/>
        <v/>
      </c>
      <c r="E192" s="164" t="str">
        <f t="shared" ca="1" si="17"/>
        <v/>
      </c>
      <c r="R192" s="164" t="str">
        <f ca="1">IF(OR($B192="",R$6=""),"",IF(INDEX(mydata,MATCH($B192,Data!$A:$A,0),MATCH(R$6,Data!$1:$1,0))=0,"",INDEX(mydata,MATCH($B192,Data!$A:$A,0),MATCH(R$6,Data!$1:$1,0))))</f>
        <v/>
      </c>
      <c r="S192" s="164" t="str">
        <f ca="1">IF(OR($B192="",S$6=""),"",IF(INDEX(mydata,MATCH($B192,Data!$A:$A,0),MATCH(S$6,Data!$1:$1,0))=0,"",INDEX(mydata,MATCH($B192,Data!$A:$A,0),MATCH(S$6,Data!$1:$1,0))))</f>
        <v/>
      </c>
      <c r="T192" s="164" t="str">
        <f ca="1">IF(OR($B192="",T$6=""),"",IF(INDEX(mydata,MATCH($B192,Data!$A:$A,0),MATCH(T$6,Data!$1:$1,0))=0,"",INDEX(mydata,MATCH($B192,Data!$A:$A,0),MATCH(T$6,Data!$1:$1,0))))</f>
        <v/>
      </c>
      <c r="U192" s="164" t="str">
        <f ca="1">IF(OR($B192="",U$6=""),"",IF(INDEX(mydata,MATCH($B192,Data!$A:$A,0),MATCH(U$6,Data!$1:$1,0))=0,"",INDEX(mydata,MATCH($B192,Data!$A:$A,0),MATCH(U$6,Data!$1:$1,0))))</f>
        <v/>
      </c>
      <c r="V192" s="164" t="str">
        <f ca="1">IF(OR($B192="",V$6=""),"",IF(INDEX(mydata,MATCH($B192,Data!$A:$A,0),MATCH(V$6,Data!$1:$1,0))=0,"",INDEX(mydata,MATCH($B192,Data!$A:$A,0),MATCH(V$6,Data!$1:$1,0))))</f>
        <v/>
      </c>
      <c r="W192" s="164" t="str">
        <f ca="1">IF(OR($B192="",W$6=""),"",IF(INDEX(mydata,MATCH($B192,Data!$A:$A,0),MATCH(W$6,Data!$1:$1,0))=0,"",INDEX(mydata,MATCH($B192,Data!$A:$A,0),MATCH(W$6,Data!$1:$1,0))))</f>
        <v/>
      </c>
    </row>
    <row r="193" spans="1:23" x14ac:dyDescent="0.4">
      <c r="A193" s="43" t="str">
        <f ca="1">IF(B193="","",IF(INDEX(Data!$BR:$BR,MATCH(B193,Data!$A:$A,0),1)=0,"",INDEX(Data!$BR:$BR,MATCH(B193,Data!$A:$A,0),1)))</f>
        <v/>
      </c>
      <c r="B193" s="164" t="str" cm="1">
        <f t="array" aca="1" ref="B193" ca="1">IFERROR(_xlfn.SINGLE(INDEX(Data!A$1:$A$1009,_xlfn.AGGREGATE(15,6,((Data!$D$1:$D$1009=1)/(Data!$D$1:$D$1009=1))*ROW(Data!$D$1:$D$1009),ROW(B193)-ROW(B$6)),1)),"")</f>
        <v/>
      </c>
      <c r="C193" s="164" t="str">
        <f t="shared" ca="1" si="15"/>
        <v/>
      </c>
      <c r="D193" s="164" t="str">
        <f t="shared" ca="1" si="16"/>
        <v/>
      </c>
      <c r="E193" s="164" t="str">
        <f t="shared" ca="1" si="17"/>
        <v/>
      </c>
      <c r="R193" s="164" t="str">
        <f ca="1">IF(OR($B193="",R$6=""),"",IF(INDEX(mydata,MATCH($B193,Data!$A:$A,0),MATCH(R$6,Data!$1:$1,0))=0,"",INDEX(mydata,MATCH($B193,Data!$A:$A,0),MATCH(R$6,Data!$1:$1,0))))</f>
        <v/>
      </c>
      <c r="S193" s="164" t="str">
        <f ca="1">IF(OR($B193="",S$6=""),"",IF(INDEX(mydata,MATCH($B193,Data!$A:$A,0),MATCH(S$6,Data!$1:$1,0))=0,"",INDEX(mydata,MATCH($B193,Data!$A:$A,0),MATCH(S$6,Data!$1:$1,0))))</f>
        <v/>
      </c>
      <c r="T193" s="164" t="str">
        <f ca="1">IF(OR($B193="",T$6=""),"",IF(INDEX(mydata,MATCH($B193,Data!$A:$A,0),MATCH(T$6,Data!$1:$1,0))=0,"",INDEX(mydata,MATCH($B193,Data!$A:$A,0),MATCH(T$6,Data!$1:$1,0))))</f>
        <v/>
      </c>
      <c r="U193" s="164" t="str">
        <f ca="1">IF(OR($B193="",U$6=""),"",IF(INDEX(mydata,MATCH($B193,Data!$A:$A,0),MATCH(U$6,Data!$1:$1,0))=0,"",INDEX(mydata,MATCH($B193,Data!$A:$A,0),MATCH(U$6,Data!$1:$1,0))))</f>
        <v/>
      </c>
      <c r="V193" s="164" t="str">
        <f ca="1">IF(OR($B193="",V$6=""),"",IF(INDEX(mydata,MATCH($B193,Data!$A:$A,0),MATCH(V$6,Data!$1:$1,0))=0,"",INDEX(mydata,MATCH($B193,Data!$A:$A,0),MATCH(V$6,Data!$1:$1,0))))</f>
        <v/>
      </c>
      <c r="W193" s="164" t="str">
        <f ca="1">IF(OR($B193="",W$6=""),"",IF(INDEX(mydata,MATCH($B193,Data!$A:$A,0),MATCH(W$6,Data!$1:$1,0))=0,"",INDEX(mydata,MATCH($B193,Data!$A:$A,0),MATCH(W$6,Data!$1:$1,0))))</f>
        <v/>
      </c>
    </row>
    <row r="194" spans="1:23" x14ac:dyDescent="0.4">
      <c r="A194" s="43" t="str">
        <f ca="1">IF(B194="","",IF(INDEX(Data!$BR:$BR,MATCH(B194,Data!$A:$A,0),1)=0,"",INDEX(Data!$BR:$BR,MATCH(B194,Data!$A:$A,0),1)))</f>
        <v/>
      </c>
      <c r="B194" s="164" t="str" cm="1">
        <f t="array" aca="1" ref="B194" ca="1">IFERROR(_xlfn.SINGLE(INDEX(Data!A$1:$A$1009,_xlfn.AGGREGATE(15,6,((Data!$D$1:$D$1009=1)/(Data!$D$1:$D$1009=1))*ROW(Data!$D$1:$D$1009),ROW(B194)-ROW(B$6)),1)),"")</f>
        <v/>
      </c>
      <c r="C194" s="164" t="str">
        <f t="shared" ca="1" si="15"/>
        <v/>
      </c>
      <c r="D194" s="164" t="str">
        <f t="shared" ca="1" si="16"/>
        <v/>
      </c>
      <c r="E194" s="164" t="str">
        <f t="shared" ca="1" si="17"/>
        <v/>
      </c>
      <c r="R194" s="164" t="str">
        <f ca="1">IF(OR($B194="",R$6=""),"",IF(INDEX(mydata,MATCH($B194,Data!$A:$A,0),MATCH(R$6,Data!$1:$1,0))=0,"",INDEX(mydata,MATCH($B194,Data!$A:$A,0),MATCH(R$6,Data!$1:$1,0))))</f>
        <v/>
      </c>
      <c r="S194" s="164" t="str">
        <f ca="1">IF(OR($B194="",S$6=""),"",IF(INDEX(mydata,MATCH($B194,Data!$A:$A,0),MATCH(S$6,Data!$1:$1,0))=0,"",INDEX(mydata,MATCH($B194,Data!$A:$A,0),MATCH(S$6,Data!$1:$1,0))))</f>
        <v/>
      </c>
      <c r="T194" s="164" t="str">
        <f ca="1">IF(OR($B194="",T$6=""),"",IF(INDEX(mydata,MATCH($B194,Data!$A:$A,0),MATCH(T$6,Data!$1:$1,0))=0,"",INDEX(mydata,MATCH($B194,Data!$A:$A,0),MATCH(T$6,Data!$1:$1,0))))</f>
        <v/>
      </c>
      <c r="U194" s="164" t="str">
        <f ca="1">IF(OR($B194="",U$6=""),"",IF(INDEX(mydata,MATCH($B194,Data!$A:$A,0),MATCH(U$6,Data!$1:$1,0))=0,"",INDEX(mydata,MATCH($B194,Data!$A:$A,0),MATCH(U$6,Data!$1:$1,0))))</f>
        <v/>
      </c>
      <c r="V194" s="164" t="str">
        <f ca="1">IF(OR($B194="",V$6=""),"",IF(INDEX(mydata,MATCH($B194,Data!$A:$A,0),MATCH(V$6,Data!$1:$1,0))=0,"",INDEX(mydata,MATCH($B194,Data!$A:$A,0),MATCH(V$6,Data!$1:$1,0))))</f>
        <v/>
      </c>
      <c r="W194" s="164" t="str">
        <f ca="1">IF(OR($B194="",W$6=""),"",IF(INDEX(mydata,MATCH($B194,Data!$A:$A,0),MATCH(W$6,Data!$1:$1,0))=0,"",INDEX(mydata,MATCH($B194,Data!$A:$A,0),MATCH(W$6,Data!$1:$1,0))))</f>
        <v/>
      </c>
    </row>
    <row r="195" spans="1:23" x14ac:dyDescent="0.4">
      <c r="A195" s="43" t="str">
        <f ca="1">IF(B195="","",IF(INDEX(Data!$BR:$BR,MATCH(B195,Data!$A:$A,0),1)=0,"",INDEX(Data!$BR:$BR,MATCH(B195,Data!$A:$A,0),1)))</f>
        <v/>
      </c>
      <c r="B195" s="164" t="str" cm="1">
        <f t="array" aca="1" ref="B195" ca="1">IFERROR(_xlfn.SINGLE(INDEX(Data!A$1:$A$1009,_xlfn.AGGREGATE(15,6,((Data!$D$1:$D$1009=1)/(Data!$D$1:$D$1009=1))*ROW(Data!$D$1:$D$1009),ROW(B195)-ROW(B$6)),1)),"")</f>
        <v/>
      </c>
      <c r="C195" s="164" t="str">
        <f t="shared" ca="1" si="15"/>
        <v/>
      </c>
      <c r="D195" s="164" t="str">
        <f t="shared" ca="1" si="16"/>
        <v/>
      </c>
      <c r="E195" s="164" t="str">
        <f t="shared" ca="1" si="17"/>
        <v/>
      </c>
      <c r="R195" s="164" t="str">
        <f ca="1">IF(OR($B195="",R$6=""),"",IF(INDEX(mydata,MATCH($B195,Data!$A:$A,0),MATCH(R$6,Data!$1:$1,0))=0,"",INDEX(mydata,MATCH($B195,Data!$A:$A,0),MATCH(R$6,Data!$1:$1,0))))</f>
        <v/>
      </c>
      <c r="S195" s="164" t="str">
        <f ca="1">IF(OR($B195="",S$6=""),"",IF(INDEX(mydata,MATCH($B195,Data!$A:$A,0),MATCH(S$6,Data!$1:$1,0))=0,"",INDEX(mydata,MATCH($B195,Data!$A:$A,0),MATCH(S$6,Data!$1:$1,0))))</f>
        <v/>
      </c>
      <c r="T195" s="164" t="str">
        <f ca="1">IF(OR($B195="",T$6=""),"",IF(INDEX(mydata,MATCH($B195,Data!$A:$A,0),MATCH(T$6,Data!$1:$1,0))=0,"",INDEX(mydata,MATCH($B195,Data!$A:$A,0),MATCH(T$6,Data!$1:$1,0))))</f>
        <v/>
      </c>
      <c r="U195" s="164" t="str">
        <f ca="1">IF(OR($B195="",U$6=""),"",IF(INDEX(mydata,MATCH($B195,Data!$A:$A,0),MATCH(U$6,Data!$1:$1,0))=0,"",INDEX(mydata,MATCH($B195,Data!$A:$A,0),MATCH(U$6,Data!$1:$1,0))))</f>
        <v/>
      </c>
      <c r="V195" s="164" t="str">
        <f ca="1">IF(OR($B195="",V$6=""),"",IF(INDEX(mydata,MATCH($B195,Data!$A:$A,0),MATCH(V$6,Data!$1:$1,0))=0,"",INDEX(mydata,MATCH($B195,Data!$A:$A,0),MATCH(V$6,Data!$1:$1,0))))</f>
        <v/>
      </c>
      <c r="W195" s="164" t="str">
        <f ca="1">IF(OR($B195="",W$6=""),"",IF(INDEX(mydata,MATCH($B195,Data!$A:$A,0),MATCH(W$6,Data!$1:$1,0))=0,"",INDEX(mydata,MATCH($B195,Data!$A:$A,0),MATCH(W$6,Data!$1:$1,0))))</f>
        <v/>
      </c>
    </row>
    <row r="196" spans="1:23" x14ac:dyDescent="0.4">
      <c r="A196" s="43" t="str">
        <f ca="1">IF(B196="","",IF(INDEX(Data!$BR:$BR,MATCH(B196,Data!$A:$A,0),1)=0,"",INDEX(Data!$BR:$BR,MATCH(B196,Data!$A:$A,0),1)))</f>
        <v/>
      </c>
      <c r="B196" s="164" t="str" cm="1">
        <f t="array" aca="1" ref="B196" ca="1">IFERROR(_xlfn.SINGLE(INDEX(Data!A$1:$A$1009,_xlfn.AGGREGATE(15,6,((Data!$D$1:$D$1009=1)/(Data!$D$1:$D$1009=1))*ROW(Data!$D$1:$D$1009),ROW(B196)-ROW(B$6)),1)),"")</f>
        <v/>
      </c>
      <c r="C196" s="164" t="str">
        <f t="shared" ca="1" si="15"/>
        <v/>
      </c>
      <c r="D196" s="164" t="str">
        <f t="shared" ca="1" si="16"/>
        <v/>
      </c>
      <c r="E196" s="164" t="str">
        <f t="shared" ca="1" si="17"/>
        <v/>
      </c>
      <c r="R196" s="164" t="str">
        <f ca="1">IF(OR($B196="",R$6=""),"",IF(INDEX(mydata,MATCH($B196,Data!$A:$A,0),MATCH(R$6,Data!$1:$1,0))=0,"",INDEX(mydata,MATCH($B196,Data!$A:$A,0),MATCH(R$6,Data!$1:$1,0))))</f>
        <v/>
      </c>
      <c r="S196" s="164" t="str">
        <f ca="1">IF(OR($B196="",S$6=""),"",IF(INDEX(mydata,MATCH($B196,Data!$A:$A,0),MATCH(S$6,Data!$1:$1,0))=0,"",INDEX(mydata,MATCH($B196,Data!$A:$A,0),MATCH(S$6,Data!$1:$1,0))))</f>
        <v/>
      </c>
      <c r="T196" s="164" t="str">
        <f ca="1">IF(OR($B196="",T$6=""),"",IF(INDEX(mydata,MATCH($B196,Data!$A:$A,0),MATCH(T$6,Data!$1:$1,0))=0,"",INDEX(mydata,MATCH($B196,Data!$A:$A,0),MATCH(T$6,Data!$1:$1,0))))</f>
        <v/>
      </c>
      <c r="U196" s="164" t="str">
        <f ca="1">IF(OR($B196="",U$6=""),"",IF(INDEX(mydata,MATCH($B196,Data!$A:$A,0),MATCH(U$6,Data!$1:$1,0))=0,"",INDEX(mydata,MATCH($B196,Data!$A:$A,0),MATCH(U$6,Data!$1:$1,0))))</f>
        <v/>
      </c>
      <c r="V196" s="164" t="str">
        <f ca="1">IF(OR($B196="",V$6=""),"",IF(INDEX(mydata,MATCH($B196,Data!$A:$A,0),MATCH(V$6,Data!$1:$1,0))=0,"",INDEX(mydata,MATCH($B196,Data!$A:$A,0),MATCH(V$6,Data!$1:$1,0))))</f>
        <v/>
      </c>
      <c r="W196" s="164" t="str">
        <f ca="1">IF(OR($B196="",W$6=""),"",IF(INDEX(mydata,MATCH($B196,Data!$A:$A,0),MATCH(W$6,Data!$1:$1,0))=0,"",INDEX(mydata,MATCH($B196,Data!$A:$A,0),MATCH(W$6,Data!$1:$1,0))))</f>
        <v/>
      </c>
    </row>
    <row r="197" spans="1:23" x14ac:dyDescent="0.4">
      <c r="A197" s="43" t="str">
        <f ca="1">IF(B197="","",IF(INDEX(Data!$BR:$BR,MATCH(B197,Data!$A:$A,0),1)=0,"",INDEX(Data!$BR:$BR,MATCH(B197,Data!$A:$A,0),1)))</f>
        <v/>
      </c>
      <c r="B197" s="164" t="str" cm="1">
        <f t="array" aca="1" ref="B197" ca="1">IFERROR(_xlfn.SINGLE(INDEX(Data!A$1:$A$1009,_xlfn.AGGREGATE(15,6,((Data!$D$1:$D$1009=1)/(Data!$D$1:$D$1009=1))*ROW(Data!$D$1:$D$1009),ROW(B197)-ROW(B$6)),1)),"")</f>
        <v/>
      </c>
      <c r="C197" s="164" t="str">
        <f t="shared" ca="1" si="15"/>
        <v/>
      </c>
      <c r="D197" s="164" t="str">
        <f t="shared" ca="1" si="16"/>
        <v/>
      </c>
      <c r="E197" s="164" t="str">
        <f t="shared" ca="1" si="17"/>
        <v/>
      </c>
      <c r="R197" s="164" t="str">
        <f ca="1">IF(OR($B197="",R$6=""),"",IF(INDEX(mydata,MATCH($B197,Data!$A:$A,0),MATCH(R$6,Data!$1:$1,0))=0,"",INDEX(mydata,MATCH($B197,Data!$A:$A,0),MATCH(R$6,Data!$1:$1,0))))</f>
        <v/>
      </c>
      <c r="S197" s="164" t="str">
        <f ca="1">IF(OR($B197="",S$6=""),"",IF(INDEX(mydata,MATCH($B197,Data!$A:$A,0),MATCH(S$6,Data!$1:$1,0))=0,"",INDEX(mydata,MATCH($B197,Data!$A:$A,0),MATCH(S$6,Data!$1:$1,0))))</f>
        <v/>
      </c>
      <c r="T197" s="164" t="str">
        <f ca="1">IF(OR($B197="",T$6=""),"",IF(INDEX(mydata,MATCH($B197,Data!$A:$A,0),MATCH(T$6,Data!$1:$1,0))=0,"",INDEX(mydata,MATCH($B197,Data!$A:$A,0),MATCH(T$6,Data!$1:$1,0))))</f>
        <v/>
      </c>
      <c r="U197" s="164" t="str">
        <f ca="1">IF(OR($B197="",U$6=""),"",IF(INDEX(mydata,MATCH($B197,Data!$A:$A,0),MATCH(U$6,Data!$1:$1,0))=0,"",INDEX(mydata,MATCH($B197,Data!$A:$A,0),MATCH(U$6,Data!$1:$1,0))))</f>
        <v/>
      </c>
      <c r="V197" s="164" t="str">
        <f ca="1">IF(OR($B197="",V$6=""),"",IF(INDEX(mydata,MATCH($B197,Data!$A:$A,0),MATCH(V$6,Data!$1:$1,0))=0,"",INDEX(mydata,MATCH($B197,Data!$A:$A,0),MATCH(V$6,Data!$1:$1,0))))</f>
        <v/>
      </c>
      <c r="W197" s="164" t="str">
        <f ca="1">IF(OR($B197="",W$6=""),"",IF(INDEX(mydata,MATCH($B197,Data!$A:$A,0),MATCH(W$6,Data!$1:$1,0))=0,"",INDEX(mydata,MATCH($B197,Data!$A:$A,0),MATCH(W$6,Data!$1:$1,0))))</f>
        <v/>
      </c>
    </row>
    <row r="198" spans="1:23" x14ac:dyDescent="0.4">
      <c r="A198" s="43" t="str">
        <f ca="1">IF(B198="","",IF(INDEX(Data!$BR:$BR,MATCH(B198,Data!$A:$A,0),1)=0,"",INDEX(Data!$BR:$BR,MATCH(B198,Data!$A:$A,0),1)))</f>
        <v/>
      </c>
      <c r="B198" s="164" t="str" cm="1">
        <f t="array" aca="1" ref="B198" ca="1">IFERROR(_xlfn.SINGLE(INDEX(Data!A$1:$A$1009,_xlfn.AGGREGATE(15,6,((Data!$D$1:$D$1009=1)/(Data!$D$1:$D$1009=1))*ROW(Data!$D$1:$D$1009),ROW(B198)-ROW(B$6)),1)),"")</f>
        <v/>
      </c>
      <c r="C198" s="164" t="str">
        <f t="shared" ca="1" si="15"/>
        <v/>
      </c>
      <c r="D198" s="164" t="str">
        <f t="shared" ca="1" si="16"/>
        <v/>
      </c>
      <c r="E198" s="164" t="str">
        <f t="shared" ca="1" si="17"/>
        <v/>
      </c>
      <c r="R198" s="164" t="str">
        <f ca="1">IF(OR($B198="",R$6=""),"",IF(INDEX(mydata,MATCH($B198,Data!$A:$A,0),MATCH(R$6,Data!$1:$1,0))=0,"",INDEX(mydata,MATCH($B198,Data!$A:$A,0),MATCH(R$6,Data!$1:$1,0))))</f>
        <v/>
      </c>
      <c r="S198" s="164" t="str">
        <f ca="1">IF(OR($B198="",S$6=""),"",IF(INDEX(mydata,MATCH($B198,Data!$A:$A,0),MATCH(S$6,Data!$1:$1,0))=0,"",INDEX(mydata,MATCH($B198,Data!$A:$A,0),MATCH(S$6,Data!$1:$1,0))))</f>
        <v/>
      </c>
      <c r="T198" s="164" t="str">
        <f ca="1">IF(OR($B198="",T$6=""),"",IF(INDEX(mydata,MATCH($B198,Data!$A:$A,0),MATCH(T$6,Data!$1:$1,0))=0,"",INDEX(mydata,MATCH($B198,Data!$A:$A,0),MATCH(T$6,Data!$1:$1,0))))</f>
        <v/>
      </c>
      <c r="U198" s="164" t="str">
        <f ca="1">IF(OR($B198="",U$6=""),"",IF(INDEX(mydata,MATCH($B198,Data!$A:$A,0),MATCH(U$6,Data!$1:$1,0))=0,"",INDEX(mydata,MATCH($B198,Data!$A:$A,0),MATCH(U$6,Data!$1:$1,0))))</f>
        <v/>
      </c>
      <c r="V198" s="164" t="str">
        <f ca="1">IF(OR($B198="",V$6=""),"",IF(INDEX(mydata,MATCH($B198,Data!$A:$A,0),MATCH(V$6,Data!$1:$1,0))=0,"",INDEX(mydata,MATCH($B198,Data!$A:$A,0),MATCH(V$6,Data!$1:$1,0))))</f>
        <v/>
      </c>
      <c r="W198" s="164" t="str">
        <f ca="1">IF(OR($B198="",W$6=""),"",IF(INDEX(mydata,MATCH($B198,Data!$A:$A,0),MATCH(W$6,Data!$1:$1,0))=0,"",INDEX(mydata,MATCH($B198,Data!$A:$A,0),MATCH(W$6,Data!$1:$1,0))))</f>
        <v/>
      </c>
    </row>
    <row r="199" spans="1:23" x14ac:dyDescent="0.4">
      <c r="A199" s="43" t="str">
        <f ca="1">IF(B199="","",IF(INDEX(Data!$BR:$BR,MATCH(B199,Data!$A:$A,0),1)=0,"",INDEX(Data!$BR:$BR,MATCH(B199,Data!$A:$A,0),1)))</f>
        <v/>
      </c>
      <c r="B199" s="164" t="str" cm="1">
        <f t="array" aca="1" ref="B199" ca="1">IFERROR(_xlfn.SINGLE(INDEX(Data!A$1:$A$1009,_xlfn.AGGREGATE(15,6,((Data!$D$1:$D$1009=1)/(Data!$D$1:$D$1009=1))*ROW(Data!$D$1:$D$1009),ROW(B199)-ROW(B$6)),1)),"")</f>
        <v/>
      </c>
      <c r="C199" s="164" t="str">
        <f t="shared" ref="C199:C204" ca="1" si="18">IF(OR($B199="",R$6=""),"",IF(R199="Yes",R$6,IF(R199&lt;&gt;"",R$6&amp;" - "&amp;R199,IF(S199="Yes",S$6,IF(S199&lt;&gt;"",S$6&amp;" - "&amp;S199,"")))))</f>
        <v/>
      </c>
      <c r="D199" s="164" t="str">
        <f t="shared" ref="D199:D204" ca="1" si="19">IF(OR($B199="",T$6=""),"",IF(T199="Yes",T$6,IF(T199&lt;&gt;"",T$6&amp;" - "&amp;T199,IF(U199="Yes",U$6,IF(U199&lt;&gt;"",U$6&amp;" - "&amp;U199,"")))))</f>
        <v/>
      </c>
      <c r="E199" s="164" t="str">
        <f t="shared" ref="E199:E204" ca="1" si="20">IF(OR($B199="",V$6=""),"",IF(V199="Yes",V$6,IF(V199&lt;&gt;"",V$6&amp;" - "&amp;V199,IF(W199="Yes",W$6,IF(W199&lt;&gt;"",W$6&amp;" - "&amp;W199,"")))))</f>
        <v/>
      </c>
      <c r="R199" s="164" t="str">
        <f ca="1">IF(OR($B199="",R$6=""),"",IF(INDEX(mydata,MATCH($B199,Data!$A:$A,0),MATCH(R$6,Data!$1:$1,0))=0,"",INDEX(mydata,MATCH($B199,Data!$A:$A,0),MATCH(R$6,Data!$1:$1,0))))</f>
        <v/>
      </c>
      <c r="S199" s="164" t="str">
        <f ca="1">IF(OR($B199="",S$6=""),"",IF(INDEX(mydata,MATCH($B199,Data!$A:$A,0),MATCH(S$6,Data!$1:$1,0))=0,"",INDEX(mydata,MATCH($B199,Data!$A:$A,0),MATCH(S$6,Data!$1:$1,0))))</f>
        <v/>
      </c>
      <c r="T199" s="164" t="str">
        <f ca="1">IF(OR($B199="",T$6=""),"",IF(INDEX(mydata,MATCH($B199,Data!$A:$A,0),MATCH(T$6,Data!$1:$1,0))=0,"",INDEX(mydata,MATCH($B199,Data!$A:$A,0),MATCH(T$6,Data!$1:$1,0))))</f>
        <v/>
      </c>
      <c r="U199" s="164" t="str">
        <f ca="1">IF(OR($B199="",U$6=""),"",IF(INDEX(mydata,MATCH($B199,Data!$A:$A,0),MATCH(U$6,Data!$1:$1,0))=0,"",INDEX(mydata,MATCH($B199,Data!$A:$A,0),MATCH(U$6,Data!$1:$1,0))))</f>
        <v/>
      </c>
      <c r="V199" s="164" t="str">
        <f ca="1">IF(OR($B199="",V$6=""),"",IF(INDEX(mydata,MATCH($B199,Data!$A:$A,0),MATCH(V$6,Data!$1:$1,0))=0,"",INDEX(mydata,MATCH($B199,Data!$A:$A,0),MATCH(V$6,Data!$1:$1,0))))</f>
        <v/>
      </c>
      <c r="W199" s="164" t="str">
        <f ca="1">IF(OR($B199="",W$6=""),"",IF(INDEX(mydata,MATCH($B199,Data!$A:$A,0),MATCH(W$6,Data!$1:$1,0))=0,"",INDEX(mydata,MATCH($B199,Data!$A:$A,0),MATCH(W$6,Data!$1:$1,0))))</f>
        <v/>
      </c>
    </row>
    <row r="200" spans="1:23" x14ac:dyDescent="0.4">
      <c r="A200" s="43" t="str">
        <f ca="1">IF(B200="","",IF(INDEX(Data!$BR:$BR,MATCH(B200,Data!$A:$A,0),1)=0,"",INDEX(Data!$BR:$BR,MATCH(B200,Data!$A:$A,0),1)))</f>
        <v/>
      </c>
      <c r="B200" s="164" t="str" cm="1">
        <f t="array" aca="1" ref="B200" ca="1">IFERROR(_xlfn.SINGLE(INDEX(Data!A$1:$A$1009,_xlfn.AGGREGATE(15,6,((Data!$D$1:$D$1009=1)/(Data!$D$1:$D$1009=1))*ROW(Data!$D$1:$D$1009),ROW(B200)-ROW(B$6)),1)),"")</f>
        <v/>
      </c>
      <c r="C200" s="164" t="str">
        <f t="shared" ca="1" si="18"/>
        <v/>
      </c>
      <c r="D200" s="164" t="str">
        <f t="shared" ca="1" si="19"/>
        <v/>
      </c>
      <c r="E200" s="164" t="str">
        <f t="shared" ca="1" si="20"/>
        <v/>
      </c>
      <c r="R200" s="164" t="str">
        <f ca="1">IF(OR($B200="",R$6=""),"",IF(INDEX(mydata,MATCH($B200,Data!$A:$A,0),MATCH(R$6,Data!$1:$1,0))=0,"",INDEX(mydata,MATCH($B200,Data!$A:$A,0),MATCH(R$6,Data!$1:$1,0))))</f>
        <v/>
      </c>
      <c r="S200" s="164" t="str">
        <f ca="1">IF(OR($B200="",S$6=""),"",IF(INDEX(mydata,MATCH($B200,Data!$A:$A,0),MATCH(S$6,Data!$1:$1,0))=0,"",INDEX(mydata,MATCH($B200,Data!$A:$A,0),MATCH(S$6,Data!$1:$1,0))))</f>
        <v/>
      </c>
      <c r="T200" s="164" t="str">
        <f ca="1">IF(OR($B200="",T$6=""),"",IF(INDEX(mydata,MATCH($B200,Data!$A:$A,0),MATCH(T$6,Data!$1:$1,0))=0,"",INDEX(mydata,MATCH($B200,Data!$A:$A,0),MATCH(T$6,Data!$1:$1,0))))</f>
        <v/>
      </c>
      <c r="U200" s="164" t="str">
        <f ca="1">IF(OR($B200="",U$6=""),"",IF(INDEX(mydata,MATCH($B200,Data!$A:$A,0),MATCH(U$6,Data!$1:$1,0))=0,"",INDEX(mydata,MATCH($B200,Data!$A:$A,0),MATCH(U$6,Data!$1:$1,0))))</f>
        <v/>
      </c>
      <c r="V200" s="164" t="str">
        <f ca="1">IF(OR($B200="",V$6=""),"",IF(INDEX(mydata,MATCH($B200,Data!$A:$A,0),MATCH(V$6,Data!$1:$1,0))=0,"",INDEX(mydata,MATCH($B200,Data!$A:$A,0),MATCH(V$6,Data!$1:$1,0))))</f>
        <v/>
      </c>
      <c r="W200" s="164" t="str">
        <f ca="1">IF(OR($B200="",W$6=""),"",IF(INDEX(mydata,MATCH($B200,Data!$A:$A,0),MATCH(W$6,Data!$1:$1,0))=0,"",INDEX(mydata,MATCH($B200,Data!$A:$A,0),MATCH(W$6,Data!$1:$1,0))))</f>
        <v/>
      </c>
    </row>
    <row r="201" spans="1:23" x14ac:dyDescent="0.4">
      <c r="A201" s="43" t="str">
        <f ca="1">IF(B201="","",IF(INDEX(Data!$BR:$BR,MATCH(B201,Data!$A:$A,0),1)=0,"",INDEX(Data!$BR:$BR,MATCH(B201,Data!$A:$A,0),1)))</f>
        <v/>
      </c>
      <c r="B201" s="164" t="str" cm="1">
        <f t="array" aca="1" ref="B201" ca="1">IFERROR(_xlfn.SINGLE(INDEX(Data!A$1:$A$1009,_xlfn.AGGREGATE(15,6,((Data!$D$1:$D$1009=1)/(Data!$D$1:$D$1009=1))*ROW(Data!$D$1:$D$1009),ROW(B201)-ROW(B$6)),1)),"")</f>
        <v/>
      </c>
      <c r="C201" s="164" t="str">
        <f t="shared" ca="1" si="18"/>
        <v/>
      </c>
      <c r="D201" s="164" t="str">
        <f t="shared" ca="1" si="19"/>
        <v/>
      </c>
      <c r="E201" s="164" t="str">
        <f t="shared" ca="1" si="20"/>
        <v/>
      </c>
      <c r="R201" s="164" t="str">
        <f ca="1">IF(OR($B201="",R$6=""),"",IF(INDEX(mydata,MATCH($B201,Data!$A:$A,0),MATCH(R$6,Data!$1:$1,0))=0,"",INDEX(mydata,MATCH($B201,Data!$A:$A,0),MATCH(R$6,Data!$1:$1,0))))</f>
        <v/>
      </c>
      <c r="S201" s="164" t="str">
        <f ca="1">IF(OR($B201="",S$6=""),"",IF(INDEX(mydata,MATCH($B201,Data!$A:$A,0),MATCH(S$6,Data!$1:$1,0))=0,"",INDEX(mydata,MATCH($B201,Data!$A:$A,0),MATCH(S$6,Data!$1:$1,0))))</f>
        <v/>
      </c>
      <c r="T201" s="164" t="str">
        <f ca="1">IF(OR($B201="",T$6=""),"",IF(INDEX(mydata,MATCH($B201,Data!$A:$A,0),MATCH(T$6,Data!$1:$1,0))=0,"",INDEX(mydata,MATCH($B201,Data!$A:$A,0),MATCH(T$6,Data!$1:$1,0))))</f>
        <v/>
      </c>
      <c r="U201" s="164" t="str">
        <f ca="1">IF(OR($B201="",U$6=""),"",IF(INDEX(mydata,MATCH($B201,Data!$A:$A,0),MATCH(U$6,Data!$1:$1,0))=0,"",INDEX(mydata,MATCH($B201,Data!$A:$A,0),MATCH(U$6,Data!$1:$1,0))))</f>
        <v/>
      </c>
      <c r="V201" s="164" t="str">
        <f ca="1">IF(OR($B201="",V$6=""),"",IF(INDEX(mydata,MATCH($B201,Data!$A:$A,0),MATCH(V$6,Data!$1:$1,0))=0,"",INDEX(mydata,MATCH($B201,Data!$A:$A,0),MATCH(V$6,Data!$1:$1,0))))</f>
        <v/>
      </c>
      <c r="W201" s="164" t="str">
        <f ca="1">IF(OR($B201="",W$6=""),"",IF(INDEX(mydata,MATCH($B201,Data!$A:$A,0),MATCH(W$6,Data!$1:$1,0))=0,"",INDEX(mydata,MATCH($B201,Data!$A:$A,0),MATCH(W$6,Data!$1:$1,0))))</f>
        <v/>
      </c>
    </row>
    <row r="202" spans="1:23" x14ac:dyDescent="0.4">
      <c r="A202" s="43" t="str">
        <f ca="1">IF(B202="","",IF(INDEX(Data!$BR:$BR,MATCH(B202,Data!$A:$A,0),1)=0,"",INDEX(Data!$BR:$BR,MATCH(B202,Data!$A:$A,0),1)))</f>
        <v/>
      </c>
      <c r="B202" s="164" t="str" cm="1">
        <f t="array" aca="1" ref="B202" ca="1">IFERROR(_xlfn.SINGLE(INDEX(Data!A$1:$A$1009,_xlfn.AGGREGATE(15,6,((Data!$D$1:$D$1009=1)/(Data!$D$1:$D$1009=1))*ROW(Data!$D$1:$D$1009),ROW(B202)-ROW(B$6)),1)),"")</f>
        <v/>
      </c>
      <c r="C202" s="164" t="str">
        <f t="shared" ca="1" si="18"/>
        <v/>
      </c>
      <c r="D202" s="164" t="str">
        <f t="shared" ca="1" si="19"/>
        <v/>
      </c>
      <c r="E202" s="164" t="str">
        <f t="shared" ca="1" si="20"/>
        <v/>
      </c>
      <c r="R202" s="164" t="str">
        <f ca="1">IF(OR($B202="",R$6=""),"",IF(INDEX(mydata,MATCH($B202,Data!$A:$A,0),MATCH(R$6,Data!$1:$1,0))=0,"",INDEX(mydata,MATCH($B202,Data!$A:$A,0),MATCH(R$6,Data!$1:$1,0))))</f>
        <v/>
      </c>
      <c r="S202" s="164" t="str">
        <f ca="1">IF(OR($B202="",S$6=""),"",IF(INDEX(mydata,MATCH($B202,Data!$A:$A,0),MATCH(S$6,Data!$1:$1,0))=0,"",INDEX(mydata,MATCH($B202,Data!$A:$A,0),MATCH(S$6,Data!$1:$1,0))))</f>
        <v/>
      </c>
      <c r="T202" s="164" t="str">
        <f ca="1">IF(OR($B202="",T$6=""),"",IF(INDEX(mydata,MATCH($B202,Data!$A:$A,0),MATCH(T$6,Data!$1:$1,0))=0,"",INDEX(mydata,MATCH($B202,Data!$A:$A,0),MATCH(T$6,Data!$1:$1,0))))</f>
        <v/>
      </c>
      <c r="U202" s="164" t="str">
        <f ca="1">IF(OR($B202="",U$6=""),"",IF(INDEX(mydata,MATCH($B202,Data!$A:$A,0),MATCH(U$6,Data!$1:$1,0))=0,"",INDEX(mydata,MATCH($B202,Data!$A:$A,0),MATCH(U$6,Data!$1:$1,0))))</f>
        <v/>
      </c>
      <c r="V202" s="164" t="str">
        <f ca="1">IF(OR($B202="",V$6=""),"",IF(INDEX(mydata,MATCH($B202,Data!$A:$A,0),MATCH(V$6,Data!$1:$1,0))=0,"",INDEX(mydata,MATCH($B202,Data!$A:$A,0),MATCH(V$6,Data!$1:$1,0))))</f>
        <v/>
      </c>
      <c r="W202" s="164" t="str">
        <f ca="1">IF(OR($B202="",W$6=""),"",IF(INDEX(mydata,MATCH($B202,Data!$A:$A,0),MATCH(W$6,Data!$1:$1,0))=0,"",INDEX(mydata,MATCH($B202,Data!$A:$A,0),MATCH(W$6,Data!$1:$1,0))))</f>
        <v/>
      </c>
    </row>
    <row r="203" spans="1:23" x14ac:dyDescent="0.4">
      <c r="A203" s="43" t="str">
        <f ca="1">IF(B203="","",IF(INDEX(Data!$BR:$BR,MATCH(B203,Data!$A:$A,0),1)=0,"",INDEX(Data!$BR:$BR,MATCH(B203,Data!$A:$A,0),1)))</f>
        <v/>
      </c>
      <c r="B203" s="164" t="str" cm="1">
        <f t="array" aca="1" ref="B203" ca="1">IFERROR(_xlfn.SINGLE(INDEX(Data!A$1:$A$1009,_xlfn.AGGREGATE(15,6,((Data!$D$1:$D$1009=1)/(Data!$D$1:$D$1009=1))*ROW(Data!$D$1:$D$1009),ROW(B203)-ROW(B$6)),1)),"")</f>
        <v/>
      </c>
      <c r="C203" s="164" t="str">
        <f t="shared" ca="1" si="18"/>
        <v/>
      </c>
      <c r="D203" s="164" t="str">
        <f t="shared" ca="1" si="19"/>
        <v/>
      </c>
      <c r="E203" s="164" t="str">
        <f t="shared" ca="1" si="20"/>
        <v/>
      </c>
      <c r="R203" s="164" t="str">
        <f ca="1">IF(OR($B203="",R$6=""),"",IF(INDEX(mydata,MATCH($B203,Data!$A:$A,0),MATCH(R$6,Data!$1:$1,0))=0,"",INDEX(mydata,MATCH($B203,Data!$A:$A,0),MATCH(R$6,Data!$1:$1,0))))</f>
        <v/>
      </c>
      <c r="S203" s="164" t="str">
        <f ca="1">IF(OR($B203="",S$6=""),"",IF(INDEX(mydata,MATCH($B203,Data!$A:$A,0),MATCH(S$6,Data!$1:$1,0))=0,"",INDEX(mydata,MATCH($B203,Data!$A:$A,0),MATCH(S$6,Data!$1:$1,0))))</f>
        <v/>
      </c>
      <c r="T203" s="164" t="str">
        <f ca="1">IF(OR($B203="",T$6=""),"",IF(INDEX(mydata,MATCH($B203,Data!$A:$A,0),MATCH(T$6,Data!$1:$1,0))=0,"",INDEX(mydata,MATCH($B203,Data!$A:$A,0),MATCH(T$6,Data!$1:$1,0))))</f>
        <v/>
      </c>
      <c r="U203" s="164" t="str">
        <f ca="1">IF(OR($B203="",U$6=""),"",IF(INDEX(mydata,MATCH($B203,Data!$A:$A,0),MATCH(U$6,Data!$1:$1,0))=0,"",INDEX(mydata,MATCH($B203,Data!$A:$A,0),MATCH(U$6,Data!$1:$1,0))))</f>
        <v/>
      </c>
      <c r="V203" s="164" t="str">
        <f ca="1">IF(OR($B203="",V$6=""),"",IF(INDEX(mydata,MATCH($B203,Data!$A:$A,0),MATCH(V$6,Data!$1:$1,0))=0,"",INDEX(mydata,MATCH($B203,Data!$A:$A,0),MATCH(V$6,Data!$1:$1,0))))</f>
        <v/>
      </c>
      <c r="W203" s="164" t="str">
        <f ca="1">IF(OR($B203="",W$6=""),"",IF(INDEX(mydata,MATCH($B203,Data!$A:$A,0),MATCH(W$6,Data!$1:$1,0))=0,"",INDEX(mydata,MATCH($B203,Data!$A:$A,0),MATCH(W$6,Data!$1:$1,0))))</f>
        <v/>
      </c>
    </row>
    <row r="204" spans="1:23" x14ac:dyDescent="0.4">
      <c r="A204" s="43" t="str">
        <f ca="1">IF(B204="","",IF(INDEX(Data!$BR:$BR,MATCH(B204,Data!$A:$A,0),1)=0,"",INDEX(Data!$BR:$BR,MATCH(B204,Data!$A:$A,0),1)))</f>
        <v/>
      </c>
      <c r="B204" s="164" t="str" cm="1">
        <f t="array" aca="1" ref="B204" ca="1">IFERROR(_xlfn.SINGLE(INDEX(Data!A$1:$A$1009,_xlfn.AGGREGATE(15,6,((Data!$D$1:$D$1009=1)/(Data!$D$1:$D$1009=1))*ROW(Data!$D$1:$D$1009),ROW(B204)-ROW(B$6)),1)),"")</f>
        <v/>
      </c>
      <c r="C204" s="164" t="str">
        <f t="shared" ca="1" si="18"/>
        <v/>
      </c>
      <c r="D204" s="164" t="str">
        <f t="shared" ca="1" si="19"/>
        <v/>
      </c>
      <c r="E204" s="164" t="str">
        <f t="shared" ca="1" si="20"/>
        <v/>
      </c>
      <c r="R204" s="164" t="str">
        <f ca="1">IF(OR($B204="",R$6=""),"",IF(INDEX(mydata,MATCH($B204,Data!$A:$A,0),MATCH(R$6,Data!$1:$1,0))=0,"",INDEX(mydata,MATCH($B204,Data!$A:$A,0),MATCH(R$6,Data!$1:$1,0))))</f>
        <v/>
      </c>
      <c r="S204" s="164" t="str">
        <f ca="1">IF(OR($B204="",S$6=""),"",IF(INDEX(mydata,MATCH($B204,Data!$A:$A,0),MATCH(S$6,Data!$1:$1,0))=0,"",INDEX(mydata,MATCH($B204,Data!$A:$A,0),MATCH(S$6,Data!$1:$1,0))))</f>
        <v/>
      </c>
      <c r="T204" s="164" t="str">
        <f ca="1">IF(OR($B204="",T$6=""),"",IF(INDEX(mydata,MATCH($B204,Data!$A:$A,0),MATCH(T$6,Data!$1:$1,0))=0,"",INDEX(mydata,MATCH($B204,Data!$A:$A,0),MATCH(T$6,Data!$1:$1,0))))</f>
        <v/>
      </c>
      <c r="U204" s="164" t="str">
        <f ca="1">IF(OR($B204="",U$6=""),"",IF(INDEX(mydata,MATCH($B204,Data!$A:$A,0),MATCH(U$6,Data!$1:$1,0))=0,"",INDEX(mydata,MATCH($B204,Data!$A:$A,0),MATCH(U$6,Data!$1:$1,0))))</f>
        <v/>
      </c>
      <c r="V204" s="164" t="str">
        <f ca="1">IF(OR($B204="",V$6=""),"",IF(INDEX(mydata,MATCH($B204,Data!$A:$A,0),MATCH(V$6,Data!$1:$1,0))=0,"",INDEX(mydata,MATCH($B204,Data!$A:$A,0),MATCH(V$6,Data!$1:$1,0))))</f>
        <v/>
      </c>
      <c r="W204" s="164" t="str">
        <f ca="1">IF(OR($B204="",W$6=""),"",IF(INDEX(mydata,MATCH($B204,Data!$A:$A,0),MATCH(W$6,Data!$1:$1,0))=0,"",INDEX(mydata,MATCH($B204,Data!$A:$A,0),MATCH(W$6,Data!$1:$1,0))))</f>
        <v/>
      </c>
    </row>
  </sheetData>
  <conditionalFormatting sqref="C7:E204">
    <cfRule type="expression" priority="3" stopIfTrue="1">
      <formula>""</formula>
    </cfRule>
    <cfRule type="expression" dxfId="1487" priority="4">
      <formula>ISNUMBER(SEARCH(" - ",C7))</formula>
    </cfRule>
    <cfRule type="expression" dxfId="1486" priority="5">
      <formula>C7&lt;&gt;""</formula>
    </cfRule>
  </conditionalFormatting>
  <conditionalFormatting sqref="C1">
    <cfRule type="expression" dxfId="1485" priority="2">
      <formula>profile&lt;&gt;""</formula>
    </cfRule>
  </conditionalFormatting>
  <conditionalFormatting sqref="D1">
    <cfRule type="expression" dxfId="1484" priority="1">
      <formula>profile&lt;&gt;""</formula>
    </cfRule>
  </conditionalFormatting>
  <conditionalFormatting sqref="A7:A204">
    <cfRule type="expression" dxfId="1483" priority="6">
      <formula>A7=3</formula>
    </cfRule>
    <cfRule type="expression" dxfId="1482" priority="7">
      <formula>A7=2</formula>
    </cfRule>
    <cfRule type="expression" dxfId="1481"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435</v>
      </c>
      <c r="D1" s="47" t="s">
        <v>531</v>
      </c>
      <c r="F1" s="47" t="s">
        <v>532</v>
      </c>
      <c r="H1" s="47" t="s">
        <v>454</v>
      </c>
      <c r="J1" s="47" t="s">
        <v>571</v>
      </c>
      <c r="K1" s="78"/>
      <c r="L1" s="47" t="s">
        <v>445</v>
      </c>
      <c r="M1" s="55"/>
      <c r="N1" s="55"/>
      <c r="O1" s="55"/>
      <c r="P1" s="55"/>
      <c r="Q1" s="55"/>
      <c r="R1" s="56"/>
      <c r="S1" s="65"/>
      <c r="T1" s="65"/>
    </row>
    <row r="2" spans="1:20" s="78" customFormat="1" ht="12.45" thickBot="1" x14ac:dyDescent="0.45">
      <c r="A2" s="76">
        <v>1</v>
      </c>
      <c r="B2" s="77" t="str">
        <f ca="1">"Required ("&amp;COUNTIF(Data!$BR:$BR,1)&amp;")"</f>
        <v>Required (6)</v>
      </c>
      <c r="D2" s="93"/>
      <c r="F2" s="79" t="s">
        <v>442</v>
      </c>
      <c r="H2" s="93" t="s">
        <v>583</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Hulu with Live TV by itself (+0 Add-Ons) [%78 of marked] for $55</v>
      </c>
      <c r="M4" s="99"/>
      <c r="N4" s="99"/>
      <c r="O4" s="99"/>
      <c r="P4" s="99"/>
      <c r="Q4" s="99"/>
      <c r="R4" s="99"/>
      <c r="S4" s="99"/>
      <c r="T4" s="100"/>
    </row>
    <row r="5" spans="1:20" ht="12.45" thickBot="1" x14ac:dyDescent="0.45">
      <c r="B5" s="84">
        <f ca="1">COUNTIFS(Data!D:D,1)</f>
        <v>9</v>
      </c>
    </row>
    <row r="6" spans="1:20" s="84" customFormat="1" ht="24.45" thickBot="1" x14ac:dyDescent="0.45">
      <c r="A6" s="81"/>
      <c r="B6" s="86" t="s">
        <v>630</v>
      </c>
      <c r="C6" s="83"/>
      <c r="D6" s="123" t="s">
        <v>513</v>
      </c>
      <c r="E6" s="83"/>
      <c r="F6" s="123" t="s">
        <v>514</v>
      </c>
      <c r="G6" s="83"/>
      <c r="H6" s="123" t="s">
        <v>515</v>
      </c>
      <c r="I6" s="83"/>
      <c r="J6" s="123" t="s">
        <v>667</v>
      </c>
      <c r="K6" s="83"/>
      <c r="L6" s="123"/>
      <c r="M6" s="83"/>
      <c r="N6" s="123"/>
    </row>
    <row r="7" spans="1:20" x14ac:dyDescent="0.4">
      <c r="A7" s="43">
        <f ca="1">IF(B7="","",IF(INDEX(Data!$BR:$BR,MATCH(B7,Data!$A:$A,0),1)=0,"",INDEX(Data!$BR:$BR,MATCH(B7,Data!$A:$A,0),1)))</f>
        <v>1</v>
      </c>
      <c r="B7" s="43" t="str" cm="1">
        <f t="array" aca="1" ref="B7" ca="1">IFERROR(_xlfn.SINGLE(INDEX(Data!A$1:$A$1009,_xlfn.AGGREGATE(15,6,((Data!$D$1:$D$1009=1)/(Data!$D$1:$D$1009=1))*ROW(Data!$A$1:$A$1009),ROW(B7)-ROW(B$6)),1)),"")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IFERROR(_xlfn.SINGLE(INDEX(Data!A$1:$A$1009,_xlfn.AGGREGATE(15,6,((Data!$D$1:$D$1009=1)/(Data!$D$1:$D$1009=1))*ROW(Data!$A$1:$A$1009),ROW(B8)-ROW(B$6)),1)),"")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IFERROR(_xlfn.SINGLE(INDEX(Data!A$1:$A$1009,_xlfn.AGGREGATE(15,6,((Data!$D$1:$D$1009=1)/(Data!$D$1:$D$1009=1))*ROW(Data!$A$1:$A$1009),ROW(B9)-ROW(B$6)),1)),"")</f>
        <v>ABC</v>
      </c>
      <c r="C9" s="43">
        <v>2</v>
      </c>
      <c r="D9" s="43" t="s">
        <v>750</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IFERROR(_xlfn.SINGLE(INDEX(Data!A$1:$A$1009,_xlfn.AGGREGATE(15,6,((Data!$D$1:$D$1009=1)/(Data!$D$1:$D$1009=1))*ROW(Data!$A$1:$A$1009),ROW(B10)-ROW(B$6)),1)),"")</f>
        <v>Aspire</v>
      </c>
      <c r="C10" s="43">
        <v>1</v>
      </c>
      <c r="D10" s="43" t="s">
        <v>6</v>
      </c>
      <c r="E10" s="43">
        <v>1</v>
      </c>
      <c r="F10" s="43" t="s">
        <v>185</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IFERROR(_xlfn.SINGLE(INDEX(Data!A$1:$A$1009,_xlfn.AGGREGATE(15,6,((Data!$D$1:$D$1009=1)/(Data!$D$1:$D$1009=1))*ROW(Data!$A$1:$A$1009),ROW(B11)-ROW(B$6)),1)),"")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IFERROR(_xlfn.SINGLE(INDEX(Data!A$1:$A$1009,_xlfn.AGGREGATE(15,6,((Data!$D$1:$D$1009=1)/(Data!$D$1:$D$1009=1))*ROW(Data!$A$1:$A$1009),ROW(B12)-ROW(B$6)),1)),"")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IFERROR(_xlfn.SINGLE(INDEX(Data!A$1:$A$1009,_xlfn.AGGREGATE(15,6,((Data!$D$1:$D$1009=1)/(Data!$D$1:$D$1009=1))*ROW(Data!$A$1:$A$1009),ROW(B13)-ROW(B$6)),1)),"")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IFERROR(_xlfn.SINGLE(INDEX(Data!A$1:$A$1009,_xlfn.AGGREGATE(15,6,((Data!$D$1:$D$1009=1)/(Data!$D$1:$D$1009=1))*ROW(Data!$A$1:$A$1009),ROW(B14)-ROW(B$6)),1)),"")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IFERROR(_xlfn.SINGLE(INDEX(Data!A$1:$A$1009,_xlfn.AGGREGATE(15,6,((Data!$D$1:$D$1009=1)/(Data!$D$1:$D$1009=1))*ROW(Data!$A$1:$A$1009),ROW(B15)-ROW(B$6)),1)),"")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IFERROR(_xlfn.SINGLE(INDEX(Data!A$1:$A$1009,_xlfn.AGGREGATE(15,6,((Data!$D$1:$D$1009=1)/(Data!$D$1:$D$1009=1))*ROW(Data!$A$1:$A$1009),ROW(B16)-ROW(B$6)),1)),"")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IFERROR(_xlfn.SINGLE(INDEX(Data!A$1:$A$1009,_xlfn.AGGREGATE(15,6,((Data!$D$1:$D$1009=1)/(Data!$D$1:$D$1009=1))*ROW(Data!$A$1:$A$1009),ROW(B17)-ROW(B$6)),1)),"")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IFERROR(_xlfn.SINGLE(INDEX(Data!A$1:$A$1009,_xlfn.AGGREGATE(15,6,((Data!$D$1:$D$1009=1)/(Data!$D$1:$D$1009=1))*ROW(Data!$A$1:$A$1009),ROW(B18)-ROW(B$6)),1)),"")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IFERROR(_xlfn.SINGLE(INDEX(Data!A$1:$A$1009,_xlfn.AGGREGATE(15,6,((Data!$D$1:$D$1009=1)/(Data!$D$1:$D$1009=1))*ROW(Data!$A$1:$A$1009),ROW(B19)-ROW(B$6)),1)),"")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IFERROR(_xlfn.SINGLE(INDEX(Data!A$1:$A$1009,_xlfn.AGGREGATE(15,6,((Data!$D$1:$D$1009=1)/(Data!$D$1:$D$1009=1))*ROW(Data!$A$1:$A$1009),ROW(B20)-ROW(B$6)),1)),"")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IFERROR(_xlfn.SINGLE(INDEX(Data!A$1:$A$1009,_xlfn.AGGREGATE(15,6,((Data!$D$1:$D$1009=1)/(Data!$D$1:$D$1009=1))*ROW(Data!$A$1:$A$1009),ROW(B21)-ROW(B$6)),1)),"")</f>
        <v/>
      </c>
      <c r="C21" s="43">
        <v>2</v>
      </c>
      <c r="D21" s="43" t="s">
        <v>156</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IFERROR(_xlfn.SINGLE(INDEX(Data!A$1:$A$1009,_xlfn.AGGREGATE(15,6,((Data!$D$1:$D$1009=1)/(Data!$D$1:$D$1009=1))*ROW(Data!$A$1:$A$1009),ROW(B22)-ROW(B$6)),1)),"")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IFERROR(_xlfn.SINGLE(INDEX(Data!A$1:$A$1009,_xlfn.AGGREGATE(15,6,((Data!$D$1:$D$1009=1)/(Data!$D$1:$D$1009=1))*ROW(Data!$A$1:$A$1009),ROW(B23)-ROW(B$6)),1)),"")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IFERROR(_xlfn.SINGLE(INDEX(Data!A$1:$A$1009,_xlfn.AGGREGATE(15,6,((Data!$D$1:$D$1009=1)/(Data!$D$1:$D$1009=1))*ROW(Data!$A$1:$A$1009),ROW(B24)-ROW(B$6)),1)),"")</f>
        <v/>
      </c>
      <c r="C24" s="43">
        <v>1</v>
      </c>
      <c r="D24" s="43" t="s">
        <v>167</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IFERROR(_xlfn.SINGLE(INDEX(Data!A$1:$A$1009,_xlfn.AGGREGATE(15,6,((Data!$D$1:$D$1009=1)/(Data!$D$1:$D$1009=1))*ROW(Data!$A$1:$A$1009),ROW(B25)-ROW(B$6)),1)),"")</f>
        <v/>
      </c>
      <c r="C25" s="43">
        <v>3</v>
      </c>
      <c r="D25" s="43" t="s">
        <v>486</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IFERROR(_xlfn.SINGLE(INDEX(Data!A$1:$A$1009,_xlfn.AGGREGATE(15,6,((Data!$D$1:$D$1009=1)/(Data!$D$1:$D$1009=1))*ROW(Data!$A$1:$A$1009),ROW(B26)-ROW(B$6)),1)),"")</f>
        <v/>
      </c>
      <c r="C26" s="43">
        <v>3</v>
      </c>
      <c r="D26" s="43" t="s">
        <v>499</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IFERROR(_xlfn.SINGLE(INDEX(Data!A$1:$A$1009,_xlfn.AGGREGATE(15,6,((Data!$D$1:$D$1009=1)/(Data!$D$1:$D$1009=1))*ROW(Data!$A$1:$A$1009),ROW(B27)-ROW(B$6)),1)),"")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IFERROR(_xlfn.SINGLE(INDEX(Data!A$1:$A$1009,_xlfn.AGGREGATE(15,6,((Data!$D$1:$D$1009=1)/(Data!$D$1:$D$1009=1))*ROW(Data!$A$1:$A$1009),ROW(B28)-ROW(B$6)),1)),"")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IFERROR(_xlfn.SINGLE(INDEX(Data!A$1:$A$1009,_xlfn.AGGREGATE(15,6,((Data!$D$1:$D$1009=1)/(Data!$D$1:$D$1009=1))*ROW(Data!$A$1:$A$1009),ROW(B29)-ROW(B$6)),1)),"")</f>
        <v/>
      </c>
      <c r="C29" s="43">
        <v>1</v>
      </c>
      <c r="D29" s="43" t="s">
        <v>168</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IFERROR(_xlfn.SINGLE(INDEX(Data!A$1:$A$1009,_xlfn.AGGREGATE(15,6,((Data!$D$1:$D$1009=1)/(Data!$D$1:$D$1009=1))*ROW(Data!$A$1:$A$1009),ROW(B30)-ROW(B$6)),1)),"")</f>
        <v/>
      </c>
      <c r="C30" s="43">
        <v>1</v>
      </c>
      <c r="D30" s="43" t="s">
        <v>209</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IFERROR(_xlfn.SINGLE(INDEX(Data!A$1:$A$1009,_xlfn.AGGREGATE(15,6,((Data!$D$1:$D$1009=1)/(Data!$D$1:$D$1009=1))*ROW(Data!$A$1:$A$1009),ROW(B31)-ROW(B$6)),1)),"")</f>
        <v/>
      </c>
      <c r="C31" s="43">
        <v>3</v>
      </c>
      <c r="D31" s="43" t="s">
        <v>370</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IFERROR(_xlfn.SINGLE(INDEX(Data!A$1:$A$1009,_xlfn.AGGREGATE(15,6,((Data!$D$1:$D$1009=1)/(Data!$D$1:$D$1009=1))*ROW(Data!$A$1:$A$1009),ROW(B32)-ROW(B$6)),1)),"")</f>
        <v/>
      </c>
      <c r="C32" s="43">
        <v>1</v>
      </c>
      <c r="D32" s="43" t="s">
        <v>371</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IFERROR(_xlfn.SINGLE(INDEX(Data!A$1:$A$1009,_xlfn.AGGREGATE(15,6,((Data!$D$1:$D$1009=1)/(Data!$D$1:$D$1009=1))*ROW(Data!$A$1:$A$1009),ROW(B33)-ROW(B$6)),1)),"")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IFERROR(_xlfn.SINGLE(INDEX(Data!A$1:$A$1009,_xlfn.AGGREGATE(15,6,((Data!$D$1:$D$1009=1)/(Data!$D$1:$D$1009=1))*ROW(Data!$A$1:$A$1009),ROW(B34)-ROW(B$6)),1)),"")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IFERROR(_xlfn.SINGLE(INDEX(Data!A$1:$A$1009,_xlfn.AGGREGATE(15,6,((Data!$D$1:$D$1009=1)/(Data!$D$1:$D$1009=1))*ROW(Data!$A$1:$A$1009),ROW(B35)-ROW(B$6)),1)),"")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IFERROR(_xlfn.SINGLE(INDEX(Data!A$1:$A$1009,_xlfn.AGGREGATE(15,6,((Data!$D$1:$D$1009=1)/(Data!$D$1:$D$1009=1))*ROW(Data!$A$1:$A$1009),ROW(B36)-ROW(B$6)),1)),"")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IFERROR(_xlfn.SINGLE(INDEX(Data!A$1:$A$1009,_xlfn.AGGREGATE(15,6,((Data!$D$1:$D$1009=1)/(Data!$D$1:$D$1009=1))*ROW(Data!$A$1:$A$1009),ROW(B37)-ROW(B$6)),1)),"")</f>
        <v/>
      </c>
      <c r="C37" s="43">
        <v>3</v>
      </c>
      <c r="D37" s="43" t="s">
        <v>106</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IFERROR(_xlfn.SINGLE(INDEX(Data!A$1:$A$1009,_xlfn.AGGREGATE(15,6,((Data!$D$1:$D$1009=1)/(Data!$D$1:$D$1009=1))*ROW(Data!$A$1:$A$1009),ROW(B38)-ROW(B$6)),1)),"")</f>
        <v/>
      </c>
      <c r="C38" s="43">
        <v>1</v>
      </c>
      <c r="D38" s="43" t="s">
        <v>169</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IFERROR(_xlfn.SINGLE(INDEX(Data!A$1:$A$1009,_xlfn.AGGREGATE(15,6,((Data!$D$1:$D$1009=1)/(Data!$D$1:$D$1009=1))*ROW(Data!$A$1:$A$1009),ROW(B39)-ROW(B$6)),1)),"")</f>
        <v/>
      </c>
      <c r="C39" s="43">
        <v>1</v>
      </c>
      <c r="D39" s="43" t="s">
        <v>170</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IFERROR(_xlfn.SINGLE(INDEX(Data!A$1:$A$1009,_xlfn.AGGREGATE(15,6,((Data!$D$1:$D$1009=1)/(Data!$D$1:$D$1009=1))*ROW(Data!$A$1:$A$1009),ROW(B40)-ROW(B$6)),1)),"")</f>
        <v/>
      </c>
      <c r="C40" s="43">
        <v>1</v>
      </c>
      <c r="D40" s="43" t="s">
        <v>215</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IFERROR(_xlfn.SINGLE(INDEX(Data!A$1:$A$1009,_xlfn.AGGREGATE(15,6,((Data!$D$1:$D$1009=1)/(Data!$D$1:$D$1009=1))*ROW(Data!$A$1:$A$1009),ROW(B41)-ROW(B$6)),1)),"")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IFERROR(_xlfn.SINGLE(INDEX(Data!A$1:$A$1009,_xlfn.AGGREGATE(15,6,((Data!$D$1:$D$1009=1)/(Data!$D$1:$D$1009=1))*ROW(Data!$A$1:$A$1009),ROW(B42)-ROW(B$6)),1)),"")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IFERROR(_xlfn.SINGLE(INDEX(Data!A$1:$A$1009,_xlfn.AGGREGATE(15,6,((Data!$D$1:$D$1009=1)/(Data!$D$1:$D$1009=1))*ROW(Data!$A$1:$A$1009),ROW(B43)-ROW(B$6)),1)),"")</f>
        <v/>
      </c>
      <c r="C43" s="43">
        <v>2</v>
      </c>
      <c r="D43" s="43" t="s">
        <v>171</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IFERROR(_xlfn.SINGLE(INDEX(Data!A$1:$A$1009,_xlfn.AGGREGATE(15,6,((Data!$D$1:$D$1009=1)/(Data!$D$1:$D$1009=1))*ROW(Data!$A$1:$A$1009),ROW(B44)-ROW(B$6)),1)),"")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IFERROR(_xlfn.SINGLE(INDEX(Data!A$1:$A$1009,_xlfn.AGGREGATE(15,6,((Data!$D$1:$D$1009=1)/(Data!$D$1:$D$1009=1))*ROW(Data!$A$1:$A$1009),ROW(B45)-ROW(B$6)),1)),"")</f>
        <v/>
      </c>
      <c r="C45" s="43">
        <v>1</v>
      </c>
      <c r="D45" s="43" t="s">
        <v>109</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IFERROR(_xlfn.SINGLE(INDEX(Data!A$1:$A$1009,_xlfn.AGGREGATE(15,6,((Data!$D$1:$D$1009=1)/(Data!$D$1:$D$1009=1))*ROW(Data!$A$1:$A$1009),ROW(B46)-ROW(B$6)),1)),"")</f>
        <v/>
      </c>
      <c r="C46" s="43">
        <v>3</v>
      </c>
      <c r="D46" s="43" t="s">
        <v>162</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IFERROR(_xlfn.SINGLE(INDEX(Data!A$1:$A$1009,_xlfn.AGGREGATE(15,6,((Data!$D$1:$D$1009=1)/(Data!$D$1:$D$1009=1))*ROW(Data!$A$1:$A$1009),ROW(B47)-ROW(B$6)),1)),"")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IFERROR(_xlfn.SINGLE(INDEX(Data!A$1:$A$1009,_xlfn.AGGREGATE(15,6,((Data!$D$1:$D$1009=1)/(Data!$D$1:$D$1009=1))*ROW(Data!$A$1:$A$1009),ROW(B48)-ROW(B$6)),1)),"")</f>
        <v/>
      </c>
      <c r="C48" s="43">
        <v>1</v>
      </c>
      <c r="D48" s="43" t="s">
        <v>172</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IFERROR(_xlfn.SINGLE(INDEX(Data!A$1:$A$1009,_xlfn.AGGREGATE(15,6,((Data!$D$1:$D$1009=1)/(Data!$D$1:$D$1009=1))*ROW(Data!$A$1:$A$1009),ROW(B49)-ROW(B$6)),1)),"")</f>
        <v/>
      </c>
      <c r="C49" s="43">
        <v>2</v>
      </c>
      <c r="D49" s="43" t="s">
        <v>113</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IFERROR(_xlfn.SINGLE(INDEX(Data!A$1:$A$1009,_xlfn.AGGREGATE(15,6,((Data!$D$1:$D$1009=1)/(Data!$D$1:$D$1009=1))*ROW(Data!$A$1:$A$1009),ROW(B50)-ROW(B$6)),1)),"")</f>
        <v/>
      </c>
      <c r="C50" s="43">
        <v>2</v>
      </c>
      <c r="D50" s="43" t="s">
        <v>114</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IFERROR(_xlfn.SINGLE(INDEX(Data!A$1:$A$1009,_xlfn.AGGREGATE(15,6,((Data!$D$1:$D$1009=1)/(Data!$D$1:$D$1009=1))*ROW(Data!$A$1:$A$1009),ROW(B51)-ROW(B$6)),1)),"")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IFERROR(_xlfn.SINGLE(INDEX(Data!A$1:$A$1009,_xlfn.AGGREGATE(15,6,((Data!$D$1:$D$1009=1)/(Data!$D$1:$D$1009=1))*ROW(Data!$A$1:$A$1009),ROW(B52)-ROW(B$6)),1)),"")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IFERROR(_xlfn.SINGLE(INDEX(Data!A$1:$A$1009,_xlfn.AGGREGATE(15,6,((Data!$D$1:$D$1009=1)/(Data!$D$1:$D$1009=1))*ROW(Data!$A$1:$A$1009),ROW(B53)-ROW(B$6)),1)),"")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IFERROR(_xlfn.SINGLE(INDEX(Data!A$1:$A$1009,_xlfn.AGGREGATE(15,6,((Data!$D$1:$D$1009=1)/(Data!$D$1:$D$1009=1))*ROW(Data!$A$1:$A$1009),ROW(B54)-ROW(B$6)),1)),"")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IFERROR(_xlfn.SINGLE(INDEX(Data!A$1:$A$1009,_xlfn.AGGREGATE(15,6,((Data!$D$1:$D$1009=1)/(Data!$D$1:$D$1009=1))*ROW(Data!$A$1:$A$1009),ROW(B55)-ROW(B$6)),1)),"")</f>
        <v/>
      </c>
      <c r="C55" s="43">
        <v>3</v>
      </c>
      <c r="D55" s="43" t="s">
        <v>315</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IFERROR(_xlfn.SINGLE(INDEX(Data!A$1:$A$1009,_xlfn.AGGREGATE(15,6,((Data!$D$1:$D$1009=1)/(Data!$D$1:$D$1009=1))*ROW(Data!$A$1:$A$1009),ROW(B56)-ROW(B$6)),1)),"")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IFERROR(_xlfn.SINGLE(INDEX(Data!A$1:$A$1009,_xlfn.AGGREGATE(15,6,((Data!$D$1:$D$1009=1)/(Data!$D$1:$D$1009=1))*ROW(Data!$A$1:$A$1009),ROW(B57)-ROW(B$6)),1)),"")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IFERROR(_xlfn.SINGLE(INDEX(Data!A$1:$A$1009,_xlfn.AGGREGATE(15,6,((Data!$D$1:$D$1009=1)/(Data!$D$1:$D$1009=1))*ROW(Data!$A$1:$A$1009),ROW(B58)-ROW(B$6)),1)),"")</f>
        <v/>
      </c>
      <c r="C58" s="43">
        <v>2</v>
      </c>
      <c r="D58" s="43" t="s">
        <v>115</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IFERROR(_xlfn.SINGLE(INDEX(Data!A$1:$A$1009,_xlfn.AGGREGATE(15,6,((Data!$D$1:$D$1009=1)/(Data!$D$1:$D$1009=1))*ROW(Data!$A$1:$A$1009),ROW(B59)-ROW(B$6)),1)),"")</f>
        <v/>
      </c>
      <c r="C59" s="43">
        <v>3</v>
      </c>
      <c r="D59" s="43" t="s">
        <v>148</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IFERROR(_xlfn.SINGLE(INDEX(Data!A$1:$A$1009,_xlfn.AGGREGATE(15,6,((Data!$D$1:$D$1009=1)/(Data!$D$1:$D$1009=1))*ROW(Data!$A$1:$A$1009),ROW(B60)-ROW(B$6)),1)),"")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IFERROR(_xlfn.SINGLE(INDEX(Data!A$1:$A$1009,_xlfn.AGGREGATE(15,6,((Data!$D$1:$D$1009=1)/(Data!$D$1:$D$1009=1))*ROW(Data!$A$1:$A$1009),ROW(B61)-ROW(B$6)),1)),"")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IFERROR(_xlfn.SINGLE(INDEX(Data!A$1:$A$1009,_xlfn.AGGREGATE(15,6,((Data!$D$1:$D$1009=1)/(Data!$D$1:$D$1009=1))*ROW(Data!$A$1:$A$1009),ROW(B62)-ROW(B$6)),1)),"")</f>
        <v/>
      </c>
      <c r="C62" s="43">
        <v>3</v>
      </c>
      <c r="D62" s="43" t="s">
        <v>119</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IFERROR(_xlfn.SINGLE(INDEX(Data!A$1:$A$1009,_xlfn.AGGREGATE(15,6,((Data!$D$1:$D$1009=1)/(Data!$D$1:$D$1009=1))*ROW(Data!$A$1:$A$1009),ROW(B63)-ROW(B$6)),1)),"")</f>
        <v/>
      </c>
      <c r="C63" s="43">
        <v>1</v>
      </c>
      <c r="D63" s="43" t="s">
        <v>358</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IFERROR(_xlfn.SINGLE(INDEX(Data!A$1:$A$1009,_xlfn.AGGREGATE(15,6,((Data!$D$1:$D$1009=1)/(Data!$D$1:$D$1009=1))*ROW(Data!$A$1:$A$1009),ROW(B64)-ROW(B$6)),1)),"")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IFERROR(_xlfn.SINGLE(INDEX(Data!A$1:$A$1009,_xlfn.AGGREGATE(15,6,((Data!$D$1:$D$1009=1)/(Data!$D$1:$D$1009=1))*ROW(Data!$A$1:$A$1009),ROW(B65)-ROW(B$6)),1)),"")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IFERROR(_xlfn.SINGLE(INDEX(Data!A$1:$A$1009,_xlfn.AGGREGATE(15,6,((Data!$D$1:$D$1009=1)/(Data!$D$1:$D$1009=1))*ROW(Data!$A$1:$A$1009),ROW(B66)-ROW(B$6)),1)),"")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IFERROR(_xlfn.SINGLE(INDEX(Data!A$1:$A$1009,_xlfn.AGGREGATE(15,6,((Data!$D$1:$D$1009=1)/(Data!$D$1:$D$1009=1))*ROW(Data!$A$1:$A$1009),ROW(B67)-ROW(B$6)),1)),"")</f>
        <v/>
      </c>
      <c r="C67" s="43">
        <v>1</v>
      </c>
      <c r="D67" s="43" t="s">
        <v>173</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IFERROR(_xlfn.SINGLE(INDEX(Data!A$1:$A$1009,_xlfn.AGGREGATE(15,6,((Data!$D$1:$D$1009=1)/(Data!$D$1:$D$1009=1))*ROW(Data!$A$1:$A$1009),ROW(B68)-ROW(B$6)),1)),"")</f>
        <v/>
      </c>
      <c r="C68" s="43">
        <v>1</v>
      </c>
      <c r="D68" s="43" t="s">
        <v>232</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IFERROR(_xlfn.SINGLE(INDEX(Data!A$1:$A$1009,_xlfn.AGGREGATE(15,6,((Data!$D$1:$D$1009=1)/(Data!$D$1:$D$1009=1))*ROW(Data!$A$1:$A$1009),ROW(B69)-ROW(B$6)),1)),"")</f>
        <v/>
      </c>
      <c r="C69" s="43">
        <v>2</v>
      </c>
      <c r="D69" s="43" t="s">
        <v>126</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IFERROR(_xlfn.SINGLE(INDEX(Data!A$1:$A$1009,_xlfn.AGGREGATE(15,6,((Data!$D$1:$D$1009=1)/(Data!$D$1:$D$1009=1))*ROW(Data!$A$1:$A$1009),ROW(B70)-ROW(B$6)),1)),"")</f>
        <v/>
      </c>
      <c r="C70" s="43">
        <v>3</v>
      </c>
      <c r="D70" s="43" t="s">
        <v>127</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IFERROR(_xlfn.SINGLE(INDEX(Data!A$1:$A$1009,_xlfn.AGGREGATE(15,6,((Data!$D$1:$D$1009=1)/(Data!$D$1:$D$1009=1))*ROW(Data!$A$1:$A$1009),ROW(B71)-ROW(B$6)),1)),"")</f>
        <v/>
      </c>
      <c r="C71" s="43">
        <v>3</v>
      </c>
      <c r="D71" s="43" t="s">
        <v>724</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IFERROR(_xlfn.SINGLE(INDEX(Data!A$1:$A$1009,_xlfn.AGGREGATE(15,6,((Data!$D$1:$D$1009=1)/(Data!$D$1:$D$1009=1))*ROW(Data!$A$1:$A$1009),ROW(B72)-ROW(B$6)),1)),"")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IFERROR(_xlfn.SINGLE(INDEX(Data!A$1:$A$1009,_xlfn.AGGREGATE(15,6,((Data!$D$1:$D$1009=1)/(Data!$D$1:$D$1009=1))*ROW(Data!$A$1:$A$1009),ROW(B73)-ROW(B$6)),1)),"")</f>
        <v/>
      </c>
      <c r="C73" s="43">
        <v>3</v>
      </c>
      <c r="D73" s="43" t="s">
        <v>130</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IFERROR(_xlfn.SINGLE(INDEX(Data!A$1:$A$1009,_xlfn.AGGREGATE(15,6,((Data!$D$1:$D$1009=1)/(Data!$D$1:$D$1009=1))*ROW(Data!$A$1:$A$1009),ROW(B74)-ROW(B$6)),1)),"")</f>
        <v/>
      </c>
      <c r="C74" s="43">
        <v>2</v>
      </c>
      <c r="D74" s="43" t="s">
        <v>132</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IFERROR(_xlfn.SINGLE(INDEX(Data!A$1:$A$1009,_xlfn.AGGREGATE(15,6,((Data!$D$1:$D$1009=1)/(Data!$D$1:$D$1009=1))*ROW(Data!$A$1:$A$1009),ROW(B75)-ROW(B$6)),1)),"")</f>
        <v/>
      </c>
      <c r="C75" s="43">
        <v>3</v>
      </c>
      <c r="D75" s="43" t="s">
        <v>133</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IFERROR(_xlfn.SINGLE(INDEX(Data!A$1:$A$1009,_xlfn.AGGREGATE(15,6,((Data!$D$1:$D$1009=1)/(Data!$D$1:$D$1009=1))*ROW(Data!$A$1:$A$1009),ROW(B76)-ROW(B$6)),1)),"")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IFERROR(_xlfn.SINGLE(INDEX(Data!A$1:$A$1009,_xlfn.AGGREGATE(15,6,((Data!$D$1:$D$1009=1)/(Data!$D$1:$D$1009=1))*ROW(Data!$A$1:$A$1009),ROW(B77)-ROW(B$6)),1)),"")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IFERROR(_xlfn.SINGLE(INDEX(Data!A$1:$A$1009,_xlfn.AGGREGATE(15,6,((Data!$D$1:$D$1009=1)/(Data!$D$1:$D$1009=1))*ROW(Data!$A$1:$A$1009),ROW(B78)-ROW(B$6)),1)),"")</f>
        <v/>
      </c>
      <c r="C78" s="43">
        <v>3</v>
      </c>
      <c r="D78" s="43" t="s">
        <v>147</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IFERROR(_xlfn.SINGLE(INDEX(Data!A$1:$A$1009,_xlfn.AGGREGATE(15,6,((Data!$D$1:$D$1009=1)/(Data!$D$1:$D$1009=1))*ROW(Data!$A$1:$A$1009),ROW(B79)-ROW(B$6)),1)),"")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IFERROR(_xlfn.SINGLE(INDEX(Data!A$1:$A$1009,_xlfn.AGGREGATE(15,6,((Data!$D$1:$D$1009=1)/(Data!$D$1:$D$1009=1))*ROW(Data!$A$1:$A$1009),ROW(B80)-ROW(B$6)),1)),"")</f>
        <v/>
      </c>
      <c r="C80" s="43">
        <v>1</v>
      </c>
      <c r="D80" s="43" t="s">
        <v>176</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IFERROR(_xlfn.SINGLE(INDEX(Data!A$1:$A$1009,_xlfn.AGGREGATE(15,6,((Data!$D$1:$D$1009=1)/(Data!$D$1:$D$1009=1))*ROW(Data!$A$1:$A$1009),ROW(B81)-ROW(B$6)),1)),"")</f>
        <v/>
      </c>
      <c r="C81" s="43">
        <v>3</v>
      </c>
      <c r="D81" s="43" t="s">
        <v>136</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IFERROR(_xlfn.SINGLE(INDEX(Data!A$1:$A$1009,_xlfn.AGGREGATE(15,6,((Data!$D$1:$D$1009=1)/(Data!$D$1:$D$1009=1))*ROW(Data!$A$1:$A$1009),ROW(B82)-ROW(B$6)),1)),"")</f>
        <v/>
      </c>
      <c r="C82" s="43">
        <v>3</v>
      </c>
      <c r="D82" s="43" t="s">
        <v>137</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IFERROR(_xlfn.SINGLE(INDEX(Data!A$1:$A$1009,_xlfn.AGGREGATE(15,6,((Data!$D$1:$D$1009=1)/(Data!$D$1:$D$1009=1))*ROW(Data!$A$1:$A$1009),ROW(B83)-ROW(B$6)),1)),"")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IFERROR(_xlfn.SINGLE(INDEX(Data!A$1:$A$1009,_xlfn.AGGREGATE(15,6,((Data!$D$1:$D$1009=1)/(Data!$D$1:$D$1009=1))*ROW(Data!$A$1:$A$1009),ROW(B84)-ROW(B$6)),1)),"")</f>
        <v/>
      </c>
      <c r="C84" s="43">
        <v>3</v>
      </c>
      <c r="D84" s="43" t="s">
        <v>149</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IFERROR(_xlfn.SINGLE(INDEX(Data!A$1:$A$1009,_xlfn.AGGREGATE(15,6,((Data!$D$1:$D$1009=1)/(Data!$D$1:$D$1009=1))*ROW(Data!$A$1:$A$1009),ROW(B85)-ROW(B$6)),1)),"")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IFERROR(_xlfn.SINGLE(INDEX(Data!A$1:$A$1009,_xlfn.AGGREGATE(15,6,((Data!$D$1:$D$1009=1)/(Data!$D$1:$D$1009=1))*ROW(Data!$A$1:$A$1009),ROW(B86)-ROW(B$6)),1)),"")</f>
        <v/>
      </c>
      <c r="C86" s="43">
        <v>3</v>
      </c>
      <c r="D86" s="43" t="s">
        <v>140</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IFERROR(_xlfn.SINGLE(INDEX(Data!A$1:$A$1009,_xlfn.AGGREGATE(15,6,((Data!$D$1:$D$1009=1)/(Data!$D$1:$D$1009=1))*ROW(Data!$A$1:$A$1009),ROW(B87)-ROW(B$6)),1)),"")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IFERROR(_xlfn.SINGLE(INDEX(Data!A$1:$A$1009,_xlfn.AGGREGATE(15,6,((Data!$D$1:$D$1009=1)/(Data!$D$1:$D$1009=1))*ROW(Data!$A$1:$A$1009),ROW(B88)-ROW(B$6)),1)),"")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IFERROR(_xlfn.SINGLE(INDEX(Data!A$1:$A$1009,_xlfn.AGGREGATE(15,6,((Data!$D$1:$D$1009=1)/(Data!$D$1:$D$1009=1))*ROW(Data!$A$1:$A$1009),ROW(B89)-ROW(B$6)),1)),"")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IFERROR(_xlfn.SINGLE(INDEX(Data!A$1:$A$1009,_xlfn.AGGREGATE(15,6,((Data!$D$1:$D$1009=1)/(Data!$D$1:$D$1009=1))*ROW(Data!$A$1:$A$1009),ROW(B90)-ROW(B$6)),1)),"")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IFERROR(_xlfn.SINGLE(INDEX(Data!A$1:$A$1009,_xlfn.AGGREGATE(15,6,((Data!$D$1:$D$1009=1)/(Data!$D$1:$D$1009=1))*ROW(Data!$A$1:$A$1009),ROW(B91)-ROW(B$6)),1)),"")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IFERROR(_xlfn.SINGLE(INDEX(Data!A$1:$A$1009,_xlfn.AGGREGATE(15,6,((Data!$D$1:$D$1009=1)/(Data!$D$1:$D$1009=1))*ROW(Data!$A$1:$A$1009),ROW(B92)-ROW(B$6)),1)),"")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IFERROR(_xlfn.SINGLE(INDEX(Data!A$1:$A$1009,_xlfn.AGGREGATE(15,6,((Data!$D$1:$D$1009=1)/(Data!$D$1:$D$1009=1))*ROW(Data!$A$1:$A$1009),ROW(B93)-ROW(B$6)),1)),"")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IFERROR(_xlfn.SINGLE(INDEX(Data!A$1:$A$1009,_xlfn.AGGREGATE(15,6,((Data!$D$1:$D$1009=1)/(Data!$D$1:$D$1009=1))*ROW(Data!$A$1:$A$1009),ROW(B94)-ROW(B$6)),1)),"")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IFERROR(_xlfn.SINGLE(INDEX(Data!A$1:$A$1009,_xlfn.AGGREGATE(15,6,((Data!$D$1:$D$1009=1)/(Data!$D$1:$D$1009=1))*ROW(Data!$A$1:$A$1009),ROW(B95)-ROW(B$6)),1)),"")</f>
        <v/>
      </c>
      <c r="C95" s="43">
        <v>3</v>
      </c>
      <c r="D95" s="43" t="s">
        <v>361</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IFERROR(_xlfn.SINGLE(INDEX(Data!A$1:$A$1009,_xlfn.AGGREGATE(15,6,((Data!$D$1:$D$1009=1)/(Data!$D$1:$D$1009=1))*ROW(Data!$A$1:$A$1009),ROW(B96)-ROW(B$6)),1)),"")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IFERROR(_xlfn.SINGLE(INDEX(Data!A$1:$A$1009,_xlfn.AGGREGATE(15,6,((Data!$D$1:$D$1009=1)/(Data!$D$1:$D$1009=1))*ROW(Data!$A$1:$A$1009),ROW(B97)-ROW(B$6)),1)),"")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IFERROR(_xlfn.SINGLE(INDEX(Data!A$1:$A$1009,_xlfn.AGGREGATE(15,6,((Data!$D$1:$D$1009=1)/(Data!$D$1:$D$1009=1))*ROW(Data!$A$1:$A$1009),ROW(B98)-ROW(B$6)),1)),"")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IFERROR(_xlfn.SINGLE(INDEX(Data!A$1:$A$1009,_xlfn.AGGREGATE(15,6,((Data!$D$1:$D$1009=1)/(Data!$D$1:$D$1009=1))*ROW(Data!$A$1:$A$1009),ROW(B99)-ROW(B$6)),1)),"")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IFERROR(_xlfn.SINGLE(INDEX(Data!A$1:$A$1009,_xlfn.AGGREGATE(15,6,((Data!$D$1:$D$1009=1)/(Data!$D$1:$D$1009=1))*ROW(Data!$A$1:$A$1009),ROW(B100)-ROW(B$6)),1)),"")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IFERROR(_xlfn.SINGLE(INDEX(Data!A$1:$A$1009,_xlfn.AGGREGATE(15,6,((Data!$D$1:$D$1009=1)/(Data!$D$1:$D$1009=1))*ROW(Data!$A$1:$A$1009),ROW(B101)-ROW(B$6)),1)),"")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IFERROR(_xlfn.SINGLE(INDEX(Data!A$1:$A$1009,_xlfn.AGGREGATE(15,6,((Data!$D$1:$D$1009=1)/(Data!$D$1:$D$1009=1))*ROW(Data!$A$1:$A$1009),ROW(B102)-ROW(B$6)),1)),"")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IFERROR(_xlfn.SINGLE(INDEX(Data!A$1:$A$1009,_xlfn.AGGREGATE(15,6,((Data!$D$1:$D$1009=1)/(Data!$D$1:$D$1009=1))*ROW(Data!$A$1:$A$1009),ROW(B103)-ROW(B$6)),1)),"")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IFERROR(_xlfn.SINGLE(INDEX(Data!A$1:$A$1009,_xlfn.AGGREGATE(15,6,((Data!$D$1:$D$1009=1)/(Data!$D$1:$D$1009=1))*ROW(Data!$A$1:$A$1009),ROW(B104)-ROW(B$6)),1)),"")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IFERROR(_xlfn.SINGLE(INDEX(Data!A$1:$A$1009,_xlfn.AGGREGATE(15,6,((Data!$D$1:$D$1009=1)/(Data!$D$1:$D$1009=1))*ROW(Data!$A$1:$A$1009),ROW(B105)-ROW(B$6)),1)),"")</f>
        <v/>
      </c>
      <c r="C105" s="43" t="s">
        <v>227</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IFERROR(_xlfn.SINGLE(INDEX(Data!A$1:$A$1009,_xlfn.AGGREGATE(15,6,((Data!$D$1:$D$1009=1)/(Data!$D$1:$D$1009=1))*ROW(Data!$A$1:$A$1009),ROW(B106)-ROW(B$6)),1)),"")</f>
        <v/>
      </c>
      <c r="C106" s="43" t="s">
        <v>227</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IFERROR(_xlfn.SINGLE(INDEX(Data!A$1:$A$1009,_xlfn.AGGREGATE(15,6,((Data!$D$1:$D$1009=1)/(Data!$D$1:$D$1009=1))*ROW(Data!$A$1:$A$1009),ROW(B107)-ROW(B$6)),1)),"")</f>
        <v/>
      </c>
      <c r="C107" s="43" t="s">
        <v>227</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IFERROR(_xlfn.SINGLE(INDEX(Data!A$1:$A$1009,_xlfn.AGGREGATE(15,6,((Data!$D$1:$D$1009=1)/(Data!$D$1:$D$1009=1))*ROW(Data!$A$1:$A$1009),ROW(B108)-ROW(B$6)),1)),"")</f>
        <v/>
      </c>
      <c r="C108" s="43" t="s">
        <v>227</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IFERROR(_xlfn.SINGLE(INDEX(Data!A$1:$A$1009,_xlfn.AGGREGATE(15,6,((Data!$D$1:$D$1009=1)/(Data!$D$1:$D$1009=1))*ROW(Data!$A$1:$A$1009),ROW(B109)-ROW(B$6)),1)),"")</f>
        <v/>
      </c>
      <c r="C109" s="43" t="s">
        <v>227</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IFERROR(_xlfn.SINGLE(INDEX(Data!A$1:$A$1009,_xlfn.AGGREGATE(15,6,((Data!$D$1:$D$1009=1)/(Data!$D$1:$D$1009=1))*ROW(Data!$A$1:$A$1009),ROW(B110)-ROW(B$6)),1)),"")</f>
        <v/>
      </c>
      <c r="C110" s="43" t="s">
        <v>227</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IFERROR(_xlfn.SINGLE(INDEX(Data!A$1:$A$1009,_xlfn.AGGREGATE(15,6,((Data!$D$1:$D$1009=1)/(Data!$D$1:$D$1009=1))*ROW(Data!$A$1:$A$1009),ROW(B111)-ROW(B$6)),1)),"")</f>
        <v/>
      </c>
      <c r="C111" s="43" t="s">
        <v>227</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IFERROR(_xlfn.SINGLE(INDEX(Data!A$1:$A$1009,_xlfn.AGGREGATE(15,6,((Data!$D$1:$D$1009=1)/(Data!$D$1:$D$1009=1))*ROW(Data!$A$1:$A$1009),ROW(B112)-ROW(B$6)),1)),"")</f>
        <v/>
      </c>
      <c r="C112" s="43" t="s">
        <v>227</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IFERROR(_xlfn.SINGLE(INDEX(Data!A$1:$A$1009,_xlfn.AGGREGATE(15,6,((Data!$D$1:$D$1009=1)/(Data!$D$1:$D$1009=1))*ROW(Data!$A$1:$A$1009),ROW(B113)-ROW(B$6)),1)),"")</f>
        <v/>
      </c>
      <c r="C113" s="43" t="s">
        <v>227</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IFERROR(_xlfn.SINGLE(INDEX(Data!A$1:$A$1009,_xlfn.AGGREGATE(15,6,((Data!$D$1:$D$1009=1)/(Data!$D$1:$D$1009=1))*ROW(Data!$A$1:$A$1009),ROW(B114)-ROW(B$6)),1)),"")</f>
        <v/>
      </c>
      <c r="C114" s="43" t="s">
        <v>227</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IFERROR(_xlfn.SINGLE(INDEX(Data!A$1:$A$1009,_xlfn.AGGREGATE(15,6,((Data!$D$1:$D$1009=1)/(Data!$D$1:$D$1009=1))*ROW(Data!$A$1:$A$1009),ROW(B115)-ROW(B$6)),1)),"")</f>
        <v/>
      </c>
      <c r="C115" s="43" t="s">
        <v>227</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IFERROR(_xlfn.SINGLE(INDEX(Data!A$1:$A$1009,_xlfn.AGGREGATE(15,6,((Data!$D$1:$D$1009=1)/(Data!$D$1:$D$1009=1))*ROW(Data!$A$1:$A$1009),ROW(B116)-ROW(B$6)),1)),"")</f>
        <v/>
      </c>
      <c r="C116" s="43" t="s">
        <v>227</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IFERROR(_xlfn.SINGLE(INDEX(Data!A$1:$A$1009,_xlfn.AGGREGATE(15,6,((Data!$D$1:$D$1009=1)/(Data!$D$1:$D$1009=1))*ROW(Data!$A$1:$A$1009),ROW(B117)-ROW(B$6)),1)),"")</f>
        <v/>
      </c>
      <c r="C117" s="43" t="s">
        <v>227</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IFERROR(_xlfn.SINGLE(INDEX(Data!A$1:$A$1009,_xlfn.AGGREGATE(15,6,((Data!$D$1:$D$1009=1)/(Data!$D$1:$D$1009=1))*ROW(Data!$A$1:$A$1009),ROW(B118)-ROW(B$6)),1)),"")</f>
        <v/>
      </c>
      <c r="C118" s="43" t="s">
        <v>227</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IFERROR(_xlfn.SINGLE(INDEX(Data!A$1:$A$1009,_xlfn.AGGREGATE(15,6,((Data!$D$1:$D$1009=1)/(Data!$D$1:$D$1009=1))*ROW(Data!$A$1:$A$1009),ROW(B119)-ROW(B$6)),1)),"")</f>
        <v/>
      </c>
      <c r="C119" s="43" t="s">
        <v>227</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IFERROR(_xlfn.SINGLE(INDEX(Data!A$1:$A$1009,_xlfn.AGGREGATE(15,6,((Data!$D$1:$D$1009=1)/(Data!$D$1:$D$1009=1))*ROW(Data!$A$1:$A$1009),ROW(B120)-ROW(B$6)),1)),"")</f>
        <v/>
      </c>
      <c r="C120" s="43" t="s">
        <v>227</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IFERROR(_xlfn.SINGLE(INDEX(Data!A$1:$A$1009,_xlfn.AGGREGATE(15,6,((Data!$D$1:$D$1009=1)/(Data!$D$1:$D$1009=1))*ROW(Data!$A$1:$A$1009),ROW(B121)-ROW(B$6)),1)),"")</f>
        <v/>
      </c>
      <c r="C121" s="43" t="s">
        <v>227</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IFERROR(_xlfn.SINGLE(INDEX(Data!A$1:$A$1009,_xlfn.AGGREGATE(15,6,((Data!$D$1:$D$1009=1)/(Data!$D$1:$D$1009=1))*ROW(Data!$A$1:$A$1009),ROW(B122)-ROW(B$6)),1)),"")</f>
        <v/>
      </c>
      <c r="C122" s="43" t="s">
        <v>227</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IFERROR(_xlfn.SINGLE(INDEX(Data!A$1:$A$1009,_xlfn.AGGREGATE(15,6,((Data!$D$1:$D$1009=1)/(Data!$D$1:$D$1009=1))*ROW(Data!$A$1:$A$1009),ROW(B123)-ROW(B$6)),1)),"")</f>
        <v/>
      </c>
      <c r="C123" s="43" t="s">
        <v>227</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IFERROR(_xlfn.SINGLE(INDEX(Data!A$1:$A$1009,_xlfn.AGGREGATE(15,6,((Data!$D$1:$D$1009=1)/(Data!$D$1:$D$1009=1))*ROW(Data!$A$1:$A$1009),ROW(B124)-ROW(B$6)),1)),"")</f>
        <v/>
      </c>
      <c r="C124" s="43" t="s">
        <v>227</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IFERROR(_xlfn.SINGLE(INDEX(Data!A$1:$A$1009,_xlfn.AGGREGATE(15,6,((Data!$D$1:$D$1009=1)/(Data!$D$1:$D$1009=1))*ROW(Data!$A$1:$A$1009),ROW(B125)-ROW(B$6)),1)),"")</f>
        <v/>
      </c>
      <c r="C125" s="43" t="s">
        <v>227</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IFERROR(_xlfn.SINGLE(INDEX(Data!A$1:$A$1009,_xlfn.AGGREGATE(15,6,((Data!$D$1:$D$1009=1)/(Data!$D$1:$D$1009=1))*ROW(Data!$A$1:$A$1009),ROW(B126)-ROW(B$6)),1)),"")</f>
        <v/>
      </c>
      <c r="C126" s="43" t="s">
        <v>227</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IFERROR(_xlfn.SINGLE(INDEX(Data!A$1:$A$1009,_xlfn.AGGREGATE(15,6,((Data!$D$1:$D$1009=1)/(Data!$D$1:$D$1009=1))*ROW(Data!$A$1:$A$1009),ROW(B127)-ROW(B$6)),1)),"")</f>
        <v/>
      </c>
      <c r="C127" s="43" t="s">
        <v>227</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IFERROR(_xlfn.SINGLE(INDEX(Data!A$1:$A$1009,_xlfn.AGGREGATE(15,6,((Data!$D$1:$D$1009=1)/(Data!$D$1:$D$1009=1))*ROW(Data!$A$1:$A$1009),ROW(B128)-ROW(B$6)),1)),"")</f>
        <v/>
      </c>
      <c r="C128" s="43" t="s">
        <v>227</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IFERROR(_xlfn.SINGLE(INDEX(Data!A$1:$A$1009,_xlfn.AGGREGATE(15,6,((Data!$D$1:$D$1009=1)/(Data!$D$1:$D$1009=1))*ROW(Data!$A$1:$A$1009),ROW(B129)-ROW(B$6)),1)),"")</f>
        <v/>
      </c>
      <c r="C129" s="43" t="s">
        <v>227</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IFERROR(_xlfn.SINGLE(INDEX(Data!A$1:$A$1009,_xlfn.AGGREGATE(15,6,((Data!$D$1:$D$1009=1)/(Data!$D$1:$D$1009=1))*ROW(Data!$A$1:$A$1009),ROW(B130)-ROW(B$6)),1)),"")</f>
        <v/>
      </c>
      <c r="C130" s="43" t="s">
        <v>227</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IFERROR(_xlfn.SINGLE(INDEX(Data!A$1:$A$1009,_xlfn.AGGREGATE(15,6,((Data!$D$1:$D$1009=1)/(Data!$D$1:$D$1009=1))*ROW(Data!$A$1:$A$1009),ROW(B131)-ROW(B$6)),1)),"")</f>
        <v/>
      </c>
      <c r="C131" s="43" t="s">
        <v>227</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IFERROR(_xlfn.SINGLE(INDEX(Data!A$1:$A$1009,_xlfn.AGGREGATE(15,6,((Data!$D$1:$D$1009=1)/(Data!$D$1:$D$1009=1))*ROW(Data!$A$1:$A$1009),ROW(B132)-ROW(B$6)),1)),"")</f>
        <v/>
      </c>
      <c r="C132" s="43" t="s">
        <v>227</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IFERROR(_xlfn.SINGLE(INDEX(Data!A$1:$A$1009,_xlfn.AGGREGATE(15,6,((Data!$D$1:$D$1009=1)/(Data!$D$1:$D$1009=1))*ROW(Data!$A$1:$A$1009),ROW(B133)-ROW(B$6)),1)),"")</f>
        <v/>
      </c>
      <c r="C133" s="43" t="s">
        <v>227</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IFERROR(_xlfn.SINGLE(INDEX(Data!A$1:$A$1009,_xlfn.AGGREGATE(15,6,((Data!$D$1:$D$1009=1)/(Data!$D$1:$D$1009=1))*ROW(Data!$A$1:$A$1009),ROW(B134)-ROW(B$6)),1)),"")</f>
        <v/>
      </c>
      <c r="C134" s="43" t="s">
        <v>227</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IFERROR(_xlfn.SINGLE(INDEX(Data!A$1:$A$1009,_xlfn.AGGREGATE(15,6,((Data!$D$1:$D$1009=1)/(Data!$D$1:$D$1009=1))*ROW(Data!$A$1:$A$1009),ROW(B135)-ROW(B$6)),1)),"")</f>
        <v/>
      </c>
      <c r="C135" s="43" t="s">
        <v>227</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IFERROR(_xlfn.SINGLE(INDEX(Data!A$1:$A$1009,_xlfn.AGGREGATE(15,6,((Data!$D$1:$D$1009=1)/(Data!$D$1:$D$1009=1))*ROW(Data!$A$1:$A$1009),ROW(B136)-ROW(B$6)),1)),"")</f>
        <v/>
      </c>
      <c r="C136" s="43" t="s">
        <v>227</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IFERROR(_xlfn.SINGLE(INDEX(Data!A$1:$A$1009,_xlfn.AGGREGATE(15,6,((Data!$D$1:$D$1009=1)/(Data!$D$1:$D$1009=1))*ROW(Data!$A$1:$A$1009),ROW(B137)-ROW(B$6)),1)),"")</f>
        <v/>
      </c>
      <c r="C137" s="43" t="s">
        <v>227</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IFERROR(_xlfn.SINGLE(INDEX(Data!A$1:$A$1009,_xlfn.AGGREGATE(15,6,((Data!$D$1:$D$1009=1)/(Data!$D$1:$D$1009=1))*ROW(Data!$A$1:$A$1009),ROW(B138)-ROW(B$6)),1)),"")</f>
        <v/>
      </c>
      <c r="C138" s="43" t="s">
        <v>227</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IFERROR(_xlfn.SINGLE(INDEX(Data!A$1:$A$1009,_xlfn.AGGREGATE(15,6,((Data!$D$1:$D$1009=1)/(Data!$D$1:$D$1009=1))*ROW(Data!$A$1:$A$1009),ROW(B139)-ROW(B$6)),1)),"")</f>
        <v/>
      </c>
      <c r="C139" s="43" t="s">
        <v>227</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IFERROR(_xlfn.SINGLE(INDEX(Data!A$1:$A$1009,_xlfn.AGGREGATE(15,6,((Data!$D$1:$D$1009=1)/(Data!$D$1:$D$1009=1))*ROW(Data!$A$1:$A$1009),ROW(B140)-ROW(B$6)),1)),"")</f>
        <v/>
      </c>
      <c r="C140" s="43" t="s">
        <v>227</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IFERROR(_xlfn.SINGLE(INDEX(Data!A$1:$A$1009,_xlfn.AGGREGATE(15,6,((Data!$D$1:$D$1009=1)/(Data!$D$1:$D$1009=1))*ROW(Data!$A$1:$A$1009),ROW(B141)-ROW(B$6)),1)),"")</f>
        <v/>
      </c>
      <c r="C141" s="43" t="s">
        <v>227</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IFERROR(_xlfn.SINGLE(INDEX(Data!A$1:$A$1009,_xlfn.AGGREGATE(15,6,((Data!$D$1:$D$1009=1)/(Data!$D$1:$D$1009=1))*ROW(Data!$A$1:$A$1009),ROW(B142)-ROW(B$6)),1)),"")</f>
        <v/>
      </c>
      <c r="C142" s="43" t="s">
        <v>227</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IFERROR(_xlfn.SINGLE(INDEX(Data!A$1:$A$1009,_xlfn.AGGREGATE(15,6,((Data!$D$1:$D$1009=1)/(Data!$D$1:$D$1009=1))*ROW(Data!$A$1:$A$1009),ROW(B143)-ROW(B$6)),1)),"")</f>
        <v/>
      </c>
      <c r="C143" s="43" t="s">
        <v>227</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IFERROR(_xlfn.SINGLE(INDEX(Data!A$1:$A$1009,_xlfn.AGGREGATE(15,6,((Data!$D$1:$D$1009=1)/(Data!$D$1:$D$1009=1))*ROW(Data!$A$1:$A$1009),ROW(B144)-ROW(B$6)),1)),"")</f>
        <v/>
      </c>
      <c r="C144" s="43" t="s">
        <v>227</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IFERROR(_xlfn.SINGLE(INDEX(Data!A$1:$A$1009,_xlfn.AGGREGATE(15,6,((Data!$D$1:$D$1009=1)/(Data!$D$1:$D$1009=1))*ROW(Data!$A$1:$A$1009),ROW(B145)-ROW(B$6)),1)),"")</f>
        <v/>
      </c>
      <c r="C145" s="43" t="s">
        <v>227</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IFERROR(_xlfn.SINGLE(INDEX(Data!A$1:$A$1009,_xlfn.AGGREGATE(15,6,((Data!$D$1:$D$1009=1)/(Data!$D$1:$D$1009=1))*ROW(Data!$A$1:$A$1009),ROW(B146)-ROW(B$6)),1)),"")</f>
        <v/>
      </c>
      <c r="C146" s="43" t="s">
        <v>227</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IFERROR(_xlfn.SINGLE(INDEX(Data!A$1:$A$1009,_xlfn.AGGREGATE(15,6,((Data!$D$1:$D$1009=1)/(Data!$D$1:$D$1009=1))*ROW(Data!$A$1:$A$1009),ROW(B147)-ROW(B$6)),1)),"")</f>
        <v/>
      </c>
      <c r="C147" s="43" t="s">
        <v>227</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IFERROR(_xlfn.SINGLE(INDEX(Data!A$1:$A$1009,_xlfn.AGGREGATE(15,6,((Data!$D$1:$D$1009=1)/(Data!$D$1:$D$1009=1))*ROW(Data!$A$1:$A$1009),ROW(B148)-ROW(B$6)),1)),"")</f>
        <v/>
      </c>
      <c r="C148" s="43" t="s">
        <v>227</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IFERROR(_xlfn.SINGLE(INDEX(Data!A$1:$A$1009,_xlfn.AGGREGATE(15,6,((Data!$D$1:$D$1009=1)/(Data!$D$1:$D$1009=1))*ROW(Data!$A$1:$A$1009),ROW(B149)-ROW(B$6)),1)),"")</f>
        <v/>
      </c>
      <c r="C149" s="43" t="s">
        <v>227</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IFERROR(_xlfn.SINGLE(INDEX(Data!A$1:$A$1009,_xlfn.AGGREGATE(15,6,((Data!$D$1:$D$1009=1)/(Data!$D$1:$D$1009=1))*ROW(Data!$A$1:$A$1009),ROW(B150)-ROW(B$6)),1)),"")</f>
        <v/>
      </c>
      <c r="C150" s="43" t="s">
        <v>227</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IFERROR(_xlfn.SINGLE(INDEX(Data!A$1:$A$1009,_xlfn.AGGREGATE(15,6,((Data!$D$1:$D$1009=1)/(Data!$D$1:$D$1009=1))*ROW(Data!$A$1:$A$1009),ROW(B151)-ROW(B$6)),1)),"")</f>
        <v/>
      </c>
      <c r="C151" s="43" t="s">
        <v>227</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IFERROR(_xlfn.SINGLE(INDEX(Data!A$1:$A$1009,_xlfn.AGGREGATE(15,6,((Data!$D$1:$D$1009=1)/(Data!$D$1:$D$1009=1))*ROW(Data!$A$1:$A$1009),ROW(B152)-ROW(B$6)),1)),"")</f>
        <v/>
      </c>
      <c r="C152" s="43" t="s">
        <v>227</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IFERROR(_xlfn.SINGLE(INDEX(Data!A$1:$A$1009,_xlfn.AGGREGATE(15,6,((Data!$D$1:$D$1009=1)/(Data!$D$1:$D$1009=1))*ROW(Data!$A$1:$A$1009),ROW(B153)-ROW(B$6)),1)),"")</f>
        <v/>
      </c>
      <c r="C153" s="43" t="s">
        <v>227</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IFERROR(_xlfn.SINGLE(INDEX(Data!A$1:$A$1009,_xlfn.AGGREGATE(15,6,((Data!$D$1:$D$1009=1)/(Data!$D$1:$D$1009=1))*ROW(Data!$A$1:$A$1009),ROW(B154)-ROW(B$6)),1)),"")</f>
        <v/>
      </c>
      <c r="C154" s="43" t="s">
        <v>227</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IFERROR(_xlfn.SINGLE(INDEX(Data!A$1:$A$1009,_xlfn.AGGREGATE(15,6,((Data!$D$1:$D$1009=1)/(Data!$D$1:$D$1009=1))*ROW(Data!$A$1:$A$1009),ROW(B155)-ROW(B$6)),1)),"")</f>
        <v/>
      </c>
      <c r="C155" s="43" t="s">
        <v>227</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IFERROR(_xlfn.SINGLE(INDEX(Data!A$1:$A$1009,_xlfn.AGGREGATE(15,6,((Data!$D$1:$D$1009=1)/(Data!$D$1:$D$1009=1))*ROW(Data!$A$1:$A$1009),ROW(B156)-ROW(B$6)),1)),"")</f>
        <v/>
      </c>
      <c r="C156" s="43" t="s">
        <v>227</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IFERROR(_xlfn.SINGLE(INDEX(Data!A$1:$A$1009,_xlfn.AGGREGATE(15,6,((Data!$D$1:$D$1009=1)/(Data!$D$1:$D$1009=1))*ROW(Data!$A$1:$A$1009),ROW(B157)-ROW(B$6)),1)),"")</f>
        <v/>
      </c>
      <c r="C157" s="43" t="s">
        <v>227</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IFERROR(_xlfn.SINGLE(INDEX(Data!A$1:$A$1009,_xlfn.AGGREGATE(15,6,((Data!$D$1:$D$1009=1)/(Data!$D$1:$D$1009=1))*ROW(Data!$A$1:$A$1009),ROW(B158)-ROW(B$6)),1)),"")</f>
        <v/>
      </c>
      <c r="C158" s="43" t="s">
        <v>227</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IFERROR(_xlfn.SINGLE(INDEX(Data!A$1:$A$1009,_xlfn.AGGREGATE(15,6,((Data!$D$1:$D$1009=1)/(Data!$D$1:$D$1009=1))*ROW(Data!$A$1:$A$1009),ROW(B159)-ROW(B$6)),1)),"")</f>
        <v/>
      </c>
      <c r="C159" s="43" t="s">
        <v>227</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IFERROR(_xlfn.SINGLE(INDEX(Data!A$1:$A$1009,_xlfn.AGGREGATE(15,6,((Data!$D$1:$D$1009=1)/(Data!$D$1:$D$1009=1))*ROW(Data!$A$1:$A$1009),ROW(B160)-ROW(B$6)),1)),"")</f>
        <v/>
      </c>
      <c r="C160" s="43" t="s">
        <v>227</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IFERROR(_xlfn.SINGLE(INDEX(Data!A$1:$A$1009,_xlfn.AGGREGATE(15,6,((Data!$D$1:$D$1009=1)/(Data!$D$1:$D$1009=1))*ROW(Data!$A$1:$A$1009),ROW(B161)-ROW(B$6)),1)),"")</f>
        <v/>
      </c>
      <c r="C161" s="43" t="s">
        <v>227</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IFERROR(_xlfn.SINGLE(INDEX(Data!A$1:$A$1009,_xlfn.AGGREGATE(15,6,((Data!$D$1:$D$1009=1)/(Data!$D$1:$D$1009=1))*ROW(Data!$A$1:$A$1009),ROW(B162)-ROW(B$6)),1)),"")</f>
        <v/>
      </c>
      <c r="C162" s="43" t="s">
        <v>227</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IFERROR(_xlfn.SINGLE(INDEX(Data!A$1:$A$1009,_xlfn.AGGREGATE(15,6,((Data!$D$1:$D$1009=1)/(Data!$D$1:$D$1009=1))*ROW(Data!$A$1:$A$1009),ROW(B163)-ROW(B$6)),1)),"")</f>
        <v/>
      </c>
      <c r="C163" s="43" t="s">
        <v>227</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IFERROR(_xlfn.SINGLE(INDEX(Data!A$1:$A$1009,_xlfn.AGGREGATE(15,6,((Data!$D$1:$D$1009=1)/(Data!$D$1:$D$1009=1))*ROW(Data!$A$1:$A$1009),ROW(B164)-ROW(B$6)),1)),"")</f>
        <v/>
      </c>
      <c r="C164" s="43" t="s">
        <v>227</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IFERROR(_xlfn.SINGLE(INDEX(Data!A$1:$A$1009,_xlfn.AGGREGATE(15,6,((Data!$D$1:$D$1009=1)/(Data!$D$1:$D$1009=1))*ROW(Data!$A$1:$A$1009),ROW(B165)-ROW(B$6)),1)),"")</f>
        <v/>
      </c>
      <c r="C165" s="43" t="s">
        <v>227</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IFERROR(_xlfn.SINGLE(INDEX(Data!A$1:$A$1009,_xlfn.AGGREGATE(15,6,((Data!$D$1:$D$1009=1)/(Data!$D$1:$D$1009=1))*ROW(Data!$A$1:$A$1009),ROW(B166)-ROW(B$6)),1)),"")</f>
        <v/>
      </c>
      <c r="C166" s="43" t="s">
        <v>227</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IFERROR(_xlfn.SINGLE(INDEX(Data!A$1:$A$1009,_xlfn.AGGREGATE(15,6,((Data!$D$1:$D$1009=1)/(Data!$D$1:$D$1009=1))*ROW(Data!$A$1:$A$1009),ROW(B167)-ROW(B$6)),1)),"")</f>
        <v/>
      </c>
      <c r="C167" s="43" t="s">
        <v>227</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IFERROR(_xlfn.SINGLE(INDEX(Data!A$1:$A$1009,_xlfn.AGGREGATE(15,6,((Data!$D$1:$D$1009=1)/(Data!$D$1:$D$1009=1))*ROW(Data!$A$1:$A$1009),ROW(B168)-ROW(B$6)),1)),"")</f>
        <v/>
      </c>
      <c r="C168" s="43" t="s">
        <v>227</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IFERROR(_xlfn.SINGLE(INDEX(Data!A$1:$A$1009,_xlfn.AGGREGATE(15,6,((Data!$D$1:$D$1009=1)/(Data!$D$1:$D$1009=1))*ROW(Data!$A$1:$A$1009),ROW(B169)-ROW(B$6)),1)),"")</f>
        <v/>
      </c>
      <c r="C169" s="43" t="s">
        <v>227</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IFERROR(_xlfn.SINGLE(INDEX(Data!A$1:$A$1009,_xlfn.AGGREGATE(15,6,((Data!$D$1:$D$1009=1)/(Data!$D$1:$D$1009=1))*ROW(Data!$A$1:$A$1009),ROW(B170)-ROW(B$6)),1)),"")</f>
        <v/>
      </c>
      <c r="C170" s="43" t="s">
        <v>227</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IFERROR(_xlfn.SINGLE(INDEX(Data!A$1:$A$1009,_xlfn.AGGREGATE(15,6,((Data!$D$1:$D$1009=1)/(Data!$D$1:$D$1009=1))*ROW(Data!$A$1:$A$1009),ROW(B171)-ROW(B$6)),1)),"")</f>
        <v/>
      </c>
      <c r="C171" s="43" t="s">
        <v>227</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IFERROR(_xlfn.SINGLE(INDEX(Data!A$1:$A$1009,_xlfn.AGGREGATE(15,6,((Data!$D$1:$D$1009=1)/(Data!$D$1:$D$1009=1))*ROW(Data!$A$1:$A$1009),ROW(B172)-ROW(B$6)),1)),"")</f>
        <v/>
      </c>
      <c r="C172" s="43" t="s">
        <v>227</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IFERROR(_xlfn.SINGLE(INDEX(Data!A$1:$A$1009,_xlfn.AGGREGATE(15,6,((Data!$D$1:$D$1009=1)/(Data!$D$1:$D$1009=1))*ROW(Data!$A$1:$A$1009),ROW(B173)-ROW(B$6)),1)),"")</f>
        <v/>
      </c>
      <c r="C173" s="43" t="s">
        <v>227</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IFERROR(_xlfn.SINGLE(INDEX(Data!A$1:$A$1009,_xlfn.AGGREGATE(15,6,((Data!$D$1:$D$1009=1)/(Data!$D$1:$D$1009=1))*ROW(Data!$A$1:$A$1009),ROW(B174)-ROW(B$6)),1)),"")</f>
        <v/>
      </c>
      <c r="C174" s="43" t="s">
        <v>227</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IFERROR(_xlfn.SINGLE(INDEX(Data!A$1:$A$1009,_xlfn.AGGREGATE(15,6,((Data!$D$1:$D$1009=1)/(Data!$D$1:$D$1009=1))*ROW(Data!$A$1:$A$1009),ROW(B175)-ROW(B$6)),1)),"")</f>
        <v/>
      </c>
      <c r="C175" s="43" t="s">
        <v>227</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IFERROR(_xlfn.SINGLE(INDEX(Data!A$1:$A$1009,_xlfn.AGGREGATE(15,6,((Data!$D$1:$D$1009=1)/(Data!$D$1:$D$1009=1))*ROW(Data!$A$1:$A$1009),ROW(B176)-ROW(B$6)),1)),"")</f>
        <v/>
      </c>
      <c r="C176" s="43" t="s">
        <v>227</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IFERROR(_xlfn.SINGLE(INDEX(Data!A$1:$A$1009,_xlfn.AGGREGATE(15,6,((Data!$D$1:$D$1009=1)/(Data!$D$1:$D$1009=1))*ROW(Data!$A$1:$A$1009),ROW(B177)-ROW(B$6)),1)),"")</f>
        <v/>
      </c>
      <c r="C177" s="43" t="s">
        <v>227</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IFERROR(_xlfn.SINGLE(INDEX(Data!A$1:$A$1009,_xlfn.AGGREGATE(15,6,((Data!$D$1:$D$1009=1)/(Data!$D$1:$D$1009=1))*ROW(Data!$A$1:$A$1009),ROW(B178)-ROW(B$6)),1)),"")</f>
        <v/>
      </c>
      <c r="C178" s="43" t="s">
        <v>227</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IFERROR(_xlfn.SINGLE(INDEX(Data!A$1:$A$1009,_xlfn.AGGREGATE(15,6,((Data!$D$1:$D$1009=1)/(Data!$D$1:$D$1009=1))*ROW(Data!$A$1:$A$1009),ROW(B179)-ROW(B$6)),1)),"")</f>
        <v/>
      </c>
      <c r="C179" s="43" t="s">
        <v>227</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IFERROR(_xlfn.SINGLE(INDEX(Data!A$1:$A$1009,_xlfn.AGGREGATE(15,6,((Data!$D$1:$D$1009=1)/(Data!$D$1:$D$1009=1))*ROW(Data!$A$1:$A$1009),ROW(B180)-ROW(B$6)),1)),"")</f>
        <v/>
      </c>
      <c r="C180" s="43" t="s">
        <v>227</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IFERROR(_xlfn.SINGLE(INDEX(Data!A$1:$A$1009,_xlfn.AGGREGATE(15,6,((Data!$D$1:$D$1009=1)/(Data!$D$1:$D$1009=1))*ROW(Data!$A$1:$A$1009),ROW(B181)-ROW(B$6)),1)),"")</f>
        <v/>
      </c>
      <c r="C181" s="43" t="s">
        <v>227</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IFERROR(_xlfn.SINGLE(INDEX(Data!A$1:$A$1009,_xlfn.AGGREGATE(15,6,((Data!$D$1:$D$1009=1)/(Data!$D$1:$D$1009=1))*ROW(Data!$A$1:$A$1009),ROW(B182)-ROW(B$6)),1)),"")</f>
        <v/>
      </c>
      <c r="C182" s="43" t="s">
        <v>227</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IFERROR(_xlfn.SINGLE(INDEX(Data!A$1:$A$1009,_xlfn.AGGREGATE(15,6,((Data!$D$1:$D$1009=1)/(Data!$D$1:$D$1009=1))*ROW(Data!$A$1:$A$1009),ROW(B183)-ROW(B$6)),1)),"")</f>
        <v/>
      </c>
      <c r="C183" s="43" t="s">
        <v>227</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IFERROR(_xlfn.SINGLE(INDEX(Data!A$1:$A$1009,_xlfn.AGGREGATE(15,6,((Data!$D$1:$D$1009=1)/(Data!$D$1:$D$1009=1))*ROW(Data!$A$1:$A$1009),ROW(B184)-ROW(B$6)),1)),"")</f>
        <v/>
      </c>
      <c r="C184" s="43" t="s">
        <v>227</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IFERROR(_xlfn.SINGLE(INDEX(Data!A$1:$A$1009,_xlfn.AGGREGATE(15,6,((Data!$D$1:$D$1009=1)/(Data!$D$1:$D$1009=1))*ROW(Data!$A$1:$A$1009),ROW(B185)-ROW(B$6)),1)),"")</f>
        <v/>
      </c>
      <c r="C185" s="43" t="s">
        <v>227</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IFERROR(_xlfn.SINGLE(INDEX(Data!A$1:$A$1009,_xlfn.AGGREGATE(15,6,((Data!$D$1:$D$1009=1)/(Data!$D$1:$D$1009=1))*ROW(Data!$A$1:$A$1009),ROW(B186)-ROW(B$6)),1)),"")</f>
        <v/>
      </c>
      <c r="C186" s="43" t="s">
        <v>227</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IFERROR(_xlfn.SINGLE(INDEX(Data!A$1:$A$1009,_xlfn.AGGREGATE(15,6,((Data!$D$1:$D$1009=1)/(Data!$D$1:$D$1009=1))*ROW(Data!$A$1:$A$1009),ROW(B187)-ROW(B$6)),1)),"")</f>
        <v/>
      </c>
      <c r="C187" s="43" t="s">
        <v>227</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IFERROR(_xlfn.SINGLE(INDEX(Data!A$1:$A$1009,_xlfn.AGGREGATE(15,6,((Data!$D$1:$D$1009=1)/(Data!$D$1:$D$1009=1))*ROW(Data!$A$1:$A$1009),ROW(B188)-ROW(B$6)),1)),"")</f>
        <v/>
      </c>
      <c r="C188" s="43" t="s">
        <v>227</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IFERROR(_xlfn.SINGLE(INDEX(Data!A$1:$A$1009,_xlfn.AGGREGATE(15,6,((Data!$D$1:$D$1009=1)/(Data!$D$1:$D$1009=1))*ROW(Data!$A$1:$A$1009),ROW(B189)-ROW(B$6)),1)),"")</f>
        <v/>
      </c>
      <c r="C189" s="43" t="s">
        <v>227</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IFERROR(_xlfn.SINGLE(INDEX(Data!A$1:$A$1009,_xlfn.AGGREGATE(15,6,((Data!$D$1:$D$1009=1)/(Data!$D$1:$D$1009=1))*ROW(Data!$A$1:$A$1009),ROW(B190)-ROW(B$6)),1)),"")</f>
        <v/>
      </c>
      <c r="C190" s="43" t="s">
        <v>227</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IFERROR(_xlfn.SINGLE(INDEX(Data!A$1:$A$1009,_xlfn.AGGREGATE(15,6,((Data!$D$1:$D$1009=1)/(Data!$D$1:$D$1009=1))*ROW(Data!$A$1:$A$1009),ROW(B191)-ROW(B$6)),1)),"")</f>
        <v/>
      </c>
      <c r="C191" s="43" t="s">
        <v>227</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IFERROR(_xlfn.SINGLE(INDEX(Data!A$1:$A$1009,_xlfn.AGGREGATE(15,6,((Data!$D$1:$D$1009=1)/(Data!$D$1:$D$1009=1))*ROW(Data!$A$1:$A$1009),ROW(B192)-ROW(B$6)),1)),"")</f>
        <v/>
      </c>
      <c r="C192" s="43" t="s">
        <v>227</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IFERROR(_xlfn.SINGLE(INDEX(Data!A$1:$A$1009,_xlfn.AGGREGATE(15,6,((Data!$D$1:$D$1009=1)/(Data!$D$1:$D$1009=1))*ROW(Data!$A$1:$A$1009),ROW(B193)-ROW(B$6)),1)),"")</f>
        <v/>
      </c>
      <c r="C193" s="43" t="s">
        <v>227</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IFERROR(_xlfn.SINGLE(INDEX(Data!A$1:$A$1009,_xlfn.AGGREGATE(15,6,((Data!$D$1:$D$1009=1)/(Data!$D$1:$D$1009=1))*ROW(Data!$A$1:$A$1009),ROW(B194)-ROW(B$6)),1)),"")</f>
        <v/>
      </c>
      <c r="C194" s="43" t="s">
        <v>227</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IFERROR(_xlfn.SINGLE(INDEX(Data!A$1:$A$1009,_xlfn.AGGREGATE(15,6,((Data!$D$1:$D$1009=1)/(Data!$D$1:$D$1009=1))*ROW(Data!$A$1:$A$1009),ROW(B195)-ROW(B$6)),1)),"")</f>
        <v/>
      </c>
      <c r="C195" s="43" t="s">
        <v>227</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IFERROR(_xlfn.SINGLE(INDEX(Data!A$1:$A$1009,_xlfn.AGGREGATE(15,6,((Data!$D$1:$D$1009=1)/(Data!$D$1:$D$1009=1))*ROW(Data!$A$1:$A$1009),ROW(B196)-ROW(B$6)),1)),"")</f>
        <v/>
      </c>
      <c r="C196" s="43" t="s">
        <v>227</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IFERROR(_xlfn.SINGLE(INDEX(Data!A$1:$A$1009,_xlfn.AGGREGATE(15,6,((Data!$D$1:$D$1009=1)/(Data!$D$1:$D$1009=1))*ROW(Data!$A$1:$A$1009),ROW(B197)-ROW(B$6)),1)),"")</f>
        <v/>
      </c>
      <c r="C197" s="43" t="s">
        <v>227</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IFERROR(_xlfn.SINGLE(INDEX(Data!A$1:$A$1009,_xlfn.AGGREGATE(15,6,((Data!$D$1:$D$1009=1)/(Data!$D$1:$D$1009=1))*ROW(Data!$A$1:$A$1009),ROW(B198)-ROW(B$6)),1)),"")</f>
        <v/>
      </c>
      <c r="C198" s="43" t="s">
        <v>227</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IFERROR(_xlfn.SINGLE(INDEX(Data!A$1:$A$1009,_xlfn.AGGREGATE(15,6,((Data!$D$1:$D$1009=1)/(Data!$D$1:$D$1009=1))*ROW(Data!$A$1:$A$1009),ROW(B199)-ROW(B$6)),1)),"")</f>
        <v/>
      </c>
      <c r="C199" s="43" t="s">
        <v>227</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IFERROR(_xlfn.SINGLE(INDEX(Data!A$1:$A$1009,_xlfn.AGGREGATE(15,6,((Data!$D$1:$D$1009=1)/(Data!$D$1:$D$1009=1))*ROW(Data!$A$1:$A$1009),ROW(B200)-ROW(B$6)),1)),"")</f>
        <v/>
      </c>
      <c r="C200" s="43" t="s">
        <v>227</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IFERROR(_xlfn.SINGLE(INDEX(Data!A$1:$A$1009,_xlfn.AGGREGATE(15,6,((Data!$D$1:$D$1009=1)/(Data!$D$1:$D$1009=1))*ROW(Data!$A$1:$A$1009),ROW(B201)-ROW(B$6)),1)),"")</f>
        <v/>
      </c>
      <c r="C201" s="43" t="s">
        <v>227</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IFERROR(_xlfn.SINGLE(INDEX(Data!A$1:$A$1009,_xlfn.AGGREGATE(15,6,((Data!$D$1:$D$1009=1)/(Data!$D$1:$D$1009=1))*ROW(Data!$A$1:$A$1009),ROW(B202)-ROW(B$6)),1)),"")</f>
        <v/>
      </c>
      <c r="C202" s="43" t="s">
        <v>227</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IFERROR(_xlfn.SINGLE(INDEX(Data!A$1:$A$1009,_xlfn.AGGREGATE(15,6,((Data!$D$1:$D$1009=1)/(Data!$D$1:$D$1009=1))*ROW(Data!$A$1:$A$1009),ROW(B203)-ROW(B$6)),1)),"")</f>
        <v/>
      </c>
      <c r="C203" s="43" t="s">
        <v>227</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IFERROR(_xlfn.SINGLE(INDEX(Data!A$1:$A$1009,_xlfn.AGGREGATE(15,6,((Data!$D$1:$D$1009=1)/(Data!$D$1:$D$1009=1))*ROW(Data!$A$1:$A$1009),ROW(B204)-ROW(B$6)),1)),"")</f>
        <v/>
      </c>
      <c r="C204" s="43" t="s">
        <v>227</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IFERROR(_xlfn.SINGLE(INDEX(Data!A$1:$A$1009,_xlfn.AGGREGATE(15,6,((Data!$D$1:$D$1009=1)/(Data!$D$1:$D$1009=1))*ROW(Data!$A$1:$A$1009),ROW(B205)-ROW(B$6)),1)),"")</f>
        <v/>
      </c>
      <c r="C205" s="43" t="s">
        <v>227</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IFERROR(_xlfn.SINGLE(INDEX(Data!A$1:$A$1009,_xlfn.AGGREGATE(15,6,((Data!$D$1:$D$1009=1)/(Data!$D$1:$D$1009=1))*ROW(Data!$A$1:$A$1009),ROW(B206)-ROW(B$6)),1)),"")</f>
        <v/>
      </c>
      <c r="C206" s="43" t="s">
        <v>227</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IFERROR(_xlfn.SINGLE(INDEX(Data!A$1:$A$1009,_xlfn.AGGREGATE(15,6,((Data!$D$1:$D$1009=1)/(Data!$D$1:$D$1009=1))*ROW(Data!$A$1:$A$1009),ROW(B207)-ROW(B$6)),1)),"")</f>
        <v/>
      </c>
      <c r="C207" s="43" t="s">
        <v>227</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480" priority="66">
      <formula>A2=3</formula>
    </cfRule>
    <cfRule type="expression" dxfId="1479" priority="67">
      <formula>A2=2</formula>
    </cfRule>
    <cfRule type="expression" dxfId="1478" priority="68">
      <formula>A2=1</formula>
    </cfRule>
  </conditionalFormatting>
  <conditionalFormatting sqref="C7:C207">
    <cfRule type="expression" dxfId="1477" priority="58">
      <formula>C7=3</formula>
    </cfRule>
    <cfRule type="expression" dxfId="1476" priority="59">
      <formula>C7=2</formula>
    </cfRule>
    <cfRule type="expression" dxfId="1475" priority="60">
      <formula>C7=1</formula>
    </cfRule>
  </conditionalFormatting>
  <conditionalFormatting sqref="B7:B207">
    <cfRule type="expression" dxfId="1474" priority="47">
      <formula>AND($D$2&lt;&gt;"",ISNUMBER(SEARCH("*"&amp;$D$2&amp;"*",B7)))</formula>
    </cfRule>
  </conditionalFormatting>
  <conditionalFormatting sqref="E7:E207">
    <cfRule type="expression" dxfId="1473" priority="37">
      <formula>E7=3</formula>
    </cfRule>
    <cfRule type="expression" dxfId="1472" priority="38">
      <formula>E7=2</formula>
    </cfRule>
    <cfRule type="expression" dxfId="1471" priority="39">
      <formula>E7=1</formula>
    </cfRule>
  </conditionalFormatting>
  <conditionalFormatting sqref="G7:G207">
    <cfRule type="expression" dxfId="1470" priority="32">
      <formula>G7=3</formula>
    </cfRule>
    <cfRule type="expression" dxfId="1469" priority="33">
      <formula>G7=2</formula>
    </cfRule>
    <cfRule type="expression" dxfId="1468" priority="34">
      <formula>G7=1</formula>
    </cfRule>
  </conditionalFormatting>
  <conditionalFormatting sqref="I7:I207">
    <cfRule type="expression" dxfId="1467" priority="27">
      <formula>I7=3</formula>
    </cfRule>
    <cfRule type="expression" dxfId="1466" priority="28">
      <formula>I7=2</formula>
    </cfRule>
    <cfRule type="expression" dxfId="1465" priority="29">
      <formula>I7=1</formula>
    </cfRule>
  </conditionalFormatting>
  <conditionalFormatting sqref="K105:K207">
    <cfRule type="expression" dxfId="1464" priority="22">
      <formula>K105=3</formula>
    </cfRule>
    <cfRule type="expression" dxfId="1463" priority="23">
      <formula>K105=2</formula>
    </cfRule>
    <cfRule type="expression" dxfId="1462" priority="24">
      <formula>K105=1</formula>
    </cfRule>
  </conditionalFormatting>
  <conditionalFormatting sqref="M7:M207">
    <cfRule type="expression" dxfId="1461" priority="17">
      <formula>M7=3</formula>
    </cfRule>
    <cfRule type="expression" dxfId="1460" priority="18">
      <formula>M7=2</formula>
    </cfRule>
    <cfRule type="expression" dxfId="1459" priority="19">
      <formula>M7=1</formula>
    </cfRule>
  </conditionalFormatting>
  <conditionalFormatting sqref="F4">
    <cfRule type="expression" dxfId="1458" priority="13">
      <formula>MID($F$2,1,1)="3"</formula>
    </cfRule>
    <cfRule type="expression" dxfId="1457" priority="14">
      <formula>MID($F$2,1,1)="2"</formula>
    </cfRule>
    <cfRule type="expression" dxfId="1456" priority="15">
      <formula>MID($F$2,1,1)="1"</formula>
    </cfRule>
  </conditionalFormatting>
  <conditionalFormatting sqref="D4">
    <cfRule type="expression" dxfId="1455" priority="9">
      <formula>profile&lt;&gt;""</formula>
    </cfRule>
  </conditionalFormatting>
  <conditionalFormatting sqref="D6">
    <cfRule type="expression" dxfId="1454" priority="7">
      <formula>AND(profile&lt;&gt;"",profile=D6)</formula>
    </cfRule>
  </conditionalFormatting>
  <conditionalFormatting sqref="N6 L6 J6 H6 F6">
    <cfRule type="expression" dxfId="1453" priority="5">
      <formula>AND(profile&lt;&gt;"",profile=F6)</formula>
    </cfRule>
  </conditionalFormatting>
  <conditionalFormatting sqref="B8:B207">
    <cfRule type="expression" dxfId="1452" priority="4">
      <formula>AND($D$2&lt;&gt;"",ISNUMBER(SEARCH("*"&amp;$D$2&amp;"*",B8)))</formula>
    </cfRule>
  </conditionalFormatting>
  <conditionalFormatting sqref="K7:K104">
    <cfRule type="expression" dxfId="1451" priority="1">
      <formula>K7=3</formula>
    </cfRule>
    <cfRule type="expression" dxfId="1450" priority="2">
      <formula>K7=2</formula>
    </cfRule>
    <cfRule type="expression" dxfId="1449" priority="3">
      <formula>K7=1</formula>
    </cfRule>
  </conditionalFormatting>
  <conditionalFormatting sqref="A7:A207">
    <cfRule type="expression" dxfId="1448" priority="42">
      <formula>A7=3</formula>
    </cfRule>
    <cfRule type="expression" dxfId="1447" priority="43">
      <formula>A7=2</formula>
    </cfRule>
    <cfRule type="expression" dxfId="1446"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435</v>
      </c>
      <c r="D1" s="102" t="s">
        <v>468</v>
      </c>
      <c r="F1" s="103" t="s">
        <v>671</v>
      </c>
      <c r="H1" s="89" t="s">
        <v>462</v>
      </c>
      <c r="N1" s="157"/>
    </row>
    <row r="2" spans="1:40" s="78" customFormat="1" ht="12.45" thickBot="1" x14ac:dyDescent="0.45">
      <c r="A2" s="76">
        <v>1</v>
      </c>
      <c r="B2" s="77" t="str">
        <f ca="1">"Required ("&amp;COUNTIF(Data!$BR:$BR,1)&amp;")"</f>
        <v>Required (6)</v>
      </c>
      <c r="D2" s="79"/>
      <c r="F2" s="79" t="s">
        <v>446</v>
      </c>
      <c r="H2" s="90" t="s">
        <v>470</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471</v>
      </c>
      <c r="V3" s="44"/>
    </row>
    <row r="4" spans="1:40" x14ac:dyDescent="0.4">
      <c r="A4" s="43">
        <v>3</v>
      </c>
      <c r="B4" s="60" t="str">
        <f ca="1">"Mild Interest ("&amp;COUNTIF(Data!$BR:$BR,3)&amp;")"</f>
        <v>Mild Interest (1)</v>
      </c>
      <c r="D4" s="104" t="s">
        <v>469</v>
      </c>
      <c r="F4" s="105" t="s">
        <v>461</v>
      </c>
      <c r="H4" s="53" t="s">
        <v>472</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Premier</v>
      </c>
      <c r="W6" s="83"/>
      <c r="X6" s="82" t="str">
        <f>Services!AC1</f>
        <v>AT&amp;T TV Now Optimo Mas</v>
      </c>
      <c r="Y6" s="83"/>
      <c r="Z6" s="82" t="str">
        <f>Services!AD1</f>
        <v>YouTube TV</v>
      </c>
      <c r="AA6" s="83"/>
      <c r="AB6" s="82" t="str">
        <f>Services!AE1</f>
        <v>Hulu with Live TV</v>
      </c>
      <c r="AC6" s="83"/>
      <c r="AD6" s="82" t="str">
        <f>Services!AF1</f>
        <v>Fubo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cm="1">
        <f t="array" aca="1" ref="B8" ca="1">IFERROR(_xlfn.SINGLE(INDEX(Data!A$1:$A$1007,_xlfn.AGGREGATE(15,6,(OFFSET(Data!$A$1,0,MATCH(B$6,Data!$1:$1,0)-1,1000,1)=IF(B$7="","Yes",B$7))/(OFFSET(Data!$A$1,0,MATCH(B$6,Data!$1:$1,0)-1,1000,1)=IF(B$7="","Yes",B$7))*ROW(Data!$C$1:$C$1007),ROW(B8)-ROW(B$7)),1)),"")</f>
        <v>[DVR]</v>
      </c>
      <c r="C8" s="43">
        <f ca="1">IF(D8="","",IF(INDEX(Data!$BR:$BR,MATCH(D8,Data!$A:$A,0),1)=0,"",INDEX(Data!$BR:$BR,MATCH(D8,Data!$A:$A,0),1)))</f>
        <v>1</v>
      </c>
      <c r="D8" s="43" t="str" cm="1">
        <f t="array" aca="1" ref="D8" ca="1">IFERROR(_xlfn.SINGLE(INDEX(Data!$A$1:C$1007,_xlfn.AGGREGATE(15,6,(OFFSET(Data!$A$1,0,MATCH(D$6,Data!$1:$1,0)-1,1000,1)=IF(D$7="","Yes",D$7))/(OFFSET(Data!$A$1,0,MATCH(D$6,Data!$1:$1,0)-1,1000,1)=IF(D$7="","Yes",D$7))*ROW(Data!$C$1:$C$1007),ROW(D8)-ROW(D$7)),1)),"")</f>
        <v>[DVR]</v>
      </c>
      <c r="E8" s="43">
        <f ca="1">IF(F8="","",IF(INDEX(Data!$BR:$BR,MATCH(F8,Data!$A:$A,0),1)=0,"",INDEX(Data!$BR:$BR,MATCH(F8,Data!$A:$A,0),1)))</f>
        <v>1</v>
      </c>
      <c r="F8" s="43" t="str" cm="1">
        <f t="array" aca="1" ref="F8" ca="1">IFERROR(_xlfn.SINGLE(INDEX(Data!$A$1:E$1009,_xlfn.AGGREGATE(15,6,(OFFSET(Data!$A$1,0,MATCH(F$6,Data!$1:$1,0)-1,1000,1)=IF(F$7="","Yes",F$7))/(OFFSET(Data!$A$1,0,MATCH(F$6,Data!$1:$1,0)-1,1000,1)=IF(F$7="","Yes",F$7))*ROW(Data!$C$1:$C$1009),ROW(F8)-ROW(F$7)),1)),"")</f>
        <v>[DVR]</v>
      </c>
      <c r="G8" s="43">
        <f ca="1">IF(H8="","",IF(INDEX(Data!$BR:$BR,MATCH(H8,Data!$A:$A,0),1)=0,"",INDEX(Data!$BR:$BR,MATCH(H8,Data!$A:$A,0),1)))</f>
        <v>1</v>
      </c>
      <c r="H8" s="43" t="str" cm="1">
        <f t="array" aca="1" ref="H8" ca="1">IFERROR(_xlfn.SINGLE(INDEX(Data!$A$1:G$1009,_xlfn.AGGREGATE(15,6,(OFFSET(Data!$A$1,0,MATCH(H$6,Data!$1:$1,0)-1,1000,1)=IF(H$7="","Yes",H$7))/(OFFSET(Data!$A$1,0,MATCH(H$6,Data!$1:$1,0)-1,1000,1)=IF(H$7="","Yes",H$7))*ROW(Data!$C$1:$C$1009),ROW(H8)-ROW(H$7)),1)),"")</f>
        <v>[DVR]</v>
      </c>
      <c r="I8" s="43">
        <f ca="1">IF(J8="","",IF(INDEX(Data!$BR:$BR,MATCH(J8,Data!$A:$A,0),1)=0,"",INDEX(Data!$BR:$BR,MATCH(J8,Data!$A:$A,0),1)))</f>
        <v>1</v>
      </c>
      <c r="J8" s="43" t="str" cm="1">
        <f t="array" aca="1" ref="J8" ca="1">IFERROR(_xlfn.SINGLE(INDEX(Data!$A$1:J$1009,_xlfn.AGGREGATE(15,6,(OFFSET(Data!$A$1,0,MATCH(J$6,Data!$1:$1,0)-1,1000,1)=IF(J$7="","Yes",J$7))/(OFFSET(Data!$A$1,0,MATCH(J$6,Data!$1:$1,0)-1,1000,1)=IF(J$7="","Yes",J$7))*ROW(Data!$C$1:$C$1009),ROW(J8)-ROW(J$7)),1)),"")</f>
        <v>[DVR]</v>
      </c>
      <c r="K8" s="43">
        <f ca="1">IF(L8="","",IF(INDEX(Data!$BR:$BR,MATCH(L8,Data!$A:$A,0),1)=0,"",INDEX(Data!$BR:$BR,MATCH(L8,Data!$A:$A,0),1)))</f>
        <v>1</v>
      </c>
      <c r="L8" s="43" t="str" cm="1">
        <f t="array" aca="1" ref="L8" ca="1">IFERROR(_xlfn.SINGLE(INDEX(Data!$A$1:L$1009,_xlfn.AGGREGATE(15,6,(OFFSET(Data!$A$1,0,MATCH(L$6,Data!$1:$1,0)-1,1000,1)=IF(L$7="","Yes",L$7))/(OFFSET(Data!$A$1,0,MATCH(L$6,Data!$1:$1,0)-1,1000,1)=IF(L$7="","Yes",L$7))*ROW(Data!$C$1:$C$1009),ROW(L8)-ROW(L$7)),1)),"")</f>
        <v>[DVR]</v>
      </c>
      <c r="M8" s="43">
        <f ca="1">IF(N8="","",IF(INDEX(Data!$BR:$BR,MATCH(N8,Data!$A:$A,0),1)=0,"",INDEX(Data!$BR:$BR,MATCH(N8,Data!$A:$A,0),1)))</f>
        <v>1</v>
      </c>
      <c r="N8" s="43" t="str" cm="1">
        <f t="array" aca="1" ref="N8" ca="1">IFERROR(_xlfn.SINGLE(INDEX(Data!$A$1:N$1009,_xlfn.AGGREGATE(15,6,(OFFSET(Data!$A$1,0,MATCH(N$6,Data!$1:$1,0)-1,1000,1)=IF(N$7="","Yes",N$7))/(OFFSET(Data!$A$1,0,MATCH(N$6,Data!$1:$1,0)-1,1000,1)=IF(N$7="","Yes",N$7))*ROW(Data!$C$1:$C$1009),ROW(N8)-ROW(N$7)),1)),"")</f>
        <v>[DVR]</v>
      </c>
      <c r="O8" s="43">
        <f ca="1">IF(P8="","",IF(INDEX(Data!$BR:$BR,MATCH(P8,Data!$A:$A,0),1)=0,"",INDEX(Data!$BR:$BR,MATCH(P8,Data!$A:$A,0),1)))</f>
        <v>1</v>
      </c>
      <c r="P8" s="43" t="str" cm="1">
        <f t="array" aca="1" ref="P8" ca="1">IFERROR(_xlfn.SINGLE(INDEX(Data!$A$1:Q$1009,_xlfn.AGGREGATE(15,6,(OFFSET(Data!$A$1,0,MATCH(P$6,Data!$1:$1,0)-1,1000,1)=IF(P$7="","Yes",P$7))/(OFFSET(Data!$A$1,0,MATCH(P$6,Data!$1:$1,0)-1,1000,1)=IF(P$7="","Yes",P$7))*ROW(Data!$C$1:$C$1009),ROW(P8)-ROW(P$7)),1)),"")</f>
        <v>[DVR]</v>
      </c>
      <c r="Q8" s="43">
        <f ca="1">IF(R8="","",IF(INDEX(Data!$BR:$BR,MATCH(R8,Data!$A:$A,0),1)=0,"",INDEX(Data!$BR:$BR,MATCH(R8,Data!$A:$A,0),1)))</f>
        <v>1</v>
      </c>
      <c r="R8" s="43" t="str" cm="1">
        <f t="array" aca="1" ref="R8" ca="1">IFERROR(_xlfn.SINGLE(INDEX(Data!$A$1:R$1009,_xlfn.AGGREGATE(15,6,(OFFSET(Data!$A$1,0,MATCH(R$6,Data!$1:$1,0)-1,1000,1)=IF(R$7="","Yes",R$7))/(OFFSET(Data!$A$1,0,MATCH(R$6,Data!$1:$1,0)-1,1000,1)=IF(R$7="","Yes",R$7))*ROW(Data!$C$1:$C$1009),ROW(R8)-ROW(R$7)),1)),"")</f>
        <v>[DVR]</v>
      </c>
      <c r="S8" s="43">
        <f ca="1">IF(T8="","",IF(INDEX(Data!$BR:$BR,MATCH(T8,Data!$A:$A,0),1)=0,"",INDEX(Data!$BR:$BR,MATCH(T8,Data!$A:$A,0),1)))</f>
        <v>1</v>
      </c>
      <c r="T8" s="43" t="str" cm="1">
        <f t="array" aca="1" ref="T8" ca="1">IFERROR(_xlfn.SINGLE(INDEX(Data!$A$1:S$1009,_xlfn.AGGREGATE(15,6,(OFFSET(Data!$A$1,0,MATCH(T$6,Data!$1:$1,0)-1,1000,1)=IF(T$7="","Yes",T$7))/(OFFSET(Data!$A$1,0,MATCH(T$6,Data!$1:$1,0)-1,1000,1)=IF(T$7="","Yes",T$7))*ROW(Data!$C$1:$C$1009),ROW(T8)-ROW(T$7)),1)),"")</f>
        <v>[DVR]</v>
      </c>
      <c r="U8" s="43">
        <f ca="1">IF(V8="","",IF(INDEX(Data!$BR:$BR,MATCH(V8,Data!$A:$A,0),1)=0,"",INDEX(Data!$BR:$BR,MATCH(V8,Data!$A:$A,0),1)))</f>
        <v>1</v>
      </c>
      <c r="V8" s="43" t="str" cm="1">
        <f t="array" aca="1" ref="V8" ca="1">IFERROR(_xlfn.SINGLE(INDEX(Data!$A$1:T$1009,_xlfn.AGGREGATE(15,6,(OFFSET(Data!$A$1,0,MATCH(V$6,Data!$1:$1,0)-1,1000,1)=IF(V$7="","Yes",V$7))/(OFFSET(Data!$A$1,0,MATCH(V$6,Data!$1:$1,0)-1,1000,1)=IF(V$7="","Yes",V$7))*ROW(Data!$C$1:$C$1009),ROW(V8)-ROW(V$7)),1)),"")</f>
        <v>[DVR]</v>
      </c>
      <c r="W8" s="43">
        <f ca="1">IF(X8="","",IF(INDEX(Data!$BR:$BR,MATCH(X8,Data!$A:$A,0),1)=0,"",INDEX(Data!$BR:$BR,MATCH(X8,Data!$A:$A,0),1)))</f>
        <v>1</v>
      </c>
      <c r="X8" s="43" t="str" cm="1">
        <f t="array" aca="1" ref="X8" ca="1">IFERROR(_xlfn.SINGLE(INDEX(Data!$A$1:Y$1009,_xlfn.AGGREGATE(15,6,(OFFSET(Data!$A$1,0,MATCH(X$6,Data!$1:$1,0)-1,1000,1)=IF(X$7="","Yes",X$7))/(OFFSET(Data!$A$1,0,MATCH(X$6,Data!$1:$1,0)-1,1000,1)=IF(X$7="","Yes",X$7))*ROW(Data!$C$1:$C$1009),ROW(X8)-ROW(X$7)),1)),"")</f>
        <v>[DVR]</v>
      </c>
      <c r="Y8" s="43">
        <f ca="1">IF(Z8="","",IF(INDEX(Data!$BR:$BR,MATCH(Z8,Data!$A:$A,0),1)=0,"",INDEX(Data!$BR:$BR,MATCH(Z8,Data!$A:$A,0),1)))</f>
        <v>1</v>
      </c>
      <c r="Z8" s="43" t="str" cm="1">
        <f t="array" aca="1" ref="Z8" ca="1">IFERROR(_xlfn.SINGLE(INDEX(Data!$A$1:AA$1009,_xlfn.AGGREGATE(15,6,(OFFSET(Data!$A$1,0,MATCH(Z$6,Data!$1:$1,0)-1,1000,1)=IF(Z$7="","Yes",Z$7))/(OFFSET(Data!$A$1,0,MATCH(Z$6,Data!$1:$1,0)-1,1000,1)=IF(Z$7="","Yes",Z$7))*ROW(Data!$C$1:$C$1009),ROW(Z8)-ROW(Z$7)),1)),"")</f>
        <v>[DVR]</v>
      </c>
      <c r="AA8" s="43">
        <f ca="1">IF(AB8="","",IF(INDEX(Data!$BR:$BR,MATCH(AB8,Data!$A:$A,0),1)=0,"",INDEX(Data!$BR:$BR,MATCH(AB8,Data!$A:$A,0),1)))</f>
        <v>1</v>
      </c>
      <c r="AB8" s="43" t="str" cm="1">
        <f t="array" aca="1" ref="AB8" ca="1">IFERROR(_xlfn.SINGLE(INDEX(Data!$A$1:AC$1009,_xlfn.AGGREGATE(15,6,(OFFSET(Data!$A$1,0,MATCH(AB$6,Data!$1:$1,0)-1,1000,1)=IF(AB$7="","Yes",AB$7))/(OFFSET(Data!$A$1,0,MATCH(AB$6,Data!$1:$1,0)-1,1000,1)=IF(AB$7="","Yes",AB$7))*ROW(Data!$C$1:$C$1009),ROW(AB8)-ROW(AB$7)),1)),"")</f>
        <v>[DVR]</v>
      </c>
      <c r="AC8" s="43">
        <f ca="1">IF(AD8="","",IF(INDEX(Data!$BR:$BR,MATCH(AD8,Data!$A:$A,0),1)=0,"",INDEX(Data!$BR:$BR,MATCH(AD8,Data!$A:$A,0),1)))</f>
        <v>1</v>
      </c>
      <c r="AD8" s="43" t="str" cm="1">
        <f t="array" aca="1" ref="AD8" ca="1">IFERROR(_xlfn.SINGLE(INDEX(Data!$A$1:AE$1009,_xlfn.AGGREGATE(15,6,(OFFSET(Data!$A$1,0,MATCH(AD$6,Data!$1:$1,0)-1,1000,1)=IF(AD$7="","Yes",AD$7))/(OFFSET(Data!$A$1,0,MATCH(AD$6,Data!$1:$1,0)-1,1000,1)=IF(AD$7="","Yes",AD$7))*ROW(Data!$C$1:$C$1009),ROW(AD8)-ROW(AD$7)),1)),"")</f>
        <v>[DVR]</v>
      </c>
      <c r="AE8" s="43" t="str">
        <f ca="1">IF(AF8="","",IF(INDEX(Data!$BR:$BR,MATCH(AF8,Data!$A:$A,0),1)=0,"",INDEX(Data!$BR:$BR,MATCH(AF8,Data!$A:$A,0),1)))</f>
        <v/>
      </c>
      <c r="AF8" s="43" t="str" cm="1">
        <f t="array" aca="1" ref="AF8" ca="1">IFERROR(_xlfn.SINGLE(INDEX(Data!$A$1:AM$1009,_xlfn.AGGREGATE(15,6,(OFFSET(Data!$A$1,0,MATCH(AF$6,Data!$1:$1,0)-1,1000,1)=IF(AF$7="","Yes",AF$7))/(OFFSET(Data!$A$1,0,MATCH(AF$6,Data!$1:$1,0)-1,1000,1)=IF(AF$7="","Yes",AF$7))*ROW(Data!$C$1:$C$1009),ROW(AF8)-ROW(AF$7)),1)),"")</f>
        <v>AWE International</v>
      </c>
      <c r="AG8" s="43" t="str">
        <f ca="1">IF(AH8="","",IF(INDEX(Data!$BR:$BR,MATCH(AH8,Data!$A:$A,0),1)=0,"",INDEX(Data!$BR:$BR,MATCH(AH8,Data!$A:$A,0),1)))</f>
        <v/>
      </c>
      <c r="AH8" s="43" t="str" cm="1">
        <f t="array" aca="1" ref="AH8" ca="1">IFERROR(_xlfn.SINGLE(INDEX(Data!$A$1:AO$1009,_xlfn.AGGREGATE(15,6,(OFFSET(Data!$A$1,0,MATCH(AH$6,Data!$1:$1,0)-1,1000,1)=IF(AH$7="","Yes",AH$7))/(OFFSET(Data!$A$1,0,MATCH(AH$6,Data!$1:$1,0)-1,1000,1)=IF(AH$7="","Yes",AH$7))*ROW(Data!$C$1:$C$1009),ROW(AH8)-ROW(AH$7)),1)),"")</f>
        <v>Baby First</v>
      </c>
      <c r="AI8" s="43">
        <f ca="1">IF(AJ8="","",IF(INDEX(Data!$BR:$BR,MATCH(AJ8,Data!$A:$A,0),1)=0,"",INDEX(Data!$BR:$BR,MATCH(AJ8,Data!$A:$A,0),1)))</f>
        <v>1</v>
      </c>
      <c r="AJ8" s="43" t="str" cm="1">
        <f t="array" aca="1" ref="AJ8" ca="1">IFERROR(_xlfn.SINGLE(INDEX(Data!$A$1:AQ$1009,_xlfn.AGGREGATE(15,6,(OFFSET(Data!$A$1,0,MATCH(AJ$6,Data!$1:$1,0)-1,1000,1)=IF(AJ$7="","Yes",AJ$7))/(OFFSET(Data!$A$1,0,MATCH(AJ$6,Data!$1:$1,0)-1,1000,1)=IF(AJ$7="","Yes",AJ$7))*ROW(Data!$C$1:$C$1009),ROW(AJ8)-ROW(AJ$7)),1)),"")</f>
        <v>A&amp;E</v>
      </c>
      <c r="AK8" s="43" t="str">
        <f ca="1">IF(AL8="","",IF(INDEX(Data!$BR:$BR,MATCH(AL8,Data!$A:$A,0),1)=0,"",INDEX(Data!$BR:$BR,MATCH(AL8,Data!$A:$A,0),1)))</f>
        <v/>
      </c>
      <c r="AL8" s="43" t="str" cm="1">
        <f t="array" aca="1" ref="AL8" ca="1">IFERROR(_xlfn.SINGLE(INDEX(Data!$A$1:AS$1009,_xlfn.AGGREGATE(15,6,(OFFSET(Data!$A$1,0,MATCH(AL$6,Data!$1:$1,0)-1,1000,1)=IF(AL$7="","Yes",AL$7))/(OFFSET(Data!$A$1,0,MATCH(AL$6,Data!$1:$1,0)-1,1000,1)=IF(AL$7="","Yes",AL$7))*ROW(Data!$C$1:$C$1009),ROW(AL8)-ROW(AL$7)),1)),"")</f>
        <v>Azteca</v>
      </c>
      <c r="AM8" s="43">
        <f ca="1">IF(AN8="","",IF(INDEX(Data!$BR:$BR,MATCH(AN8,Data!$A:$A,0),1)=0,"",INDEX(Data!$BR:$BR,MATCH(AN8,Data!$A:$A,0),1)))</f>
        <v>1</v>
      </c>
      <c r="AN8" s="43" t="str" cm="1">
        <f t="array" aca="1" ref="AN8" ca="1">IFERROR(_xlfn.SINGLE(INDEX(Data!$A$1:AU$1009,_xlfn.AGGREGATE(15,6,(OFFSET(Data!$A$1,0,MATCH(AN$6,Data!$1:$1,0)-1,1000,1)=IF(AN$7="","Yes",AN$7))/(OFFSET(Data!$A$1,0,MATCH(AN$6,Data!$1:$1,0)-1,1000,1)=IF(AN$7="","Yes",AN$7))*ROW(Data!$C$1:$C$1009),ROW(AN8)-ROW(AN$7)),1)),"")</f>
        <v>A&amp;E</v>
      </c>
    </row>
    <row r="9" spans="1:40" ht="24" x14ac:dyDescent="0.4">
      <c r="A9" s="43">
        <f ca="1">IF(B9="","",IF(INDEX(Data!$BR:$BR,MATCH(B9,Data!$A:$A,0),1)=0,"",INDEX(Data!$BR:$BR,MATCH(B9,Data!$A:$A,0),1)))</f>
        <v>1</v>
      </c>
      <c r="B9" s="43" t="str" cm="1">
        <f t="array" aca="1" ref="B9" ca="1">IFERROR(_xlfn.SINGLE(INDEX(Data!A$1:$A$1007,_xlfn.AGGREGATE(15,6,(OFFSET(Data!$A$1,0,MATCH(B$6,Data!$1:$1,0)-1,1000,1)=IF(B$7="","Yes",B$7))/(OFFSET(Data!$A$1,0,MATCH(B$6,Data!$1:$1,0)-1,1000,1)=IF(B$7="","Yes",B$7))*ROW(Data!$C$1:$C$1007),ROW(B9)-ROW(B$7)),1)),"")</f>
        <v>A&amp;E</v>
      </c>
      <c r="C9" s="43">
        <f ca="1">IF(D9="","",IF(INDEX(Data!$BR:$BR,MATCH(D9,Data!$A:$A,0),1)=0,"",INDEX(Data!$BR:$BR,MATCH(D9,Data!$A:$A,0),1)))</f>
        <v>1</v>
      </c>
      <c r="D9" s="43" t="str" cm="1">
        <f t="array" aca="1" ref="D9" ca="1">IFERROR(_xlfn.SINGLE(INDEX(Data!$A$1:C$1007,_xlfn.AGGREGATE(15,6,(OFFSET(Data!$A$1,0,MATCH(D$6,Data!$1:$1,0)-1,1000,1)=IF(D$7="","Yes",D$7))/(OFFSET(Data!$A$1,0,MATCH(D$6,Data!$1:$1,0)-1,1000,1)=IF(D$7="","Yes",D$7))*ROW(Data!$C$1:$C$1007),ROW(D9)-ROW(D$7)),1)),"")</f>
        <v>A&amp;E</v>
      </c>
      <c r="E9" s="43">
        <f ca="1">IF(F9="","",IF(INDEX(Data!$BR:$BR,MATCH(F9,Data!$A:$A,0),1)=0,"",INDEX(Data!$BR:$BR,MATCH(F9,Data!$A:$A,0),1)))</f>
        <v>1</v>
      </c>
      <c r="F9" s="43" t="str" cm="1">
        <f t="array" aca="1" ref="F9" ca="1">IFERROR(_xlfn.SINGLE(INDEX(Data!$A$1:E$1009,_xlfn.AGGREGATE(15,6,(OFFSET(Data!$A$1,0,MATCH(F$6,Data!$1:$1,0)-1,1000,1)=IF(F$7="","Yes",F$7))/(OFFSET(Data!$A$1,0,MATCH(F$6,Data!$1:$1,0)-1,1000,1)=IF(F$7="","Yes",F$7))*ROW(Data!$C$1:$C$1009),ROW(F9)-ROW(F$7)),1)),"")</f>
        <v>A&amp;E</v>
      </c>
      <c r="G9" s="43">
        <f ca="1">IF(H9="","",IF(INDEX(Data!$BR:$BR,MATCH(H9,Data!$A:$A,0),1)=0,"",INDEX(Data!$BR:$BR,MATCH(H9,Data!$A:$A,0),1)))</f>
        <v>1</v>
      </c>
      <c r="H9" s="43" t="str" cm="1">
        <f t="array" aca="1" ref="H9" ca="1">IFERROR(_xlfn.SINGLE(INDEX(Data!$A$1:G$1009,_xlfn.AGGREGATE(15,6,(OFFSET(Data!$A$1,0,MATCH(H$6,Data!$1:$1,0)-1,1000,1)=IF(H$7="","Yes",H$7))/(OFFSET(Data!$A$1,0,MATCH(H$6,Data!$1:$1,0)-1,1000,1)=IF(H$7="","Yes",H$7))*ROW(Data!$C$1:$C$1009),ROW(H9)-ROW(H$7)),1)),"")</f>
        <v>A&amp;E</v>
      </c>
      <c r="I9" s="43">
        <f ca="1">IF(J9="","",IF(INDEX(Data!$BR:$BR,MATCH(J9,Data!$A:$A,0),1)=0,"",INDEX(Data!$BR:$BR,MATCH(J9,Data!$A:$A,0),1)))</f>
        <v>1</v>
      </c>
      <c r="J9" s="43" t="str" cm="1">
        <f t="array" aca="1" ref="J9" ca="1">IFERROR(_xlfn.SINGLE(INDEX(Data!$A$1:J$1009,_xlfn.AGGREGATE(15,6,(OFFSET(Data!$A$1,0,MATCH(J$6,Data!$1:$1,0)-1,1000,1)=IF(J$7="","Yes",J$7))/(OFFSET(Data!$A$1,0,MATCH(J$6,Data!$1:$1,0)-1,1000,1)=IF(J$7="","Yes",J$7))*ROW(Data!$C$1:$C$1009),ROW(J9)-ROW(J$7)),1)),"")</f>
        <v>ABC</v>
      </c>
      <c r="K9" s="43">
        <f ca="1">IF(L9="","",IF(INDEX(Data!$BR:$BR,MATCH(L9,Data!$A:$A,0),1)=0,"",INDEX(Data!$BR:$BR,MATCH(L9,Data!$A:$A,0),1)))</f>
        <v>1</v>
      </c>
      <c r="L9" s="43" t="str" cm="1">
        <f t="array" aca="1" ref="L9" ca="1">IFERROR(_xlfn.SINGLE(INDEX(Data!$A$1:L$1009,_xlfn.AGGREGATE(15,6,(OFFSET(Data!$A$1,0,MATCH(L$6,Data!$1:$1,0)-1,1000,1)=IF(L$7="","Yes",L$7))/(OFFSET(Data!$A$1,0,MATCH(L$6,Data!$1:$1,0)-1,1000,1)=IF(L$7="","Yes",L$7))*ROW(Data!$C$1:$C$1009),ROW(L9)-ROW(L$7)),1)),"")</f>
        <v>ABC</v>
      </c>
      <c r="M9" s="43">
        <f ca="1">IF(N9="","",IF(INDEX(Data!$BR:$BR,MATCH(N9,Data!$A:$A,0),1)=0,"",INDEX(Data!$BR:$BR,MATCH(N9,Data!$A:$A,0),1)))</f>
        <v>1</v>
      </c>
      <c r="N9" s="43" t="str" cm="1">
        <f t="array" aca="1" ref="N9" ca="1">IFERROR(_xlfn.SINGLE(INDEX(Data!$A$1:N$1009,_xlfn.AGGREGATE(15,6,(OFFSET(Data!$A$1,0,MATCH(N$6,Data!$1:$1,0)-1,1000,1)=IF(N$7="","Yes",N$7))/(OFFSET(Data!$A$1,0,MATCH(N$6,Data!$1:$1,0)-1,1000,1)=IF(N$7="","Yes",N$7))*ROW(Data!$C$1:$C$1009),ROW(N9)-ROW(N$7)),1)),"")</f>
        <v>A&amp;E</v>
      </c>
      <c r="O9" s="43" t="str">
        <f ca="1">IF(P9="","",IF(INDEX(Data!$BR:$BR,MATCH(P9,Data!$A:$A,0),1)=0,"",INDEX(Data!$BR:$BR,MATCH(P9,Data!$A:$A,0),1)))</f>
        <v/>
      </c>
      <c r="P9" s="43" t="str" cm="1">
        <f t="array" aca="1" ref="P9" ca="1">IFERROR(_xlfn.SINGLE(INDEX(Data!$A$1:Q$1009,_xlfn.AGGREGATE(15,6,(OFFSET(Data!$A$1,0,MATCH(P$6,Data!$1:$1,0)-1,1000,1)=IF(P$7="","Yes",P$7))/(OFFSET(Data!$A$1,0,MATCH(P$6,Data!$1:$1,0)-1,1000,1)=IF(P$7="","Yes",P$7))*ROW(Data!$C$1:$C$1009),ROW(P9)-ROW(P$7)),1)),"")</f>
        <v>A Wealth of Entertainment</v>
      </c>
      <c r="Q9" s="43" t="str">
        <f ca="1">IF(R9="","",IF(INDEX(Data!$BR:$BR,MATCH(R9,Data!$A:$A,0),1)=0,"",INDEX(Data!$BR:$BR,MATCH(R9,Data!$A:$A,0),1)))</f>
        <v/>
      </c>
      <c r="R9" s="43" t="str" cm="1">
        <f t="array" aca="1" ref="R9" ca="1">IFERROR(_xlfn.SINGLE(INDEX(Data!$A$1:R$1009,_xlfn.AGGREGATE(15,6,(OFFSET(Data!$A$1,0,MATCH(R$6,Data!$1:$1,0)-1,1000,1)=IF(R$7="","Yes",R$7))/(OFFSET(Data!$A$1,0,MATCH(R$6,Data!$1:$1,0)-1,1000,1)=IF(R$7="","Yes",R$7))*ROW(Data!$C$1:$C$1009),ROW(R9)-ROW(R$7)),1)),"")</f>
        <v>A Wealth of Entertainment</v>
      </c>
      <c r="S9" s="43" t="str">
        <f ca="1">IF(T9="","",IF(INDEX(Data!$BR:$BR,MATCH(T9,Data!$A:$A,0),1)=0,"",INDEX(Data!$BR:$BR,MATCH(T9,Data!$A:$A,0),1)))</f>
        <v/>
      </c>
      <c r="T9" s="43" t="str" cm="1">
        <f t="array" aca="1" ref="T9" ca="1">IFERROR(_xlfn.SINGLE(INDEX(Data!$A$1:S$1009,_xlfn.AGGREGATE(15,6,(OFFSET(Data!$A$1,0,MATCH(T$6,Data!$1:$1,0)-1,1000,1)=IF(T$7="","Yes",T$7))/(OFFSET(Data!$A$1,0,MATCH(T$6,Data!$1:$1,0)-1,1000,1)=IF(T$7="","Yes",T$7))*ROW(Data!$C$1:$C$1009),ROW(T9)-ROW(T$7)),1)),"")</f>
        <v>A Wealth of Entertainment</v>
      </c>
      <c r="U9" s="43" t="str">
        <f ca="1">IF(V9="","",IF(INDEX(Data!$BR:$BR,MATCH(V9,Data!$A:$A,0),1)=0,"",INDEX(Data!$BR:$BR,MATCH(V9,Data!$A:$A,0),1)))</f>
        <v/>
      </c>
      <c r="V9" s="43" t="str" cm="1">
        <f t="array" aca="1" ref="V9" ca="1">IFERROR(_xlfn.SINGLE(INDEX(Data!$A$1:T$1009,_xlfn.AGGREGATE(15,6,(OFFSET(Data!$A$1,0,MATCH(V$6,Data!$1:$1,0)-1,1000,1)=IF(V$7="","Yes",V$7))/(OFFSET(Data!$A$1,0,MATCH(V$6,Data!$1:$1,0)-1,1000,1)=IF(V$7="","Yes",V$7))*ROW(Data!$C$1:$C$1009),ROW(V9)-ROW(V$7)),1)),"")</f>
        <v>A Wealth of Entertainment</v>
      </c>
      <c r="W9" s="43" t="str">
        <f ca="1">IF(X9="","",IF(INDEX(Data!$BR:$BR,MATCH(X9,Data!$A:$A,0),1)=0,"",INDEX(Data!$BR:$BR,MATCH(X9,Data!$A:$A,0),1)))</f>
        <v/>
      </c>
      <c r="X9" s="43" t="str" cm="1">
        <f t="array" aca="1" ref="X9" ca="1">IFERROR(_xlfn.SINGLE(INDEX(Data!$A$1:Y$1009,_xlfn.AGGREGATE(15,6,(OFFSET(Data!$A$1,0,MATCH(X$6,Data!$1:$1,0)-1,1000,1)=IF(X$7="","Yes",X$7))/(OFFSET(Data!$A$1,0,MATCH(X$6,Data!$1:$1,0)-1,1000,1)=IF(X$7="","Yes",X$7))*ROW(Data!$C$1:$C$1009),ROW(X9)-ROW(X$7)),1)),"")</f>
        <v>¡Hola! TV</v>
      </c>
      <c r="Y9" s="43">
        <f ca="1">IF(Z9="","",IF(INDEX(Data!$BR:$BR,MATCH(Z9,Data!$A:$A,0),1)=0,"",INDEX(Data!$BR:$BR,MATCH(Z9,Data!$A:$A,0),1)))</f>
        <v>1</v>
      </c>
      <c r="Z9" s="43" t="str" cm="1">
        <f t="array" aca="1" ref="Z9" ca="1">IFERROR(_xlfn.SINGLE(INDEX(Data!$A$1:AA$1009,_xlfn.AGGREGATE(15,6,(OFFSET(Data!$A$1,0,MATCH(Z$6,Data!$1:$1,0)-1,1000,1)=IF(Z$7="","Yes",Z$7))/(OFFSET(Data!$A$1,0,MATCH(Z$6,Data!$1:$1,0)-1,1000,1)=IF(Z$7="","Yes",Z$7))*ROW(Data!$C$1:$C$1009),ROW(Z9)-ROW(Z$7)),1)),"")</f>
        <v>ABC</v>
      </c>
      <c r="AA9" s="43">
        <f ca="1">IF(AB9="","",IF(INDEX(Data!$BR:$BR,MATCH(AB9,Data!$A:$A,0),1)=0,"",INDEX(Data!$BR:$BR,MATCH(AB9,Data!$A:$A,0),1)))</f>
        <v>1</v>
      </c>
      <c r="AB9" s="43" t="str" cm="1">
        <f t="array" aca="1" ref="AB9" ca="1">IFERROR(_xlfn.SINGLE(INDEX(Data!$A$1:AC$1009,_xlfn.AGGREGATE(15,6,(OFFSET(Data!$A$1,0,MATCH(AB$6,Data!$1:$1,0)-1,1000,1)=IF(AB$7="","Yes",AB$7))/(OFFSET(Data!$A$1,0,MATCH(AB$6,Data!$1:$1,0)-1,1000,1)=IF(AB$7="","Yes",AB$7))*ROW(Data!$C$1:$C$1009),ROW(AB9)-ROW(AB$7)),1)),"")</f>
        <v>A&amp;E</v>
      </c>
      <c r="AC9" s="43">
        <f ca="1">IF(AD9="","",IF(INDEX(Data!$BR:$BR,MATCH(AD9,Data!$A:$A,0),1)=0,"",INDEX(Data!$BR:$BR,MATCH(AD9,Data!$A:$A,0),1)))</f>
        <v>1</v>
      </c>
      <c r="AD9" s="43" t="str" cm="1">
        <f t="array" aca="1" ref="AD9" ca="1">IFERROR(_xlfn.SINGLE(INDEX(Data!$A$1:AE$1009,_xlfn.AGGREGATE(15,6,(OFFSET(Data!$A$1,0,MATCH(AD$6,Data!$1:$1,0)-1,1000,1)=IF(AD$7="","Yes",AD$7))/(OFFSET(Data!$A$1,0,MATCH(AD$6,Data!$1:$1,0)-1,1000,1)=IF(AD$7="","Yes",AD$7))*ROW(Data!$C$1:$C$1009),ROW(AD9)-ROW(AD$7)),1)),"")</f>
        <v>A&amp;E</v>
      </c>
      <c r="AE9" s="43" t="str">
        <f ca="1">IF(AF9="","",IF(INDEX(Data!$BR:$BR,MATCH(AF9,Data!$A:$A,0),1)=0,"",INDEX(Data!$BR:$BR,MATCH(AF9,Data!$A:$A,0),1)))</f>
        <v/>
      </c>
      <c r="AF9" s="43" t="str" cm="1">
        <f t="array" aca="1" ref="AF9" ca="1">IFERROR(_xlfn.SINGLE(INDEX(Data!$A$1:AM$1009,_xlfn.AGGREGATE(15,6,(OFFSET(Data!$A$1,0,MATCH(AF$6,Data!$1:$1,0)-1,1000,1)=IF(AF$7="","Yes",AF$7))/(OFFSET(Data!$A$1,0,MATCH(AF$6,Data!$1:$1,0)-1,1000,1)=IF(AF$7="","Yes",AF$7))*ROW(Data!$C$1:$C$1009),ROW(AF9)-ROW(AF$7)),1)),"")</f>
        <v>InfoWars</v>
      </c>
      <c r="AG9" s="43" t="str">
        <f ca="1">IF(AH9="","",IF(INDEX(Data!$BR:$BR,MATCH(AH9,Data!$A:$A,0),1)=0,"",INDEX(Data!$BR:$BR,MATCH(AH9,Data!$A:$A,0),1)))</f>
        <v/>
      </c>
      <c r="AH9" s="43" t="str" cm="1">
        <f t="array" aca="1" ref="AH9" ca="1">IFERROR(_xlfn.SINGLE(INDEX(Data!$A$1:AO$1009,_xlfn.AGGREGATE(15,6,(OFFSET(Data!$A$1,0,MATCH(AH$6,Data!$1:$1,0)-1,1000,1)=IF(AH$7="","Yes",AH$7))/(OFFSET(Data!$A$1,0,MATCH(AH$6,Data!$1:$1,0)-1,1000,1)=IF(AH$7="","Yes",AH$7))*ROW(Data!$C$1:$C$1009),ROW(AH9)-ROW(AH$7)),1)),"")</f>
        <v>Curiosity Stream</v>
      </c>
      <c r="AI9" s="43">
        <f ca="1">IF(AJ9="","",IF(INDEX(Data!$BR:$BR,MATCH(AJ9,Data!$A:$A,0),1)=0,"",INDEX(Data!$BR:$BR,MATCH(AJ9,Data!$A:$A,0),1)))</f>
        <v>1</v>
      </c>
      <c r="AJ9" s="43" t="str" cm="1">
        <f t="array" aca="1" ref="AJ9" ca="1">IFERROR(_xlfn.SINGLE(INDEX(Data!$A$1:AQ$1009,_xlfn.AGGREGATE(15,6,(OFFSET(Data!$A$1,0,MATCH(AJ$6,Data!$1:$1,0)-1,1000,1)=IF(AJ$7="","Yes",AJ$7))/(OFFSET(Data!$A$1,0,MATCH(AJ$6,Data!$1:$1,0)-1,1000,1)=IF(AJ$7="","Yes",AJ$7))*ROW(Data!$C$1:$C$1009),ROW(AJ9)-ROW(AJ$7)),1)),"")</f>
        <v>ABC</v>
      </c>
      <c r="AK9" s="43" t="str">
        <f ca="1">IF(AL9="","",IF(INDEX(Data!$BR:$BR,MATCH(AL9,Data!$A:$A,0),1)=0,"",INDEX(Data!$BR:$BR,MATCH(AL9,Data!$A:$A,0),1)))</f>
        <v/>
      </c>
      <c r="AL9" s="43" t="str" cm="1">
        <f t="array" aca="1" ref="AL9" ca="1">IFERROR(_xlfn.SINGLE(INDEX(Data!$A$1:AS$1009,_xlfn.AGGREGATE(15,6,(OFFSET(Data!$A$1,0,MATCH(AL$6,Data!$1:$1,0)-1,1000,1)=IF(AL$7="","Yes",AL$7))/(OFFSET(Data!$A$1,0,MATCH(AL$6,Data!$1:$1,0)-1,1000,1)=IF(AL$7="","Yes",AL$7))*ROW(Data!$C$1:$C$1009),ROW(AL9)-ROW(AL$7)),1)),"")</f>
        <v>BabyTV Español</v>
      </c>
      <c r="AM9" s="43" t="str">
        <f ca="1">IF(AN9="","",IF(INDEX(Data!$BR:$BR,MATCH(AN9,Data!$A:$A,0),1)=0,"",INDEX(Data!$BR:$BR,MATCH(AN9,Data!$A:$A,0),1)))</f>
        <v/>
      </c>
      <c r="AN9" s="43" t="str" cm="1">
        <f t="array" aca="1" ref="AN9" ca="1">IFERROR(_xlfn.SINGLE(INDEX(Data!$A$1:AU$1009,_xlfn.AGGREGATE(15,6,(OFFSET(Data!$A$1,0,MATCH(AN$6,Data!$1:$1,0)-1,1000,1)=IF(AN$7="","Yes",AN$7))/(OFFSET(Data!$A$1,0,MATCH(AN$6,Data!$1:$1,0)-1,1000,1)=IF(AN$7="","Yes",AN$7))*ROW(Data!$C$1:$C$1009),ROW(AN9)-ROW(AN$7)),1)),"")</f>
        <v>AMC</v>
      </c>
    </row>
    <row r="10" spans="1:40" ht="24" x14ac:dyDescent="0.4">
      <c r="A10" s="43" t="str">
        <f ca="1">IF(B10="","",IF(INDEX(Data!$BR:$BR,MATCH(B10,Data!$A:$A,0),1)=0,"",INDEX(Data!$BR:$BR,MATCH(B10,Data!$A:$A,0),1)))</f>
        <v/>
      </c>
      <c r="B10" s="43" t="str" cm="1">
        <f t="array" aca="1" ref="B10" ca="1">IFERROR(_xlfn.SINGLE(INDEX(Data!A$1:$A$1007,_xlfn.AGGREGATE(15,6,(OFFSET(Data!$A$1,0,MATCH(B$6,Data!$1:$1,0)-1,1000,1)=IF(B$7="","Yes",B$7))/(OFFSET(Data!$A$1,0,MATCH(B$6,Data!$1:$1,0)-1,1000,1)=IF(B$7="","Yes",B$7))*ROW(Data!$C$1:$C$1007),ROW(B10)-ROW(B$7)),1)),"")</f>
        <v>AMC</v>
      </c>
      <c r="C10" s="43" t="str">
        <f ca="1">IF(D10="","",IF(INDEX(Data!$BR:$BR,MATCH(D10,Data!$A:$A,0),1)=0,"",INDEX(Data!$BR:$BR,MATCH(D10,Data!$A:$A,0),1)))</f>
        <v/>
      </c>
      <c r="D10" s="43" t="str" cm="1">
        <f t="array" aca="1" ref="D10" ca="1">IFERROR(_xlfn.SINGLE(INDEX(Data!$A$1:C$1007,_xlfn.AGGREGATE(15,6,(OFFSET(Data!$A$1,0,MATCH(D$6,Data!$1:$1,0)-1,1000,1)=IF(D$7="","Yes",D$7))/(OFFSET(Data!$A$1,0,MATCH(D$6,Data!$1:$1,0)-1,1000,1)=IF(D$7="","Yes",D$7))*ROW(Data!$C$1:$C$1007),ROW(D10)-ROW(D$7)),1)),"")</f>
        <v>AMC</v>
      </c>
      <c r="E10" s="43" t="str">
        <f ca="1">IF(F10="","",IF(INDEX(Data!$BR:$BR,MATCH(F10,Data!$A:$A,0),1)=0,"",INDEX(Data!$BR:$BR,MATCH(F10,Data!$A:$A,0),1)))</f>
        <v/>
      </c>
      <c r="F10" s="43" t="str" cm="1">
        <f t="array" aca="1" ref="F10" ca="1">IFERROR(_xlfn.SINGLE(INDEX(Data!$A$1:E$1009,_xlfn.AGGREGATE(15,6,(OFFSET(Data!$A$1,0,MATCH(F$6,Data!$1:$1,0)-1,1000,1)=IF(F$7="","Yes",F$7))/(OFFSET(Data!$A$1,0,MATCH(F$6,Data!$1:$1,0)-1,1000,1)=IF(F$7="","Yes",F$7))*ROW(Data!$C$1:$C$1009),ROW(F10)-ROW(F$7)),1)),"")</f>
        <v>AMC</v>
      </c>
      <c r="G10" s="43" t="str">
        <f ca="1">IF(H10="","",IF(INDEX(Data!$BR:$BR,MATCH(H10,Data!$A:$A,0),1)=0,"",INDEX(Data!$BR:$BR,MATCH(H10,Data!$A:$A,0),1)))</f>
        <v/>
      </c>
      <c r="H10" s="43" t="str" cm="1">
        <f t="array" aca="1" ref="H10" ca="1">IFERROR(_xlfn.SINGLE(INDEX(Data!$A$1:G$1009,_xlfn.AGGREGATE(15,6,(OFFSET(Data!$A$1,0,MATCH(H$6,Data!$1:$1,0)-1,1000,1)=IF(H$7="","Yes",H$7))/(OFFSET(Data!$A$1,0,MATCH(H$6,Data!$1:$1,0)-1,1000,1)=IF(H$7="","Yes",H$7))*ROW(Data!$C$1:$C$1009),ROW(H10)-ROW(H$7)),1)),"")</f>
        <v>AMC</v>
      </c>
      <c r="I10" s="43" t="str">
        <f ca="1">IF(J10="","",IF(INDEX(Data!$BR:$BR,MATCH(J10,Data!$A:$A,0),1)=0,"",INDEX(Data!$BR:$BR,MATCH(J10,Data!$A:$A,0),1)))</f>
        <v/>
      </c>
      <c r="J10" s="43" t="str" cm="1">
        <f t="array" aca="1" ref="J10" ca="1">IFERROR(_xlfn.SINGLE(INDEX(Data!$A$1:J$1009,_xlfn.AGGREGATE(15,6,(OFFSET(Data!$A$1,0,MATCH(J$6,Data!$1:$1,0)-1,1000,1)=IF(J$7="","Yes",J$7))/(OFFSET(Data!$A$1,0,MATCH(J$6,Data!$1:$1,0)-1,1000,1)=IF(J$7="","Yes",J$7))*ROW(Data!$C$1:$C$1009),ROW(J10)-ROW(J$7)),1)),"")</f>
        <v>AccuWeather</v>
      </c>
      <c r="K10" s="43" t="str">
        <f ca="1">IF(L10="","",IF(INDEX(Data!$BR:$BR,MATCH(L10,Data!$A:$A,0),1)=0,"",INDEX(Data!$BR:$BR,MATCH(L10,Data!$A:$A,0),1)))</f>
        <v/>
      </c>
      <c r="L10" s="43" t="str" cm="1">
        <f t="array" aca="1" ref="L10" ca="1">IFERROR(_xlfn.SINGLE(INDEX(Data!$A$1:L$1009,_xlfn.AGGREGATE(15,6,(OFFSET(Data!$A$1,0,MATCH(L$6,Data!$1:$1,0)-1,1000,1)=IF(L$7="","Yes",L$7))/(OFFSET(Data!$A$1,0,MATCH(L$6,Data!$1:$1,0)-1,1000,1)=IF(L$7="","Yes",L$7))*ROW(Data!$C$1:$C$1009),ROW(L10)-ROW(L$7)),1)),"")</f>
        <v>AccuWeather</v>
      </c>
      <c r="M10" s="43">
        <f ca="1">IF(N10="","",IF(INDEX(Data!$BR:$BR,MATCH(N10,Data!$A:$A,0),1)=0,"",INDEX(Data!$BR:$BR,MATCH(N10,Data!$A:$A,0),1)))</f>
        <v>1</v>
      </c>
      <c r="N10" s="43" t="str" cm="1">
        <f t="array" aca="1" ref="N10" ca="1">IFERROR(_xlfn.SINGLE(INDEX(Data!$A$1:N$1009,_xlfn.AGGREGATE(15,6,(OFFSET(Data!$A$1,0,MATCH(N$6,Data!$1:$1,0)-1,1000,1)=IF(N$7="","Yes",N$7))/(OFFSET(Data!$A$1,0,MATCH(N$6,Data!$1:$1,0)-1,1000,1)=IF(N$7="","Yes",N$7))*ROW(Data!$C$1:$C$1009),ROW(N10)-ROW(N$7)),1)),"")</f>
        <v>ABC</v>
      </c>
      <c r="O10" s="43">
        <f ca="1">IF(P10="","",IF(INDEX(Data!$BR:$BR,MATCH(P10,Data!$A:$A,0),1)=0,"",INDEX(Data!$BR:$BR,MATCH(P10,Data!$A:$A,0),1)))</f>
        <v>1</v>
      </c>
      <c r="P10" s="43" t="str" cm="1">
        <f t="array" aca="1" ref="P10" ca="1">IFERROR(_xlfn.SINGLE(INDEX(Data!$A$1:Q$1009,_xlfn.AGGREGATE(15,6,(OFFSET(Data!$A$1,0,MATCH(P$6,Data!$1:$1,0)-1,1000,1)=IF(P$7="","Yes",P$7))/(OFFSET(Data!$A$1,0,MATCH(P$6,Data!$1:$1,0)-1,1000,1)=IF(P$7="","Yes",P$7))*ROW(Data!$C$1:$C$1009),ROW(P10)-ROW(P$7)),1)),"")</f>
        <v>A&amp;E</v>
      </c>
      <c r="Q10" s="43">
        <f ca="1">IF(R10="","",IF(INDEX(Data!$BR:$BR,MATCH(R10,Data!$A:$A,0),1)=0,"",INDEX(Data!$BR:$BR,MATCH(R10,Data!$A:$A,0),1)))</f>
        <v>1</v>
      </c>
      <c r="R10" s="43" t="str" cm="1">
        <f t="array" aca="1" ref="R10" ca="1">IFERROR(_xlfn.SINGLE(INDEX(Data!$A$1:R$1009,_xlfn.AGGREGATE(15,6,(OFFSET(Data!$A$1,0,MATCH(R$6,Data!$1:$1,0)-1,1000,1)=IF(R$7="","Yes",R$7))/(OFFSET(Data!$A$1,0,MATCH(R$6,Data!$1:$1,0)-1,1000,1)=IF(R$7="","Yes",R$7))*ROW(Data!$C$1:$C$1009),ROW(R10)-ROW(R$7)),1)),"")</f>
        <v>A&amp;E</v>
      </c>
      <c r="S10" s="43">
        <f ca="1">IF(T10="","",IF(INDEX(Data!$BR:$BR,MATCH(T10,Data!$A:$A,0),1)=0,"",INDEX(Data!$BR:$BR,MATCH(T10,Data!$A:$A,0),1)))</f>
        <v>1</v>
      </c>
      <c r="T10" s="43" t="str" cm="1">
        <f t="array" aca="1" ref="T10" ca="1">IFERROR(_xlfn.SINGLE(INDEX(Data!$A$1:S$1009,_xlfn.AGGREGATE(15,6,(OFFSET(Data!$A$1,0,MATCH(T$6,Data!$1:$1,0)-1,1000,1)=IF(T$7="","Yes",T$7))/(OFFSET(Data!$A$1,0,MATCH(T$6,Data!$1:$1,0)-1,1000,1)=IF(T$7="","Yes",T$7))*ROW(Data!$C$1:$C$1009),ROW(T10)-ROW(T$7)),1)),"")</f>
        <v>A&amp;E</v>
      </c>
      <c r="U10" s="43">
        <f ca="1">IF(V10="","",IF(INDEX(Data!$BR:$BR,MATCH(V10,Data!$A:$A,0),1)=0,"",INDEX(Data!$BR:$BR,MATCH(V10,Data!$A:$A,0),1)))</f>
        <v>1</v>
      </c>
      <c r="V10" s="43" t="str" cm="1">
        <f t="array" aca="1" ref="V10" ca="1">IFERROR(_xlfn.SINGLE(INDEX(Data!$A$1:T$1009,_xlfn.AGGREGATE(15,6,(OFFSET(Data!$A$1,0,MATCH(V$6,Data!$1:$1,0)-1,1000,1)=IF(V$7="","Yes",V$7))/(OFFSET(Data!$A$1,0,MATCH(V$6,Data!$1:$1,0)-1,1000,1)=IF(V$7="","Yes",V$7))*ROW(Data!$C$1:$C$1009),ROW(V10)-ROW(V$7)),1)),"")</f>
        <v>A&amp;E</v>
      </c>
      <c r="W10" s="43">
        <f ca="1">IF(X10="","",IF(INDEX(Data!$BR:$BR,MATCH(X10,Data!$A:$A,0),1)=0,"",INDEX(Data!$BR:$BR,MATCH(X10,Data!$A:$A,0),1)))</f>
        <v>1</v>
      </c>
      <c r="X10" s="43" t="str" cm="1">
        <f t="array" aca="1" ref="X10" ca="1">IFERROR(_xlfn.SINGLE(INDEX(Data!$A$1:Y$1009,_xlfn.AGGREGATE(15,6,(OFFSET(Data!$A$1,0,MATCH(X$6,Data!$1:$1,0)-1,1000,1)=IF(X$7="","Yes",X$7))/(OFFSET(Data!$A$1,0,MATCH(X$6,Data!$1:$1,0)-1,1000,1)=IF(X$7="","Yes",X$7))*ROW(Data!$C$1:$C$1009),ROW(X10)-ROW(X$7)),1)),"")</f>
        <v>A&amp;E</v>
      </c>
      <c r="Y10" s="43" t="str">
        <f ca="1">IF(Z10="","",IF(INDEX(Data!$BR:$BR,MATCH(Z10,Data!$A:$A,0),1)=0,"",INDEX(Data!$BR:$BR,MATCH(Z10,Data!$A:$A,0),1)))</f>
        <v/>
      </c>
      <c r="Z10" s="43" t="str" cm="1">
        <f t="array" aca="1" ref="Z10" ca="1">IFERROR(_xlfn.SINGLE(INDEX(Data!$A$1:AA$1009,_xlfn.AGGREGATE(15,6,(OFFSET(Data!$A$1,0,MATCH(Z$6,Data!$1:$1,0)-1,1000,1)=IF(Z$7="","Yes",Z$7))/(OFFSET(Data!$A$1,0,MATCH(Z$6,Data!$1:$1,0)-1,1000,1)=IF(Z$7="","Yes",Z$7))*ROW(Data!$C$1:$C$1009),ROW(Z10)-ROW(Z$7)),1)),"")</f>
        <v>ABC News</v>
      </c>
      <c r="AA10" s="43">
        <f ca="1">IF(AB10="","",IF(INDEX(Data!$BR:$BR,MATCH(AB10,Data!$A:$A,0),1)=0,"",INDEX(Data!$BR:$BR,MATCH(AB10,Data!$A:$A,0),1)))</f>
        <v>1</v>
      </c>
      <c r="AB10" s="43" t="str" cm="1">
        <f t="array" aca="1" ref="AB10" ca="1">IFERROR(_xlfn.SINGLE(INDEX(Data!$A$1:AC$1009,_xlfn.AGGREGATE(15,6,(OFFSET(Data!$A$1,0,MATCH(AB$6,Data!$1:$1,0)-1,1000,1)=IF(AB$7="","Yes",AB$7))/(OFFSET(Data!$A$1,0,MATCH(AB$6,Data!$1:$1,0)-1,1000,1)=IF(AB$7="","Yes",AB$7))*ROW(Data!$C$1:$C$1009),ROW(AB10)-ROW(AB$7)),1)),"")</f>
        <v>ABC</v>
      </c>
      <c r="AC10" s="43" t="str">
        <f ca="1">IF(AD10="","",IF(INDEX(Data!$BR:$BR,MATCH(AD10,Data!$A:$A,0),1)=0,"",INDEX(Data!$BR:$BR,MATCH(AD10,Data!$A:$A,0),1)))</f>
        <v/>
      </c>
      <c r="AD10" s="43" t="str" cm="1">
        <f t="array" aca="1" ref="AD10" ca="1">IFERROR(_xlfn.SINGLE(INDEX(Data!$A$1:AE$1009,_xlfn.AGGREGATE(15,6,(OFFSET(Data!$A$1,0,MATCH(AD$6,Data!$1:$1,0)-1,1000,1)=IF(AD$7="","Yes",AD$7))/(OFFSET(Data!$A$1,0,MATCH(AD$6,Data!$1:$1,0)-1,1000,1)=IF(AD$7="","Yes",AD$7))*ROW(Data!$C$1:$C$1009),ROW(AD10)-ROW(AD$7)),1)),"")</f>
        <v>ABC News Live</v>
      </c>
      <c r="AE10" s="43" t="str">
        <f ca="1">IF(AF10="","",IF(INDEX(Data!$BR:$BR,MATCH(AF10,Data!$A:$A,0),1)=0,"",INDEX(Data!$BR:$BR,MATCH(AF10,Data!$A:$A,0),1)))</f>
        <v/>
      </c>
      <c r="AF10" s="43" t="str" cm="1">
        <f t="array" aca="1" ref="AF10" ca="1">IFERROR(_xlfn.SINGLE(INDEX(Data!$A$1:AM$1009,_xlfn.AGGREGATE(15,6,(OFFSET(Data!$A$1,0,MATCH(AF$6,Data!$1:$1,0)-1,1000,1)=IF(AF$7="","Yes",AF$7))/(OFFSET(Data!$A$1,0,MATCH(AF$6,Data!$1:$1,0)-1,1000,1)=IF(AF$7="","Yes",AF$7))*ROW(Data!$C$1:$C$1009),ROW(AF10)-ROW(AF$7)),1)),"")</f>
        <v>OAN Encore</v>
      </c>
      <c r="AG10" s="43" t="str">
        <f ca="1">IF(AH10="","",IF(INDEX(Data!$BR:$BR,MATCH(AH10,Data!$A:$A,0),1)=0,"",INDEX(Data!$BR:$BR,MATCH(AH10,Data!$A:$A,0),1)))</f>
        <v/>
      </c>
      <c r="AH10" s="43" t="str" cm="1">
        <f t="array" aca="1" ref="AH10" ca="1">IFERROR(_xlfn.SINGLE(INDEX(Data!$A$1:AO$1009,_xlfn.AGGREGATE(15,6,(OFFSET(Data!$A$1,0,MATCH(AH$6,Data!$1:$1,0)-1,1000,1)=IF(AH$7="","Yes",AH$7))/(OFFSET(Data!$A$1,0,MATCH(AH$6,Data!$1:$1,0)-1,1000,1)=IF(AH$7="","Yes",AH$7))*ROW(Data!$C$1:$C$1009),ROW(AH10)-ROW(AH$7)),1)),"")</f>
        <v>Game Show Network</v>
      </c>
      <c r="AI10" s="43" t="str">
        <f ca="1">IF(AJ10="","",IF(INDEX(Data!$BR:$BR,MATCH(AJ10,Data!$A:$A,0),1)=0,"",INDEX(Data!$BR:$BR,MATCH(AJ10,Data!$A:$A,0),1)))</f>
        <v/>
      </c>
      <c r="AJ10" s="43" t="str" cm="1">
        <f t="array" aca="1" ref="AJ10" ca="1">IFERROR(_xlfn.SINGLE(INDEX(Data!$A$1:AQ$1009,_xlfn.AGGREGATE(15,6,(OFFSET(Data!$A$1,0,MATCH(AJ$6,Data!$1:$1,0)-1,1000,1)=IF(AJ$7="","Yes",AJ$7))/(OFFSET(Data!$A$1,0,MATCH(AJ$6,Data!$1:$1,0)-1,1000,1)=IF(AJ$7="","Yes",AJ$7))*ROW(Data!$C$1:$C$1009),ROW(AJ10)-ROW(AJ$7)),1)),"")</f>
        <v>ABC News</v>
      </c>
      <c r="AK10" s="43" t="str">
        <f ca="1">IF(AL10="","",IF(INDEX(Data!$BR:$BR,MATCH(AL10,Data!$A:$A,0),1)=0,"",INDEX(Data!$BR:$BR,MATCH(AL10,Data!$A:$A,0),1)))</f>
        <v/>
      </c>
      <c r="AL10" s="43" t="str" cm="1">
        <f t="array" aca="1" ref="AL10" ca="1">IFERROR(_xlfn.SINGLE(INDEX(Data!$A$1:AS$1009,_xlfn.AGGREGATE(15,6,(OFFSET(Data!$A$1,0,MATCH(AL$6,Data!$1:$1,0)-1,1000,1)=IF(AL$7="","Yes",AL$7))/(OFFSET(Data!$A$1,0,MATCH(AL$6,Data!$1:$1,0)-1,1000,1)=IF(AL$7="","Yes",AL$7))*ROW(Data!$C$1:$C$1009),ROW(AL10)-ROW(AL$7)),1)),"")</f>
        <v>Bein Sports Espanol</v>
      </c>
      <c r="AM10" s="43" t="str">
        <f ca="1">IF(AN10="","",IF(INDEX(Data!$BR:$BR,MATCH(AN10,Data!$A:$A,0),1)=0,"",INDEX(Data!$BR:$BR,MATCH(AN10,Data!$A:$A,0),1)))</f>
        <v/>
      </c>
      <c r="AN10" s="43" t="str" cm="1">
        <f t="array" aca="1" ref="AN10" ca="1">IFERROR(_xlfn.SINGLE(INDEX(Data!$A$1:AU$1009,_xlfn.AGGREGATE(15,6,(OFFSET(Data!$A$1,0,MATCH(AN$6,Data!$1:$1,0)-1,1000,1)=IF(AN$7="","Yes",AN$7))/(OFFSET(Data!$A$1,0,MATCH(AN$6,Data!$1:$1,0)-1,1000,1)=IF(AN$7="","Yes",AN$7))*ROW(Data!$C$1:$C$1009),ROW(AN10)-ROW(AN$7)),1)),"")</f>
        <v>American Heroes</v>
      </c>
    </row>
    <row r="11" spans="1:40" x14ac:dyDescent="0.4">
      <c r="A11" s="43" t="str">
        <f ca="1">IF(B11="","",IF(INDEX(Data!$BR:$BR,MATCH(B11,Data!$A:$A,0),1)=0,"",INDEX(Data!$BR:$BR,MATCH(B11,Data!$A:$A,0),1)))</f>
        <v/>
      </c>
      <c r="B11" s="43" t="str" cm="1">
        <f t="array" aca="1" ref="B11" ca="1">IFERROR(_xlfn.SINGLE(INDEX(Data!A$1:$A$1007,_xlfn.AGGREGATE(15,6,(OFFSET(Data!$A$1,0,MATCH(B$6,Data!$1:$1,0)-1,1000,1)=IF(B$7="","Yes",B$7))/(OFFSET(Data!$A$1,0,MATCH(B$6,Data!$1:$1,0)-1,1000,1)=IF(B$7="","Yes",B$7))*ROW(Data!$C$1:$C$1007),ROW(B11)-ROW(B$7)),1)),"")</f>
        <v>American Heroes</v>
      </c>
      <c r="C11" s="43" t="str">
        <f ca="1">IF(D11="","",IF(INDEX(Data!$BR:$BR,MATCH(D11,Data!$A:$A,0),1)=0,"",INDEX(Data!$BR:$BR,MATCH(D11,Data!$A:$A,0),1)))</f>
        <v/>
      </c>
      <c r="D11" s="43" t="str" cm="1">
        <f t="array" aca="1" ref="D11" ca="1">IFERROR(_xlfn.SINGLE(INDEX(Data!$A$1:C$1007,_xlfn.AGGREGATE(15,6,(OFFSET(Data!$A$1,0,MATCH(D$6,Data!$1:$1,0)-1,1000,1)=IF(D$7="","Yes",D$7))/(OFFSET(Data!$A$1,0,MATCH(D$6,Data!$1:$1,0)-1,1000,1)=IF(D$7="","Yes",D$7))*ROW(Data!$C$1:$C$1007),ROW(D11)-ROW(D$7)),1)),"")</f>
        <v>AXS TV</v>
      </c>
      <c r="E11" s="43" t="str">
        <f ca="1">IF(F11="","",IF(INDEX(Data!$BR:$BR,MATCH(F11,Data!$A:$A,0),1)=0,"",INDEX(Data!$BR:$BR,MATCH(F11,Data!$A:$A,0),1)))</f>
        <v/>
      </c>
      <c r="F11" s="43" t="str" cm="1">
        <f t="array" aca="1" ref="F11" ca="1">IFERROR(_xlfn.SINGLE(INDEX(Data!$A$1:E$1009,_xlfn.AGGREGATE(15,6,(OFFSET(Data!$A$1,0,MATCH(F$6,Data!$1:$1,0)-1,1000,1)=IF(F$7="","Yes",F$7))/(OFFSET(Data!$A$1,0,MATCH(F$6,Data!$1:$1,0)-1,1000,1)=IF(F$7="","Yes",F$7))*ROW(Data!$C$1:$C$1009),ROW(F11)-ROW(F$7)),1)),"")</f>
        <v>AXS TV</v>
      </c>
      <c r="G11" s="43" t="str">
        <f ca="1">IF(H11="","",IF(INDEX(Data!$BR:$BR,MATCH(H11,Data!$A:$A,0),1)=0,"",INDEX(Data!$BR:$BR,MATCH(H11,Data!$A:$A,0),1)))</f>
        <v/>
      </c>
      <c r="H11" s="43" t="str" cm="1">
        <f t="array" aca="1" ref="H11" ca="1">IFERROR(_xlfn.SINGLE(INDEX(Data!$A$1:G$1009,_xlfn.AGGREGATE(15,6,(OFFSET(Data!$A$1,0,MATCH(H$6,Data!$1:$1,0)-1,1000,1)=IF(H$7="","Yes",H$7))/(OFFSET(Data!$A$1,0,MATCH(H$6,Data!$1:$1,0)-1,1000,1)=IF(H$7="","Yes",H$7))*ROW(Data!$C$1:$C$1009),ROW(H11)-ROW(H$7)),1)),"")</f>
        <v>AXS TV</v>
      </c>
      <c r="I11" s="43" t="str">
        <f ca="1">IF(J11="","",IF(INDEX(Data!$BR:$BR,MATCH(J11,Data!$A:$A,0),1)=0,"",INDEX(Data!$BR:$BR,MATCH(J11,Data!$A:$A,0),1)))</f>
        <v/>
      </c>
      <c r="J11" s="43" t="str" cm="1">
        <f t="array" aca="1" ref="J11" ca="1">IFERROR(_xlfn.SINGLE(INDEX(Data!$A$1:J$1009,_xlfn.AGGREGATE(15,6,(OFFSET(Data!$A$1,0,MATCH(J$6,Data!$1:$1,0)-1,1000,1)=IF(J$7="","Yes",J$7))/(OFFSET(Data!$A$1,0,MATCH(J$6,Data!$1:$1,0)-1,1000,1)=IF(J$7="","Yes",J$7))*ROW(Data!$C$1:$C$1009),ROW(J11)-ROW(J$7)),1)),"")</f>
        <v>BET</v>
      </c>
      <c r="K11" s="43" t="str">
        <f ca="1">IF(L11="","",IF(INDEX(Data!$BR:$BR,MATCH(L11,Data!$A:$A,0),1)=0,"",INDEX(Data!$BR:$BR,MATCH(L11,Data!$A:$A,0),1)))</f>
        <v/>
      </c>
      <c r="L11" s="43" t="str" cm="1">
        <f t="array" aca="1" ref="L11" ca="1">IFERROR(_xlfn.SINGLE(INDEX(Data!$A$1:L$1009,_xlfn.AGGREGATE(15,6,(OFFSET(Data!$A$1,0,MATCH(L$6,Data!$1:$1,0)-1,1000,1)=IF(L$7="","Yes",L$7))/(OFFSET(Data!$A$1,0,MATCH(L$6,Data!$1:$1,0)-1,1000,1)=IF(L$7="","Yes",L$7))*ROW(Data!$C$1:$C$1009),ROW(L11)-ROW(L$7)),1)),"")</f>
        <v>BET</v>
      </c>
      <c r="M11" s="43" t="str">
        <f ca="1">IF(N11="","",IF(INDEX(Data!$BR:$BR,MATCH(N11,Data!$A:$A,0),1)=0,"",INDEX(Data!$BR:$BR,MATCH(N11,Data!$A:$A,0),1)))</f>
        <v/>
      </c>
      <c r="N11" s="43" t="str" cm="1">
        <f t="array" aca="1" ref="N11" ca="1">IFERROR(_xlfn.SINGLE(INDEX(Data!$A$1:N$1009,_xlfn.AGGREGATE(15,6,(OFFSET(Data!$A$1,0,MATCH(N$6,Data!$1:$1,0)-1,1000,1)=IF(N$7="","Yes",N$7))/(OFFSET(Data!$A$1,0,MATCH(N$6,Data!$1:$1,0)-1,1000,1)=IF(N$7="","Yes",N$7))*ROW(Data!$C$1:$C$1009),ROW(N11)-ROW(N$7)),1)),"")</f>
        <v>AccuWeather</v>
      </c>
      <c r="O11" s="43">
        <f ca="1">IF(P11="","",IF(INDEX(Data!$BR:$BR,MATCH(P11,Data!$A:$A,0),1)=0,"",INDEX(Data!$BR:$BR,MATCH(P11,Data!$A:$A,0),1)))</f>
        <v>1</v>
      </c>
      <c r="P11" s="43" t="str" cm="1">
        <f t="array" aca="1" ref="P11" ca="1">IFERROR(_xlfn.SINGLE(INDEX(Data!$A$1:Q$1009,_xlfn.AGGREGATE(15,6,(OFFSET(Data!$A$1,0,MATCH(P$6,Data!$1:$1,0)-1,1000,1)=IF(P$7="","Yes",P$7))/(OFFSET(Data!$A$1,0,MATCH(P$6,Data!$1:$1,0)-1,1000,1)=IF(P$7="","Yes",P$7))*ROW(Data!$C$1:$C$1009),ROW(P11)-ROW(P$7)),1)),"")</f>
        <v>ABC</v>
      </c>
      <c r="Q11" s="43">
        <f ca="1">IF(R11="","",IF(INDEX(Data!$BR:$BR,MATCH(R11,Data!$A:$A,0),1)=0,"",INDEX(Data!$BR:$BR,MATCH(R11,Data!$A:$A,0),1)))</f>
        <v>1</v>
      </c>
      <c r="R11" s="43" t="str" cm="1">
        <f t="array" aca="1" ref="R11" ca="1">IFERROR(_xlfn.SINGLE(INDEX(Data!$A$1:R$1009,_xlfn.AGGREGATE(15,6,(OFFSET(Data!$A$1,0,MATCH(R$6,Data!$1:$1,0)-1,1000,1)=IF(R$7="","Yes",R$7))/(OFFSET(Data!$A$1,0,MATCH(R$6,Data!$1:$1,0)-1,1000,1)=IF(R$7="","Yes",R$7))*ROW(Data!$C$1:$C$1009),ROW(R11)-ROW(R$7)),1)),"")</f>
        <v>ABC</v>
      </c>
      <c r="S11" s="43">
        <f ca="1">IF(T11="","",IF(INDEX(Data!$BR:$BR,MATCH(T11,Data!$A:$A,0),1)=0,"",INDEX(Data!$BR:$BR,MATCH(T11,Data!$A:$A,0),1)))</f>
        <v>1</v>
      </c>
      <c r="T11" s="43" t="str" cm="1">
        <f t="array" aca="1" ref="T11" ca="1">IFERROR(_xlfn.SINGLE(INDEX(Data!$A$1:S$1009,_xlfn.AGGREGATE(15,6,(OFFSET(Data!$A$1,0,MATCH(T$6,Data!$1:$1,0)-1,1000,1)=IF(T$7="","Yes",T$7))/(OFFSET(Data!$A$1,0,MATCH(T$6,Data!$1:$1,0)-1,1000,1)=IF(T$7="","Yes",T$7))*ROW(Data!$C$1:$C$1009),ROW(T11)-ROW(T$7)),1)),"")</f>
        <v>ABC</v>
      </c>
      <c r="U11" s="43">
        <f ca="1">IF(V11="","",IF(INDEX(Data!$BR:$BR,MATCH(V11,Data!$A:$A,0),1)=0,"",INDEX(Data!$BR:$BR,MATCH(V11,Data!$A:$A,0),1)))</f>
        <v>1</v>
      </c>
      <c r="V11" s="43" t="str" cm="1">
        <f t="array" aca="1" ref="V11" ca="1">IFERROR(_xlfn.SINGLE(INDEX(Data!$A$1:T$1009,_xlfn.AGGREGATE(15,6,(OFFSET(Data!$A$1,0,MATCH(V$6,Data!$1:$1,0)-1,1000,1)=IF(V$7="","Yes",V$7))/(OFFSET(Data!$A$1,0,MATCH(V$6,Data!$1:$1,0)-1,1000,1)=IF(V$7="","Yes",V$7))*ROW(Data!$C$1:$C$1009),ROW(V11)-ROW(V$7)),1)),"")</f>
        <v>ABC</v>
      </c>
      <c r="W11" s="43">
        <f ca="1">IF(X11="","",IF(INDEX(Data!$BR:$BR,MATCH(X11,Data!$A:$A,0),1)=0,"",INDEX(Data!$BR:$BR,MATCH(X11,Data!$A:$A,0),1)))</f>
        <v>1</v>
      </c>
      <c r="X11" s="43" t="str" cm="1">
        <f t="array" aca="1" ref="X11" ca="1">IFERROR(_xlfn.SINGLE(INDEX(Data!$A$1:Y$1009,_xlfn.AGGREGATE(15,6,(OFFSET(Data!$A$1,0,MATCH(X$6,Data!$1:$1,0)-1,1000,1)=IF(X$7="","Yes",X$7))/(OFFSET(Data!$A$1,0,MATCH(X$6,Data!$1:$1,0)-1,1000,1)=IF(X$7="","Yes",X$7))*ROW(Data!$C$1:$C$1009),ROW(X11)-ROW(X$7)),1)),"")</f>
        <v>ABC</v>
      </c>
      <c r="Y11" s="43" t="str">
        <f ca="1">IF(Z11="","",IF(INDEX(Data!$BR:$BR,MATCH(Z11,Data!$A:$A,0),1)=0,"",INDEX(Data!$BR:$BR,MATCH(Z11,Data!$A:$A,0),1)))</f>
        <v/>
      </c>
      <c r="Z11" s="43" t="str" cm="1">
        <f t="array" aca="1" ref="Z11" ca="1">IFERROR(_xlfn.SINGLE(INDEX(Data!$A$1:AA$1009,_xlfn.AGGREGATE(15,6,(OFFSET(Data!$A$1,0,MATCH(Z$6,Data!$1:$1,0)-1,1000,1)=IF(Z$7="","Yes",Z$7))/(OFFSET(Data!$A$1,0,MATCH(Z$6,Data!$1:$1,0)-1,1000,1)=IF(Z$7="","Yes",Z$7))*ROW(Data!$C$1:$C$1009),ROW(Z11)-ROW(Z$7)),1)),"")</f>
        <v>ABC News Live</v>
      </c>
      <c r="AA11" s="43" t="str">
        <f ca="1">IF(AB11="","",IF(INDEX(Data!$BR:$BR,MATCH(AB11,Data!$A:$A,0),1)=0,"",INDEX(Data!$BR:$BR,MATCH(AB11,Data!$A:$A,0),1)))</f>
        <v/>
      </c>
      <c r="AB11" s="43" t="str" cm="1">
        <f t="array" aca="1" ref="AB11" ca="1">IFERROR(_xlfn.SINGLE(INDEX(Data!$A$1:AC$1009,_xlfn.AGGREGATE(15,6,(OFFSET(Data!$A$1,0,MATCH(AB$6,Data!$1:$1,0)-1,1000,1)=IF(AB$7="","Yes",AB$7))/(OFFSET(Data!$A$1,0,MATCH(AB$6,Data!$1:$1,0)-1,1000,1)=IF(AB$7="","Yes",AB$7))*ROW(Data!$C$1:$C$1009),ROW(AB11)-ROW(AB$7)),1)),"")</f>
        <v>ABC News Live</v>
      </c>
      <c r="AC11" s="43" t="str">
        <f ca="1">IF(AD11="","",IF(INDEX(Data!$BR:$BR,MATCH(AD11,Data!$A:$A,0),1)=0,"",INDEX(Data!$BR:$BR,MATCH(AD11,Data!$A:$A,0),1)))</f>
        <v/>
      </c>
      <c r="AD11" s="43" t="str" cm="1">
        <f t="array" aca="1" ref="AD11" ca="1">IFERROR(_xlfn.SINGLE(INDEX(Data!$A$1:AE$1009,_xlfn.AGGREGATE(15,6,(OFFSET(Data!$A$1,0,MATCH(AD$6,Data!$1:$1,0)-1,1000,1)=IF(AD$7="","Yes",AD$7))/(OFFSET(Data!$A$1,0,MATCH(AD$6,Data!$1:$1,0)-1,1000,1)=IF(AD$7="","Yes",AD$7))*ROW(Data!$C$1:$C$1009),ROW(AD11)-ROW(AD$7)),1)),"")</f>
        <v>ACC Network</v>
      </c>
      <c r="AE11" s="43" t="str">
        <f ca="1">IF(AF11="","",IF(INDEX(Data!$BR:$BR,MATCH(AF11,Data!$A:$A,0),1)=0,"",INDEX(Data!$BR:$BR,MATCH(AF11,Data!$A:$A,0),1)))</f>
        <v/>
      </c>
      <c r="AF11" s="43" t="str" cm="1">
        <f t="array" aca="1" ref="AF11" ca="1">IFERROR(_xlfn.SINGLE(INDEX(Data!$A$1:AM$1009,_xlfn.AGGREGATE(15,6,(OFFSET(Data!$A$1,0,MATCH(AF$6,Data!$1:$1,0)-1,1000,1)=IF(AF$7="","Yes",AF$7))/(OFFSET(Data!$A$1,0,MATCH(AF$6,Data!$1:$1,0)-1,1000,1)=IF(AF$7="","Yes",AF$7))*ROW(Data!$C$1:$C$1009),ROW(AF11)-ROW(AF$7)),1)),"")</f>
        <v>OAN Events</v>
      </c>
      <c r="AG11" s="43" t="str">
        <f ca="1">IF(AH11="","",IF(INDEX(Data!$BR:$BR,MATCH(AH11,Data!$A:$A,0),1)=0,"",INDEX(Data!$BR:$BR,MATCH(AH11,Data!$A:$A,0),1)))</f>
        <v/>
      </c>
      <c r="AH11" s="43" t="str" cm="1">
        <f t="array" aca="1" ref="AH11" ca="1">IFERROR(_xlfn.SINGLE(INDEX(Data!$A$1:AO$1009,_xlfn.AGGREGATE(15,6,(OFFSET(Data!$A$1,0,MATCH(AH$6,Data!$1:$1,0)-1,1000,1)=IF(AH$7="","Yes",AH$7))/(OFFSET(Data!$A$1,0,MATCH(AH$6,Data!$1:$1,0)-1,1000,1)=IF(AH$7="","Yes",AH$7))*ROW(Data!$C$1:$C$1009),ROW(AH11)-ROW(AH$7)),1)),"")</f>
        <v>Hallmark</v>
      </c>
      <c r="AI11" s="43" t="str">
        <f ca="1">IF(AJ11="","",IF(INDEX(Data!$BR:$BR,MATCH(AJ11,Data!$A:$A,0),1)=0,"",INDEX(Data!$BR:$BR,MATCH(AJ11,Data!$A:$A,0),1)))</f>
        <v/>
      </c>
      <c r="AJ11" s="43" t="str" cm="1">
        <f t="array" aca="1" ref="AJ11" ca="1">IFERROR(_xlfn.SINGLE(INDEX(Data!$A$1:AQ$1009,_xlfn.AGGREGATE(15,6,(OFFSET(Data!$A$1,0,MATCH(AJ$6,Data!$1:$1,0)-1,1000,1)=IF(AJ$7="","Yes",AJ$7))/(OFFSET(Data!$A$1,0,MATCH(AJ$6,Data!$1:$1,0)-1,1000,1)=IF(AJ$7="","Yes",AJ$7))*ROW(Data!$C$1:$C$1009),ROW(AJ11)-ROW(AJ$7)),1)),"")</f>
        <v>ACC Network</v>
      </c>
      <c r="AK11" s="43" t="str">
        <f ca="1">IF(AL11="","",IF(INDEX(Data!$BR:$BR,MATCH(AL11,Data!$A:$A,0),1)=0,"",INDEX(Data!$BR:$BR,MATCH(AL11,Data!$A:$A,0),1)))</f>
        <v/>
      </c>
      <c r="AL11" s="43" t="str" cm="1">
        <f t="array" aca="1" ref="AL11" ca="1">IFERROR(_xlfn.SINGLE(INDEX(Data!$A$1:AS$1009,_xlfn.AGGREGATE(15,6,(OFFSET(Data!$A$1,0,MATCH(AL$6,Data!$1:$1,0)-1,1000,1)=IF(AL$7="","Yes",AL$7))/(OFFSET(Data!$A$1,0,MATCH(AL$6,Data!$1:$1,0)-1,1000,1)=IF(AL$7="","Yes",AL$7))*ROW(Data!$C$1:$C$1009),ROW(AL11)-ROW(AL$7)),1)),"")</f>
        <v>Cine Sony</v>
      </c>
      <c r="AM11" s="43" t="str">
        <f ca="1">IF(AN11="","",IF(INDEX(Data!$BR:$BR,MATCH(AN11,Data!$A:$A,0),1)=0,"",INDEX(Data!$BR:$BR,MATCH(AN11,Data!$A:$A,0),1)))</f>
        <v/>
      </c>
      <c r="AN11" s="43" t="str" cm="1">
        <f t="array" aca="1" ref="AN11" ca="1">IFERROR(_xlfn.SINGLE(INDEX(Data!$A$1:AU$1009,_xlfn.AGGREGATE(15,6,(OFFSET(Data!$A$1,0,MATCH(AN$6,Data!$1:$1,0)-1,1000,1)=IF(AN$7="","Yes",AN$7))/(OFFSET(Data!$A$1,0,MATCH(AN$6,Data!$1:$1,0)-1,1000,1)=IF(AN$7="","Yes",AN$7))*ROW(Data!$C$1:$C$1009),ROW(AN11)-ROW(AN$7)),1)),"")</f>
        <v>Animal Planet</v>
      </c>
    </row>
    <row r="12" spans="1:40" ht="24" x14ac:dyDescent="0.4">
      <c r="A12" s="43" t="str">
        <f ca="1">IF(B12="","",IF(INDEX(Data!$BR:$BR,MATCH(B12,Data!$A:$A,0),1)=0,"",INDEX(Data!$BR:$BR,MATCH(B12,Data!$A:$A,0),1)))</f>
        <v/>
      </c>
      <c r="B12" s="43" t="str" cm="1">
        <f t="array" aca="1" ref="B12" ca="1">IFERROR(_xlfn.SINGLE(INDEX(Data!A$1:$A$1007,_xlfn.AGGREGATE(15,6,(OFFSET(Data!$A$1,0,MATCH(B$6,Data!$1:$1,0)-1,1000,1)=IF(B$7="","Yes",B$7))/(OFFSET(Data!$A$1,0,MATCH(B$6,Data!$1:$1,0)-1,1000,1)=IF(B$7="","Yes",B$7))*ROW(Data!$C$1:$C$1007),ROW(B12)-ROW(B$7)),1)),"")</f>
        <v>Animal Planet</v>
      </c>
      <c r="C12" s="43" t="str">
        <f ca="1">IF(D12="","",IF(INDEX(Data!$BR:$BR,MATCH(D12,Data!$A:$A,0),1)=0,"",INDEX(Data!$BR:$BR,MATCH(D12,Data!$A:$A,0),1)))</f>
        <v/>
      </c>
      <c r="D12" s="43" t="str" cm="1">
        <f t="array" aca="1" ref="D12" ca="1">IFERROR(_xlfn.SINGLE(INDEX(Data!$A$1:C$1007,_xlfn.AGGREGATE(15,6,(OFFSET(Data!$A$1,0,MATCH(D$6,Data!$1:$1,0)-1,1000,1)=IF(D$7="","Yes",D$7))/(OFFSET(Data!$A$1,0,MATCH(D$6,Data!$1:$1,0)-1,1000,1)=IF(D$7="","Yes",D$7))*ROW(Data!$C$1:$C$1007),ROW(D12)-ROW(D$7)),1)),"")</f>
        <v>BBC America</v>
      </c>
      <c r="E12" s="43" t="str">
        <f ca="1">IF(F12="","",IF(INDEX(Data!$BR:$BR,MATCH(F12,Data!$A:$A,0),1)=0,"",INDEX(Data!$BR:$BR,MATCH(F12,Data!$A:$A,0),1)))</f>
        <v/>
      </c>
      <c r="F12" s="43" t="str" cm="1">
        <f t="array" aca="1" ref="F12" ca="1">IFERROR(_xlfn.SINGLE(INDEX(Data!$A$1:E$1009,_xlfn.AGGREGATE(15,6,(OFFSET(Data!$A$1,0,MATCH(F$6,Data!$1:$1,0)-1,1000,1)=IF(F$7="","Yes",F$7))/(OFFSET(Data!$A$1,0,MATCH(F$6,Data!$1:$1,0)-1,1000,1)=IF(F$7="","Yes",F$7))*ROW(Data!$C$1:$C$1009),ROW(F12)-ROW(F$7)),1)),"")</f>
        <v>BBC America</v>
      </c>
      <c r="G12" s="43" t="str">
        <f ca="1">IF(H12="","",IF(INDEX(Data!$BR:$BR,MATCH(H12,Data!$A:$A,0),1)=0,"",INDEX(Data!$BR:$BR,MATCH(H12,Data!$A:$A,0),1)))</f>
        <v/>
      </c>
      <c r="H12" s="43" t="str" cm="1">
        <f t="array" aca="1" ref="H12" ca="1">IFERROR(_xlfn.SINGLE(INDEX(Data!$A$1:G$1009,_xlfn.AGGREGATE(15,6,(OFFSET(Data!$A$1,0,MATCH(H$6,Data!$1:$1,0)-1,1000,1)=IF(H$7="","Yes",H$7))/(OFFSET(Data!$A$1,0,MATCH(H$6,Data!$1:$1,0)-1,1000,1)=IF(H$7="","Yes",H$7))*ROW(Data!$C$1:$C$1009),ROW(H12)-ROW(H$7)),1)),"")</f>
        <v>BBC America</v>
      </c>
      <c r="I12" s="43">
        <f ca="1">IF(J12="","",IF(INDEX(Data!$BR:$BR,MATCH(J12,Data!$A:$A,0),1)=0,"",INDEX(Data!$BR:$BR,MATCH(J12,Data!$A:$A,0),1)))</f>
        <v>3</v>
      </c>
      <c r="J12" s="43" t="str" cm="1">
        <f t="array" aca="1" ref="J12" ca="1">IFERROR(_xlfn.SINGLE(INDEX(Data!$A$1:J$1009,_xlfn.AGGREGATE(15,6,(OFFSET(Data!$A$1,0,MATCH(J$6,Data!$1:$1,0)-1,1000,1)=IF(J$7="","Yes",J$7))/(OFFSET(Data!$A$1,0,MATCH(J$6,Data!$1:$1,0)-1,1000,1)=IF(J$7="","Yes",J$7))*ROW(Data!$C$1:$C$1009),ROW(J12)-ROW(J$7)),1)),"")</f>
        <v>Boomerang</v>
      </c>
      <c r="K12" s="43" t="str">
        <f ca="1">IF(L12="","",IF(INDEX(Data!$BR:$BR,MATCH(L12,Data!$A:$A,0),1)=0,"",INDEX(Data!$BR:$BR,MATCH(L12,Data!$A:$A,0),1)))</f>
        <v/>
      </c>
      <c r="L12" s="43" t="str" cm="1">
        <f t="array" aca="1" ref="L12" ca="1">IFERROR(_xlfn.SINGLE(INDEX(Data!$A$1:L$1009,_xlfn.AGGREGATE(15,6,(OFFSET(Data!$A$1,0,MATCH(L$6,Data!$1:$1,0)-1,1000,1)=IF(L$7="","Yes",L$7))/(OFFSET(Data!$A$1,0,MATCH(L$6,Data!$1:$1,0)-1,1000,1)=IF(L$7="","Yes",L$7))*ROW(Data!$C$1:$C$1009),ROW(L12)-ROW(L$7)),1)),"")</f>
        <v>Big Ten Network</v>
      </c>
      <c r="M12" s="43" t="str">
        <f ca="1">IF(N12="","",IF(INDEX(Data!$BR:$BR,MATCH(N12,Data!$A:$A,0),1)=0,"",INDEX(Data!$BR:$BR,MATCH(N12,Data!$A:$A,0),1)))</f>
        <v/>
      </c>
      <c r="N12" s="43" t="str" cm="1">
        <f t="array" aca="1" ref="N12" ca="1">IFERROR(_xlfn.SINGLE(INDEX(Data!$A$1:N$1009,_xlfn.AGGREGATE(15,6,(OFFSET(Data!$A$1,0,MATCH(N$6,Data!$1:$1,0)-1,1000,1)=IF(N$7="","Yes",N$7))/(OFFSET(Data!$A$1,0,MATCH(N$6,Data!$1:$1,0)-1,1000,1)=IF(N$7="","Yes",N$7))*ROW(Data!$C$1:$C$1009),ROW(N12)-ROW(N$7)),1)),"")</f>
        <v>AMC</v>
      </c>
      <c r="O12" s="43" t="str">
        <f ca="1">IF(P12="","",IF(INDEX(Data!$BR:$BR,MATCH(P12,Data!$A:$A,0),1)=0,"",INDEX(Data!$BR:$BR,MATCH(P12,Data!$A:$A,0),1)))</f>
        <v/>
      </c>
      <c r="P12" s="43" t="str" cm="1">
        <f t="array" aca="1" ref="P12" ca="1">IFERROR(_xlfn.SINGLE(INDEX(Data!$A$1:Q$1009,_xlfn.AGGREGATE(15,6,(OFFSET(Data!$A$1,0,MATCH(P$6,Data!$1:$1,0)-1,1000,1)=IF(P$7="","Yes",P$7))/(OFFSET(Data!$A$1,0,MATCH(P$6,Data!$1:$1,0)-1,1000,1)=IF(P$7="","Yes",P$7))*ROW(Data!$C$1:$C$1009),ROW(P12)-ROW(P$7)),1)),"")</f>
        <v>AccuWeather</v>
      </c>
      <c r="Q12" s="43" t="str">
        <f ca="1">IF(R12="","",IF(INDEX(Data!$BR:$BR,MATCH(R12,Data!$A:$A,0),1)=0,"",INDEX(Data!$BR:$BR,MATCH(R12,Data!$A:$A,0),1)))</f>
        <v/>
      </c>
      <c r="R12" s="43" t="str" cm="1">
        <f t="array" aca="1" ref="R12" ca="1">IFERROR(_xlfn.SINGLE(INDEX(Data!$A$1:R$1009,_xlfn.AGGREGATE(15,6,(OFFSET(Data!$A$1,0,MATCH(R$6,Data!$1:$1,0)-1,1000,1)=IF(R$7="","Yes",R$7))/(OFFSET(Data!$A$1,0,MATCH(R$6,Data!$1:$1,0)-1,1000,1)=IF(R$7="","Yes",R$7))*ROW(Data!$C$1:$C$1009),ROW(R12)-ROW(R$7)),1)),"")</f>
        <v>AccuWeather</v>
      </c>
      <c r="S12" s="43" t="str">
        <f ca="1">IF(T12="","",IF(INDEX(Data!$BR:$BR,MATCH(T12,Data!$A:$A,0),1)=0,"",INDEX(Data!$BR:$BR,MATCH(T12,Data!$A:$A,0),1)))</f>
        <v/>
      </c>
      <c r="T12" s="43" t="str" cm="1">
        <f t="array" aca="1" ref="T12" ca="1">IFERROR(_xlfn.SINGLE(INDEX(Data!$A$1:S$1009,_xlfn.AGGREGATE(15,6,(OFFSET(Data!$A$1,0,MATCH(T$6,Data!$1:$1,0)-1,1000,1)=IF(T$7="","Yes",T$7))/(OFFSET(Data!$A$1,0,MATCH(T$6,Data!$1:$1,0)-1,1000,1)=IF(T$7="","Yes",T$7))*ROW(Data!$C$1:$C$1009),ROW(T12)-ROW(T$7)),1)),"")</f>
        <v>AccuWeather</v>
      </c>
      <c r="U12" s="43" t="str">
        <f ca="1">IF(V12="","",IF(INDEX(Data!$BR:$BR,MATCH(V12,Data!$A:$A,0),1)=0,"",INDEX(Data!$BR:$BR,MATCH(V12,Data!$A:$A,0),1)))</f>
        <v/>
      </c>
      <c r="V12" s="43" t="str" cm="1">
        <f t="array" aca="1" ref="V12" ca="1">IFERROR(_xlfn.SINGLE(INDEX(Data!$A$1:T$1009,_xlfn.AGGREGATE(15,6,(OFFSET(Data!$A$1,0,MATCH(V$6,Data!$1:$1,0)-1,1000,1)=IF(V$7="","Yes",V$7))/(OFFSET(Data!$A$1,0,MATCH(V$6,Data!$1:$1,0)-1,1000,1)=IF(V$7="","Yes",V$7))*ROW(Data!$C$1:$C$1009),ROW(V12)-ROW(V$7)),1)),"")</f>
        <v>ACC Network</v>
      </c>
      <c r="W12" s="43" t="str">
        <f ca="1">IF(X12="","",IF(INDEX(Data!$BR:$BR,MATCH(X12,Data!$A:$A,0),1)=0,"",INDEX(Data!$BR:$BR,MATCH(X12,Data!$A:$A,0),1)))</f>
        <v/>
      </c>
      <c r="X12" s="43" t="str" cm="1">
        <f t="array" aca="1" ref="X12" ca="1">IFERROR(_xlfn.SINGLE(INDEX(Data!$A$1:Y$1009,_xlfn.AGGREGATE(15,6,(OFFSET(Data!$A$1,0,MATCH(X$6,Data!$1:$1,0)-1,1000,1)=IF(X$7="","Yes",X$7))/(OFFSET(Data!$A$1,0,MATCH(X$6,Data!$1:$1,0)-1,1000,1)=IF(X$7="","Yes",X$7))*ROW(Data!$C$1:$C$1009),ROW(X12)-ROW(X$7)),1)),"")</f>
        <v>AccuWeather</v>
      </c>
      <c r="Y12" s="43" t="str">
        <f ca="1">IF(Z12="","",IF(INDEX(Data!$BR:$BR,MATCH(Z12,Data!$A:$A,0),1)=0,"",INDEX(Data!$BR:$BR,MATCH(Z12,Data!$A:$A,0),1)))</f>
        <v/>
      </c>
      <c r="Z12" s="43" t="str" cm="1">
        <f t="array" aca="1" ref="Z12" ca="1">IFERROR(_xlfn.SINGLE(INDEX(Data!$A$1:AA$1009,_xlfn.AGGREGATE(15,6,(OFFSET(Data!$A$1,0,MATCH(Z$6,Data!$1:$1,0)-1,1000,1)=IF(Z$7="","Yes",Z$7))/(OFFSET(Data!$A$1,0,MATCH(Z$6,Data!$1:$1,0)-1,1000,1)=IF(Z$7="","Yes",Z$7))*ROW(Data!$C$1:$C$1009),ROW(Z12)-ROW(Z$7)),1)),"")</f>
        <v>ACC Network</v>
      </c>
      <c r="AA12" s="43" t="str">
        <f ca="1">IF(AB12="","",IF(INDEX(Data!$BR:$BR,MATCH(AB12,Data!$A:$A,0),1)=0,"",INDEX(Data!$BR:$BR,MATCH(AB12,Data!$A:$A,0),1)))</f>
        <v/>
      </c>
      <c r="AB12" s="43" t="str" cm="1">
        <f t="array" aca="1" ref="AB12" ca="1">IFERROR(_xlfn.SINGLE(INDEX(Data!$A$1:AC$1009,_xlfn.AGGREGATE(15,6,(OFFSET(Data!$A$1,0,MATCH(AB$6,Data!$1:$1,0)-1,1000,1)=IF(AB$7="","Yes",AB$7))/(OFFSET(Data!$A$1,0,MATCH(AB$6,Data!$1:$1,0)-1,1000,1)=IF(AB$7="","Yes",AB$7))*ROW(Data!$C$1:$C$1009),ROW(AB12)-ROW(AB$7)),1)),"")</f>
        <v>ACC Network</v>
      </c>
      <c r="AC12" s="43" t="str">
        <f ca="1">IF(AD12="","",IF(INDEX(Data!$BR:$BR,MATCH(AD12,Data!$A:$A,0),1)=0,"",INDEX(Data!$BR:$BR,MATCH(AD12,Data!$A:$A,0),1)))</f>
        <v/>
      </c>
      <c r="AD12" s="43" t="str" cm="1">
        <f t="array" aca="1" ref="AD12" ca="1">IFERROR(_xlfn.SINGLE(INDEX(Data!$A$1:AE$1009,_xlfn.AGGREGATE(15,6,(OFFSET(Data!$A$1,0,MATCH(AD$6,Data!$1:$1,0)-1,1000,1)=IF(AD$7="","Yes",AD$7))/(OFFSET(Data!$A$1,0,MATCH(AD$6,Data!$1:$1,0)-1,1000,1)=IF(AD$7="","Yes",AD$7))*ROW(Data!$C$1:$C$1009),ROW(AD12)-ROW(AD$7)),1)),"")</f>
        <v>AMC</v>
      </c>
      <c r="AE12" s="43" t="str">
        <f ca="1">IF(AF12="","",IF(INDEX(Data!$BR:$BR,MATCH(AF12,Data!$A:$A,0),1)=0,"",INDEX(Data!$BR:$BR,MATCH(AF12,Data!$A:$A,0),1)))</f>
        <v/>
      </c>
      <c r="AF12" s="43" t="str" cm="1">
        <f t="array" aca="1" ref="AF12" ca="1">IFERROR(_xlfn.SINGLE(INDEX(Data!$A$1:AM$1009,_xlfn.AGGREGATE(15,6,(OFFSET(Data!$A$1,0,MATCH(AF$6,Data!$1:$1,0)-1,1000,1)=IF(AF$7="","Yes",AF$7))/(OFFSET(Data!$A$1,0,MATCH(AF$6,Data!$1:$1,0)-1,1000,1)=IF(AF$7="","Yes",AF$7))*ROW(Data!$C$1:$C$1009),ROW(AF12)-ROW(AF$7)),1)),"")</f>
        <v>One American News</v>
      </c>
      <c r="AG12" s="43" t="str">
        <f ca="1">IF(AH12="","",IF(INDEX(Data!$BR:$BR,MATCH(AH12,Data!$A:$A,0),1)=0,"",INDEX(Data!$BR:$BR,MATCH(AH12,Data!$A:$A,0),1)))</f>
        <v/>
      </c>
      <c r="AH12" s="43" t="str" cm="1">
        <f t="array" aca="1" ref="AH12" ca="1">IFERROR(_xlfn.SINGLE(INDEX(Data!$A$1:AO$1009,_xlfn.AGGREGATE(15,6,(OFFSET(Data!$A$1,0,MATCH(AH$6,Data!$1:$1,0)-1,1000,1)=IF(AH$7="","Yes",AH$7))/(OFFSET(Data!$A$1,0,MATCH(AH$6,Data!$1:$1,0)-1,1000,1)=IF(AH$7="","Yes",AH$7))*ROW(Data!$C$1:$C$1009),ROW(AH12)-ROW(AH$7)),1)),"")</f>
        <v>Hallmark Drama</v>
      </c>
      <c r="AI12" s="43" t="str">
        <f ca="1">IF(AJ12="","",IF(INDEX(Data!$BR:$BR,MATCH(AJ12,Data!$A:$A,0),1)=0,"",INDEX(Data!$BR:$BR,MATCH(AJ12,Data!$A:$A,0),1)))</f>
        <v/>
      </c>
      <c r="AJ12" s="43" t="str" cm="1">
        <f t="array" aca="1" ref="AJ12" ca="1">IFERROR(_xlfn.SINGLE(INDEX(Data!$A$1:AQ$1009,_xlfn.AGGREGATE(15,6,(OFFSET(Data!$A$1,0,MATCH(AJ$6,Data!$1:$1,0)-1,1000,1)=IF(AJ$7="","Yes",AJ$7))/(OFFSET(Data!$A$1,0,MATCH(AJ$6,Data!$1:$1,0)-1,1000,1)=IF(AJ$7="","Yes",AJ$7))*ROW(Data!$C$1:$C$1009),ROW(AJ12)-ROW(AJ$7)),1)),"")</f>
        <v>Animal Planet</v>
      </c>
      <c r="AK12" s="43" t="str">
        <f ca="1">IF(AL12="","",IF(INDEX(Data!$BR:$BR,MATCH(AL12,Data!$A:$A,0),1)=0,"",INDEX(Data!$BR:$BR,MATCH(AL12,Data!$A:$A,0),1)))</f>
        <v/>
      </c>
      <c r="AL12" s="43" t="str" cm="1">
        <f t="array" aca="1" ref="AL12" ca="1">IFERROR(_xlfn.SINGLE(INDEX(Data!$A$1:AS$1009,_xlfn.AGGREGATE(15,6,(OFFSET(Data!$A$1,0,MATCH(AL$6,Data!$1:$1,0)-1,1000,1)=IF(AL$7="","Yes",AL$7))/(OFFSET(Data!$A$1,0,MATCH(AL$6,Data!$1:$1,0)-1,1000,1)=IF(AL$7="","Yes",AL$7))*ROW(Data!$C$1:$C$1009),ROW(AL12)-ROW(AL$7)),1)),"")</f>
        <v>Discovery En Espanol</v>
      </c>
      <c r="AM12" s="43" t="str">
        <f ca="1">IF(AN12="","",IF(INDEX(Data!$BR:$BR,MATCH(AN12,Data!$A:$A,0),1)=0,"",INDEX(Data!$BR:$BR,MATCH(AN12,Data!$A:$A,0),1)))</f>
        <v/>
      </c>
      <c r="AN12" s="43" t="str" cm="1">
        <f t="array" aca="1" ref="AN12" ca="1">IFERROR(_xlfn.SINGLE(INDEX(Data!$A$1:AU$1009,_xlfn.AGGREGATE(15,6,(OFFSET(Data!$A$1,0,MATCH(AN$6,Data!$1:$1,0)-1,1000,1)=IF(AN$7="","Yes",AN$7))/(OFFSET(Data!$A$1,0,MATCH(AN$6,Data!$1:$1,0)-1,1000,1)=IF(AN$7="","Yes",AN$7))*ROW(Data!$C$1:$C$1009),ROW(AN12)-ROW(AN$7)),1)),"")</f>
        <v>AXS TV</v>
      </c>
    </row>
    <row r="13" spans="1:40" ht="24" x14ac:dyDescent="0.4">
      <c r="A13" s="43">
        <f ca="1">IF(B13="","",IF(INDEX(Data!$BR:$BR,MATCH(B13,Data!$A:$A,0),1)=0,"",INDEX(Data!$BR:$BR,MATCH(B13,Data!$A:$A,0),1)))</f>
        <v>2</v>
      </c>
      <c r="B13" s="43" t="str" cm="1">
        <f t="array" aca="1" ref="B13" ca="1">IFERROR(_xlfn.SINGLE(INDEX(Data!A$1:$A$1007,_xlfn.AGGREGATE(15,6,(OFFSET(Data!$A$1,0,MATCH(B$6,Data!$1:$1,0)-1,1000,1)=IF(B$7="","Yes",B$7))/(OFFSET(Data!$A$1,0,MATCH(B$6,Data!$1:$1,0)-1,1000,1)=IF(B$7="","Yes",B$7))*ROW(Data!$C$1:$C$1007),ROW(B13)-ROW(B$7)),1)),"")</f>
        <v>Aspire</v>
      </c>
      <c r="C13" s="43" t="str">
        <f ca="1">IF(D13="","",IF(INDEX(Data!$BR:$BR,MATCH(D13,Data!$A:$A,0),1)=0,"",INDEX(Data!$BR:$BR,MATCH(D13,Data!$A:$A,0),1)))</f>
        <v/>
      </c>
      <c r="D13" s="43" t="str" cm="1">
        <f t="array" aca="1" ref="D13" ca="1">IFERROR(_xlfn.SINGLE(INDEX(Data!$A$1:C$1007,_xlfn.AGGREGATE(15,6,(OFFSET(Data!$A$1,0,MATCH(D$6,Data!$1:$1,0)-1,1000,1)=IF(D$7="","Yes",D$7))/(OFFSET(Data!$A$1,0,MATCH(D$6,Data!$1:$1,0)-1,1000,1)=IF(D$7="","Yes",D$7))*ROW(Data!$C$1:$C$1007),ROW(D13)-ROW(D$7)),1)),"")</f>
        <v>Bloomberg TV</v>
      </c>
      <c r="E13" s="43" t="str">
        <f ca="1">IF(F13="","",IF(INDEX(Data!$BR:$BR,MATCH(F13,Data!$A:$A,0),1)=0,"",INDEX(Data!$BR:$BR,MATCH(F13,Data!$A:$A,0),1)))</f>
        <v/>
      </c>
      <c r="F13" s="43" t="str" cm="1">
        <f t="array" aca="1" ref="F13" ca="1">IFERROR(_xlfn.SINGLE(INDEX(Data!$A$1:E$1009,_xlfn.AGGREGATE(15,6,(OFFSET(Data!$A$1,0,MATCH(F$6,Data!$1:$1,0)-1,1000,1)=IF(F$7="","Yes",F$7))/(OFFSET(Data!$A$1,0,MATCH(F$6,Data!$1:$1,0)-1,1000,1)=IF(F$7="","Yes",F$7))*ROW(Data!$C$1:$C$1009),ROW(F13)-ROW(F$7)),1)),"")</f>
        <v>BET</v>
      </c>
      <c r="G13" s="43" t="str">
        <f ca="1">IF(H13="","",IF(INDEX(Data!$BR:$BR,MATCH(H13,Data!$A:$A,0),1)=0,"",INDEX(Data!$BR:$BR,MATCH(H13,Data!$A:$A,0),1)))</f>
        <v/>
      </c>
      <c r="H13" s="43" t="str" cm="1">
        <f t="array" aca="1" ref="H13" ca="1">IFERROR(_xlfn.SINGLE(INDEX(Data!$A$1:G$1009,_xlfn.AGGREGATE(15,6,(OFFSET(Data!$A$1,0,MATCH(H$6,Data!$1:$1,0)-1,1000,1)=IF(H$7="","Yes",H$7))/(OFFSET(Data!$A$1,0,MATCH(H$6,Data!$1:$1,0)-1,1000,1)=IF(H$7="","Yes",H$7))*ROW(Data!$C$1:$C$1009),ROW(H13)-ROW(H$7)),1)),"")</f>
        <v>BET</v>
      </c>
      <c r="I13" s="43" t="str">
        <f ca="1">IF(J13="","",IF(INDEX(Data!$BR:$BR,MATCH(J13,Data!$A:$A,0),1)=0,"",INDEX(Data!$BR:$BR,MATCH(J13,Data!$A:$A,0),1)))</f>
        <v/>
      </c>
      <c r="J13" s="43" t="str" cm="1">
        <f t="array" aca="1" ref="J13" ca="1">IFERROR(_xlfn.SINGLE(INDEX(Data!$A$1:J$1009,_xlfn.AGGREGATE(15,6,(OFFSET(Data!$A$1,0,MATCH(J$6,Data!$1:$1,0)-1,1000,1)=IF(J$7="","Yes",J$7))/(OFFSET(Data!$A$1,0,MATCH(J$6,Data!$1:$1,0)-1,1000,1)=IF(J$7="","Yes",J$7))*ROW(Data!$C$1:$C$1009),ROW(J13)-ROW(J$7)),1)),"")</f>
        <v>Bravo</v>
      </c>
      <c r="K13" s="43">
        <f ca="1">IF(L13="","",IF(INDEX(Data!$BR:$BR,MATCH(L13,Data!$A:$A,0),1)=0,"",INDEX(Data!$BR:$BR,MATCH(L13,Data!$A:$A,0),1)))</f>
        <v>3</v>
      </c>
      <c r="L13" s="43" t="str" cm="1">
        <f t="array" aca="1" ref="L13" ca="1">IFERROR(_xlfn.SINGLE(INDEX(Data!$A$1:L$1009,_xlfn.AGGREGATE(15,6,(OFFSET(Data!$A$1,0,MATCH(L$6,Data!$1:$1,0)-1,1000,1)=IF(L$7="","Yes",L$7))/(OFFSET(Data!$A$1,0,MATCH(L$6,Data!$1:$1,0)-1,1000,1)=IF(L$7="","Yes",L$7))*ROW(Data!$C$1:$C$1009),ROW(L13)-ROW(L$7)),1)),"")</f>
        <v>Boomerang</v>
      </c>
      <c r="M13" s="43" t="str">
        <f ca="1">IF(N13="","",IF(INDEX(Data!$BR:$BR,MATCH(N13,Data!$A:$A,0),1)=0,"",INDEX(Data!$BR:$BR,MATCH(N13,Data!$A:$A,0),1)))</f>
        <v/>
      </c>
      <c r="N13" s="43" t="str" cm="1">
        <f t="array" aca="1" ref="N13" ca="1">IFERROR(_xlfn.SINGLE(INDEX(Data!$A$1:N$1009,_xlfn.AGGREGATE(15,6,(OFFSET(Data!$A$1,0,MATCH(N$6,Data!$1:$1,0)-1,1000,1)=IF(N$7="","Yes",N$7))/(OFFSET(Data!$A$1,0,MATCH(N$6,Data!$1:$1,0)-1,1000,1)=IF(N$7="","Yes",N$7))*ROW(Data!$C$1:$C$1009),ROW(N13)-ROW(N$7)),1)),"")</f>
        <v>Animal Planet</v>
      </c>
      <c r="O13" s="43" t="str">
        <f ca="1">IF(P13="","",IF(INDEX(Data!$BR:$BR,MATCH(P13,Data!$A:$A,0),1)=0,"",INDEX(Data!$BR:$BR,MATCH(P13,Data!$A:$A,0),1)))</f>
        <v/>
      </c>
      <c r="P13" s="43" t="str" cm="1">
        <f t="array" aca="1" ref="P13" ca="1">IFERROR(_xlfn.SINGLE(INDEX(Data!$A$1:Q$1009,_xlfn.AGGREGATE(15,6,(OFFSET(Data!$A$1,0,MATCH(P$6,Data!$1:$1,0)-1,1000,1)=IF(P$7="","Yes",P$7))/(OFFSET(Data!$A$1,0,MATCH(P$6,Data!$1:$1,0)-1,1000,1)=IF(P$7="","Yes",P$7))*ROW(Data!$C$1:$C$1009),ROW(P13)-ROW(P$7)),1)),"")</f>
        <v>AMC</v>
      </c>
      <c r="Q13" s="43" t="str">
        <f ca="1">IF(R13="","",IF(INDEX(Data!$BR:$BR,MATCH(R13,Data!$A:$A,0),1)=0,"",INDEX(Data!$BR:$BR,MATCH(R13,Data!$A:$A,0),1)))</f>
        <v/>
      </c>
      <c r="R13" s="43" t="str" cm="1">
        <f t="array" aca="1" ref="R13" ca="1">IFERROR(_xlfn.SINGLE(INDEX(Data!$A$1:R$1009,_xlfn.AGGREGATE(15,6,(OFFSET(Data!$A$1,0,MATCH(R$6,Data!$1:$1,0)-1,1000,1)=IF(R$7="","Yes",R$7))/(OFFSET(Data!$A$1,0,MATCH(R$6,Data!$1:$1,0)-1,1000,1)=IF(R$7="","Yes",R$7))*ROW(Data!$C$1:$C$1009),ROW(R13)-ROW(R$7)),1)),"")</f>
        <v>AMC</v>
      </c>
      <c r="S13" s="43" t="str">
        <f ca="1">IF(T13="","",IF(INDEX(Data!$BR:$BR,MATCH(T13,Data!$A:$A,0),1)=0,"",INDEX(Data!$BR:$BR,MATCH(T13,Data!$A:$A,0),1)))</f>
        <v/>
      </c>
      <c r="T13" s="43" t="str" cm="1">
        <f t="array" aca="1" ref="T13" ca="1">IFERROR(_xlfn.SINGLE(INDEX(Data!$A$1:S$1009,_xlfn.AGGREGATE(15,6,(OFFSET(Data!$A$1,0,MATCH(T$6,Data!$1:$1,0)-1,1000,1)=IF(T$7="","Yes",T$7))/(OFFSET(Data!$A$1,0,MATCH(T$6,Data!$1:$1,0)-1,1000,1)=IF(T$7="","Yes",T$7))*ROW(Data!$C$1:$C$1009),ROW(T13)-ROW(T$7)),1)),"")</f>
        <v>AMC</v>
      </c>
      <c r="U13" s="43" t="str">
        <f ca="1">IF(V13="","",IF(INDEX(Data!$BR:$BR,MATCH(V13,Data!$A:$A,0),1)=0,"",INDEX(Data!$BR:$BR,MATCH(V13,Data!$A:$A,0),1)))</f>
        <v/>
      </c>
      <c r="V13" s="43" t="str" cm="1">
        <f t="array" aca="1" ref="V13" ca="1">IFERROR(_xlfn.SINGLE(INDEX(Data!$A$1:T$1009,_xlfn.AGGREGATE(15,6,(OFFSET(Data!$A$1,0,MATCH(V$6,Data!$1:$1,0)-1,1000,1)=IF(V$7="","Yes",V$7))/(OFFSET(Data!$A$1,0,MATCH(V$6,Data!$1:$1,0)-1,1000,1)=IF(V$7="","Yes",V$7))*ROW(Data!$C$1:$C$1009),ROW(V13)-ROW(V$7)),1)),"")</f>
        <v>AccuWeather</v>
      </c>
      <c r="W13" s="43" t="str">
        <f ca="1">IF(X13="","",IF(INDEX(Data!$BR:$BR,MATCH(X13,Data!$A:$A,0),1)=0,"",INDEX(Data!$BR:$BR,MATCH(X13,Data!$A:$A,0),1)))</f>
        <v/>
      </c>
      <c r="X13" s="43" t="str" cm="1">
        <f t="array" aca="1" ref="X13" ca="1">IFERROR(_xlfn.SINGLE(INDEX(Data!$A$1:Y$1009,_xlfn.AGGREGATE(15,6,(OFFSET(Data!$A$1,0,MATCH(X$6,Data!$1:$1,0)-1,1000,1)=IF(X$7="","Yes",X$7))/(OFFSET(Data!$A$1,0,MATCH(X$6,Data!$1:$1,0)-1,1000,1)=IF(X$7="","Yes",X$7))*ROW(Data!$C$1:$C$1009),ROW(X13)-ROW(X$7)),1)),"")</f>
        <v>AMC</v>
      </c>
      <c r="Y13" s="43" t="str">
        <f ca="1">IF(Z13="","",IF(INDEX(Data!$BR:$BR,MATCH(Z13,Data!$A:$A,0),1)=0,"",INDEX(Data!$BR:$BR,MATCH(Z13,Data!$A:$A,0),1)))</f>
        <v/>
      </c>
      <c r="Z13" s="43" t="str" cm="1">
        <f t="array" aca="1" ref="Z13" ca="1">IFERROR(_xlfn.SINGLE(INDEX(Data!$A$1:AA$1009,_xlfn.AGGREGATE(15,6,(OFFSET(Data!$A$1,0,MATCH(Z$6,Data!$1:$1,0)-1,1000,1)=IF(Z$7="","Yes",Z$7))/(OFFSET(Data!$A$1,0,MATCH(Z$6,Data!$1:$1,0)-1,1000,1)=IF(Z$7="","Yes",Z$7))*ROW(Data!$C$1:$C$1009),ROW(Z13)-ROW(Z$7)),1)),"")</f>
        <v>AMC</v>
      </c>
      <c r="AA13" s="43" t="str">
        <f ca="1">IF(AB13="","",IF(INDEX(Data!$BR:$BR,MATCH(AB13,Data!$A:$A,0),1)=0,"",INDEX(Data!$BR:$BR,MATCH(AB13,Data!$A:$A,0),1)))</f>
        <v/>
      </c>
      <c r="AB13" s="43" t="str" cm="1">
        <f t="array" aca="1" ref="AB13" ca="1">IFERROR(_xlfn.SINGLE(INDEX(Data!$A$1:AC$1009,_xlfn.AGGREGATE(15,6,(OFFSET(Data!$A$1,0,MATCH(AB$6,Data!$1:$1,0)-1,1000,1)=IF(AB$7="","Yes",AB$7))/(OFFSET(Data!$A$1,0,MATCH(AB$6,Data!$1:$1,0)-1,1000,1)=IF(AB$7="","Yes",AB$7))*ROW(Data!$C$1:$C$1009),ROW(AB13)-ROW(AB$7)),1)),"")</f>
        <v>Animal Planet</v>
      </c>
      <c r="AC13" s="43" t="str">
        <f ca="1">IF(AD13="","",IF(INDEX(Data!$BR:$BR,MATCH(AD13,Data!$A:$A,0),1)=0,"",INDEX(Data!$BR:$BR,MATCH(AD13,Data!$A:$A,0),1)))</f>
        <v/>
      </c>
      <c r="AD13" s="43" t="str" cm="1">
        <f t="array" aca="1" ref="AD13" ca="1">IFERROR(_xlfn.SINGLE(INDEX(Data!$A$1:AE$1009,_xlfn.AGGREGATE(15,6,(OFFSET(Data!$A$1,0,MATCH(AD$6,Data!$1:$1,0)-1,1000,1)=IF(AD$7="","Yes",AD$7))/(OFFSET(Data!$A$1,0,MATCH(AD$6,Data!$1:$1,0)-1,1000,1)=IF(AD$7="","Yes",AD$7))*ROW(Data!$C$1:$C$1009),ROW(AD13)-ROW(AD$7)),1)),"")</f>
        <v>Animal Planet</v>
      </c>
      <c r="AE13" s="43" t="str">
        <f ca="1">IF(AF13="","",IF(INDEX(Data!$BR:$BR,MATCH(AF13,Data!$A:$A,0),1)=0,"",INDEX(Data!$BR:$BR,MATCH(AF13,Data!$A:$A,0),1)))</f>
        <v/>
      </c>
      <c r="AF13" s="43" t="str" cm="1">
        <f t="array" aca="1" ref="AF13" ca="1">IFERROR(_xlfn.SINGLE(INDEX(Data!$A$1:AM$1009,_xlfn.AGGREGATE(15,6,(OFFSET(Data!$A$1,0,MATCH(AF$6,Data!$1:$1,0)-1,1000,1)=IF(AF$7="","Yes",AF$7))/(OFFSET(Data!$A$1,0,MATCH(AF$6,Data!$1:$1,0)-1,1000,1)=IF(AF$7="","Yes",AF$7))*ROW(Data!$C$1:$C$1009),ROW(AF13)-ROW(AF$7)),1)),"")</f>
        <v>RT America</v>
      </c>
      <c r="AG13" s="43" t="str">
        <f ca="1">IF(AH13="","",IF(INDEX(Data!$BR:$BR,MATCH(AH13,Data!$A:$A,0),1)=0,"",INDEX(Data!$BR:$BR,MATCH(AH13,Data!$A:$A,0),1)))</f>
        <v/>
      </c>
      <c r="AH13" s="43" t="str" cm="1">
        <f t="array" aca="1" ref="AH13" ca="1">IFERROR(_xlfn.SINGLE(INDEX(Data!$A$1:AO$1009,_xlfn.AGGREGATE(15,6,(OFFSET(Data!$A$1,0,MATCH(AH$6,Data!$1:$1,0)-1,1000,1)=IF(AH$7="","Yes",AH$7))/(OFFSET(Data!$A$1,0,MATCH(AH$6,Data!$1:$1,0)-1,1000,1)=IF(AH$7="","Yes",AH$7))*ROW(Data!$C$1:$C$1009),ROW(AH13)-ROW(AH$7)),1)),"")</f>
        <v>Hallmark Movies &amp; Mysteries</v>
      </c>
      <c r="AI13" s="43">
        <f ca="1">IF(AJ13="","",IF(INDEX(Data!$BR:$BR,MATCH(AJ13,Data!$A:$A,0),1)=0,"",INDEX(Data!$BR:$BR,MATCH(AJ13,Data!$A:$A,0),1)))</f>
        <v>2</v>
      </c>
      <c r="AJ13" s="43" t="str" cm="1">
        <f t="array" aca="1" ref="AJ13" ca="1">IFERROR(_xlfn.SINGLE(INDEX(Data!$A$1:AQ$1009,_xlfn.AGGREGATE(15,6,(OFFSET(Data!$A$1,0,MATCH(AJ$6,Data!$1:$1,0)-1,1000,1)=IF(AJ$7="","Yes",AJ$7))/(OFFSET(Data!$A$1,0,MATCH(AJ$6,Data!$1:$1,0)-1,1000,1)=IF(AJ$7="","Yes",AJ$7))*ROW(Data!$C$1:$C$1009),ROW(AJ13)-ROW(AJ$7)),1)),"")</f>
        <v>Aspire</v>
      </c>
      <c r="AK13" s="43" t="str">
        <f ca="1">IF(AL13="","",IF(INDEX(Data!$BR:$BR,MATCH(AL13,Data!$A:$A,0),1)=0,"",INDEX(Data!$BR:$BR,MATCH(AL13,Data!$A:$A,0),1)))</f>
        <v/>
      </c>
      <c r="AL13" s="43" t="str" cm="1">
        <f t="array" aca="1" ref="AL13" ca="1">IFERROR(_xlfn.SINGLE(INDEX(Data!$A$1:AS$1009,_xlfn.AGGREGATE(15,6,(OFFSET(Data!$A$1,0,MATCH(AL$6,Data!$1:$1,0)-1,1000,1)=IF(AL$7="","Yes",AL$7))/(OFFSET(Data!$A$1,0,MATCH(AL$6,Data!$1:$1,0)-1,1000,1)=IF(AL$7="","Yes",AL$7))*ROW(Data!$C$1:$C$1009),ROW(AL13)-ROW(AL$7)),1)),"")</f>
        <v>Discovery Familia</v>
      </c>
      <c r="AM13" s="43" t="str">
        <f ca="1">IF(AN13="","",IF(INDEX(Data!$BR:$BR,MATCH(AN13,Data!$A:$A,0),1)=0,"",INDEX(Data!$BR:$BR,MATCH(AN13,Data!$A:$A,0),1)))</f>
        <v/>
      </c>
      <c r="AN13" s="43" t="str" cm="1">
        <f t="array" aca="1" ref="AN13" ca="1">IFERROR(_xlfn.SINGLE(INDEX(Data!$A$1:AU$1009,_xlfn.AGGREGATE(15,6,(OFFSET(Data!$A$1,0,MATCH(AN$6,Data!$1:$1,0)-1,1000,1)=IF(AN$7="","Yes",AN$7))/(OFFSET(Data!$A$1,0,MATCH(AN$6,Data!$1:$1,0)-1,1000,1)=IF(AN$7="","Yes",AN$7))*ROW(Data!$C$1:$C$1009),ROW(AN13)-ROW(AN$7)),1)),"")</f>
        <v>BBC America</v>
      </c>
    </row>
    <row r="14" spans="1:40" x14ac:dyDescent="0.4">
      <c r="A14" s="43" t="str">
        <f ca="1">IF(B14="","",IF(INDEX(Data!$BR:$BR,MATCH(B14,Data!$A:$A,0),1)=0,"",INDEX(Data!$BR:$BR,MATCH(B14,Data!$A:$A,0),1)))</f>
        <v/>
      </c>
      <c r="B14" s="43" t="str" cm="1">
        <f t="array" aca="1" ref="B14" ca="1">IFERROR(_xlfn.SINGLE(INDEX(Data!A$1:$A$1007,_xlfn.AGGREGATE(15,6,(OFFSET(Data!$A$1,0,MATCH(B$6,Data!$1:$1,0)-1,1000,1)=IF(B$7="","Yes",B$7))/(OFFSET(Data!$A$1,0,MATCH(B$6,Data!$1:$1,0)-1,1000,1)=IF(B$7="","Yes",B$7))*ROW(Data!$C$1:$C$1007),ROW(B14)-ROW(B$7)),1)),"")</f>
        <v>AXS TV</v>
      </c>
      <c r="C14" s="43" t="str">
        <f ca="1">IF(D14="","",IF(INDEX(Data!$BR:$BR,MATCH(D14,Data!$A:$A,0),1)=0,"",INDEX(Data!$BR:$BR,MATCH(D14,Data!$A:$A,0),1)))</f>
        <v/>
      </c>
      <c r="D14" s="43" t="str" cm="1">
        <f t="array" aca="1" ref="D14" ca="1">IFERROR(_xlfn.SINGLE(INDEX(Data!$A$1:C$1007,_xlfn.AGGREGATE(15,6,(OFFSET(Data!$A$1,0,MATCH(D$6,Data!$1:$1,0)-1,1000,1)=IF(D$7="","Yes",D$7))/(OFFSET(Data!$A$1,0,MATCH(D$6,Data!$1:$1,0)-1,1000,1)=IF(D$7="","Yes",D$7))*ROW(Data!$C$1:$C$1007),ROW(D14)-ROW(D$7)),1)),"")</f>
        <v>Cartoon Network</v>
      </c>
      <c r="E14" s="43" t="str">
        <f ca="1">IF(F14="","",IF(INDEX(Data!$BR:$BR,MATCH(F14,Data!$A:$A,0),1)=0,"",INDEX(Data!$BR:$BR,MATCH(F14,Data!$A:$A,0),1)))</f>
        <v/>
      </c>
      <c r="F14" s="43" t="str" cm="1">
        <f t="array" aca="1" ref="F14" ca="1">IFERROR(_xlfn.SINGLE(INDEX(Data!$A$1:E$1009,_xlfn.AGGREGATE(15,6,(OFFSET(Data!$A$1,0,MATCH(F$6,Data!$1:$1,0)-1,1000,1)=IF(F$7="","Yes",F$7))/(OFFSET(Data!$A$1,0,MATCH(F$6,Data!$1:$1,0)-1,1000,1)=IF(F$7="","Yes",F$7))*ROW(Data!$C$1:$C$1009),ROW(F14)-ROW(F$7)),1)),"")</f>
        <v>Bloomberg TV</v>
      </c>
      <c r="G14" s="43" t="str">
        <f ca="1">IF(H14="","",IF(INDEX(Data!$BR:$BR,MATCH(H14,Data!$A:$A,0),1)=0,"",INDEX(Data!$BR:$BR,MATCH(H14,Data!$A:$A,0),1)))</f>
        <v/>
      </c>
      <c r="H14" s="43" t="str" cm="1">
        <f t="array" aca="1" ref="H14" ca="1">IFERROR(_xlfn.SINGLE(INDEX(Data!$A$1:G$1009,_xlfn.AGGREGATE(15,6,(OFFSET(Data!$A$1,0,MATCH(H$6,Data!$1:$1,0)-1,1000,1)=IF(H$7="","Yes",H$7))/(OFFSET(Data!$A$1,0,MATCH(H$6,Data!$1:$1,0)-1,1000,1)=IF(H$7="","Yes",H$7))*ROW(Data!$C$1:$C$1009),ROW(H14)-ROW(H$7)),1)),"")</f>
        <v>Bloomberg TV</v>
      </c>
      <c r="I14" s="43" t="str">
        <f ca="1">IF(J14="","",IF(INDEX(Data!$BR:$BR,MATCH(J14,Data!$A:$A,0),1)=0,"",INDEX(Data!$BR:$BR,MATCH(J14,Data!$A:$A,0),1)))</f>
        <v/>
      </c>
      <c r="J14" s="43" t="str" cm="1">
        <f t="array" aca="1" ref="J14" ca="1">IFERROR(_xlfn.SINGLE(INDEX(Data!$A$1:J$1009,_xlfn.AGGREGATE(15,6,(OFFSET(Data!$A$1,0,MATCH(J$6,Data!$1:$1,0)-1,1000,1)=IF(J$7="","Yes",J$7))/(OFFSET(Data!$A$1,0,MATCH(J$6,Data!$1:$1,0)-1,1000,1)=IF(J$7="","Yes",J$7))*ROW(Data!$C$1:$C$1009),ROW(J14)-ROW(J$7)),1)),"")</f>
        <v>Cartoon Network</v>
      </c>
      <c r="K14" s="43" t="str">
        <f ca="1">IF(L14="","",IF(INDEX(Data!$BR:$BR,MATCH(L14,Data!$A:$A,0),1)=0,"",INDEX(Data!$BR:$BR,MATCH(L14,Data!$A:$A,0),1)))</f>
        <v/>
      </c>
      <c r="L14" s="43" t="str" cm="1">
        <f t="array" aca="1" ref="L14" ca="1">IFERROR(_xlfn.SINGLE(INDEX(Data!$A$1:L$1009,_xlfn.AGGREGATE(15,6,(OFFSET(Data!$A$1,0,MATCH(L$6,Data!$1:$1,0)-1,1000,1)=IF(L$7="","Yes",L$7))/(OFFSET(Data!$A$1,0,MATCH(L$6,Data!$1:$1,0)-1,1000,1)=IF(L$7="","Yes",L$7))*ROW(Data!$C$1:$C$1009),ROW(L14)-ROW(L$7)),1)),"")</f>
        <v>Bravo</v>
      </c>
      <c r="M14" s="43" t="str">
        <f ca="1">IF(N14="","",IF(INDEX(Data!$BR:$BR,MATCH(N14,Data!$A:$A,0),1)=0,"",INDEX(Data!$BR:$BR,MATCH(N14,Data!$A:$A,0),1)))</f>
        <v/>
      </c>
      <c r="N14" s="43" t="str" cm="1">
        <f t="array" aca="1" ref="N14" ca="1">IFERROR(_xlfn.SINGLE(INDEX(Data!$A$1:N$1009,_xlfn.AGGREGATE(15,6,(OFFSET(Data!$A$1,0,MATCH(N$6,Data!$1:$1,0)-1,1000,1)=IF(N$7="","Yes",N$7))/(OFFSET(Data!$A$1,0,MATCH(N$6,Data!$1:$1,0)-1,1000,1)=IF(N$7="","Yes",N$7))*ROW(Data!$C$1:$C$1009),ROW(N14)-ROW(N$7)),1)),"")</f>
        <v>AXS TV</v>
      </c>
      <c r="O14" s="43" t="str">
        <f ca="1">IF(P14="","",IF(INDEX(Data!$BR:$BR,MATCH(P14,Data!$A:$A,0),1)=0,"",INDEX(Data!$BR:$BR,MATCH(P14,Data!$A:$A,0),1)))</f>
        <v/>
      </c>
      <c r="P14" s="43" t="str" cm="1">
        <f t="array" aca="1" ref="P14" ca="1">IFERROR(_xlfn.SINGLE(INDEX(Data!$A$1:Q$1009,_xlfn.AGGREGATE(15,6,(OFFSET(Data!$A$1,0,MATCH(P$6,Data!$1:$1,0)-1,1000,1)=IF(P$7="","Yes",P$7))/(OFFSET(Data!$A$1,0,MATCH(P$6,Data!$1:$1,0)-1,1000,1)=IF(P$7="","Yes",P$7))*ROW(Data!$C$1:$C$1009),ROW(P14)-ROW(P$7)),1)),"")</f>
        <v>Animal Planet</v>
      </c>
      <c r="Q14" s="43" t="str">
        <f ca="1">IF(R14="","",IF(INDEX(Data!$BR:$BR,MATCH(R14,Data!$A:$A,0),1)=0,"",INDEX(Data!$BR:$BR,MATCH(R14,Data!$A:$A,0),1)))</f>
        <v/>
      </c>
      <c r="R14" s="43" t="str" cm="1">
        <f t="array" aca="1" ref="R14" ca="1">IFERROR(_xlfn.SINGLE(INDEX(Data!$A$1:R$1009,_xlfn.AGGREGATE(15,6,(OFFSET(Data!$A$1,0,MATCH(R$6,Data!$1:$1,0)-1,1000,1)=IF(R$7="","Yes",R$7))/(OFFSET(Data!$A$1,0,MATCH(R$6,Data!$1:$1,0)-1,1000,1)=IF(R$7="","Yes",R$7))*ROW(Data!$C$1:$C$1009),ROW(R14)-ROW(R$7)),1)),"")</f>
        <v>American Heroes</v>
      </c>
      <c r="S14" s="43" t="str">
        <f ca="1">IF(T14="","",IF(INDEX(Data!$BR:$BR,MATCH(T14,Data!$A:$A,0),1)=0,"",INDEX(Data!$BR:$BR,MATCH(T14,Data!$A:$A,0),1)))</f>
        <v/>
      </c>
      <c r="T14" s="43" t="str" cm="1">
        <f t="array" aca="1" ref="T14" ca="1">IFERROR(_xlfn.SINGLE(INDEX(Data!$A$1:S$1009,_xlfn.AGGREGATE(15,6,(OFFSET(Data!$A$1,0,MATCH(T$6,Data!$1:$1,0)-1,1000,1)=IF(T$7="","Yes",T$7))/(OFFSET(Data!$A$1,0,MATCH(T$6,Data!$1:$1,0)-1,1000,1)=IF(T$7="","Yes",T$7))*ROW(Data!$C$1:$C$1009),ROW(T14)-ROW(T$7)),1)),"")</f>
        <v>American Heroes</v>
      </c>
      <c r="U14" s="43" t="str">
        <f ca="1">IF(V14="","",IF(INDEX(Data!$BR:$BR,MATCH(V14,Data!$A:$A,0),1)=0,"",INDEX(Data!$BR:$BR,MATCH(V14,Data!$A:$A,0),1)))</f>
        <v/>
      </c>
      <c r="V14" s="43" t="str" cm="1">
        <f t="array" aca="1" ref="V14" ca="1">IFERROR(_xlfn.SINGLE(INDEX(Data!$A$1:T$1009,_xlfn.AGGREGATE(15,6,(OFFSET(Data!$A$1,0,MATCH(V$6,Data!$1:$1,0)-1,1000,1)=IF(V$7="","Yes",V$7))/(OFFSET(Data!$A$1,0,MATCH(V$6,Data!$1:$1,0)-1,1000,1)=IF(V$7="","Yes",V$7))*ROW(Data!$C$1:$C$1009),ROW(V14)-ROW(V$7)),1)),"")</f>
        <v>AMC</v>
      </c>
      <c r="W14" s="43" t="str">
        <f ca="1">IF(X14="","",IF(INDEX(Data!$BR:$BR,MATCH(X14,Data!$A:$A,0),1)=0,"",INDEX(Data!$BR:$BR,MATCH(X14,Data!$A:$A,0),1)))</f>
        <v/>
      </c>
      <c r="X14" s="43" t="str" cm="1">
        <f t="array" aca="1" ref="X14" ca="1">IFERROR(_xlfn.SINGLE(INDEX(Data!$A$1:Y$1009,_xlfn.AGGREGATE(15,6,(OFFSET(Data!$A$1,0,MATCH(X$6,Data!$1:$1,0)-1,1000,1)=IF(X$7="","Yes",X$7))/(OFFSET(Data!$A$1,0,MATCH(X$6,Data!$1:$1,0)-1,1000,1)=IF(X$7="","Yes",X$7))*ROW(Data!$C$1:$C$1009),ROW(X14)-ROW(X$7)),1)),"")</f>
        <v>Animal Planet</v>
      </c>
      <c r="Y14" s="43" t="str">
        <f ca="1">IF(Z14="","",IF(INDEX(Data!$BR:$BR,MATCH(Z14,Data!$A:$A,0),1)=0,"",INDEX(Data!$BR:$BR,MATCH(Z14,Data!$A:$A,0),1)))</f>
        <v/>
      </c>
      <c r="Z14" s="43" t="str" cm="1">
        <f t="array" aca="1" ref="Z14" ca="1">IFERROR(_xlfn.SINGLE(INDEX(Data!$A$1:AA$1009,_xlfn.AGGREGATE(15,6,(OFFSET(Data!$A$1,0,MATCH(Z$6,Data!$1:$1,0)-1,1000,1)=IF(Z$7="","Yes",Z$7))/(OFFSET(Data!$A$1,0,MATCH(Z$6,Data!$1:$1,0)-1,1000,1)=IF(Z$7="","Yes",Z$7))*ROW(Data!$C$1:$C$1009),ROW(Z14)-ROW(Z$7)),1)),"")</f>
        <v>Animal Planet</v>
      </c>
      <c r="AA14" s="43" t="str">
        <f ca="1">IF(AB14="","",IF(INDEX(Data!$BR:$BR,MATCH(AB14,Data!$A:$A,0),1)=0,"",INDEX(Data!$BR:$BR,MATCH(AB14,Data!$A:$A,0),1)))</f>
        <v/>
      </c>
      <c r="AB14" s="43" t="str" cm="1">
        <f t="array" aca="1" ref="AB14" ca="1">IFERROR(_xlfn.SINGLE(INDEX(Data!$A$1:AC$1009,_xlfn.AGGREGATE(15,6,(OFFSET(Data!$A$1,0,MATCH(AB$6,Data!$1:$1,0)-1,1000,1)=IF(AB$7="","Yes",AB$7))/(OFFSET(Data!$A$1,0,MATCH(AB$6,Data!$1:$1,0)-1,1000,1)=IF(AB$7="","Yes",AB$7))*ROW(Data!$C$1:$C$1009),ROW(AB14)-ROW(AB$7)),1)),"")</f>
        <v>Big Ten Network</v>
      </c>
      <c r="AC14" s="43" t="str">
        <f ca="1">IF(AD14="","",IF(INDEX(Data!$BR:$BR,MATCH(AD14,Data!$A:$A,0),1)=0,"",INDEX(Data!$BR:$BR,MATCH(AD14,Data!$A:$A,0),1)))</f>
        <v/>
      </c>
      <c r="AD14" s="43" t="str" cm="1">
        <f t="array" aca="1" ref="AD14" ca="1">IFERROR(_xlfn.SINGLE(INDEX(Data!$A$1:AE$1009,_xlfn.AGGREGATE(15,6,(OFFSET(Data!$A$1,0,MATCH(AD$6,Data!$1:$1,0)-1,1000,1)=IF(AD$7="","Yes",AD$7))/(OFFSET(Data!$A$1,0,MATCH(AD$6,Data!$1:$1,0)-1,1000,1)=IF(AD$7="","Yes",AD$7))*ROW(Data!$C$1:$C$1009),ROW(AD14)-ROW(AD$7)),1)),"")</f>
        <v>BBC America</v>
      </c>
      <c r="AE14" s="43" t="str">
        <f ca="1">IF(AF14="","",IF(INDEX(Data!$BR:$BR,MATCH(AF14,Data!$A:$A,0),1)=0,"",INDEX(Data!$BR:$BR,MATCH(AF14,Data!$A:$A,0),1)))</f>
        <v/>
      </c>
      <c r="AF14" s="43" t="str" cm="1">
        <f t="array" aca="1" ref="AF14" ca="1">IFERROR(_xlfn.SINGLE(INDEX(Data!$A$1:AM$1009,_xlfn.AGGREGATE(15,6,(OFFSET(Data!$A$1,0,MATCH(AF$6,Data!$1:$1,0)-1,1000,1)=IF(AF$7="","Yes",AF$7))/(OFFSET(Data!$A$1,0,MATCH(AF$6,Data!$1:$1,0)-1,1000,1)=IF(AF$7="","Yes",AF$7))*ROW(Data!$C$1:$C$1009),ROW(AF14)-ROW(AF$7)),1)),"")</f>
        <v>RT Documentary</v>
      </c>
      <c r="AG14" s="43" t="str">
        <f ca="1">IF(AH14="","",IF(INDEX(Data!$BR:$BR,MATCH(AH14,Data!$A:$A,0),1)=0,"",INDEX(Data!$BR:$BR,MATCH(AH14,Data!$A:$A,0),1)))</f>
        <v/>
      </c>
      <c r="AH14" s="43" t="str" cm="1">
        <f t="array" aca="1" ref="AH14" ca="1">IFERROR(_xlfn.SINGLE(INDEX(Data!$A$1:AO$1009,_xlfn.AGGREGATE(15,6,(OFFSET(Data!$A$1,0,MATCH(AH$6,Data!$1:$1,0)-1,1000,1)=IF(AH$7="","Yes",AH$7))/(OFFSET(Data!$A$1,0,MATCH(AH$6,Data!$1:$1,0)-1,1000,1)=IF(AH$7="","Yes",AH$7))*ROW(Data!$C$1:$C$1009),ROW(AH14)-ROW(AH$7)),1)),"")</f>
        <v>Insp</v>
      </c>
      <c r="AI14" s="43" t="str">
        <f ca="1">IF(AJ14="","",IF(INDEX(Data!$BR:$BR,MATCH(AJ14,Data!$A:$A,0),1)=0,"",INDEX(Data!$BR:$BR,MATCH(AJ14,Data!$A:$A,0),1)))</f>
        <v/>
      </c>
      <c r="AJ14" s="43" t="str" cm="1">
        <f t="array" aca="1" ref="AJ14" ca="1">IFERROR(_xlfn.SINGLE(INDEX(Data!$A$1:AQ$1009,_xlfn.AGGREGATE(15,6,(OFFSET(Data!$A$1,0,MATCH(AJ$6,Data!$1:$1,0)-1,1000,1)=IF(AJ$7="","Yes",AJ$7))/(OFFSET(Data!$A$1,0,MATCH(AJ$6,Data!$1:$1,0)-1,1000,1)=IF(AJ$7="","Yes",AJ$7))*ROW(Data!$C$1:$C$1009),ROW(AJ14)-ROW(AJ$7)),1)),"")</f>
        <v>Bein Laliga</v>
      </c>
      <c r="AK14" s="43" t="str">
        <f ca="1">IF(AL14="","",IF(INDEX(Data!$BR:$BR,MATCH(AL14,Data!$A:$A,0),1)=0,"",INDEX(Data!$BR:$BR,MATCH(AL14,Data!$A:$A,0),1)))</f>
        <v/>
      </c>
      <c r="AL14" s="43" t="str" cm="1">
        <f t="array" aca="1" ref="AL14" ca="1">IFERROR(_xlfn.SINGLE(INDEX(Data!$A$1:AS$1009,_xlfn.AGGREGATE(15,6,(OFFSET(Data!$A$1,0,MATCH(AL$6,Data!$1:$1,0)-1,1000,1)=IF(AL$7="","Yes",AL$7))/(OFFSET(Data!$A$1,0,MATCH(AL$6,Data!$1:$1,0)-1,1000,1)=IF(AL$7="","Yes",AL$7))*ROW(Data!$C$1:$C$1009),ROW(AL14)-ROW(AL$7)),1)),"")</f>
        <v>ESPN Deportes</v>
      </c>
      <c r="AM14" s="43" t="str">
        <f ca="1">IF(AN14="","",IF(INDEX(Data!$BR:$BR,MATCH(AN14,Data!$A:$A,0),1)=0,"",INDEX(Data!$BR:$BR,MATCH(AN14,Data!$A:$A,0),1)))</f>
        <v/>
      </c>
      <c r="AN14" s="43" t="str" cm="1">
        <f t="array" aca="1" ref="AN14" ca="1">IFERROR(_xlfn.SINGLE(INDEX(Data!$A$1:AU$1009,_xlfn.AGGREGATE(15,6,(OFFSET(Data!$A$1,0,MATCH(AN$6,Data!$1:$1,0)-1,1000,1)=IF(AN$7="","Yes",AN$7))/(OFFSET(Data!$A$1,0,MATCH(AN$6,Data!$1:$1,0)-1,1000,1)=IF(AN$7="","Yes",AN$7))*ROW(Data!$C$1:$C$1009),ROW(AN14)-ROW(AN$7)),1)),"")</f>
        <v>BBC World News</v>
      </c>
    </row>
    <row r="15" spans="1:40" x14ac:dyDescent="0.4">
      <c r="A15" s="43" t="str">
        <f ca="1">IF(B15="","",IF(INDEX(Data!$BR:$BR,MATCH(B15,Data!$A:$A,0),1)=0,"",INDEX(Data!$BR:$BR,MATCH(B15,Data!$A:$A,0),1)))</f>
        <v/>
      </c>
      <c r="B15" s="43" t="str" cm="1">
        <f t="array" aca="1" ref="B15" ca="1">IFERROR(_xlfn.SINGLE(INDEX(Data!A$1:$A$1007,_xlfn.AGGREGATE(15,6,(OFFSET(Data!$A$1,0,MATCH(B$6,Data!$1:$1,0)-1,1000,1)=IF(B$7="","Yes",B$7))/(OFFSET(Data!$A$1,0,MATCH(B$6,Data!$1:$1,0)-1,1000,1)=IF(B$7="","Yes",B$7))*ROW(Data!$C$1:$C$1007),ROW(B15)-ROW(B$7)),1)),"")</f>
        <v>BBC America</v>
      </c>
      <c r="C15" s="43" t="str">
        <f ca="1">IF(D15="","",IF(INDEX(Data!$BR:$BR,MATCH(D15,Data!$A:$A,0),1)=0,"",INDEX(Data!$BR:$BR,MATCH(D15,Data!$A:$A,0),1)))</f>
        <v/>
      </c>
      <c r="D15" s="43" t="str" cm="1">
        <f t="array" aca="1" ref="D15" ca="1">IFERROR(_xlfn.SINGLE(INDEX(Data!$A$1:C$1007,_xlfn.AGGREGATE(15,6,(OFFSET(Data!$A$1,0,MATCH(D$6,Data!$1:$1,0)-1,1000,1)=IF(D$7="","Yes",D$7))/(OFFSET(Data!$A$1,0,MATCH(D$6,Data!$1:$1,0)-1,1000,1)=IF(D$7="","Yes",D$7))*ROW(Data!$C$1:$C$1007),ROW(D15)-ROW(D$7)),1)),"")</f>
        <v>Cheddar</v>
      </c>
      <c r="E15" s="43" t="str">
        <f ca="1">IF(F15="","",IF(INDEX(Data!$BR:$BR,MATCH(F15,Data!$A:$A,0),1)=0,"",INDEX(Data!$BR:$BR,MATCH(F15,Data!$A:$A,0),1)))</f>
        <v/>
      </c>
      <c r="F15" s="43" t="str" cm="1">
        <f t="array" aca="1" ref="F15" ca="1">IFERROR(_xlfn.SINGLE(INDEX(Data!$A$1:E$1009,_xlfn.AGGREGATE(15,6,(OFFSET(Data!$A$1,0,MATCH(F$6,Data!$1:$1,0)-1,1000,1)=IF(F$7="","Yes",F$7))/(OFFSET(Data!$A$1,0,MATCH(F$6,Data!$1:$1,0)-1,1000,1)=IF(F$7="","Yes",F$7))*ROW(Data!$C$1:$C$1009),ROW(F15)-ROW(F$7)),1)),"")</f>
        <v>Bravo</v>
      </c>
      <c r="G15" s="43" t="str">
        <f ca="1">IF(H15="","",IF(INDEX(Data!$BR:$BR,MATCH(H15,Data!$A:$A,0),1)=0,"",INDEX(Data!$BR:$BR,MATCH(H15,Data!$A:$A,0),1)))</f>
        <v/>
      </c>
      <c r="H15" s="43" t="str" cm="1">
        <f t="array" aca="1" ref="H15" ca="1">IFERROR(_xlfn.SINGLE(INDEX(Data!$A$1:G$1009,_xlfn.AGGREGATE(15,6,(OFFSET(Data!$A$1,0,MATCH(H$6,Data!$1:$1,0)-1,1000,1)=IF(H$7="","Yes",H$7))/(OFFSET(Data!$A$1,0,MATCH(H$6,Data!$1:$1,0)-1,1000,1)=IF(H$7="","Yes",H$7))*ROW(Data!$C$1:$C$1009),ROW(H15)-ROW(H$7)),1)),"")</f>
        <v>Bravo</v>
      </c>
      <c r="I15" s="43">
        <f ca="1">IF(J15="","",IF(INDEX(Data!$BR:$BR,MATCH(J15,Data!$A:$A,0),1)=0,"",INDEX(Data!$BR:$BR,MATCH(J15,Data!$A:$A,0),1)))</f>
        <v>1</v>
      </c>
      <c r="J15" s="43" t="str" cm="1">
        <f t="array" aca="1" ref="J15" ca="1">IFERROR(_xlfn.SINGLE(INDEX(Data!$A$1:J$1009,_xlfn.AGGREGATE(15,6,(OFFSET(Data!$A$1,0,MATCH(J$6,Data!$1:$1,0)-1,1000,1)=IF(J$7="","Yes",J$7))/(OFFSET(Data!$A$1,0,MATCH(J$6,Data!$1:$1,0)-1,1000,1)=IF(J$7="","Yes",J$7))*ROW(Data!$C$1:$C$1009),ROW(J15)-ROW(J$7)),1)),"")</f>
        <v>CBS</v>
      </c>
      <c r="K15" s="43" t="str">
        <f ca="1">IF(L15="","",IF(INDEX(Data!$BR:$BR,MATCH(L15,Data!$A:$A,0),1)=0,"",INDEX(Data!$BR:$BR,MATCH(L15,Data!$A:$A,0),1)))</f>
        <v/>
      </c>
      <c r="L15" s="43" t="str" cm="1">
        <f t="array" aca="1" ref="L15" ca="1">IFERROR(_xlfn.SINGLE(INDEX(Data!$A$1:L$1009,_xlfn.AGGREGATE(15,6,(OFFSET(Data!$A$1,0,MATCH(L$6,Data!$1:$1,0)-1,1000,1)=IF(L$7="","Yes",L$7))/(OFFSET(Data!$A$1,0,MATCH(L$6,Data!$1:$1,0)-1,1000,1)=IF(L$7="","Yes",L$7))*ROW(Data!$C$1:$C$1009),ROW(L15)-ROW(L$7)),1)),"")</f>
        <v>Cartoon Network</v>
      </c>
      <c r="M15" s="43" t="str">
        <f ca="1">IF(N15="","",IF(INDEX(Data!$BR:$BR,MATCH(N15,Data!$A:$A,0),1)=0,"",INDEX(Data!$BR:$BR,MATCH(N15,Data!$A:$A,0),1)))</f>
        <v/>
      </c>
      <c r="N15" s="43" t="str" cm="1">
        <f t="array" aca="1" ref="N15" ca="1">IFERROR(_xlfn.SINGLE(INDEX(Data!$A$1:N$1009,_xlfn.AGGREGATE(15,6,(OFFSET(Data!$A$1,0,MATCH(N$6,Data!$1:$1,0)-1,1000,1)=IF(N$7="","Yes",N$7))/(OFFSET(Data!$A$1,0,MATCH(N$6,Data!$1:$1,0)-1,1000,1)=IF(N$7="","Yes",N$7))*ROW(Data!$C$1:$C$1009),ROW(N15)-ROW(N$7)),1)),"")</f>
        <v>Baby First</v>
      </c>
      <c r="O15" s="43" t="str">
        <f ca="1">IF(P15="","",IF(INDEX(Data!$BR:$BR,MATCH(P15,Data!$A:$A,0),1)=0,"",INDEX(Data!$BR:$BR,MATCH(P15,Data!$A:$A,0),1)))</f>
        <v/>
      </c>
      <c r="P15" s="43" t="str" cm="1">
        <f t="array" aca="1" ref="P15" ca="1">IFERROR(_xlfn.SINGLE(INDEX(Data!$A$1:Q$1009,_xlfn.AGGREGATE(15,6,(OFFSET(Data!$A$1,0,MATCH(P$6,Data!$1:$1,0)-1,1000,1)=IF(P$7="","Yes",P$7))/(OFFSET(Data!$A$1,0,MATCH(P$6,Data!$1:$1,0)-1,1000,1)=IF(P$7="","Yes",P$7))*ROW(Data!$C$1:$C$1009),ROW(P15)-ROW(P$7)),1)),"")</f>
        <v>AXS TV</v>
      </c>
      <c r="Q15" s="43" t="str">
        <f ca="1">IF(R15="","",IF(INDEX(Data!$BR:$BR,MATCH(R15,Data!$A:$A,0),1)=0,"",INDEX(Data!$BR:$BR,MATCH(R15,Data!$A:$A,0),1)))</f>
        <v/>
      </c>
      <c r="R15" s="43" t="str" cm="1">
        <f t="array" aca="1" ref="R15" ca="1">IFERROR(_xlfn.SINGLE(INDEX(Data!$A$1:R$1009,_xlfn.AGGREGATE(15,6,(OFFSET(Data!$A$1,0,MATCH(R$6,Data!$1:$1,0)-1,1000,1)=IF(R$7="","Yes",R$7))/(OFFSET(Data!$A$1,0,MATCH(R$6,Data!$1:$1,0)-1,1000,1)=IF(R$7="","Yes",R$7))*ROW(Data!$C$1:$C$1009),ROW(R15)-ROW(R$7)),1)),"")</f>
        <v>Animal Planet</v>
      </c>
      <c r="S15" s="43" t="str">
        <f ca="1">IF(T15="","",IF(INDEX(Data!$BR:$BR,MATCH(T15,Data!$A:$A,0),1)=0,"",INDEX(Data!$BR:$BR,MATCH(T15,Data!$A:$A,0),1)))</f>
        <v/>
      </c>
      <c r="T15" s="43" t="str" cm="1">
        <f t="array" aca="1" ref="T15" ca="1">IFERROR(_xlfn.SINGLE(INDEX(Data!$A$1:S$1009,_xlfn.AGGREGATE(15,6,(OFFSET(Data!$A$1,0,MATCH(T$6,Data!$1:$1,0)-1,1000,1)=IF(T$7="","Yes",T$7))/(OFFSET(Data!$A$1,0,MATCH(T$6,Data!$1:$1,0)-1,1000,1)=IF(T$7="","Yes",T$7))*ROW(Data!$C$1:$C$1009),ROW(T15)-ROW(T$7)),1)),"")</f>
        <v>Animal Planet</v>
      </c>
      <c r="U15" s="43" t="str">
        <f ca="1">IF(V15="","",IF(INDEX(Data!$BR:$BR,MATCH(V15,Data!$A:$A,0),1)=0,"",INDEX(Data!$BR:$BR,MATCH(V15,Data!$A:$A,0),1)))</f>
        <v/>
      </c>
      <c r="V15" s="43" t="str" cm="1">
        <f t="array" aca="1" ref="V15" ca="1">IFERROR(_xlfn.SINGLE(INDEX(Data!$A$1:T$1009,_xlfn.AGGREGATE(15,6,(OFFSET(Data!$A$1,0,MATCH(V$6,Data!$1:$1,0)-1,1000,1)=IF(V$7="","Yes",V$7))/(OFFSET(Data!$A$1,0,MATCH(V$6,Data!$1:$1,0)-1,1000,1)=IF(V$7="","Yes",V$7))*ROW(Data!$C$1:$C$1009),ROW(V15)-ROW(V$7)),1)),"")</f>
        <v>American Heroes</v>
      </c>
      <c r="W15" s="43" t="str">
        <f ca="1">IF(X15="","",IF(INDEX(Data!$BR:$BR,MATCH(X15,Data!$A:$A,0),1)=0,"",INDEX(Data!$BR:$BR,MATCH(X15,Data!$A:$A,0),1)))</f>
        <v/>
      </c>
      <c r="X15" s="43" t="str" cm="1">
        <f t="array" aca="1" ref="X15" ca="1">IFERROR(_xlfn.SINGLE(INDEX(Data!$A$1:Y$1009,_xlfn.AGGREGATE(15,6,(OFFSET(Data!$A$1,0,MATCH(X$6,Data!$1:$1,0)-1,1000,1)=IF(X$7="","Yes",X$7))/(OFFSET(Data!$A$1,0,MATCH(X$6,Data!$1:$1,0)-1,1000,1)=IF(X$7="","Yes",X$7))*ROW(Data!$C$1:$C$1009),ROW(X15)-ROW(X$7)),1)),"")</f>
        <v>Antena 3</v>
      </c>
      <c r="Y15" s="43" t="str">
        <f ca="1">IF(Z15="","",IF(INDEX(Data!$BR:$BR,MATCH(Z15,Data!$A:$A,0),1)=0,"",INDEX(Data!$BR:$BR,MATCH(Z15,Data!$A:$A,0),1)))</f>
        <v/>
      </c>
      <c r="Z15" s="43" t="str" cm="1">
        <f t="array" aca="1" ref="Z15" ca="1">IFERROR(_xlfn.SINGLE(INDEX(Data!$A$1:AA$1009,_xlfn.AGGREGATE(15,6,(OFFSET(Data!$A$1,0,MATCH(Z$6,Data!$1:$1,0)-1,1000,1)=IF(Z$7="","Yes",Z$7))/(OFFSET(Data!$A$1,0,MATCH(Z$6,Data!$1:$1,0)-1,1000,1)=IF(Z$7="","Yes",Z$7))*ROW(Data!$C$1:$C$1009),ROW(Z15)-ROW(Z$7)),1)),"")</f>
        <v>BBC America</v>
      </c>
      <c r="AA15" s="43" t="str">
        <f ca="1">IF(AB15="","",IF(INDEX(Data!$BR:$BR,MATCH(AB15,Data!$A:$A,0),1)=0,"",INDEX(Data!$BR:$BR,MATCH(AB15,Data!$A:$A,0),1)))</f>
        <v/>
      </c>
      <c r="AB15" s="43" t="str" cm="1">
        <f t="array" aca="1" ref="AB15" ca="1">IFERROR(_xlfn.SINGLE(INDEX(Data!$A$1:AC$1009,_xlfn.AGGREGATE(15,6,(OFFSET(Data!$A$1,0,MATCH(AB$6,Data!$1:$1,0)-1,1000,1)=IF(AB$7="","Yes",AB$7))/(OFFSET(Data!$A$1,0,MATCH(AB$6,Data!$1:$1,0)-1,1000,1)=IF(AB$7="","Yes",AB$7))*ROW(Data!$C$1:$C$1009),ROW(AB15)-ROW(AB$7)),1)),"")</f>
        <v>Bloomberg TV</v>
      </c>
      <c r="AC15" s="43" t="str">
        <f ca="1">IF(AD15="","",IF(INDEX(Data!$BR:$BR,MATCH(AD15,Data!$A:$A,0),1)=0,"",INDEX(Data!$BR:$BR,MATCH(AD15,Data!$A:$A,0),1)))</f>
        <v/>
      </c>
      <c r="AD15" s="43" t="str" cm="1">
        <f t="array" aca="1" ref="AD15" ca="1">IFERROR(_xlfn.SINGLE(INDEX(Data!$A$1:AE$1009,_xlfn.AGGREGATE(15,6,(OFFSET(Data!$A$1,0,MATCH(AD$6,Data!$1:$1,0)-1,1000,1)=IF(AD$7="","Yes",AD$7))/(OFFSET(Data!$A$1,0,MATCH(AD$6,Data!$1:$1,0)-1,1000,1)=IF(AD$7="","Yes",AD$7))*ROW(Data!$C$1:$C$1009),ROW(AD15)-ROW(AD$7)),1)),"")</f>
        <v>Bein Connect 4</v>
      </c>
      <c r="AE15" s="43" t="str">
        <f ca="1">IF(AF15="","",IF(INDEX(Data!$BR:$BR,MATCH(AF15,Data!$A:$A,0),1)=0,"",INDEX(Data!$BR:$BR,MATCH(AF15,Data!$A:$A,0),1)))</f>
        <v/>
      </c>
      <c r="AF15" s="43" t="str" cm="1">
        <f t="array" aca="1" ref="AF15" ca="1">IFERROR(_xlfn.SINGLE(INDEX(Data!$A$1:AM$1009,_xlfn.AGGREGATE(15,6,(OFFSET(Data!$A$1,0,MATCH(AF$6,Data!$1:$1,0)-1,1000,1)=IF(AF$7="","Yes",AF$7))/(OFFSET(Data!$A$1,0,MATCH(AF$6,Data!$1:$1,0)-1,1000,1)=IF(AF$7="","Yes",AF$7))*ROW(Data!$C$1:$C$1009),ROW(AF15)-ROW(AF$7)),1)),"")</f>
        <v>RT Espanol</v>
      </c>
      <c r="AG15" s="43" t="str">
        <f ca="1">IF(AH15="","",IF(INDEX(Data!$BR:$BR,MATCH(AH15,Data!$A:$A,0),1)=0,"",INDEX(Data!$BR:$BR,MATCH(AH15,Data!$A:$A,0),1)))</f>
        <v/>
      </c>
      <c r="AH15" s="43" t="str" cm="1">
        <f t="array" aca="1" ref="AH15" ca="1">IFERROR(_xlfn.SINGLE(INDEX(Data!$A$1:AO$1009,_xlfn.AGGREGATE(15,6,(OFFSET(Data!$A$1,0,MATCH(AH$6,Data!$1:$1,0)-1,1000,1)=IF(AH$7="","Yes",AH$7))/(OFFSET(Data!$A$1,0,MATCH(AH$6,Data!$1:$1,0)-1,1000,1)=IF(AH$7="","Yes",AH$7))*ROW(Data!$C$1:$C$1009),ROW(AH15)-ROW(AH$7)),1)),"")</f>
        <v>Light TV</v>
      </c>
      <c r="AI15" s="43" t="str">
        <f ca="1">IF(AJ15="","",IF(INDEX(Data!$BR:$BR,MATCH(AJ15,Data!$A:$A,0),1)=0,"",INDEX(Data!$BR:$BR,MATCH(AJ15,Data!$A:$A,0),1)))</f>
        <v/>
      </c>
      <c r="AJ15" s="43" t="str" cm="1">
        <f t="array" aca="1" ref="AJ15" ca="1">IFERROR(_xlfn.SINGLE(INDEX(Data!$A$1:AQ$1009,_xlfn.AGGREGATE(15,6,(OFFSET(Data!$A$1,0,MATCH(AJ$6,Data!$1:$1,0)-1,1000,1)=IF(AJ$7="","Yes",AJ$7))/(OFFSET(Data!$A$1,0,MATCH(AJ$6,Data!$1:$1,0)-1,1000,1)=IF(AJ$7="","Yes",AJ$7))*ROW(Data!$C$1:$C$1009),ROW(AJ15)-ROW(AJ$7)),1)),"")</f>
        <v>BET</v>
      </c>
      <c r="AK15" s="43" t="str">
        <f ca="1">IF(AL15="","",IF(INDEX(Data!$BR:$BR,MATCH(AL15,Data!$A:$A,0),1)=0,"",INDEX(Data!$BR:$BR,MATCH(AL15,Data!$A:$A,0),1)))</f>
        <v/>
      </c>
      <c r="AL15" s="43" t="str" cm="1">
        <f t="array" aca="1" ref="AL15" ca="1">IFERROR(_xlfn.SINGLE(INDEX(Data!$A$1:AS$1009,_xlfn.AGGREGATE(15,6,(OFFSET(Data!$A$1,0,MATCH(AL$6,Data!$1:$1,0)-1,1000,1)=IF(AL$7="","Yes",AL$7))/(OFFSET(Data!$A$1,0,MATCH(AL$6,Data!$1:$1,0)-1,1000,1)=IF(AL$7="","Yes",AL$7))*ROW(Data!$C$1:$C$1009),ROW(AL15)-ROW(AL$7)),1)),"")</f>
        <v>Fox Deportes</v>
      </c>
      <c r="AM15" s="43" t="str">
        <f ca="1">IF(AN15="","",IF(INDEX(Data!$BR:$BR,MATCH(AN15,Data!$A:$A,0),1)=0,"",INDEX(Data!$BR:$BR,MATCH(AN15,Data!$A:$A,0),1)))</f>
        <v/>
      </c>
      <c r="AN15" s="43" t="str" cm="1">
        <f t="array" aca="1" ref="AN15" ca="1">IFERROR(_xlfn.SINGLE(INDEX(Data!$A$1:AU$1009,_xlfn.AGGREGATE(15,6,(OFFSET(Data!$A$1,0,MATCH(AN$6,Data!$1:$1,0)-1,1000,1)=IF(AN$7="","Yes",AN$7))/(OFFSET(Data!$A$1,0,MATCH(AN$6,Data!$1:$1,0)-1,1000,1)=IF(AN$7="","Yes",AN$7))*ROW(Data!$C$1:$C$1009),ROW(AN15)-ROW(AN$7)),1)),"")</f>
        <v>BET</v>
      </c>
    </row>
    <row r="16" spans="1:40" x14ac:dyDescent="0.4">
      <c r="A16" s="43" t="str">
        <f ca="1">IF(B16="","",IF(INDEX(Data!$BR:$BR,MATCH(B16,Data!$A:$A,0),1)=0,"",INDEX(Data!$BR:$BR,MATCH(B16,Data!$A:$A,0),1)))</f>
        <v/>
      </c>
      <c r="B16" s="43" t="str" cm="1">
        <f t="array" aca="1" ref="B16" ca="1">IFERROR(_xlfn.SINGLE(INDEX(Data!A$1:$A$1007,_xlfn.AGGREGATE(15,6,(OFFSET(Data!$A$1,0,MATCH(B$6,Data!$1:$1,0)-1,1000,1)=IF(B$7="","Yes",B$7))/(OFFSET(Data!$A$1,0,MATCH(B$6,Data!$1:$1,0)-1,1000,1)=IF(B$7="","Yes",B$7))*ROW(Data!$C$1:$C$1007),ROW(B16)-ROW(B$7)),1)),"")</f>
        <v>BBC World News</v>
      </c>
      <c r="C16" s="43" t="str">
        <f ca="1">IF(D16="","",IF(INDEX(Data!$BR:$BR,MATCH(D16,Data!$A:$A,0),1)=0,"",INDEX(Data!$BR:$BR,MATCH(D16,Data!$A:$A,0),1)))</f>
        <v/>
      </c>
      <c r="D16" s="43" t="str" cm="1">
        <f t="array" aca="1" ref="D16" ca="1">IFERROR(_xlfn.SINGLE(INDEX(Data!$A$1:C$1007,_xlfn.AGGREGATE(15,6,(OFFSET(Data!$A$1,0,MATCH(D$6,Data!$1:$1,0)-1,1000,1)=IF(D$7="","Yes",D$7))/(OFFSET(Data!$A$1,0,MATCH(D$6,Data!$1:$1,0)-1,1000,1)=IF(D$7="","Yes",D$7))*ROW(Data!$C$1:$C$1007),ROW(D16)-ROW(D$7)),1)),"")</f>
        <v>CNN</v>
      </c>
      <c r="E16" s="43" t="str">
        <f ca="1">IF(F16="","",IF(INDEX(Data!$BR:$BR,MATCH(F16,Data!$A:$A,0),1)=0,"",INDEX(Data!$BR:$BR,MATCH(F16,Data!$A:$A,0),1)))</f>
        <v/>
      </c>
      <c r="F16" s="43" t="str" cm="1">
        <f t="array" aca="1" ref="F16" ca="1">IFERROR(_xlfn.SINGLE(INDEX(Data!$A$1:E$1009,_xlfn.AGGREGATE(15,6,(OFFSET(Data!$A$1,0,MATCH(F$6,Data!$1:$1,0)-1,1000,1)=IF(F$7="","Yes",F$7))/(OFFSET(Data!$A$1,0,MATCH(F$6,Data!$1:$1,0)-1,1000,1)=IF(F$7="","Yes",F$7))*ROW(Data!$C$1:$C$1009),ROW(F16)-ROW(F$7)),1)),"")</f>
        <v>Cartoon Network</v>
      </c>
      <c r="G16" s="43" t="str">
        <f ca="1">IF(H16="","",IF(INDEX(Data!$BR:$BR,MATCH(H16,Data!$A:$A,0),1)=0,"",INDEX(Data!$BR:$BR,MATCH(H16,Data!$A:$A,0),1)))</f>
        <v/>
      </c>
      <c r="H16" s="43" t="str" cm="1">
        <f t="array" aca="1" ref="H16" ca="1">IFERROR(_xlfn.SINGLE(INDEX(Data!$A$1:G$1009,_xlfn.AGGREGATE(15,6,(OFFSET(Data!$A$1,0,MATCH(H$6,Data!$1:$1,0)-1,1000,1)=IF(H$7="","Yes",H$7))/(OFFSET(Data!$A$1,0,MATCH(H$6,Data!$1:$1,0)-1,1000,1)=IF(H$7="","Yes",H$7))*ROW(Data!$C$1:$C$1009),ROW(H16)-ROW(H$7)),1)),"")</f>
        <v>Cartoon Network</v>
      </c>
      <c r="I16" s="43" t="str">
        <f ca="1">IF(J16="","",IF(INDEX(Data!$BR:$BR,MATCH(J16,Data!$A:$A,0),1)=0,"",INDEX(Data!$BR:$BR,MATCH(J16,Data!$A:$A,0),1)))</f>
        <v/>
      </c>
      <c r="J16" s="43" t="str" cm="1">
        <f t="array" aca="1" ref="J16" ca="1">IFERROR(_xlfn.SINGLE(INDEX(Data!$A$1:J$1009,_xlfn.AGGREGATE(15,6,(OFFSET(Data!$A$1,0,MATCH(J$6,Data!$1:$1,0)-1,1000,1)=IF(J$7="","Yes",J$7))/(OFFSET(Data!$A$1,0,MATCH(J$6,Data!$1:$1,0)-1,1000,1)=IF(J$7="","Yes",J$7))*ROW(Data!$C$1:$C$1009),ROW(J16)-ROW(J$7)),1)),"")</f>
        <v>Cheddar</v>
      </c>
      <c r="K16" s="43">
        <f ca="1">IF(L16="","",IF(INDEX(Data!$BR:$BR,MATCH(L16,Data!$A:$A,0),1)=0,"",INDEX(Data!$BR:$BR,MATCH(L16,Data!$A:$A,0),1)))</f>
        <v>1</v>
      </c>
      <c r="L16" s="43" t="str" cm="1">
        <f t="array" aca="1" ref="L16" ca="1">IFERROR(_xlfn.SINGLE(INDEX(Data!$A$1:L$1009,_xlfn.AGGREGATE(15,6,(OFFSET(Data!$A$1,0,MATCH(L$6,Data!$1:$1,0)-1,1000,1)=IF(L$7="","Yes",L$7))/(OFFSET(Data!$A$1,0,MATCH(L$6,Data!$1:$1,0)-1,1000,1)=IF(L$7="","Yes",L$7))*ROW(Data!$C$1:$C$1009),ROW(L16)-ROW(L$7)),1)),"")</f>
        <v>CBS</v>
      </c>
      <c r="M16" s="43" t="str">
        <f ca="1">IF(N16="","",IF(INDEX(Data!$BR:$BR,MATCH(N16,Data!$A:$A,0),1)=0,"",INDEX(Data!$BR:$BR,MATCH(N16,Data!$A:$A,0),1)))</f>
        <v/>
      </c>
      <c r="N16" s="43" t="str" cm="1">
        <f t="array" aca="1" ref="N16" ca="1">IFERROR(_xlfn.SINGLE(INDEX(Data!$A$1:N$1009,_xlfn.AGGREGATE(15,6,(OFFSET(Data!$A$1,0,MATCH(N$6,Data!$1:$1,0)-1,1000,1)=IF(N$7="","Yes",N$7))/(OFFSET(Data!$A$1,0,MATCH(N$6,Data!$1:$1,0)-1,1000,1)=IF(N$7="","Yes",N$7))*ROW(Data!$C$1:$C$1009),ROW(N16)-ROW(N$7)),1)),"")</f>
        <v>BBC America</v>
      </c>
      <c r="O16" s="43" t="str">
        <f ca="1">IF(P16="","",IF(INDEX(Data!$BR:$BR,MATCH(P16,Data!$A:$A,0),1)=0,"",INDEX(Data!$BR:$BR,MATCH(P16,Data!$A:$A,0),1)))</f>
        <v/>
      </c>
      <c r="P16" s="43" t="str" cm="1">
        <f t="array" aca="1" ref="P16" ca="1">IFERROR(_xlfn.SINGLE(INDEX(Data!$A$1:Q$1009,_xlfn.AGGREGATE(15,6,(OFFSET(Data!$A$1,0,MATCH(P$6,Data!$1:$1,0)-1,1000,1)=IF(P$7="","Yes",P$7))/(OFFSET(Data!$A$1,0,MATCH(P$6,Data!$1:$1,0)-1,1000,1)=IF(P$7="","Yes",P$7))*ROW(Data!$C$1:$C$1009),ROW(P16)-ROW(P$7)),1)),"")</f>
        <v>Baby First</v>
      </c>
      <c r="Q16" s="43">
        <f ca="1">IF(R16="","",IF(INDEX(Data!$BR:$BR,MATCH(R16,Data!$A:$A,0),1)=0,"",INDEX(Data!$BR:$BR,MATCH(R16,Data!$A:$A,0),1)))</f>
        <v>2</v>
      </c>
      <c r="R16" s="43" t="str" cm="1">
        <f t="array" aca="1" ref="R16" ca="1">IFERROR(_xlfn.SINGLE(INDEX(Data!$A$1:R$1009,_xlfn.AGGREGATE(15,6,(OFFSET(Data!$A$1,0,MATCH(R$6,Data!$1:$1,0)-1,1000,1)=IF(R$7="","Yes",R$7))/(OFFSET(Data!$A$1,0,MATCH(R$6,Data!$1:$1,0)-1,1000,1)=IF(R$7="","Yes",R$7))*ROW(Data!$C$1:$C$1009),ROW(R16)-ROW(R$7)),1)),"")</f>
        <v>Aspire</v>
      </c>
      <c r="S16" s="43">
        <f ca="1">IF(T16="","",IF(INDEX(Data!$BR:$BR,MATCH(T16,Data!$A:$A,0),1)=0,"",INDEX(Data!$BR:$BR,MATCH(T16,Data!$A:$A,0),1)))</f>
        <v>2</v>
      </c>
      <c r="T16" s="43" t="str" cm="1">
        <f t="array" aca="1" ref="T16" ca="1">IFERROR(_xlfn.SINGLE(INDEX(Data!$A$1:S$1009,_xlfn.AGGREGATE(15,6,(OFFSET(Data!$A$1,0,MATCH(T$6,Data!$1:$1,0)-1,1000,1)=IF(T$7="","Yes",T$7))/(OFFSET(Data!$A$1,0,MATCH(T$6,Data!$1:$1,0)-1,1000,1)=IF(T$7="","Yes",T$7))*ROW(Data!$C$1:$C$1009),ROW(T16)-ROW(T$7)),1)),"")</f>
        <v>Aspire</v>
      </c>
      <c r="U16" s="43" t="str">
        <f ca="1">IF(V16="","",IF(INDEX(Data!$BR:$BR,MATCH(V16,Data!$A:$A,0),1)=0,"",INDEX(Data!$BR:$BR,MATCH(V16,Data!$A:$A,0),1)))</f>
        <v/>
      </c>
      <c r="V16" s="43" t="str" cm="1">
        <f t="array" aca="1" ref="V16" ca="1">IFERROR(_xlfn.SINGLE(INDEX(Data!$A$1:T$1009,_xlfn.AGGREGATE(15,6,(OFFSET(Data!$A$1,0,MATCH(V$6,Data!$1:$1,0)-1,1000,1)=IF(V$7="","Yes",V$7))/(OFFSET(Data!$A$1,0,MATCH(V$6,Data!$1:$1,0)-1,1000,1)=IF(V$7="","Yes",V$7))*ROW(Data!$C$1:$C$1009),ROW(V16)-ROW(V$7)),1)),"")</f>
        <v>Animal Planet</v>
      </c>
      <c r="W16" s="43" t="str">
        <f ca="1">IF(X16="","",IF(INDEX(Data!$BR:$BR,MATCH(X16,Data!$A:$A,0),1)=0,"",INDEX(Data!$BR:$BR,MATCH(X16,Data!$A:$A,0),1)))</f>
        <v/>
      </c>
      <c r="X16" s="43" t="str" cm="1">
        <f t="array" aca="1" ref="X16" ca="1">IFERROR(_xlfn.SINGLE(INDEX(Data!$A$1:Y$1009,_xlfn.AGGREGATE(15,6,(OFFSET(Data!$A$1,0,MATCH(X$6,Data!$1:$1,0)-1,1000,1)=IF(X$7="","Yes",X$7))/(OFFSET(Data!$A$1,0,MATCH(X$6,Data!$1:$1,0)-1,1000,1)=IF(X$7="","Yes",X$7))*ROW(Data!$C$1:$C$1009),ROW(X16)-ROW(X$7)),1)),"")</f>
        <v>Atres Series</v>
      </c>
      <c r="Y16" s="43" t="str">
        <f ca="1">IF(Z16="","",IF(INDEX(Data!$BR:$BR,MATCH(Z16,Data!$A:$A,0),1)=0,"",INDEX(Data!$BR:$BR,MATCH(Z16,Data!$A:$A,0),1)))</f>
        <v/>
      </c>
      <c r="Z16" s="43" t="str" cm="1">
        <f t="array" aca="1" ref="Z16" ca="1">IFERROR(_xlfn.SINGLE(INDEX(Data!$A$1:AA$1009,_xlfn.AGGREGATE(15,6,(OFFSET(Data!$A$1,0,MATCH(Z$6,Data!$1:$1,0)-1,1000,1)=IF(Z$7="","Yes",Z$7))/(OFFSET(Data!$A$1,0,MATCH(Z$6,Data!$1:$1,0)-1,1000,1)=IF(Z$7="","Yes",Z$7))*ROW(Data!$C$1:$C$1009),ROW(Z16)-ROW(Z$7)),1)),"")</f>
        <v>BBC World News</v>
      </c>
      <c r="AA16" s="43">
        <f ca="1">IF(AB16="","",IF(INDEX(Data!$BR:$BR,MATCH(AB16,Data!$A:$A,0),1)=0,"",INDEX(Data!$BR:$BR,MATCH(AB16,Data!$A:$A,0),1)))</f>
        <v>3</v>
      </c>
      <c r="AB16" s="43" t="str" cm="1">
        <f t="array" aca="1" ref="AB16" ca="1">IFERROR(_xlfn.SINGLE(INDEX(Data!$A$1:AC$1009,_xlfn.AGGREGATE(15,6,(OFFSET(Data!$A$1,0,MATCH(AB$6,Data!$1:$1,0)-1,1000,1)=IF(AB$7="","Yes",AB$7))/(OFFSET(Data!$A$1,0,MATCH(AB$6,Data!$1:$1,0)-1,1000,1)=IF(AB$7="","Yes",AB$7))*ROW(Data!$C$1:$C$1009),ROW(AB16)-ROW(AB$7)),1)),"")</f>
        <v>Boomerang</v>
      </c>
      <c r="AC16" s="43" t="str">
        <f ca="1">IF(AD16="","",IF(INDEX(Data!$BR:$BR,MATCH(AD16,Data!$A:$A,0),1)=0,"",INDEX(Data!$BR:$BR,MATCH(AD16,Data!$A:$A,0),1)))</f>
        <v/>
      </c>
      <c r="AD16" s="43" t="str" cm="1">
        <f t="array" aca="1" ref="AD16" ca="1">IFERROR(_xlfn.SINGLE(INDEX(Data!$A$1:AE$1009,_xlfn.AGGREGATE(15,6,(OFFSET(Data!$A$1,0,MATCH(AD$6,Data!$1:$1,0)-1,1000,1)=IF(AD$7="","Yes",AD$7))/(OFFSET(Data!$A$1,0,MATCH(AD$6,Data!$1:$1,0)-1,1000,1)=IF(AD$7="","Yes",AD$7))*ROW(Data!$C$1:$C$1009),ROW(AD16)-ROW(AD$7)),1)),"")</f>
        <v>Bein Connect 5</v>
      </c>
      <c r="AE16" s="43" t="str">
        <f ca="1">IF(AF16="","",IF(INDEX(Data!$BR:$BR,MATCH(AF16,Data!$A:$A,0),1)=0,"",INDEX(Data!$BR:$BR,MATCH(AF16,Data!$A:$A,0),1)))</f>
        <v/>
      </c>
      <c r="AF16" s="43" t="str" cm="1">
        <f t="array" aca="1" ref="AF16" ca="1">IFERROR(_xlfn.SINGLE(INDEX(Data!$A$1:AM$1009,_xlfn.AGGREGATE(15,6,(OFFSET(Data!$A$1,0,MATCH(AF$6,Data!$1:$1,0)-1,1000,1)=IF(AF$7="","Yes",AF$7))/(OFFSET(Data!$A$1,0,MATCH(AF$6,Data!$1:$1,0)-1,1000,1)=IF(AF$7="","Yes",AF$7))*ROW(Data!$C$1:$C$1009),ROW(AF16)-ROW(AF$7)),1)),"")</f>
        <v/>
      </c>
      <c r="AG16" s="43" t="str">
        <f ca="1">IF(AH16="","",IF(INDEX(Data!$BR:$BR,MATCH(AH16,Data!$A:$A,0),1)=0,"",INDEX(Data!$BR:$BR,MATCH(AH16,Data!$A:$A,0),1)))</f>
        <v/>
      </c>
      <c r="AH16" s="43" t="str" cm="1">
        <f t="array" aca="1" ref="AH16" ca="1">IFERROR(_xlfn.SINGLE(INDEX(Data!$A$1:AO$1009,_xlfn.AGGREGATE(15,6,(OFFSET(Data!$A$1,0,MATCH(AH$6,Data!$1:$1,0)-1,1000,1)=IF(AH$7="","Yes",AH$7))/(OFFSET(Data!$A$1,0,MATCH(AH$6,Data!$1:$1,0)-1,1000,1)=IF(AH$7="","Yes",AH$7))*ROW(Data!$C$1:$C$1009),ROW(AH16)-ROW(AH$7)),1)),"")</f>
        <v>Outdoor Channel</v>
      </c>
      <c r="AI16" s="43" t="str">
        <f ca="1">IF(AJ16="","",IF(INDEX(Data!$BR:$BR,MATCH(AJ16,Data!$A:$A,0),1)=0,"",INDEX(Data!$BR:$BR,MATCH(AJ16,Data!$A:$A,0),1)))</f>
        <v/>
      </c>
      <c r="AJ16" s="43" t="str" cm="1">
        <f t="array" aca="1" ref="AJ16" ca="1">IFERROR(_xlfn.SINGLE(INDEX(Data!$A$1:AQ$1009,_xlfn.AGGREGATE(15,6,(OFFSET(Data!$A$1,0,MATCH(AJ$6,Data!$1:$1,0)-1,1000,1)=IF(AJ$7="","Yes",AJ$7))/(OFFSET(Data!$A$1,0,MATCH(AJ$6,Data!$1:$1,0)-1,1000,1)=IF(AJ$7="","Yes",AJ$7))*ROW(Data!$C$1:$C$1009),ROW(AJ16)-ROW(AJ$7)),1)),"")</f>
        <v>Big Ten Network</v>
      </c>
      <c r="AK16" s="43" t="str">
        <f ca="1">IF(AL16="","",IF(INDEX(Data!$BR:$BR,MATCH(AL16,Data!$A:$A,0),1)=0,"",INDEX(Data!$BR:$BR,MATCH(AL16,Data!$A:$A,0),1)))</f>
        <v/>
      </c>
      <c r="AL16" s="43" t="str" cm="1">
        <f t="array" aca="1" ref="AL16" ca="1">IFERROR(_xlfn.SINGLE(INDEX(Data!$A$1:AS$1009,_xlfn.AGGREGATE(15,6,(OFFSET(Data!$A$1,0,MATCH(AL$6,Data!$1:$1,0)-1,1000,1)=IF(AL$7="","Yes",AL$7))/(OFFSET(Data!$A$1,0,MATCH(AL$6,Data!$1:$1,0)-1,1000,1)=IF(AL$7="","Yes",AL$7))*ROW(Data!$C$1:$C$1009),ROW(AL16)-ROW(AL$7)),1)),"")</f>
        <v>Foxlife</v>
      </c>
      <c r="AM16" s="43" t="str">
        <f ca="1">IF(AN16="","",IF(INDEX(Data!$BR:$BR,MATCH(AN16,Data!$A:$A,0),1)=0,"",INDEX(Data!$BR:$BR,MATCH(AN16,Data!$A:$A,0),1)))</f>
        <v/>
      </c>
      <c r="AN16" s="43" t="str" cm="1">
        <f t="array" aca="1" ref="AN16" ca="1">IFERROR(_xlfn.SINGLE(INDEX(Data!$A$1:AU$1009,_xlfn.AGGREGATE(15,6,(OFFSET(Data!$A$1,0,MATCH(AN$6,Data!$1:$1,0)-1,1000,1)=IF(AN$7="","Yes",AN$7))/(OFFSET(Data!$A$1,0,MATCH(AN$6,Data!$1:$1,0)-1,1000,1)=IF(AN$7="","Yes",AN$7))*ROW(Data!$C$1:$C$1009),ROW(AN16)-ROW(AN$7)),1)),"")</f>
        <v>BET Her</v>
      </c>
    </row>
    <row r="17" spans="1:40" ht="24" x14ac:dyDescent="0.4">
      <c r="A17" s="43" t="str">
        <f ca="1">IF(B17="","",IF(INDEX(Data!$BR:$BR,MATCH(B17,Data!$A:$A,0),1)=0,"",INDEX(Data!$BR:$BR,MATCH(B17,Data!$A:$A,0),1)))</f>
        <v/>
      </c>
      <c r="B17" s="43" t="str" cm="1">
        <f t="array" aca="1" ref="B17" ca="1">IFERROR(_xlfn.SINGLE(INDEX(Data!A$1:$A$1007,_xlfn.AGGREGATE(15,6,(OFFSET(Data!$A$1,0,MATCH(B$6,Data!$1:$1,0)-1,1000,1)=IF(B$7="","Yes",B$7))/(OFFSET(Data!$A$1,0,MATCH(B$6,Data!$1:$1,0)-1,1000,1)=IF(B$7="","Yes",B$7))*ROW(Data!$C$1:$C$1007),ROW(B17)-ROW(B$7)),1)),"")</f>
        <v>BET</v>
      </c>
      <c r="C17" s="43" t="str">
        <f ca="1">IF(D17="","",IF(INDEX(Data!$BR:$BR,MATCH(D17,Data!$A:$A,0),1)=0,"",INDEX(Data!$BR:$BR,MATCH(D17,Data!$A:$A,0),1)))</f>
        <v/>
      </c>
      <c r="D17" s="43" t="str" cm="1">
        <f t="array" aca="1" ref="D17" ca="1">IFERROR(_xlfn.SINGLE(INDEX(Data!$A$1:C$1007,_xlfn.AGGREGATE(15,6,(OFFSET(Data!$A$1,0,MATCH(D$6,Data!$1:$1,0)-1,1000,1)=IF(D$7="","Yes",D$7))/(OFFSET(Data!$A$1,0,MATCH(D$6,Data!$1:$1,0)-1,1000,1)=IF(D$7="","Yes",D$7))*ROW(Data!$C$1:$C$1007),ROW(D17)-ROW(D$7)),1)),"")</f>
        <v>Comedy Central</v>
      </c>
      <c r="E17" s="43" t="str">
        <f ca="1">IF(F17="","",IF(INDEX(Data!$BR:$BR,MATCH(F17,Data!$A:$A,0),1)=0,"",INDEX(Data!$BR:$BR,MATCH(F17,Data!$A:$A,0),1)))</f>
        <v/>
      </c>
      <c r="F17" s="43" t="str" cm="1">
        <f t="array" aca="1" ref="F17" ca="1">IFERROR(_xlfn.SINGLE(INDEX(Data!$A$1:E$1009,_xlfn.AGGREGATE(15,6,(OFFSET(Data!$A$1,0,MATCH(F$6,Data!$1:$1,0)-1,1000,1)=IF(F$7="","Yes",F$7))/(OFFSET(Data!$A$1,0,MATCH(F$6,Data!$1:$1,0)-1,1000,1)=IF(F$7="","Yes",F$7))*ROW(Data!$C$1:$C$1009),ROW(F17)-ROW(F$7)),1)),"")</f>
        <v>Cheddar</v>
      </c>
      <c r="G17" s="43" t="str">
        <f ca="1">IF(H17="","",IF(INDEX(Data!$BR:$BR,MATCH(H17,Data!$A:$A,0),1)=0,"",INDEX(Data!$BR:$BR,MATCH(H17,Data!$A:$A,0),1)))</f>
        <v/>
      </c>
      <c r="H17" s="43" t="str" cm="1">
        <f t="array" aca="1" ref="H17" ca="1">IFERROR(_xlfn.SINGLE(INDEX(Data!$A$1:G$1009,_xlfn.AGGREGATE(15,6,(OFFSET(Data!$A$1,0,MATCH(H$6,Data!$1:$1,0)-1,1000,1)=IF(H$7="","Yes",H$7))/(OFFSET(Data!$A$1,0,MATCH(H$6,Data!$1:$1,0)-1,1000,1)=IF(H$7="","Yes",H$7))*ROW(Data!$C$1:$C$1009),ROW(H17)-ROW(H$7)),1)),"")</f>
        <v>Cheddar</v>
      </c>
      <c r="I17" s="43" t="str">
        <f ca="1">IF(J17="","",IF(INDEX(Data!$BR:$BR,MATCH(J17,Data!$A:$A,0),1)=0,"",INDEX(Data!$BR:$BR,MATCH(J17,Data!$A:$A,0),1)))</f>
        <v/>
      </c>
      <c r="J17" s="43" t="str" cm="1">
        <f t="array" aca="1" ref="J17" ca="1">IFERROR(_xlfn.SINGLE(INDEX(Data!$A$1:J$1009,_xlfn.AGGREGATE(15,6,(OFFSET(Data!$A$1,0,MATCH(J$6,Data!$1:$1,0)-1,1000,1)=IF(J$7="","Yes",J$7))/(OFFSET(Data!$A$1,0,MATCH(J$6,Data!$1:$1,0)-1,1000,1)=IF(J$7="","Yes",J$7))*ROW(Data!$C$1:$C$1009),ROW(J17)-ROW(J$7)),1)),"")</f>
        <v>CNBC</v>
      </c>
      <c r="K17" s="43" t="str">
        <f ca="1">IF(L17="","",IF(INDEX(Data!$BR:$BR,MATCH(L17,Data!$A:$A,0),1)=0,"",INDEX(Data!$BR:$BR,MATCH(L17,Data!$A:$A,0),1)))</f>
        <v/>
      </c>
      <c r="L17" s="43" t="str" cm="1">
        <f t="array" aca="1" ref="L17" ca="1">IFERROR(_xlfn.SINGLE(INDEX(Data!$A$1:L$1009,_xlfn.AGGREGATE(15,6,(OFFSET(Data!$A$1,0,MATCH(L$6,Data!$1:$1,0)-1,1000,1)=IF(L$7="","Yes",L$7))/(OFFSET(Data!$A$1,0,MATCH(L$6,Data!$1:$1,0)-1,1000,1)=IF(L$7="","Yes",L$7))*ROW(Data!$C$1:$C$1009),ROW(L17)-ROW(L$7)),1)),"")</f>
        <v>CBS Sports Network</v>
      </c>
      <c r="M17" s="43" t="str">
        <f ca="1">IF(N17="","",IF(INDEX(Data!$BR:$BR,MATCH(N17,Data!$A:$A,0),1)=0,"",INDEX(Data!$BR:$BR,MATCH(N17,Data!$A:$A,0),1)))</f>
        <v/>
      </c>
      <c r="N17" s="43" t="str" cm="1">
        <f t="array" aca="1" ref="N17" ca="1">IFERROR(_xlfn.SINGLE(INDEX(Data!$A$1:N$1009,_xlfn.AGGREGATE(15,6,(OFFSET(Data!$A$1,0,MATCH(N$6,Data!$1:$1,0)-1,1000,1)=IF(N$7="","Yes",N$7))/(OFFSET(Data!$A$1,0,MATCH(N$6,Data!$1:$1,0)-1,1000,1)=IF(N$7="","Yes",N$7))*ROW(Data!$C$1:$C$1009),ROW(N17)-ROW(N$7)),1)),"")</f>
        <v>BET</v>
      </c>
      <c r="O17" s="43" t="str">
        <f ca="1">IF(P17="","",IF(INDEX(Data!$BR:$BR,MATCH(P17,Data!$A:$A,0),1)=0,"",INDEX(Data!$BR:$BR,MATCH(P17,Data!$A:$A,0),1)))</f>
        <v/>
      </c>
      <c r="P17" s="43" t="str" cm="1">
        <f t="array" aca="1" ref="P17" ca="1">IFERROR(_xlfn.SINGLE(INDEX(Data!$A$1:Q$1009,_xlfn.AGGREGATE(15,6,(OFFSET(Data!$A$1,0,MATCH(P$6,Data!$1:$1,0)-1,1000,1)=IF(P$7="","Yes",P$7))/(OFFSET(Data!$A$1,0,MATCH(P$6,Data!$1:$1,0)-1,1000,1)=IF(P$7="","Yes",P$7))*ROW(Data!$C$1:$C$1009),ROW(P17)-ROW(P$7)),1)),"")</f>
        <v>BBC America</v>
      </c>
      <c r="Q17" s="43" t="str">
        <f ca="1">IF(R17="","",IF(INDEX(Data!$BR:$BR,MATCH(R17,Data!$A:$A,0),1)=0,"",INDEX(Data!$BR:$BR,MATCH(R17,Data!$A:$A,0),1)))</f>
        <v/>
      </c>
      <c r="R17" s="43" t="str" cm="1">
        <f t="array" aca="1" ref="R17" ca="1">IFERROR(_xlfn.SINGLE(INDEX(Data!$A$1:R$1009,_xlfn.AGGREGATE(15,6,(OFFSET(Data!$A$1,0,MATCH(R$6,Data!$1:$1,0)-1,1000,1)=IF(R$7="","Yes",R$7))/(OFFSET(Data!$A$1,0,MATCH(R$6,Data!$1:$1,0)-1,1000,1)=IF(R$7="","Yes",R$7))*ROW(Data!$C$1:$C$1009),ROW(R17)-ROW(R$7)),1)),"")</f>
        <v>AXS TV</v>
      </c>
      <c r="S17" s="43" t="str">
        <f ca="1">IF(T17="","",IF(INDEX(Data!$BR:$BR,MATCH(T17,Data!$A:$A,0),1)=0,"",INDEX(Data!$BR:$BR,MATCH(T17,Data!$A:$A,0),1)))</f>
        <v/>
      </c>
      <c r="T17" s="43" t="str" cm="1">
        <f t="array" aca="1" ref="T17" ca="1">IFERROR(_xlfn.SINGLE(INDEX(Data!$A$1:S$1009,_xlfn.AGGREGATE(15,6,(OFFSET(Data!$A$1,0,MATCH(T$6,Data!$1:$1,0)-1,1000,1)=IF(T$7="","Yes",T$7))/(OFFSET(Data!$A$1,0,MATCH(T$6,Data!$1:$1,0)-1,1000,1)=IF(T$7="","Yes",T$7))*ROW(Data!$C$1:$C$1009),ROW(T17)-ROW(T$7)),1)),"")</f>
        <v>AXS TV</v>
      </c>
      <c r="U17" s="43">
        <f ca="1">IF(V17="","",IF(INDEX(Data!$BR:$BR,MATCH(V17,Data!$A:$A,0),1)=0,"",INDEX(Data!$BR:$BR,MATCH(V17,Data!$A:$A,0),1)))</f>
        <v>2</v>
      </c>
      <c r="V17" s="43" t="str" cm="1">
        <f t="array" aca="1" ref="V17" ca="1">IFERROR(_xlfn.SINGLE(INDEX(Data!$A$1:T$1009,_xlfn.AGGREGATE(15,6,(OFFSET(Data!$A$1,0,MATCH(V$6,Data!$1:$1,0)-1,1000,1)=IF(V$7="","Yes",V$7))/(OFFSET(Data!$A$1,0,MATCH(V$6,Data!$1:$1,0)-1,1000,1)=IF(V$7="","Yes",V$7))*ROW(Data!$C$1:$C$1009),ROW(V17)-ROW(V$7)),1)),"")</f>
        <v>Aspire</v>
      </c>
      <c r="W17" s="43" t="str">
        <f ca="1">IF(X17="","",IF(INDEX(Data!$BR:$BR,MATCH(X17,Data!$A:$A,0),1)=0,"",INDEX(Data!$BR:$BR,MATCH(X17,Data!$A:$A,0),1)))</f>
        <v/>
      </c>
      <c r="X17" s="43" t="str" cm="1">
        <f t="array" aca="1" ref="X17" ca="1">IFERROR(_xlfn.SINGLE(INDEX(Data!$A$1:Y$1009,_xlfn.AGGREGATE(15,6,(OFFSET(Data!$A$1,0,MATCH(X$6,Data!$1:$1,0)-1,1000,1)=IF(X$7="","Yes",X$7))/(OFFSET(Data!$A$1,0,MATCH(X$6,Data!$1:$1,0)-1,1000,1)=IF(X$7="","Yes",X$7))*ROW(Data!$C$1:$C$1009),ROW(X17)-ROW(X$7)),1)),"")</f>
        <v>AXS TV</v>
      </c>
      <c r="Y17" s="43" t="str">
        <f ca="1">IF(Z17="","",IF(INDEX(Data!$BR:$BR,MATCH(Z17,Data!$A:$A,0),1)=0,"",INDEX(Data!$BR:$BR,MATCH(Z17,Data!$A:$A,0),1)))</f>
        <v/>
      </c>
      <c r="Z17" s="43" t="str" cm="1">
        <f t="array" aca="1" ref="Z17" ca="1">IFERROR(_xlfn.SINGLE(INDEX(Data!$A$1:AA$1009,_xlfn.AGGREGATE(15,6,(OFFSET(Data!$A$1,0,MATCH(Z$6,Data!$1:$1,0)-1,1000,1)=IF(Z$7="","Yes",Z$7))/(OFFSET(Data!$A$1,0,MATCH(Z$6,Data!$1:$1,0)-1,1000,1)=IF(Z$7="","Yes",Z$7))*ROW(Data!$C$1:$C$1009),ROW(Z17)-ROW(Z$7)),1)),"")</f>
        <v>BET</v>
      </c>
      <c r="AA17" s="43" t="str">
        <f ca="1">IF(AB17="","",IF(INDEX(Data!$BR:$BR,MATCH(AB17,Data!$A:$A,0),1)=0,"",INDEX(Data!$BR:$BR,MATCH(AB17,Data!$A:$A,0),1)))</f>
        <v/>
      </c>
      <c r="AB17" s="43" t="str" cm="1">
        <f t="array" aca="1" ref="AB17" ca="1">IFERROR(_xlfn.SINGLE(INDEX(Data!$A$1:AC$1009,_xlfn.AGGREGATE(15,6,(OFFSET(Data!$A$1,0,MATCH(AB$6,Data!$1:$1,0)-1,1000,1)=IF(AB$7="","Yes",AB$7))/(OFFSET(Data!$A$1,0,MATCH(AB$6,Data!$1:$1,0)-1,1000,1)=IF(AB$7="","Yes",AB$7))*ROW(Data!$C$1:$C$1009),ROW(AB17)-ROW(AB$7)),1)),"")</f>
        <v>Bravo</v>
      </c>
      <c r="AC17" s="43" t="str">
        <f ca="1">IF(AD17="","",IF(INDEX(Data!$BR:$BR,MATCH(AD17,Data!$A:$A,0),1)=0,"",INDEX(Data!$BR:$BR,MATCH(AD17,Data!$A:$A,0),1)))</f>
        <v/>
      </c>
      <c r="AD17" s="43" t="str" cm="1">
        <f t="array" aca="1" ref="AD17" ca="1">IFERROR(_xlfn.SINGLE(INDEX(Data!$A$1:AE$1009,_xlfn.AGGREGATE(15,6,(OFFSET(Data!$A$1,0,MATCH(AD$6,Data!$1:$1,0)-1,1000,1)=IF(AD$7="","Yes",AD$7))/(OFFSET(Data!$A$1,0,MATCH(AD$6,Data!$1:$1,0)-1,1000,1)=IF(AD$7="","Yes",AD$7))*ROW(Data!$C$1:$C$1009),ROW(AD17)-ROW(AD$7)),1)),"")</f>
        <v>Bein Connect 6</v>
      </c>
      <c r="AE17" s="43" t="str">
        <f ca="1">IF(AF17="","",IF(INDEX(Data!$BR:$BR,MATCH(AF17,Data!$A:$A,0),1)=0,"",INDEX(Data!$BR:$BR,MATCH(AF17,Data!$A:$A,0),1)))</f>
        <v/>
      </c>
      <c r="AF17" s="43" t="str" cm="1">
        <f t="array" aca="1" ref="AF17" ca="1">IFERROR(_xlfn.SINGLE(INDEX(Data!$A$1:AM$1009,_xlfn.AGGREGATE(15,6,(OFFSET(Data!$A$1,0,MATCH(AF$6,Data!$1:$1,0)-1,1000,1)=IF(AF$7="","Yes",AF$7))/(OFFSET(Data!$A$1,0,MATCH(AF$6,Data!$1:$1,0)-1,1000,1)=IF(AF$7="","Yes",AF$7))*ROW(Data!$C$1:$C$1009),ROW(AF17)-ROW(AF$7)),1)),"")</f>
        <v/>
      </c>
      <c r="AG17" s="43" t="str">
        <f ca="1">IF(AH17="","",IF(INDEX(Data!$BR:$BR,MATCH(AH17,Data!$A:$A,0),1)=0,"",INDEX(Data!$BR:$BR,MATCH(AH17,Data!$A:$A,0),1)))</f>
        <v/>
      </c>
      <c r="AH17" s="43" t="str" cm="1">
        <f t="array" aca="1" ref="AH17" ca="1">IFERROR(_xlfn.SINGLE(INDEX(Data!$A$1:AO$1009,_xlfn.AGGREGATE(15,6,(OFFSET(Data!$A$1,0,MATCH(AH$6,Data!$1:$1,0)-1,1000,1)=IF(AH$7="","Yes",AH$7))/(OFFSET(Data!$A$1,0,MATCH(AH$6,Data!$1:$1,0)-1,1000,1)=IF(AH$7="","Yes",AH$7))*ROW(Data!$C$1:$C$1009),ROW(AH17)-ROW(AH$7)),1)),"")</f>
        <v>PixL</v>
      </c>
      <c r="AI17" s="43" t="str">
        <f ca="1">IF(AJ17="","",IF(INDEX(Data!$BR:$BR,MATCH(AJ17,Data!$A:$A,0),1)=0,"",INDEX(Data!$BR:$BR,MATCH(AJ17,Data!$A:$A,0),1)))</f>
        <v/>
      </c>
      <c r="AJ17" s="43" t="str" cm="1">
        <f t="array" aca="1" ref="AJ17" ca="1">IFERROR(_xlfn.SINGLE(INDEX(Data!$A$1:AQ$1009,_xlfn.AGGREGATE(15,6,(OFFSET(Data!$A$1,0,MATCH(AJ$6,Data!$1:$1,0)-1,1000,1)=IF(AJ$7="","Yes",AJ$7))/(OFFSET(Data!$A$1,0,MATCH(AJ$6,Data!$1:$1,0)-1,1000,1)=IF(AJ$7="","Yes",AJ$7))*ROW(Data!$C$1:$C$1009),ROW(AJ17)-ROW(AJ$7)),1)),"")</f>
        <v>Cheddar</v>
      </c>
      <c r="AK17" s="43" t="str">
        <f ca="1">IF(AL17="","",IF(INDEX(Data!$BR:$BR,MATCH(AL17,Data!$A:$A,0),1)=0,"",INDEX(Data!$BR:$BR,MATCH(AL17,Data!$A:$A,0),1)))</f>
        <v/>
      </c>
      <c r="AL17" s="43" t="str" cm="1">
        <f t="array" aca="1" ref="AL17" ca="1">IFERROR(_xlfn.SINGLE(INDEX(Data!$A$1:AS$1009,_xlfn.AGGREGATE(15,6,(OFFSET(Data!$A$1,0,MATCH(AL$6,Data!$1:$1,0)-1,1000,1)=IF(AL$7="","Yes",AL$7))/(OFFSET(Data!$A$1,0,MATCH(AL$6,Data!$1:$1,0)-1,1000,1)=IF(AL$7="","Yes",AL$7))*ROW(Data!$C$1:$C$1009),ROW(AL17)-ROW(AL$7)),1)),"")</f>
        <v>History En Español</v>
      </c>
      <c r="AM17" s="43" t="str">
        <f ca="1">IF(AN17="","",IF(INDEX(Data!$BR:$BR,MATCH(AN17,Data!$A:$A,0),1)=0,"",INDEX(Data!$BR:$BR,MATCH(AN17,Data!$A:$A,0),1)))</f>
        <v/>
      </c>
      <c r="AN17" s="43" t="str" cm="1">
        <f t="array" aca="1" ref="AN17" ca="1">IFERROR(_xlfn.SINGLE(INDEX(Data!$A$1:AU$1009,_xlfn.AGGREGATE(15,6,(OFFSET(Data!$A$1,0,MATCH(AN$6,Data!$1:$1,0)-1,1000,1)=IF(AN$7="","Yes",AN$7))/(OFFSET(Data!$A$1,0,MATCH(AN$6,Data!$1:$1,0)-1,1000,1)=IF(AN$7="","Yes",AN$7))*ROW(Data!$C$1:$C$1009),ROW(AN17)-ROW(AN$7)),1)),"")</f>
        <v>BET Jams</v>
      </c>
    </row>
    <row r="18" spans="1:40" x14ac:dyDescent="0.4">
      <c r="A18" s="43" t="str">
        <f ca="1">IF(B18="","",IF(INDEX(Data!$BR:$BR,MATCH(B18,Data!$A:$A,0),1)=0,"",INDEX(Data!$BR:$BR,MATCH(B18,Data!$A:$A,0),1)))</f>
        <v/>
      </c>
      <c r="B18" s="43" t="str" cm="1">
        <f t="array" aca="1" ref="B18" ca="1">IFERROR(_xlfn.SINGLE(INDEX(Data!A$1:$A$1007,_xlfn.AGGREGATE(15,6,(OFFSET(Data!$A$1,0,MATCH(B$6,Data!$1:$1,0)-1,1000,1)=IF(B$7="","Yes",B$7))/(OFFSET(Data!$A$1,0,MATCH(B$6,Data!$1:$1,0)-1,1000,1)=IF(B$7="","Yes",B$7))*ROW(Data!$C$1:$C$1007),ROW(B18)-ROW(B$7)),1)),"")</f>
        <v>BET Her</v>
      </c>
      <c r="C18" s="43" t="str">
        <f ca="1">IF(D18="","",IF(INDEX(Data!$BR:$BR,MATCH(D18,Data!$A:$A,0),1)=0,"",INDEX(Data!$BR:$BR,MATCH(D18,Data!$A:$A,0),1)))</f>
        <v/>
      </c>
      <c r="D18" s="43" t="str" cm="1">
        <f t="array" aca="1" ref="D18" ca="1">IFERROR(_xlfn.SINGLE(INDEX(Data!$A$1:C$1007,_xlfn.AGGREGATE(15,6,(OFFSET(Data!$A$1,0,MATCH(D$6,Data!$1:$1,0)-1,1000,1)=IF(D$7="","Yes",D$7))/(OFFSET(Data!$A$1,0,MATCH(D$6,Data!$1:$1,0)-1,1000,1)=IF(D$7="","Yes",D$7))*ROW(Data!$C$1:$C$1007),ROW(D18)-ROW(D$7)),1)),"")</f>
        <v>Comet TV</v>
      </c>
      <c r="E18" s="43" t="str">
        <f ca="1">IF(F18="","",IF(INDEX(Data!$BR:$BR,MATCH(F18,Data!$A:$A,0),1)=0,"",INDEX(Data!$BR:$BR,MATCH(F18,Data!$A:$A,0),1)))</f>
        <v/>
      </c>
      <c r="F18" s="43" t="str" cm="1">
        <f t="array" aca="1" ref="F18" ca="1">IFERROR(_xlfn.SINGLE(INDEX(Data!$A$1:E$1009,_xlfn.AGGREGATE(15,6,(OFFSET(Data!$A$1,0,MATCH(F$6,Data!$1:$1,0)-1,1000,1)=IF(F$7="","Yes",F$7))/(OFFSET(Data!$A$1,0,MATCH(F$6,Data!$1:$1,0)-1,1000,1)=IF(F$7="","Yes",F$7))*ROW(Data!$C$1:$C$1009),ROW(F18)-ROW(F$7)),1)),"")</f>
        <v>CNN</v>
      </c>
      <c r="G18" s="43" t="str">
        <f ca="1">IF(H18="","",IF(INDEX(Data!$BR:$BR,MATCH(H18,Data!$A:$A,0),1)=0,"",INDEX(Data!$BR:$BR,MATCH(H18,Data!$A:$A,0),1)))</f>
        <v/>
      </c>
      <c r="H18" s="43" t="str" cm="1">
        <f t="array" aca="1" ref="H18" ca="1">IFERROR(_xlfn.SINGLE(INDEX(Data!$A$1:G$1009,_xlfn.AGGREGATE(15,6,(OFFSET(Data!$A$1,0,MATCH(H$6,Data!$1:$1,0)-1,1000,1)=IF(H$7="","Yes",H$7))/(OFFSET(Data!$A$1,0,MATCH(H$6,Data!$1:$1,0)-1,1000,1)=IF(H$7="","Yes",H$7))*ROW(Data!$C$1:$C$1009),ROW(H18)-ROW(H$7)),1)),"")</f>
        <v>CNN</v>
      </c>
      <c r="I18" s="43" t="str">
        <f ca="1">IF(J18="","",IF(INDEX(Data!$BR:$BR,MATCH(J18,Data!$A:$A,0),1)=0,"",INDEX(Data!$BR:$BR,MATCH(J18,Data!$A:$A,0),1)))</f>
        <v/>
      </c>
      <c r="J18" s="43" t="str" cm="1">
        <f t="array" aca="1" ref="J18" ca="1">IFERROR(_xlfn.SINGLE(INDEX(Data!$A$1:J$1009,_xlfn.AGGREGATE(15,6,(OFFSET(Data!$A$1,0,MATCH(J$6,Data!$1:$1,0)-1,1000,1)=IF(J$7="","Yes",J$7))/(OFFSET(Data!$A$1,0,MATCH(J$6,Data!$1:$1,0)-1,1000,1)=IF(J$7="","Yes",J$7))*ROW(Data!$C$1:$C$1009),ROW(J18)-ROW(J$7)),1)),"")</f>
        <v>CNBC World</v>
      </c>
      <c r="K18" s="43" t="str">
        <f ca="1">IF(L18="","",IF(INDEX(Data!$BR:$BR,MATCH(L18,Data!$A:$A,0),1)=0,"",INDEX(Data!$BR:$BR,MATCH(L18,Data!$A:$A,0),1)))</f>
        <v/>
      </c>
      <c r="L18" s="43" t="str" cm="1">
        <f t="array" aca="1" ref="L18" ca="1">IFERROR(_xlfn.SINGLE(INDEX(Data!$A$1:L$1009,_xlfn.AGGREGATE(15,6,(OFFSET(Data!$A$1,0,MATCH(L$6,Data!$1:$1,0)-1,1000,1)=IF(L$7="","Yes",L$7))/(OFFSET(Data!$A$1,0,MATCH(L$6,Data!$1:$1,0)-1,1000,1)=IF(L$7="","Yes",L$7))*ROW(Data!$C$1:$C$1009),ROW(L18)-ROW(L$7)),1)),"")</f>
        <v>Cheddar</v>
      </c>
      <c r="M18" s="43" t="str">
        <f ca="1">IF(N18="","",IF(INDEX(Data!$BR:$BR,MATCH(N18,Data!$A:$A,0),1)=0,"",INDEX(Data!$BR:$BR,MATCH(N18,Data!$A:$A,0),1)))</f>
        <v/>
      </c>
      <c r="N18" s="43" t="str" cm="1">
        <f t="array" aca="1" ref="N18" ca="1">IFERROR(_xlfn.SINGLE(INDEX(Data!$A$1:N$1009,_xlfn.AGGREGATE(15,6,(OFFSET(Data!$A$1,0,MATCH(N$6,Data!$1:$1,0)-1,1000,1)=IF(N$7="","Yes",N$7))/(OFFSET(Data!$A$1,0,MATCH(N$6,Data!$1:$1,0)-1,1000,1)=IF(N$7="","Yes",N$7))*ROW(Data!$C$1:$C$1009),ROW(N18)-ROW(N$7)),1)),"")</f>
        <v>Bloomberg TV</v>
      </c>
      <c r="O18" s="43" t="str">
        <f ca="1">IF(P18="","",IF(INDEX(Data!$BR:$BR,MATCH(P18,Data!$A:$A,0),1)=0,"",INDEX(Data!$BR:$BR,MATCH(P18,Data!$A:$A,0),1)))</f>
        <v/>
      </c>
      <c r="P18" s="43" t="str" cm="1">
        <f t="array" aca="1" ref="P18" ca="1">IFERROR(_xlfn.SINGLE(INDEX(Data!$A$1:Q$1009,_xlfn.AGGREGATE(15,6,(OFFSET(Data!$A$1,0,MATCH(P$6,Data!$1:$1,0)-1,1000,1)=IF(P$7="","Yes",P$7))/(OFFSET(Data!$A$1,0,MATCH(P$6,Data!$1:$1,0)-1,1000,1)=IF(P$7="","Yes",P$7))*ROW(Data!$C$1:$C$1009),ROW(P18)-ROW(P$7)),1)),"")</f>
        <v>BET</v>
      </c>
      <c r="Q18" s="43" t="str">
        <f ca="1">IF(R18="","",IF(INDEX(Data!$BR:$BR,MATCH(R18,Data!$A:$A,0),1)=0,"",INDEX(Data!$BR:$BR,MATCH(R18,Data!$A:$A,0),1)))</f>
        <v/>
      </c>
      <c r="R18" s="43" t="str" cm="1">
        <f t="array" aca="1" ref="R18" ca="1">IFERROR(_xlfn.SINGLE(INDEX(Data!$A$1:R$1009,_xlfn.AGGREGATE(15,6,(OFFSET(Data!$A$1,0,MATCH(R$6,Data!$1:$1,0)-1,1000,1)=IF(R$7="","Yes",R$7))/(OFFSET(Data!$A$1,0,MATCH(R$6,Data!$1:$1,0)-1,1000,1)=IF(R$7="","Yes",R$7))*ROW(Data!$C$1:$C$1009),ROW(R18)-ROW(R$7)),1)),"")</f>
        <v>Baby First</v>
      </c>
      <c r="S18" s="43" t="str">
        <f ca="1">IF(T18="","",IF(INDEX(Data!$BR:$BR,MATCH(T18,Data!$A:$A,0),1)=0,"",INDEX(Data!$BR:$BR,MATCH(T18,Data!$A:$A,0),1)))</f>
        <v/>
      </c>
      <c r="T18" s="43" t="str" cm="1">
        <f t="array" aca="1" ref="T18" ca="1">IFERROR(_xlfn.SINGLE(INDEX(Data!$A$1:S$1009,_xlfn.AGGREGATE(15,6,(OFFSET(Data!$A$1,0,MATCH(T$6,Data!$1:$1,0)-1,1000,1)=IF(T$7="","Yes",T$7))/(OFFSET(Data!$A$1,0,MATCH(T$6,Data!$1:$1,0)-1,1000,1)=IF(T$7="","Yes",T$7))*ROW(Data!$C$1:$C$1009),ROW(T18)-ROW(T$7)),1)),"")</f>
        <v>Baby First</v>
      </c>
      <c r="U18" s="43" t="str">
        <f ca="1">IF(V18="","",IF(INDEX(Data!$BR:$BR,MATCH(V18,Data!$A:$A,0),1)=0,"",INDEX(Data!$BR:$BR,MATCH(V18,Data!$A:$A,0),1)))</f>
        <v/>
      </c>
      <c r="V18" s="43" t="str" cm="1">
        <f t="array" aca="1" ref="V18" ca="1">IFERROR(_xlfn.SINGLE(INDEX(Data!$A$1:T$1009,_xlfn.AGGREGATE(15,6,(OFFSET(Data!$A$1,0,MATCH(V$6,Data!$1:$1,0)-1,1000,1)=IF(V$7="","Yes",V$7))/(OFFSET(Data!$A$1,0,MATCH(V$6,Data!$1:$1,0)-1,1000,1)=IF(V$7="","Yes",V$7))*ROW(Data!$C$1:$C$1009),ROW(V18)-ROW(V$7)),1)),"")</f>
        <v>AXS TV</v>
      </c>
      <c r="W18" s="43" t="str">
        <f ca="1">IF(X18="","",IF(INDEX(Data!$BR:$BR,MATCH(X18,Data!$A:$A,0),1)=0,"",INDEX(Data!$BR:$BR,MATCH(X18,Data!$A:$A,0),1)))</f>
        <v/>
      </c>
      <c r="X18" s="43" t="str" cm="1">
        <f t="array" aca="1" ref="X18" ca="1">IFERROR(_xlfn.SINGLE(INDEX(Data!$A$1:Y$1009,_xlfn.AGGREGATE(15,6,(OFFSET(Data!$A$1,0,MATCH(X$6,Data!$1:$1,0)-1,1000,1)=IF(X$7="","Yes",X$7))/(OFFSET(Data!$A$1,0,MATCH(X$6,Data!$1:$1,0)-1,1000,1)=IF(X$7="","Yes",X$7))*ROW(Data!$C$1:$C$1009),ROW(X18)-ROW(X$7)),1)),"")</f>
        <v>Azteca</v>
      </c>
      <c r="Y18" s="43" t="str">
        <f ca="1">IF(Z18="","",IF(INDEX(Data!$BR:$BR,MATCH(Z18,Data!$A:$A,0),1)=0,"",INDEX(Data!$BR:$BR,MATCH(Z18,Data!$A:$A,0),1)))</f>
        <v/>
      </c>
      <c r="Z18" s="43" t="str" cm="1">
        <f t="array" aca="1" ref="Z18" ca="1">IFERROR(_xlfn.SINGLE(INDEX(Data!$A$1:AA$1009,_xlfn.AGGREGATE(15,6,(OFFSET(Data!$A$1,0,MATCH(Z$6,Data!$1:$1,0)-1,1000,1)=IF(Z$7="","Yes",Z$7))/(OFFSET(Data!$A$1,0,MATCH(Z$6,Data!$1:$1,0)-1,1000,1)=IF(Z$7="","Yes",Z$7))*ROW(Data!$C$1:$C$1009),ROW(Z18)-ROW(Z$7)),1)),"")</f>
        <v>Big Ten Network</v>
      </c>
      <c r="AA18" s="43" t="str">
        <f ca="1">IF(AB18="","",IF(INDEX(Data!$BR:$BR,MATCH(AB18,Data!$A:$A,0),1)=0,"",INDEX(Data!$BR:$BR,MATCH(AB18,Data!$A:$A,0),1)))</f>
        <v/>
      </c>
      <c r="AB18" s="43" t="str" cm="1">
        <f t="array" aca="1" ref="AB18" ca="1">IFERROR(_xlfn.SINGLE(INDEX(Data!$A$1:AC$1009,_xlfn.AGGREGATE(15,6,(OFFSET(Data!$A$1,0,MATCH(AB$6,Data!$1:$1,0)-1,1000,1)=IF(AB$7="","Yes",AB$7))/(OFFSET(Data!$A$1,0,MATCH(AB$6,Data!$1:$1,0)-1,1000,1)=IF(AB$7="","Yes",AB$7))*ROW(Data!$C$1:$C$1009),ROW(AB18)-ROW(AB$7)),1)),"")</f>
        <v>Cartoon Network</v>
      </c>
      <c r="AC18" s="43" t="str">
        <f ca="1">IF(AD18="","",IF(INDEX(Data!$BR:$BR,MATCH(AD18,Data!$A:$A,0),1)=0,"",INDEX(Data!$BR:$BR,MATCH(AD18,Data!$A:$A,0),1)))</f>
        <v/>
      </c>
      <c r="AD18" s="43" t="str" cm="1">
        <f t="array" aca="1" ref="AD18" ca="1">IFERROR(_xlfn.SINGLE(INDEX(Data!$A$1:AE$1009,_xlfn.AGGREGATE(15,6,(OFFSET(Data!$A$1,0,MATCH(AD$6,Data!$1:$1,0)-1,1000,1)=IF(AD$7="","Yes",AD$7))/(OFFSET(Data!$A$1,0,MATCH(AD$6,Data!$1:$1,0)-1,1000,1)=IF(AD$7="","Yes",AD$7))*ROW(Data!$C$1:$C$1009),ROW(AD18)-ROW(AD$7)),1)),"")</f>
        <v>Bein Connect 7</v>
      </c>
      <c r="AE18" s="43" t="str">
        <f ca="1">IF(AF18="","",IF(INDEX(Data!$BR:$BR,MATCH(AF18,Data!$A:$A,0),1)=0,"",INDEX(Data!$BR:$BR,MATCH(AF18,Data!$A:$A,0),1)))</f>
        <v/>
      </c>
      <c r="AF18" s="43" t="str" cm="1">
        <f t="array" aca="1" ref="AF18" ca="1">IFERROR(_xlfn.SINGLE(INDEX(Data!$A$1:AM$1009,_xlfn.AGGREGATE(15,6,(OFFSET(Data!$A$1,0,MATCH(AF$6,Data!$1:$1,0)-1,1000,1)=IF(AF$7="","Yes",AF$7))/(OFFSET(Data!$A$1,0,MATCH(AF$6,Data!$1:$1,0)-1,1000,1)=IF(AF$7="","Yes",AF$7))*ROW(Data!$C$1:$C$1009),ROW(AF18)-ROW(AF$7)),1)),"")</f>
        <v/>
      </c>
      <c r="AG18" s="43" t="str">
        <f ca="1">IF(AH18="","",IF(INDEX(Data!$BR:$BR,MATCH(AH18,Data!$A:$A,0),1)=0,"",INDEX(Data!$BR:$BR,MATCH(AH18,Data!$A:$A,0),1)))</f>
        <v/>
      </c>
      <c r="AH18" s="43" t="str" cm="1">
        <f t="array" aca="1" ref="AH18" ca="1">IFERROR(_xlfn.SINGLE(INDEX(Data!$A$1:AO$1009,_xlfn.AGGREGATE(15,6,(OFFSET(Data!$A$1,0,MATCH(AH$6,Data!$1:$1,0)-1,1000,1)=IF(AH$7="","Yes",AH$7))/(OFFSET(Data!$A$1,0,MATCH(AH$6,Data!$1:$1,0)-1,1000,1)=IF(AH$7="","Yes",AH$7))*ROW(Data!$C$1:$C$1009),ROW(AH18)-ROW(AH$7)),1)),"")</f>
        <v>QVC</v>
      </c>
      <c r="AI18" s="43" t="str">
        <f ca="1">IF(AJ18="","",IF(INDEX(Data!$BR:$BR,MATCH(AJ18,Data!$A:$A,0),1)=0,"",INDEX(Data!$BR:$BR,MATCH(AJ18,Data!$A:$A,0),1)))</f>
        <v/>
      </c>
      <c r="AJ18" s="43" t="str" cm="1">
        <f t="array" aca="1" ref="AJ18" ca="1">IFERROR(_xlfn.SINGLE(INDEX(Data!$A$1:AQ$1009,_xlfn.AGGREGATE(15,6,(OFFSET(Data!$A$1,0,MATCH(AJ$6,Data!$1:$1,0)-1,1000,1)=IF(AJ$7="","Yes",AJ$7))/(OFFSET(Data!$A$1,0,MATCH(AJ$6,Data!$1:$1,0)-1,1000,1)=IF(AJ$7="","Yes",AJ$7))*ROW(Data!$C$1:$C$1009),ROW(AJ18)-ROW(AJ$7)),1)),"")</f>
        <v>CMT</v>
      </c>
      <c r="AK18" s="43" t="str">
        <f ca="1">IF(AL18="","",IF(INDEX(Data!$BR:$BR,MATCH(AL18,Data!$A:$A,0),1)=0,"",INDEX(Data!$BR:$BR,MATCH(AL18,Data!$A:$A,0),1)))</f>
        <v/>
      </c>
      <c r="AL18" s="43" t="str" cm="1">
        <f t="array" aca="1" ref="AL18" ca="1">IFERROR(_xlfn.SINGLE(INDEX(Data!$A$1:AS$1009,_xlfn.AGGREGATE(15,6,(OFFSET(Data!$A$1,0,MATCH(AL$6,Data!$1:$1,0)-1,1000,1)=IF(AL$7="","Yes",AL$7))/(OFFSET(Data!$A$1,0,MATCH(AL$6,Data!$1:$1,0)-1,1000,1)=IF(AL$7="","Yes",AL$7))*ROW(Data!$C$1:$C$1009),ROW(AL18)-ROW(AL$7)),1)),"")</f>
        <v>Nat Geo Mundo</v>
      </c>
      <c r="AM18" s="43" t="str">
        <f ca="1">IF(AN18="","",IF(INDEX(Data!$BR:$BR,MATCH(AN18,Data!$A:$A,0),1)=0,"",INDEX(Data!$BR:$BR,MATCH(AN18,Data!$A:$A,0),1)))</f>
        <v/>
      </c>
      <c r="AN18" s="43" t="str" cm="1">
        <f t="array" aca="1" ref="AN18" ca="1">IFERROR(_xlfn.SINGLE(INDEX(Data!$A$1:AU$1009,_xlfn.AGGREGATE(15,6,(OFFSET(Data!$A$1,0,MATCH(AN$6,Data!$1:$1,0)-1,1000,1)=IF(AN$7="","Yes",AN$7))/(OFFSET(Data!$A$1,0,MATCH(AN$6,Data!$1:$1,0)-1,1000,1)=IF(AN$7="","Yes",AN$7))*ROW(Data!$C$1:$C$1009),ROW(AN18)-ROW(AN$7)),1)),"")</f>
        <v>BET Soul</v>
      </c>
    </row>
    <row r="19" spans="1:40" x14ac:dyDescent="0.4">
      <c r="A19" s="43" t="str">
        <f ca="1">IF(B19="","",IF(INDEX(Data!$BR:$BR,MATCH(B19,Data!$A:$A,0),1)=0,"",INDEX(Data!$BR:$BR,MATCH(B19,Data!$A:$A,0),1)))</f>
        <v/>
      </c>
      <c r="B19" s="43" t="str" cm="1">
        <f t="array" aca="1" ref="B19" ca="1">IFERROR(_xlfn.SINGLE(INDEX(Data!A$1:$A$1007,_xlfn.AGGREGATE(15,6,(OFFSET(Data!$A$1,0,MATCH(B$6,Data!$1:$1,0)-1,1000,1)=IF(B$7="","Yes",B$7))/(OFFSET(Data!$A$1,0,MATCH(B$6,Data!$1:$1,0)-1,1000,1)=IF(B$7="","Yes",B$7))*ROW(Data!$C$1:$C$1007),ROW(B19)-ROW(B$7)),1)),"")</f>
        <v>Cheddar</v>
      </c>
      <c r="C19" s="43" t="str">
        <f ca="1">IF(D19="","",IF(INDEX(Data!$BR:$BR,MATCH(D19,Data!$A:$A,0),1)=0,"",INDEX(Data!$BR:$BR,MATCH(D19,Data!$A:$A,0),1)))</f>
        <v/>
      </c>
      <c r="D19" s="43" t="str" cm="1">
        <f t="array" aca="1" ref="D19" ca="1">IFERROR(_xlfn.SINGLE(INDEX(Data!$A$1:C$1007,_xlfn.AGGREGATE(15,6,(OFFSET(Data!$A$1,0,MATCH(D$6,Data!$1:$1,0)-1,1000,1)=IF(D$7="","Yes",D$7))/(OFFSET(Data!$A$1,0,MATCH(D$6,Data!$1:$1,0)-1,1000,1)=IF(D$7="","Yes",D$7))*ROW(Data!$C$1:$C$1007),ROW(D19)-ROW(D$7)),1)),"")</f>
        <v>Disney Channel</v>
      </c>
      <c r="E19" s="43" t="str">
        <f ca="1">IF(F19="","",IF(INDEX(Data!$BR:$BR,MATCH(F19,Data!$A:$A,0),1)=0,"",INDEX(Data!$BR:$BR,MATCH(F19,Data!$A:$A,0),1)))</f>
        <v/>
      </c>
      <c r="F19" s="43" t="str" cm="1">
        <f t="array" aca="1" ref="F19" ca="1">IFERROR(_xlfn.SINGLE(INDEX(Data!$A$1:E$1009,_xlfn.AGGREGATE(15,6,(OFFSET(Data!$A$1,0,MATCH(F$6,Data!$1:$1,0)-1,1000,1)=IF(F$7="","Yes",F$7))/(OFFSET(Data!$A$1,0,MATCH(F$6,Data!$1:$1,0)-1,1000,1)=IF(F$7="","Yes",F$7))*ROW(Data!$C$1:$C$1009),ROW(F19)-ROW(F$7)),1)),"")</f>
        <v>Comedy Central</v>
      </c>
      <c r="G19" s="43" t="str">
        <f ca="1">IF(H19="","",IF(INDEX(Data!$BR:$BR,MATCH(H19,Data!$A:$A,0),1)=0,"",INDEX(Data!$BR:$BR,MATCH(H19,Data!$A:$A,0),1)))</f>
        <v/>
      </c>
      <c r="H19" s="43" t="str" cm="1">
        <f t="array" aca="1" ref="H19" ca="1">IFERROR(_xlfn.SINGLE(INDEX(Data!$A$1:G$1009,_xlfn.AGGREGATE(15,6,(OFFSET(Data!$A$1,0,MATCH(H$6,Data!$1:$1,0)-1,1000,1)=IF(H$7="","Yes",H$7))/(OFFSET(Data!$A$1,0,MATCH(H$6,Data!$1:$1,0)-1,1000,1)=IF(H$7="","Yes",H$7))*ROW(Data!$C$1:$C$1009),ROW(H19)-ROW(H$7)),1)),"")</f>
        <v>Comedy Central</v>
      </c>
      <c r="I19" s="43" t="str">
        <f ca="1">IF(J19="","",IF(INDEX(Data!$BR:$BR,MATCH(J19,Data!$A:$A,0),1)=0,"",INDEX(Data!$BR:$BR,MATCH(J19,Data!$A:$A,0),1)))</f>
        <v/>
      </c>
      <c r="J19" s="43" t="str" cm="1">
        <f t="array" aca="1" ref="J19" ca="1">IFERROR(_xlfn.SINGLE(INDEX(Data!$A$1:J$1009,_xlfn.AGGREGATE(15,6,(OFFSET(Data!$A$1,0,MATCH(J$6,Data!$1:$1,0)-1,1000,1)=IF(J$7="","Yes",J$7))/(OFFSET(Data!$A$1,0,MATCH(J$6,Data!$1:$1,0)-1,1000,1)=IF(J$7="","Yes",J$7))*ROW(Data!$C$1:$C$1009),ROW(J19)-ROW(J$7)),1)),"")</f>
        <v>CNN</v>
      </c>
      <c r="K19" s="43" t="str">
        <f ca="1">IF(L19="","",IF(INDEX(Data!$BR:$BR,MATCH(L19,Data!$A:$A,0),1)=0,"",INDEX(Data!$BR:$BR,MATCH(L19,Data!$A:$A,0),1)))</f>
        <v/>
      </c>
      <c r="L19" s="43" t="str" cm="1">
        <f t="array" aca="1" ref="L19" ca="1">IFERROR(_xlfn.SINGLE(INDEX(Data!$A$1:L$1009,_xlfn.AGGREGATE(15,6,(OFFSET(Data!$A$1,0,MATCH(L$6,Data!$1:$1,0)-1,1000,1)=IF(L$7="","Yes",L$7))/(OFFSET(Data!$A$1,0,MATCH(L$6,Data!$1:$1,0)-1,1000,1)=IF(L$7="","Yes",L$7))*ROW(Data!$C$1:$C$1009),ROW(L19)-ROW(L$7)),1)),"")</f>
        <v>Cinemax</v>
      </c>
      <c r="M19" s="43" t="str">
        <f ca="1">IF(N19="","",IF(INDEX(Data!$BR:$BR,MATCH(N19,Data!$A:$A,0),1)=0,"",INDEX(Data!$BR:$BR,MATCH(N19,Data!$A:$A,0),1)))</f>
        <v/>
      </c>
      <c r="N19" s="43" t="str" cm="1">
        <f t="array" aca="1" ref="N19" ca="1">IFERROR(_xlfn.SINGLE(INDEX(Data!$A$1:N$1009,_xlfn.AGGREGATE(15,6,(OFFSET(Data!$A$1,0,MATCH(N$6,Data!$1:$1,0)-1,1000,1)=IF(N$7="","Yes",N$7))/(OFFSET(Data!$A$1,0,MATCH(N$6,Data!$1:$1,0)-1,1000,1)=IF(N$7="","Yes",N$7))*ROW(Data!$C$1:$C$1009),ROW(N19)-ROW(N$7)),1)),"")</f>
        <v>Bravo</v>
      </c>
      <c r="O19" s="43" t="str">
        <f ca="1">IF(P19="","",IF(INDEX(Data!$BR:$BR,MATCH(P19,Data!$A:$A,0),1)=0,"",INDEX(Data!$BR:$BR,MATCH(P19,Data!$A:$A,0),1)))</f>
        <v/>
      </c>
      <c r="P19" s="43" t="str" cm="1">
        <f t="array" aca="1" ref="P19" ca="1">IFERROR(_xlfn.SINGLE(INDEX(Data!$A$1:Q$1009,_xlfn.AGGREGATE(15,6,(OFFSET(Data!$A$1,0,MATCH(P$6,Data!$1:$1,0)-1,1000,1)=IF(P$7="","Yes",P$7))/(OFFSET(Data!$A$1,0,MATCH(P$6,Data!$1:$1,0)-1,1000,1)=IF(P$7="","Yes",P$7))*ROW(Data!$C$1:$C$1009),ROW(P19)-ROW(P$7)),1)),"")</f>
        <v>Big Ten Network</v>
      </c>
      <c r="Q19" s="43" t="str">
        <f ca="1">IF(R19="","",IF(INDEX(Data!$BR:$BR,MATCH(R19,Data!$A:$A,0),1)=0,"",INDEX(Data!$BR:$BR,MATCH(R19,Data!$A:$A,0),1)))</f>
        <v/>
      </c>
      <c r="R19" s="43" t="str" cm="1">
        <f t="array" aca="1" ref="R19" ca="1">IFERROR(_xlfn.SINGLE(INDEX(Data!$A$1:R$1009,_xlfn.AGGREGATE(15,6,(OFFSET(Data!$A$1,0,MATCH(R$6,Data!$1:$1,0)-1,1000,1)=IF(R$7="","Yes",R$7))/(OFFSET(Data!$A$1,0,MATCH(R$6,Data!$1:$1,0)-1,1000,1)=IF(R$7="","Yes",R$7))*ROW(Data!$C$1:$C$1009),ROW(R19)-ROW(R$7)),1)),"")</f>
        <v>BBC America</v>
      </c>
      <c r="S19" s="43" t="str">
        <f ca="1">IF(T19="","",IF(INDEX(Data!$BR:$BR,MATCH(T19,Data!$A:$A,0),1)=0,"",INDEX(Data!$BR:$BR,MATCH(T19,Data!$A:$A,0),1)))</f>
        <v/>
      </c>
      <c r="T19" s="43" t="str" cm="1">
        <f t="array" aca="1" ref="T19" ca="1">IFERROR(_xlfn.SINGLE(INDEX(Data!$A$1:S$1009,_xlfn.AGGREGATE(15,6,(OFFSET(Data!$A$1,0,MATCH(T$6,Data!$1:$1,0)-1,1000,1)=IF(T$7="","Yes",T$7))/(OFFSET(Data!$A$1,0,MATCH(T$6,Data!$1:$1,0)-1,1000,1)=IF(T$7="","Yes",T$7))*ROW(Data!$C$1:$C$1009),ROW(T19)-ROW(T$7)),1)),"")</f>
        <v>BBC America</v>
      </c>
      <c r="U19" s="43" t="str">
        <f ca="1">IF(V19="","",IF(INDEX(Data!$BR:$BR,MATCH(V19,Data!$A:$A,0),1)=0,"",INDEX(Data!$BR:$BR,MATCH(V19,Data!$A:$A,0),1)))</f>
        <v/>
      </c>
      <c r="V19" s="43" t="str" cm="1">
        <f t="array" aca="1" ref="V19" ca="1">IFERROR(_xlfn.SINGLE(INDEX(Data!$A$1:T$1009,_xlfn.AGGREGATE(15,6,(OFFSET(Data!$A$1,0,MATCH(V$6,Data!$1:$1,0)-1,1000,1)=IF(V$7="","Yes",V$7))/(OFFSET(Data!$A$1,0,MATCH(V$6,Data!$1:$1,0)-1,1000,1)=IF(V$7="","Yes",V$7))*ROW(Data!$C$1:$C$1009),ROW(V19)-ROW(V$7)),1)),"")</f>
        <v>Baby First</v>
      </c>
      <c r="W19" s="43" t="str">
        <f ca="1">IF(X19="","",IF(INDEX(Data!$BR:$BR,MATCH(X19,Data!$A:$A,0),1)=0,"",INDEX(Data!$BR:$BR,MATCH(X19,Data!$A:$A,0),1)))</f>
        <v/>
      </c>
      <c r="X19" s="43" t="str" cm="1">
        <f t="array" aca="1" ref="X19" ca="1">IFERROR(_xlfn.SINGLE(INDEX(Data!$A$1:Y$1009,_xlfn.AGGREGATE(15,6,(OFFSET(Data!$A$1,0,MATCH(X$6,Data!$1:$1,0)-1,1000,1)=IF(X$7="","Yes",X$7))/(OFFSET(Data!$A$1,0,MATCH(X$6,Data!$1:$1,0)-1,1000,1)=IF(X$7="","Yes",X$7))*ROW(Data!$C$1:$C$1009),ROW(X19)-ROW(X$7)),1)),"")</f>
        <v>Baby First</v>
      </c>
      <c r="Y19" s="43" t="str">
        <f ca="1">IF(Z19="","",IF(INDEX(Data!$BR:$BR,MATCH(Z19,Data!$A:$A,0),1)=0,"",INDEX(Data!$BR:$BR,MATCH(Z19,Data!$A:$A,0),1)))</f>
        <v/>
      </c>
      <c r="Z19" s="43" t="str" cm="1">
        <f t="array" aca="1" ref="Z19" ca="1">IFERROR(_xlfn.SINGLE(INDEX(Data!$A$1:AA$1009,_xlfn.AGGREGATE(15,6,(OFFSET(Data!$A$1,0,MATCH(Z$6,Data!$1:$1,0)-1,1000,1)=IF(Z$7="","Yes",Z$7))/(OFFSET(Data!$A$1,0,MATCH(Z$6,Data!$1:$1,0)-1,1000,1)=IF(Z$7="","Yes",Z$7))*ROW(Data!$C$1:$C$1009),ROW(Z19)-ROW(Z$7)),1)),"")</f>
        <v>Bravo</v>
      </c>
      <c r="AA19" s="43">
        <f ca="1">IF(AB19="","",IF(INDEX(Data!$BR:$BR,MATCH(AB19,Data!$A:$A,0),1)=0,"",INDEX(Data!$BR:$BR,MATCH(AB19,Data!$A:$A,0),1)))</f>
        <v>1</v>
      </c>
      <c r="AB19" s="43" t="str" cm="1">
        <f t="array" aca="1" ref="AB19" ca="1">IFERROR(_xlfn.SINGLE(INDEX(Data!$A$1:AC$1009,_xlfn.AGGREGATE(15,6,(OFFSET(Data!$A$1,0,MATCH(AB$6,Data!$1:$1,0)-1,1000,1)=IF(AB$7="","Yes",AB$7))/(OFFSET(Data!$A$1,0,MATCH(AB$6,Data!$1:$1,0)-1,1000,1)=IF(AB$7="","Yes",AB$7))*ROW(Data!$C$1:$C$1009),ROW(AB19)-ROW(AB$7)),1)),"")</f>
        <v>CBS</v>
      </c>
      <c r="AC19" s="43" t="str">
        <f ca="1">IF(AD19="","",IF(INDEX(Data!$BR:$BR,MATCH(AD19,Data!$A:$A,0),1)=0,"",INDEX(Data!$BR:$BR,MATCH(AD19,Data!$A:$A,0),1)))</f>
        <v/>
      </c>
      <c r="AD19" s="43" t="str" cm="1">
        <f t="array" aca="1" ref="AD19" ca="1">IFERROR(_xlfn.SINGLE(INDEX(Data!$A$1:AE$1009,_xlfn.AGGREGATE(15,6,(OFFSET(Data!$A$1,0,MATCH(AD$6,Data!$1:$1,0)-1,1000,1)=IF(AD$7="","Yes",AD$7))/(OFFSET(Data!$A$1,0,MATCH(AD$6,Data!$1:$1,0)-1,1000,1)=IF(AD$7="","Yes",AD$7))*ROW(Data!$C$1:$C$1009),ROW(AD19)-ROW(AD$7)),1)),"")</f>
        <v>Bein Connect 8</v>
      </c>
      <c r="AE19" s="43" t="str">
        <f ca="1">IF(AF19="","",IF(INDEX(Data!$BR:$BR,MATCH(AF19,Data!$A:$A,0),1)=0,"",INDEX(Data!$BR:$BR,MATCH(AF19,Data!$A:$A,0),1)))</f>
        <v/>
      </c>
      <c r="AF19" s="43" t="str" cm="1">
        <f t="array" aca="1" ref="AF19" ca="1">IFERROR(_xlfn.SINGLE(INDEX(Data!$A$1:AM$1009,_xlfn.AGGREGATE(15,6,(OFFSET(Data!$A$1,0,MATCH(AF$6,Data!$1:$1,0)-1,1000,1)=IF(AF$7="","Yes",AF$7))/(OFFSET(Data!$A$1,0,MATCH(AF$6,Data!$1:$1,0)-1,1000,1)=IF(AF$7="","Yes",AF$7))*ROW(Data!$C$1:$C$1009),ROW(AF19)-ROW(AF$7)),1)),"")</f>
        <v/>
      </c>
      <c r="AG19" s="43" t="str">
        <f ca="1">IF(AH19="","",IF(INDEX(Data!$BR:$BR,MATCH(AH19,Data!$A:$A,0),1)=0,"",INDEX(Data!$BR:$BR,MATCH(AH19,Data!$A:$A,0),1)))</f>
        <v/>
      </c>
      <c r="AH19" s="43" t="str" cm="1">
        <f t="array" aca="1" ref="AH19" ca="1">IFERROR(_xlfn.SINGLE(INDEX(Data!$A$1:AO$1009,_xlfn.AGGREGATE(15,6,(OFFSET(Data!$A$1,0,MATCH(AH$6,Data!$1:$1,0)-1,1000,1)=IF(AH$7="","Yes",AH$7))/(OFFSET(Data!$A$1,0,MATCH(AH$6,Data!$1:$1,0)-1,1000,1)=IF(AH$7="","Yes",AH$7))*ROW(Data!$C$1:$C$1009),ROW(AH19)-ROW(AH$7)),1)),"")</f>
        <v>Sportsman Channel</v>
      </c>
      <c r="AI19" s="43" t="str">
        <f ca="1">IF(AJ19="","",IF(INDEX(Data!$BR:$BR,MATCH(AJ19,Data!$A:$A,0),1)=0,"",INDEX(Data!$BR:$BR,MATCH(AJ19,Data!$A:$A,0),1)))</f>
        <v/>
      </c>
      <c r="AJ19" s="43" t="str" cm="1">
        <f t="array" aca="1" ref="AJ19" ca="1">IFERROR(_xlfn.SINGLE(INDEX(Data!$A$1:AQ$1009,_xlfn.AGGREGATE(15,6,(OFFSET(Data!$A$1,0,MATCH(AJ$6,Data!$1:$1,0)-1,1000,1)=IF(AJ$7="","Yes",AJ$7))/(OFFSET(Data!$A$1,0,MATCH(AJ$6,Data!$1:$1,0)-1,1000,1)=IF(AJ$7="","Yes",AJ$7))*ROW(Data!$C$1:$C$1009),ROW(AJ19)-ROW(AJ$7)),1)),"")</f>
        <v>Comedy Central</v>
      </c>
      <c r="AK19" s="43" t="str">
        <f ca="1">IF(AL19="","",IF(INDEX(Data!$BR:$BR,MATCH(AL19,Data!$A:$A,0),1)=0,"",INDEX(Data!$BR:$BR,MATCH(AL19,Data!$A:$A,0),1)))</f>
        <v/>
      </c>
      <c r="AL19" s="43" t="str" cm="1">
        <f t="array" aca="1" ref="AL19" ca="1">IFERROR(_xlfn.SINGLE(INDEX(Data!$A$1:AS$1009,_xlfn.AGGREGATE(15,6,(OFFSET(Data!$A$1,0,MATCH(AL$6,Data!$1:$1,0)-1,1000,1)=IF(AL$7="","Yes",AL$7))/(OFFSET(Data!$A$1,0,MATCH(AL$6,Data!$1:$1,0)-1,1000,1)=IF(AL$7="","Yes",AL$7))*ROW(Data!$C$1:$C$1009),ROW(AL19)-ROW(AL$7)),1)),"")</f>
        <v>Telefe</v>
      </c>
      <c r="AM19" s="43" t="str">
        <f ca="1">IF(AN19="","",IF(INDEX(Data!$BR:$BR,MATCH(AN19,Data!$A:$A,0),1)=0,"",INDEX(Data!$BR:$BR,MATCH(AN19,Data!$A:$A,0),1)))</f>
        <v/>
      </c>
      <c r="AN19" s="43" t="str" cm="1">
        <f t="array" aca="1" ref="AN19" ca="1">IFERROR(_xlfn.SINGLE(INDEX(Data!$A$1:AU$1009,_xlfn.AGGREGATE(15,6,(OFFSET(Data!$A$1,0,MATCH(AN$6,Data!$1:$1,0)-1,1000,1)=IF(AN$7="","Yes",AN$7))/(OFFSET(Data!$A$1,0,MATCH(AN$6,Data!$1:$1,0)-1,1000,1)=IF(AN$7="","Yes",AN$7))*ROW(Data!$C$1:$C$1009),ROW(AN19)-ROW(AN$7)),1)),"")</f>
        <v>Bloomberg TV</v>
      </c>
    </row>
    <row r="20" spans="1:40" ht="24" x14ac:dyDescent="0.4">
      <c r="A20" s="43" t="str">
        <f ca="1">IF(B20="","",IF(INDEX(Data!$BR:$BR,MATCH(B20,Data!$A:$A,0),1)=0,"",INDEX(Data!$BR:$BR,MATCH(B20,Data!$A:$A,0),1)))</f>
        <v/>
      </c>
      <c r="B20" s="43" t="str" cm="1">
        <f t="array" aca="1" ref="B20" ca="1">IFERROR(_xlfn.SINGLE(INDEX(Data!A$1:$A$1007,_xlfn.AGGREGATE(15,6,(OFFSET(Data!$A$1,0,MATCH(B$6,Data!$1:$1,0)-1,1000,1)=IF(B$7="","Yes",B$7))/(OFFSET(Data!$A$1,0,MATCH(B$6,Data!$1:$1,0)-1,1000,1)=IF(B$7="","Yes",B$7))*ROW(Data!$C$1:$C$1007),ROW(B20)-ROW(B$7)),1)),"")</f>
        <v>Cleo TV</v>
      </c>
      <c r="C20" s="43" t="str">
        <f ca="1">IF(D20="","",IF(INDEX(Data!$BR:$BR,MATCH(D20,Data!$A:$A,0),1)=0,"",INDEX(Data!$BR:$BR,MATCH(D20,Data!$A:$A,0),1)))</f>
        <v/>
      </c>
      <c r="D20" s="43" t="str" cm="1">
        <f t="array" aca="1" ref="D20" ca="1">IFERROR(_xlfn.SINGLE(INDEX(Data!$A$1:C$1007,_xlfn.AGGREGATE(15,6,(OFFSET(Data!$A$1,0,MATCH(D$6,Data!$1:$1,0)-1,1000,1)=IF(D$7="","Yes",D$7))/(OFFSET(Data!$A$1,0,MATCH(D$6,Data!$1:$1,0)-1,1000,1)=IF(D$7="","Yes",D$7))*ROW(Data!$C$1:$C$1007),ROW(D20)-ROW(D$7)),1)),"")</f>
        <v>Epix Drive-In</v>
      </c>
      <c r="E20" s="43" t="str">
        <f ca="1">IF(F20="","",IF(INDEX(Data!$BR:$BR,MATCH(F20,Data!$A:$A,0),1)=0,"",INDEX(Data!$BR:$BR,MATCH(F20,Data!$A:$A,0),1)))</f>
        <v/>
      </c>
      <c r="F20" s="43" t="str" cm="1">
        <f t="array" aca="1" ref="F20" ca="1">IFERROR(_xlfn.SINGLE(INDEX(Data!$A$1:E$1009,_xlfn.AGGREGATE(15,6,(OFFSET(Data!$A$1,0,MATCH(F$6,Data!$1:$1,0)-1,1000,1)=IF(F$7="","Yes",F$7))/(OFFSET(Data!$A$1,0,MATCH(F$6,Data!$1:$1,0)-1,1000,1)=IF(F$7="","Yes",F$7))*ROW(Data!$C$1:$C$1009),ROW(F20)-ROW(F$7)),1)),"")</f>
        <v>Comet TV</v>
      </c>
      <c r="G20" s="43" t="str">
        <f ca="1">IF(H20="","",IF(INDEX(Data!$BR:$BR,MATCH(H20,Data!$A:$A,0),1)=0,"",INDEX(Data!$BR:$BR,MATCH(H20,Data!$A:$A,0),1)))</f>
        <v/>
      </c>
      <c r="H20" s="43" t="str" cm="1">
        <f t="array" aca="1" ref="H20" ca="1">IFERROR(_xlfn.SINGLE(INDEX(Data!$A$1:G$1009,_xlfn.AGGREGATE(15,6,(OFFSET(Data!$A$1,0,MATCH(H$6,Data!$1:$1,0)-1,1000,1)=IF(H$7="","Yes",H$7))/(OFFSET(Data!$A$1,0,MATCH(H$6,Data!$1:$1,0)-1,1000,1)=IF(H$7="","Yes",H$7))*ROW(Data!$C$1:$C$1009),ROW(H20)-ROW(H$7)),1)),"")</f>
        <v>Comet TV</v>
      </c>
      <c r="I20" s="43" t="str">
        <f ca="1">IF(J20="","",IF(INDEX(Data!$BR:$BR,MATCH(J20,Data!$A:$A,0),1)=0,"",INDEX(Data!$BR:$BR,MATCH(J20,Data!$A:$A,0),1)))</f>
        <v/>
      </c>
      <c r="J20" s="43" t="str" cm="1">
        <f t="array" aca="1" ref="J20" ca="1">IFERROR(_xlfn.SINGLE(INDEX(Data!$A$1:J$1009,_xlfn.AGGREGATE(15,6,(OFFSET(Data!$A$1,0,MATCH(J$6,Data!$1:$1,0)-1,1000,1)=IF(J$7="","Yes",J$7))/(OFFSET(Data!$A$1,0,MATCH(J$6,Data!$1:$1,0)-1,1000,1)=IF(J$7="","Yes",J$7))*ROW(Data!$C$1:$C$1009),ROW(J20)-ROW(J$7)),1)),"")</f>
        <v>Comedy Central</v>
      </c>
      <c r="K20" s="43" t="str">
        <f ca="1">IF(L20="","",IF(INDEX(Data!$BR:$BR,MATCH(L20,Data!$A:$A,0),1)=0,"",INDEX(Data!$BR:$BR,MATCH(L20,Data!$A:$A,0),1)))</f>
        <v/>
      </c>
      <c r="L20" s="43" t="str" cm="1">
        <f t="array" aca="1" ref="L20" ca="1">IFERROR(_xlfn.SINGLE(INDEX(Data!$A$1:L$1009,_xlfn.AGGREGATE(15,6,(OFFSET(Data!$A$1,0,MATCH(L$6,Data!$1:$1,0)-1,1000,1)=IF(L$7="","Yes",L$7))/(OFFSET(Data!$A$1,0,MATCH(L$6,Data!$1:$1,0)-1,1000,1)=IF(L$7="","Yes",L$7))*ROW(Data!$C$1:$C$1009),ROW(L20)-ROW(L$7)),1)),"")</f>
        <v>Cinemax Actionmax</v>
      </c>
      <c r="M20" s="43" t="str">
        <f ca="1">IF(N20="","",IF(INDEX(Data!$BR:$BR,MATCH(N20,Data!$A:$A,0),1)=0,"",INDEX(Data!$BR:$BR,MATCH(N20,Data!$A:$A,0),1)))</f>
        <v/>
      </c>
      <c r="N20" s="43" t="str" cm="1">
        <f t="array" aca="1" ref="N20" ca="1">IFERROR(_xlfn.SINGLE(INDEX(Data!$A$1:N$1009,_xlfn.AGGREGATE(15,6,(OFFSET(Data!$A$1,0,MATCH(N$6,Data!$1:$1,0)-1,1000,1)=IF(N$7="","Yes",N$7))/(OFFSET(Data!$A$1,0,MATCH(N$6,Data!$1:$1,0)-1,1000,1)=IF(N$7="","Yes",N$7))*ROW(Data!$C$1:$C$1009),ROW(N20)-ROW(N$7)),1)),"")</f>
        <v>Cartoon Network</v>
      </c>
      <c r="O20" s="43" t="str">
        <f ca="1">IF(P20="","",IF(INDEX(Data!$BR:$BR,MATCH(P20,Data!$A:$A,0),1)=0,"",INDEX(Data!$BR:$BR,MATCH(P20,Data!$A:$A,0),1)))</f>
        <v/>
      </c>
      <c r="P20" s="43" t="str" cm="1">
        <f t="array" aca="1" ref="P20" ca="1">IFERROR(_xlfn.SINGLE(INDEX(Data!$A$1:Q$1009,_xlfn.AGGREGATE(15,6,(OFFSET(Data!$A$1,0,MATCH(P$6,Data!$1:$1,0)-1,1000,1)=IF(P$7="","Yes",P$7))/(OFFSET(Data!$A$1,0,MATCH(P$6,Data!$1:$1,0)-1,1000,1)=IF(P$7="","Yes",P$7))*ROW(Data!$C$1:$C$1009),ROW(P20)-ROW(P$7)),1)),"")</f>
        <v>Bloomberg TV</v>
      </c>
      <c r="Q20" s="43" t="str">
        <f ca="1">IF(R20="","",IF(INDEX(Data!$BR:$BR,MATCH(R20,Data!$A:$A,0),1)=0,"",INDEX(Data!$BR:$BR,MATCH(R20,Data!$A:$A,0),1)))</f>
        <v/>
      </c>
      <c r="R20" s="43" t="str" cm="1">
        <f t="array" aca="1" ref="R20" ca="1">IFERROR(_xlfn.SINGLE(INDEX(Data!$A$1:R$1009,_xlfn.AGGREGATE(15,6,(OFFSET(Data!$A$1,0,MATCH(R$6,Data!$1:$1,0)-1,1000,1)=IF(R$7="","Yes",R$7))/(OFFSET(Data!$A$1,0,MATCH(R$6,Data!$1:$1,0)-1,1000,1)=IF(R$7="","Yes",R$7))*ROW(Data!$C$1:$C$1009),ROW(R20)-ROW(R$7)),1)),"")</f>
        <v>BBC World News</v>
      </c>
      <c r="S20" s="43" t="str">
        <f ca="1">IF(T20="","",IF(INDEX(Data!$BR:$BR,MATCH(T20,Data!$A:$A,0),1)=0,"",INDEX(Data!$BR:$BR,MATCH(T20,Data!$A:$A,0),1)))</f>
        <v/>
      </c>
      <c r="T20" s="43" t="str" cm="1">
        <f t="array" aca="1" ref="T20" ca="1">IFERROR(_xlfn.SINGLE(INDEX(Data!$A$1:S$1009,_xlfn.AGGREGATE(15,6,(OFFSET(Data!$A$1,0,MATCH(T$6,Data!$1:$1,0)-1,1000,1)=IF(T$7="","Yes",T$7))/(OFFSET(Data!$A$1,0,MATCH(T$6,Data!$1:$1,0)-1,1000,1)=IF(T$7="","Yes",T$7))*ROW(Data!$C$1:$C$1009),ROW(T20)-ROW(T$7)),1)),"")</f>
        <v>BBC World News</v>
      </c>
      <c r="U20" s="43" t="str">
        <f ca="1">IF(V20="","",IF(INDEX(Data!$BR:$BR,MATCH(V20,Data!$A:$A,0),1)=0,"",INDEX(Data!$BR:$BR,MATCH(V20,Data!$A:$A,0),1)))</f>
        <v/>
      </c>
      <c r="V20" s="43" t="str" cm="1">
        <f t="array" aca="1" ref="V20" ca="1">IFERROR(_xlfn.SINGLE(INDEX(Data!$A$1:T$1009,_xlfn.AGGREGATE(15,6,(OFFSET(Data!$A$1,0,MATCH(V$6,Data!$1:$1,0)-1,1000,1)=IF(V$7="","Yes",V$7))/(OFFSET(Data!$A$1,0,MATCH(V$6,Data!$1:$1,0)-1,1000,1)=IF(V$7="","Yes",V$7))*ROW(Data!$C$1:$C$1009),ROW(V20)-ROW(V$7)),1)),"")</f>
        <v>BBC America</v>
      </c>
      <c r="W20" s="43" t="str">
        <f ca="1">IF(X20="","",IF(INDEX(Data!$BR:$BR,MATCH(X20,Data!$A:$A,0),1)=0,"",INDEX(Data!$BR:$BR,MATCH(X20,Data!$A:$A,0),1)))</f>
        <v/>
      </c>
      <c r="X20" s="43" t="str" cm="1">
        <f t="array" aca="1" ref="X20" ca="1">IFERROR(_xlfn.SINGLE(INDEX(Data!$A$1:Y$1009,_xlfn.AGGREGATE(15,6,(OFFSET(Data!$A$1,0,MATCH(X$6,Data!$1:$1,0)-1,1000,1)=IF(X$7="","Yes",X$7))/(OFFSET(Data!$A$1,0,MATCH(X$6,Data!$1:$1,0)-1,1000,1)=IF(X$7="","Yes",X$7))*ROW(Data!$C$1:$C$1009),ROW(X20)-ROW(X$7)),1)),"")</f>
        <v>BabyTV</v>
      </c>
      <c r="Y20" s="43" t="str">
        <f ca="1">IF(Z20="","",IF(INDEX(Data!$BR:$BR,MATCH(Z20,Data!$A:$A,0),1)=0,"",INDEX(Data!$BR:$BR,MATCH(Z20,Data!$A:$A,0),1)))</f>
        <v/>
      </c>
      <c r="Z20" s="43" t="str" cm="1">
        <f t="array" aca="1" ref="Z20" ca="1">IFERROR(_xlfn.SINGLE(INDEX(Data!$A$1:AA$1009,_xlfn.AGGREGATE(15,6,(OFFSET(Data!$A$1,0,MATCH(Z$6,Data!$1:$1,0)-1,1000,1)=IF(Z$7="","Yes",Z$7))/(OFFSET(Data!$A$1,0,MATCH(Z$6,Data!$1:$1,0)-1,1000,1)=IF(Z$7="","Yes",Z$7))*ROW(Data!$C$1:$C$1009),ROW(Z20)-ROW(Z$7)),1)),"")</f>
        <v>Cartoon Network</v>
      </c>
      <c r="AA20" s="43" t="str">
        <f ca="1">IF(AB20="","",IF(INDEX(Data!$BR:$BR,MATCH(AB20,Data!$A:$A,0),1)=0,"",INDEX(Data!$BR:$BR,MATCH(AB20,Data!$A:$A,0),1)))</f>
        <v/>
      </c>
      <c r="AB20" s="43" t="str" cm="1">
        <f t="array" aca="1" ref="AB20" ca="1">IFERROR(_xlfn.SINGLE(INDEX(Data!$A$1:AC$1009,_xlfn.AGGREGATE(15,6,(OFFSET(Data!$A$1,0,MATCH(AB$6,Data!$1:$1,0)-1,1000,1)=IF(AB$7="","Yes",AB$7))/(OFFSET(Data!$A$1,0,MATCH(AB$6,Data!$1:$1,0)-1,1000,1)=IF(AB$7="","Yes",AB$7))*ROW(Data!$C$1:$C$1009),ROW(AB20)-ROW(AB$7)),1)),"")</f>
        <v>CBS News Live</v>
      </c>
      <c r="AC20" s="43" t="str">
        <f ca="1">IF(AD20="","",IF(INDEX(Data!$BR:$BR,MATCH(AD20,Data!$A:$A,0),1)=0,"",INDEX(Data!$BR:$BR,MATCH(AD20,Data!$A:$A,0),1)))</f>
        <v/>
      </c>
      <c r="AD20" s="43" t="str" cm="1">
        <f t="array" aca="1" ref="AD20" ca="1">IFERROR(_xlfn.SINGLE(INDEX(Data!$A$1:AE$1009,_xlfn.AGGREGATE(15,6,(OFFSET(Data!$A$1,0,MATCH(AD$6,Data!$1:$1,0)-1,1000,1)=IF(AD$7="","Yes",AD$7))/(OFFSET(Data!$A$1,0,MATCH(AD$6,Data!$1:$1,0)-1,1000,1)=IF(AD$7="","Yes",AD$7))*ROW(Data!$C$1:$C$1009),ROW(AD20)-ROW(AD$7)),1)),"")</f>
        <v>Bein Laliga</v>
      </c>
      <c r="AE20" s="43" t="str">
        <f ca="1">IF(AF20="","",IF(INDEX(Data!$BR:$BR,MATCH(AF20,Data!$A:$A,0),1)=0,"",INDEX(Data!$BR:$BR,MATCH(AF20,Data!$A:$A,0),1)))</f>
        <v/>
      </c>
      <c r="AF20" s="43" t="str" cm="1">
        <f t="array" aca="1" ref="AF20" ca="1">IFERROR(_xlfn.SINGLE(INDEX(Data!$A$1:AM$1009,_xlfn.AGGREGATE(15,6,(OFFSET(Data!$A$1,0,MATCH(AF$6,Data!$1:$1,0)-1,1000,1)=IF(AF$7="","Yes",AF$7))/(OFFSET(Data!$A$1,0,MATCH(AF$6,Data!$1:$1,0)-1,1000,1)=IF(AF$7="","Yes",AF$7))*ROW(Data!$C$1:$C$1009),ROW(AF20)-ROW(AF$7)),1)),"")</f>
        <v/>
      </c>
      <c r="AG20" s="43" t="str">
        <f ca="1">IF(AH20="","",IF(INDEX(Data!$BR:$BR,MATCH(AH20,Data!$A:$A,0),1)=0,"",INDEX(Data!$BR:$BR,MATCH(AH20,Data!$A:$A,0),1)))</f>
        <v/>
      </c>
      <c r="AH20" s="43" t="str" cm="1">
        <f t="array" aca="1" ref="AH20" ca="1">IFERROR(_xlfn.SINGLE(INDEX(Data!$A$1:AO$1009,_xlfn.AGGREGATE(15,6,(OFFSET(Data!$A$1,0,MATCH(AH$6,Data!$1:$1,0)-1,1000,1)=IF(AH$7="","Yes",AH$7))/(OFFSET(Data!$A$1,0,MATCH(AH$6,Data!$1:$1,0)-1,1000,1)=IF(AH$7="","Yes",AH$7))*ROW(Data!$C$1:$C$1009),ROW(AH20)-ROW(AH$7)),1)),"")</f>
        <v>Up</v>
      </c>
      <c r="AI20" s="43" t="str">
        <f ca="1">IF(AJ20="","",IF(INDEX(Data!$BR:$BR,MATCH(AJ20,Data!$A:$A,0),1)=0,"",INDEX(Data!$BR:$BR,MATCH(AJ20,Data!$A:$A,0),1)))</f>
        <v/>
      </c>
      <c r="AJ20" s="43" t="str" cm="1">
        <f t="array" aca="1" ref="AJ20" ca="1">IFERROR(_xlfn.SINGLE(INDEX(Data!$A$1:AQ$1009,_xlfn.AGGREGATE(15,6,(OFFSET(Data!$A$1,0,MATCH(AJ$6,Data!$1:$1,0)-1,1000,1)=IF(AJ$7="","Yes",AJ$7))/(OFFSET(Data!$A$1,0,MATCH(AJ$6,Data!$1:$1,0)-1,1000,1)=IF(AJ$7="","Yes",AJ$7))*ROW(Data!$C$1:$C$1009),ROW(AJ20)-ROW(AJ$7)),1)),"")</f>
        <v>Curiosity Stream</v>
      </c>
      <c r="AK20" s="43" t="str">
        <f ca="1">IF(AL20="","",IF(INDEX(Data!$BR:$BR,MATCH(AL20,Data!$A:$A,0),1)=0,"",INDEX(Data!$BR:$BR,MATCH(AL20,Data!$A:$A,0),1)))</f>
        <v/>
      </c>
      <c r="AL20" s="43" t="str" cm="1">
        <f t="array" aca="1" ref="AL20" ca="1">IFERROR(_xlfn.SINGLE(INDEX(Data!$A$1:AS$1009,_xlfn.AGGREGATE(15,6,(OFFSET(Data!$A$1,0,MATCH(AL$6,Data!$1:$1,0)-1,1000,1)=IF(AL$7="","Yes",AL$7))/(OFFSET(Data!$A$1,0,MATCH(AL$6,Data!$1:$1,0)-1,1000,1)=IF(AL$7="","Yes",AL$7))*ROW(Data!$C$1:$C$1009),ROW(AL20)-ROW(AL$7)),1)),"")</f>
        <v>Ty C TV</v>
      </c>
      <c r="AM20" s="43" t="str">
        <f ca="1">IF(AN20="","",IF(INDEX(Data!$BR:$BR,MATCH(AN20,Data!$A:$A,0),1)=0,"",INDEX(Data!$BR:$BR,MATCH(AN20,Data!$A:$A,0),1)))</f>
        <v/>
      </c>
      <c r="AN20" s="43" t="str" cm="1">
        <f t="array" aca="1" ref="AN20" ca="1">IFERROR(_xlfn.SINGLE(INDEX(Data!$A$1:AU$1009,_xlfn.AGGREGATE(15,6,(OFFSET(Data!$A$1,0,MATCH(AN$6,Data!$1:$1,0)-1,1000,1)=IF(AN$7="","Yes",AN$7))/(OFFSET(Data!$A$1,0,MATCH(AN$6,Data!$1:$1,0)-1,1000,1)=IF(AN$7="","Yes",AN$7))*ROW(Data!$C$1:$C$1009),ROW(AN20)-ROW(AN$7)),1)),"")</f>
        <v>Cheddar</v>
      </c>
    </row>
    <row r="21" spans="1:40" ht="24" x14ac:dyDescent="0.4">
      <c r="A21" s="43" t="str">
        <f ca="1">IF(B21="","",IF(INDEX(Data!$BR:$BR,MATCH(B21,Data!$A:$A,0),1)=0,"",INDEX(Data!$BR:$BR,MATCH(B21,Data!$A:$A,0),1)))</f>
        <v/>
      </c>
      <c r="B21" s="43" t="str" cm="1">
        <f t="array" aca="1" ref="B21" ca="1">IFERROR(_xlfn.SINGLE(INDEX(Data!A$1:$A$1007,_xlfn.AGGREGATE(15,6,(OFFSET(Data!$A$1,0,MATCH(B$6,Data!$1:$1,0)-1,1000,1)=IF(B$7="","Yes",B$7))/(OFFSET(Data!$A$1,0,MATCH(B$6,Data!$1:$1,0)-1,1000,1)=IF(B$7="","Yes",B$7))*ROW(Data!$C$1:$C$1007),ROW(B21)-ROW(B$7)),1)),"")</f>
        <v>CMT</v>
      </c>
      <c r="C21" s="43" t="str">
        <f ca="1">IF(D21="","",IF(INDEX(Data!$BR:$BR,MATCH(D21,Data!$A:$A,0),1)=0,"",INDEX(Data!$BR:$BR,MATCH(D21,Data!$A:$A,0),1)))</f>
        <v/>
      </c>
      <c r="D21" s="43" t="str" cm="1">
        <f t="array" aca="1" ref="D21" ca="1">IFERROR(_xlfn.SINGLE(INDEX(Data!$A$1:C$1007,_xlfn.AGGREGATE(15,6,(OFFSET(Data!$A$1,0,MATCH(D$6,Data!$1:$1,0)-1,1000,1)=IF(D$7="","Yes",D$7))/(OFFSET(Data!$A$1,0,MATCH(D$6,Data!$1:$1,0)-1,1000,1)=IF(D$7="","Yes",D$7))*ROW(Data!$C$1:$C$1007),ROW(D21)-ROW(D$7)),1)),"")</f>
        <v>ESPN</v>
      </c>
      <c r="E21" s="43" t="str">
        <f ca="1">IF(F21="","",IF(INDEX(Data!$BR:$BR,MATCH(F21,Data!$A:$A,0),1)=0,"",INDEX(Data!$BR:$BR,MATCH(F21,Data!$A:$A,0),1)))</f>
        <v/>
      </c>
      <c r="F21" s="43" t="str" cm="1">
        <f t="array" aca="1" ref="F21" ca="1">IFERROR(_xlfn.SINGLE(INDEX(Data!$A$1:E$1009,_xlfn.AGGREGATE(15,6,(OFFSET(Data!$A$1,0,MATCH(F$6,Data!$1:$1,0)-1,1000,1)=IF(F$7="","Yes",F$7))/(OFFSET(Data!$A$1,0,MATCH(F$6,Data!$1:$1,0)-1,1000,1)=IF(F$7="","Yes",F$7))*ROW(Data!$C$1:$C$1009),ROW(F21)-ROW(F$7)),1)),"")</f>
        <v>Discovery Channel</v>
      </c>
      <c r="G21" s="43" t="str">
        <f ca="1">IF(H21="","",IF(INDEX(Data!$BR:$BR,MATCH(H21,Data!$A:$A,0),1)=0,"",INDEX(Data!$BR:$BR,MATCH(H21,Data!$A:$A,0),1)))</f>
        <v/>
      </c>
      <c r="H21" s="43" t="str" cm="1">
        <f t="array" aca="1" ref="H21" ca="1">IFERROR(_xlfn.SINGLE(INDEX(Data!$A$1:G$1009,_xlfn.AGGREGATE(15,6,(OFFSET(Data!$A$1,0,MATCH(H$6,Data!$1:$1,0)-1,1000,1)=IF(H$7="","Yes",H$7))/(OFFSET(Data!$A$1,0,MATCH(H$6,Data!$1:$1,0)-1,1000,1)=IF(H$7="","Yes",H$7))*ROW(Data!$C$1:$C$1009),ROW(H21)-ROW(H$7)),1)),"")</f>
        <v>Discovery Channel</v>
      </c>
      <c r="I21" s="43" t="str">
        <f ca="1">IF(J21="","",IF(INDEX(Data!$BR:$BR,MATCH(J21,Data!$A:$A,0),1)=0,"",INDEX(Data!$BR:$BR,MATCH(J21,Data!$A:$A,0),1)))</f>
        <v/>
      </c>
      <c r="J21" s="43" t="str" cm="1">
        <f t="array" aca="1" ref="J21" ca="1">IFERROR(_xlfn.SINGLE(INDEX(Data!$A$1:J$1009,_xlfn.AGGREGATE(15,6,(OFFSET(Data!$A$1,0,MATCH(J$6,Data!$1:$1,0)-1,1000,1)=IF(J$7="","Yes",J$7))/(OFFSET(Data!$A$1,0,MATCH(J$6,Data!$1:$1,0)-1,1000,1)=IF(J$7="","Yes",J$7))*ROW(Data!$C$1:$C$1009),ROW(J21)-ROW(J$7)),1)),"")</f>
        <v>CW</v>
      </c>
      <c r="K21" s="43" t="str">
        <f ca="1">IF(L21="","",IF(INDEX(Data!$BR:$BR,MATCH(L21,Data!$A:$A,0),1)=0,"",INDEX(Data!$BR:$BR,MATCH(L21,Data!$A:$A,0),1)))</f>
        <v/>
      </c>
      <c r="L21" s="43" t="str" cm="1">
        <f t="array" aca="1" ref="L21" ca="1">IFERROR(_xlfn.SINGLE(INDEX(Data!$A$1:L$1009,_xlfn.AGGREGATE(15,6,(OFFSET(Data!$A$1,0,MATCH(L$6,Data!$1:$1,0)-1,1000,1)=IF(L$7="","Yes",L$7))/(OFFSET(Data!$A$1,0,MATCH(L$6,Data!$1:$1,0)-1,1000,1)=IF(L$7="","Yes",L$7))*ROW(Data!$C$1:$C$1009),ROW(L21)-ROW(L$7)),1)),"")</f>
        <v>CMT</v>
      </c>
      <c r="M21" s="43">
        <f ca="1">IF(N21="","",IF(INDEX(Data!$BR:$BR,MATCH(N21,Data!$A:$A,0),1)=0,"",INDEX(Data!$BR:$BR,MATCH(N21,Data!$A:$A,0),1)))</f>
        <v>1</v>
      </c>
      <c r="N21" s="43" t="str" cm="1">
        <f t="array" aca="1" ref="N21" ca="1">IFERROR(_xlfn.SINGLE(INDEX(Data!$A$1:N$1009,_xlfn.AGGREGATE(15,6,(OFFSET(Data!$A$1,0,MATCH(N$6,Data!$1:$1,0)-1,1000,1)=IF(N$7="","Yes",N$7))/(OFFSET(Data!$A$1,0,MATCH(N$6,Data!$1:$1,0)-1,1000,1)=IF(N$7="","Yes",N$7))*ROW(Data!$C$1:$C$1009),ROW(N21)-ROW(N$7)),1)),"")</f>
        <v>CBS</v>
      </c>
      <c r="O21" s="43" t="str">
        <f ca="1">IF(P21="","",IF(INDEX(Data!$BR:$BR,MATCH(P21,Data!$A:$A,0),1)=0,"",INDEX(Data!$BR:$BR,MATCH(P21,Data!$A:$A,0),1)))</f>
        <v/>
      </c>
      <c r="P21" s="43" t="str" cm="1">
        <f t="array" aca="1" ref="P21" ca="1">IFERROR(_xlfn.SINGLE(INDEX(Data!$A$1:Q$1009,_xlfn.AGGREGATE(15,6,(OFFSET(Data!$A$1,0,MATCH(P$6,Data!$1:$1,0)-1,1000,1)=IF(P$7="","Yes",P$7))/(OFFSET(Data!$A$1,0,MATCH(P$6,Data!$1:$1,0)-1,1000,1)=IF(P$7="","Yes",P$7))*ROW(Data!$C$1:$C$1009),ROW(P21)-ROW(P$7)),1)),"")</f>
        <v>Bravo</v>
      </c>
      <c r="Q21" s="43" t="str">
        <f ca="1">IF(R21="","",IF(INDEX(Data!$BR:$BR,MATCH(R21,Data!$A:$A,0),1)=0,"",INDEX(Data!$BR:$BR,MATCH(R21,Data!$A:$A,0),1)))</f>
        <v/>
      </c>
      <c r="R21" s="43" t="str" cm="1">
        <f t="array" aca="1" ref="R21" ca="1">IFERROR(_xlfn.SINGLE(INDEX(Data!$A$1:R$1009,_xlfn.AGGREGATE(15,6,(OFFSET(Data!$A$1,0,MATCH(R$6,Data!$1:$1,0)-1,1000,1)=IF(R$7="","Yes",R$7))/(OFFSET(Data!$A$1,0,MATCH(R$6,Data!$1:$1,0)-1,1000,1)=IF(R$7="","Yes",R$7))*ROW(Data!$C$1:$C$1009),ROW(R21)-ROW(R$7)),1)),"")</f>
        <v>BET</v>
      </c>
      <c r="S21" s="43" t="str">
        <f ca="1">IF(T21="","",IF(INDEX(Data!$BR:$BR,MATCH(T21,Data!$A:$A,0),1)=0,"",INDEX(Data!$BR:$BR,MATCH(T21,Data!$A:$A,0),1)))</f>
        <v/>
      </c>
      <c r="T21" s="43" t="str" cm="1">
        <f t="array" aca="1" ref="T21" ca="1">IFERROR(_xlfn.SINGLE(INDEX(Data!$A$1:S$1009,_xlfn.AGGREGATE(15,6,(OFFSET(Data!$A$1,0,MATCH(T$6,Data!$1:$1,0)-1,1000,1)=IF(T$7="","Yes",T$7))/(OFFSET(Data!$A$1,0,MATCH(T$6,Data!$1:$1,0)-1,1000,1)=IF(T$7="","Yes",T$7))*ROW(Data!$C$1:$C$1009),ROW(T21)-ROW(T$7)),1)),"")</f>
        <v>BET</v>
      </c>
      <c r="U21" s="43" t="str">
        <f ca="1">IF(V21="","",IF(INDEX(Data!$BR:$BR,MATCH(V21,Data!$A:$A,0),1)=0,"",INDEX(Data!$BR:$BR,MATCH(V21,Data!$A:$A,0),1)))</f>
        <v/>
      </c>
      <c r="V21" s="43" t="str" cm="1">
        <f t="array" aca="1" ref="V21" ca="1">IFERROR(_xlfn.SINGLE(INDEX(Data!$A$1:T$1009,_xlfn.AGGREGATE(15,6,(OFFSET(Data!$A$1,0,MATCH(V$6,Data!$1:$1,0)-1,1000,1)=IF(V$7="","Yes",V$7))/(OFFSET(Data!$A$1,0,MATCH(V$6,Data!$1:$1,0)-1,1000,1)=IF(V$7="","Yes",V$7))*ROW(Data!$C$1:$C$1009),ROW(V21)-ROW(V$7)),1)),"")</f>
        <v>BBC World News</v>
      </c>
      <c r="W21" s="43" t="str">
        <f ca="1">IF(X21="","",IF(INDEX(Data!$BR:$BR,MATCH(X21,Data!$A:$A,0),1)=0,"",INDEX(Data!$BR:$BR,MATCH(X21,Data!$A:$A,0),1)))</f>
        <v/>
      </c>
      <c r="X21" s="43" t="str" cm="1">
        <f t="array" aca="1" ref="X21" ca="1">IFERROR(_xlfn.SINGLE(INDEX(Data!$A$1:Y$1009,_xlfn.AGGREGATE(15,6,(OFFSET(Data!$A$1,0,MATCH(X$6,Data!$1:$1,0)-1,1000,1)=IF(X$7="","Yes",X$7))/(OFFSET(Data!$A$1,0,MATCH(X$6,Data!$1:$1,0)-1,1000,1)=IF(X$7="","Yes",X$7))*ROW(Data!$C$1:$C$1009),ROW(X21)-ROW(X$7)),1)),"")</f>
        <v>BabyTV Español</v>
      </c>
      <c r="Y21" s="43">
        <f ca="1">IF(Z21="","",IF(INDEX(Data!$BR:$BR,MATCH(Z21,Data!$A:$A,0),1)=0,"",INDEX(Data!$BR:$BR,MATCH(Z21,Data!$A:$A,0),1)))</f>
        <v>1</v>
      </c>
      <c r="Z21" s="43" t="str" cm="1">
        <f t="array" aca="1" ref="Z21" ca="1">IFERROR(_xlfn.SINGLE(INDEX(Data!$A$1:AA$1009,_xlfn.AGGREGATE(15,6,(OFFSET(Data!$A$1,0,MATCH(Z$6,Data!$1:$1,0)-1,1000,1)=IF(Z$7="","Yes",Z$7))/(OFFSET(Data!$A$1,0,MATCH(Z$6,Data!$1:$1,0)-1,1000,1)=IF(Z$7="","Yes",Z$7))*ROW(Data!$C$1:$C$1009),ROW(Z21)-ROW(Z$7)),1)),"")</f>
        <v>CBS</v>
      </c>
      <c r="AA21" s="43" t="str">
        <f ca="1">IF(AB21="","",IF(INDEX(Data!$BR:$BR,MATCH(AB21,Data!$A:$A,0),1)=0,"",INDEX(Data!$BR:$BR,MATCH(AB21,Data!$A:$A,0),1)))</f>
        <v/>
      </c>
      <c r="AB21" s="43" t="str" cm="1">
        <f t="array" aca="1" ref="AB21" ca="1">IFERROR(_xlfn.SINGLE(INDEX(Data!$A$1:AC$1009,_xlfn.AGGREGATE(15,6,(OFFSET(Data!$A$1,0,MATCH(AB$6,Data!$1:$1,0)-1,1000,1)=IF(AB$7="","Yes",AB$7))/(OFFSET(Data!$A$1,0,MATCH(AB$6,Data!$1:$1,0)-1,1000,1)=IF(AB$7="","Yes",AB$7))*ROW(Data!$C$1:$C$1009),ROW(AB21)-ROW(AB$7)),1)),"")</f>
        <v>CBS Sports Network</v>
      </c>
      <c r="AC21" s="43" t="str">
        <f ca="1">IF(AD21="","",IF(INDEX(Data!$BR:$BR,MATCH(AD21,Data!$A:$A,0),1)=0,"",INDEX(Data!$BR:$BR,MATCH(AD21,Data!$A:$A,0),1)))</f>
        <v/>
      </c>
      <c r="AD21" s="43" t="str" cm="1">
        <f t="array" aca="1" ref="AD21" ca="1">IFERROR(_xlfn.SINGLE(INDEX(Data!$A$1:AE$1009,_xlfn.AGGREGATE(15,6,(OFFSET(Data!$A$1,0,MATCH(AD$6,Data!$1:$1,0)-1,1000,1)=IF(AD$7="","Yes",AD$7))/(OFFSET(Data!$A$1,0,MATCH(AD$6,Data!$1:$1,0)-1,1000,1)=IF(AD$7="","Yes",AD$7))*ROW(Data!$C$1:$C$1009),ROW(AD21)-ROW(AD$7)),1)),"")</f>
        <v>Bein Sports</v>
      </c>
      <c r="AE21" s="43" t="str">
        <f ca="1">IF(AF21="","",IF(INDEX(Data!$BR:$BR,MATCH(AF21,Data!$A:$A,0),1)=0,"",INDEX(Data!$BR:$BR,MATCH(AF21,Data!$A:$A,0),1)))</f>
        <v/>
      </c>
      <c r="AF21" s="43" t="str" cm="1">
        <f t="array" aca="1" ref="AF21" ca="1">IFERROR(_xlfn.SINGLE(INDEX(Data!$A$1:AM$1009,_xlfn.AGGREGATE(15,6,(OFFSET(Data!$A$1,0,MATCH(AF$6,Data!$1:$1,0)-1,1000,1)=IF(AF$7="","Yes",AF$7))/(OFFSET(Data!$A$1,0,MATCH(AF$6,Data!$1:$1,0)-1,1000,1)=IF(AF$7="","Yes",AF$7))*ROW(Data!$C$1:$C$1009),ROW(AF21)-ROW(AF$7)),1)),"")</f>
        <v/>
      </c>
      <c r="AG21" s="43" t="str">
        <f ca="1">IF(AH21="","",IF(INDEX(Data!$BR:$BR,MATCH(AH21,Data!$A:$A,0),1)=0,"",INDEX(Data!$BR:$BR,MATCH(AH21,Data!$A:$A,0),1)))</f>
        <v/>
      </c>
      <c r="AH21" s="43" t="str" cm="1">
        <f t="array" aca="1" ref="AH21" ca="1">IFERROR(_xlfn.SINGLE(INDEX(Data!$A$1:AO$1009,_xlfn.AGGREGATE(15,6,(OFFSET(Data!$A$1,0,MATCH(AH$6,Data!$1:$1,0)-1,1000,1)=IF(AH$7="","Yes",AH$7))/(OFFSET(Data!$A$1,0,MATCH(AH$6,Data!$1:$1,0)-1,1000,1)=IF(AH$7="","Yes",AH$7))*ROW(Data!$C$1:$C$1009),ROW(AH21)-ROW(AH$7)),1)),"")</f>
        <v>Weather Channel</v>
      </c>
      <c r="AI21" s="43" t="str">
        <f ca="1">IF(AJ21="","",IF(INDEX(Data!$BR:$BR,MATCH(AJ21,Data!$A:$A,0),1)=0,"",INDEX(Data!$BR:$BR,MATCH(AJ21,Data!$A:$A,0),1)))</f>
        <v/>
      </c>
      <c r="AJ21" s="43" t="str" cm="1">
        <f t="array" aca="1" ref="AJ21" ca="1">IFERROR(_xlfn.SINGLE(INDEX(Data!$A$1:AQ$1009,_xlfn.AGGREGATE(15,6,(OFFSET(Data!$A$1,0,MATCH(AJ$6,Data!$1:$1,0)-1,1000,1)=IF(AJ$7="","Yes",AJ$7))/(OFFSET(Data!$A$1,0,MATCH(AJ$6,Data!$1:$1,0)-1,1000,1)=IF(AJ$7="","Yes",AJ$7))*ROW(Data!$C$1:$C$1009),ROW(AJ21)-ROW(AJ$7)),1)),"")</f>
        <v>Discovery Channel</v>
      </c>
      <c r="AK21" s="43" t="str">
        <f ca="1">IF(AL21="","",IF(INDEX(Data!$BR:$BR,MATCH(AL21,Data!$A:$A,0),1)=0,"",INDEX(Data!$BR:$BR,MATCH(AL21,Data!$A:$A,0),1)))</f>
        <v/>
      </c>
      <c r="AL21" s="43" t="str" cm="1">
        <f t="array" aca="1" ref="AL21" ca="1">IFERROR(_xlfn.SINGLE(INDEX(Data!$A$1:AS$1009,_xlfn.AGGREGATE(15,6,(OFFSET(Data!$A$1,0,MATCH(AL$6,Data!$1:$1,0)-1,1000,1)=IF(AL$7="","Yes",AL$7))/(OFFSET(Data!$A$1,0,MATCH(AL$6,Data!$1:$1,0)-1,1000,1)=IF(AL$7="","Yes",AL$7))*ROW(Data!$C$1:$C$1009),ROW(AL21)-ROW(AL$7)),1)),"")</f>
        <v/>
      </c>
      <c r="AM21" s="43" t="str">
        <f ca="1">IF(AN21="","",IF(INDEX(Data!$BR:$BR,MATCH(AN21,Data!$A:$A,0),1)=0,"",INDEX(Data!$BR:$BR,MATCH(AN21,Data!$A:$A,0),1)))</f>
        <v/>
      </c>
      <c r="AN21" s="43" t="str" cm="1">
        <f t="array" aca="1" ref="AN21" ca="1">IFERROR(_xlfn.SINGLE(INDEX(Data!$A$1:AU$1009,_xlfn.AGGREGATE(15,6,(OFFSET(Data!$A$1,0,MATCH(AN$6,Data!$1:$1,0)-1,1000,1)=IF(AN$7="","Yes",AN$7))/(OFFSET(Data!$A$1,0,MATCH(AN$6,Data!$1:$1,0)-1,1000,1)=IF(AN$7="","Yes",AN$7))*ROW(Data!$C$1:$C$1009),ROW(AN21)-ROW(AN$7)),1)),"")</f>
        <v>Cleo TV</v>
      </c>
    </row>
    <row r="22" spans="1:40" ht="24" x14ac:dyDescent="0.4">
      <c r="A22" s="43" t="str">
        <f ca="1">IF(B22="","",IF(INDEX(Data!$BR:$BR,MATCH(B22,Data!$A:$A,0),1)=0,"",INDEX(Data!$BR:$BR,MATCH(B22,Data!$A:$A,0),1)))</f>
        <v/>
      </c>
      <c r="B22" s="43" t="str" cm="1">
        <f t="array" aca="1" ref="B22" ca="1">IFERROR(_xlfn.SINGLE(INDEX(Data!A$1:$A$1007,_xlfn.AGGREGATE(15,6,(OFFSET(Data!$A$1,0,MATCH(B$6,Data!$1:$1,0)-1,1000,1)=IF(B$7="","Yes",B$7))/(OFFSET(Data!$A$1,0,MATCH(B$6,Data!$1:$1,0)-1,1000,1)=IF(B$7="","Yes",B$7))*ROW(Data!$C$1:$C$1007),ROW(B22)-ROW(B$7)),1)),"")</f>
        <v>Comedy Central</v>
      </c>
      <c r="C22" s="43" t="str">
        <f ca="1">IF(D22="","",IF(INDEX(Data!$BR:$BR,MATCH(D22,Data!$A:$A,0),1)=0,"",INDEX(Data!$BR:$BR,MATCH(D22,Data!$A:$A,0),1)))</f>
        <v/>
      </c>
      <c r="D22" s="43" t="str" cm="1">
        <f t="array" aca="1" ref="D22" ca="1">IFERROR(_xlfn.SINGLE(INDEX(Data!$A$1:C$1007,_xlfn.AGGREGATE(15,6,(OFFSET(Data!$A$1,0,MATCH(D$6,Data!$1:$1,0)-1,1000,1)=IF(D$7="","Yes",D$7))/(OFFSET(Data!$A$1,0,MATCH(D$6,Data!$1:$1,0)-1,1000,1)=IF(D$7="","Yes",D$7))*ROW(Data!$C$1:$C$1007),ROW(D22)-ROW(D$7)),1)),"")</f>
        <v>ESPN 2</v>
      </c>
      <c r="E22" s="43" t="str">
        <f ca="1">IF(F22="","",IF(INDEX(Data!$BR:$BR,MATCH(F22,Data!$A:$A,0),1)=0,"",INDEX(Data!$BR:$BR,MATCH(F22,Data!$A:$A,0),1)))</f>
        <v/>
      </c>
      <c r="F22" s="43" t="str" cm="1">
        <f t="array" aca="1" ref="F22" ca="1">IFERROR(_xlfn.SINGLE(INDEX(Data!$A$1:E$1009,_xlfn.AGGREGATE(15,6,(OFFSET(Data!$A$1,0,MATCH(F$6,Data!$1:$1,0)-1,1000,1)=IF(F$7="","Yes",F$7))/(OFFSET(Data!$A$1,0,MATCH(F$6,Data!$1:$1,0)-1,1000,1)=IF(F$7="","Yes",F$7))*ROW(Data!$C$1:$C$1009),ROW(F22)-ROW(F$7)),1)),"")</f>
        <v>E!</v>
      </c>
      <c r="G22" s="43" t="str">
        <f ca="1">IF(H22="","",IF(INDEX(Data!$BR:$BR,MATCH(H22,Data!$A:$A,0),1)=0,"",INDEX(Data!$BR:$BR,MATCH(H22,Data!$A:$A,0),1)))</f>
        <v/>
      </c>
      <c r="H22" s="43" t="str" cm="1">
        <f t="array" aca="1" ref="H22" ca="1">IFERROR(_xlfn.SINGLE(INDEX(Data!$A$1:G$1009,_xlfn.AGGREGATE(15,6,(OFFSET(Data!$A$1,0,MATCH(H$6,Data!$1:$1,0)-1,1000,1)=IF(H$7="","Yes",H$7))/(OFFSET(Data!$A$1,0,MATCH(H$6,Data!$1:$1,0)-1,1000,1)=IF(H$7="","Yes",H$7))*ROW(Data!$C$1:$C$1009),ROW(H22)-ROW(H$7)),1)),"")</f>
        <v>Disney Channel</v>
      </c>
      <c r="I22" s="43" t="str">
        <f ca="1">IF(J22="","",IF(INDEX(Data!$BR:$BR,MATCH(J22,Data!$A:$A,0),1)=0,"",INDEX(Data!$BR:$BR,MATCH(J22,Data!$A:$A,0),1)))</f>
        <v/>
      </c>
      <c r="J22" s="43" t="str" cm="1">
        <f t="array" aca="1" ref="J22" ca="1">IFERROR(_xlfn.SINGLE(INDEX(Data!$A$1:J$1009,_xlfn.AGGREGATE(15,6,(OFFSET(Data!$A$1,0,MATCH(J$6,Data!$1:$1,0)-1,1000,1)=IF(J$7="","Yes",J$7))/(OFFSET(Data!$A$1,0,MATCH(J$6,Data!$1:$1,0)-1,1000,1)=IF(J$7="","Yes",J$7))*ROW(Data!$C$1:$C$1009),ROW(J22)-ROW(J$7)),1)),"")</f>
        <v>Disney Channel</v>
      </c>
      <c r="K22" s="43" t="str">
        <f ca="1">IF(L22="","",IF(INDEX(Data!$BR:$BR,MATCH(L22,Data!$A:$A,0),1)=0,"",INDEX(Data!$BR:$BR,MATCH(L22,Data!$A:$A,0),1)))</f>
        <v/>
      </c>
      <c r="L22" s="43" t="str" cm="1">
        <f t="array" aca="1" ref="L22" ca="1">IFERROR(_xlfn.SINGLE(INDEX(Data!$A$1:L$1009,_xlfn.AGGREGATE(15,6,(OFFSET(Data!$A$1,0,MATCH(L$6,Data!$1:$1,0)-1,1000,1)=IF(L$7="","Yes",L$7))/(OFFSET(Data!$A$1,0,MATCH(L$6,Data!$1:$1,0)-1,1000,1)=IF(L$7="","Yes",L$7))*ROW(Data!$C$1:$C$1009),ROW(L22)-ROW(L$7)),1)),"")</f>
        <v>CNBC</v>
      </c>
      <c r="M22" s="43" t="str">
        <f ca="1">IF(N22="","",IF(INDEX(Data!$BR:$BR,MATCH(N22,Data!$A:$A,0),1)=0,"",INDEX(Data!$BR:$BR,MATCH(N22,Data!$A:$A,0),1)))</f>
        <v/>
      </c>
      <c r="N22" s="43" t="str" cm="1">
        <f t="array" aca="1" ref="N22" ca="1">IFERROR(_xlfn.SINGLE(INDEX(Data!$A$1:N$1009,_xlfn.AGGREGATE(15,6,(OFFSET(Data!$A$1,0,MATCH(N$6,Data!$1:$1,0)-1,1000,1)=IF(N$7="","Yes",N$7))/(OFFSET(Data!$A$1,0,MATCH(N$6,Data!$1:$1,0)-1,1000,1)=IF(N$7="","Yes",N$7))*ROW(Data!$C$1:$C$1009),ROW(N22)-ROW(N$7)),1)),"")</f>
        <v>CMT</v>
      </c>
      <c r="O22" s="43" t="str">
        <f ca="1">IF(P22="","",IF(INDEX(Data!$BR:$BR,MATCH(P22,Data!$A:$A,0),1)=0,"",INDEX(Data!$BR:$BR,MATCH(P22,Data!$A:$A,0),1)))</f>
        <v/>
      </c>
      <c r="P22" s="43" t="str" cm="1">
        <f t="array" aca="1" ref="P22" ca="1">IFERROR(_xlfn.SINGLE(INDEX(Data!$A$1:Q$1009,_xlfn.AGGREGATE(15,6,(OFFSET(Data!$A$1,0,MATCH(P$6,Data!$1:$1,0)-1,1000,1)=IF(P$7="","Yes",P$7))/(OFFSET(Data!$A$1,0,MATCH(P$6,Data!$1:$1,0)-1,1000,1)=IF(P$7="","Yes",P$7))*ROW(Data!$C$1:$C$1009),ROW(P22)-ROW(P$7)),1)),"")</f>
        <v>Cartoon Network</v>
      </c>
      <c r="Q22" s="43" t="str">
        <f ca="1">IF(R22="","",IF(INDEX(Data!$BR:$BR,MATCH(R22,Data!$A:$A,0),1)=0,"",INDEX(Data!$BR:$BR,MATCH(R22,Data!$A:$A,0),1)))</f>
        <v/>
      </c>
      <c r="R22" s="43" t="str" cm="1">
        <f t="array" aca="1" ref="R22" ca="1">IFERROR(_xlfn.SINGLE(INDEX(Data!$A$1:R$1009,_xlfn.AGGREGATE(15,6,(OFFSET(Data!$A$1,0,MATCH(R$6,Data!$1:$1,0)-1,1000,1)=IF(R$7="","Yes",R$7))/(OFFSET(Data!$A$1,0,MATCH(R$6,Data!$1:$1,0)-1,1000,1)=IF(R$7="","Yes",R$7))*ROW(Data!$C$1:$C$1009),ROW(R22)-ROW(R$7)),1)),"")</f>
        <v>BET Her</v>
      </c>
      <c r="S22" s="43" t="str">
        <f ca="1">IF(T22="","",IF(INDEX(Data!$BR:$BR,MATCH(T22,Data!$A:$A,0),1)=0,"",INDEX(Data!$BR:$BR,MATCH(T22,Data!$A:$A,0),1)))</f>
        <v/>
      </c>
      <c r="T22" s="43" t="str" cm="1">
        <f t="array" aca="1" ref="T22" ca="1">IFERROR(_xlfn.SINGLE(INDEX(Data!$A$1:S$1009,_xlfn.AGGREGATE(15,6,(OFFSET(Data!$A$1,0,MATCH(T$6,Data!$1:$1,0)-1,1000,1)=IF(T$7="","Yes",T$7))/(OFFSET(Data!$A$1,0,MATCH(T$6,Data!$1:$1,0)-1,1000,1)=IF(T$7="","Yes",T$7))*ROW(Data!$C$1:$C$1009),ROW(T22)-ROW(T$7)),1)),"")</f>
        <v>BET Her</v>
      </c>
      <c r="U22" s="43" t="str">
        <f ca="1">IF(V22="","",IF(INDEX(Data!$BR:$BR,MATCH(V22,Data!$A:$A,0),1)=0,"",INDEX(Data!$BR:$BR,MATCH(V22,Data!$A:$A,0),1)))</f>
        <v/>
      </c>
      <c r="V22" s="43" t="str" cm="1">
        <f t="array" aca="1" ref="V22" ca="1">IFERROR(_xlfn.SINGLE(INDEX(Data!$A$1:T$1009,_xlfn.AGGREGATE(15,6,(OFFSET(Data!$A$1,0,MATCH(V$6,Data!$1:$1,0)-1,1000,1)=IF(V$7="","Yes",V$7))/(OFFSET(Data!$A$1,0,MATCH(V$6,Data!$1:$1,0)-1,1000,1)=IF(V$7="","Yes",V$7))*ROW(Data!$C$1:$C$1009),ROW(V22)-ROW(V$7)),1)),"")</f>
        <v>BET</v>
      </c>
      <c r="W22" s="43" t="str">
        <f ca="1">IF(X22="","",IF(INDEX(Data!$BR:$BR,MATCH(X22,Data!$A:$A,0),1)=0,"",INDEX(Data!$BR:$BR,MATCH(X22,Data!$A:$A,0),1)))</f>
        <v/>
      </c>
      <c r="X22" s="43" t="str" cm="1">
        <f t="array" aca="1" ref="X22" ca="1">IFERROR(_xlfn.SINGLE(INDEX(Data!$A$1:Y$1009,_xlfn.AGGREGATE(15,6,(OFFSET(Data!$A$1,0,MATCH(X$6,Data!$1:$1,0)-1,1000,1)=IF(X$7="","Yes",X$7))/(OFFSET(Data!$A$1,0,MATCH(X$6,Data!$1:$1,0)-1,1000,1)=IF(X$7="","Yes",X$7))*ROW(Data!$C$1:$C$1009),ROW(X22)-ROW(X$7)),1)),"")</f>
        <v>Bandamax</v>
      </c>
      <c r="Y22" s="43" t="str">
        <f ca="1">IF(Z22="","",IF(INDEX(Data!$BR:$BR,MATCH(Z22,Data!$A:$A,0),1)=0,"",INDEX(Data!$BR:$BR,MATCH(Z22,Data!$A:$A,0),1)))</f>
        <v/>
      </c>
      <c r="Z22" s="43" t="str" cm="1">
        <f t="array" aca="1" ref="Z22" ca="1">IFERROR(_xlfn.SINGLE(INDEX(Data!$A$1:AA$1009,_xlfn.AGGREGATE(15,6,(OFFSET(Data!$A$1,0,MATCH(Z$6,Data!$1:$1,0)-1,1000,1)=IF(Z$7="","Yes",Z$7))/(OFFSET(Data!$A$1,0,MATCH(Z$6,Data!$1:$1,0)-1,1000,1)=IF(Z$7="","Yes",Z$7))*ROW(Data!$C$1:$C$1009),ROW(Z22)-ROW(Z$7)),1)),"")</f>
        <v>CBS Sports Network</v>
      </c>
      <c r="AA22" s="43" t="str">
        <f ca="1">IF(AB22="","",IF(INDEX(Data!$BR:$BR,MATCH(AB22,Data!$A:$A,0),1)=0,"",INDEX(Data!$BR:$BR,MATCH(AB22,Data!$A:$A,0),1)))</f>
        <v/>
      </c>
      <c r="AB22" s="43" t="str" cm="1">
        <f t="array" aca="1" ref="AB22" ca="1">IFERROR(_xlfn.SINGLE(INDEX(Data!$A$1:AC$1009,_xlfn.AGGREGATE(15,6,(OFFSET(Data!$A$1,0,MATCH(AB$6,Data!$1:$1,0)-1,1000,1)=IF(AB$7="","Yes",AB$7))/(OFFSET(Data!$A$1,0,MATCH(AB$6,Data!$1:$1,0)-1,1000,1)=IF(AB$7="","Yes",AB$7))*ROW(Data!$C$1:$C$1009),ROW(AB22)-ROW(AB$7)),1)),"")</f>
        <v>Cheddar</v>
      </c>
      <c r="AC22" s="43" t="str">
        <f ca="1">IF(AD22="","",IF(INDEX(Data!$BR:$BR,MATCH(AD22,Data!$A:$A,0),1)=0,"",INDEX(Data!$BR:$BR,MATCH(AD22,Data!$A:$A,0),1)))</f>
        <v/>
      </c>
      <c r="AD22" s="43" t="str" cm="1">
        <f t="array" aca="1" ref="AD22" ca="1">IFERROR(_xlfn.SINGLE(INDEX(Data!$A$1:AE$1009,_xlfn.AGGREGATE(15,6,(OFFSET(Data!$A$1,0,MATCH(AD$6,Data!$1:$1,0)-1,1000,1)=IF(AD$7="","Yes",AD$7))/(OFFSET(Data!$A$1,0,MATCH(AD$6,Data!$1:$1,0)-1,1000,1)=IF(AD$7="","Yes",AD$7))*ROW(Data!$C$1:$C$1009),ROW(AD22)-ROW(AD$7)),1)),"")</f>
        <v>Bein Sports Espanol</v>
      </c>
      <c r="AE22" s="43" t="str">
        <f ca="1">IF(AF22="","",IF(INDEX(Data!$BR:$BR,MATCH(AF22,Data!$A:$A,0),1)=0,"",INDEX(Data!$BR:$BR,MATCH(AF22,Data!$A:$A,0),1)))</f>
        <v/>
      </c>
      <c r="AF22" s="43" t="str" cm="1">
        <f t="array" aca="1" ref="AF22" ca="1">IFERROR(_xlfn.SINGLE(INDEX(Data!$A$1:AM$1009,_xlfn.AGGREGATE(15,6,(OFFSET(Data!$A$1,0,MATCH(AF$6,Data!$1:$1,0)-1,1000,1)=IF(AF$7="","Yes",AF$7))/(OFFSET(Data!$A$1,0,MATCH(AF$6,Data!$1:$1,0)-1,1000,1)=IF(AF$7="","Yes",AF$7))*ROW(Data!$C$1:$C$1009),ROW(AF22)-ROW(AF$7)),1)),"")</f>
        <v/>
      </c>
      <c r="AG22" s="43" t="str">
        <f ca="1">IF(AH22="","",IF(INDEX(Data!$BR:$BR,MATCH(AH22,Data!$A:$A,0),1)=0,"",INDEX(Data!$BR:$BR,MATCH(AH22,Data!$A:$A,0),1)))</f>
        <v/>
      </c>
      <c r="AH22" s="43" t="str" cm="1">
        <f t="array" aca="1" ref="AH22" ca="1">IFERROR(_xlfn.SINGLE(INDEX(Data!$A$1:AO$1009,_xlfn.AGGREGATE(15,6,(OFFSET(Data!$A$1,0,MATCH(AH$6,Data!$1:$1,0)-1,1000,1)=IF(AH$7="","Yes",AH$7))/(OFFSET(Data!$A$1,0,MATCH(AH$6,Data!$1:$1,0)-1,1000,1)=IF(AH$7="","Yes",AH$7))*ROW(Data!$C$1:$C$1009),ROW(AH22)-ROW(AH$7)),1)),"")</f>
        <v>World Fishing Network</v>
      </c>
      <c r="AI22" s="43" t="str">
        <f ca="1">IF(AJ22="","",IF(INDEX(Data!$BR:$BR,MATCH(AJ22,Data!$A:$A,0),1)=0,"",INDEX(Data!$BR:$BR,MATCH(AJ22,Data!$A:$A,0),1)))</f>
        <v/>
      </c>
      <c r="AJ22" s="43" t="str" cm="1">
        <f t="array" aca="1" ref="AJ22" ca="1">IFERROR(_xlfn.SINGLE(INDEX(Data!$A$1:AQ$1009,_xlfn.AGGREGATE(15,6,(OFFSET(Data!$A$1,0,MATCH(AJ$6,Data!$1:$1,0)-1,1000,1)=IF(AJ$7="","Yes",AJ$7))/(OFFSET(Data!$A$1,0,MATCH(AJ$6,Data!$1:$1,0)-1,1000,1)=IF(AJ$7="","Yes",AJ$7))*ROW(Data!$C$1:$C$1009),ROW(AJ22)-ROW(AJ$7)),1)),"")</f>
        <v>Disney Channel</v>
      </c>
      <c r="AK22" s="43" t="str">
        <f ca="1">IF(AL22="","",IF(INDEX(Data!$BR:$BR,MATCH(AL22,Data!$A:$A,0),1)=0,"",INDEX(Data!$BR:$BR,MATCH(AL22,Data!$A:$A,0),1)))</f>
        <v/>
      </c>
      <c r="AL22" s="43" t="str" cm="1">
        <f t="array" aca="1" ref="AL22" ca="1">IFERROR(_xlfn.SINGLE(INDEX(Data!$A$1:AS$1009,_xlfn.AGGREGATE(15,6,(OFFSET(Data!$A$1,0,MATCH(AL$6,Data!$1:$1,0)-1,1000,1)=IF(AL$7="","Yes",AL$7))/(OFFSET(Data!$A$1,0,MATCH(AL$6,Data!$1:$1,0)-1,1000,1)=IF(AL$7="","Yes",AL$7))*ROW(Data!$C$1:$C$1009),ROW(AL22)-ROW(AL$7)),1)),"")</f>
        <v/>
      </c>
      <c r="AM22" s="43" t="str">
        <f ca="1">IF(AN22="","",IF(INDEX(Data!$BR:$BR,MATCH(AN22,Data!$A:$A,0),1)=0,"",INDEX(Data!$BR:$BR,MATCH(AN22,Data!$A:$A,0),1)))</f>
        <v/>
      </c>
      <c r="AN22" s="43" t="str" cm="1">
        <f t="array" aca="1" ref="AN22" ca="1">IFERROR(_xlfn.SINGLE(INDEX(Data!$A$1:AU$1009,_xlfn.AGGREGATE(15,6,(OFFSET(Data!$A$1,0,MATCH(AN$6,Data!$1:$1,0)-1,1000,1)=IF(AN$7="","Yes",AN$7))/(OFFSET(Data!$A$1,0,MATCH(AN$6,Data!$1:$1,0)-1,1000,1)=IF(AN$7="","Yes",AN$7))*ROW(Data!$C$1:$C$1009),ROW(AN22)-ROW(AN$7)),1)),"")</f>
        <v>CMT</v>
      </c>
    </row>
    <row r="23" spans="1:40" x14ac:dyDescent="0.4">
      <c r="A23" s="43" t="str">
        <f ca="1">IF(B23="","",IF(INDEX(Data!$BR:$BR,MATCH(B23,Data!$A:$A,0),1)=0,"",INDEX(Data!$BR:$BR,MATCH(B23,Data!$A:$A,0),1)))</f>
        <v/>
      </c>
      <c r="B23" s="43" t="str" cm="1">
        <f t="array" aca="1" ref="B23" ca="1">IFERROR(_xlfn.SINGLE(INDEX(Data!A$1:$A$1007,_xlfn.AGGREGATE(15,6,(OFFSET(Data!$A$1,0,MATCH(B$6,Data!$1:$1,0)-1,1000,1)=IF(B$7="","Yes",B$7))/(OFFSET(Data!$A$1,0,MATCH(B$6,Data!$1:$1,0)-1,1000,1)=IF(B$7="","Yes",B$7))*ROW(Data!$C$1:$C$1007),ROW(B23)-ROW(B$7)),1)),"")</f>
        <v>Cooking Channel</v>
      </c>
      <c r="C23" s="43" t="str">
        <f ca="1">IF(D23="","",IF(INDEX(Data!$BR:$BR,MATCH(D23,Data!$A:$A,0),1)=0,"",INDEX(Data!$BR:$BR,MATCH(D23,Data!$A:$A,0),1)))</f>
        <v/>
      </c>
      <c r="D23" s="43" t="str" cm="1">
        <f t="array" aca="1" ref="D23" ca="1">IFERROR(_xlfn.SINGLE(INDEX(Data!$A$1:C$1007,_xlfn.AGGREGATE(15,6,(OFFSET(Data!$A$1,0,MATCH(D$6,Data!$1:$1,0)-1,1000,1)=IF(D$7="","Yes",D$7))/(OFFSET(Data!$A$1,0,MATCH(D$6,Data!$1:$1,0)-1,1000,1)=IF(D$7="","Yes",D$7))*ROW(Data!$C$1:$C$1007),ROW(D23)-ROW(D$7)),1)),"")</f>
        <v>ESPN 3</v>
      </c>
      <c r="E23" s="43" t="str">
        <f ca="1">IF(F23="","",IF(INDEX(Data!$BR:$BR,MATCH(F23,Data!$A:$A,0),1)=0,"",INDEX(Data!$BR:$BR,MATCH(F23,Data!$A:$A,0),1)))</f>
        <v/>
      </c>
      <c r="F23" s="43" t="str" cm="1">
        <f t="array" aca="1" ref="F23" ca="1">IFERROR(_xlfn.SINGLE(INDEX(Data!$A$1:E$1009,_xlfn.AGGREGATE(15,6,(OFFSET(Data!$A$1,0,MATCH(F$6,Data!$1:$1,0)-1,1000,1)=IF(F$7="","Yes",F$7))/(OFFSET(Data!$A$1,0,MATCH(F$6,Data!$1:$1,0)-1,1000,1)=IF(F$7="","Yes",F$7))*ROW(Data!$C$1:$C$1009),ROW(F23)-ROW(F$7)),1)),"")</f>
        <v>Epix Drive-In</v>
      </c>
      <c r="G23" s="43" t="str">
        <f ca="1">IF(H23="","",IF(INDEX(Data!$BR:$BR,MATCH(H23,Data!$A:$A,0),1)=0,"",INDEX(Data!$BR:$BR,MATCH(H23,Data!$A:$A,0),1)))</f>
        <v/>
      </c>
      <c r="H23" s="43" t="str" cm="1">
        <f t="array" aca="1" ref="H23" ca="1">IFERROR(_xlfn.SINGLE(INDEX(Data!$A$1:G$1009,_xlfn.AGGREGATE(15,6,(OFFSET(Data!$A$1,0,MATCH(H$6,Data!$1:$1,0)-1,1000,1)=IF(H$7="","Yes",H$7))/(OFFSET(Data!$A$1,0,MATCH(H$6,Data!$1:$1,0)-1,1000,1)=IF(H$7="","Yes",H$7))*ROW(Data!$C$1:$C$1009),ROW(H23)-ROW(H$7)),1)),"")</f>
        <v>E!</v>
      </c>
      <c r="I23" s="43" t="str">
        <f ca="1">IF(J23="","",IF(INDEX(Data!$BR:$BR,MATCH(J23,Data!$A:$A,0),1)=0,"",INDEX(Data!$BR:$BR,MATCH(J23,Data!$A:$A,0),1)))</f>
        <v/>
      </c>
      <c r="J23" s="43" t="str" cm="1">
        <f t="array" aca="1" ref="J23" ca="1">IFERROR(_xlfn.SINGLE(INDEX(Data!$A$1:J$1009,_xlfn.AGGREGATE(15,6,(OFFSET(Data!$A$1,0,MATCH(J$6,Data!$1:$1,0)-1,1000,1)=IF(J$7="","Yes",J$7))/(OFFSET(Data!$A$1,0,MATCH(J$6,Data!$1:$1,0)-1,1000,1)=IF(J$7="","Yes",J$7))*ROW(Data!$C$1:$C$1009),ROW(J23)-ROW(J$7)),1)),"")</f>
        <v>Disney Junior</v>
      </c>
      <c r="K23" s="43" t="str">
        <f ca="1">IF(L23="","",IF(INDEX(Data!$BR:$BR,MATCH(L23,Data!$A:$A,0),1)=0,"",INDEX(Data!$BR:$BR,MATCH(L23,Data!$A:$A,0),1)))</f>
        <v/>
      </c>
      <c r="L23" s="43" t="str" cm="1">
        <f t="array" aca="1" ref="L23" ca="1">IFERROR(_xlfn.SINGLE(INDEX(Data!$A$1:L$1009,_xlfn.AGGREGATE(15,6,(OFFSET(Data!$A$1,0,MATCH(L$6,Data!$1:$1,0)-1,1000,1)=IF(L$7="","Yes",L$7))/(OFFSET(Data!$A$1,0,MATCH(L$6,Data!$1:$1,0)-1,1000,1)=IF(L$7="","Yes",L$7))*ROW(Data!$C$1:$C$1009),ROW(L23)-ROW(L$7)),1)),"")</f>
        <v>CNBC World</v>
      </c>
      <c r="M23" s="43" t="str">
        <f ca="1">IF(N23="","",IF(INDEX(Data!$BR:$BR,MATCH(N23,Data!$A:$A,0),1)=0,"",INDEX(Data!$BR:$BR,MATCH(N23,Data!$A:$A,0),1)))</f>
        <v/>
      </c>
      <c r="N23" s="43" t="str" cm="1">
        <f t="array" aca="1" ref="N23" ca="1">IFERROR(_xlfn.SINGLE(INDEX(Data!$A$1:N$1009,_xlfn.AGGREGATE(15,6,(OFFSET(Data!$A$1,0,MATCH(N$6,Data!$1:$1,0)-1,1000,1)=IF(N$7="","Yes",N$7))/(OFFSET(Data!$A$1,0,MATCH(N$6,Data!$1:$1,0)-1,1000,1)=IF(N$7="","Yes",N$7))*ROW(Data!$C$1:$C$1009),ROW(N23)-ROW(N$7)),1)),"")</f>
        <v>CNBC</v>
      </c>
      <c r="O23" s="43">
        <f ca="1">IF(P23="","",IF(INDEX(Data!$BR:$BR,MATCH(P23,Data!$A:$A,0),1)=0,"",INDEX(Data!$BR:$BR,MATCH(P23,Data!$A:$A,0),1)))</f>
        <v>1</v>
      </c>
      <c r="P23" s="43" t="str" cm="1">
        <f t="array" aca="1" ref="P23" ca="1">IFERROR(_xlfn.SINGLE(INDEX(Data!$A$1:Q$1009,_xlfn.AGGREGATE(15,6,(OFFSET(Data!$A$1,0,MATCH(P$6,Data!$1:$1,0)-1,1000,1)=IF(P$7="","Yes",P$7))/(OFFSET(Data!$A$1,0,MATCH(P$6,Data!$1:$1,0)-1,1000,1)=IF(P$7="","Yes",P$7))*ROW(Data!$C$1:$C$1009),ROW(P23)-ROW(P$7)),1)),"")</f>
        <v>CBS</v>
      </c>
      <c r="Q23" s="43" t="str">
        <f ca="1">IF(R23="","",IF(INDEX(Data!$BR:$BR,MATCH(R23,Data!$A:$A,0),1)=0,"",INDEX(Data!$BR:$BR,MATCH(R23,Data!$A:$A,0),1)))</f>
        <v/>
      </c>
      <c r="R23" s="43" t="str" cm="1">
        <f t="array" aca="1" ref="R23" ca="1">IFERROR(_xlfn.SINGLE(INDEX(Data!$A$1:R$1009,_xlfn.AGGREGATE(15,6,(OFFSET(Data!$A$1,0,MATCH(R$6,Data!$1:$1,0)-1,1000,1)=IF(R$7="","Yes",R$7))/(OFFSET(Data!$A$1,0,MATCH(R$6,Data!$1:$1,0)-1,1000,1)=IF(R$7="","Yes",R$7))*ROW(Data!$C$1:$C$1009),ROW(R23)-ROW(R$7)),1)),"")</f>
        <v>Big Ten Network</v>
      </c>
      <c r="S23" s="43" t="str">
        <f ca="1">IF(T23="","",IF(INDEX(Data!$BR:$BR,MATCH(T23,Data!$A:$A,0),1)=0,"",INDEX(Data!$BR:$BR,MATCH(T23,Data!$A:$A,0),1)))</f>
        <v/>
      </c>
      <c r="T23" s="43" t="str" cm="1">
        <f t="array" aca="1" ref="T23" ca="1">IFERROR(_xlfn.SINGLE(INDEX(Data!$A$1:S$1009,_xlfn.AGGREGATE(15,6,(OFFSET(Data!$A$1,0,MATCH(T$6,Data!$1:$1,0)-1,1000,1)=IF(T$7="","Yes",T$7))/(OFFSET(Data!$A$1,0,MATCH(T$6,Data!$1:$1,0)-1,1000,1)=IF(T$7="","Yes",T$7))*ROW(Data!$C$1:$C$1009),ROW(T23)-ROW(T$7)),1)),"")</f>
        <v>Big Ten Network</v>
      </c>
      <c r="U23" s="43" t="str">
        <f ca="1">IF(V23="","",IF(INDEX(Data!$BR:$BR,MATCH(V23,Data!$A:$A,0),1)=0,"",INDEX(Data!$BR:$BR,MATCH(V23,Data!$A:$A,0),1)))</f>
        <v/>
      </c>
      <c r="V23" s="43" t="str" cm="1">
        <f t="array" aca="1" ref="V23" ca="1">IFERROR(_xlfn.SINGLE(INDEX(Data!$A$1:T$1009,_xlfn.AGGREGATE(15,6,(OFFSET(Data!$A$1,0,MATCH(V$6,Data!$1:$1,0)-1,1000,1)=IF(V$7="","Yes",V$7))/(OFFSET(Data!$A$1,0,MATCH(V$6,Data!$1:$1,0)-1,1000,1)=IF(V$7="","Yes",V$7))*ROW(Data!$C$1:$C$1009),ROW(V23)-ROW(V$7)),1)),"")</f>
        <v>BET Her</v>
      </c>
      <c r="W23" s="43">
        <f ca="1">IF(X23="","",IF(INDEX(Data!$BR:$BR,MATCH(X23,Data!$A:$A,0),1)=0,"",INDEX(Data!$BR:$BR,MATCH(X23,Data!$A:$A,0),1)))</f>
        <v>3</v>
      </c>
      <c r="X23" s="43" t="str" cm="1">
        <f t="array" aca="1" ref="X23" ca="1">IFERROR(_xlfn.SINGLE(INDEX(Data!$A$1:Y$1009,_xlfn.AGGREGATE(15,6,(OFFSET(Data!$A$1,0,MATCH(X$6,Data!$1:$1,0)-1,1000,1)=IF(X$7="","Yes",X$7))/(OFFSET(Data!$A$1,0,MATCH(X$6,Data!$1:$1,0)-1,1000,1)=IF(X$7="","Yes",X$7))*ROW(Data!$C$1:$C$1009),ROW(X23)-ROW(X$7)),1)),"")</f>
        <v>Boomerang</v>
      </c>
      <c r="Y23" s="43" t="str">
        <f ca="1">IF(Z23="","",IF(INDEX(Data!$BR:$BR,MATCH(Z23,Data!$A:$A,0),1)=0,"",INDEX(Data!$BR:$BR,MATCH(Z23,Data!$A:$A,0),1)))</f>
        <v/>
      </c>
      <c r="Z23" s="43" t="str" cm="1">
        <f t="array" aca="1" ref="Z23" ca="1">IFERROR(_xlfn.SINGLE(INDEX(Data!$A$1:AA$1009,_xlfn.AGGREGATE(15,6,(OFFSET(Data!$A$1,0,MATCH(Z$6,Data!$1:$1,0)-1,1000,1)=IF(Z$7="","Yes",Z$7))/(OFFSET(Data!$A$1,0,MATCH(Z$6,Data!$1:$1,0)-1,1000,1)=IF(Z$7="","Yes",Z$7))*ROW(Data!$C$1:$C$1009),ROW(Z23)-ROW(Z$7)),1)),"")</f>
        <v>Cheddar</v>
      </c>
      <c r="AA23" s="43" t="str">
        <f ca="1">IF(AB23="","",IF(INDEX(Data!$BR:$BR,MATCH(AB23,Data!$A:$A,0),1)=0,"",INDEX(Data!$BR:$BR,MATCH(AB23,Data!$A:$A,0),1)))</f>
        <v/>
      </c>
      <c r="AB23" s="43" t="str" cm="1">
        <f t="array" aca="1" ref="AB23" ca="1">IFERROR(_xlfn.SINGLE(INDEX(Data!$A$1:AC$1009,_xlfn.AGGREGATE(15,6,(OFFSET(Data!$A$1,0,MATCH(AB$6,Data!$1:$1,0)-1,1000,1)=IF(AB$7="","Yes",AB$7))/(OFFSET(Data!$A$1,0,MATCH(AB$6,Data!$1:$1,0)-1,1000,1)=IF(AB$7="","Yes",AB$7))*ROW(Data!$C$1:$C$1009),ROW(AB23)-ROW(AB$7)),1)),"")</f>
        <v>CNBC</v>
      </c>
      <c r="AC23" s="43" t="str">
        <f ca="1">IF(AD23="","",IF(INDEX(Data!$BR:$BR,MATCH(AD23,Data!$A:$A,0),1)=0,"",INDEX(Data!$BR:$BR,MATCH(AD23,Data!$A:$A,0),1)))</f>
        <v/>
      </c>
      <c r="AD23" s="43" t="str" cm="1">
        <f t="array" aca="1" ref="AD23" ca="1">IFERROR(_xlfn.SINGLE(INDEX(Data!$A$1:AE$1009,_xlfn.AGGREGATE(15,6,(OFFSET(Data!$A$1,0,MATCH(AD$6,Data!$1:$1,0)-1,1000,1)=IF(AD$7="","Yes",AD$7))/(OFFSET(Data!$A$1,0,MATCH(AD$6,Data!$1:$1,0)-1,1000,1)=IF(AD$7="","Yes",AD$7))*ROW(Data!$C$1:$C$1009),ROW(AD23)-ROW(AD$7)),1)),"")</f>
        <v>BET</v>
      </c>
      <c r="AE23" s="43" t="str">
        <f ca="1">IF(AF23="","",IF(INDEX(Data!$BR:$BR,MATCH(AF23,Data!$A:$A,0),1)=0,"",INDEX(Data!$BR:$BR,MATCH(AF23,Data!$A:$A,0),1)))</f>
        <v/>
      </c>
      <c r="AF23" s="43" t="str" cm="1">
        <f t="array" aca="1" ref="AF23" ca="1">IFERROR(_xlfn.SINGLE(INDEX(Data!$A$1:AM$1009,_xlfn.AGGREGATE(15,6,(OFFSET(Data!$A$1,0,MATCH(AF$6,Data!$1:$1,0)-1,1000,1)=IF(AF$7="","Yes",AF$7))/(OFFSET(Data!$A$1,0,MATCH(AF$6,Data!$1:$1,0)-1,1000,1)=IF(AF$7="","Yes",AF$7))*ROW(Data!$C$1:$C$1009),ROW(AF23)-ROW(AF$7)),1)),"")</f>
        <v/>
      </c>
      <c r="AG23" s="43" t="str">
        <f ca="1">IF(AH23="","",IF(INDEX(Data!$BR:$BR,MATCH(AH23,Data!$A:$A,0),1)=0,"",INDEX(Data!$BR:$BR,MATCH(AH23,Data!$A:$A,0),1)))</f>
        <v/>
      </c>
      <c r="AH23" s="43" t="str" cm="1">
        <f t="array" aca="1" ref="AH23" ca="1">IFERROR(_xlfn.SINGLE(INDEX(Data!$A$1:AO$1009,_xlfn.AGGREGATE(15,6,(OFFSET(Data!$A$1,0,MATCH(AH$6,Data!$1:$1,0)-1,1000,1)=IF(AH$7="","Yes",AH$7))/(OFFSET(Data!$A$1,0,MATCH(AH$6,Data!$1:$1,0)-1,1000,1)=IF(AH$7="","Yes",AH$7))*ROW(Data!$C$1:$C$1009),ROW(AH23)-ROW(AH$7)),1)),"")</f>
        <v/>
      </c>
      <c r="AI23" s="43" t="str">
        <f ca="1">IF(AJ23="","",IF(INDEX(Data!$BR:$BR,MATCH(AJ23,Data!$A:$A,0),1)=0,"",INDEX(Data!$BR:$BR,MATCH(AJ23,Data!$A:$A,0),1)))</f>
        <v/>
      </c>
      <c r="AJ23" s="43" t="str" cm="1">
        <f t="array" aca="1" ref="AJ23" ca="1">IFERROR(_xlfn.SINGLE(INDEX(Data!$A$1:AQ$1009,_xlfn.AGGREGATE(15,6,(OFFSET(Data!$A$1,0,MATCH(AJ$6,Data!$1:$1,0)-1,1000,1)=IF(AJ$7="","Yes",AJ$7))/(OFFSET(Data!$A$1,0,MATCH(AJ$6,Data!$1:$1,0)-1,1000,1)=IF(AJ$7="","Yes",AJ$7))*ROW(Data!$C$1:$C$1009),ROW(AJ23)-ROW(AJ$7)),1)),"")</f>
        <v>Disney Junior</v>
      </c>
      <c r="AK23" s="43" t="str">
        <f ca="1">IF(AL23="","",IF(INDEX(Data!$BR:$BR,MATCH(AL23,Data!$A:$A,0),1)=0,"",INDEX(Data!$BR:$BR,MATCH(AL23,Data!$A:$A,0),1)))</f>
        <v/>
      </c>
      <c r="AL23" s="43" t="str" cm="1">
        <f t="array" aca="1" ref="AL23" ca="1">IFERROR(_xlfn.SINGLE(INDEX(Data!$A$1:AS$1009,_xlfn.AGGREGATE(15,6,(OFFSET(Data!$A$1,0,MATCH(AL$6,Data!$1:$1,0)-1,1000,1)=IF(AL$7="","Yes",AL$7))/(OFFSET(Data!$A$1,0,MATCH(AL$6,Data!$1:$1,0)-1,1000,1)=IF(AL$7="","Yes",AL$7))*ROW(Data!$C$1:$C$1009),ROW(AL23)-ROW(AL$7)),1)),"")</f>
        <v/>
      </c>
      <c r="AM23" s="43" t="str">
        <f ca="1">IF(AN23="","",IF(INDEX(Data!$BR:$BR,MATCH(AN23,Data!$A:$A,0),1)=0,"",INDEX(Data!$BR:$BR,MATCH(AN23,Data!$A:$A,0),1)))</f>
        <v/>
      </c>
      <c r="AN23" s="43" t="str" cm="1">
        <f t="array" aca="1" ref="AN23" ca="1">IFERROR(_xlfn.SINGLE(INDEX(Data!$A$1:AU$1009,_xlfn.AGGREGATE(15,6,(OFFSET(Data!$A$1,0,MATCH(AN$6,Data!$1:$1,0)-1,1000,1)=IF(AN$7="","Yes",AN$7))/(OFFSET(Data!$A$1,0,MATCH(AN$6,Data!$1:$1,0)-1,1000,1)=IF(AN$7="","Yes",AN$7))*ROW(Data!$C$1:$C$1009),ROW(AN23)-ROW(AN$7)),1)),"")</f>
        <v>CMT Music</v>
      </c>
    </row>
    <row r="24" spans="1:40" ht="24" x14ac:dyDescent="0.4">
      <c r="A24" s="43" t="str">
        <f ca="1">IF(B24="","",IF(INDEX(Data!$BR:$BR,MATCH(B24,Data!$A:$A,0),1)=0,"",INDEX(Data!$BR:$BR,MATCH(B24,Data!$A:$A,0),1)))</f>
        <v/>
      </c>
      <c r="B24" s="43" t="str" cm="1">
        <f t="array" aca="1" ref="B24" ca="1">IFERROR(_xlfn.SINGLE(INDEX(Data!A$1:$A$1007,_xlfn.AGGREGATE(15,6,(OFFSET(Data!$A$1,0,MATCH(B$6,Data!$1:$1,0)-1,1000,1)=IF(B$7="","Yes",B$7))/(OFFSET(Data!$A$1,0,MATCH(B$6,Data!$1:$1,0)-1,1000,1)=IF(B$7="","Yes",B$7))*ROW(Data!$C$1:$C$1007),ROW(B24)-ROW(B$7)),1)),"")</f>
        <v>Destination America</v>
      </c>
      <c r="C24" s="43" t="str">
        <f ca="1">IF(D24="","",IF(INDEX(Data!$BR:$BR,MATCH(D24,Data!$A:$A,0),1)=0,"",INDEX(Data!$BR:$BR,MATCH(D24,Data!$A:$A,0),1)))</f>
        <v/>
      </c>
      <c r="D24" s="43" t="str" cm="1">
        <f t="array" aca="1" ref="D24" ca="1">IFERROR(_xlfn.SINGLE(INDEX(Data!$A$1:C$1007,_xlfn.AGGREGATE(15,6,(OFFSET(Data!$A$1,0,MATCH(D$6,Data!$1:$1,0)-1,1000,1)=IF(D$7="","Yes",D$7))/(OFFSET(Data!$A$1,0,MATCH(D$6,Data!$1:$1,0)-1,1000,1)=IF(D$7="","Yes",D$7))*ROW(Data!$C$1:$C$1007),ROW(D24)-ROW(D$7)),1)),"")</f>
        <v>Food Network</v>
      </c>
      <c r="E24" s="43" t="str">
        <f ca="1">IF(F24="","",IF(INDEX(Data!$BR:$BR,MATCH(F24,Data!$A:$A,0),1)=0,"",INDEX(Data!$BR:$BR,MATCH(F24,Data!$A:$A,0),1)))</f>
        <v/>
      </c>
      <c r="F24" s="43" t="str" cm="1">
        <f t="array" aca="1" ref="F24" ca="1">IFERROR(_xlfn.SINGLE(INDEX(Data!$A$1:E$1009,_xlfn.AGGREGATE(15,6,(OFFSET(Data!$A$1,0,MATCH(F$6,Data!$1:$1,0)-1,1000,1)=IF(F$7="","Yes",F$7))/(OFFSET(Data!$A$1,0,MATCH(F$6,Data!$1:$1,0)-1,1000,1)=IF(F$7="","Yes",F$7))*ROW(Data!$C$1:$C$1009),ROW(F24)-ROW(F$7)),1)),"")</f>
        <v>Food Network</v>
      </c>
      <c r="G24" s="43" t="str">
        <f ca="1">IF(H24="","",IF(INDEX(Data!$BR:$BR,MATCH(H24,Data!$A:$A,0),1)=0,"",INDEX(Data!$BR:$BR,MATCH(H24,Data!$A:$A,0),1)))</f>
        <v/>
      </c>
      <c r="H24" s="43" t="str" cm="1">
        <f t="array" aca="1" ref="H24" ca="1">IFERROR(_xlfn.SINGLE(INDEX(Data!$A$1:G$1009,_xlfn.AGGREGATE(15,6,(OFFSET(Data!$A$1,0,MATCH(H$6,Data!$1:$1,0)-1,1000,1)=IF(H$7="","Yes",H$7))/(OFFSET(Data!$A$1,0,MATCH(H$6,Data!$1:$1,0)-1,1000,1)=IF(H$7="","Yes",H$7))*ROW(Data!$C$1:$C$1009),ROW(H24)-ROW(H$7)),1)),"")</f>
        <v>Epix Drive-In</v>
      </c>
      <c r="I24" s="43" t="str">
        <f ca="1">IF(J24="","",IF(INDEX(Data!$BR:$BR,MATCH(J24,Data!$A:$A,0),1)=0,"",INDEX(Data!$BR:$BR,MATCH(J24,Data!$A:$A,0),1)))</f>
        <v/>
      </c>
      <c r="J24" s="43" t="str" cm="1">
        <f t="array" aca="1" ref="J24" ca="1">IFERROR(_xlfn.SINGLE(INDEX(Data!$A$1:J$1009,_xlfn.AGGREGATE(15,6,(OFFSET(Data!$A$1,0,MATCH(J$6,Data!$1:$1,0)-1,1000,1)=IF(J$7="","Yes",J$7))/(OFFSET(Data!$A$1,0,MATCH(J$6,Data!$1:$1,0)-1,1000,1)=IF(J$7="","Yes",J$7))*ROW(Data!$C$1:$C$1009),ROW(J24)-ROW(J$7)),1)),"")</f>
        <v>Disney XD</v>
      </c>
      <c r="K24" s="43" t="str">
        <f ca="1">IF(L24="","",IF(INDEX(Data!$BR:$BR,MATCH(L24,Data!$A:$A,0),1)=0,"",INDEX(Data!$BR:$BR,MATCH(L24,Data!$A:$A,0),1)))</f>
        <v/>
      </c>
      <c r="L24" s="43" t="str" cm="1">
        <f t="array" aca="1" ref="L24" ca="1">IFERROR(_xlfn.SINGLE(INDEX(Data!$A$1:L$1009,_xlfn.AGGREGATE(15,6,(OFFSET(Data!$A$1,0,MATCH(L$6,Data!$1:$1,0)-1,1000,1)=IF(L$7="","Yes",L$7))/(OFFSET(Data!$A$1,0,MATCH(L$6,Data!$1:$1,0)-1,1000,1)=IF(L$7="","Yes",L$7))*ROW(Data!$C$1:$C$1009),ROW(L24)-ROW(L$7)),1)),"")</f>
        <v>CNN</v>
      </c>
      <c r="M24" s="43" t="str">
        <f ca="1">IF(N24="","",IF(INDEX(Data!$BR:$BR,MATCH(N24,Data!$A:$A,0),1)=0,"",INDEX(Data!$BR:$BR,MATCH(N24,Data!$A:$A,0),1)))</f>
        <v/>
      </c>
      <c r="N24" s="43" t="str" cm="1">
        <f t="array" aca="1" ref="N24" ca="1">IFERROR(_xlfn.SINGLE(INDEX(Data!$A$1:N$1009,_xlfn.AGGREGATE(15,6,(OFFSET(Data!$A$1,0,MATCH(N$6,Data!$1:$1,0)-1,1000,1)=IF(N$7="","Yes",N$7))/(OFFSET(Data!$A$1,0,MATCH(N$6,Data!$1:$1,0)-1,1000,1)=IF(N$7="","Yes",N$7))*ROW(Data!$C$1:$C$1009),ROW(N24)-ROW(N$7)),1)),"")</f>
        <v>CNN</v>
      </c>
      <c r="O24" s="43" t="str">
        <f ca="1">IF(P24="","",IF(INDEX(Data!$BR:$BR,MATCH(P24,Data!$A:$A,0),1)=0,"",INDEX(Data!$BR:$BR,MATCH(P24,Data!$A:$A,0),1)))</f>
        <v/>
      </c>
      <c r="P24" s="43" t="str" cm="1">
        <f t="array" aca="1" ref="P24" ca="1">IFERROR(_xlfn.SINGLE(INDEX(Data!$A$1:Q$1009,_xlfn.AGGREGATE(15,6,(OFFSET(Data!$A$1,0,MATCH(P$6,Data!$1:$1,0)-1,1000,1)=IF(P$7="","Yes",P$7))/(OFFSET(Data!$A$1,0,MATCH(P$6,Data!$1:$1,0)-1,1000,1)=IF(P$7="","Yes",P$7))*ROW(Data!$C$1:$C$1009),ROW(P24)-ROW(P$7)),1)),"")</f>
        <v>Cheddar</v>
      </c>
      <c r="Q24" s="43" t="str">
        <f ca="1">IF(R24="","",IF(INDEX(Data!$BR:$BR,MATCH(R24,Data!$A:$A,0),1)=0,"",INDEX(Data!$BR:$BR,MATCH(R24,Data!$A:$A,0),1)))</f>
        <v/>
      </c>
      <c r="R24" s="43" t="str" cm="1">
        <f t="array" aca="1" ref="R24" ca="1">IFERROR(_xlfn.SINGLE(INDEX(Data!$A$1:R$1009,_xlfn.AGGREGATE(15,6,(OFFSET(Data!$A$1,0,MATCH(R$6,Data!$1:$1,0)-1,1000,1)=IF(R$7="","Yes",R$7))/(OFFSET(Data!$A$1,0,MATCH(R$6,Data!$1:$1,0)-1,1000,1)=IF(R$7="","Yes",R$7))*ROW(Data!$C$1:$C$1009),ROW(R24)-ROW(R$7)),1)),"")</f>
        <v>Bloomberg TV</v>
      </c>
      <c r="S24" s="43" t="str">
        <f ca="1">IF(T24="","",IF(INDEX(Data!$BR:$BR,MATCH(T24,Data!$A:$A,0),1)=0,"",INDEX(Data!$BR:$BR,MATCH(T24,Data!$A:$A,0),1)))</f>
        <v/>
      </c>
      <c r="T24" s="43" t="str" cm="1">
        <f t="array" aca="1" ref="T24" ca="1">IFERROR(_xlfn.SINGLE(INDEX(Data!$A$1:S$1009,_xlfn.AGGREGATE(15,6,(OFFSET(Data!$A$1,0,MATCH(T$6,Data!$1:$1,0)-1,1000,1)=IF(T$7="","Yes",T$7))/(OFFSET(Data!$A$1,0,MATCH(T$6,Data!$1:$1,0)-1,1000,1)=IF(T$7="","Yes",T$7))*ROW(Data!$C$1:$C$1009),ROW(T24)-ROW(T$7)),1)),"")</f>
        <v>Bloomberg TV</v>
      </c>
      <c r="U24" s="43" t="str">
        <f ca="1">IF(V24="","",IF(INDEX(Data!$BR:$BR,MATCH(V24,Data!$A:$A,0),1)=0,"",INDEX(Data!$BR:$BR,MATCH(V24,Data!$A:$A,0),1)))</f>
        <v/>
      </c>
      <c r="V24" s="43" t="str" cm="1">
        <f t="array" aca="1" ref="V24" ca="1">IFERROR(_xlfn.SINGLE(INDEX(Data!$A$1:T$1009,_xlfn.AGGREGATE(15,6,(OFFSET(Data!$A$1,0,MATCH(V$6,Data!$1:$1,0)-1,1000,1)=IF(V$7="","Yes",V$7))/(OFFSET(Data!$A$1,0,MATCH(V$6,Data!$1:$1,0)-1,1000,1)=IF(V$7="","Yes",V$7))*ROW(Data!$C$1:$C$1009),ROW(V24)-ROW(V$7)),1)),"")</f>
        <v>Big Ten Network</v>
      </c>
      <c r="W24" s="43" t="str">
        <f ca="1">IF(X24="","",IF(INDEX(Data!$BR:$BR,MATCH(X24,Data!$A:$A,0),1)=0,"",INDEX(Data!$BR:$BR,MATCH(X24,Data!$A:$A,0),1)))</f>
        <v/>
      </c>
      <c r="X24" s="43" t="str" cm="1">
        <f t="array" aca="1" ref="X24" ca="1">IFERROR(_xlfn.SINGLE(INDEX(Data!$A$1:Y$1009,_xlfn.AGGREGATE(15,6,(OFFSET(Data!$A$1,0,MATCH(X$6,Data!$1:$1,0)-1,1000,1)=IF(X$7="","Yes",X$7))/(OFFSET(Data!$A$1,0,MATCH(X$6,Data!$1:$1,0)-1,1000,1)=IF(X$7="","Yes",X$7))*ROW(Data!$C$1:$C$1009),ROW(X24)-ROW(X$7)),1)),"")</f>
        <v>Bravo</v>
      </c>
      <c r="Y24" s="43" t="str">
        <f ca="1">IF(Z24="","",IF(INDEX(Data!$BR:$BR,MATCH(Z24,Data!$A:$A,0),1)=0,"",INDEX(Data!$BR:$BR,MATCH(Z24,Data!$A:$A,0),1)))</f>
        <v/>
      </c>
      <c r="Z24" s="43" t="str" cm="1">
        <f t="array" aca="1" ref="Z24" ca="1">IFERROR(_xlfn.SINGLE(INDEX(Data!$A$1:AA$1009,_xlfn.AGGREGATE(15,6,(OFFSET(Data!$A$1,0,MATCH(Z$6,Data!$1:$1,0)-1,1000,1)=IF(Z$7="","Yes",Z$7))/(OFFSET(Data!$A$1,0,MATCH(Z$6,Data!$1:$1,0)-1,1000,1)=IF(Z$7="","Yes",Z$7))*ROW(Data!$C$1:$C$1009),ROW(Z24)-ROW(Z$7)),1)),"")</f>
        <v>CMT</v>
      </c>
      <c r="AA24" s="43" t="str">
        <f ca="1">IF(AB24="","",IF(INDEX(Data!$BR:$BR,MATCH(AB24,Data!$A:$A,0),1)=0,"",INDEX(Data!$BR:$BR,MATCH(AB24,Data!$A:$A,0),1)))</f>
        <v/>
      </c>
      <c r="AB24" s="43" t="str" cm="1">
        <f t="array" aca="1" ref="AB24" ca="1">IFERROR(_xlfn.SINGLE(INDEX(Data!$A$1:AC$1009,_xlfn.AGGREGATE(15,6,(OFFSET(Data!$A$1,0,MATCH(AB$6,Data!$1:$1,0)-1,1000,1)=IF(AB$7="","Yes",AB$7))/(OFFSET(Data!$A$1,0,MATCH(AB$6,Data!$1:$1,0)-1,1000,1)=IF(AB$7="","Yes",AB$7))*ROW(Data!$C$1:$C$1009),ROW(AB24)-ROW(AB$7)),1)),"")</f>
        <v>CNN</v>
      </c>
      <c r="AC24" s="43" t="str">
        <f ca="1">IF(AD24="","",IF(INDEX(Data!$BR:$BR,MATCH(AD24,Data!$A:$A,0),1)=0,"",INDEX(Data!$BR:$BR,MATCH(AD24,Data!$A:$A,0),1)))</f>
        <v/>
      </c>
      <c r="AD24" s="43" t="str" cm="1">
        <f t="array" aca="1" ref="AD24" ca="1">IFERROR(_xlfn.SINGLE(INDEX(Data!$A$1:AE$1009,_xlfn.AGGREGATE(15,6,(OFFSET(Data!$A$1,0,MATCH(AD$6,Data!$1:$1,0)-1,1000,1)=IF(AD$7="","Yes",AD$7))/(OFFSET(Data!$A$1,0,MATCH(AD$6,Data!$1:$1,0)-1,1000,1)=IF(AD$7="","Yes",AD$7))*ROW(Data!$C$1:$C$1009),ROW(AD24)-ROW(AD$7)),1)),"")</f>
        <v>Big Ten Network</v>
      </c>
      <c r="AE24" s="43" t="str">
        <f ca="1">IF(AF24="","",IF(INDEX(Data!$BR:$BR,MATCH(AF24,Data!$A:$A,0),1)=0,"",INDEX(Data!$BR:$BR,MATCH(AF24,Data!$A:$A,0),1)))</f>
        <v/>
      </c>
      <c r="AF24" s="43" t="str" cm="1">
        <f t="array" aca="1" ref="AF24" ca="1">IFERROR(_xlfn.SINGLE(INDEX(Data!$A$1:AM$1009,_xlfn.AGGREGATE(15,6,(OFFSET(Data!$A$1,0,MATCH(AF$6,Data!$1:$1,0)-1,1000,1)=IF(AF$7="","Yes",AF$7))/(OFFSET(Data!$A$1,0,MATCH(AF$6,Data!$1:$1,0)-1,1000,1)=IF(AF$7="","Yes",AF$7))*ROW(Data!$C$1:$C$1009),ROW(AF24)-ROW(AF$7)),1)),"")</f>
        <v/>
      </c>
      <c r="AG24" s="43" t="str">
        <f ca="1">IF(AH24="","",IF(INDEX(Data!$BR:$BR,MATCH(AH24,Data!$A:$A,0),1)=0,"",INDEX(Data!$BR:$BR,MATCH(AH24,Data!$A:$A,0),1)))</f>
        <v/>
      </c>
      <c r="AH24" s="43" t="str" cm="1">
        <f t="array" aca="1" ref="AH24" ca="1">IFERROR(_xlfn.SINGLE(INDEX(Data!$A$1:AO$1009,_xlfn.AGGREGATE(15,6,(OFFSET(Data!$A$1,0,MATCH(AH$6,Data!$1:$1,0)-1,1000,1)=IF(AH$7="","Yes",AH$7))/(OFFSET(Data!$A$1,0,MATCH(AH$6,Data!$1:$1,0)-1,1000,1)=IF(AH$7="","Yes",AH$7))*ROW(Data!$C$1:$C$1009),ROW(AH24)-ROW(AH$7)),1)),"")</f>
        <v/>
      </c>
      <c r="AI24" s="43" t="str">
        <f ca="1">IF(AJ24="","",IF(INDEX(Data!$BR:$BR,MATCH(AJ24,Data!$A:$A,0),1)=0,"",INDEX(Data!$BR:$BR,MATCH(AJ24,Data!$A:$A,0),1)))</f>
        <v/>
      </c>
      <c r="AJ24" s="43" t="str" cm="1">
        <f t="array" aca="1" ref="AJ24" ca="1">IFERROR(_xlfn.SINGLE(INDEX(Data!$A$1:AQ$1009,_xlfn.AGGREGATE(15,6,(OFFSET(Data!$A$1,0,MATCH(AJ$6,Data!$1:$1,0)-1,1000,1)=IF(AJ$7="","Yes",AJ$7))/(OFFSET(Data!$A$1,0,MATCH(AJ$6,Data!$1:$1,0)-1,1000,1)=IF(AJ$7="","Yes",AJ$7))*ROW(Data!$C$1:$C$1009),ROW(AJ24)-ROW(AJ$7)),1)),"")</f>
        <v>Disney XD</v>
      </c>
      <c r="AK24" s="43" t="str">
        <f ca="1">IF(AL24="","",IF(INDEX(Data!$BR:$BR,MATCH(AL24,Data!$A:$A,0),1)=0,"",INDEX(Data!$BR:$BR,MATCH(AL24,Data!$A:$A,0),1)))</f>
        <v/>
      </c>
      <c r="AL24" s="43" t="str" cm="1">
        <f t="array" aca="1" ref="AL24" ca="1">IFERROR(_xlfn.SINGLE(INDEX(Data!$A$1:AS$1009,_xlfn.AGGREGATE(15,6,(OFFSET(Data!$A$1,0,MATCH(AL$6,Data!$1:$1,0)-1,1000,1)=IF(AL$7="","Yes",AL$7))/(OFFSET(Data!$A$1,0,MATCH(AL$6,Data!$1:$1,0)-1,1000,1)=IF(AL$7="","Yes",AL$7))*ROW(Data!$C$1:$C$1009),ROW(AL24)-ROW(AL$7)),1)),"")</f>
        <v/>
      </c>
      <c r="AM24" s="43" t="str">
        <f ca="1">IF(AN24="","",IF(INDEX(Data!$BR:$BR,MATCH(AN24,Data!$A:$A,0),1)=0,"",INDEX(Data!$BR:$BR,MATCH(AN24,Data!$A:$A,0),1)))</f>
        <v/>
      </c>
      <c r="AN24" s="43" t="str" cm="1">
        <f t="array" aca="1" ref="AN24" ca="1">IFERROR(_xlfn.SINGLE(INDEX(Data!$A$1:AU$1009,_xlfn.AGGREGATE(15,6,(OFFSET(Data!$A$1,0,MATCH(AN$6,Data!$1:$1,0)-1,1000,1)=IF(AN$7="","Yes",AN$7))/(OFFSET(Data!$A$1,0,MATCH(AN$6,Data!$1:$1,0)-1,1000,1)=IF(AN$7="","Yes",AN$7))*ROW(Data!$C$1:$C$1009),ROW(AN24)-ROW(AN$7)),1)),"")</f>
        <v>Comedy Central</v>
      </c>
    </row>
    <row r="25" spans="1:40" ht="24" x14ac:dyDescent="0.4">
      <c r="A25" s="43" t="str">
        <f ca="1">IF(B25="","",IF(INDEX(Data!$BR:$BR,MATCH(B25,Data!$A:$A,0),1)=0,"",INDEX(Data!$BR:$BR,MATCH(B25,Data!$A:$A,0),1)))</f>
        <v/>
      </c>
      <c r="B25" s="43" t="str" cm="1">
        <f t="array" aca="1" ref="B25" ca="1">IFERROR(_xlfn.SINGLE(INDEX(Data!A$1:$A$1007,_xlfn.AGGREGATE(15,6,(OFFSET(Data!$A$1,0,MATCH(B$6,Data!$1:$1,0)-1,1000,1)=IF(B$7="","Yes",B$7))/(OFFSET(Data!$A$1,0,MATCH(B$6,Data!$1:$1,0)-1,1000,1)=IF(B$7="","Yes",B$7))*ROW(Data!$C$1:$C$1007),ROW(B25)-ROW(B$7)),1)),"")</f>
        <v>Discovery Channel</v>
      </c>
      <c r="C25" s="43" t="str">
        <f ca="1">IF(D25="","",IF(INDEX(Data!$BR:$BR,MATCH(D25,Data!$A:$A,0),1)=0,"",INDEX(Data!$BR:$BR,MATCH(D25,Data!$A:$A,0),1)))</f>
        <v/>
      </c>
      <c r="D25" s="43" t="str" cm="1">
        <f t="array" aca="1" ref="D25" ca="1">IFERROR(_xlfn.SINGLE(INDEX(Data!$A$1:C$1007,_xlfn.AGGREGATE(15,6,(OFFSET(Data!$A$1,0,MATCH(D$6,Data!$1:$1,0)-1,1000,1)=IF(D$7="","Yes",D$7))/(OFFSET(Data!$A$1,0,MATCH(D$6,Data!$1:$1,0)-1,1000,1)=IF(D$7="","Yes",D$7))*ROW(Data!$C$1:$C$1007),ROW(D25)-ROW(D$7)),1)),"")</f>
        <v>Freeform</v>
      </c>
      <c r="E25" s="43">
        <f ca="1">IF(F25="","",IF(INDEX(Data!$BR:$BR,MATCH(F25,Data!$A:$A,0),1)=0,"",INDEX(Data!$BR:$BR,MATCH(F25,Data!$A:$A,0),1)))</f>
        <v>1</v>
      </c>
      <c r="F25" s="43" t="str" cm="1">
        <f t="array" aca="1" ref="F25" ca="1">IFERROR(_xlfn.SINGLE(INDEX(Data!$A$1:E$1009,_xlfn.AGGREGATE(15,6,(OFFSET(Data!$A$1,0,MATCH(F$6,Data!$1:$1,0)-1,1000,1)=IF(F$7="","Yes",F$7))/(OFFSET(Data!$A$1,0,MATCH(F$6,Data!$1:$1,0)-1,1000,1)=IF(F$7="","Yes",F$7))*ROW(Data!$C$1:$C$1009),ROW(F25)-ROW(F$7)),1)),"")</f>
        <v>FOX</v>
      </c>
      <c r="G25" s="43" t="str">
        <f ca="1">IF(H25="","",IF(INDEX(Data!$BR:$BR,MATCH(H25,Data!$A:$A,0),1)=0,"",INDEX(Data!$BR:$BR,MATCH(H25,Data!$A:$A,0),1)))</f>
        <v/>
      </c>
      <c r="H25" s="43" t="str" cm="1">
        <f t="array" aca="1" ref="H25" ca="1">IFERROR(_xlfn.SINGLE(INDEX(Data!$A$1:G$1009,_xlfn.AGGREGATE(15,6,(OFFSET(Data!$A$1,0,MATCH(H$6,Data!$1:$1,0)-1,1000,1)=IF(H$7="","Yes",H$7))/(OFFSET(Data!$A$1,0,MATCH(H$6,Data!$1:$1,0)-1,1000,1)=IF(H$7="","Yes",H$7))*ROW(Data!$C$1:$C$1009),ROW(H25)-ROW(H$7)),1)),"")</f>
        <v>ESPN</v>
      </c>
      <c r="I25" s="43" t="str">
        <f ca="1">IF(J25="","",IF(INDEX(Data!$BR:$BR,MATCH(J25,Data!$A:$A,0),1)=0,"",INDEX(Data!$BR:$BR,MATCH(J25,Data!$A:$A,0),1)))</f>
        <v/>
      </c>
      <c r="J25" s="43" t="str" cm="1">
        <f t="array" aca="1" ref="J25" ca="1">IFERROR(_xlfn.SINGLE(INDEX(Data!$A$1:J$1009,_xlfn.AGGREGATE(15,6,(OFFSET(Data!$A$1,0,MATCH(J$6,Data!$1:$1,0)-1,1000,1)=IF(J$7="","Yes",J$7))/(OFFSET(Data!$A$1,0,MATCH(J$6,Data!$1:$1,0)-1,1000,1)=IF(J$7="","Yes",J$7))*ROW(Data!$C$1:$C$1009),ROW(J25)-ROW(J$7)),1)),"")</f>
        <v>E!</v>
      </c>
      <c r="K25" s="43" t="str">
        <f ca="1">IF(L25="","",IF(INDEX(Data!$BR:$BR,MATCH(L25,Data!$A:$A,0),1)=0,"",INDEX(Data!$BR:$BR,MATCH(L25,Data!$A:$A,0),1)))</f>
        <v/>
      </c>
      <c r="L25" s="43" t="str" cm="1">
        <f t="array" aca="1" ref="L25" ca="1">IFERROR(_xlfn.SINGLE(INDEX(Data!$A$1:L$1009,_xlfn.AGGREGATE(15,6,(OFFSET(Data!$A$1,0,MATCH(L$6,Data!$1:$1,0)-1,1000,1)=IF(L$7="","Yes",L$7))/(OFFSET(Data!$A$1,0,MATCH(L$6,Data!$1:$1,0)-1,1000,1)=IF(L$7="","Yes",L$7))*ROW(Data!$C$1:$C$1009),ROW(L25)-ROW(L$7)),1)),"")</f>
        <v>Comedy Central</v>
      </c>
      <c r="M25" s="43" t="str">
        <f ca="1">IF(N25="","",IF(INDEX(Data!$BR:$BR,MATCH(N25,Data!$A:$A,0),1)=0,"",INDEX(Data!$BR:$BR,MATCH(N25,Data!$A:$A,0),1)))</f>
        <v/>
      </c>
      <c r="N25" s="43" t="str" cm="1">
        <f t="array" aca="1" ref="N25" ca="1">IFERROR(_xlfn.SINGLE(INDEX(Data!$A$1:N$1009,_xlfn.AGGREGATE(15,6,(OFFSET(Data!$A$1,0,MATCH(N$6,Data!$1:$1,0)-1,1000,1)=IF(N$7="","Yes",N$7))/(OFFSET(Data!$A$1,0,MATCH(N$6,Data!$1:$1,0)-1,1000,1)=IF(N$7="","Yes",N$7))*ROW(Data!$C$1:$C$1009),ROW(N25)-ROW(N$7)),1)),"")</f>
        <v>CNNe</v>
      </c>
      <c r="O25" s="43" t="str">
        <f ca="1">IF(P25="","",IF(INDEX(Data!$BR:$BR,MATCH(P25,Data!$A:$A,0),1)=0,"",INDEX(Data!$BR:$BR,MATCH(P25,Data!$A:$A,0),1)))</f>
        <v/>
      </c>
      <c r="P25" s="43" t="str" cm="1">
        <f t="array" aca="1" ref="P25" ca="1">IFERROR(_xlfn.SINGLE(INDEX(Data!$A$1:Q$1009,_xlfn.AGGREGATE(15,6,(OFFSET(Data!$A$1,0,MATCH(P$6,Data!$1:$1,0)-1,1000,1)=IF(P$7="","Yes",P$7))/(OFFSET(Data!$A$1,0,MATCH(P$6,Data!$1:$1,0)-1,1000,1)=IF(P$7="","Yes",P$7))*ROW(Data!$C$1:$C$1009),ROW(P25)-ROW(P$7)),1)),"")</f>
        <v>CMT</v>
      </c>
      <c r="Q25" s="43" t="str">
        <f ca="1">IF(R25="","",IF(INDEX(Data!$BR:$BR,MATCH(R25,Data!$A:$A,0),1)=0,"",INDEX(Data!$BR:$BR,MATCH(R25,Data!$A:$A,0),1)))</f>
        <v/>
      </c>
      <c r="R25" s="43" t="str" cm="1">
        <f t="array" aca="1" ref="R25" ca="1">IFERROR(_xlfn.SINGLE(INDEX(Data!$A$1:R$1009,_xlfn.AGGREGATE(15,6,(OFFSET(Data!$A$1,0,MATCH(R$6,Data!$1:$1,0)-1,1000,1)=IF(R$7="","Yes",R$7))/(OFFSET(Data!$A$1,0,MATCH(R$6,Data!$1:$1,0)-1,1000,1)=IF(R$7="","Yes",R$7))*ROW(Data!$C$1:$C$1009),ROW(R25)-ROW(R$7)),1)),"")</f>
        <v>Bravo</v>
      </c>
      <c r="S25" s="43">
        <f ca="1">IF(T25="","",IF(INDEX(Data!$BR:$BR,MATCH(T25,Data!$A:$A,0),1)=0,"",INDEX(Data!$BR:$BR,MATCH(T25,Data!$A:$A,0),1)))</f>
        <v>3</v>
      </c>
      <c r="T25" s="43" t="str" cm="1">
        <f t="array" aca="1" ref="T25" ca="1">IFERROR(_xlfn.SINGLE(INDEX(Data!$A$1:S$1009,_xlfn.AGGREGATE(15,6,(OFFSET(Data!$A$1,0,MATCH(T$6,Data!$1:$1,0)-1,1000,1)=IF(T$7="","Yes",T$7))/(OFFSET(Data!$A$1,0,MATCH(T$6,Data!$1:$1,0)-1,1000,1)=IF(T$7="","Yes",T$7))*ROW(Data!$C$1:$C$1009),ROW(T25)-ROW(T$7)),1)),"")</f>
        <v>Boomerang</v>
      </c>
      <c r="U25" s="43" t="str">
        <f ca="1">IF(V25="","",IF(INDEX(Data!$BR:$BR,MATCH(V25,Data!$A:$A,0),1)=0,"",INDEX(Data!$BR:$BR,MATCH(V25,Data!$A:$A,0),1)))</f>
        <v/>
      </c>
      <c r="V25" s="43" t="str" cm="1">
        <f t="array" aca="1" ref="V25" ca="1">IFERROR(_xlfn.SINGLE(INDEX(Data!$A$1:T$1009,_xlfn.AGGREGATE(15,6,(OFFSET(Data!$A$1,0,MATCH(V$6,Data!$1:$1,0)-1,1000,1)=IF(V$7="","Yes",V$7))/(OFFSET(Data!$A$1,0,MATCH(V$6,Data!$1:$1,0)-1,1000,1)=IF(V$7="","Yes",V$7))*ROW(Data!$C$1:$C$1009),ROW(V25)-ROW(V$7)),1)),"")</f>
        <v>Bloomberg TV</v>
      </c>
      <c r="W25" s="43" t="str">
        <f ca="1">IF(X25="","",IF(INDEX(Data!$BR:$BR,MATCH(X25,Data!$A:$A,0),1)=0,"",INDEX(Data!$BR:$BR,MATCH(X25,Data!$A:$A,0),1)))</f>
        <v/>
      </c>
      <c r="X25" s="43" t="str" cm="1">
        <f t="array" aca="1" ref="X25" ca="1">IFERROR(_xlfn.SINGLE(INDEX(Data!$A$1:Y$1009,_xlfn.AGGREGATE(15,6,(OFFSET(Data!$A$1,0,MATCH(X$6,Data!$1:$1,0)-1,1000,1)=IF(X$7="","Yes",X$7))/(OFFSET(Data!$A$1,0,MATCH(X$6,Data!$1:$1,0)-1,1000,1)=IF(X$7="","Yes",X$7))*ROW(Data!$C$1:$C$1009),ROW(X25)-ROW(X$7)),1)),"")</f>
        <v>Canal 22 Internacional</v>
      </c>
      <c r="Y25" s="43" t="str">
        <f ca="1">IF(Z25="","",IF(INDEX(Data!$BR:$BR,MATCH(Z25,Data!$A:$A,0),1)=0,"",INDEX(Data!$BR:$BR,MATCH(Z25,Data!$A:$A,0),1)))</f>
        <v/>
      </c>
      <c r="Z25" s="43" t="str" cm="1">
        <f t="array" aca="1" ref="Z25" ca="1">IFERROR(_xlfn.SINGLE(INDEX(Data!$A$1:AA$1009,_xlfn.AGGREGATE(15,6,(OFFSET(Data!$A$1,0,MATCH(Z$6,Data!$1:$1,0)-1,1000,1)=IF(Z$7="","Yes",Z$7))/(OFFSET(Data!$A$1,0,MATCH(Z$6,Data!$1:$1,0)-1,1000,1)=IF(Z$7="","Yes",Z$7))*ROW(Data!$C$1:$C$1009),ROW(Z25)-ROW(Z$7)),1)),"")</f>
        <v>CNBC</v>
      </c>
      <c r="AA25" s="43" t="str">
        <f ca="1">IF(AB25="","",IF(INDEX(Data!$BR:$BR,MATCH(AB25,Data!$A:$A,0),1)=0,"",INDEX(Data!$BR:$BR,MATCH(AB25,Data!$A:$A,0),1)))</f>
        <v/>
      </c>
      <c r="AB25" s="43" t="str" cm="1">
        <f t="array" aca="1" ref="AB25" ca="1">IFERROR(_xlfn.SINGLE(INDEX(Data!$A$1:AC$1009,_xlfn.AGGREGATE(15,6,(OFFSET(Data!$A$1,0,MATCH(AB$6,Data!$1:$1,0)-1,1000,1)=IF(AB$7="","Yes",AB$7))/(OFFSET(Data!$A$1,0,MATCH(AB$6,Data!$1:$1,0)-1,1000,1)=IF(AB$7="","Yes",AB$7))*ROW(Data!$C$1:$C$1009),ROW(AB25)-ROW(AB$7)),1)),"")</f>
        <v>CNN International</v>
      </c>
      <c r="AC25" s="43" t="str">
        <f ca="1">IF(AD25="","",IF(INDEX(Data!$BR:$BR,MATCH(AD25,Data!$A:$A,0),1)=0,"",INDEX(Data!$BR:$BR,MATCH(AD25,Data!$A:$A,0),1)))</f>
        <v/>
      </c>
      <c r="AD25" s="43" t="str" cm="1">
        <f t="array" aca="1" ref="AD25" ca="1">IFERROR(_xlfn.SINGLE(INDEX(Data!$A$1:AE$1009,_xlfn.AGGREGATE(15,6,(OFFSET(Data!$A$1,0,MATCH(AD$6,Data!$1:$1,0)-1,1000,1)=IF(AD$7="","Yes",AD$7))/(OFFSET(Data!$A$1,0,MATCH(AD$6,Data!$1:$1,0)-1,1000,1)=IF(AD$7="","Yes",AD$7))*ROW(Data!$C$1:$C$1009),ROW(AD25)-ROW(AD$7)),1)),"")</f>
        <v>Bravo</v>
      </c>
      <c r="AE25" s="43" t="str">
        <f ca="1">IF(AF25="","",IF(INDEX(Data!$BR:$BR,MATCH(AF25,Data!$A:$A,0),1)=0,"",INDEX(Data!$BR:$BR,MATCH(AF25,Data!$A:$A,0),1)))</f>
        <v/>
      </c>
      <c r="AF25" s="43" t="str" cm="1">
        <f t="array" aca="1" ref="AF25" ca="1">IFERROR(_xlfn.SINGLE(INDEX(Data!$A$1:AM$1009,_xlfn.AGGREGATE(15,6,(OFFSET(Data!$A$1,0,MATCH(AF$6,Data!$1:$1,0)-1,1000,1)=IF(AF$7="","Yes",AF$7))/(OFFSET(Data!$A$1,0,MATCH(AF$6,Data!$1:$1,0)-1,1000,1)=IF(AF$7="","Yes",AF$7))*ROW(Data!$C$1:$C$1009),ROW(AF25)-ROW(AF$7)),1)),"")</f>
        <v/>
      </c>
      <c r="AG25" s="43" t="str">
        <f ca="1">IF(AH25="","",IF(INDEX(Data!$BR:$BR,MATCH(AH25,Data!$A:$A,0),1)=0,"",INDEX(Data!$BR:$BR,MATCH(AH25,Data!$A:$A,0),1)))</f>
        <v/>
      </c>
      <c r="AH25" s="43" t="str" cm="1">
        <f t="array" aca="1" ref="AH25" ca="1">IFERROR(_xlfn.SINGLE(INDEX(Data!$A$1:AO$1009,_xlfn.AGGREGATE(15,6,(OFFSET(Data!$A$1,0,MATCH(AH$6,Data!$1:$1,0)-1,1000,1)=IF(AH$7="","Yes",AH$7))/(OFFSET(Data!$A$1,0,MATCH(AH$6,Data!$1:$1,0)-1,1000,1)=IF(AH$7="","Yes",AH$7))*ROW(Data!$C$1:$C$1009),ROW(AH25)-ROW(AH$7)),1)),"")</f>
        <v/>
      </c>
      <c r="AI25" s="43" t="str">
        <f ca="1">IF(AJ25="","",IF(INDEX(Data!$BR:$BR,MATCH(AJ25,Data!$A:$A,0),1)=0,"",INDEX(Data!$BR:$BR,MATCH(AJ25,Data!$A:$A,0),1)))</f>
        <v/>
      </c>
      <c r="AJ25" s="43" t="str" cm="1">
        <f t="array" aca="1" ref="AJ25" ca="1">IFERROR(_xlfn.SINGLE(INDEX(Data!$A$1:AQ$1009,_xlfn.AGGREGATE(15,6,(OFFSET(Data!$A$1,0,MATCH(AJ$6,Data!$1:$1,0)-1,1000,1)=IF(AJ$7="","Yes",AJ$7))/(OFFSET(Data!$A$1,0,MATCH(AJ$6,Data!$1:$1,0)-1,1000,1)=IF(AJ$7="","Yes",AJ$7))*ROW(Data!$C$1:$C$1009),ROW(AJ25)-ROW(AJ$7)),1)),"")</f>
        <v>DIY</v>
      </c>
      <c r="AK25" s="43" t="str">
        <f ca="1">IF(AL25="","",IF(INDEX(Data!$BR:$BR,MATCH(AL25,Data!$A:$A,0),1)=0,"",INDEX(Data!$BR:$BR,MATCH(AL25,Data!$A:$A,0),1)))</f>
        <v/>
      </c>
      <c r="AL25" s="43" t="str" cm="1">
        <f t="array" aca="1" ref="AL25" ca="1">IFERROR(_xlfn.SINGLE(INDEX(Data!$A$1:AS$1009,_xlfn.AGGREGATE(15,6,(OFFSET(Data!$A$1,0,MATCH(AL$6,Data!$1:$1,0)-1,1000,1)=IF(AL$7="","Yes",AL$7))/(OFFSET(Data!$A$1,0,MATCH(AL$6,Data!$1:$1,0)-1,1000,1)=IF(AL$7="","Yes",AL$7))*ROW(Data!$C$1:$C$1009),ROW(AL25)-ROW(AL$7)),1)),"")</f>
        <v/>
      </c>
      <c r="AM25" s="43" t="str">
        <f ca="1">IF(AN25="","",IF(INDEX(Data!$BR:$BR,MATCH(AN25,Data!$A:$A,0),1)=0,"",INDEX(Data!$BR:$BR,MATCH(AN25,Data!$A:$A,0),1)))</f>
        <v/>
      </c>
      <c r="AN25" s="43" t="str" cm="1">
        <f t="array" aca="1" ref="AN25" ca="1">IFERROR(_xlfn.SINGLE(INDEX(Data!$A$1:AU$1009,_xlfn.AGGREGATE(15,6,(OFFSET(Data!$A$1,0,MATCH(AN$6,Data!$1:$1,0)-1,1000,1)=IF(AN$7="","Yes",AN$7))/(OFFSET(Data!$A$1,0,MATCH(AN$6,Data!$1:$1,0)-1,1000,1)=IF(AN$7="","Yes",AN$7))*ROW(Data!$C$1:$C$1009),ROW(AN25)-ROW(AN$7)),1)),"")</f>
        <v>Cooking Channel</v>
      </c>
    </row>
    <row r="26" spans="1:40" ht="24" x14ac:dyDescent="0.4">
      <c r="A26" s="43" t="str">
        <f ca="1">IF(B26="","",IF(INDEX(Data!$BR:$BR,MATCH(B26,Data!$A:$A,0),1)=0,"",INDEX(Data!$BR:$BR,MATCH(B26,Data!$A:$A,0),1)))</f>
        <v/>
      </c>
      <c r="B26" s="43" t="str" cm="1">
        <f t="array" aca="1" ref="B26" ca="1">IFERROR(_xlfn.SINGLE(INDEX(Data!A$1:$A$1007,_xlfn.AGGREGATE(15,6,(OFFSET(Data!$A$1,0,MATCH(B$6,Data!$1:$1,0)-1,1000,1)=IF(B$7="","Yes",B$7))/(OFFSET(Data!$A$1,0,MATCH(B$6,Data!$1:$1,0)-1,1000,1)=IF(B$7="","Yes",B$7))*ROW(Data!$C$1:$C$1007),ROW(B26)-ROW(B$7)),1)),"")</f>
        <v>Discovery Family</v>
      </c>
      <c r="C26" s="43" t="str">
        <f ca="1">IF(D26="","",IF(INDEX(Data!$BR:$BR,MATCH(D26,Data!$A:$A,0),1)=0,"",INDEX(Data!$BR:$BR,MATCH(D26,Data!$A:$A,0),1)))</f>
        <v/>
      </c>
      <c r="D26" s="43" t="str" cm="1">
        <f t="array" aca="1" ref="D26" ca="1">IFERROR(_xlfn.SINGLE(INDEX(Data!$A$1:C$1007,_xlfn.AGGREGATE(15,6,(OFFSET(Data!$A$1,0,MATCH(D$6,Data!$1:$1,0)-1,1000,1)=IF(D$7="","Yes",D$7))/(OFFSET(Data!$A$1,0,MATCH(D$6,Data!$1:$1,0)-1,1000,1)=IF(D$7="","Yes",D$7))*ROW(Data!$C$1:$C$1007),ROW(D26)-ROW(D$7)),1)),"")</f>
        <v>Fuse</v>
      </c>
      <c r="E26" s="43" t="str">
        <f ca="1">IF(F26="","",IF(INDEX(Data!$BR:$BR,MATCH(F26,Data!$A:$A,0),1)=0,"",INDEX(Data!$BR:$BR,MATCH(F26,Data!$A:$A,0),1)))</f>
        <v/>
      </c>
      <c r="F26" s="43" t="str" cm="1">
        <f t="array" aca="1" ref="F26" ca="1">IFERROR(_xlfn.SINGLE(INDEX(Data!$A$1:E$1009,_xlfn.AGGREGATE(15,6,(OFFSET(Data!$A$1,0,MATCH(F$6,Data!$1:$1,0)-1,1000,1)=IF(F$7="","Yes",F$7))/(OFFSET(Data!$A$1,0,MATCH(F$6,Data!$1:$1,0)-1,1000,1)=IF(F$7="","Yes",F$7))*ROW(Data!$C$1:$C$1009),ROW(F26)-ROW(F$7)),1)),"")</f>
        <v>Fox News</v>
      </c>
      <c r="G26" s="43" t="str">
        <f ca="1">IF(H26="","",IF(INDEX(Data!$BR:$BR,MATCH(H26,Data!$A:$A,0),1)=0,"",INDEX(Data!$BR:$BR,MATCH(H26,Data!$A:$A,0),1)))</f>
        <v/>
      </c>
      <c r="H26" s="43" t="str" cm="1">
        <f t="array" aca="1" ref="H26" ca="1">IFERROR(_xlfn.SINGLE(INDEX(Data!$A$1:G$1009,_xlfn.AGGREGATE(15,6,(OFFSET(Data!$A$1,0,MATCH(H$6,Data!$1:$1,0)-1,1000,1)=IF(H$7="","Yes",H$7))/(OFFSET(Data!$A$1,0,MATCH(H$6,Data!$1:$1,0)-1,1000,1)=IF(H$7="","Yes",H$7))*ROW(Data!$C$1:$C$1009),ROW(H26)-ROW(H$7)),1)),"")</f>
        <v>ESPN 2</v>
      </c>
      <c r="I26" s="43" t="str">
        <f ca="1">IF(J26="","",IF(INDEX(Data!$BR:$BR,MATCH(J26,Data!$A:$A,0),1)=0,"",INDEX(Data!$BR:$BR,MATCH(J26,Data!$A:$A,0),1)))</f>
        <v/>
      </c>
      <c r="J26" s="43" t="str" cm="1">
        <f t="array" aca="1" ref="J26" ca="1">IFERROR(_xlfn.SINGLE(INDEX(Data!$A$1:J$1009,_xlfn.AGGREGATE(15,6,(OFFSET(Data!$A$1,0,MATCH(J$6,Data!$1:$1,0)-1,1000,1)=IF(J$7="","Yes",J$7))/(OFFSET(Data!$A$1,0,MATCH(J$6,Data!$1:$1,0)-1,1000,1)=IF(J$7="","Yes",J$7))*ROW(Data!$C$1:$C$1009),ROW(J26)-ROW(J$7)),1)),"")</f>
        <v>ESPN</v>
      </c>
      <c r="K26" s="43" t="str">
        <f ca="1">IF(L26="","",IF(INDEX(Data!$BR:$BR,MATCH(L26,Data!$A:$A,0),1)=0,"",INDEX(Data!$BR:$BR,MATCH(L26,Data!$A:$A,0),1)))</f>
        <v/>
      </c>
      <c r="L26" s="43" t="str" cm="1">
        <f t="array" aca="1" ref="L26" ca="1">IFERROR(_xlfn.SINGLE(INDEX(Data!$A$1:L$1009,_xlfn.AGGREGATE(15,6,(OFFSET(Data!$A$1,0,MATCH(L$6,Data!$1:$1,0)-1,1000,1)=IF(L$7="","Yes",L$7))/(OFFSET(Data!$A$1,0,MATCH(L$6,Data!$1:$1,0)-1,1000,1)=IF(L$7="","Yes",L$7))*ROW(Data!$C$1:$C$1009),ROW(L26)-ROW(L$7)),1)),"")</f>
        <v>CW</v>
      </c>
      <c r="M26" s="43" t="str">
        <f ca="1">IF(N26="","",IF(INDEX(Data!$BR:$BR,MATCH(N26,Data!$A:$A,0),1)=0,"",INDEX(Data!$BR:$BR,MATCH(N26,Data!$A:$A,0),1)))</f>
        <v/>
      </c>
      <c r="N26" s="43" t="str" cm="1">
        <f t="array" aca="1" ref="N26" ca="1">IFERROR(_xlfn.SINGLE(INDEX(Data!$A$1:N$1009,_xlfn.AGGREGATE(15,6,(OFFSET(Data!$A$1,0,MATCH(N$6,Data!$1:$1,0)-1,1000,1)=IF(N$7="","Yes",N$7))/(OFFSET(Data!$A$1,0,MATCH(N$6,Data!$1:$1,0)-1,1000,1)=IF(N$7="","Yes",N$7))*ROW(Data!$C$1:$C$1009),ROW(N26)-ROW(N$7)),1)),"")</f>
        <v>Comedy Central</v>
      </c>
      <c r="O26" s="43" t="str">
        <f ca="1">IF(P26="","",IF(INDEX(Data!$BR:$BR,MATCH(P26,Data!$A:$A,0),1)=0,"",INDEX(Data!$BR:$BR,MATCH(P26,Data!$A:$A,0),1)))</f>
        <v/>
      </c>
      <c r="P26" s="43" t="str" cm="1">
        <f t="array" aca="1" ref="P26" ca="1">IFERROR(_xlfn.SINGLE(INDEX(Data!$A$1:Q$1009,_xlfn.AGGREGATE(15,6,(OFFSET(Data!$A$1,0,MATCH(P$6,Data!$1:$1,0)-1,1000,1)=IF(P$7="","Yes",P$7))/(OFFSET(Data!$A$1,0,MATCH(P$6,Data!$1:$1,0)-1,1000,1)=IF(P$7="","Yes",P$7))*ROW(Data!$C$1:$C$1009),ROW(P26)-ROW(P$7)),1)),"")</f>
        <v>CNBC</v>
      </c>
      <c r="Q26" s="43" t="str">
        <f ca="1">IF(R26="","",IF(INDEX(Data!$BR:$BR,MATCH(R26,Data!$A:$A,0),1)=0,"",INDEX(Data!$BR:$BR,MATCH(R26,Data!$A:$A,0),1)))</f>
        <v/>
      </c>
      <c r="R26" s="43" t="str" cm="1">
        <f t="array" aca="1" ref="R26" ca="1">IFERROR(_xlfn.SINGLE(INDEX(Data!$A$1:R$1009,_xlfn.AGGREGATE(15,6,(OFFSET(Data!$A$1,0,MATCH(R$6,Data!$1:$1,0)-1,1000,1)=IF(R$7="","Yes",R$7))/(OFFSET(Data!$A$1,0,MATCH(R$6,Data!$1:$1,0)-1,1000,1)=IF(R$7="","Yes",R$7))*ROW(Data!$C$1:$C$1009),ROW(R26)-ROW(R$7)),1)),"")</f>
        <v>Cartoon Network</v>
      </c>
      <c r="S26" s="43" t="str">
        <f ca="1">IF(T26="","",IF(INDEX(Data!$BR:$BR,MATCH(T26,Data!$A:$A,0),1)=0,"",INDEX(Data!$BR:$BR,MATCH(T26,Data!$A:$A,0),1)))</f>
        <v/>
      </c>
      <c r="T26" s="43" t="str" cm="1">
        <f t="array" aca="1" ref="T26" ca="1">IFERROR(_xlfn.SINGLE(INDEX(Data!$A$1:S$1009,_xlfn.AGGREGATE(15,6,(OFFSET(Data!$A$1,0,MATCH(T$6,Data!$1:$1,0)-1,1000,1)=IF(T$7="","Yes",T$7))/(OFFSET(Data!$A$1,0,MATCH(T$6,Data!$1:$1,0)-1,1000,1)=IF(T$7="","Yes",T$7))*ROW(Data!$C$1:$C$1009),ROW(T26)-ROW(T$7)),1)),"")</f>
        <v>Bravo</v>
      </c>
      <c r="U26" s="43">
        <f ca="1">IF(V26="","",IF(INDEX(Data!$BR:$BR,MATCH(V26,Data!$A:$A,0),1)=0,"",INDEX(Data!$BR:$BR,MATCH(V26,Data!$A:$A,0),1)))</f>
        <v>3</v>
      </c>
      <c r="V26" s="43" t="str" cm="1">
        <f t="array" aca="1" ref="V26" ca="1">IFERROR(_xlfn.SINGLE(INDEX(Data!$A$1:T$1009,_xlfn.AGGREGATE(15,6,(OFFSET(Data!$A$1,0,MATCH(V$6,Data!$1:$1,0)-1,1000,1)=IF(V$7="","Yes",V$7))/(OFFSET(Data!$A$1,0,MATCH(V$6,Data!$1:$1,0)-1,1000,1)=IF(V$7="","Yes",V$7))*ROW(Data!$C$1:$C$1009),ROW(V26)-ROW(V$7)),1)),"")</f>
        <v>Boomerang</v>
      </c>
      <c r="W26" s="43" t="str">
        <f ca="1">IF(X26="","",IF(INDEX(Data!$BR:$BR,MATCH(X26,Data!$A:$A,0),1)=0,"",INDEX(Data!$BR:$BR,MATCH(X26,Data!$A:$A,0),1)))</f>
        <v/>
      </c>
      <c r="X26" s="43" t="str" cm="1">
        <f t="array" aca="1" ref="X26" ca="1">IFERROR(_xlfn.SINGLE(INDEX(Data!$A$1:Y$1009,_xlfn.AGGREGATE(15,6,(OFFSET(Data!$A$1,0,MATCH(X$6,Data!$1:$1,0)-1,1000,1)=IF(X$7="","Yes",X$7))/(OFFSET(Data!$A$1,0,MATCH(X$6,Data!$1:$1,0)-1,1000,1)=IF(X$7="","Yes",X$7))*ROW(Data!$C$1:$C$1009),ROW(X26)-ROW(X$7)),1)),"")</f>
        <v>Canal Once</v>
      </c>
      <c r="Y26" s="43" t="str">
        <f ca="1">IF(Z26="","",IF(INDEX(Data!$BR:$BR,MATCH(Z26,Data!$A:$A,0),1)=0,"",INDEX(Data!$BR:$BR,MATCH(Z26,Data!$A:$A,0),1)))</f>
        <v/>
      </c>
      <c r="Z26" s="43" t="str" cm="1">
        <f t="array" aca="1" ref="Z26" ca="1">IFERROR(_xlfn.SINGLE(INDEX(Data!$A$1:AA$1009,_xlfn.AGGREGATE(15,6,(OFFSET(Data!$A$1,0,MATCH(Z$6,Data!$1:$1,0)-1,1000,1)=IF(Z$7="","Yes",Z$7))/(OFFSET(Data!$A$1,0,MATCH(Z$6,Data!$1:$1,0)-1,1000,1)=IF(Z$7="","Yes",Z$7))*ROW(Data!$C$1:$C$1009),ROW(Z26)-ROW(Z$7)),1)),"")</f>
        <v>CNBC World</v>
      </c>
      <c r="AA26" s="43" t="str">
        <f ca="1">IF(AB26="","",IF(INDEX(Data!$BR:$BR,MATCH(AB26,Data!$A:$A,0),1)=0,"",INDEX(Data!$BR:$BR,MATCH(AB26,Data!$A:$A,0),1)))</f>
        <v/>
      </c>
      <c r="AB26" s="43" t="str" cm="1">
        <f t="array" aca="1" ref="AB26" ca="1">IFERROR(_xlfn.SINGLE(INDEX(Data!$A$1:AC$1009,_xlfn.AGGREGATE(15,6,(OFFSET(Data!$A$1,0,MATCH(AB$6,Data!$1:$1,0)-1,1000,1)=IF(AB$7="","Yes",AB$7))/(OFFSET(Data!$A$1,0,MATCH(AB$6,Data!$1:$1,0)-1,1000,1)=IF(AB$7="","Yes",AB$7))*ROW(Data!$C$1:$C$1009),ROW(AB26)-ROW(AB$7)),1)),"")</f>
        <v>COZI</v>
      </c>
      <c r="AC26" s="43">
        <f ca="1">IF(AD26="","",IF(INDEX(Data!$BR:$BR,MATCH(AD26,Data!$A:$A,0),1)=0,"",INDEX(Data!$BR:$BR,MATCH(AD26,Data!$A:$A,0),1)))</f>
        <v>1</v>
      </c>
      <c r="AD26" s="43" t="str" cm="1">
        <f t="array" aca="1" ref="AD26" ca="1">IFERROR(_xlfn.SINGLE(INDEX(Data!$A$1:AE$1009,_xlfn.AGGREGATE(15,6,(OFFSET(Data!$A$1,0,MATCH(AD$6,Data!$1:$1,0)-1,1000,1)=IF(AD$7="","Yes",AD$7))/(OFFSET(Data!$A$1,0,MATCH(AD$6,Data!$1:$1,0)-1,1000,1)=IF(AD$7="","Yes",AD$7))*ROW(Data!$C$1:$C$1009),ROW(AD26)-ROW(AD$7)),1)),"")</f>
        <v>CBS</v>
      </c>
      <c r="AE26" s="43" t="str">
        <f ca="1">IF(AF26="","",IF(INDEX(Data!$BR:$BR,MATCH(AF26,Data!$A:$A,0),1)=0,"",INDEX(Data!$BR:$BR,MATCH(AF26,Data!$A:$A,0),1)))</f>
        <v/>
      </c>
      <c r="AF26" s="43" t="str" cm="1">
        <f t="array" aca="1" ref="AF26" ca="1">IFERROR(_xlfn.SINGLE(INDEX(Data!$A$1:AM$1009,_xlfn.AGGREGATE(15,6,(OFFSET(Data!$A$1,0,MATCH(AF$6,Data!$1:$1,0)-1,1000,1)=IF(AF$7="","Yes",AF$7))/(OFFSET(Data!$A$1,0,MATCH(AF$6,Data!$1:$1,0)-1,1000,1)=IF(AF$7="","Yes",AF$7))*ROW(Data!$C$1:$C$1009),ROW(AF26)-ROW(AF$7)),1)),"")</f>
        <v/>
      </c>
      <c r="AG26" s="43" t="str">
        <f ca="1">IF(AH26="","",IF(INDEX(Data!$BR:$BR,MATCH(AH26,Data!$A:$A,0),1)=0,"",INDEX(Data!$BR:$BR,MATCH(AH26,Data!$A:$A,0),1)))</f>
        <v/>
      </c>
      <c r="AH26" s="43" t="str" cm="1">
        <f t="array" aca="1" ref="AH26" ca="1">IFERROR(_xlfn.SINGLE(INDEX(Data!$A$1:AO$1009,_xlfn.AGGREGATE(15,6,(OFFSET(Data!$A$1,0,MATCH(AH$6,Data!$1:$1,0)-1,1000,1)=IF(AH$7="","Yes",AH$7))/(OFFSET(Data!$A$1,0,MATCH(AH$6,Data!$1:$1,0)-1,1000,1)=IF(AH$7="","Yes",AH$7))*ROW(Data!$C$1:$C$1009),ROW(AH26)-ROW(AH$7)),1)),"")</f>
        <v/>
      </c>
      <c r="AI26" s="43" t="str">
        <f ca="1">IF(AJ26="","",IF(INDEX(Data!$BR:$BR,MATCH(AJ26,Data!$A:$A,0),1)=0,"",INDEX(Data!$BR:$BR,MATCH(AJ26,Data!$A:$A,0),1)))</f>
        <v/>
      </c>
      <c r="AJ26" s="43" t="str" cm="1">
        <f t="array" aca="1" ref="AJ26" ca="1">IFERROR(_xlfn.SINGLE(INDEX(Data!$A$1:AQ$1009,_xlfn.AGGREGATE(15,6,(OFFSET(Data!$A$1,0,MATCH(AJ$6,Data!$1:$1,0)-1,1000,1)=IF(AJ$7="","Yes",AJ$7))/(OFFSET(Data!$A$1,0,MATCH(AJ$6,Data!$1:$1,0)-1,1000,1)=IF(AJ$7="","Yes",AJ$7))*ROW(Data!$C$1:$C$1009),ROW(AJ26)-ROW(AJ$7)),1)),"")</f>
        <v>ESPN</v>
      </c>
      <c r="AK26" s="43" t="str">
        <f ca="1">IF(AL26="","",IF(INDEX(Data!$BR:$BR,MATCH(AL26,Data!$A:$A,0),1)=0,"",INDEX(Data!$BR:$BR,MATCH(AL26,Data!$A:$A,0),1)))</f>
        <v/>
      </c>
      <c r="AL26" s="43" t="str" cm="1">
        <f t="array" aca="1" ref="AL26" ca="1">IFERROR(_xlfn.SINGLE(INDEX(Data!$A$1:AS$1009,_xlfn.AGGREGATE(15,6,(OFFSET(Data!$A$1,0,MATCH(AL$6,Data!$1:$1,0)-1,1000,1)=IF(AL$7="","Yes",AL$7))/(OFFSET(Data!$A$1,0,MATCH(AL$6,Data!$1:$1,0)-1,1000,1)=IF(AL$7="","Yes",AL$7))*ROW(Data!$C$1:$C$1009),ROW(AL26)-ROW(AL$7)),1)),"")</f>
        <v/>
      </c>
      <c r="AM26" s="43" t="str">
        <f ca="1">IF(AN26="","",IF(INDEX(Data!$BR:$BR,MATCH(AN26,Data!$A:$A,0),1)=0,"",INDEX(Data!$BR:$BR,MATCH(AN26,Data!$A:$A,0),1)))</f>
        <v/>
      </c>
      <c r="AN26" s="43" t="str" cm="1">
        <f t="array" aca="1" ref="AN26" ca="1">IFERROR(_xlfn.SINGLE(INDEX(Data!$A$1:AU$1009,_xlfn.AGGREGATE(15,6,(OFFSET(Data!$A$1,0,MATCH(AN$6,Data!$1:$1,0)-1,1000,1)=IF(AN$7="","Yes",AN$7))/(OFFSET(Data!$A$1,0,MATCH(AN$6,Data!$1:$1,0)-1,1000,1)=IF(AN$7="","Yes",AN$7))*ROW(Data!$C$1:$C$1009),ROW(AN26)-ROW(AN$7)),1)),"")</f>
        <v>Destination America</v>
      </c>
    </row>
    <row r="27" spans="1:40" x14ac:dyDescent="0.4">
      <c r="A27" s="43" t="str">
        <f ca="1">IF(B27="","",IF(INDEX(Data!$BR:$BR,MATCH(B27,Data!$A:$A,0),1)=0,"",INDEX(Data!$BR:$BR,MATCH(B27,Data!$A:$A,0),1)))</f>
        <v/>
      </c>
      <c r="B27" s="43" t="str" cm="1">
        <f t="array" aca="1" ref="B27" ca="1">IFERROR(_xlfn.SINGLE(INDEX(Data!A$1:$A$1007,_xlfn.AGGREGATE(15,6,(OFFSET(Data!$A$1,0,MATCH(B$6,Data!$1:$1,0)-1,1000,1)=IF(B$7="","Yes",B$7))/(OFFSET(Data!$A$1,0,MATCH(B$6,Data!$1:$1,0)-1,1000,1)=IF(B$7="","Yes",B$7))*ROW(Data!$C$1:$C$1007),ROW(B27)-ROW(B$7)),1)),"")</f>
        <v>Discovery Life</v>
      </c>
      <c r="C27" s="43" t="str">
        <f ca="1">IF(D27="","",IF(INDEX(Data!$BR:$BR,MATCH(D27,Data!$A:$A,0),1)=0,"",INDEX(Data!$BR:$BR,MATCH(D27,Data!$A:$A,0),1)))</f>
        <v/>
      </c>
      <c r="D27" s="43" t="str" cm="1">
        <f t="array" aca="1" ref="D27" ca="1">IFERROR(_xlfn.SINGLE(INDEX(Data!$A$1:C$1007,_xlfn.AGGREGATE(15,6,(OFFSET(Data!$A$1,0,MATCH(D$6,Data!$1:$1,0)-1,1000,1)=IF(D$7="","Yes",D$7))/(OFFSET(Data!$A$1,0,MATCH(D$6,Data!$1:$1,0)-1,1000,1)=IF(D$7="","Yes",D$7))*ROW(Data!$C$1:$C$1007),ROW(D27)-ROW(D$7)),1)),"")</f>
        <v>HGTV</v>
      </c>
      <c r="E27" s="43" t="str">
        <f ca="1">IF(F27="","",IF(INDEX(Data!$BR:$BR,MATCH(F27,Data!$A:$A,0),1)=0,"",INDEX(Data!$BR:$BR,MATCH(F27,Data!$A:$A,0),1)))</f>
        <v/>
      </c>
      <c r="F27" s="43" t="str" cm="1">
        <f t="array" aca="1" ref="F27" ca="1">IFERROR(_xlfn.SINGLE(INDEX(Data!$A$1:E$1009,_xlfn.AGGREGATE(15,6,(OFFSET(Data!$A$1,0,MATCH(F$6,Data!$1:$1,0)-1,1000,1)=IF(F$7="","Yes",F$7))/(OFFSET(Data!$A$1,0,MATCH(F$6,Data!$1:$1,0)-1,1000,1)=IF(F$7="","Yes",F$7))*ROW(Data!$C$1:$C$1009),ROW(F27)-ROW(F$7)),1)),"")</f>
        <v>Fox Sports 1</v>
      </c>
      <c r="G27" s="43" t="str">
        <f ca="1">IF(H27="","",IF(INDEX(Data!$BR:$BR,MATCH(H27,Data!$A:$A,0),1)=0,"",INDEX(Data!$BR:$BR,MATCH(H27,Data!$A:$A,0),1)))</f>
        <v/>
      </c>
      <c r="H27" s="43" t="str" cm="1">
        <f t="array" aca="1" ref="H27" ca="1">IFERROR(_xlfn.SINGLE(INDEX(Data!$A$1:G$1009,_xlfn.AGGREGATE(15,6,(OFFSET(Data!$A$1,0,MATCH(H$6,Data!$1:$1,0)-1,1000,1)=IF(H$7="","Yes",H$7))/(OFFSET(Data!$A$1,0,MATCH(H$6,Data!$1:$1,0)-1,1000,1)=IF(H$7="","Yes",H$7))*ROW(Data!$C$1:$C$1009),ROW(H27)-ROW(H$7)),1)),"")</f>
        <v>ESPN 3</v>
      </c>
      <c r="I27" s="43" t="str">
        <f ca="1">IF(J27="","",IF(INDEX(Data!$BR:$BR,MATCH(J27,Data!$A:$A,0),1)=0,"",INDEX(Data!$BR:$BR,MATCH(J27,Data!$A:$A,0),1)))</f>
        <v/>
      </c>
      <c r="J27" s="43" t="str" cm="1">
        <f t="array" aca="1" ref="J27" ca="1">IFERROR(_xlfn.SINGLE(INDEX(Data!$A$1:J$1009,_xlfn.AGGREGATE(15,6,(OFFSET(Data!$A$1,0,MATCH(J$6,Data!$1:$1,0)-1,1000,1)=IF(J$7="","Yes",J$7))/(OFFSET(Data!$A$1,0,MATCH(J$6,Data!$1:$1,0)-1,1000,1)=IF(J$7="","Yes",J$7))*ROW(Data!$C$1:$C$1009),ROW(J27)-ROW(J$7)),1)),"")</f>
        <v>ESPN 2</v>
      </c>
      <c r="K27" s="43" t="str">
        <f ca="1">IF(L27="","",IF(INDEX(Data!$BR:$BR,MATCH(L27,Data!$A:$A,0),1)=0,"",INDEX(Data!$BR:$BR,MATCH(L27,Data!$A:$A,0),1)))</f>
        <v/>
      </c>
      <c r="L27" s="43" t="str" cm="1">
        <f t="array" aca="1" ref="L27" ca="1">IFERROR(_xlfn.SINGLE(INDEX(Data!$A$1:L$1009,_xlfn.AGGREGATE(15,6,(OFFSET(Data!$A$1,0,MATCH(L$6,Data!$1:$1,0)-1,1000,1)=IF(L$7="","Yes",L$7))/(OFFSET(Data!$A$1,0,MATCH(L$6,Data!$1:$1,0)-1,1000,1)=IF(L$7="","Yes",L$7))*ROW(Data!$C$1:$C$1009),ROW(L27)-ROW(L$7)),1)),"")</f>
        <v>Disney Channel</v>
      </c>
      <c r="M27" s="43" t="str">
        <f ca="1">IF(N27="","",IF(INDEX(Data!$BR:$BR,MATCH(N27,Data!$A:$A,0),1)=0,"",INDEX(Data!$BR:$BR,MATCH(N27,Data!$A:$A,0),1)))</f>
        <v/>
      </c>
      <c r="N27" s="43" t="str" cm="1">
        <f t="array" aca="1" ref="N27" ca="1">IFERROR(_xlfn.SINGLE(INDEX(Data!$A$1:N$1009,_xlfn.AGGREGATE(15,6,(OFFSET(Data!$A$1,0,MATCH(N$6,Data!$1:$1,0)-1,1000,1)=IF(N$7="","Yes",N$7))/(OFFSET(Data!$A$1,0,MATCH(N$6,Data!$1:$1,0)-1,1000,1)=IF(N$7="","Yes",N$7))*ROW(Data!$C$1:$C$1009),ROW(N27)-ROW(N$7)),1)),"")</f>
        <v>C-SPAN</v>
      </c>
      <c r="O27" s="43" t="str">
        <f ca="1">IF(P27="","",IF(INDEX(Data!$BR:$BR,MATCH(P27,Data!$A:$A,0),1)=0,"",INDEX(Data!$BR:$BR,MATCH(P27,Data!$A:$A,0),1)))</f>
        <v/>
      </c>
      <c r="P27" s="43" t="str" cm="1">
        <f t="array" aca="1" ref="P27" ca="1">IFERROR(_xlfn.SINGLE(INDEX(Data!$A$1:Q$1009,_xlfn.AGGREGATE(15,6,(OFFSET(Data!$A$1,0,MATCH(P$6,Data!$1:$1,0)-1,1000,1)=IF(P$7="","Yes",P$7))/(OFFSET(Data!$A$1,0,MATCH(P$6,Data!$1:$1,0)-1,1000,1)=IF(P$7="","Yes",P$7))*ROW(Data!$C$1:$C$1009),ROW(P27)-ROW(P$7)),1)),"")</f>
        <v>CNBC World</v>
      </c>
      <c r="Q27" s="43">
        <f ca="1">IF(R27="","",IF(INDEX(Data!$BR:$BR,MATCH(R27,Data!$A:$A,0),1)=0,"",INDEX(Data!$BR:$BR,MATCH(R27,Data!$A:$A,0),1)))</f>
        <v>1</v>
      </c>
      <c r="R27" s="43" t="str" cm="1">
        <f t="array" aca="1" ref="R27" ca="1">IFERROR(_xlfn.SINGLE(INDEX(Data!$A$1:R$1009,_xlfn.AGGREGATE(15,6,(OFFSET(Data!$A$1,0,MATCH(R$6,Data!$1:$1,0)-1,1000,1)=IF(R$7="","Yes",R$7))/(OFFSET(Data!$A$1,0,MATCH(R$6,Data!$1:$1,0)-1,1000,1)=IF(R$7="","Yes",R$7))*ROW(Data!$C$1:$C$1009),ROW(R27)-ROW(R$7)),1)),"")</f>
        <v>CBS</v>
      </c>
      <c r="S27" s="43" t="str">
        <f ca="1">IF(T27="","",IF(INDEX(Data!$BR:$BR,MATCH(T27,Data!$A:$A,0),1)=0,"",INDEX(Data!$BR:$BR,MATCH(T27,Data!$A:$A,0),1)))</f>
        <v/>
      </c>
      <c r="T27" s="43" t="str" cm="1">
        <f t="array" aca="1" ref="T27" ca="1">IFERROR(_xlfn.SINGLE(INDEX(Data!$A$1:S$1009,_xlfn.AGGREGATE(15,6,(OFFSET(Data!$A$1,0,MATCH(T$6,Data!$1:$1,0)-1,1000,1)=IF(T$7="","Yes",T$7))/(OFFSET(Data!$A$1,0,MATCH(T$6,Data!$1:$1,0)-1,1000,1)=IF(T$7="","Yes",T$7))*ROW(Data!$C$1:$C$1009),ROW(T27)-ROW(T$7)),1)),"")</f>
        <v>Cartoon Network</v>
      </c>
      <c r="U27" s="43" t="str">
        <f ca="1">IF(V27="","",IF(INDEX(Data!$BR:$BR,MATCH(V27,Data!$A:$A,0),1)=0,"",INDEX(Data!$BR:$BR,MATCH(V27,Data!$A:$A,0),1)))</f>
        <v/>
      </c>
      <c r="V27" s="43" t="str" cm="1">
        <f t="array" aca="1" ref="V27" ca="1">IFERROR(_xlfn.SINGLE(INDEX(Data!$A$1:T$1009,_xlfn.AGGREGATE(15,6,(OFFSET(Data!$A$1,0,MATCH(V$6,Data!$1:$1,0)-1,1000,1)=IF(V$7="","Yes",V$7))/(OFFSET(Data!$A$1,0,MATCH(V$6,Data!$1:$1,0)-1,1000,1)=IF(V$7="","Yes",V$7))*ROW(Data!$C$1:$C$1009),ROW(V27)-ROW(V$7)),1)),"")</f>
        <v>Bravo</v>
      </c>
      <c r="W27" s="43" t="str">
        <f ca="1">IF(X27="","",IF(INDEX(Data!$BR:$BR,MATCH(X27,Data!$A:$A,0),1)=0,"",INDEX(Data!$BR:$BR,MATCH(X27,Data!$A:$A,0),1)))</f>
        <v/>
      </c>
      <c r="X27" s="43" t="str" cm="1">
        <f t="array" aca="1" ref="X27" ca="1">IFERROR(_xlfn.SINGLE(INDEX(Data!$A$1:Y$1009,_xlfn.AGGREGATE(15,6,(OFFSET(Data!$A$1,0,MATCH(X$6,Data!$1:$1,0)-1,1000,1)=IF(X$7="","Yes",X$7))/(OFFSET(Data!$A$1,0,MATCH(X$6,Data!$1:$1,0)-1,1000,1)=IF(X$7="","Yes",X$7))*ROW(Data!$C$1:$C$1009),ROW(X27)-ROW(X$7)),1)),"")</f>
        <v>Caracol</v>
      </c>
      <c r="Y27" s="43" t="str">
        <f ca="1">IF(Z27="","",IF(INDEX(Data!$BR:$BR,MATCH(Z27,Data!$A:$A,0),1)=0,"",INDEX(Data!$BR:$BR,MATCH(Z27,Data!$A:$A,0),1)))</f>
        <v/>
      </c>
      <c r="Z27" s="43" t="str" cm="1">
        <f t="array" aca="1" ref="Z27" ca="1">IFERROR(_xlfn.SINGLE(INDEX(Data!$A$1:AA$1009,_xlfn.AGGREGATE(15,6,(OFFSET(Data!$A$1,0,MATCH(Z$6,Data!$1:$1,0)-1,1000,1)=IF(Z$7="","Yes",Z$7))/(OFFSET(Data!$A$1,0,MATCH(Z$6,Data!$1:$1,0)-1,1000,1)=IF(Z$7="","Yes",Z$7))*ROW(Data!$C$1:$C$1009),ROW(Z27)-ROW(Z$7)),1)),"")</f>
        <v>CNN</v>
      </c>
      <c r="AA27" s="43" t="str">
        <f ca="1">IF(AB27="","",IF(INDEX(Data!$BR:$BR,MATCH(AB27,Data!$A:$A,0),1)=0,"",INDEX(Data!$BR:$BR,MATCH(AB27,Data!$A:$A,0),1)))</f>
        <v/>
      </c>
      <c r="AB27" s="43" t="str" cm="1">
        <f t="array" aca="1" ref="AB27" ca="1">IFERROR(_xlfn.SINGLE(INDEX(Data!$A$1:AC$1009,_xlfn.AGGREGATE(15,6,(OFFSET(Data!$A$1,0,MATCH(AB$6,Data!$1:$1,0)-1,1000,1)=IF(AB$7="","Yes",AB$7))/(OFFSET(Data!$A$1,0,MATCH(AB$6,Data!$1:$1,0)-1,1000,1)=IF(AB$7="","Yes",AB$7))*ROW(Data!$C$1:$C$1009),ROW(AB27)-ROW(AB$7)),1)),"")</f>
        <v>CW</v>
      </c>
      <c r="AC27" s="43" t="str">
        <f ca="1">IF(AD27="","",IF(INDEX(Data!$BR:$BR,MATCH(AD27,Data!$A:$A,0),1)=0,"",INDEX(Data!$BR:$BR,MATCH(AD27,Data!$A:$A,0),1)))</f>
        <v/>
      </c>
      <c r="AD27" s="43" t="str" cm="1">
        <f t="array" aca="1" ref="AD27" ca="1">IFERROR(_xlfn.SINGLE(INDEX(Data!$A$1:AE$1009,_xlfn.AGGREGATE(15,6,(OFFSET(Data!$A$1,0,MATCH(AD$6,Data!$1:$1,0)-1,1000,1)=IF(AD$7="","Yes",AD$7))/(OFFSET(Data!$A$1,0,MATCH(AD$6,Data!$1:$1,0)-1,1000,1)=IF(AD$7="","Yes",AD$7))*ROW(Data!$C$1:$C$1009),ROW(AD27)-ROW(AD$7)),1)),"")</f>
        <v>CBS News Live</v>
      </c>
      <c r="AE27" s="43" t="str">
        <f ca="1">IF(AF27="","",IF(INDEX(Data!$BR:$BR,MATCH(AF27,Data!$A:$A,0),1)=0,"",INDEX(Data!$BR:$BR,MATCH(AF27,Data!$A:$A,0),1)))</f>
        <v/>
      </c>
      <c r="AF27" s="43" t="str" cm="1">
        <f t="array" aca="1" ref="AF27" ca="1">IFERROR(_xlfn.SINGLE(INDEX(Data!$A$1:AM$1009,_xlfn.AGGREGATE(15,6,(OFFSET(Data!$A$1,0,MATCH(AF$6,Data!$1:$1,0)-1,1000,1)=IF(AF$7="","Yes",AF$7))/(OFFSET(Data!$A$1,0,MATCH(AF$6,Data!$1:$1,0)-1,1000,1)=IF(AF$7="","Yes",AF$7))*ROW(Data!$C$1:$C$1009),ROW(AF27)-ROW(AF$7)),1)),"")</f>
        <v/>
      </c>
      <c r="AG27" s="43" t="str">
        <f ca="1">IF(AH27="","",IF(INDEX(Data!$BR:$BR,MATCH(AH27,Data!$A:$A,0),1)=0,"",INDEX(Data!$BR:$BR,MATCH(AH27,Data!$A:$A,0),1)))</f>
        <v/>
      </c>
      <c r="AH27" s="43" t="str" cm="1">
        <f t="array" aca="1" ref="AH27" ca="1">IFERROR(_xlfn.SINGLE(INDEX(Data!$A$1:AO$1009,_xlfn.AGGREGATE(15,6,(OFFSET(Data!$A$1,0,MATCH(AH$6,Data!$1:$1,0)-1,1000,1)=IF(AH$7="","Yes",AH$7))/(OFFSET(Data!$A$1,0,MATCH(AH$6,Data!$1:$1,0)-1,1000,1)=IF(AH$7="","Yes",AH$7))*ROW(Data!$C$1:$C$1009),ROW(AH27)-ROW(AH$7)),1)),"")</f>
        <v/>
      </c>
      <c r="AI27" s="43" t="str">
        <f ca="1">IF(AJ27="","",IF(INDEX(Data!$BR:$BR,MATCH(AJ27,Data!$A:$A,0),1)=0,"",INDEX(Data!$BR:$BR,MATCH(AJ27,Data!$A:$A,0),1)))</f>
        <v/>
      </c>
      <c r="AJ27" s="43" t="str" cm="1">
        <f t="array" aca="1" ref="AJ27" ca="1">IFERROR(_xlfn.SINGLE(INDEX(Data!$A$1:AQ$1009,_xlfn.AGGREGATE(15,6,(OFFSET(Data!$A$1,0,MATCH(AJ$6,Data!$1:$1,0)-1,1000,1)=IF(AJ$7="","Yes",AJ$7))/(OFFSET(Data!$A$1,0,MATCH(AJ$6,Data!$1:$1,0)-1,1000,1)=IF(AJ$7="","Yes",AJ$7))*ROW(Data!$C$1:$C$1009),ROW(AJ27)-ROW(AJ$7)),1)),"")</f>
        <v>ESPN 2</v>
      </c>
      <c r="AK27" s="43" t="str">
        <f ca="1">IF(AL27="","",IF(INDEX(Data!$BR:$BR,MATCH(AL27,Data!$A:$A,0),1)=0,"",INDEX(Data!$BR:$BR,MATCH(AL27,Data!$A:$A,0),1)))</f>
        <v/>
      </c>
      <c r="AL27" s="43" t="str" cm="1">
        <f t="array" aca="1" ref="AL27" ca="1">IFERROR(_xlfn.SINGLE(INDEX(Data!$A$1:AS$1009,_xlfn.AGGREGATE(15,6,(OFFSET(Data!$A$1,0,MATCH(AL$6,Data!$1:$1,0)-1,1000,1)=IF(AL$7="","Yes",AL$7))/(OFFSET(Data!$A$1,0,MATCH(AL$6,Data!$1:$1,0)-1,1000,1)=IF(AL$7="","Yes",AL$7))*ROW(Data!$C$1:$C$1009),ROW(AL27)-ROW(AL$7)),1)),"")</f>
        <v/>
      </c>
      <c r="AM27" s="43" t="str">
        <f ca="1">IF(AN27="","",IF(INDEX(Data!$BR:$BR,MATCH(AN27,Data!$A:$A,0),1)=0,"",INDEX(Data!$BR:$BR,MATCH(AN27,Data!$A:$A,0),1)))</f>
        <v/>
      </c>
      <c r="AN27" s="43" t="str" cm="1">
        <f t="array" aca="1" ref="AN27" ca="1">IFERROR(_xlfn.SINGLE(INDEX(Data!$A$1:AU$1009,_xlfn.AGGREGATE(15,6,(OFFSET(Data!$A$1,0,MATCH(AN$6,Data!$1:$1,0)-1,1000,1)=IF(AN$7="","Yes",AN$7))/(OFFSET(Data!$A$1,0,MATCH(AN$6,Data!$1:$1,0)-1,1000,1)=IF(AN$7="","Yes",AN$7))*ROW(Data!$C$1:$C$1009),ROW(AN27)-ROW(AN$7)),1)),"")</f>
        <v>Discovery Channel</v>
      </c>
    </row>
    <row r="28" spans="1:40" ht="24" x14ac:dyDescent="0.4">
      <c r="A28" s="43" t="str">
        <f ca="1">IF(B28="","",IF(INDEX(Data!$BR:$BR,MATCH(B28,Data!$A:$A,0),1)=0,"",INDEX(Data!$BR:$BR,MATCH(B28,Data!$A:$A,0),1)))</f>
        <v/>
      </c>
      <c r="B28" s="43" t="str" cm="1">
        <f t="array" aca="1" ref="B28" ca="1">IFERROR(_xlfn.SINGLE(INDEX(Data!A$1:$A$1007,_xlfn.AGGREGATE(15,6,(OFFSET(Data!$A$1,0,MATCH(B$6,Data!$1:$1,0)-1,1000,1)=IF(B$7="","Yes",B$7))/(OFFSET(Data!$A$1,0,MATCH(B$6,Data!$1:$1,0)-1,1000,1)=IF(B$7="","Yes",B$7))*ROW(Data!$C$1:$C$1007),ROW(B28)-ROW(B$7)),1)),"")</f>
        <v>DIY</v>
      </c>
      <c r="C28" s="43" t="str">
        <f ca="1">IF(D28="","",IF(INDEX(Data!$BR:$BR,MATCH(D28,Data!$A:$A,0),1)=0,"",INDEX(Data!$BR:$BR,MATCH(D28,Data!$A:$A,0),1)))</f>
        <v/>
      </c>
      <c r="D28" s="43" t="str" cm="1">
        <f t="array" aca="1" ref="D28" ca="1">IFERROR(_xlfn.SINGLE(INDEX(Data!$A$1:C$1007,_xlfn.AGGREGATE(15,6,(OFFSET(Data!$A$1,0,MATCH(D$6,Data!$1:$1,0)-1,1000,1)=IF(D$7="","Yes",D$7))/(OFFSET(Data!$A$1,0,MATCH(D$6,Data!$1:$1,0)-1,1000,1)=IF(D$7="","Yes",D$7))*ROW(Data!$C$1:$C$1007),ROW(D28)-ROW(D$7)),1)),"")</f>
        <v>History</v>
      </c>
      <c r="E28" s="43" t="str">
        <f ca="1">IF(F28="","",IF(INDEX(Data!$BR:$BR,MATCH(F28,Data!$A:$A,0),1)=0,"",INDEX(Data!$BR:$BR,MATCH(F28,Data!$A:$A,0),1)))</f>
        <v/>
      </c>
      <c r="F28" s="43" t="str" cm="1">
        <f t="array" aca="1" ref="F28" ca="1">IFERROR(_xlfn.SINGLE(INDEX(Data!$A$1:E$1009,_xlfn.AGGREGATE(15,6,(OFFSET(Data!$A$1,0,MATCH(F$6,Data!$1:$1,0)-1,1000,1)=IF(F$7="","Yes",F$7))/(OFFSET(Data!$A$1,0,MATCH(F$6,Data!$1:$1,0)-1,1000,1)=IF(F$7="","Yes",F$7))*ROW(Data!$C$1:$C$1009),ROW(F28)-ROW(F$7)),1)),"")</f>
        <v>Fuse</v>
      </c>
      <c r="G28" s="43" t="str">
        <f ca="1">IF(H28="","",IF(INDEX(Data!$BR:$BR,MATCH(H28,Data!$A:$A,0),1)=0,"",INDEX(Data!$BR:$BR,MATCH(H28,Data!$A:$A,0),1)))</f>
        <v/>
      </c>
      <c r="H28" s="43" t="str" cm="1">
        <f t="array" aca="1" ref="H28" ca="1">IFERROR(_xlfn.SINGLE(INDEX(Data!$A$1:G$1009,_xlfn.AGGREGATE(15,6,(OFFSET(Data!$A$1,0,MATCH(H$6,Data!$1:$1,0)-1,1000,1)=IF(H$7="","Yes",H$7))/(OFFSET(Data!$A$1,0,MATCH(H$6,Data!$1:$1,0)-1,1000,1)=IF(H$7="","Yes",H$7))*ROW(Data!$C$1:$C$1009),ROW(H28)-ROW(H$7)),1)),"")</f>
        <v>Food Network</v>
      </c>
      <c r="I28" s="43">
        <f ca="1">IF(J28="","",IF(INDEX(Data!$BR:$BR,MATCH(J28,Data!$A:$A,0),1)=0,"",INDEX(Data!$BR:$BR,MATCH(J28,Data!$A:$A,0),1)))</f>
        <v>1</v>
      </c>
      <c r="J28" s="43" t="str" cm="1">
        <f t="array" aca="1" ref="J28" ca="1">IFERROR(_xlfn.SINGLE(INDEX(Data!$A$1:J$1009,_xlfn.AGGREGATE(15,6,(OFFSET(Data!$A$1,0,MATCH(J$6,Data!$1:$1,0)-1,1000,1)=IF(J$7="","Yes",J$7))/(OFFSET(Data!$A$1,0,MATCH(J$6,Data!$1:$1,0)-1,1000,1)=IF(J$7="","Yes",J$7))*ROW(Data!$C$1:$C$1009),ROW(J28)-ROW(J$7)),1)),"")</f>
        <v>FOX</v>
      </c>
      <c r="K28" s="43" t="str">
        <f ca="1">IF(L28="","",IF(INDEX(Data!$BR:$BR,MATCH(L28,Data!$A:$A,0),1)=0,"",INDEX(Data!$BR:$BR,MATCH(L28,Data!$A:$A,0),1)))</f>
        <v/>
      </c>
      <c r="L28" s="43" t="str" cm="1">
        <f t="array" aca="1" ref="L28" ca="1">IFERROR(_xlfn.SINGLE(INDEX(Data!$A$1:L$1009,_xlfn.AGGREGATE(15,6,(OFFSET(Data!$A$1,0,MATCH(L$6,Data!$1:$1,0)-1,1000,1)=IF(L$7="","Yes",L$7))/(OFFSET(Data!$A$1,0,MATCH(L$6,Data!$1:$1,0)-1,1000,1)=IF(L$7="","Yes",L$7))*ROW(Data!$C$1:$C$1009),ROW(L28)-ROW(L$7)),1)),"")</f>
        <v>Disney Junior</v>
      </c>
      <c r="M28" s="43" t="str">
        <f ca="1">IF(N28="","",IF(INDEX(Data!$BR:$BR,MATCH(N28,Data!$A:$A,0),1)=0,"",INDEX(Data!$BR:$BR,MATCH(N28,Data!$A:$A,0),1)))</f>
        <v/>
      </c>
      <c r="N28" s="43" t="str" cm="1">
        <f t="array" aca="1" ref="N28" ca="1">IFERROR(_xlfn.SINGLE(INDEX(Data!$A$1:N$1009,_xlfn.AGGREGATE(15,6,(OFFSET(Data!$A$1,0,MATCH(N$6,Data!$1:$1,0)-1,1000,1)=IF(N$7="","Yes",N$7))/(OFFSET(Data!$A$1,0,MATCH(N$6,Data!$1:$1,0)-1,1000,1)=IF(N$7="","Yes",N$7))*ROW(Data!$C$1:$C$1009),ROW(N28)-ROW(N$7)),1)),"")</f>
        <v>C-SPAN2</v>
      </c>
      <c r="O28" s="43" t="str">
        <f ca="1">IF(P28="","",IF(INDEX(Data!$BR:$BR,MATCH(P28,Data!$A:$A,0),1)=0,"",INDEX(Data!$BR:$BR,MATCH(P28,Data!$A:$A,0),1)))</f>
        <v/>
      </c>
      <c r="P28" s="43" t="str" cm="1">
        <f t="array" aca="1" ref="P28" ca="1">IFERROR(_xlfn.SINGLE(INDEX(Data!$A$1:Q$1009,_xlfn.AGGREGATE(15,6,(OFFSET(Data!$A$1,0,MATCH(P$6,Data!$1:$1,0)-1,1000,1)=IF(P$7="","Yes",P$7))/(OFFSET(Data!$A$1,0,MATCH(P$6,Data!$1:$1,0)-1,1000,1)=IF(P$7="","Yes",P$7))*ROW(Data!$C$1:$C$1009),ROW(P28)-ROW(P$7)),1)),"")</f>
        <v>CNN</v>
      </c>
      <c r="Q28" s="43" t="str">
        <f ca="1">IF(R28="","",IF(INDEX(Data!$BR:$BR,MATCH(R28,Data!$A:$A,0),1)=0,"",INDEX(Data!$BR:$BR,MATCH(R28,Data!$A:$A,0),1)))</f>
        <v/>
      </c>
      <c r="R28" s="43" t="str" cm="1">
        <f t="array" aca="1" ref="R28" ca="1">IFERROR(_xlfn.SINGLE(INDEX(Data!$A$1:R$1009,_xlfn.AGGREGATE(15,6,(OFFSET(Data!$A$1,0,MATCH(R$6,Data!$1:$1,0)-1,1000,1)=IF(R$7="","Yes",R$7))/(OFFSET(Data!$A$1,0,MATCH(R$6,Data!$1:$1,0)-1,1000,1)=IF(R$7="","Yes",R$7))*ROW(Data!$C$1:$C$1009),ROW(R28)-ROW(R$7)),1)),"")</f>
        <v>CBS Sports Network</v>
      </c>
      <c r="S28" s="43">
        <f ca="1">IF(T28="","",IF(INDEX(Data!$BR:$BR,MATCH(T28,Data!$A:$A,0),1)=0,"",INDEX(Data!$BR:$BR,MATCH(T28,Data!$A:$A,0),1)))</f>
        <v>1</v>
      </c>
      <c r="T28" s="43" t="str" cm="1">
        <f t="array" aca="1" ref="T28" ca="1">IFERROR(_xlfn.SINGLE(INDEX(Data!$A$1:S$1009,_xlfn.AGGREGATE(15,6,(OFFSET(Data!$A$1,0,MATCH(T$6,Data!$1:$1,0)-1,1000,1)=IF(T$7="","Yes",T$7))/(OFFSET(Data!$A$1,0,MATCH(T$6,Data!$1:$1,0)-1,1000,1)=IF(T$7="","Yes",T$7))*ROW(Data!$C$1:$C$1009),ROW(T28)-ROW(T$7)),1)),"")</f>
        <v>CBS</v>
      </c>
      <c r="U28" s="43" t="str">
        <f ca="1">IF(V28="","",IF(INDEX(Data!$BR:$BR,MATCH(V28,Data!$A:$A,0),1)=0,"",INDEX(Data!$BR:$BR,MATCH(V28,Data!$A:$A,0),1)))</f>
        <v/>
      </c>
      <c r="V28" s="43" t="str" cm="1">
        <f t="array" aca="1" ref="V28" ca="1">IFERROR(_xlfn.SINGLE(INDEX(Data!$A$1:T$1009,_xlfn.AGGREGATE(15,6,(OFFSET(Data!$A$1,0,MATCH(V$6,Data!$1:$1,0)-1,1000,1)=IF(V$7="","Yes",V$7))/(OFFSET(Data!$A$1,0,MATCH(V$6,Data!$1:$1,0)-1,1000,1)=IF(V$7="","Yes",V$7))*ROW(Data!$C$1:$C$1009),ROW(V28)-ROW(V$7)),1)),"")</f>
        <v>Cartoon Network East</v>
      </c>
      <c r="W28" s="43" t="str">
        <f ca="1">IF(X28="","",IF(INDEX(Data!$BR:$BR,MATCH(X28,Data!$A:$A,0),1)=0,"",INDEX(Data!$BR:$BR,MATCH(X28,Data!$A:$A,0),1)))</f>
        <v/>
      </c>
      <c r="X28" s="43" t="str" cm="1">
        <f t="array" aca="1" ref="X28" ca="1">IFERROR(_xlfn.SINGLE(INDEX(Data!$A$1:Y$1009,_xlfn.AGGREGATE(15,6,(OFFSET(Data!$A$1,0,MATCH(X$6,Data!$1:$1,0)-1,1000,1)=IF(X$7="","Yes",X$7))/(OFFSET(Data!$A$1,0,MATCH(X$6,Data!$1:$1,0)-1,1000,1)=IF(X$7="","Yes",X$7))*ROW(Data!$C$1:$C$1009),ROW(X28)-ROW(X$7)),1)),"")</f>
        <v>Cartoon Network East</v>
      </c>
      <c r="Y28" s="43" t="str">
        <f ca="1">IF(Z28="","",IF(INDEX(Data!$BR:$BR,MATCH(Z28,Data!$A:$A,0),1)=0,"",INDEX(Data!$BR:$BR,MATCH(Z28,Data!$A:$A,0),1)))</f>
        <v/>
      </c>
      <c r="Z28" s="43" t="str" cm="1">
        <f t="array" aca="1" ref="Z28" ca="1">IFERROR(_xlfn.SINGLE(INDEX(Data!$A$1:AA$1009,_xlfn.AGGREGATE(15,6,(OFFSET(Data!$A$1,0,MATCH(Z$6,Data!$1:$1,0)-1,1000,1)=IF(Z$7="","Yes",Z$7))/(OFFSET(Data!$A$1,0,MATCH(Z$6,Data!$1:$1,0)-1,1000,1)=IF(Z$7="","Yes",Z$7))*ROW(Data!$C$1:$C$1009),ROW(Z28)-ROW(Z$7)),1)),"")</f>
        <v>Comedy Central</v>
      </c>
      <c r="AA28" s="43" t="str">
        <f ca="1">IF(AB28="","",IF(INDEX(Data!$BR:$BR,MATCH(AB28,Data!$A:$A,0),1)=0,"",INDEX(Data!$BR:$BR,MATCH(AB28,Data!$A:$A,0),1)))</f>
        <v/>
      </c>
      <c r="AB28" s="43" t="str" cm="1">
        <f t="array" aca="1" ref="AB28" ca="1">IFERROR(_xlfn.SINGLE(INDEX(Data!$A$1:AC$1009,_xlfn.AGGREGATE(15,6,(OFFSET(Data!$A$1,0,MATCH(AB$6,Data!$1:$1,0)-1,1000,1)=IF(AB$7="","Yes",AB$7))/(OFFSET(Data!$A$1,0,MATCH(AB$6,Data!$1:$1,0)-1,1000,1)=IF(AB$7="","Yes",AB$7))*ROW(Data!$C$1:$C$1009),ROW(AB28)-ROW(AB$7)),1)),"")</f>
        <v>Discovery Channel</v>
      </c>
      <c r="AC28" s="43" t="str">
        <f ca="1">IF(AD28="","",IF(INDEX(Data!$BR:$BR,MATCH(AD28,Data!$A:$A,0),1)=0,"",INDEX(Data!$BR:$BR,MATCH(AD28,Data!$A:$A,0),1)))</f>
        <v/>
      </c>
      <c r="AD28" s="43" t="str" cm="1">
        <f t="array" aca="1" ref="AD28" ca="1">IFERROR(_xlfn.SINGLE(INDEX(Data!$A$1:AE$1009,_xlfn.AGGREGATE(15,6,(OFFSET(Data!$A$1,0,MATCH(AD$6,Data!$1:$1,0)-1,1000,1)=IF(AD$7="","Yes",AD$7))/(OFFSET(Data!$A$1,0,MATCH(AD$6,Data!$1:$1,0)-1,1000,1)=IF(AD$7="","Yes",AD$7))*ROW(Data!$C$1:$C$1009),ROW(AD28)-ROW(AD$7)),1)),"")</f>
        <v>CBS Sports Network</v>
      </c>
      <c r="AE28" s="43" t="str">
        <f ca="1">IF(AF28="","",IF(INDEX(Data!$BR:$BR,MATCH(AF28,Data!$A:$A,0),1)=0,"",INDEX(Data!$BR:$BR,MATCH(AF28,Data!$A:$A,0),1)))</f>
        <v/>
      </c>
      <c r="AF28" s="43" t="str" cm="1">
        <f t="array" aca="1" ref="AF28" ca="1">IFERROR(_xlfn.SINGLE(INDEX(Data!$A$1:AM$1009,_xlfn.AGGREGATE(15,6,(OFFSET(Data!$A$1,0,MATCH(AF$6,Data!$1:$1,0)-1,1000,1)=IF(AF$7="","Yes",AF$7))/(OFFSET(Data!$A$1,0,MATCH(AF$6,Data!$1:$1,0)-1,1000,1)=IF(AF$7="","Yes",AF$7))*ROW(Data!$C$1:$C$1009),ROW(AF28)-ROW(AF$7)),1)),"")</f>
        <v/>
      </c>
      <c r="AG28" s="43" t="str">
        <f ca="1">IF(AH28="","",IF(INDEX(Data!$BR:$BR,MATCH(AH28,Data!$A:$A,0),1)=0,"",INDEX(Data!$BR:$BR,MATCH(AH28,Data!$A:$A,0),1)))</f>
        <v/>
      </c>
      <c r="AH28" s="43" t="str" cm="1">
        <f t="array" aca="1" ref="AH28" ca="1">IFERROR(_xlfn.SINGLE(INDEX(Data!$A$1:AO$1009,_xlfn.AGGREGATE(15,6,(OFFSET(Data!$A$1,0,MATCH(AH$6,Data!$1:$1,0)-1,1000,1)=IF(AH$7="","Yes",AH$7))/(OFFSET(Data!$A$1,0,MATCH(AH$6,Data!$1:$1,0)-1,1000,1)=IF(AH$7="","Yes",AH$7))*ROW(Data!$C$1:$C$1009),ROW(AH28)-ROW(AH$7)),1)),"")</f>
        <v/>
      </c>
      <c r="AI28" s="43" t="str">
        <f ca="1">IF(AJ28="","",IF(INDEX(Data!$BR:$BR,MATCH(AJ28,Data!$A:$A,0),1)=0,"",INDEX(Data!$BR:$BR,MATCH(AJ28,Data!$A:$A,0),1)))</f>
        <v/>
      </c>
      <c r="AJ28" s="43" t="str" cm="1">
        <f t="array" aca="1" ref="AJ28" ca="1">IFERROR(_xlfn.SINGLE(INDEX(Data!$A$1:AQ$1009,_xlfn.AGGREGATE(15,6,(OFFSET(Data!$A$1,0,MATCH(AJ$6,Data!$1:$1,0)-1,1000,1)=IF(AJ$7="","Yes",AJ$7))/(OFFSET(Data!$A$1,0,MATCH(AJ$6,Data!$1:$1,0)-1,1000,1)=IF(AJ$7="","Yes",AJ$7))*ROW(Data!$C$1:$C$1009),ROW(AJ28)-ROW(AJ$7)),1)),"")</f>
        <v>ESPN Deportes</v>
      </c>
      <c r="AK28" s="43" t="str">
        <f ca="1">IF(AL28="","",IF(INDEX(Data!$BR:$BR,MATCH(AL28,Data!$A:$A,0),1)=0,"",INDEX(Data!$BR:$BR,MATCH(AL28,Data!$A:$A,0),1)))</f>
        <v/>
      </c>
      <c r="AL28" s="43" t="str" cm="1">
        <f t="array" aca="1" ref="AL28" ca="1">IFERROR(_xlfn.SINGLE(INDEX(Data!$A$1:AS$1009,_xlfn.AGGREGATE(15,6,(OFFSET(Data!$A$1,0,MATCH(AL$6,Data!$1:$1,0)-1,1000,1)=IF(AL$7="","Yes",AL$7))/(OFFSET(Data!$A$1,0,MATCH(AL$6,Data!$1:$1,0)-1,1000,1)=IF(AL$7="","Yes",AL$7))*ROW(Data!$C$1:$C$1009),ROW(AL28)-ROW(AL$7)),1)),"")</f>
        <v/>
      </c>
      <c r="AM28" s="43" t="str">
        <f ca="1">IF(AN28="","",IF(INDEX(Data!$BR:$BR,MATCH(AN28,Data!$A:$A,0),1)=0,"",INDEX(Data!$BR:$BR,MATCH(AN28,Data!$A:$A,0),1)))</f>
        <v/>
      </c>
      <c r="AN28" s="43" t="str" cm="1">
        <f t="array" aca="1" ref="AN28" ca="1">IFERROR(_xlfn.SINGLE(INDEX(Data!$A$1:AU$1009,_xlfn.AGGREGATE(15,6,(OFFSET(Data!$A$1,0,MATCH(AN$6,Data!$1:$1,0)-1,1000,1)=IF(AN$7="","Yes",AN$7))/(OFFSET(Data!$A$1,0,MATCH(AN$6,Data!$1:$1,0)-1,1000,1)=IF(AN$7="","Yes",AN$7))*ROW(Data!$C$1:$C$1009),ROW(AN28)-ROW(AN$7)),1)),"")</f>
        <v>Discovery Family</v>
      </c>
    </row>
    <row r="29" spans="1:40" ht="24" x14ac:dyDescent="0.4">
      <c r="A29" s="43" t="str">
        <f ca="1">IF(B29="","",IF(INDEX(Data!$BR:$BR,MATCH(B29,Data!$A:$A,0),1)=0,"",INDEX(Data!$BR:$BR,MATCH(B29,Data!$A:$A,0),1)))</f>
        <v/>
      </c>
      <c r="B29" s="43" t="str" cm="1">
        <f t="array" aca="1" ref="B29" ca="1">IFERROR(_xlfn.SINGLE(INDEX(Data!A$1:$A$1007,_xlfn.AGGREGATE(15,6,(OFFSET(Data!$A$1,0,MATCH(B$6,Data!$1:$1,0)-1,1000,1)=IF(B$7="","Yes",B$7))/(OFFSET(Data!$A$1,0,MATCH(B$6,Data!$1:$1,0)-1,1000,1)=IF(B$7="","Yes",B$7))*ROW(Data!$C$1:$C$1007),ROW(B29)-ROW(B$7)),1)),"")</f>
        <v>Food Network</v>
      </c>
      <c r="C29" s="43" t="str">
        <f ca="1">IF(D29="","",IF(INDEX(Data!$BR:$BR,MATCH(D29,Data!$A:$A,0),1)=0,"",INDEX(Data!$BR:$BR,MATCH(D29,Data!$A:$A,0),1)))</f>
        <v/>
      </c>
      <c r="D29" s="43" t="str" cm="1">
        <f t="array" aca="1" ref="D29" ca="1">IFERROR(_xlfn.SINGLE(INDEX(Data!$A$1:C$1007,_xlfn.AGGREGATE(15,6,(OFFSET(Data!$A$1,0,MATCH(D$6,Data!$1:$1,0)-1,1000,1)=IF(D$7="","Yes",D$7))/(OFFSET(Data!$A$1,0,MATCH(D$6,Data!$1:$1,0)-1,1000,1)=IF(D$7="","Yes",D$7))*ROW(Data!$C$1:$C$1007),ROW(D29)-ROW(D$7)),1)),"")</f>
        <v>IFC</v>
      </c>
      <c r="E29" s="43" t="str">
        <f ca="1">IF(F29="","",IF(INDEX(Data!$BR:$BR,MATCH(F29,Data!$A:$A,0),1)=0,"",INDEX(Data!$BR:$BR,MATCH(F29,Data!$A:$A,0),1)))</f>
        <v/>
      </c>
      <c r="F29" s="43" t="str" cm="1">
        <f t="array" aca="1" ref="F29" ca="1">IFERROR(_xlfn.SINGLE(INDEX(Data!$A$1:E$1009,_xlfn.AGGREGATE(15,6,(OFFSET(Data!$A$1,0,MATCH(F$6,Data!$1:$1,0)-1,1000,1)=IF(F$7="","Yes",F$7))/(OFFSET(Data!$A$1,0,MATCH(F$6,Data!$1:$1,0)-1,1000,1)=IF(F$7="","Yes",F$7))*ROW(Data!$C$1:$C$1009),ROW(F29)-ROW(F$7)),1)),"")</f>
        <v>FX</v>
      </c>
      <c r="G29" s="43">
        <f ca="1">IF(H29="","",IF(INDEX(Data!$BR:$BR,MATCH(H29,Data!$A:$A,0),1)=0,"",INDEX(Data!$BR:$BR,MATCH(H29,Data!$A:$A,0),1)))</f>
        <v>1</v>
      </c>
      <c r="H29" s="43" t="str" cm="1">
        <f t="array" aca="1" ref="H29" ca="1">IFERROR(_xlfn.SINGLE(INDEX(Data!$A$1:G$1009,_xlfn.AGGREGATE(15,6,(OFFSET(Data!$A$1,0,MATCH(H$6,Data!$1:$1,0)-1,1000,1)=IF(H$7="","Yes",H$7))/(OFFSET(Data!$A$1,0,MATCH(H$6,Data!$1:$1,0)-1,1000,1)=IF(H$7="","Yes",H$7))*ROW(Data!$C$1:$C$1009),ROW(H29)-ROW(H$7)),1)),"")</f>
        <v>FOX</v>
      </c>
      <c r="I29" s="43" t="str">
        <f ca="1">IF(J29="","",IF(INDEX(Data!$BR:$BR,MATCH(J29,Data!$A:$A,0),1)=0,"",INDEX(Data!$BR:$BR,MATCH(J29,Data!$A:$A,0),1)))</f>
        <v/>
      </c>
      <c r="J29" s="43" t="str" cm="1">
        <f t="array" aca="1" ref="J29" ca="1">IFERROR(_xlfn.SINGLE(INDEX(Data!$A$1:J$1009,_xlfn.AGGREGATE(15,6,(OFFSET(Data!$A$1,0,MATCH(J$6,Data!$1:$1,0)-1,1000,1)=IF(J$7="","Yes",J$7))/(OFFSET(Data!$A$1,0,MATCH(J$6,Data!$1:$1,0)-1,1000,1)=IF(J$7="","Yes",J$7))*ROW(Data!$C$1:$C$1009),ROW(J29)-ROW(J$7)),1)),"")</f>
        <v>Fox Business</v>
      </c>
      <c r="K29" s="43" t="str">
        <f ca="1">IF(L29="","",IF(INDEX(Data!$BR:$BR,MATCH(L29,Data!$A:$A,0),1)=0,"",INDEX(Data!$BR:$BR,MATCH(L29,Data!$A:$A,0),1)))</f>
        <v/>
      </c>
      <c r="L29" s="43" t="str" cm="1">
        <f t="array" aca="1" ref="L29" ca="1">IFERROR(_xlfn.SINGLE(INDEX(Data!$A$1:L$1009,_xlfn.AGGREGATE(15,6,(OFFSET(Data!$A$1,0,MATCH(L$6,Data!$1:$1,0)-1,1000,1)=IF(L$7="","Yes",L$7))/(OFFSET(Data!$A$1,0,MATCH(L$6,Data!$1:$1,0)-1,1000,1)=IF(L$7="","Yes",L$7))*ROW(Data!$C$1:$C$1009),ROW(L29)-ROW(L$7)),1)),"")</f>
        <v>Disney XD</v>
      </c>
      <c r="M29" s="43" t="str">
        <f ca="1">IF(N29="","",IF(INDEX(Data!$BR:$BR,MATCH(N29,Data!$A:$A,0),1)=0,"",INDEX(Data!$BR:$BR,MATCH(N29,Data!$A:$A,0),1)))</f>
        <v/>
      </c>
      <c r="N29" s="43" t="str" cm="1">
        <f t="array" aca="1" ref="N29" ca="1">IFERROR(_xlfn.SINGLE(INDEX(Data!$A$1:N$1009,_xlfn.AGGREGATE(15,6,(OFFSET(Data!$A$1,0,MATCH(N$6,Data!$1:$1,0)-1,1000,1)=IF(N$7="","Yes",N$7))/(OFFSET(Data!$A$1,0,MATCH(N$6,Data!$1:$1,0)-1,1000,1)=IF(N$7="","Yes",N$7))*ROW(Data!$C$1:$C$1009),ROW(N29)-ROW(N$7)),1)),"")</f>
        <v>CW</v>
      </c>
      <c r="O29" s="43" t="str">
        <f ca="1">IF(P29="","",IF(INDEX(Data!$BR:$BR,MATCH(P29,Data!$A:$A,0),1)=0,"",INDEX(Data!$BR:$BR,MATCH(P29,Data!$A:$A,0),1)))</f>
        <v/>
      </c>
      <c r="P29" s="43" t="str" cm="1">
        <f t="array" aca="1" ref="P29" ca="1">IFERROR(_xlfn.SINGLE(INDEX(Data!$A$1:Q$1009,_xlfn.AGGREGATE(15,6,(OFFSET(Data!$A$1,0,MATCH(P$6,Data!$1:$1,0)-1,1000,1)=IF(P$7="","Yes",P$7))/(OFFSET(Data!$A$1,0,MATCH(P$6,Data!$1:$1,0)-1,1000,1)=IF(P$7="","Yes",P$7))*ROW(Data!$C$1:$C$1009),ROW(P29)-ROW(P$7)),1)),"")</f>
        <v>CNNe</v>
      </c>
      <c r="Q29" s="43" t="str">
        <f ca="1">IF(R29="","",IF(INDEX(Data!$BR:$BR,MATCH(R29,Data!$A:$A,0),1)=0,"",INDEX(Data!$BR:$BR,MATCH(R29,Data!$A:$A,0),1)))</f>
        <v/>
      </c>
      <c r="R29" s="43" t="str" cm="1">
        <f t="array" aca="1" ref="R29" ca="1">IFERROR(_xlfn.SINGLE(INDEX(Data!$A$1:R$1009,_xlfn.AGGREGATE(15,6,(OFFSET(Data!$A$1,0,MATCH(R$6,Data!$1:$1,0)-1,1000,1)=IF(R$7="","Yes",R$7))/(OFFSET(Data!$A$1,0,MATCH(R$6,Data!$1:$1,0)-1,1000,1)=IF(R$7="","Yes",R$7))*ROW(Data!$C$1:$C$1009),ROW(R29)-ROW(R$7)),1)),"")</f>
        <v>Cheddar</v>
      </c>
      <c r="S29" s="43" t="str">
        <f ca="1">IF(T29="","",IF(INDEX(Data!$BR:$BR,MATCH(T29,Data!$A:$A,0),1)=0,"",INDEX(Data!$BR:$BR,MATCH(T29,Data!$A:$A,0),1)))</f>
        <v/>
      </c>
      <c r="T29" s="43" t="str" cm="1">
        <f t="array" aca="1" ref="T29" ca="1">IFERROR(_xlfn.SINGLE(INDEX(Data!$A$1:S$1009,_xlfn.AGGREGATE(15,6,(OFFSET(Data!$A$1,0,MATCH(T$6,Data!$1:$1,0)-1,1000,1)=IF(T$7="","Yes",T$7))/(OFFSET(Data!$A$1,0,MATCH(T$6,Data!$1:$1,0)-1,1000,1)=IF(T$7="","Yes",T$7))*ROW(Data!$C$1:$C$1009),ROW(T29)-ROW(T$7)),1)),"")</f>
        <v>CBS Sports Network</v>
      </c>
      <c r="U29" s="43">
        <f ca="1">IF(V29="","",IF(INDEX(Data!$BR:$BR,MATCH(V29,Data!$A:$A,0),1)=0,"",INDEX(Data!$BR:$BR,MATCH(V29,Data!$A:$A,0),1)))</f>
        <v>1</v>
      </c>
      <c r="V29" s="43" t="str" cm="1">
        <f t="array" aca="1" ref="V29" ca="1">IFERROR(_xlfn.SINGLE(INDEX(Data!$A$1:T$1009,_xlfn.AGGREGATE(15,6,(OFFSET(Data!$A$1,0,MATCH(V$6,Data!$1:$1,0)-1,1000,1)=IF(V$7="","Yes",V$7))/(OFFSET(Data!$A$1,0,MATCH(V$6,Data!$1:$1,0)-1,1000,1)=IF(V$7="","Yes",V$7))*ROW(Data!$C$1:$C$1009),ROW(V29)-ROW(V$7)),1)),"")</f>
        <v>CBS</v>
      </c>
      <c r="W29" s="43">
        <f ca="1">IF(X29="","",IF(INDEX(Data!$BR:$BR,MATCH(X29,Data!$A:$A,0),1)=0,"",INDEX(Data!$BR:$BR,MATCH(X29,Data!$A:$A,0),1)))</f>
        <v>1</v>
      </c>
      <c r="X29" s="43" t="str" cm="1">
        <f t="array" aca="1" ref="X29" ca="1">IFERROR(_xlfn.SINGLE(INDEX(Data!$A$1:Y$1009,_xlfn.AGGREGATE(15,6,(OFFSET(Data!$A$1,0,MATCH(X$6,Data!$1:$1,0)-1,1000,1)=IF(X$7="","Yes",X$7))/(OFFSET(Data!$A$1,0,MATCH(X$6,Data!$1:$1,0)-1,1000,1)=IF(X$7="","Yes",X$7))*ROW(Data!$C$1:$C$1009),ROW(X29)-ROW(X$7)),1)),"")</f>
        <v>CBS</v>
      </c>
      <c r="Y29" s="43" t="str">
        <f ca="1">IF(Z29="","",IF(INDEX(Data!$BR:$BR,MATCH(Z29,Data!$A:$A,0),1)=0,"",INDEX(Data!$BR:$BR,MATCH(Z29,Data!$A:$A,0),1)))</f>
        <v/>
      </c>
      <c r="Z29" s="43" t="str" cm="1">
        <f t="array" aca="1" ref="Z29" ca="1">IFERROR(_xlfn.SINGLE(INDEX(Data!$A$1:AA$1009,_xlfn.AGGREGATE(15,6,(OFFSET(Data!$A$1,0,MATCH(Z$6,Data!$1:$1,0)-1,1000,1)=IF(Z$7="","Yes",Z$7))/(OFFSET(Data!$A$1,0,MATCH(Z$6,Data!$1:$1,0)-1,1000,1)=IF(Z$7="","Yes",Z$7))*ROW(Data!$C$1:$C$1009),ROW(Z29)-ROW(Z$7)),1)),"")</f>
        <v>Comet TV</v>
      </c>
      <c r="AA29" s="43" t="str">
        <f ca="1">IF(AB29="","",IF(INDEX(Data!$BR:$BR,MATCH(AB29,Data!$A:$A,0),1)=0,"",INDEX(Data!$BR:$BR,MATCH(AB29,Data!$A:$A,0),1)))</f>
        <v/>
      </c>
      <c r="AB29" s="43" t="str" cm="1">
        <f t="array" aca="1" ref="AB29" ca="1">IFERROR(_xlfn.SINGLE(INDEX(Data!$A$1:AC$1009,_xlfn.AGGREGATE(15,6,(OFFSET(Data!$A$1,0,MATCH(AB$6,Data!$1:$1,0)-1,1000,1)=IF(AB$7="","Yes",AB$7))/(OFFSET(Data!$A$1,0,MATCH(AB$6,Data!$1:$1,0)-1,1000,1)=IF(AB$7="","Yes",AB$7))*ROW(Data!$C$1:$C$1009),ROW(AB29)-ROW(AB$7)),1)),"")</f>
        <v>Disney Channel</v>
      </c>
      <c r="AC29" s="43" t="str">
        <f ca="1">IF(AD29="","",IF(INDEX(Data!$BR:$BR,MATCH(AD29,Data!$A:$A,0),1)=0,"",INDEX(Data!$BR:$BR,MATCH(AD29,Data!$A:$A,0),1)))</f>
        <v/>
      </c>
      <c r="AD29" s="43" t="str" cm="1">
        <f t="array" aca="1" ref="AD29" ca="1">IFERROR(_xlfn.SINGLE(INDEX(Data!$A$1:AE$1009,_xlfn.AGGREGATE(15,6,(OFFSET(Data!$A$1,0,MATCH(AD$6,Data!$1:$1,0)-1,1000,1)=IF(AD$7="","Yes",AD$7))/(OFFSET(Data!$A$1,0,MATCH(AD$6,Data!$1:$1,0)-1,1000,1)=IF(AD$7="","Yes",AD$7))*ROW(Data!$C$1:$C$1009),ROW(AD29)-ROW(AD$7)),1)),"")</f>
        <v>Cheddar</v>
      </c>
      <c r="AE29" s="43" t="str">
        <f ca="1">IF(AF29="","",IF(INDEX(Data!$BR:$BR,MATCH(AF29,Data!$A:$A,0),1)=0,"",INDEX(Data!$BR:$BR,MATCH(AF29,Data!$A:$A,0),1)))</f>
        <v/>
      </c>
      <c r="AF29" s="43" t="str" cm="1">
        <f t="array" aca="1" ref="AF29" ca="1">IFERROR(_xlfn.SINGLE(INDEX(Data!$A$1:AM$1009,_xlfn.AGGREGATE(15,6,(OFFSET(Data!$A$1,0,MATCH(AF$6,Data!$1:$1,0)-1,1000,1)=IF(AF$7="","Yes",AF$7))/(OFFSET(Data!$A$1,0,MATCH(AF$6,Data!$1:$1,0)-1,1000,1)=IF(AF$7="","Yes",AF$7))*ROW(Data!$C$1:$C$1009),ROW(AF29)-ROW(AF$7)),1)),"")</f>
        <v/>
      </c>
      <c r="AG29" s="43" t="str">
        <f ca="1">IF(AH29="","",IF(INDEX(Data!$BR:$BR,MATCH(AH29,Data!$A:$A,0),1)=0,"",INDEX(Data!$BR:$BR,MATCH(AH29,Data!$A:$A,0),1)))</f>
        <v/>
      </c>
      <c r="AH29" s="43" t="str" cm="1">
        <f t="array" aca="1" ref="AH29" ca="1">IFERROR(_xlfn.SINGLE(INDEX(Data!$A$1:AO$1009,_xlfn.AGGREGATE(15,6,(OFFSET(Data!$A$1,0,MATCH(AH$6,Data!$1:$1,0)-1,1000,1)=IF(AH$7="","Yes",AH$7))/(OFFSET(Data!$A$1,0,MATCH(AH$6,Data!$1:$1,0)-1,1000,1)=IF(AH$7="","Yes",AH$7))*ROW(Data!$C$1:$C$1009),ROW(AH29)-ROW(AH$7)),1)),"")</f>
        <v/>
      </c>
      <c r="AI29" s="43" t="str">
        <f ca="1">IF(AJ29="","",IF(INDEX(Data!$BR:$BR,MATCH(AJ29,Data!$A:$A,0),1)=0,"",INDEX(Data!$BR:$BR,MATCH(AJ29,Data!$A:$A,0),1)))</f>
        <v/>
      </c>
      <c r="AJ29" s="43" t="str" cm="1">
        <f t="array" aca="1" ref="AJ29" ca="1">IFERROR(_xlfn.SINGLE(INDEX(Data!$A$1:AQ$1009,_xlfn.AGGREGATE(15,6,(OFFSET(Data!$A$1,0,MATCH(AJ$6,Data!$1:$1,0)-1,1000,1)=IF(AJ$7="","Yes",AJ$7))/(OFFSET(Data!$A$1,0,MATCH(AJ$6,Data!$1:$1,0)-1,1000,1)=IF(AJ$7="","Yes",AJ$7))*ROW(Data!$C$1:$C$1009),ROW(AJ29)-ROW(AJ$7)),1)),"")</f>
        <v>ESPNews</v>
      </c>
      <c r="AK29" s="43" t="str">
        <f ca="1">IF(AL29="","",IF(INDEX(Data!$BR:$BR,MATCH(AL29,Data!$A:$A,0),1)=0,"",INDEX(Data!$BR:$BR,MATCH(AL29,Data!$A:$A,0),1)))</f>
        <v/>
      </c>
      <c r="AL29" s="43" t="str" cm="1">
        <f t="array" aca="1" ref="AL29" ca="1">IFERROR(_xlfn.SINGLE(INDEX(Data!$A$1:AS$1009,_xlfn.AGGREGATE(15,6,(OFFSET(Data!$A$1,0,MATCH(AL$6,Data!$1:$1,0)-1,1000,1)=IF(AL$7="","Yes",AL$7))/(OFFSET(Data!$A$1,0,MATCH(AL$6,Data!$1:$1,0)-1,1000,1)=IF(AL$7="","Yes",AL$7))*ROW(Data!$C$1:$C$1009),ROW(AL29)-ROW(AL$7)),1)),"")</f>
        <v/>
      </c>
      <c r="AM29" s="43" t="str">
        <f ca="1">IF(AN29="","",IF(INDEX(Data!$BR:$BR,MATCH(AN29,Data!$A:$A,0),1)=0,"",INDEX(Data!$BR:$BR,MATCH(AN29,Data!$A:$A,0),1)))</f>
        <v/>
      </c>
      <c r="AN29" s="43" t="str" cm="1">
        <f t="array" aca="1" ref="AN29" ca="1">IFERROR(_xlfn.SINGLE(INDEX(Data!$A$1:AU$1009,_xlfn.AGGREGATE(15,6,(OFFSET(Data!$A$1,0,MATCH(AN$6,Data!$1:$1,0)-1,1000,1)=IF(AN$7="","Yes",AN$7))/(OFFSET(Data!$A$1,0,MATCH(AN$6,Data!$1:$1,0)-1,1000,1)=IF(AN$7="","Yes",AN$7))*ROW(Data!$C$1:$C$1009),ROW(AN29)-ROW(AN$7)),1)),"")</f>
        <v>Discovery Life</v>
      </c>
    </row>
    <row r="30" spans="1:40" ht="24" x14ac:dyDescent="0.4">
      <c r="A30" s="43" t="str">
        <f ca="1">IF(B30="","",IF(INDEX(Data!$BR:$BR,MATCH(B30,Data!$A:$A,0),1)=0,"",INDEX(Data!$BR:$BR,MATCH(B30,Data!$A:$A,0),1)))</f>
        <v/>
      </c>
      <c r="B30" s="43" t="str" cm="1">
        <f t="array" aca="1" ref="B30" ca="1">IFERROR(_xlfn.SINGLE(INDEX(Data!A$1:$A$1007,_xlfn.AGGREGATE(15,6,(OFFSET(Data!$A$1,0,MATCH(B$6,Data!$1:$1,0)-1,1000,1)=IF(B$7="","Yes",B$7))/(OFFSET(Data!$A$1,0,MATCH(B$6,Data!$1:$1,0)-1,1000,1)=IF(B$7="","Yes",B$7))*ROW(Data!$C$1:$C$1007),ROW(B30)-ROW(B$7)),1)),"")</f>
        <v>FYI</v>
      </c>
      <c r="C30" s="43" t="str">
        <f ca="1">IF(D30="","",IF(INDEX(Data!$BR:$BR,MATCH(D30,Data!$A:$A,0),1)=0,"",INDEX(Data!$BR:$BR,MATCH(D30,Data!$A:$A,0),1)))</f>
        <v/>
      </c>
      <c r="D30" s="43" t="str" cm="1">
        <f t="array" aca="1" ref="D30" ca="1">IFERROR(_xlfn.SINGLE(INDEX(Data!$A$1:C$1007,_xlfn.AGGREGATE(15,6,(OFFSET(Data!$A$1,0,MATCH(D$6,Data!$1:$1,0)-1,1000,1)=IF(D$7="","Yes",D$7))/(OFFSET(Data!$A$1,0,MATCH(D$6,Data!$1:$1,0)-1,1000,1)=IF(D$7="","Yes",D$7))*ROW(Data!$C$1:$C$1007),ROW(D30)-ROW(D$7)),1)),"")</f>
        <v>Investigation Discovery</v>
      </c>
      <c r="E30" s="43" t="str">
        <f ca="1">IF(F30="","",IF(INDEX(Data!$BR:$BR,MATCH(F30,Data!$A:$A,0),1)=0,"",INDEX(Data!$BR:$BR,MATCH(F30,Data!$A:$A,0),1)))</f>
        <v/>
      </c>
      <c r="F30" s="43" t="str" cm="1">
        <f t="array" aca="1" ref="F30" ca="1">IFERROR(_xlfn.SINGLE(INDEX(Data!$A$1:E$1009,_xlfn.AGGREGATE(15,6,(OFFSET(Data!$A$1,0,MATCH(F$6,Data!$1:$1,0)-1,1000,1)=IF(F$7="","Yes",F$7))/(OFFSET(Data!$A$1,0,MATCH(F$6,Data!$1:$1,0)-1,1000,1)=IF(F$7="","Yes",F$7))*ROW(Data!$C$1:$C$1009),ROW(F30)-ROW(F$7)),1)),"")</f>
        <v>HGTV</v>
      </c>
      <c r="G30" s="43" t="str">
        <f ca="1">IF(H30="","",IF(INDEX(Data!$BR:$BR,MATCH(H30,Data!$A:$A,0),1)=0,"",INDEX(Data!$BR:$BR,MATCH(H30,Data!$A:$A,0),1)))</f>
        <v/>
      </c>
      <c r="H30" s="43" t="str" cm="1">
        <f t="array" aca="1" ref="H30" ca="1">IFERROR(_xlfn.SINGLE(INDEX(Data!$A$1:G$1009,_xlfn.AGGREGATE(15,6,(OFFSET(Data!$A$1,0,MATCH(H$6,Data!$1:$1,0)-1,1000,1)=IF(H$7="","Yes",H$7))/(OFFSET(Data!$A$1,0,MATCH(H$6,Data!$1:$1,0)-1,1000,1)=IF(H$7="","Yes",H$7))*ROW(Data!$C$1:$C$1009),ROW(H30)-ROW(H$7)),1)),"")</f>
        <v>Fox News</v>
      </c>
      <c r="I30" s="43" t="str">
        <f ca="1">IF(J30="","",IF(INDEX(Data!$BR:$BR,MATCH(J30,Data!$A:$A,0),1)=0,"",INDEX(Data!$BR:$BR,MATCH(J30,Data!$A:$A,0),1)))</f>
        <v/>
      </c>
      <c r="J30" s="43" t="str" cm="1">
        <f t="array" aca="1" ref="J30" ca="1">IFERROR(_xlfn.SINGLE(INDEX(Data!$A$1:J$1009,_xlfn.AGGREGATE(15,6,(OFFSET(Data!$A$1,0,MATCH(J$6,Data!$1:$1,0)-1,1000,1)=IF(J$7="","Yes",J$7))/(OFFSET(Data!$A$1,0,MATCH(J$6,Data!$1:$1,0)-1,1000,1)=IF(J$7="","Yes",J$7))*ROW(Data!$C$1:$C$1009),ROW(J30)-ROW(J$7)),1)),"")</f>
        <v>Fox News</v>
      </c>
      <c r="K30" s="43" t="str">
        <f ca="1">IF(L30="","",IF(INDEX(Data!$BR:$BR,MATCH(L30,Data!$A:$A,0),1)=0,"",INDEX(Data!$BR:$BR,MATCH(L30,Data!$A:$A,0),1)))</f>
        <v/>
      </c>
      <c r="L30" s="43" t="str" cm="1">
        <f t="array" aca="1" ref="L30" ca="1">IFERROR(_xlfn.SINGLE(INDEX(Data!$A$1:L$1009,_xlfn.AGGREGATE(15,6,(OFFSET(Data!$A$1,0,MATCH(L$6,Data!$1:$1,0)-1,1000,1)=IF(L$7="","Yes",L$7))/(OFFSET(Data!$A$1,0,MATCH(L$6,Data!$1:$1,0)-1,1000,1)=IF(L$7="","Yes",L$7))*ROW(Data!$C$1:$C$1009),ROW(L30)-ROW(L$7)),1)),"")</f>
        <v>E!</v>
      </c>
      <c r="M30" s="43" t="str">
        <f ca="1">IF(N30="","",IF(INDEX(Data!$BR:$BR,MATCH(N30,Data!$A:$A,0),1)=0,"",INDEX(Data!$BR:$BR,MATCH(N30,Data!$A:$A,0),1)))</f>
        <v/>
      </c>
      <c r="N30" s="43" t="str" cm="1">
        <f t="array" aca="1" ref="N30" ca="1">IFERROR(_xlfn.SINGLE(INDEX(Data!$A$1:N$1009,_xlfn.AGGREGATE(15,6,(OFFSET(Data!$A$1,0,MATCH(N$6,Data!$1:$1,0)-1,1000,1)=IF(N$7="","Yes",N$7))/(OFFSET(Data!$A$1,0,MATCH(N$6,Data!$1:$1,0)-1,1000,1)=IF(N$7="","Yes",N$7))*ROW(Data!$C$1:$C$1009),ROW(N30)-ROW(N$7)),1)),"")</f>
        <v>Discovery Channel</v>
      </c>
      <c r="O30" s="43" t="str">
        <f ca="1">IF(P30="","",IF(INDEX(Data!$BR:$BR,MATCH(P30,Data!$A:$A,0),1)=0,"",INDEX(Data!$BR:$BR,MATCH(P30,Data!$A:$A,0),1)))</f>
        <v/>
      </c>
      <c r="P30" s="43" t="str" cm="1">
        <f t="array" aca="1" ref="P30" ca="1">IFERROR(_xlfn.SINGLE(INDEX(Data!$A$1:Q$1009,_xlfn.AGGREGATE(15,6,(OFFSET(Data!$A$1,0,MATCH(P$6,Data!$1:$1,0)-1,1000,1)=IF(P$7="","Yes",P$7))/(OFFSET(Data!$A$1,0,MATCH(P$6,Data!$1:$1,0)-1,1000,1)=IF(P$7="","Yes",P$7))*ROW(Data!$C$1:$C$1009),ROW(P30)-ROW(P$7)),1)),"")</f>
        <v>Comedy Central</v>
      </c>
      <c r="Q30" s="43" t="str">
        <f ca="1">IF(R30="","",IF(INDEX(Data!$BR:$BR,MATCH(R30,Data!$A:$A,0),1)=0,"",INDEX(Data!$BR:$BR,MATCH(R30,Data!$A:$A,0),1)))</f>
        <v/>
      </c>
      <c r="R30" s="43" t="str" cm="1">
        <f t="array" aca="1" ref="R30" ca="1">IFERROR(_xlfn.SINGLE(INDEX(Data!$A$1:R$1009,_xlfn.AGGREGATE(15,6,(OFFSET(Data!$A$1,0,MATCH(R$6,Data!$1:$1,0)-1,1000,1)=IF(R$7="","Yes",R$7))/(OFFSET(Data!$A$1,0,MATCH(R$6,Data!$1:$1,0)-1,1000,1)=IF(R$7="","Yes",R$7))*ROW(Data!$C$1:$C$1009),ROW(R30)-ROW(R$7)),1)),"")</f>
        <v>CMT</v>
      </c>
      <c r="S30" s="43" t="str">
        <f ca="1">IF(T30="","",IF(INDEX(Data!$BR:$BR,MATCH(T30,Data!$A:$A,0),1)=0,"",INDEX(Data!$BR:$BR,MATCH(T30,Data!$A:$A,0),1)))</f>
        <v/>
      </c>
      <c r="T30" s="43" t="str" cm="1">
        <f t="array" aca="1" ref="T30" ca="1">IFERROR(_xlfn.SINGLE(INDEX(Data!$A$1:S$1009,_xlfn.AGGREGATE(15,6,(OFFSET(Data!$A$1,0,MATCH(T$6,Data!$1:$1,0)-1,1000,1)=IF(T$7="","Yes",T$7))/(OFFSET(Data!$A$1,0,MATCH(T$6,Data!$1:$1,0)-1,1000,1)=IF(T$7="","Yes",T$7))*ROW(Data!$C$1:$C$1009),ROW(T30)-ROW(T$7)),1)),"")</f>
        <v>Cheddar</v>
      </c>
      <c r="U30" s="43" t="str">
        <f ca="1">IF(V30="","",IF(INDEX(Data!$BR:$BR,MATCH(V30,Data!$A:$A,0),1)=0,"",INDEX(Data!$BR:$BR,MATCH(V30,Data!$A:$A,0),1)))</f>
        <v/>
      </c>
      <c r="V30" s="43" t="str" cm="1">
        <f t="array" aca="1" ref="V30" ca="1">IFERROR(_xlfn.SINGLE(INDEX(Data!$A$1:T$1009,_xlfn.AGGREGATE(15,6,(OFFSET(Data!$A$1,0,MATCH(V$6,Data!$1:$1,0)-1,1000,1)=IF(V$7="","Yes",V$7))/(OFFSET(Data!$A$1,0,MATCH(V$6,Data!$1:$1,0)-1,1000,1)=IF(V$7="","Yes",V$7))*ROW(Data!$C$1:$C$1009),ROW(V30)-ROW(V$7)),1)),"")</f>
        <v>CBS Sports Network</v>
      </c>
      <c r="W30" s="43" t="str">
        <f ca="1">IF(X30="","",IF(INDEX(Data!$BR:$BR,MATCH(X30,Data!$A:$A,0),1)=0,"",INDEX(Data!$BR:$BR,MATCH(X30,Data!$A:$A,0),1)))</f>
        <v/>
      </c>
      <c r="X30" s="43" t="str" cm="1">
        <f t="array" aca="1" ref="X30" ca="1">IFERROR(_xlfn.SINGLE(INDEX(Data!$A$1:Y$1009,_xlfn.AGGREGATE(15,6,(OFFSET(Data!$A$1,0,MATCH(X$6,Data!$1:$1,0)-1,1000,1)=IF(X$7="","Yes",X$7))/(OFFSET(Data!$A$1,0,MATCH(X$6,Data!$1:$1,0)-1,1000,1)=IF(X$7="","Yes",X$7))*ROW(Data!$C$1:$C$1009),ROW(X30)-ROW(X$7)),1)),"")</f>
        <v>Centroamérica TV</v>
      </c>
      <c r="Y30" s="43" t="str">
        <f ca="1">IF(Z30="","",IF(INDEX(Data!$BR:$BR,MATCH(Z30,Data!$A:$A,0),1)=0,"",INDEX(Data!$BR:$BR,MATCH(Z30,Data!$A:$A,0),1)))</f>
        <v/>
      </c>
      <c r="Z30" s="43" t="str" cm="1">
        <f t="array" aca="1" ref="Z30" ca="1">IFERROR(_xlfn.SINGLE(INDEX(Data!$A$1:AA$1009,_xlfn.AGGREGATE(15,6,(OFFSET(Data!$A$1,0,MATCH(Z$6,Data!$1:$1,0)-1,1000,1)=IF(Z$7="","Yes",Z$7))/(OFFSET(Data!$A$1,0,MATCH(Z$6,Data!$1:$1,0)-1,1000,1)=IF(Z$7="","Yes",Z$7))*ROW(Data!$C$1:$C$1009),ROW(Z30)-ROW(Z$7)),1)),"")</f>
        <v>Court TV</v>
      </c>
      <c r="AA30" s="43" t="str">
        <f ca="1">IF(AB30="","",IF(INDEX(Data!$BR:$BR,MATCH(AB30,Data!$A:$A,0),1)=0,"",INDEX(Data!$BR:$BR,MATCH(AB30,Data!$A:$A,0),1)))</f>
        <v/>
      </c>
      <c r="AB30" s="43" t="str" cm="1">
        <f t="array" aca="1" ref="AB30" ca="1">IFERROR(_xlfn.SINGLE(INDEX(Data!$A$1:AC$1009,_xlfn.AGGREGATE(15,6,(OFFSET(Data!$A$1,0,MATCH(AB$6,Data!$1:$1,0)-1,1000,1)=IF(AB$7="","Yes",AB$7))/(OFFSET(Data!$A$1,0,MATCH(AB$6,Data!$1:$1,0)-1,1000,1)=IF(AB$7="","Yes",AB$7))*ROW(Data!$C$1:$C$1009),ROW(AB30)-ROW(AB$7)),1)),"")</f>
        <v>Disney Junior</v>
      </c>
      <c r="AC30" s="43" t="str">
        <f ca="1">IF(AD30="","",IF(INDEX(Data!$BR:$BR,MATCH(AD30,Data!$A:$A,0),1)=0,"",INDEX(Data!$BR:$BR,MATCH(AD30,Data!$A:$A,0),1)))</f>
        <v/>
      </c>
      <c r="AD30" s="43" t="str" cm="1">
        <f t="array" aca="1" ref="AD30" ca="1">IFERROR(_xlfn.SINGLE(INDEX(Data!$A$1:AE$1009,_xlfn.AGGREGATE(15,6,(OFFSET(Data!$A$1,0,MATCH(AD$6,Data!$1:$1,0)-1,1000,1)=IF(AD$7="","Yes",AD$7))/(OFFSET(Data!$A$1,0,MATCH(AD$6,Data!$1:$1,0)-1,1000,1)=IF(AD$7="","Yes",AD$7))*ROW(Data!$C$1:$C$1009),ROW(AD30)-ROW(AD$7)),1)),"")</f>
        <v>CMT</v>
      </c>
      <c r="AE30" s="43" t="str">
        <f ca="1">IF(AF30="","",IF(INDEX(Data!$BR:$BR,MATCH(AF30,Data!$A:$A,0),1)=0,"",INDEX(Data!$BR:$BR,MATCH(AF30,Data!$A:$A,0),1)))</f>
        <v/>
      </c>
      <c r="AF30" s="43" t="str" cm="1">
        <f t="array" aca="1" ref="AF30" ca="1">IFERROR(_xlfn.SINGLE(INDEX(Data!$A$1:AM$1009,_xlfn.AGGREGATE(15,6,(OFFSET(Data!$A$1,0,MATCH(AF$6,Data!$1:$1,0)-1,1000,1)=IF(AF$7="","Yes",AF$7))/(OFFSET(Data!$A$1,0,MATCH(AF$6,Data!$1:$1,0)-1,1000,1)=IF(AF$7="","Yes",AF$7))*ROW(Data!$C$1:$C$1009),ROW(AF30)-ROW(AF$7)),1)),"")</f>
        <v/>
      </c>
      <c r="AG30" s="43" t="str">
        <f ca="1">IF(AH30="","",IF(INDEX(Data!$BR:$BR,MATCH(AH30,Data!$A:$A,0),1)=0,"",INDEX(Data!$BR:$BR,MATCH(AH30,Data!$A:$A,0),1)))</f>
        <v/>
      </c>
      <c r="AH30" s="43" t="str" cm="1">
        <f t="array" aca="1" ref="AH30" ca="1">IFERROR(_xlfn.SINGLE(INDEX(Data!$A$1:AO$1009,_xlfn.AGGREGATE(15,6,(OFFSET(Data!$A$1,0,MATCH(AH$6,Data!$1:$1,0)-1,1000,1)=IF(AH$7="","Yes",AH$7))/(OFFSET(Data!$A$1,0,MATCH(AH$6,Data!$1:$1,0)-1,1000,1)=IF(AH$7="","Yes",AH$7))*ROW(Data!$C$1:$C$1009),ROW(AH30)-ROW(AH$7)),1)),"")</f>
        <v/>
      </c>
      <c r="AI30" s="43" t="str">
        <f ca="1">IF(AJ30="","",IF(INDEX(Data!$BR:$BR,MATCH(AJ30,Data!$A:$A,0),1)=0,"",INDEX(Data!$BR:$BR,MATCH(AJ30,Data!$A:$A,0),1)))</f>
        <v/>
      </c>
      <c r="AJ30" s="43" t="str" cm="1">
        <f t="array" aca="1" ref="AJ30" ca="1">IFERROR(_xlfn.SINGLE(INDEX(Data!$A$1:AQ$1009,_xlfn.AGGREGATE(15,6,(OFFSET(Data!$A$1,0,MATCH(AJ$6,Data!$1:$1,0)-1,1000,1)=IF(AJ$7="","Yes",AJ$7))/(OFFSET(Data!$A$1,0,MATCH(AJ$6,Data!$1:$1,0)-1,1000,1)=IF(AJ$7="","Yes",AJ$7))*ROW(Data!$C$1:$C$1009),ROW(AJ30)-ROW(AJ$7)),1)),"")</f>
        <v>ESPNu</v>
      </c>
      <c r="AK30" s="43" t="str">
        <f ca="1">IF(AL30="","",IF(INDEX(Data!$BR:$BR,MATCH(AL30,Data!$A:$A,0),1)=0,"",INDEX(Data!$BR:$BR,MATCH(AL30,Data!$A:$A,0),1)))</f>
        <v/>
      </c>
      <c r="AL30" s="43" t="str" cm="1">
        <f t="array" aca="1" ref="AL30" ca="1">IFERROR(_xlfn.SINGLE(INDEX(Data!$A$1:AS$1009,_xlfn.AGGREGATE(15,6,(OFFSET(Data!$A$1,0,MATCH(AL$6,Data!$1:$1,0)-1,1000,1)=IF(AL$7="","Yes",AL$7))/(OFFSET(Data!$A$1,0,MATCH(AL$6,Data!$1:$1,0)-1,1000,1)=IF(AL$7="","Yes",AL$7))*ROW(Data!$C$1:$C$1009),ROW(AL30)-ROW(AL$7)),1)),"")</f>
        <v/>
      </c>
      <c r="AM30" s="43" t="str">
        <f ca="1">IF(AN30="","",IF(INDEX(Data!$BR:$BR,MATCH(AN30,Data!$A:$A,0),1)=0,"",INDEX(Data!$BR:$BR,MATCH(AN30,Data!$A:$A,0),1)))</f>
        <v/>
      </c>
      <c r="AN30" s="43" t="str" cm="1">
        <f t="array" aca="1" ref="AN30" ca="1">IFERROR(_xlfn.SINGLE(INDEX(Data!$A$1:AU$1009,_xlfn.AGGREGATE(15,6,(OFFSET(Data!$A$1,0,MATCH(AN$6,Data!$1:$1,0)-1,1000,1)=IF(AN$7="","Yes",AN$7))/(OFFSET(Data!$A$1,0,MATCH(AN$6,Data!$1:$1,0)-1,1000,1)=IF(AN$7="","Yes",AN$7))*ROW(Data!$C$1:$C$1009),ROW(AN30)-ROW(AN$7)),1)),"")</f>
        <v>DIY</v>
      </c>
    </row>
    <row r="31" spans="1:40" ht="24" x14ac:dyDescent="0.4">
      <c r="A31" s="43" t="str">
        <f ca="1">IF(B31="","",IF(INDEX(Data!$BR:$BR,MATCH(B31,Data!$A:$A,0),1)=0,"",INDEX(Data!$BR:$BR,MATCH(B31,Data!$A:$A,0),1)))</f>
        <v/>
      </c>
      <c r="B31" s="43" t="str" cm="1">
        <f t="array" aca="1" ref="B31" ca="1">IFERROR(_xlfn.SINGLE(INDEX(Data!A$1:$A$1007,_xlfn.AGGREGATE(15,6,(OFFSET(Data!$A$1,0,MATCH(B$6,Data!$1:$1,0)-1,1000,1)=IF(B$7="","Yes",B$7))/(OFFSET(Data!$A$1,0,MATCH(B$6,Data!$1:$1,0)-1,1000,1)=IF(B$7="","Yes",B$7))*ROW(Data!$C$1:$C$1007),ROW(B31)-ROW(B$7)),1)),"")</f>
        <v>Game Show Network</v>
      </c>
      <c r="C31" s="43" t="str">
        <f ca="1">IF(D31="","",IF(INDEX(Data!$BR:$BR,MATCH(D31,Data!$A:$A,0),1)=0,"",INDEX(Data!$BR:$BR,MATCH(D31,Data!$A:$A,0),1)))</f>
        <v/>
      </c>
      <c r="D31" s="43" t="str" cm="1">
        <f t="array" aca="1" ref="D31" ca="1">IFERROR(_xlfn.SINGLE(INDEX(Data!$A$1:C$1007,_xlfn.AGGREGATE(15,6,(OFFSET(Data!$A$1,0,MATCH(D$6,Data!$1:$1,0)-1,1000,1)=IF(D$7="","Yes",D$7))/(OFFSET(Data!$A$1,0,MATCH(D$6,Data!$1:$1,0)-1,1000,1)=IF(D$7="","Yes",D$7))*ROW(Data!$C$1:$C$1007),ROW(D31)-ROW(D$7)),1)),"")</f>
        <v>Lifetime</v>
      </c>
      <c r="E31" s="43" t="str">
        <f ca="1">IF(F31="","",IF(INDEX(Data!$BR:$BR,MATCH(F31,Data!$A:$A,0),1)=0,"",INDEX(Data!$BR:$BR,MATCH(F31,Data!$A:$A,0),1)))</f>
        <v/>
      </c>
      <c r="F31" s="43" t="str" cm="1">
        <f t="array" aca="1" ref="F31" ca="1">IFERROR(_xlfn.SINGLE(INDEX(Data!$A$1:E$1009,_xlfn.AGGREGATE(15,6,(OFFSET(Data!$A$1,0,MATCH(F$6,Data!$1:$1,0)-1,1000,1)=IF(F$7="","Yes",F$7))/(OFFSET(Data!$A$1,0,MATCH(F$6,Data!$1:$1,0)-1,1000,1)=IF(F$7="","Yes",F$7))*ROW(Data!$C$1:$C$1009),ROW(F31)-ROW(F$7)),1)),"")</f>
        <v>History</v>
      </c>
      <c r="G31" s="43" t="str">
        <f ca="1">IF(H31="","",IF(INDEX(Data!$BR:$BR,MATCH(H31,Data!$A:$A,0),1)=0,"",INDEX(Data!$BR:$BR,MATCH(H31,Data!$A:$A,0),1)))</f>
        <v/>
      </c>
      <c r="H31" s="43" t="str" cm="1">
        <f t="array" aca="1" ref="H31" ca="1">IFERROR(_xlfn.SINGLE(INDEX(Data!$A$1:G$1009,_xlfn.AGGREGATE(15,6,(OFFSET(Data!$A$1,0,MATCH(H$6,Data!$1:$1,0)-1,1000,1)=IF(H$7="","Yes",H$7))/(OFFSET(Data!$A$1,0,MATCH(H$6,Data!$1:$1,0)-1,1000,1)=IF(H$7="","Yes",H$7))*ROW(Data!$C$1:$C$1009),ROW(H31)-ROW(H$7)),1)),"")</f>
        <v>Fox Sports 1</v>
      </c>
      <c r="I31" s="43" t="str">
        <f ca="1">IF(J31="","",IF(INDEX(Data!$BR:$BR,MATCH(J31,Data!$A:$A,0),1)=0,"",INDEX(Data!$BR:$BR,MATCH(J31,Data!$A:$A,0),1)))</f>
        <v/>
      </c>
      <c r="J31" s="43" t="str" cm="1">
        <f t="array" aca="1" ref="J31" ca="1">IFERROR(_xlfn.SINGLE(INDEX(Data!$A$1:J$1009,_xlfn.AGGREGATE(15,6,(OFFSET(Data!$A$1,0,MATCH(J$6,Data!$1:$1,0)-1,1000,1)=IF(J$7="","Yes",J$7))/(OFFSET(Data!$A$1,0,MATCH(J$6,Data!$1:$1,0)-1,1000,1)=IF(J$7="","Yes",J$7))*ROW(Data!$C$1:$C$1009),ROW(J31)-ROW(J$7)),1)),"")</f>
        <v>Fox Sports 1</v>
      </c>
      <c r="K31" s="43" t="str">
        <f ca="1">IF(L31="","",IF(INDEX(Data!$BR:$BR,MATCH(L31,Data!$A:$A,0),1)=0,"",INDEX(Data!$BR:$BR,MATCH(L31,Data!$A:$A,0),1)))</f>
        <v/>
      </c>
      <c r="L31" s="43" t="str" cm="1">
        <f t="array" aca="1" ref="L31" ca="1">IFERROR(_xlfn.SINGLE(INDEX(Data!$A$1:L$1009,_xlfn.AGGREGATE(15,6,(OFFSET(Data!$A$1,0,MATCH(L$6,Data!$1:$1,0)-1,1000,1)=IF(L$7="","Yes",L$7))/(OFFSET(Data!$A$1,0,MATCH(L$6,Data!$1:$1,0)-1,1000,1)=IF(L$7="","Yes",L$7))*ROW(Data!$C$1:$C$1009),ROW(L31)-ROW(L$7)),1)),"")</f>
        <v>ESPN</v>
      </c>
      <c r="M31" s="43" t="str">
        <f ca="1">IF(N31="","",IF(INDEX(Data!$BR:$BR,MATCH(N31,Data!$A:$A,0),1)=0,"",INDEX(Data!$BR:$BR,MATCH(N31,Data!$A:$A,0),1)))</f>
        <v/>
      </c>
      <c r="N31" s="43" t="str" cm="1">
        <f t="array" aca="1" ref="N31" ca="1">IFERROR(_xlfn.SINGLE(INDEX(Data!$A$1:N$1009,_xlfn.AGGREGATE(15,6,(OFFSET(Data!$A$1,0,MATCH(N$6,Data!$1:$1,0)-1,1000,1)=IF(N$7="","Yes",N$7))/(OFFSET(Data!$A$1,0,MATCH(N$6,Data!$1:$1,0)-1,1000,1)=IF(N$7="","Yes",N$7))*ROW(Data!$C$1:$C$1009),ROW(N31)-ROW(N$7)),1)),"")</f>
        <v>Disney Channel</v>
      </c>
      <c r="O31" s="43" t="str">
        <f ca="1">IF(P31="","",IF(INDEX(Data!$BR:$BR,MATCH(P31,Data!$A:$A,0),1)=0,"",INDEX(Data!$BR:$BR,MATCH(P31,Data!$A:$A,0),1)))</f>
        <v/>
      </c>
      <c r="P31" s="43" t="str" cm="1">
        <f t="array" aca="1" ref="P31" ca="1">IFERROR(_xlfn.SINGLE(INDEX(Data!$A$1:Q$1009,_xlfn.AGGREGATE(15,6,(OFFSET(Data!$A$1,0,MATCH(P$6,Data!$1:$1,0)-1,1000,1)=IF(P$7="","Yes",P$7))/(OFFSET(Data!$A$1,0,MATCH(P$6,Data!$1:$1,0)-1,1000,1)=IF(P$7="","Yes",P$7))*ROW(Data!$C$1:$C$1009),ROW(P31)-ROW(P$7)),1)),"")</f>
        <v>Comedy TV</v>
      </c>
      <c r="Q31" s="43" t="str">
        <f ca="1">IF(R31="","",IF(INDEX(Data!$BR:$BR,MATCH(R31,Data!$A:$A,0),1)=0,"",INDEX(Data!$BR:$BR,MATCH(R31,Data!$A:$A,0),1)))</f>
        <v/>
      </c>
      <c r="R31" s="43" t="str" cm="1">
        <f t="array" aca="1" ref="R31" ca="1">IFERROR(_xlfn.SINGLE(INDEX(Data!$A$1:R$1009,_xlfn.AGGREGATE(15,6,(OFFSET(Data!$A$1,0,MATCH(R$6,Data!$1:$1,0)-1,1000,1)=IF(R$7="","Yes",R$7))/(OFFSET(Data!$A$1,0,MATCH(R$6,Data!$1:$1,0)-1,1000,1)=IF(R$7="","Yes",R$7))*ROW(Data!$C$1:$C$1009),ROW(R31)-ROW(R$7)),1)),"")</f>
        <v>CNBC</v>
      </c>
      <c r="S31" s="43" t="str">
        <f ca="1">IF(T31="","",IF(INDEX(Data!$BR:$BR,MATCH(T31,Data!$A:$A,0),1)=0,"",INDEX(Data!$BR:$BR,MATCH(T31,Data!$A:$A,0),1)))</f>
        <v/>
      </c>
      <c r="T31" s="43" t="str" cm="1">
        <f t="array" aca="1" ref="T31" ca="1">IFERROR(_xlfn.SINGLE(INDEX(Data!$A$1:S$1009,_xlfn.AGGREGATE(15,6,(OFFSET(Data!$A$1,0,MATCH(T$6,Data!$1:$1,0)-1,1000,1)=IF(T$7="","Yes",T$7))/(OFFSET(Data!$A$1,0,MATCH(T$6,Data!$1:$1,0)-1,1000,1)=IF(T$7="","Yes",T$7))*ROW(Data!$C$1:$C$1009),ROW(T31)-ROW(T$7)),1)),"")</f>
        <v>CMT</v>
      </c>
      <c r="U31" s="43" t="str">
        <f ca="1">IF(V31="","",IF(INDEX(Data!$BR:$BR,MATCH(V31,Data!$A:$A,0),1)=0,"",INDEX(Data!$BR:$BR,MATCH(V31,Data!$A:$A,0),1)))</f>
        <v/>
      </c>
      <c r="V31" s="43" t="str" cm="1">
        <f t="array" aca="1" ref="V31" ca="1">IFERROR(_xlfn.SINGLE(INDEX(Data!$A$1:T$1009,_xlfn.AGGREGATE(15,6,(OFFSET(Data!$A$1,0,MATCH(V$6,Data!$1:$1,0)-1,1000,1)=IF(V$7="","Yes",V$7))/(OFFSET(Data!$A$1,0,MATCH(V$6,Data!$1:$1,0)-1,1000,1)=IF(V$7="","Yes",V$7))*ROW(Data!$C$1:$C$1009),ROW(V31)-ROW(V$7)),1)),"")</f>
        <v>Cheddar</v>
      </c>
      <c r="W31" s="43" t="str">
        <f ca="1">IF(X31="","",IF(INDEX(Data!$BR:$BR,MATCH(X31,Data!$A:$A,0),1)=0,"",INDEX(Data!$BR:$BR,MATCH(X31,Data!$A:$A,0),1)))</f>
        <v/>
      </c>
      <c r="X31" s="43" t="str" cm="1">
        <f t="array" aca="1" ref="X31" ca="1">IFERROR(_xlfn.SINGLE(INDEX(Data!$A$1:Y$1009,_xlfn.AGGREGATE(15,6,(OFFSET(Data!$A$1,0,MATCH(X$6,Data!$1:$1,0)-1,1000,1)=IF(X$7="","Yes",X$7))/(OFFSET(Data!$A$1,0,MATCH(X$6,Data!$1:$1,0)-1,1000,1)=IF(X$7="","Yes",X$7))*ROW(Data!$C$1:$C$1009),ROW(X31)-ROW(X$7)),1)),"")</f>
        <v>Cine Estelar</v>
      </c>
      <c r="Y31" s="43" t="str">
        <f ca="1">IF(Z31="","",IF(INDEX(Data!$BR:$BR,MATCH(Z31,Data!$A:$A,0),1)=0,"",INDEX(Data!$BR:$BR,MATCH(Z31,Data!$A:$A,0),1)))</f>
        <v/>
      </c>
      <c r="Z31" s="43" t="str" cm="1">
        <f t="array" aca="1" ref="Z31" ca="1">IFERROR(_xlfn.SINGLE(INDEX(Data!$A$1:AA$1009,_xlfn.AGGREGATE(15,6,(OFFSET(Data!$A$1,0,MATCH(Z$6,Data!$1:$1,0)-1,1000,1)=IF(Z$7="","Yes",Z$7))/(OFFSET(Data!$A$1,0,MATCH(Z$6,Data!$1:$1,0)-1,1000,1)=IF(Z$7="","Yes",Z$7))*ROW(Data!$C$1:$C$1009),ROW(Z31)-ROW(Z$7)),1)),"")</f>
        <v>COZI</v>
      </c>
      <c r="AA31" s="43" t="str">
        <f ca="1">IF(AB31="","",IF(INDEX(Data!$BR:$BR,MATCH(AB31,Data!$A:$A,0),1)=0,"",INDEX(Data!$BR:$BR,MATCH(AB31,Data!$A:$A,0),1)))</f>
        <v/>
      </c>
      <c r="AB31" s="43" t="str" cm="1">
        <f t="array" aca="1" ref="AB31" ca="1">IFERROR(_xlfn.SINGLE(INDEX(Data!$A$1:AC$1009,_xlfn.AGGREGATE(15,6,(OFFSET(Data!$A$1,0,MATCH(AB$6,Data!$1:$1,0)-1,1000,1)=IF(AB$7="","Yes",AB$7))/(OFFSET(Data!$A$1,0,MATCH(AB$6,Data!$1:$1,0)-1,1000,1)=IF(AB$7="","Yes",AB$7))*ROW(Data!$C$1:$C$1009),ROW(AB31)-ROW(AB$7)),1)),"")</f>
        <v>Disney XD</v>
      </c>
      <c r="AC31" s="43" t="str">
        <f ca="1">IF(AD31="","",IF(INDEX(Data!$BR:$BR,MATCH(AD31,Data!$A:$A,0),1)=0,"",INDEX(Data!$BR:$BR,MATCH(AD31,Data!$A:$A,0),1)))</f>
        <v/>
      </c>
      <c r="AD31" s="43" t="str" cm="1">
        <f t="array" aca="1" ref="AD31" ca="1">IFERROR(_xlfn.SINGLE(INDEX(Data!$A$1:AE$1009,_xlfn.AGGREGATE(15,6,(OFFSET(Data!$A$1,0,MATCH(AD$6,Data!$1:$1,0)-1,1000,1)=IF(AD$7="","Yes",AD$7))/(OFFSET(Data!$A$1,0,MATCH(AD$6,Data!$1:$1,0)-1,1000,1)=IF(AD$7="","Yes",AD$7))*ROW(Data!$C$1:$C$1009),ROW(AD31)-ROW(AD$7)),1)),"")</f>
        <v>CNBC</v>
      </c>
      <c r="AE31" s="43" t="str">
        <f ca="1">IF(AF31="","",IF(INDEX(Data!$BR:$BR,MATCH(AF31,Data!$A:$A,0),1)=0,"",INDEX(Data!$BR:$BR,MATCH(AF31,Data!$A:$A,0),1)))</f>
        <v/>
      </c>
      <c r="AF31" s="43" t="str" cm="1">
        <f t="array" aca="1" ref="AF31" ca="1">IFERROR(_xlfn.SINGLE(INDEX(Data!$A$1:AM$1009,_xlfn.AGGREGATE(15,6,(OFFSET(Data!$A$1,0,MATCH(AF$6,Data!$1:$1,0)-1,1000,1)=IF(AF$7="","Yes",AF$7))/(OFFSET(Data!$A$1,0,MATCH(AF$6,Data!$1:$1,0)-1,1000,1)=IF(AF$7="","Yes",AF$7))*ROW(Data!$C$1:$C$1009),ROW(AF31)-ROW(AF$7)),1)),"")</f>
        <v/>
      </c>
      <c r="AG31" s="43" t="str">
        <f ca="1">IF(AH31="","",IF(INDEX(Data!$BR:$BR,MATCH(AH31,Data!$A:$A,0),1)=0,"",INDEX(Data!$BR:$BR,MATCH(AH31,Data!$A:$A,0),1)))</f>
        <v/>
      </c>
      <c r="AH31" s="43" t="str" cm="1">
        <f t="array" aca="1" ref="AH31" ca="1">IFERROR(_xlfn.SINGLE(INDEX(Data!$A$1:AO$1009,_xlfn.AGGREGATE(15,6,(OFFSET(Data!$A$1,0,MATCH(AH$6,Data!$1:$1,0)-1,1000,1)=IF(AH$7="","Yes",AH$7))/(OFFSET(Data!$A$1,0,MATCH(AH$6,Data!$1:$1,0)-1,1000,1)=IF(AH$7="","Yes",AH$7))*ROW(Data!$C$1:$C$1009),ROW(AH31)-ROW(AH$7)),1)),"")</f>
        <v/>
      </c>
      <c r="AI31" s="43" t="str">
        <f ca="1">IF(AJ31="","",IF(INDEX(Data!$BR:$BR,MATCH(AJ31,Data!$A:$A,0),1)=0,"",INDEX(Data!$BR:$BR,MATCH(AJ31,Data!$A:$A,0),1)))</f>
        <v/>
      </c>
      <c r="AJ31" s="43" t="str" cm="1">
        <f t="array" aca="1" ref="AJ31" ca="1">IFERROR(_xlfn.SINGLE(INDEX(Data!$A$1:AQ$1009,_xlfn.AGGREGATE(15,6,(OFFSET(Data!$A$1,0,MATCH(AJ$6,Data!$1:$1,0)-1,1000,1)=IF(AJ$7="","Yes",AJ$7))/(OFFSET(Data!$A$1,0,MATCH(AJ$6,Data!$1:$1,0)-1,1000,1)=IF(AJ$7="","Yes",AJ$7))*ROW(Data!$C$1:$C$1009),ROW(AJ31)-ROW(AJ$7)),1)),"")</f>
        <v>Food Network</v>
      </c>
      <c r="AK31" s="43" t="str">
        <f ca="1">IF(AL31="","",IF(INDEX(Data!$BR:$BR,MATCH(AL31,Data!$A:$A,0),1)=0,"",INDEX(Data!$BR:$BR,MATCH(AL31,Data!$A:$A,0),1)))</f>
        <v/>
      </c>
      <c r="AL31" s="43" t="str" cm="1">
        <f t="array" aca="1" ref="AL31" ca="1">IFERROR(_xlfn.SINGLE(INDEX(Data!$A$1:AS$1009,_xlfn.AGGREGATE(15,6,(OFFSET(Data!$A$1,0,MATCH(AL$6,Data!$1:$1,0)-1,1000,1)=IF(AL$7="","Yes",AL$7))/(OFFSET(Data!$A$1,0,MATCH(AL$6,Data!$1:$1,0)-1,1000,1)=IF(AL$7="","Yes",AL$7))*ROW(Data!$C$1:$C$1009),ROW(AL31)-ROW(AL$7)),1)),"")</f>
        <v/>
      </c>
      <c r="AM31" s="43" t="str">
        <f ca="1">IF(AN31="","",IF(INDEX(Data!$BR:$BR,MATCH(AN31,Data!$A:$A,0),1)=0,"",INDEX(Data!$BR:$BR,MATCH(AN31,Data!$A:$A,0),1)))</f>
        <v/>
      </c>
      <c r="AN31" s="43" t="str" cm="1">
        <f t="array" aca="1" ref="AN31" ca="1">IFERROR(_xlfn.SINGLE(INDEX(Data!$A$1:AU$1009,_xlfn.AGGREGATE(15,6,(OFFSET(Data!$A$1,0,MATCH(AN$6,Data!$1:$1,0)-1,1000,1)=IF(AN$7="","Yes",AN$7))/(OFFSET(Data!$A$1,0,MATCH(AN$6,Data!$1:$1,0)-1,1000,1)=IF(AN$7="","Yes",AN$7))*ROW(Data!$C$1:$C$1009),ROW(AN31)-ROW(AN$7)),1)),"")</f>
        <v>Food Network</v>
      </c>
    </row>
    <row r="32" spans="1:40" ht="24" x14ac:dyDescent="0.4">
      <c r="A32" s="43" t="str">
        <f ca="1">IF(B32="","",IF(INDEX(Data!$BR:$BR,MATCH(B32,Data!$A:$A,0),1)=0,"",INDEX(Data!$BR:$BR,MATCH(B32,Data!$A:$A,0),1)))</f>
        <v/>
      </c>
      <c r="B32" s="43" t="str" cm="1">
        <f t="array" aca="1" ref="B32" ca="1">IFERROR(_xlfn.SINGLE(INDEX(Data!A$1:$A$1007,_xlfn.AGGREGATE(15,6,(OFFSET(Data!$A$1,0,MATCH(B$6,Data!$1:$1,0)-1,1000,1)=IF(B$7="","Yes",B$7))/(OFFSET(Data!$A$1,0,MATCH(B$6,Data!$1:$1,0)-1,1000,1)=IF(B$7="","Yes",B$7))*ROW(Data!$C$1:$C$1007),ROW(B32)-ROW(B$7)),1)),"")</f>
        <v>GetTV</v>
      </c>
      <c r="C32" s="43" t="str">
        <f ca="1">IF(D32="","",IF(INDEX(Data!$BR:$BR,MATCH(D32,Data!$A:$A,0),1)=0,"",INDEX(Data!$BR:$BR,MATCH(D32,Data!$A:$A,0),1)))</f>
        <v/>
      </c>
      <c r="D32" s="43" t="str" cm="1">
        <f t="array" aca="1" ref="D32" ca="1">IFERROR(_xlfn.SINGLE(INDEX(Data!$A$1:C$1007,_xlfn.AGGREGATE(15,6,(OFFSET(Data!$A$1,0,MATCH(D$6,Data!$1:$1,0)-1,1000,1)=IF(D$7="","Yes",D$7))/(OFFSET(Data!$A$1,0,MATCH(D$6,Data!$1:$1,0)-1,1000,1)=IF(D$7="","Yes",D$7))*ROW(Data!$C$1:$C$1007),ROW(D32)-ROW(D$7)),1)),"")</f>
        <v>Local Now</v>
      </c>
      <c r="E32" s="43" t="str">
        <f ca="1">IF(F32="","",IF(INDEX(Data!$BR:$BR,MATCH(F32,Data!$A:$A,0),1)=0,"",INDEX(Data!$BR:$BR,MATCH(F32,Data!$A:$A,0),1)))</f>
        <v/>
      </c>
      <c r="F32" s="43" t="str" cm="1">
        <f t="array" aca="1" ref="F32" ca="1">IFERROR(_xlfn.SINGLE(INDEX(Data!$A$1:E$1009,_xlfn.AGGREGATE(15,6,(OFFSET(Data!$A$1,0,MATCH(F$6,Data!$1:$1,0)-1,1000,1)=IF(F$7="","Yes",F$7))/(OFFSET(Data!$A$1,0,MATCH(F$6,Data!$1:$1,0)-1,1000,1)=IF(F$7="","Yes",F$7))*ROW(Data!$C$1:$C$1009),ROW(F32)-ROW(F$7)),1)),"")</f>
        <v>HLN</v>
      </c>
      <c r="G32" s="43" t="str">
        <f ca="1">IF(H32="","",IF(INDEX(Data!$BR:$BR,MATCH(H32,Data!$A:$A,0),1)=0,"",INDEX(Data!$BR:$BR,MATCH(H32,Data!$A:$A,0),1)))</f>
        <v/>
      </c>
      <c r="H32" s="43" t="str" cm="1">
        <f t="array" aca="1" ref="H32" ca="1">IFERROR(_xlfn.SINGLE(INDEX(Data!$A$1:G$1009,_xlfn.AGGREGATE(15,6,(OFFSET(Data!$A$1,0,MATCH(H$6,Data!$1:$1,0)-1,1000,1)=IF(H$7="","Yes",H$7))/(OFFSET(Data!$A$1,0,MATCH(H$6,Data!$1:$1,0)-1,1000,1)=IF(H$7="","Yes",H$7))*ROW(Data!$C$1:$C$1009),ROW(H32)-ROW(H$7)),1)),"")</f>
        <v>Freeform</v>
      </c>
      <c r="I32" s="43" t="str">
        <f ca="1">IF(J32="","",IF(INDEX(Data!$BR:$BR,MATCH(J32,Data!$A:$A,0),1)=0,"",INDEX(Data!$BR:$BR,MATCH(J32,Data!$A:$A,0),1)))</f>
        <v/>
      </c>
      <c r="J32" s="43" t="str" cm="1">
        <f t="array" aca="1" ref="J32" ca="1">IFERROR(_xlfn.SINGLE(INDEX(Data!$A$1:J$1009,_xlfn.AGGREGATE(15,6,(OFFSET(Data!$A$1,0,MATCH(J$6,Data!$1:$1,0)-1,1000,1)=IF(J$7="","Yes",J$7))/(OFFSET(Data!$A$1,0,MATCH(J$6,Data!$1:$1,0)-1,1000,1)=IF(J$7="","Yes",J$7))*ROW(Data!$C$1:$C$1009),ROW(J32)-ROW(J$7)),1)),"")</f>
        <v>Fox Sports Regionals</v>
      </c>
      <c r="K32" s="43" t="str">
        <f ca="1">IF(L32="","",IF(INDEX(Data!$BR:$BR,MATCH(L32,Data!$A:$A,0),1)=0,"",INDEX(Data!$BR:$BR,MATCH(L32,Data!$A:$A,0),1)))</f>
        <v/>
      </c>
      <c r="L32" s="43" t="str" cm="1">
        <f t="array" aca="1" ref="L32" ca="1">IFERROR(_xlfn.SINGLE(INDEX(Data!$A$1:L$1009,_xlfn.AGGREGATE(15,6,(OFFSET(Data!$A$1,0,MATCH(L$6,Data!$1:$1,0)-1,1000,1)=IF(L$7="","Yes",L$7))/(OFFSET(Data!$A$1,0,MATCH(L$6,Data!$1:$1,0)-1,1000,1)=IF(L$7="","Yes",L$7))*ROW(Data!$C$1:$C$1009),ROW(L32)-ROW(L$7)),1)),"")</f>
        <v>ESPN 2</v>
      </c>
      <c r="M32" s="43" t="str">
        <f ca="1">IF(N32="","",IF(INDEX(Data!$BR:$BR,MATCH(N32,Data!$A:$A,0),1)=0,"",INDEX(Data!$BR:$BR,MATCH(N32,Data!$A:$A,0),1)))</f>
        <v/>
      </c>
      <c r="N32" s="43" t="str" cm="1">
        <f t="array" aca="1" ref="N32" ca="1">IFERROR(_xlfn.SINGLE(INDEX(Data!$A$1:N$1009,_xlfn.AGGREGATE(15,6,(OFFSET(Data!$A$1,0,MATCH(N$6,Data!$1:$1,0)-1,1000,1)=IF(N$7="","Yes",N$7))/(OFFSET(Data!$A$1,0,MATCH(N$6,Data!$1:$1,0)-1,1000,1)=IF(N$7="","Yes",N$7))*ROW(Data!$C$1:$C$1009),ROW(N32)-ROW(N$7)),1)),"")</f>
        <v>Disney Junior</v>
      </c>
      <c r="O32" s="43" t="str">
        <f ca="1">IF(P32="","",IF(INDEX(Data!$BR:$BR,MATCH(P32,Data!$A:$A,0),1)=0,"",INDEX(Data!$BR:$BR,MATCH(P32,Data!$A:$A,0),1)))</f>
        <v/>
      </c>
      <c r="P32" s="43" t="str" cm="1">
        <f t="array" aca="1" ref="P32" ca="1">IFERROR(_xlfn.SINGLE(INDEX(Data!$A$1:Q$1009,_xlfn.AGGREGATE(15,6,(OFFSET(Data!$A$1,0,MATCH(P$6,Data!$1:$1,0)-1,1000,1)=IF(P$7="","Yes",P$7))/(OFFSET(Data!$A$1,0,MATCH(P$6,Data!$1:$1,0)-1,1000,1)=IF(P$7="","Yes",P$7))*ROW(Data!$C$1:$C$1009),ROW(P32)-ROW(P$7)),1)),"")</f>
        <v>Cooking Channel</v>
      </c>
      <c r="Q32" s="43" t="str">
        <f ca="1">IF(R32="","",IF(INDEX(Data!$BR:$BR,MATCH(R32,Data!$A:$A,0),1)=0,"",INDEX(Data!$BR:$BR,MATCH(R32,Data!$A:$A,0),1)))</f>
        <v/>
      </c>
      <c r="R32" s="43" t="str" cm="1">
        <f t="array" aca="1" ref="R32" ca="1">IFERROR(_xlfn.SINGLE(INDEX(Data!$A$1:R$1009,_xlfn.AGGREGATE(15,6,(OFFSET(Data!$A$1,0,MATCH(R$6,Data!$1:$1,0)-1,1000,1)=IF(R$7="","Yes",R$7))/(OFFSET(Data!$A$1,0,MATCH(R$6,Data!$1:$1,0)-1,1000,1)=IF(R$7="","Yes",R$7))*ROW(Data!$C$1:$C$1009),ROW(R32)-ROW(R$7)),1)),"")</f>
        <v>CNBC World</v>
      </c>
      <c r="S32" s="43" t="str">
        <f ca="1">IF(T32="","",IF(INDEX(Data!$BR:$BR,MATCH(T32,Data!$A:$A,0),1)=0,"",INDEX(Data!$BR:$BR,MATCH(T32,Data!$A:$A,0),1)))</f>
        <v/>
      </c>
      <c r="T32" s="43" t="str" cm="1">
        <f t="array" aca="1" ref="T32" ca="1">IFERROR(_xlfn.SINGLE(INDEX(Data!$A$1:S$1009,_xlfn.AGGREGATE(15,6,(OFFSET(Data!$A$1,0,MATCH(T$6,Data!$1:$1,0)-1,1000,1)=IF(T$7="","Yes",T$7))/(OFFSET(Data!$A$1,0,MATCH(T$6,Data!$1:$1,0)-1,1000,1)=IF(T$7="","Yes",T$7))*ROW(Data!$C$1:$C$1009),ROW(T32)-ROW(T$7)),1)),"")</f>
        <v>CNBC</v>
      </c>
      <c r="U32" s="43" t="str">
        <f ca="1">IF(V32="","",IF(INDEX(Data!$BR:$BR,MATCH(V32,Data!$A:$A,0),1)=0,"",INDEX(Data!$BR:$BR,MATCH(V32,Data!$A:$A,0),1)))</f>
        <v/>
      </c>
      <c r="V32" s="43" t="str" cm="1">
        <f t="array" aca="1" ref="V32" ca="1">IFERROR(_xlfn.SINGLE(INDEX(Data!$A$1:T$1009,_xlfn.AGGREGATE(15,6,(OFFSET(Data!$A$1,0,MATCH(V$6,Data!$1:$1,0)-1,1000,1)=IF(V$7="","Yes",V$7))/(OFFSET(Data!$A$1,0,MATCH(V$6,Data!$1:$1,0)-1,1000,1)=IF(V$7="","Yes",V$7))*ROW(Data!$C$1:$C$1009),ROW(V32)-ROW(V$7)),1)),"")</f>
        <v>Cinemax Actionmax</v>
      </c>
      <c r="W32" s="43" t="str">
        <f ca="1">IF(X32="","",IF(INDEX(Data!$BR:$BR,MATCH(X32,Data!$A:$A,0),1)=0,"",INDEX(Data!$BR:$BR,MATCH(X32,Data!$A:$A,0),1)))</f>
        <v/>
      </c>
      <c r="X32" s="43" t="str" cm="1">
        <f t="array" aca="1" ref="X32" ca="1">IFERROR(_xlfn.SINGLE(INDEX(Data!$A$1:Y$1009,_xlfn.AGGREGATE(15,6,(OFFSET(Data!$A$1,0,MATCH(X$6,Data!$1:$1,0)-1,1000,1)=IF(X$7="","Yes",X$7))/(OFFSET(Data!$A$1,0,MATCH(X$6,Data!$1:$1,0)-1,1000,1)=IF(X$7="","Yes",X$7))*ROW(Data!$C$1:$C$1009),ROW(X32)-ROW(X$7)),1)),"")</f>
        <v>Cine Mexicano</v>
      </c>
      <c r="Y32" s="43" t="str">
        <f ca="1">IF(Z32="","",IF(INDEX(Data!$BR:$BR,MATCH(Z32,Data!$A:$A,0),1)=0,"",INDEX(Data!$BR:$BR,MATCH(Z32,Data!$A:$A,0),1)))</f>
        <v/>
      </c>
      <c r="Z32" s="43" t="str" cm="1">
        <f t="array" aca="1" ref="Z32" ca="1">IFERROR(_xlfn.SINGLE(INDEX(Data!$A$1:AA$1009,_xlfn.AGGREGATE(15,6,(OFFSET(Data!$A$1,0,MATCH(Z$6,Data!$1:$1,0)-1,1000,1)=IF(Z$7="","Yes",Z$7))/(OFFSET(Data!$A$1,0,MATCH(Z$6,Data!$1:$1,0)-1,1000,1)=IF(Z$7="","Yes",Z$7))*ROW(Data!$C$1:$C$1009),ROW(Z32)-ROW(Z$7)),1)),"")</f>
        <v>CW</v>
      </c>
      <c r="AA32" s="43" t="str">
        <f ca="1">IF(AB32="","",IF(INDEX(Data!$BR:$BR,MATCH(AB32,Data!$A:$A,0),1)=0,"",INDEX(Data!$BR:$BR,MATCH(AB32,Data!$A:$A,0),1)))</f>
        <v/>
      </c>
      <c r="AB32" s="43" t="str" cm="1">
        <f t="array" aca="1" ref="AB32" ca="1">IFERROR(_xlfn.SINGLE(INDEX(Data!$A$1:AC$1009,_xlfn.AGGREGATE(15,6,(OFFSET(Data!$A$1,0,MATCH(AB$6,Data!$1:$1,0)-1,1000,1)=IF(AB$7="","Yes",AB$7))/(OFFSET(Data!$A$1,0,MATCH(AB$6,Data!$1:$1,0)-1,1000,1)=IF(AB$7="","Yes",AB$7))*ROW(Data!$C$1:$C$1009),ROW(AB32)-ROW(AB$7)),1)),"")</f>
        <v>E!</v>
      </c>
      <c r="AC32" s="43" t="str">
        <f ca="1">IF(AD32="","",IF(INDEX(Data!$BR:$BR,MATCH(AD32,Data!$A:$A,0),1)=0,"",INDEX(Data!$BR:$BR,MATCH(AD32,Data!$A:$A,0),1)))</f>
        <v/>
      </c>
      <c r="AD32" s="43" t="str" cm="1">
        <f t="array" aca="1" ref="AD32" ca="1">IFERROR(_xlfn.SINGLE(INDEX(Data!$A$1:AE$1009,_xlfn.AGGREGATE(15,6,(OFFSET(Data!$A$1,0,MATCH(AD$6,Data!$1:$1,0)-1,1000,1)=IF(AD$7="","Yes",AD$7))/(OFFSET(Data!$A$1,0,MATCH(AD$6,Data!$1:$1,0)-1,1000,1)=IF(AD$7="","Yes",AD$7))*ROW(Data!$C$1:$C$1009),ROW(AD32)-ROW(AD$7)),1)),"")</f>
        <v>Comedy Central</v>
      </c>
      <c r="AE32" s="43" t="str">
        <f ca="1">IF(AF32="","",IF(INDEX(Data!$BR:$BR,MATCH(AF32,Data!$A:$A,0),1)=0,"",INDEX(Data!$BR:$BR,MATCH(AF32,Data!$A:$A,0),1)))</f>
        <v/>
      </c>
      <c r="AF32" s="43" t="str" cm="1">
        <f t="array" aca="1" ref="AF32" ca="1">IFERROR(_xlfn.SINGLE(INDEX(Data!$A$1:AM$1009,_xlfn.AGGREGATE(15,6,(OFFSET(Data!$A$1,0,MATCH(AF$6,Data!$1:$1,0)-1,1000,1)=IF(AF$7="","Yes",AF$7))/(OFFSET(Data!$A$1,0,MATCH(AF$6,Data!$1:$1,0)-1,1000,1)=IF(AF$7="","Yes",AF$7))*ROW(Data!$C$1:$C$1009),ROW(AF32)-ROW(AF$7)),1)),"")</f>
        <v/>
      </c>
      <c r="AG32" s="43" t="str">
        <f ca="1">IF(AH32="","",IF(INDEX(Data!$BR:$BR,MATCH(AH32,Data!$A:$A,0),1)=0,"",INDEX(Data!$BR:$BR,MATCH(AH32,Data!$A:$A,0),1)))</f>
        <v/>
      </c>
      <c r="AH32" s="43" t="str" cm="1">
        <f t="array" aca="1" ref="AH32" ca="1">IFERROR(_xlfn.SINGLE(INDEX(Data!$A$1:AO$1009,_xlfn.AGGREGATE(15,6,(OFFSET(Data!$A$1,0,MATCH(AH$6,Data!$1:$1,0)-1,1000,1)=IF(AH$7="","Yes",AH$7))/(OFFSET(Data!$A$1,0,MATCH(AH$6,Data!$1:$1,0)-1,1000,1)=IF(AH$7="","Yes",AH$7))*ROW(Data!$C$1:$C$1009),ROW(AH32)-ROW(AH$7)),1)),"")</f>
        <v/>
      </c>
      <c r="AI32" s="43">
        <f ca="1">IF(AJ32="","",IF(INDEX(Data!$BR:$BR,MATCH(AJ32,Data!$A:$A,0),1)=0,"",INDEX(Data!$BR:$BR,MATCH(AJ32,Data!$A:$A,0),1)))</f>
        <v>1</v>
      </c>
      <c r="AJ32" s="43" t="str" cm="1">
        <f t="array" aca="1" ref="AJ32" ca="1">IFERROR(_xlfn.SINGLE(INDEX(Data!$A$1:AQ$1009,_xlfn.AGGREGATE(15,6,(OFFSET(Data!$A$1,0,MATCH(AJ$6,Data!$1:$1,0)-1,1000,1)=IF(AJ$7="","Yes",AJ$7))/(OFFSET(Data!$A$1,0,MATCH(AJ$6,Data!$1:$1,0)-1,1000,1)=IF(AJ$7="","Yes",AJ$7))*ROW(Data!$C$1:$C$1009),ROW(AJ32)-ROW(AJ$7)),1)),"")</f>
        <v>FOX</v>
      </c>
      <c r="AK32" s="43" t="str">
        <f ca="1">IF(AL32="","",IF(INDEX(Data!$BR:$BR,MATCH(AL32,Data!$A:$A,0),1)=0,"",INDEX(Data!$BR:$BR,MATCH(AL32,Data!$A:$A,0),1)))</f>
        <v/>
      </c>
      <c r="AL32" s="43" t="str" cm="1">
        <f t="array" aca="1" ref="AL32" ca="1">IFERROR(_xlfn.SINGLE(INDEX(Data!$A$1:AS$1009,_xlfn.AGGREGATE(15,6,(OFFSET(Data!$A$1,0,MATCH(AL$6,Data!$1:$1,0)-1,1000,1)=IF(AL$7="","Yes",AL$7))/(OFFSET(Data!$A$1,0,MATCH(AL$6,Data!$1:$1,0)-1,1000,1)=IF(AL$7="","Yes",AL$7))*ROW(Data!$C$1:$C$1009),ROW(AL32)-ROW(AL$7)),1)),"")</f>
        <v/>
      </c>
      <c r="AM32" s="43" t="str">
        <f ca="1">IF(AN32="","",IF(INDEX(Data!$BR:$BR,MATCH(AN32,Data!$A:$A,0),1)=0,"",INDEX(Data!$BR:$BR,MATCH(AN32,Data!$A:$A,0),1)))</f>
        <v/>
      </c>
      <c r="AN32" s="43" t="str" cm="1">
        <f t="array" aca="1" ref="AN32" ca="1">IFERROR(_xlfn.SINGLE(INDEX(Data!$A$1:AU$1009,_xlfn.AGGREGATE(15,6,(OFFSET(Data!$A$1,0,MATCH(AN$6,Data!$1:$1,0)-1,1000,1)=IF(AN$7="","Yes",AN$7))/(OFFSET(Data!$A$1,0,MATCH(AN$6,Data!$1:$1,0)-1,1000,1)=IF(AN$7="","Yes",AN$7))*ROW(Data!$C$1:$C$1009),ROW(AN32)-ROW(AN$7)),1)),"")</f>
        <v>FYI</v>
      </c>
    </row>
    <row r="33" spans="1:40" ht="24" x14ac:dyDescent="0.4">
      <c r="A33" s="43" t="str">
        <f ca="1">IF(B33="","",IF(INDEX(Data!$BR:$BR,MATCH(B33,Data!$A:$A,0),1)=0,"",INDEX(Data!$BR:$BR,MATCH(B33,Data!$A:$A,0),1)))</f>
        <v/>
      </c>
      <c r="B33" s="43" t="str" cm="1">
        <f t="array" aca="1" ref="B33" ca="1">IFERROR(_xlfn.SINGLE(INDEX(Data!A$1:$A$1007,_xlfn.AGGREGATE(15,6,(OFFSET(Data!$A$1,0,MATCH(B$6,Data!$1:$1,0)-1,1000,1)=IF(B$7="","Yes",B$7))/(OFFSET(Data!$A$1,0,MATCH(B$6,Data!$1:$1,0)-1,1000,1)=IF(B$7="","Yes",B$7))*ROW(Data!$C$1:$C$1007),ROW(B33)-ROW(B$7)),1)),"")</f>
        <v>Great American Country</v>
      </c>
      <c r="C33" s="43" t="str">
        <f ca="1">IF(D33="","",IF(INDEX(Data!$BR:$BR,MATCH(D33,Data!$A:$A,0),1)=0,"",INDEX(Data!$BR:$BR,MATCH(D33,Data!$A:$A,0),1)))</f>
        <v/>
      </c>
      <c r="D33" s="43" t="str" cm="1">
        <f t="array" aca="1" ref="D33" ca="1">IFERROR(_xlfn.SINGLE(INDEX(Data!$A$1:C$1007,_xlfn.AGGREGATE(15,6,(OFFSET(Data!$A$1,0,MATCH(D$6,Data!$1:$1,0)-1,1000,1)=IF(D$7="","Yes",D$7))/(OFFSET(Data!$A$1,0,MATCH(D$6,Data!$1:$1,0)-1,1000,1)=IF(D$7="","Yes",D$7))*ROW(Data!$C$1:$C$1007),ROW(D33)-ROW(D$7)),1)),"")</f>
        <v>Motor Trend</v>
      </c>
      <c r="E33" s="43" t="str">
        <f ca="1">IF(F33="","",IF(INDEX(Data!$BR:$BR,MATCH(F33,Data!$A:$A,0),1)=0,"",INDEX(Data!$BR:$BR,MATCH(F33,Data!$A:$A,0),1)))</f>
        <v/>
      </c>
      <c r="F33" s="43" t="str" cm="1">
        <f t="array" aca="1" ref="F33" ca="1">IFERROR(_xlfn.SINGLE(INDEX(Data!$A$1:E$1009,_xlfn.AGGREGATE(15,6,(OFFSET(Data!$A$1,0,MATCH(F$6,Data!$1:$1,0)-1,1000,1)=IF(F$7="","Yes",F$7))/(OFFSET(Data!$A$1,0,MATCH(F$6,Data!$1:$1,0)-1,1000,1)=IF(F$7="","Yes",F$7))*ROW(Data!$C$1:$C$1009),ROW(F33)-ROW(F$7)),1)),"")</f>
        <v>IFC</v>
      </c>
      <c r="G33" s="43" t="str">
        <f ca="1">IF(H33="","",IF(INDEX(Data!$BR:$BR,MATCH(H33,Data!$A:$A,0),1)=0,"",INDEX(Data!$BR:$BR,MATCH(H33,Data!$A:$A,0),1)))</f>
        <v/>
      </c>
      <c r="H33" s="43" t="str" cm="1">
        <f t="array" aca="1" ref="H33" ca="1">IFERROR(_xlfn.SINGLE(INDEX(Data!$A$1:G$1009,_xlfn.AGGREGATE(15,6,(OFFSET(Data!$A$1,0,MATCH(H$6,Data!$1:$1,0)-1,1000,1)=IF(H$7="","Yes",H$7))/(OFFSET(Data!$A$1,0,MATCH(H$6,Data!$1:$1,0)-1,1000,1)=IF(H$7="","Yes",H$7))*ROW(Data!$C$1:$C$1009),ROW(H33)-ROW(H$7)),1)),"")</f>
        <v>Fuse</v>
      </c>
      <c r="I33" s="43" t="str">
        <f ca="1">IF(J33="","",IF(INDEX(Data!$BR:$BR,MATCH(J33,Data!$A:$A,0),1)=0,"",INDEX(Data!$BR:$BR,MATCH(J33,Data!$A:$A,0),1)))</f>
        <v/>
      </c>
      <c r="J33" s="43" t="str" cm="1">
        <f t="array" aca="1" ref="J33" ca="1">IFERROR(_xlfn.SINGLE(INDEX(Data!$A$1:J$1009,_xlfn.AGGREGATE(15,6,(OFFSET(Data!$A$1,0,MATCH(J$6,Data!$1:$1,0)-1,1000,1)=IF(J$7="","Yes",J$7))/(OFFSET(Data!$A$1,0,MATCH(J$6,Data!$1:$1,0)-1,1000,1)=IF(J$7="","Yes",J$7))*ROW(Data!$C$1:$C$1009),ROW(J33)-ROW(J$7)),1)),"")</f>
        <v>Freeform</v>
      </c>
      <c r="K33" s="43" t="str">
        <f ca="1">IF(L33="","",IF(INDEX(Data!$BR:$BR,MATCH(L33,Data!$A:$A,0),1)=0,"",INDEX(Data!$BR:$BR,MATCH(L33,Data!$A:$A,0),1)))</f>
        <v/>
      </c>
      <c r="L33" s="43" t="str" cm="1">
        <f t="array" aca="1" ref="L33" ca="1">IFERROR(_xlfn.SINGLE(INDEX(Data!$A$1:L$1009,_xlfn.AGGREGATE(15,6,(OFFSET(Data!$A$1,0,MATCH(L$6,Data!$1:$1,0)-1,1000,1)=IF(L$7="","Yes",L$7))/(OFFSET(Data!$A$1,0,MATCH(L$6,Data!$1:$1,0)-1,1000,1)=IF(L$7="","Yes",L$7))*ROW(Data!$C$1:$C$1009),ROW(L33)-ROW(L$7)),1)),"")</f>
        <v>ESPNews</v>
      </c>
      <c r="M33" s="43" t="str">
        <f ca="1">IF(N33="","",IF(INDEX(Data!$BR:$BR,MATCH(N33,Data!$A:$A,0),1)=0,"",INDEX(Data!$BR:$BR,MATCH(N33,Data!$A:$A,0),1)))</f>
        <v/>
      </c>
      <c r="N33" s="43" t="str" cm="1">
        <f t="array" aca="1" ref="N33" ca="1">IFERROR(_xlfn.SINGLE(INDEX(Data!$A$1:N$1009,_xlfn.AGGREGATE(15,6,(OFFSET(Data!$A$1,0,MATCH(N$6,Data!$1:$1,0)-1,1000,1)=IF(N$7="","Yes",N$7))/(OFFSET(Data!$A$1,0,MATCH(N$6,Data!$1:$1,0)-1,1000,1)=IF(N$7="","Yes",N$7))*ROW(Data!$C$1:$C$1009),ROW(N33)-ROW(N$7)),1)),"")</f>
        <v>Disney XD</v>
      </c>
      <c r="O33" s="43" t="str">
        <f ca="1">IF(P33="","",IF(INDEX(Data!$BR:$BR,MATCH(P33,Data!$A:$A,0),1)=0,"",INDEX(Data!$BR:$BR,MATCH(P33,Data!$A:$A,0),1)))</f>
        <v/>
      </c>
      <c r="P33" s="43" t="str" cm="1">
        <f t="array" aca="1" ref="P33" ca="1">IFERROR(_xlfn.SINGLE(INDEX(Data!$A$1:Q$1009,_xlfn.AGGREGATE(15,6,(OFFSET(Data!$A$1,0,MATCH(P$6,Data!$1:$1,0)-1,1000,1)=IF(P$7="","Yes",P$7))/(OFFSET(Data!$A$1,0,MATCH(P$6,Data!$1:$1,0)-1,1000,1)=IF(P$7="","Yes",P$7))*ROW(Data!$C$1:$C$1009),ROW(P33)-ROW(P$7)),1)),"")</f>
        <v>C-SPAN</v>
      </c>
      <c r="Q33" s="43" t="str">
        <f ca="1">IF(R33="","",IF(INDEX(Data!$BR:$BR,MATCH(R33,Data!$A:$A,0),1)=0,"",INDEX(Data!$BR:$BR,MATCH(R33,Data!$A:$A,0),1)))</f>
        <v/>
      </c>
      <c r="R33" s="43" t="str" cm="1">
        <f t="array" aca="1" ref="R33" ca="1">IFERROR(_xlfn.SINGLE(INDEX(Data!$A$1:R$1009,_xlfn.AGGREGATE(15,6,(OFFSET(Data!$A$1,0,MATCH(R$6,Data!$1:$1,0)-1,1000,1)=IF(R$7="","Yes",R$7))/(OFFSET(Data!$A$1,0,MATCH(R$6,Data!$1:$1,0)-1,1000,1)=IF(R$7="","Yes",R$7))*ROW(Data!$C$1:$C$1009),ROW(R33)-ROW(R$7)),1)),"")</f>
        <v>CNN</v>
      </c>
      <c r="S33" s="43" t="str">
        <f ca="1">IF(T33="","",IF(INDEX(Data!$BR:$BR,MATCH(T33,Data!$A:$A,0),1)=0,"",INDEX(Data!$BR:$BR,MATCH(T33,Data!$A:$A,0),1)))</f>
        <v/>
      </c>
      <c r="T33" s="43" t="str" cm="1">
        <f t="array" aca="1" ref="T33" ca="1">IFERROR(_xlfn.SINGLE(INDEX(Data!$A$1:S$1009,_xlfn.AGGREGATE(15,6,(OFFSET(Data!$A$1,0,MATCH(T$6,Data!$1:$1,0)-1,1000,1)=IF(T$7="","Yes",T$7))/(OFFSET(Data!$A$1,0,MATCH(T$6,Data!$1:$1,0)-1,1000,1)=IF(T$7="","Yes",T$7))*ROW(Data!$C$1:$C$1009),ROW(T33)-ROW(T$7)),1)),"")</f>
        <v>CNBC World</v>
      </c>
      <c r="U33" s="43" t="str">
        <f ca="1">IF(V33="","",IF(INDEX(Data!$BR:$BR,MATCH(V33,Data!$A:$A,0),1)=0,"",INDEX(Data!$BR:$BR,MATCH(V33,Data!$A:$A,0),1)))</f>
        <v/>
      </c>
      <c r="V33" s="43" t="str" cm="1">
        <f t="array" aca="1" ref="V33" ca="1">IFERROR(_xlfn.SINGLE(INDEX(Data!$A$1:T$1009,_xlfn.AGGREGATE(15,6,(OFFSET(Data!$A$1,0,MATCH(V$6,Data!$1:$1,0)-1,1000,1)=IF(V$7="","Yes",V$7))/(OFFSET(Data!$A$1,0,MATCH(V$6,Data!$1:$1,0)-1,1000,1)=IF(V$7="","Yes",V$7))*ROW(Data!$C$1:$C$1009),ROW(V33)-ROW(V$7)),1)),"")</f>
        <v>CMT</v>
      </c>
      <c r="W33" s="43" t="str">
        <f ca="1">IF(X33="","",IF(INDEX(Data!$BR:$BR,MATCH(X33,Data!$A:$A,0),1)=0,"",INDEX(Data!$BR:$BR,MATCH(X33,Data!$A:$A,0),1)))</f>
        <v/>
      </c>
      <c r="X33" s="43" t="str" cm="1">
        <f t="array" aca="1" ref="X33" ca="1">IFERROR(_xlfn.SINGLE(INDEX(Data!$A$1:Y$1009,_xlfn.AGGREGATE(15,6,(OFFSET(Data!$A$1,0,MATCH(X$6,Data!$1:$1,0)-1,1000,1)=IF(X$7="","Yes",X$7))/(OFFSET(Data!$A$1,0,MATCH(X$6,Data!$1:$1,0)-1,1000,1)=IF(X$7="","Yes",X$7))*ROW(Data!$C$1:$C$1009),ROW(X33)-ROW(X$7)),1)),"")</f>
        <v>Cine Nostalgia</v>
      </c>
      <c r="Y33" s="43" t="str">
        <f ca="1">IF(Z33="","",IF(INDEX(Data!$BR:$BR,MATCH(Z33,Data!$A:$A,0),1)=0,"",INDEX(Data!$BR:$BR,MATCH(Z33,Data!$A:$A,0),1)))</f>
        <v/>
      </c>
      <c r="Z33" s="43" t="str" cm="1">
        <f t="array" aca="1" ref="Z33" ca="1">IFERROR(_xlfn.SINGLE(INDEX(Data!$A$1:AA$1009,_xlfn.AGGREGATE(15,6,(OFFSET(Data!$A$1,0,MATCH(Z$6,Data!$1:$1,0)-1,1000,1)=IF(Z$7="","Yes",Z$7))/(OFFSET(Data!$A$1,0,MATCH(Z$6,Data!$1:$1,0)-1,1000,1)=IF(Z$7="","Yes",Z$7))*ROW(Data!$C$1:$C$1009),ROW(Z33)-ROW(Z$7)),1)),"")</f>
        <v>Discovery Channel</v>
      </c>
      <c r="AA33" s="43" t="str">
        <f ca="1">IF(AB33="","",IF(INDEX(Data!$BR:$BR,MATCH(AB33,Data!$A:$A,0),1)=0,"",INDEX(Data!$BR:$BR,MATCH(AB33,Data!$A:$A,0),1)))</f>
        <v/>
      </c>
      <c r="AB33" s="43" t="str" cm="1">
        <f t="array" aca="1" ref="AB33" ca="1">IFERROR(_xlfn.SINGLE(INDEX(Data!$A$1:AC$1009,_xlfn.AGGREGATE(15,6,(OFFSET(Data!$A$1,0,MATCH(AB$6,Data!$1:$1,0)-1,1000,1)=IF(AB$7="","Yes",AB$7))/(OFFSET(Data!$A$1,0,MATCH(AB$6,Data!$1:$1,0)-1,1000,1)=IF(AB$7="","Yes",AB$7))*ROW(Data!$C$1:$C$1009),ROW(AB33)-ROW(AB$7)),1)),"")</f>
        <v>ESPN</v>
      </c>
      <c r="AC33" s="43" t="str">
        <f ca="1">IF(AD33="","",IF(INDEX(Data!$BR:$BR,MATCH(AD33,Data!$A:$A,0),1)=0,"",INDEX(Data!$BR:$BR,MATCH(AD33,Data!$A:$A,0),1)))</f>
        <v/>
      </c>
      <c r="AD33" s="43" t="str" cm="1">
        <f t="array" aca="1" ref="AD33" ca="1">IFERROR(_xlfn.SINGLE(INDEX(Data!$A$1:AE$1009,_xlfn.AGGREGATE(15,6,(OFFSET(Data!$A$1,0,MATCH(AD$6,Data!$1:$1,0)-1,1000,1)=IF(AD$7="","Yes",AD$7))/(OFFSET(Data!$A$1,0,MATCH(AD$6,Data!$1:$1,0)-1,1000,1)=IF(AD$7="","Yes",AD$7))*ROW(Data!$C$1:$C$1009),ROW(AD33)-ROW(AD$7)),1)),"")</f>
        <v>Comet TV</v>
      </c>
      <c r="AE33" s="43" t="str">
        <f ca="1">IF(AF33="","",IF(INDEX(Data!$BR:$BR,MATCH(AF33,Data!$A:$A,0),1)=0,"",INDEX(Data!$BR:$BR,MATCH(AF33,Data!$A:$A,0),1)))</f>
        <v/>
      </c>
      <c r="AF33" s="43" t="str" cm="1">
        <f t="array" aca="1" ref="AF33" ca="1">IFERROR(_xlfn.SINGLE(INDEX(Data!$A$1:AM$1009,_xlfn.AGGREGATE(15,6,(OFFSET(Data!$A$1,0,MATCH(AF$6,Data!$1:$1,0)-1,1000,1)=IF(AF$7="","Yes",AF$7))/(OFFSET(Data!$A$1,0,MATCH(AF$6,Data!$1:$1,0)-1,1000,1)=IF(AF$7="","Yes",AF$7))*ROW(Data!$C$1:$C$1009),ROW(AF33)-ROW(AF$7)),1)),"")</f>
        <v/>
      </c>
      <c r="AG33" s="43" t="str">
        <f ca="1">IF(AH33="","",IF(INDEX(Data!$BR:$BR,MATCH(AH33,Data!$A:$A,0),1)=0,"",INDEX(Data!$BR:$BR,MATCH(AH33,Data!$A:$A,0),1)))</f>
        <v/>
      </c>
      <c r="AH33" s="43" t="str" cm="1">
        <f t="array" aca="1" ref="AH33" ca="1">IFERROR(_xlfn.SINGLE(INDEX(Data!$A$1:AO$1009,_xlfn.AGGREGATE(15,6,(OFFSET(Data!$A$1,0,MATCH(AH$6,Data!$1:$1,0)-1,1000,1)=IF(AH$7="","Yes",AH$7))/(OFFSET(Data!$A$1,0,MATCH(AH$6,Data!$1:$1,0)-1,1000,1)=IF(AH$7="","Yes",AH$7))*ROW(Data!$C$1:$C$1009),ROW(AH33)-ROW(AH$7)),1)),"")</f>
        <v/>
      </c>
      <c r="AI33" s="43" t="str">
        <f ca="1">IF(AJ33="","",IF(INDEX(Data!$BR:$BR,MATCH(AJ33,Data!$A:$A,0),1)=0,"",INDEX(Data!$BR:$BR,MATCH(AJ33,Data!$A:$A,0),1)))</f>
        <v/>
      </c>
      <c r="AJ33" s="43" t="str" cm="1">
        <f t="array" aca="1" ref="AJ33" ca="1">IFERROR(_xlfn.SINGLE(INDEX(Data!$A$1:AQ$1009,_xlfn.AGGREGATE(15,6,(OFFSET(Data!$A$1,0,MATCH(AJ$6,Data!$1:$1,0)-1,1000,1)=IF(AJ$7="","Yes",AJ$7))/(OFFSET(Data!$A$1,0,MATCH(AJ$6,Data!$1:$1,0)-1,1000,1)=IF(AJ$7="","Yes",AJ$7))*ROW(Data!$C$1:$C$1009),ROW(AJ33)-ROW(AJ$7)),1)),"")</f>
        <v>Fox Business</v>
      </c>
      <c r="AK33" s="43" t="str">
        <f ca="1">IF(AL33="","",IF(INDEX(Data!$BR:$BR,MATCH(AL33,Data!$A:$A,0),1)=0,"",INDEX(Data!$BR:$BR,MATCH(AL33,Data!$A:$A,0),1)))</f>
        <v/>
      </c>
      <c r="AL33" s="43" t="str" cm="1">
        <f t="array" aca="1" ref="AL33" ca="1">IFERROR(_xlfn.SINGLE(INDEX(Data!$A$1:AS$1009,_xlfn.AGGREGATE(15,6,(OFFSET(Data!$A$1,0,MATCH(AL$6,Data!$1:$1,0)-1,1000,1)=IF(AL$7="","Yes",AL$7))/(OFFSET(Data!$A$1,0,MATCH(AL$6,Data!$1:$1,0)-1,1000,1)=IF(AL$7="","Yes",AL$7))*ROW(Data!$C$1:$C$1009),ROW(AL33)-ROW(AL$7)),1)),"")</f>
        <v/>
      </c>
      <c r="AM33" s="43" t="str">
        <f ca="1">IF(AN33="","",IF(INDEX(Data!$BR:$BR,MATCH(AN33,Data!$A:$A,0),1)=0,"",INDEX(Data!$BR:$BR,MATCH(AN33,Data!$A:$A,0),1)))</f>
        <v/>
      </c>
      <c r="AN33" s="43" t="str" cm="1">
        <f t="array" aca="1" ref="AN33" ca="1">IFERROR(_xlfn.SINGLE(INDEX(Data!$A$1:AU$1009,_xlfn.AGGREGATE(15,6,(OFFSET(Data!$A$1,0,MATCH(AN$6,Data!$1:$1,0)-1,1000,1)=IF(AN$7="","Yes",AN$7))/(OFFSET(Data!$A$1,0,MATCH(AN$6,Data!$1:$1,0)-1,1000,1)=IF(AN$7="","Yes",AN$7))*ROW(Data!$C$1:$C$1009),ROW(AN33)-ROW(AN$7)),1)),"")</f>
        <v>Game Show Network</v>
      </c>
    </row>
    <row r="34" spans="1:40" ht="24" x14ac:dyDescent="0.4">
      <c r="A34" s="43" t="str">
        <f ca="1">IF(B34="","",IF(INDEX(Data!$BR:$BR,MATCH(B34,Data!$A:$A,0),1)=0,"",INDEX(Data!$BR:$BR,MATCH(B34,Data!$A:$A,0),1)))</f>
        <v/>
      </c>
      <c r="B34" s="43" t="str" cm="1">
        <f t="array" aca="1" ref="B34" ca="1">IFERROR(_xlfn.SINGLE(INDEX(Data!A$1:$A$1007,_xlfn.AGGREGATE(15,6,(OFFSET(Data!$A$1,0,MATCH(B$6,Data!$1:$1,0)-1,1000,1)=IF(B$7="","Yes",B$7))/(OFFSET(Data!$A$1,0,MATCH(B$6,Data!$1:$1,0)-1,1000,1)=IF(B$7="","Yes",B$7))*ROW(Data!$C$1:$C$1007),ROW(B34)-ROW(B$7)),1)),"")</f>
        <v>Hallmark</v>
      </c>
      <c r="C34" s="43" t="str">
        <f ca="1">IF(D34="","",IF(INDEX(Data!$BR:$BR,MATCH(D34,Data!$A:$A,0),1)=0,"",INDEX(Data!$BR:$BR,MATCH(D34,Data!$A:$A,0),1)))</f>
        <v/>
      </c>
      <c r="D34" s="43" t="str" cm="1">
        <f t="array" aca="1" ref="D34" ca="1">IFERROR(_xlfn.SINGLE(INDEX(Data!$A$1:C$1007,_xlfn.AGGREGATE(15,6,(OFFSET(Data!$A$1,0,MATCH(D$6,Data!$1:$1,0)-1,1000,1)=IF(D$7="","Yes",D$7))/(OFFSET(Data!$A$1,0,MATCH(D$6,Data!$1:$1,0)-1,1000,1)=IF(D$7="","Yes",D$7))*ROW(Data!$C$1:$C$1007),ROW(D34)-ROW(D$7)),1)),"")</f>
        <v>Newsy</v>
      </c>
      <c r="E34" s="43" t="str">
        <f ca="1">IF(F34="","",IF(INDEX(Data!$BR:$BR,MATCH(F34,Data!$A:$A,0),1)=0,"",INDEX(Data!$BR:$BR,MATCH(F34,Data!$A:$A,0),1)))</f>
        <v/>
      </c>
      <c r="F34" s="43" t="str" cm="1">
        <f t="array" aca="1" ref="F34" ca="1">IFERROR(_xlfn.SINGLE(INDEX(Data!$A$1:E$1009,_xlfn.AGGREGATE(15,6,(OFFSET(Data!$A$1,0,MATCH(F$6,Data!$1:$1,0)-1,1000,1)=IF(F$7="","Yes",F$7))/(OFFSET(Data!$A$1,0,MATCH(F$6,Data!$1:$1,0)-1,1000,1)=IF(F$7="","Yes",F$7))*ROW(Data!$C$1:$C$1009),ROW(F34)-ROW(F$7)),1)),"")</f>
        <v>Investigation Discovery</v>
      </c>
      <c r="G34" s="43" t="str">
        <f ca="1">IF(H34="","",IF(INDEX(Data!$BR:$BR,MATCH(H34,Data!$A:$A,0),1)=0,"",INDEX(Data!$BR:$BR,MATCH(H34,Data!$A:$A,0),1)))</f>
        <v/>
      </c>
      <c r="H34" s="43" t="str" cm="1">
        <f t="array" aca="1" ref="H34" ca="1">IFERROR(_xlfn.SINGLE(INDEX(Data!$A$1:G$1009,_xlfn.AGGREGATE(15,6,(OFFSET(Data!$A$1,0,MATCH(H$6,Data!$1:$1,0)-1,1000,1)=IF(H$7="","Yes",H$7))/(OFFSET(Data!$A$1,0,MATCH(H$6,Data!$1:$1,0)-1,1000,1)=IF(H$7="","Yes",H$7))*ROW(Data!$C$1:$C$1009),ROW(H34)-ROW(H$7)),1)),"")</f>
        <v>FX</v>
      </c>
      <c r="I34" s="43" t="str">
        <f ca="1">IF(J34="","",IF(INDEX(Data!$BR:$BR,MATCH(J34,Data!$A:$A,0),1)=0,"",INDEX(Data!$BR:$BR,MATCH(J34,Data!$A:$A,0),1)))</f>
        <v/>
      </c>
      <c r="J34" s="43" t="str" cm="1">
        <f t="array" aca="1" ref="J34" ca="1">IFERROR(_xlfn.SINGLE(INDEX(Data!$A$1:J$1009,_xlfn.AGGREGATE(15,6,(OFFSET(Data!$A$1,0,MATCH(J$6,Data!$1:$1,0)-1,1000,1)=IF(J$7="","Yes",J$7))/(OFFSET(Data!$A$1,0,MATCH(J$6,Data!$1:$1,0)-1,1000,1)=IF(J$7="","Yes",J$7))*ROW(Data!$C$1:$C$1009),ROW(J34)-ROW(J$7)),1)),"")</f>
        <v>FX</v>
      </c>
      <c r="K34" s="43" t="str">
        <f ca="1">IF(L34="","",IF(INDEX(Data!$BR:$BR,MATCH(L34,Data!$A:$A,0),1)=0,"",INDEX(Data!$BR:$BR,MATCH(L34,Data!$A:$A,0),1)))</f>
        <v/>
      </c>
      <c r="L34" s="43" t="str" cm="1">
        <f t="array" aca="1" ref="L34" ca="1">IFERROR(_xlfn.SINGLE(INDEX(Data!$A$1:L$1009,_xlfn.AGGREGATE(15,6,(OFFSET(Data!$A$1,0,MATCH(L$6,Data!$1:$1,0)-1,1000,1)=IF(L$7="","Yes",L$7))/(OFFSET(Data!$A$1,0,MATCH(L$6,Data!$1:$1,0)-1,1000,1)=IF(L$7="","Yes",L$7))*ROW(Data!$C$1:$C$1009),ROW(L34)-ROW(L$7)),1)),"")</f>
        <v>ESPNu</v>
      </c>
      <c r="M34" s="43" t="str">
        <f ca="1">IF(N34="","",IF(INDEX(Data!$BR:$BR,MATCH(N34,Data!$A:$A,0),1)=0,"",INDEX(Data!$BR:$BR,MATCH(N34,Data!$A:$A,0),1)))</f>
        <v/>
      </c>
      <c r="N34" s="43" t="str" cm="1">
        <f t="array" aca="1" ref="N34" ca="1">IFERROR(_xlfn.SINGLE(INDEX(Data!$A$1:N$1009,_xlfn.AGGREGATE(15,6,(OFFSET(Data!$A$1,0,MATCH(N$6,Data!$1:$1,0)-1,1000,1)=IF(N$7="","Yes",N$7))/(OFFSET(Data!$A$1,0,MATCH(N$6,Data!$1:$1,0)-1,1000,1)=IF(N$7="","Yes",N$7))*ROW(Data!$C$1:$C$1009),ROW(N34)-ROW(N$7)),1)),"")</f>
        <v>E!</v>
      </c>
      <c r="O34" s="43" t="str">
        <f ca="1">IF(P34="","",IF(INDEX(Data!$BR:$BR,MATCH(P34,Data!$A:$A,0),1)=0,"",INDEX(Data!$BR:$BR,MATCH(P34,Data!$A:$A,0),1)))</f>
        <v/>
      </c>
      <c r="P34" s="43" t="str" cm="1">
        <f t="array" aca="1" ref="P34" ca="1">IFERROR(_xlfn.SINGLE(INDEX(Data!$A$1:Q$1009,_xlfn.AGGREGATE(15,6,(OFFSET(Data!$A$1,0,MATCH(P$6,Data!$1:$1,0)-1,1000,1)=IF(P$7="","Yes",P$7))/(OFFSET(Data!$A$1,0,MATCH(P$6,Data!$1:$1,0)-1,1000,1)=IF(P$7="","Yes",P$7))*ROW(Data!$C$1:$C$1009),ROW(P34)-ROW(P$7)),1)),"")</f>
        <v>C-SPAN2</v>
      </c>
      <c r="Q34" s="43" t="str">
        <f ca="1">IF(R34="","",IF(INDEX(Data!$BR:$BR,MATCH(R34,Data!$A:$A,0),1)=0,"",INDEX(Data!$BR:$BR,MATCH(R34,Data!$A:$A,0),1)))</f>
        <v/>
      </c>
      <c r="R34" s="43" t="str" cm="1">
        <f t="array" aca="1" ref="R34" ca="1">IFERROR(_xlfn.SINGLE(INDEX(Data!$A$1:R$1009,_xlfn.AGGREGATE(15,6,(OFFSET(Data!$A$1,0,MATCH(R$6,Data!$1:$1,0)-1,1000,1)=IF(R$7="","Yes",R$7))/(OFFSET(Data!$A$1,0,MATCH(R$6,Data!$1:$1,0)-1,1000,1)=IF(R$7="","Yes",R$7))*ROW(Data!$C$1:$C$1009),ROW(R34)-ROW(R$7)),1)),"")</f>
        <v>CNNe</v>
      </c>
      <c r="S34" s="43" t="str">
        <f ca="1">IF(T34="","",IF(INDEX(Data!$BR:$BR,MATCH(T34,Data!$A:$A,0),1)=0,"",INDEX(Data!$BR:$BR,MATCH(T34,Data!$A:$A,0),1)))</f>
        <v/>
      </c>
      <c r="T34" s="43" t="str" cm="1">
        <f t="array" aca="1" ref="T34" ca="1">IFERROR(_xlfn.SINGLE(INDEX(Data!$A$1:S$1009,_xlfn.AGGREGATE(15,6,(OFFSET(Data!$A$1,0,MATCH(T$6,Data!$1:$1,0)-1,1000,1)=IF(T$7="","Yes",T$7))/(OFFSET(Data!$A$1,0,MATCH(T$6,Data!$1:$1,0)-1,1000,1)=IF(T$7="","Yes",T$7))*ROW(Data!$C$1:$C$1009),ROW(T34)-ROW(T$7)),1)),"")</f>
        <v>CNN</v>
      </c>
      <c r="U34" s="43" t="str">
        <f ca="1">IF(V34="","",IF(INDEX(Data!$BR:$BR,MATCH(V34,Data!$A:$A,0),1)=0,"",INDEX(Data!$BR:$BR,MATCH(V34,Data!$A:$A,0),1)))</f>
        <v/>
      </c>
      <c r="V34" s="43" t="str" cm="1">
        <f t="array" aca="1" ref="V34" ca="1">IFERROR(_xlfn.SINGLE(INDEX(Data!$A$1:T$1009,_xlfn.AGGREGATE(15,6,(OFFSET(Data!$A$1,0,MATCH(V$6,Data!$1:$1,0)-1,1000,1)=IF(V$7="","Yes",V$7))/(OFFSET(Data!$A$1,0,MATCH(V$6,Data!$1:$1,0)-1,1000,1)=IF(V$7="","Yes",V$7))*ROW(Data!$C$1:$C$1009),ROW(V34)-ROW(V$7)),1)),"")</f>
        <v>CNBC</v>
      </c>
      <c r="W34" s="43" t="str">
        <f ca="1">IF(X34="","",IF(INDEX(Data!$BR:$BR,MATCH(X34,Data!$A:$A,0),1)=0,"",INDEX(Data!$BR:$BR,MATCH(X34,Data!$A:$A,0),1)))</f>
        <v/>
      </c>
      <c r="X34" s="43" t="str" cm="1">
        <f t="array" aca="1" ref="X34" ca="1">IFERROR(_xlfn.SINGLE(INDEX(Data!$A$1:Y$1009,_xlfn.AGGREGATE(15,6,(OFFSET(Data!$A$1,0,MATCH(X$6,Data!$1:$1,0)-1,1000,1)=IF(X$7="","Yes",X$7))/(OFFSET(Data!$A$1,0,MATCH(X$6,Data!$1:$1,0)-1,1000,1)=IF(X$7="","Yes",X$7))*ROW(Data!$C$1:$C$1009),ROW(X34)-ROW(X$7)),1)),"")</f>
        <v>Cine Sony</v>
      </c>
      <c r="Y34" s="43" t="str">
        <f ca="1">IF(Z34="","",IF(INDEX(Data!$BR:$BR,MATCH(Z34,Data!$A:$A,0),1)=0,"",INDEX(Data!$BR:$BR,MATCH(Z34,Data!$A:$A,0),1)))</f>
        <v/>
      </c>
      <c r="Z34" s="43" t="str" cm="1">
        <f t="array" aca="1" ref="Z34" ca="1">IFERROR(_xlfn.SINGLE(INDEX(Data!$A$1:AA$1009,_xlfn.AGGREGATE(15,6,(OFFSET(Data!$A$1,0,MATCH(Z$6,Data!$1:$1,0)-1,1000,1)=IF(Z$7="","Yes",Z$7))/(OFFSET(Data!$A$1,0,MATCH(Z$6,Data!$1:$1,0)-1,1000,1)=IF(Z$7="","Yes",Z$7))*ROW(Data!$C$1:$C$1009),ROW(Z34)-ROW(Z$7)),1)),"")</f>
        <v>Disney Channel</v>
      </c>
      <c r="AA34" s="43" t="str">
        <f ca="1">IF(AB34="","",IF(INDEX(Data!$BR:$BR,MATCH(AB34,Data!$A:$A,0),1)=0,"",INDEX(Data!$BR:$BR,MATCH(AB34,Data!$A:$A,0),1)))</f>
        <v/>
      </c>
      <c r="AB34" s="43" t="str" cm="1">
        <f t="array" aca="1" ref="AB34" ca="1">IFERROR(_xlfn.SINGLE(INDEX(Data!$A$1:AC$1009,_xlfn.AGGREGATE(15,6,(OFFSET(Data!$A$1,0,MATCH(AB$6,Data!$1:$1,0)-1,1000,1)=IF(AB$7="","Yes",AB$7))/(OFFSET(Data!$A$1,0,MATCH(AB$6,Data!$1:$1,0)-1,1000,1)=IF(AB$7="","Yes",AB$7))*ROW(Data!$C$1:$C$1009),ROW(AB34)-ROW(AB$7)),1)),"")</f>
        <v>ESPN 2</v>
      </c>
      <c r="AC34" s="43" t="str">
        <f ca="1">IF(AD34="","",IF(INDEX(Data!$BR:$BR,MATCH(AD34,Data!$A:$A,0),1)=0,"",INDEX(Data!$BR:$BR,MATCH(AD34,Data!$A:$A,0),1)))</f>
        <v/>
      </c>
      <c r="AD34" s="43" t="str" cm="1">
        <f t="array" aca="1" ref="AD34" ca="1">IFERROR(_xlfn.SINGLE(INDEX(Data!$A$1:AE$1009,_xlfn.AGGREGATE(15,6,(OFFSET(Data!$A$1,0,MATCH(AD$6,Data!$1:$1,0)-1,1000,1)=IF(AD$7="","Yes",AD$7))/(OFFSET(Data!$A$1,0,MATCH(AD$6,Data!$1:$1,0)-1,1000,1)=IF(AD$7="","Yes",AD$7))*ROW(Data!$C$1:$C$1009),ROW(AD34)-ROW(AD$7)),1)),"")</f>
        <v>Discovery Channel</v>
      </c>
      <c r="AE34" s="43" t="str">
        <f ca="1">IF(AF34="","",IF(INDEX(Data!$BR:$BR,MATCH(AF34,Data!$A:$A,0),1)=0,"",INDEX(Data!$BR:$BR,MATCH(AF34,Data!$A:$A,0),1)))</f>
        <v/>
      </c>
      <c r="AF34" s="43" t="str" cm="1">
        <f t="array" aca="1" ref="AF34" ca="1">IFERROR(_xlfn.SINGLE(INDEX(Data!$A$1:AM$1009,_xlfn.AGGREGATE(15,6,(OFFSET(Data!$A$1,0,MATCH(AF$6,Data!$1:$1,0)-1,1000,1)=IF(AF$7="","Yes",AF$7))/(OFFSET(Data!$A$1,0,MATCH(AF$6,Data!$1:$1,0)-1,1000,1)=IF(AF$7="","Yes",AF$7))*ROW(Data!$C$1:$C$1009),ROW(AF34)-ROW(AF$7)),1)),"")</f>
        <v/>
      </c>
      <c r="AG34" s="43" t="str">
        <f ca="1">IF(AH34="","",IF(INDEX(Data!$BR:$BR,MATCH(AH34,Data!$A:$A,0),1)=0,"",INDEX(Data!$BR:$BR,MATCH(AH34,Data!$A:$A,0),1)))</f>
        <v/>
      </c>
      <c r="AH34" s="43" t="str" cm="1">
        <f t="array" aca="1" ref="AH34" ca="1">IFERROR(_xlfn.SINGLE(INDEX(Data!$A$1:AO$1009,_xlfn.AGGREGATE(15,6,(OFFSET(Data!$A$1,0,MATCH(AH$6,Data!$1:$1,0)-1,1000,1)=IF(AH$7="","Yes",AH$7))/(OFFSET(Data!$A$1,0,MATCH(AH$6,Data!$1:$1,0)-1,1000,1)=IF(AH$7="","Yes",AH$7))*ROW(Data!$C$1:$C$1009),ROW(AH34)-ROW(AH$7)),1)),"")</f>
        <v/>
      </c>
      <c r="AI34" s="43" t="str">
        <f ca="1">IF(AJ34="","",IF(INDEX(Data!$BR:$BR,MATCH(AJ34,Data!$A:$A,0),1)=0,"",INDEX(Data!$BR:$BR,MATCH(AJ34,Data!$A:$A,0),1)))</f>
        <v/>
      </c>
      <c r="AJ34" s="43" t="str" cm="1">
        <f t="array" aca="1" ref="AJ34" ca="1">IFERROR(_xlfn.SINGLE(INDEX(Data!$A$1:AQ$1009,_xlfn.AGGREGATE(15,6,(OFFSET(Data!$A$1,0,MATCH(AJ$6,Data!$1:$1,0)-1,1000,1)=IF(AJ$7="","Yes",AJ$7))/(OFFSET(Data!$A$1,0,MATCH(AJ$6,Data!$1:$1,0)-1,1000,1)=IF(AJ$7="","Yes",AJ$7))*ROW(Data!$C$1:$C$1009),ROW(AJ34)-ROW(AJ$7)),1)),"")</f>
        <v>Fox Deportes</v>
      </c>
      <c r="AK34" s="43" t="str">
        <f ca="1">IF(AL34="","",IF(INDEX(Data!$BR:$BR,MATCH(AL34,Data!$A:$A,0),1)=0,"",INDEX(Data!$BR:$BR,MATCH(AL34,Data!$A:$A,0),1)))</f>
        <v/>
      </c>
      <c r="AL34" s="43" t="str" cm="1">
        <f t="array" aca="1" ref="AL34" ca="1">IFERROR(_xlfn.SINGLE(INDEX(Data!$A$1:AS$1009,_xlfn.AGGREGATE(15,6,(OFFSET(Data!$A$1,0,MATCH(AL$6,Data!$1:$1,0)-1,1000,1)=IF(AL$7="","Yes",AL$7))/(OFFSET(Data!$A$1,0,MATCH(AL$6,Data!$1:$1,0)-1,1000,1)=IF(AL$7="","Yes",AL$7))*ROW(Data!$C$1:$C$1009),ROW(AL34)-ROW(AL$7)),1)),"")</f>
        <v/>
      </c>
      <c r="AM34" s="43" t="str">
        <f ca="1">IF(AN34="","",IF(INDEX(Data!$BR:$BR,MATCH(AN34,Data!$A:$A,0),1)=0,"",INDEX(Data!$BR:$BR,MATCH(AN34,Data!$A:$A,0),1)))</f>
        <v/>
      </c>
      <c r="AN34" s="43" t="str" cm="1">
        <f t="array" aca="1" ref="AN34" ca="1">IFERROR(_xlfn.SINGLE(INDEX(Data!$A$1:AU$1009,_xlfn.AGGREGATE(15,6,(OFFSET(Data!$A$1,0,MATCH(AN$6,Data!$1:$1,0)-1,1000,1)=IF(AN$7="","Yes",AN$7))/(OFFSET(Data!$A$1,0,MATCH(AN$6,Data!$1:$1,0)-1,1000,1)=IF(AN$7="","Yes",AN$7))*ROW(Data!$C$1:$C$1009),ROW(AN34)-ROW(AN$7)),1)),"")</f>
        <v>Hallmark</v>
      </c>
    </row>
    <row r="35" spans="1:40" x14ac:dyDescent="0.4">
      <c r="A35" s="43" t="str">
        <f ca="1">IF(B35="","",IF(INDEX(Data!$BR:$BR,MATCH(B35,Data!$A:$A,0),1)=0,"",INDEX(Data!$BR:$BR,MATCH(B35,Data!$A:$A,0),1)))</f>
        <v/>
      </c>
      <c r="B35" s="43" t="str" cm="1">
        <f t="array" aca="1" ref="B35" ca="1">IFERROR(_xlfn.SINGLE(INDEX(Data!A$1:$A$1007,_xlfn.AGGREGATE(15,6,(OFFSET(Data!$A$1,0,MATCH(B$6,Data!$1:$1,0)-1,1000,1)=IF(B$7="","Yes",B$7))/(OFFSET(Data!$A$1,0,MATCH(B$6,Data!$1:$1,0)-1,1000,1)=IF(B$7="","Yes",B$7))*ROW(Data!$C$1:$C$1007),ROW(B35)-ROW(B$7)),1)),"")</f>
        <v>Hallmark Drama</v>
      </c>
      <c r="C35" s="43" t="str">
        <f ca="1">IF(D35="","",IF(INDEX(Data!$BR:$BR,MATCH(D35,Data!$A:$A,0),1)=0,"",INDEX(Data!$BR:$BR,MATCH(D35,Data!$A:$A,0),1)))</f>
        <v/>
      </c>
      <c r="D35" s="43" t="str" cm="1">
        <f t="array" aca="1" ref="D35" ca="1">IFERROR(_xlfn.SINGLE(INDEX(Data!$A$1:C$1007,_xlfn.AGGREGATE(15,6,(OFFSET(Data!$A$1,0,MATCH(D$6,Data!$1:$1,0)-1,1000,1)=IF(D$7="","Yes",D$7))/(OFFSET(Data!$A$1,0,MATCH(D$6,Data!$1:$1,0)-1,1000,1)=IF(D$7="","Yes",D$7))*ROW(Data!$C$1:$C$1007),ROW(D35)-ROW(D$7)),1)),"")</f>
        <v>Stadium</v>
      </c>
      <c r="E35" s="43" t="str">
        <f ca="1">IF(F35="","",IF(INDEX(Data!$BR:$BR,MATCH(F35,Data!$A:$A,0),1)=0,"",INDEX(Data!$BR:$BR,MATCH(F35,Data!$A:$A,0),1)))</f>
        <v/>
      </c>
      <c r="F35" s="43" t="str" cm="1">
        <f t="array" aca="1" ref="F35" ca="1">IFERROR(_xlfn.SINGLE(INDEX(Data!$A$1:E$1009,_xlfn.AGGREGATE(15,6,(OFFSET(Data!$A$1,0,MATCH(F$6,Data!$1:$1,0)-1,1000,1)=IF(F$7="","Yes",F$7))/(OFFSET(Data!$A$1,0,MATCH(F$6,Data!$1:$1,0)-1,1000,1)=IF(F$7="","Yes",F$7))*ROW(Data!$C$1:$C$1009),ROW(F35)-ROW(F$7)),1)),"")</f>
        <v>Lifetime</v>
      </c>
      <c r="G35" s="43" t="str">
        <f ca="1">IF(H35="","",IF(INDEX(Data!$BR:$BR,MATCH(H35,Data!$A:$A,0),1)=0,"",INDEX(Data!$BR:$BR,MATCH(H35,Data!$A:$A,0),1)))</f>
        <v/>
      </c>
      <c r="H35" s="43" t="str" cm="1">
        <f t="array" aca="1" ref="H35" ca="1">IFERROR(_xlfn.SINGLE(INDEX(Data!$A$1:G$1009,_xlfn.AGGREGATE(15,6,(OFFSET(Data!$A$1,0,MATCH(H$6,Data!$1:$1,0)-1,1000,1)=IF(H$7="","Yes",H$7))/(OFFSET(Data!$A$1,0,MATCH(H$6,Data!$1:$1,0)-1,1000,1)=IF(H$7="","Yes",H$7))*ROW(Data!$C$1:$C$1009),ROW(H35)-ROW(H$7)),1)),"")</f>
        <v>HGTV</v>
      </c>
      <c r="I35" s="43" t="str">
        <f ca="1">IF(J35="","",IF(INDEX(Data!$BR:$BR,MATCH(J35,Data!$A:$A,0),1)=0,"",INDEX(Data!$BR:$BR,MATCH(J35,Data!$A:$A,0),1)))</f>
        <v/>
      </c>
      <c r="J35" s="43" t="str" cm="1">
        <f t="array" aca="1" ref="J35" ca="1">IFERROR(_xlfn.SINGLE(INDEX(Data!$A$1:J$1009,_xlfn.AGGREGATE(15,6,(OFFSET(Data!$A$1,0,MATCH(J$6,Data!$1:$1,0)-1,1000,1)=IF(J$7="","Yes",J$7))/(OFFSET(Data!$A$1,0,MATCH(J$6,Data!$1:$1,0)-1,1000,1)=IF(J$7="","Yes",J$7))*ROW(Data!$C$1:$C$1009),ROW(J35)-ROW(J$7)),1)),"")</f>
        <v>FX Movie Channel</v>
      </c>
      <c r="K35" s="43">
        <f ca="1">IF(L35="","",IF(INDEX(Data!$BR:$BR,MATCH(L35,Data!$A:$A,0),1)=0,"",INDEX(Data!$BR:$BR,MATCH(L35,Data!$A:$A,0),1)))</f>
        <v>1</v>
      </c>
      <c r="L35" s="43" t="str" cm="1">
        <f t="array" aca="1" ref="L35" ca="1">IFERROR(_xlfn.SINGLE(INDEX(Data!$A$1:L$1009,_xlfn.AGGREGATE(15,6,(OFFSET(Data!$A$1,0,MATCH(L$6,Data!$1:$1,0)-1,1000,1)=IF(L$7="","Yes",L$7))/(OFFSET(Data!$A$1,0,MATCH(L$6,Data!$1:$1,0)-1,1000,1)=IF(L$7="","Yes",L$7))*ROW(Data!$C$1:$C$1009),ROW(L35)-ROW(L$7)),1)),"")</f>
        <v>FOX</v>
      </c>
      <c r="M35" s="43" t="str">
        <f ca="1">IF(N35="","",IF(INDEX(Data!$BR:$BR,MATCH(N35,Data!$A:$A,0),1)=0,"",INDEX(Data!$BR:$BR,MATCH(N35,Data!$A:$A,0),1)))</f>
        <v/>
      </c>
      <c r="N35" s="43" t="str" cm="1">
        <f t="array" aca="1" ref="N35" ca="1">IFERROR(_xlfn.SINGLE(INDEX(Data!$A$1:N$1009,_xlfn.AGGREGATE(15,6,(OFFSET(Data!$A$1,0,MATCH(N$6,Data!$1:$1,0)-1,1000,1)=IF(N$7="","Yes",N$7))/(OFFSET(Data!$A$1,0,MATCH(N$6,Data!$1:$1,0)-1,1000,1)=IF(N$7="","Yes",N$7))*ROW(Data!$C$1:$C$1009),ROW(N35)-ROW(N$7)),1)),"")</f>
        <v>ESPN</v>
      </c>
      <c r="O35" s="43" t="str">
        <f ca="1">IF(P35="","",IF(INDEX(Data!$BR:$BR,MATCH(P35,Data!$A:$A,0),1)=0,"",INDEX(Data!$BR:$BR,MATCH(P35,Data!$A:$A,0),1)))</f>
        <v/>
      </c>
      <c r="P35" s="43" t="str" cm="1">
        <f t="array" aca="1" ref="P35" ca="1">IFERROR(_xlfn.SINGLE(INDEX(Data!$A$1:Q$1009,_xlfn.AGGREGATE(15,6,(OFFSET(Data!$A$1,0,MATCH(P$6,Data!$1:$1,0)-1,1000,1)=IF(P$7="","Yes",P$7))/(OFFSET(Data!$A$1,0,MATCH(P$6,Data!$1:$1,0)-1,1000,1)=IF(P$7="","Yes",P$7))*ROW(Data!$C$1:$C$1009),ROW(P35)-ROW(P$7)),1)),"")</f>
        <v>CW</v>
      </c>
      <c r="Q35" s="43" t="str">
        <f ca="1">IF(R35="","",IF(INDEX(Data!$BR:$BR,MATCH(R35,Data!$A:$A,0),1)=0,"",INDEX(Data!$BR:$BR,MATCH(R35,Data!$A:$A,0),1)))</f>
        <v/>
      </c>
      <c r="R35" s="43" t="str" cm="1">
        <f t="array" aca="1" ref="R35" ca="1">IFERROR(_xlfn.SINGLE(INDEX(Data!$A$1:R$1009,_xlfn.AGGREGATE(15,6,(OFFSET(Data!$A$1,0,MATCH(R$6,Data!$1:$1,0)-1,1000,1)=IF(R$7="","Yes",R$7))/(OFFSET(Data!$A$1,0,MATCH(R$6,Data!$1:$1,0)-1,1000,1)=IF(R$7="","Yes",R$7))*ROW(Data!$C$1:$C$1009),ROW(R35)-ROW(R$7)),1)),"")</f>
        <v>Comedy Central</v>
      </c>
      <c r="S35" s="43" t="str">
        <f ca="1">IF(T35="","",IF(INDEX(Data!$BR:$BR,MATCH(T35,Data!$A:$A,0),1)=0,"",INDEX(Data!$BR:$BR,MATCH(T35,Data!$A:$A,0),1)))</f>
        <v/>
      </c>
      <c r="T35" s="43" t="str" cm="1">
        <f t="array" aca="1" ref="T35" ca="1">IFERROR(_xlfn.SINGLE(INDEX(Data!$A$1:S$1009,_xlfn.AGGREGATE(15,6,(OFFSET(Data!$A$1,0,MATCH(T$6,Data!$1:$1,0)-1,1000,1)=IF(T$7="","Yes",T$7))/(OFFSET(Data!$A$1,0,MATCH(T$6,Data!$1:$1,0)-1,1000,1)=IF(T$7="","Yes",T$7))*ROW(Data!$C$1:$C$1009),ROW(T35)-ROW(T$7)),1)),"")</f>
        <v>CNNe</v>
      </c>
      <c r="U35" s="43" t="str">
        <f ca="1">IF(V35="","",IF(INDEX(Data!$BR:$BR,MATCH(V35,Data!$A:$A,0),1)=0,"",INDEX(Data!$BR:$BR,MATCH(V35,Data!$A:$A,0),1)))</f>
        <v/>
      </c>
      <c r="V35" s="43" t="str" cm="1">
        <f t="array" aca="1" ref="V35" ca="1">IFERROR(_xlfn.SINGLE(INDEX(Data!$A$1:T$1009,_xlfn.AGGREGATE(15,6,(OFFSET(Data!$A$1,0,MATCH(V$6,Data!$1:$1,0)-1,1000,1)=IF(V$7="","Yes",V$7))/(OFFSET(Data!$A$1,0,MATCH(V$6,Data!$1:$1,0)-1,1000,1)=IF(V$7="","Yes",V$7))*ROW(Data!$C$1:$C$1009),ROW(V35)-ROW(V$7)),1)),"")</f>
        <v>CNBC World</v>
      </c>
      <c r="W35" s="43" t="str">
        <f ca="1">IF(X35="","",IF(INDEX(Data!$BR:$BR,MATCH(X35,Data!$A:$A,0),1)=0,"",INDEX(Data!$BR:$BR,MATCH(X35,Data!$A:$A,0),1)))</f>
        <v/>
      </c>
      <c r="X35" s="43" t="str" cm="1">
        <f t="array" aca="1" ref="X35" ca="1">IFERROR(_xlfn.SINGLE(INDEX(Data!$A$1:Y$1009,_xlfn.AGGREGATE(15,6,(OFFSET(Data!$A$1,0,MATCH(X$6,Data!$1:$1,0)-1,1000,1)=IF(X$7="","Yes",X$7))/(OFFSET(Data!$A$1,0,MATCH(X$6,Data!$1:$1,0)-1,1000,1)=IF(X$7="","Yes",X$7))*ROW(Data!$C$1:$C$1009),ROW(X35)-ROW(X$7)),1)),"")</f>
        <v>Cinelatino</v>
      </c>
      <c r="Y35" s="43" t="str">
        <f ca="1">IF(Z35="","",IF(INDEX(Data!$BR:$BR,MATCH(Z35,Data!$A:$A,0),1)=0,"",INDEX(Data!$BR:$BR,MATCH(Z35,Data!$A:$A,0),1)))</f>
        <v/>
      </c>
      <c r="Z35" s="43" t="str" cm="1">
        <f t="array" aca="1" ref="Z35" ca="1">IFERROR(_xlfn.SINGLE(INDEX(Data!$A$1:AA$1009,_xlfn.AGGREGATE(15,6,(OFFSET(Data!$A$1,0,MATCH(Z$6,Data!$1:$1,0)-1,1000,1)=IF(Z$7="","Yes",Z$7))/(OFFSET(Data!$A$1,0,MATCH(Z$6,Data!$1:$1,0)-1,1000,1)=IF(Z$7="","Yes",Z$7))*ROW(Data!$C$1:$C$1009),ROW(Z35)-ROW(Z$7)),1)),"")</f>
        <v>Disney Junior</v>
      </c>
      <c r="AA35" s="43" t="str">
        <f ca="1">IF(AB35="","",IF(INDEX(Data!$BR:$BR,MATCH(AB35,Data!$A:$A,0),1)=0,"",INDEX(Data!$BR:$BR,MATCH(AB35,Data!$A:$A,0),1)))</f>
        <v/>
      </c>
      <c r="AB35" s="43" t="str" cm="1">
        <f t="array" aca="1" ref="AB35" ca="1">IFERROR(_xlfn.SINGLE(INDEX(Data!$A$1:AC$1009,_xlfn.AGGREGATE(15,6,(OFFSET(Data!$A$1,0,MATCH(AB$6,Data!$1:$1,0)-1,1000,1)=IF(AB$7="","Yes",AB$7))/(OFFSET(Data!$A$1,0,MATCH(AB$6,Data!$1:$1,0)-1,1000,1)=IF(AB$7="","Yes",AB$7))*ROW(Data!$C$1:$C$1009),ROW(AB35)-ROW(AB$7)),1)),"")</f>
        <v>ESPN College Extra</v>
      </c>
      <c r="AC35" s="43" t="str">
        <f ca="1">IF(AD35="","",IF(INDEX(Data!$BR:$BR,MATCH(AD35,Data!$A:$A,0),1)=0,"",INDEX(Data!$BR:$BR,MATCH(AD35,Data!$A:$A,0),1)))</f>
        <v/>
      </c>
      <c r="AD35" s="43" t="str" cm="1">
        <f t="array" aca="1" ref="AD35" ca="1">IFERROR(_xlfn.SINGLE(INDEX(Data!$A$1:AE$1009,_xlfn.AGGREGATE(15,6,(OFFSET(Data!$A$1,0,MATCH(AD$6,Data!$1:$1,0)-1,1000,1)=IF(AD$7="","Yes",AD$7))/(OFFSET(Data!$A$1,0,MATCH(AD$6,Data!$1:$1,0)-1,1000,1)=IF(AD$7="","Yes",AD$7))*ROW(Data!$C$1:$C$1009),ROW(AD35)-ROW(AD$7)),1)),"")</f>
        <v>Disney Channel</v>
      </c>
      <c r="AE35" s="43" t="str">
        <f ca="1">IF(AF35="","",IF(INDEX(Data!$BR:$BR,MATCH(AF35,Data!$A:$A,0),1)=0,"",INDEX(Data!$BR:$BR,MATCH(AF35,Data!$A:$A,0),1)))</f>
        <v/>
      </c>
      <c r="AF35" s="43" t="str" cm="1">
        <f t="array" aca="1" ref="AF35" ca="1">IFERROR(_xlfn.SINGLE(INDEX(Data!$A$1:AM$1009,_xlfn.AGGREGATE(15,6,(OFFSET(Data!$A$1,0,MATCH(AF$6,Data!$1:$1,0)-1,1000,1)=IF(AF$7="","Yes",AF$7))/(OFFSET(Data!$A$1,0,MATCH(AF$6,Data!$1:$1,0)-1,1000,1)=IF(AF$7="","Yes",AF$7))*ROW(Data!$C$1:$C$1009),ROW(AF35)-ROW(AF$7)),1)),"")</f>
        <v/>
      </c>
      <c r="AG35" s="43" t="str">
        <f ca="1">IF(AH35="","",IF(INDEX(Data!$BR:$BR,MATCH(AH35,Data!$A:$A,0),1)=0,"",INDEX(Data!$BR:$BR,MATCH(AH35,Data!$A:$A,0),1)))</f>
        <v/>
      </c>
      <c r="AH35" s="43" t="str" cm="1">
        <f t="array" aca="1" ref="AH35" ca="1">IFERROR(_xlfn.SINGLE(INDEX(Data!$A$1:AO$1009,_xlfn.AGGREGATE(15,6,(OFFSET(Data!$A$1,0,MATCH(AH$6,Data!$1:$1,0)-1,1000,1)=IF(AH$7="","Yes",AH$7))/(OFFSET(Data!$A$1,0,MATCH(AH$6,Data!$1:$1,0)-1,1000,1)=IF(AH$7="","Yes",AH$7))*ROW(Data!$C$1:$C$1009),ROW(AH35)-ROW(AH$7)),1)),"")</f>
        <v/>
      </c>
      <c r="AI35" s="43" t="str">
        <f ca="1">IF(AJ35="","",IF(INDEX(Data!$BR:$BR,MATCH(AJ35,Data!$A:$A,0),1)=0,"",INDEX(Data!$BR:$BR,MATCH(AJ35,Data!$A:$A,0),1)))</f>
        <v/>
      </c>
      <c r="AJ35" s="43" t="str" cm="1">
        <f t="array" aca="1" ref="AJ35" ca="1">IFERROR(_xlfn.SINGLE(INDEX(Data!$A$1:AQ$1009,_xlfn.AGGREGATE(15,6,(OFFSET(Data!$A$1,0,MATCH(AJ$6,Data!$1:$1,0)-1,1000,1)=IF(AJ$7="","Yes",AJ$7))/(OFFSET(Data!$A$1,0,MATCH(AJ$6,Data!$1:$1,0)-1,1000,1)=IF(AJ$7="","Yes",AJ$7))*ROW(Data!$C$1:$C$1009),ROW(AJ35)-ROW(AJ$7)),1)),"")</f>
        <v>Fox News</v>
      </c>
      <c r="AK35" s="43" t="str">
        <f ca="1">IF(AL35="","",IF(INDEX(Data!$BR:$BR,MATCH(AL35,Data!$A:$A,0),1)=0,"",INDEX(Data!$BR:$BR,MATCH(AL35,Data!$A:$A,0),1)))</f>
        <v/>
      </c>
      <c r="AL35" s="43" t="str" cm="1">
        <f t="array" aca="1" ref="AL35" ca="1">IFERROR(_xlfn.SINGLE(INDEX(Data!$A$1:AS$1009,_xlfn.AGGREGATE(15,6,(OFFSET(Data!$A$1,0,MATCH(AL$6,Data!$1:$1,0)-1,1000,1)=IF(AL$7="","Yes",AL$7))/(OFFSET(Data!$A$1,0,MATCH(AL$6,Data!$1:$1,0)-1,1000,1)=IF(AL$7="","Yes",AL$7))*ROW(Data!$C$1:$C$1009),ROW(AL35)-ROW(AL$7)),1)),"")</f>
        <v/>
      </c>
      <c r="AM35" s="43" t="str">
        <f ca="1">IF(AN35="","",IF(INDEX(Data!$BR:$BR,MATCH(AN35,Data!$A:$A,0),1)=0,"",INDEX(Data!$BR:$BR,MATCH(AN35,Data!$A:$A,0),1)))</f>
        <v/>
      </c>
      <c r="AN35" s="43" t="str" cm="1">
        <f t="array" aca="1" ref="AN35" ca="1">IFERROR(_xlfn.SINGLE(INDEX(Data!$A$1:AU$1009,_xlfn.AGGREGATE(15,6,(OFFSET(Data!$A$1,0,MATCH(AN$6,Data!$1:$1,0)-1,1000,1)=IF(AN$7="","Yes",AN$7))/(OFFSET(Data!$A$1,0,MATCH(AN$6,Data!$1:$1,0)-1,1000,1)=IF(AN$7="","Yes",AN$7))*ROW(Data!$C$1:$C$1009),ROW(AN35)-ROW(AN$7)),1)),"")</f>
        <v>Hallmark Drama</v>
      </c>
    </row>
    <row r="36" spans="1:40" ht="24" x14ac:dyDescent="0.4">
      <c r="A36" s="43" t="str">
        <f ca="1">IF(B36="","",IF(INDEX(Data!$BR:$BR,MATCH(B36,Data!$A:$A,0),1)=0,"",INDEX(Data!$BR:$BR,MATCH(B36,Data!$A:$A,0),1)))</f>
        <v/>
      </c>
      <c r="B36" s="43" t="str" cm="1">
        <f t="array" aca="1" ref="B36" ca="1">IFERROR(_xlfn.SINGLE(INDEX(Data!A$1:$A$1007,_xlfn.AGGREGATE(15,6,(OFFSET(Data!$A$1,0,MATCH(B$6,Data!$1:$1,0)-1,1000,1)=IF(B$7="","Yes",B$7))/(OFFSET(Data!$A$1,0,MATCH(B$6,Data!$1:$1,0)-1,1000,1)=IF(B$7="","Yes",B$7))*ROW(Data!$C$1:$C$1007),ROW(B36)-ROW(B$7)),1)),"")</f>
        <v>Hallmark Movies &amp; Mysteries</v>
      </c>
      <c r="C36" s="43" t="str">
        <f ca="1">IF(D36="","",IF(INDEX(Data!$BR:$BR,MATCH(D36,Data!$A:$A,0),1)=0,"",INDEX(Data!$BR:$BR,MATCH(D36,Data!$A:$A,0),1)))</f>
        <v/>
      </c>
      <c r="D36" s="43" t="str" cm="1">
        <f t="array" aca="1" ref="D36" ca="1">IFERROR(_xlfn.SINGLE(INDEX(Data!$A$1:C$1007,_xlfn.AGGREGATE(15,6,(OFFSET(Data!$A$1,0,MATCH(D$6,Data!$1:$1,0)-1,1000,1)=IF(D$7="","Yes",D$7))/(OFFSET(Data!$A$1,0,MATCH(D$6,Data!$1:$1,0)-1,1000,1)=IF(D$7="","Yes",D$7))*ROW(Data!$C$1:$C$1007),ROW(D36)-ROW(D$7)),1)),"")</f>
        <v>TBS</v>
      </c>
      <c r="E36" s="43" t="str">
        <f ca="1">IF(F36="","",IF(INDEX(Data!$BR:$BR,MATCH(F36,Data!$A:$A,0),1)=0,"",INDEX(Data!$BR:$BR,MATCH(F36,Data!$A:$A,0),1)))</f>
        <v/>
      </c>
      <c r="F36" s="43" t="str" cm="1">
        <f t="array" aca="1" ref="F36" ca="1">IFERROR(_xlfn.SINGLE(INDEX(Data!$A$1:E$1009,_xlfn.AGGREGATE(15,6,(OFFSET(Data!$A$1,0,MATCH(F$6,Data!$1:$1,0)-1,1000,1)=IF(F$7="","Yes",F$7))/(OFFSET(Data!$A$1,0,MATCH(F$6,Data!$1:$1,0)-1,1000,1)=IF(F$7="","Yes",F$7))*ROW(Data!$C$1:$C$1009),ROW(F36)-ROW(F$7)),1)),"")</f>
        <v>Local Now</v>
      </c>
      <c r="G36" s="43" t="str">
        <f ca="1">IF(H36="","",IF(INDEX(Data!$BR:$BR,MATCH(H36,Data!$A:$A,0),1)=0,"",INDEX(Data!$BR:$BR,MATCH(H36,Data!$A:$A,0),1)))</f>
        <v/>
      </c>
      <c r="H36" s="43" t="str" cm="1">
        <f t="array" aca="1" ref="H36" ca="1">IFERROR(_xlfn.SINGLE(INDEX(Data!$A$1:G$1009,_xlfn.AGGREGATE(15,6,(OFFSET(Data!$A$1,0,MATCH(H$6,Data!$1:$1,0)-1,1000,1)=IF(H$7="","Yes",H$7))/(OFFSET(Data!$A$1,0,MATCH(H$6,Data!$1:$1,0)-1,1000,1)=IF(H$7="","Yes",H$7))*ROW(Data!$C$1:$C$1009),ROW(H36)-ROW(H$7)),1)),"")</f>
        <v>History</v>
      </c>
      <c r="I36" s="43" t="str">
        <f ca="1">IF(J36="","",IF(INDEX(Data!$BR:$BR,MATCH(J36,Data!$A:$A,0),1)=0,"",INDEX(Data!$BR:$BR,MATCH(J36,Data!$A:$A,0),1)))</f>
        <v/>
      </c>
      <c r="J36" s="43" t="str" cm="1">
        <f t="array" aca="1" ref="J36" ca="1">IFERROR(_xlfn.SINGLE(INDEX(Data!$A$1:J$1009,_xlfn.AGGREGATE(15,6,(OFFSET(Data!$A$1,0,MATCH(J$6,Data!$1:$1,0)-1,1000,1)=IF(J$7="","Yes",J$7))/(OFFSET(Data!$A$1,0,MATCH(J$6,Data!$1:$1,0)-1,1000,1)=IF(J$7="","Yes",J$7))*ROW(Data!$C$1:$C$1009),ROW(J36)-ROW(J$7)),1)),"")</f>
        <v>FXX</v>
      </c>
      <c r="K36" s="43" t="str">
        <f ca="1">IF(L36="","",IF(INDEX(Data!$BR:$BR,MATCH(L36,Data!$A:$A,0),1)=0,"",INDEX(Data!$BR:$BR,MATCH(L36,Data!$A:$A,0),1)))</f>
        <v/>
      </c>
      <c r="L36" s="43" t="str" cm="1">
        <f t="array" aca="1" ref="L36" ca="1">IFERROR(_xlfn.SINGLE(INDEX(Data!$A$1:L$1009,_xlfn.AGGREGATE(15,6,(OFFSET(Data!$A$1,0,MATCH(L$6,Data!$1:$1,0)-1,1000,1)=IF(L$7="","Yes",L$7))/(OFFSET(Data!$A$1,0,MATCH(L$6,Data!$1:$1,0)-1,1000,1)=IF(L$7="","Yes",L$7))*ROW(Data!$C$1:$C$1009),ROW(L36)-ROW(L$7)),1)),"")</f>
        <v>Fox Business</v>
      </c>
      <c r="M36" s="43" t="str">
        <f ca="1">IF(N36="","",IF(INDEX(Data!$BR:$BR,MATCH(N36,Data!$A:$A,0),1)=0,"",INDEX(Data!$BR:$BR,MATCH(N36,Data!$A:$A,0),1)))</f>
        <v/>
      </c>
      <c r="N36" s="43" t="str" cm="1">
        <f t="array" aca="1" ref="N36" ca="1">IFERROR(_xlfn.SINGLE(INDEX(Data!$A$1:N$1009,_xlfn.AGGREGATE(15,6,(OFFSET(Data!$A$1,0,MATCH(N$6,Data!$1:$1,0)-1,1000,1)=IF(N$7="","Yes",N$7))/(OFFSET(Data!$A$1,0,MATCH(N$6,Data!$1:$1,0)-1,1000,1)=IF(N$7="","Yes",N$7))*ROW(Data!$C$1:$C$1009),ROW(N36)-ROW(N$7)),1)),"")</f>
        <v>ESPN 2</v>
      </c>
      <c r="O36" s="43" t="str">
        <f ca="1">IF(P36="","",IF(INDEX(Data!$BR:$BR,MATCH(P36,Data!$A:$A,0),1)=0,"",INDEX(Data!$BR:$BR,MATCH(P36,Data!$A:$A,0),1)))</f>
        <v/>
      </c>
      <c r="P36" s="43" t="str" cm="1">
        <f t="array" aca="1" ref="P36" ca="1">IFERROR(_xlfn.SINGLE(INDEX(Data!$A$1:Q$1009,_xlfn.AGGREGATE(15,6,(OFFSET(Data!$A$1,0,MATCH(P$6,Data!$1:$1,0)-1,1000,1)=IF(P$7="","Yes",P$7))/(OFFSET(Data!$A$1,0,MATCH(P$6,Data!$1:$1,0)-1,1000,1)=IF(P$7="","Yes",P$7))*ROW(Data!$C$1:$C$1009),ROW(P36)-ROW(P$7)),1)),"")</f>
        <v>Discovery Channel</v>
      </c>
      <c r="Q36" s="43" t="str">
        <f ca="1">IF(R36="","",IF(INDEX(Data!$BR:$BR,MATCH(R36,Data!$A:$A,0),1)=0,"",INDEX(Data!$BR:$BR,MATCH(R36,Data!$A:$A,0),1)))</f>
        <v/>
      </c>
      <c r="R36" s="43" t="str" cm="1">
        <f t="array" aca="1" ref="R36" ca="1">IFERROR(_xlfn.SINGLE(INDEX(Data!$A$1:R$1009,_xlfn.AGGREGATE(15,6,(OFFSET(Data!$A$1,0,MATCH(R$6,Data!$1:$1,0)-1,1000,1)=IF(R$7="","Yes",R$7))/(OFFSET(Data!$A$1,0,MATCH(R$6,Data!$1:$1,0)-1,1000,1)=IF(R$7="","Yes",R$7))*ROW(Data!$C$1:$C$1009),ROW(R36)-ROW(R$7)),1)),"")</f>
        <v>Comedy TV</v>
      </c>
      <c r="S36" s="43" t="str">
        <f ca="1">IF(T36="","",IF(INDEX(Data!$BR:$BR,MATCH(T36,Data!$A:$A,0),1)=0,"",INDEX(Data!$BR:$BR,MATCH(T36,Data!$A:$A,0),1)))</f>
        <v/>
      </c>
      <c r="T36" s="43" t="str" cm="1">
        <f t="array" aca="1" ref="T36" ca="1">IFERROR(_xlfn.SINGLE(INDEX(Data!$A$1:S$1009,_xlfn.AGGREGATE(15,6,(OFFSET(Data!$A$1,0,MATCH(T$6,Data!$1:$1,0)-1,1000,1)=IF(T$7="","Yes",T$7))/(OFFSET(Data!$A$1,0,MATCH(T$6,Data!$1:$1,0)-1,1000,1)=IF(T$7="","Yes",T$7))*ROW(Data!$C$1:$C$1009),ROW(T36)-ROW(T$7)),1)),"")</f>
        <v>Comedy Central</v>
      </c>
      <c r="U36" s="43" t="str">
        <f ca="1">IF(V36="","",IF(INDEX(Data!$BR:$BR,MATCH(V36,Data!$A:$A,0),1)=0,"",INDEX(Data!$BR:$BR,MATCH(V36,Data!$A:$A,0),1)))</f>
        <v/>
      </c>
      <c r="V36" s="43" t="str" cm="1">
        <f t="array" aca="1" ref="V36" ca="1">IFERROR(_xlfn.SINGLE(INDEX(Data!$A$1:T$1009,_xlfn.AGGREGATE(15,6,(OFFSET(Data!$A$1,0,MATCH(V$6,Data!$1:$1,0)-1,1000,1)=IF(V$7="","Yes",V$7))/(OFFSET(Data!$A$1,0,MATCH(V$6,Data!$1:$1,0)-1,1000,1)=IF(V$7="","Yes",V$7))*ROW(Data!$C$1:$C$1009),ROW(V36)-ROW(V$7)),1)),"")</f>
        <v>CNN</v>
      </c>
      <c r="W36" s="43" t="str">
        <f ca="1">IF(X36="","",IF(INDEX(Data!$BR:$BR,MATCH(X36,Data!$A:$A,0),1)=0,"",INDEX(Data!$BR:$BR,MATCH(X36,Data!$A:$A,0),1)))</f>
        <v/>
      </c>
      <c r="X36" s="43" t="str" cm="1">
        <f t="array" aca="1" ref="X36" ca="1">IFERROR(_xlfn.SINGLE(INDEX(Data!$A$1:Y$1009,_xlfn.AGGREGATE(15,6,(OFFSET(Data!$A$1,0,MATCH(X$6,Data!$1:$1,0)-1,1000,1)=IF(X$7="","Yes",X$7))/(OFFSET(Data!$A$1,0,MATCH(X$6,Data!$1:$1,0)-1,1000,1)=IF(X$7="","Yes",X$7))*ROW(Data!$C$1:$C$1009),ROW(X36)-ROW(X$7)),1)),"")</f>
        <v>CNN</v>
      </c>
      <c r="Y36" s="43" t="str">
        <f ca="1">IF(Z36="","",IF(INDEX(Data!$BR:$BR,MATCH(Z36,Data!$A:$A,0),1)=0,"",INDEX(Data!$BR:$BR,MATCH(Z36,Data!$A:$A,0),1)))</f>
        <v/>
      </c>
      <c r="Z36" s="43" t="str" cm="1">
        <f t="array" aca="1" ref="Z36" ca="1">IFERROR(_xlfn.SINGLE(INDEX(Data!$A$1:AA$1009,_xlfn.AGGREGATE(15,6,(OFFSET(Data!$A$1,0,MATCH(Z$6,Data!$1:$1,0)-1,1000,1)=IF(Z$7="","Yes",Z$7))/(OFFSET(Data!$A$1,0,MATCH(Z$6,Data!$1:$1,0)-1,1000,1)=IF(Z$7="","Yes",Z$7))*ROW(Data!$C$1:$C$1009),ROW(Z36)-ROW(Z$7)),1)),"")</f>
        <v>Disney XD</v>
      </c>
      <c r="AA36" s="43" t="str">
        <f ca="1">IF(AB36="","",IF(INDEX(Data!$BR:$BR,MATCH(AB36,Data!$A:$A,0),1)=0,"",INDEX(Data!$BR:$BR,MATCH(AB36,Data!$A:$A,0),1)))</f>
        <v/>
      </c>
      <c r="AB36" s="43" t="str" cm="1">
        <f t="array" aca="1" ref="AB36" ca="1">IFERROR(_xlfn.SINGLE(INDEX(Data!$A$1:AC$1009,_xlfn.AGGREGATE(15,6,(OFFSET(Data!$A$1,0,MATCH(AB$6,Data!$1:$1,0)-1,1000,1)=IF(AB$7="","Yes",AB$7))/(OFFSET(Data!$A$1,0,MATCH(AB$6,Data!$1:$1,0)-1,1000,1)=IF(AB$7="","Yes",AB$7))*ROW(Data!$C$1:$C$1009),ROW(AB36)-ROW(AB$7)),1)),"")</f>
        <v>ESPNews</v>
      </c>
      <c r="AC36" s="43" t="str">
        <f ca="1">IF(AD36="","",IF(INDEX(Data!$BR:$BR,MATCH(AD36,Data!$A:$A,0),1)=0,"",INDEX(Data!$BR:$BR,MATCH(AD36,Data!$A:$A,0),1)))</f>
        <v/>
      </c>
      <c r="AD36" s="43" t="str" cm="1">
        <f t="array" aca="1" ref="AD36" ca="1">IFERROR(_xlfn.SINGLE(INDEX(Data!$A$1:AE$1009,_xlfn.AGGREGATE(15,6,(OFFSET(Data!$A$1,0,MATCH(AD$6,Data!$1:$1,0)-1,1000,1)=IF(AD$7="","Yes",AD$7))/(OFFSET(Data!$A$1,0,MATCH(AD$6,Data!$1:$1,0)-1,1000,1)=IF(AD$7="","Yes",AD$7))*ROW(Data!$C$1:$C$1009),ROW(AD36)-ROW(AD$7)),1)),"")</f>
        <v>Disney Junior</v>
      </c>
      <c r="AE36" s="43" t="str">
        <f ca="1">IF(AF36="","",IF(INDEX(Data!$BR:$BR,MATCH(AF36,Data!$A:$A,0),1)=0,"",INDEX(Data!$BR:$BR,MATCH(AF36,Data!$A:$A,0),1)))</f>
        <v/>
      </c>
      <c r="AF36" s="43" t="str" cm="1">
        <f t="array" aca="1" ref="AF36" ca="1">IFERROR(_xlfn.SINGLE(INDEX(Data!$A$1:AM$1009,_xlfn.AGGREGATE(15,6,(OFFSET(Data!$A$1,0,MATCH(AF$6,Data!$1:$1,0)-1,1000,1)=IF(AF$7="","Yes",AF$7))/(OFFSET(Data!$A$1,0,MATCH(AF$6,Data!$1:$1,0)-1,1000,1)=IF(AF$7="","Yes",AF$7))*ROW(Data!$C$1:$C$1009),ROW(AF36)-ROW(AF$7)),1)),"")</f>
        <v/>
      </c>
      <c r="AG36" s="43" t="str">
        <f ca="1">IF(AH36="","",IF(INDEX(Data!$BR:$BR,MATCH(AH36,Data!$A:$A,0),1)=0,"",INDEX(Data!$BR:$BR,MATCH(AH36,Data!$A:$A,0),1)))</f>
        <v/>
      </c>
      <c r="AH36" s="43" t="str" cm="1">
        <f t="array" aca="1" ref="AH36" ca="1">IFERROR(_xlfn.SINGLE(INDEX(Data!$A$1:AO$1009,_xlfn.AGGREGATE(15,6,(OFFSET(Data!$A$1,0,MATCH(AH$6,Data!$1:$1,0)-1,1000,1)=IF(AH$7="","Yes",AH$7))/(OFFSET(Data!$A$1,0,MATCH(AH$6,Data!$1:$1,0)-1,1000,1)=IF(AH$7="","Yes",AH$7))*ROW(Data!$C$1:$C$1009),ROW(AH36)-ROW(AH$7)),1)),"")</f>
        <v/>
      </c>
      <c r="AI36" s="43" t="str">
        <f ca="1">IF(AJ36="","",IF(INDEX(Data!$BR:$BR,MATCH(AJ36,Data!$A:$A,0),1)=0,"",INDEX(Data!$BR:$BR,MATCH(AJ36,Data!$A:$A,0),1)))</f>
        <v/>
      </c>
      <c r="AJ36" s="43" t="str" cm="1">
        <f t="array" aca="1" ref="AJ36" ca="1">IFERROR(_xlfn.SINGLE(INDEX(Data!$A$1:AQ$1009,_xlfn.AGGREGATE(15,6,(OFFSET(Data!$A$1,0,MATCH(AJ$6,Data!$1:$1,0)-1,1000,1)=IF(AJ$7="","Yes",AJ$7))/(OFFSET(Data!$A$1,0,MATCH(AJ$6,Data!$1:$1,0)-1,1000,1)=IF(AJ$7="","Yes",AJ$7))*ROW(Data!$C$1:$C$1009),ROW(AJ36)-ROW(AJ$7)),1)),"")</f>
        <v>Fox Sports 1</v>
      </c>
      <c r="AK36" s="43" t="str">
        <f ca="1">IF(AL36="","",IF(INDEX(Data!$BR:$BR,MATCH(AL36,Data!$A:$A,0),1)=0,"",INDEX(Data!$BR:$BR,MATCH(AL36,Data!$A:$A,0),1)))</f>
        <v/>
      </c>
      <c r="AL36" s="43" t="str" cm="1">
        <f t="array" aca="1" ref="AL36" ca="1">IFERROR(_xlfn.SINGLE(INDEX(Data!$A$1:AS$1009,_xlfn.AGGREGATE(15,6,(OFFSET(Data!$A$1,0,MATCH(AL$6,Data!$1:$1,0)-1,1000,1)=IF(AL$7="","Yes",AL$7))/(OFFSET(Data!$A$1,0,MATCH(AL$6,Data!$1:$1,0)-1,1000,1)=IF(AL$7="","Yes",AL$7))*ROW(Data!$C$1:$C$1009),ROW(AL36)-ROW(AL$7)),1)),"")</f>
        <v/>
      </c>
      <c r="AM36" s="43" t="str">
        <f ca="1">IF(AN36="","",IF(INDEX(Data!$BR:$BR,MATCH(AN36,Data!$A:$A,0),1)=0,"",INDEX(Data!$BR:$BR,MATCH(AN36,Data!$A:$A,0),1)))</f>
        <v/>
      </c>
      <c r="AN36" s="43" t="str" cm="1">
        <f t="array" aca="1" ref="AN36" ca="1">IFERROR(_xlfn.SINGLE(INDEX(Data!$A$1:AU$1009,_xlfn.AGGREGATE(15,6,(OFFSET(Data!$A$1,0,MATCH(AN$6,Data!$1:$1,0)-1,1000,1)=IF(AN$7="","Yes",AN$7))/(OFFSET(Data!$A$1,0,MATCH(AN$6,Data!$1:$1,0)-1,1000,1)=IF(AN$7="","Yes",AN$7))*ROW(Data!$C$1:$C$1009),ROW(AN36)-ROW(AN$7)),1)),"")</f>
        <v>Hallmark Movies &amp; Mysteries</v>
      </c>
    </row>
    <row r="37" spans="1:40" x14ac:dyDescent="0.4">
      <c r="A37" s="43" t="str">
        <f ca="1">IF(B37="","",IF(INDEX(Data!$BR:$BR,MATCH(B37,Data!$A:$A,0),1)=0,"",INDEX(Data!$BR:$BR,MATCH(B37,Data!$A:$A,0),1)))</f>
        <v/>
      </c>
      <c r="B37" s="43" t="str" cm="1">
        <f t="array" aca="1" ref="B37" ca="1">IFERROR(_xlfn.SINGLE(INDEX(Data!A$1:$A$1007,_xlfn.AGGREGATE(15,6,(OFFSET(Data!$A$1,0,MATCH(B$6,Data!$1:$1,0)-1,1000,1)=IF(B$7="","Yes",B$7))/(OFFSET(Data!$A$1,0,MATCH(B$6,Data!$1:$1,0)-1,1000,1)=IF(B$7="","Yes",B$7))*ROW(Data!$C$1:$C$1007),ROW(B37)-ROW(B$7)),1)),"")</f>
        <v>HGTV</v>
      </c>
      <c r="C37" s="43" t="str">
        <f ca="1">IF(D37="","",IF(INDEX(Data!$BR:$BR,MATCH(D37,Data!$A:$A,0),1)=0,"",INDEX(Data!$BR:$BR,MATCH(D37,Data!$A:$A,0),1)))</f>
        <v/>
      </c>
      <c r="D37" s="43" t="str" cm="1">
        <f t="array" aca="1" ref="D37" ca="1">IFERROR(_xlfn.SINGLE(INDEX(Data!$A$1:C$1007,_xlfn.AGGREGATE(15,6,(OFFSET(Data!$A$1,0,MATCH(D$6,Data!$1:$1,0)-1,1000,1)=IF(D$7="","Yes",D$7))/(OFFSET(Data!$A$1,0,MATCH(D$6,Data!$1:$1,0)-1,1000,1)=IF(D$7="","Yes",D$7))*ROW(Data!$C$1:$C$1007),ROW(D37)-ROW(D$7)),1)),"")</f>
        <v>TNT</v>
      </c>
      <c r="E37" s="43" t="str">
        <f ca="1">IF(F37="","",IF(INDEX(Data!$BR:$BR,MATCH(F37,Data!$A:$A,0),1)=0,"",INDEX(Data!$BR:$BR,MATCH(F37,Data!$A:$A,0),1)))</f>
        <v/>
      </c>
      <c r="F37" s="43" t="str" cm="1">
        <f t="array" aca="1" ref="F37" ca="1">IFERROR(_xlfn.SINGLE(INDEX(Data!$A$1:E$1009,_xlfn.AGGREGATE(15,6,(OFFSET(Data!$A$1,0,MATCH(F$6,Data!$1:$1,0)-1,1000,1)=IF(F$7="","Yes",F$7))/(OFFSET(Data!$A$1,0,MATCH(F$6,Data!$1:$1,0)-1,1000,1)=IF(F$7="","Yes",F$7))*ROW(Data!$C$1:$C$1009),ROW(F37)-ROW(F$7)),1)),"")</f>
        <v>MSNBC</v>
      </c>
      <c r="G37" s="43" t="str">
        <f ca="1">IF(H37="","",IF(INDEX(Data!$BR:$BR,MATCH(H37,Data!$A:$A,0),1)=0,"",INDEX(Data!$BR:$BR,MATCH(H37,Data!$A:$A,0),1)))</f>
        <v/>
      </c>
      <c r="H37" s="43" t="str" cm="1">
        <f t="array" aca="1" ref="H37" ca="1">IFERROR(_xlfn.SINGLE(INDEX(Data!$A$1:G$1009,_xlfn.AGGREGATE(15,6,(OFFSET(Data!$A$1,0,MATCH(H$6,Data!$1:$1,0)-1,1000,1)=IF(H$7="","Yes",H$7))/(OFFSET(Data!$A$1,0,MATCH(H$6,Data!$1:$1,0)-1,1000,1)=IF(H$7="","Yes",H$7))*ROW(Data!$C$1:$C$1009),ROW(H37)-ROW(H$7)),1)),"")</f>
        <v>HLN</v>
      </c>
      <c r="I37" s="43" t="str">
        <f ca="1">IF(J37="","",IF(INDEX(Data!$BR:$BR,MATCH(J37,Data!$A:$A,0),1)=0,"",INDEX(Data!$BR:$BR,MATCH(J37,Data!$A:$A,0),1)))</f>
        <v/>
      </c>
      <c r="J37" s="43" t="str" cm="1">
        <f t="array" aca="1" ref="J37" ca="1">IFERROR(_xlfn.SINGLE(INDEX(Data!$A$1:J$1009,_xlfn.AGGREGATE(15,6,(OFFSET(Data!$A$1,0,MATCH(J$6,Data!$1:$1,0)-1,1000,1)=IF(J$7="","Yes",J$7))/(OFFSET(Data!$A$1,0,MATCH(J$6,Data!$1:$1,0)-1,1000,1)=IF(J$7="","Yes",J$7))*ROW(Data!$C$1:$C$1009),ROW(J37)-ROW(J$7)),1)),"")</f>
        <v>Hallmark</v>
      </c>
      <c r="K37" s="43" t="str">
        <f ca="1">IF(L37="","",IF(INDEX(Data!$BR:$BR,MATCH(L37,Data!$A:$A,0),1)=0,"",INDEX(Data!$BR:$BR,MATCH(L37,Data!$A:$A,0),1)))</f>
        <v/>
      </c>
      <c r="L37" s="43" t="str" cm="1">
        <f t="array" aca="1" ref="L37" ca="1">IFERROR(_xlfn.SINGLE(INDEX(Data!$A$1:L$1009,_xlfn.AGGREGATE(15,6,(OFFSET(Data!$A$1,0,MATCH(L$6,Data!$1:$1,0)-1,1000,1)=IF(L$7="","Yes",L$7))/(OFFSET(Data!$A$1,0,MATCH(L$6,Data!$1:$1,0)-1,1000,1)=IF(L$7="","Yes",L$7))*ROW(Data!$C$1:$C$1009),ROW(L37)-ROW(L$7)),1)),"")</f>
        <v>Fox News</v>
      </c>
      <c r="M37" s="43" t="str">
        <f ca="1">IF(N37="","",IF(INDEX(Data!$BR:$BR,MATCH(N37,Data!$A:$A,0),1)=0,"",INDEX(Data!$BR:$BR,MATCH(N37,Data!$A:$A,0),1)))</f>
        <v/>
      </c>
      <c r="N37" s="43" t="str" cm="1">
        <f t="array" aca="1" ref="N37" ca="1">IFERROR(_xlfn.SINGLE(INDEX(Data!$A$1:N$1009,_xlfn.AGGREGATE(15,6,(OFFSET(Data!$A$1,0,MATCH(N$6,Data!$1:$1,0)-1,1000,1)=IF(N$7="","Yes",N$7))/(OFFSET(Data!$A$1,0,MATCH(N$6,Data!$1:$1,0)-1,1000,1)=IF(N$7="","Yes",N$7))*ROW(Data!$C$1:$C$1009),ROW(N37)-ROW(N$7)),1)),"")</f>
        <v>Food Network</v>
      </c>
      <c r="O37" s="43" t="str">
        <f ca="1">IF(P37="","",IF(INDEX(Data!$BR:$BR,MATCH(P37,Data!$A:$A,0),1)=0,"",INDEX(Data!$BR:$BR,MATCH(P37,Data!$A:$A,0),1)))</f>
        <v/>
      </c>
      <c r="P37" s="43" t="str" cm="1">
        <f t="array" aca="1" ref="P37" ca="1">IFERROR(_xlfn.SINGLE(INDEX(Data!$A$1:Q$1009,_xlfn.AGGREGATE(15,6,(OFFSET(Data!$A$1,0,MATCH(P$6,Data!$1:$1,0)-1,1000,1)=IF(P$7="","Yes",P$7))/(OFFSET(Data!$A$1,0,MATCH(P$6,Data!$1:$1,0)-1,1000,1)=IF(P$7="","Yes",P$7))*ROW(Data!$C$1:$C$1009),ROW(P37)-ROW(P$7)),1)),"")</f>
        <v>Disney Channel</v>
      </c>
      <c r="Q37" s="43" t="str">
        <f ca="1">IF(R37="","",IF(INDEX(Data!$BR:$BR,MATCH(R37,Data!$A:$A,0),1)=0,"",INDEX(Data!$BR:$BR,MATCH(R37,Data!$A:$A,0),1)))</f>
        <v/>
      </c>
      <c r="R37" s="43" t="str" cm="1">
        <f t="array" aca="1" ref="R37" ca="1">IFERROR(_xlfn.SINGLE(INDEX(Data!$A$1:R$1009,_xlfn.AGGREGATE(15,6,(OFFSET(Data!$A$1,0,MATCH(R$6,Data!$1:$1,0)-1,1000,1)=IF(R$7="","Yes",R$7))/(OFFSET(Data!$A$1,0,MATCH(R$6,Data!$1:$1,0)-1,1000,1)=IF(R$7="","Yes",R$7))*ROW(Data!$C$1:$C$1009),ROW(R37)-ROW(R$7)),1)),"")</f>
        <v>Cooking Channel</v>
      </c>
      <c r="S37" s="43" t="str">
        <f ca="1">IF(T37="","",IF(INDEX(Data!$BR:$BR,MATCH(T37,Data!$A:$A,0),1)=0,"",INDEX(Data!$BR:$BR,MATCH(T37,Data!$A:$A,0),1)))</f>
        <v/>
      </c>
      <c r="T37" s="43" t="str" cm="1">
        <f t="array" aca="1" ref="T37" ca="1">IFERROR(_xlfn.SINGLE(INDEX(Data!$A$1:S$1009,_xlfn.AGGREGATE(15,6,(OFFSET(Data!$A$1,0,MATCH(T$6,Data!$1:$1,0)-1,1000,1)=IF(T$7="","Yes",T$7))/(OFFSET(Data!$A$1,0,MATCH(T$6,Data!$1:$1,0)-1,1000,1)=IF(T$7="","Yes",T$7))*ROW(Data!$C$1:$C$1009),ROW(T37)-ROW(T$7)),1)),"")</f>
        <v>Comedy TV</v>
      </c>
      <c r="U37" s="43" t="str">
        <f ca="1">IF(V37="","",IF(INDEX(Data!$BR:$BR,MATCH(V37,Data!$A:$A,0),1)=0,"",INDEX(Data!$BR:$BR,MATCH(V37,Data!$A:$A,0),1)))</f>
        <v/>
      </c>
      <c r="V37" s="43" t="str" cm="1">
        <f t="array" aca="1" ref="V37" ca="1">IFERROR(_xlfn.SINGLE(INDEX(Data!$A$1:T$1009,_xlfn.AGGREGATE(15,6,(OFFSET(Data!$A$1,0,MATCH(V$6,Data!$1:$1,0)-1,1000,1)=IF(V$7="","Yes",V$7))/(OFFSET(Data!$A$1,0,MATCH(V$6,Data!$1:$1,0)-1,1000,1)=IF(V$7="","Yes",V$7))*ROW(Data!$C$1:$C$1009),ROW(V37)-ROW(V$7)),1)),"")</f>
        <v>CNN En Español</v>
      </c>
      <c r="W37" s="43" t="str">
        <f ca="1">IF(X37="","",IF(INDEX(Data!$BR:$BR,MATCH(X37,Data!$A:$A,0),1)=0,"",INDEX(Data!$BR:$BR,MATCH(X37,Data!$A:$A,0),1)))</f>
        <v/>
      </c>
      <c r="X37" s="43" t="str" cm="1">
        <f t="array" aca="1" ref="X37" ca="1">IFERROR(_xlfn.SINGLE(INDEX(Data!$A$1:Y$1009,_xlfn.AGGREGATE(15,6,(OFFSET(Data!$A$1,0,MATCH(X$6,Data!$1:$1,0)-1,1000,1)=IF(X$7="","Yes",X$7))/(OFFSET(Data!$A$1,0,MATCH(X$6,Data!$1:$1,0)-1,1000,1)=IF(X$7="","Yes",X$7))*ROW(Data!$C$1:$C$1009),ROW(X37)-ROW(X$7)),1)),"")</f>
        <v>CNN En Español</v>
      </c>
      <c r="Y37" s="43" t="str">
        <f ca="1">IF(Z37="","",IF(INDEX(Data!$BR:$BR,MATCH(Z37,Data!$A:$A,0),1)=0,"",INDEX(Data!$BR:$BR,MATCH(Z37,Data!$A:$A,0),1)))</f>
        <v/>
      </c>
      <c r="Z37" s="43" t="str" cm="1">
        <f t="array" aca="1" ref="Z37" ca="1">IFERROR(_xlfn.SINGLE(INDEX(Data!$A$1:AA$1009,_xlfn.AGGREGATE(15,6,(OFFSET(Data!$A$1,0,MATCH(Z$6,Data!$1:$1,0)-1,1000,1)=IF(Z$7="","Yes",Z$7))/(OFFSET(Data!$A$1,0,MATCH(Z$6,Data!$1:$1,0)-1,1000,1)=IF(Z$7="","Yes",Z$7))*ROW(Data!$C$1:$C$1009),ROW(Z37)-ROW(Z$7)),1)),"")</f>
        <v>E!</v>
      </c>
      <c r="AA37" s="43" t="str">
        <f ca="1">IF(AB37="","",IF(INDEX(Data!$BR:$BR,MATCH(AB37,Data!$A:$A,0),1)=0,"",INDEX(Data!$BR:$BR,MATCH(AB37,Data!$A:$A,0),1)))</f>
        <v/>
      </c>
      <c r="AB37" s="43" t="str" cm="1">
        <f t="array" aca="1" ref="AB37" ca="1">IFERROR(_xlfn.SINGLE(INDEX(Data!$A$1:AC$1009,_xlfn.AGGREGATE(15,6,(OFFSET(Data!$A$1,0,MATCH(AB$6,Data!$1:$1,0)-1,1000,1)=IF(AB$7="","Yes",AB$7))/(OFFSET(Data!$A$1,0,MATCH(AB$6,Data!$1:$1,0)-1,1000,1)=IF(AB$7="","Yes",AB$7))*ROW(Data!$C$1:$C$1009),ROW(AB37)-ROW(AB$7)),1)),"")</f>
        <v>ESPNu</v>
      </c>
      <c r="AC37" s="43" t="str">
        <f ca="1">IF(AD37="","",IF(INDEX(Data!$BR:$BR,MATCH(AD37,Data!$A:$A,0),1)=0,"",INDEX(Data!$BR:$BR,MATCH(AD37,Data!$A:$A,0),1)))</f>
        <v/>
      </c>
      <c r="AD37" s="43" t="str" cm="1">
        <f t="array" aca="1" ref="AD37" ca="1">IFERROR(_xlfn.SINGLE(INDEX(Data!$A$1:AE$1009,_xlfn.AGGREGATE(15,6,(OFFSET(Data!$A$1,0,MATCH(AD$6,Data!$1:$1,0)-1,1000,1)=IF(AD$7="","Yes",AD$7))/(OFFSET(Data!$A$1,0,MATCH(AD$6,Data!$1:$1,0)-1,1000,1)=IF(AD$7="","Yes",AD$7))*ROW(Data!$C$1:$C$1009),ROW(AD37)-ROW(AD$7)),1)),"")</f>
        <v>Disney XD</v>
      </c>
      <c r="AE37" s="43" t="str">
        <f ca="1">IF(AF37="","",IF(INDEX(Data!$BR:$BR,MATCH(AF37,Data!$A:$A,0),1)=0,"",INDEX(Data!$BR:$BR,MATCH(AF37,Data!$A:$A,0),1)))</f>
        <v/>
      </c>
      <c r="AF37" s="43" t="str" cm="1">
        <f t="array" aca="1" ref="AF37" ca="1">IFERROR(_xlfn.SINGLE(INDEX(Data!$A$1:AM$1009,_xlfn.AGGREGATE(15,6,(OFFSET(Data!$A$1,0,MATCH(AF$6,Data!$1:$1,0)-1,1000,1)=IF(AF$7="","Yes",AF$7))/(OFFSET(Data!$A$1,0,MATCH(AF$6,Data!$1:$1,0)-1,1000,1)=IF(AF$7="","Yes",AF$7))*ROW(Data!$C$1:$C$1009),ROW(AF37)-ROW(AF$7)),1)),"")</f>
        <v/>
      </c>
      <c r="AG37" s="43" t="str">
        <f ca="1">IF(AH37="","",IF(INDEX(Data!$BR:$BR,MATCH(AH37,Data!$A:$A,0),1)=0,"",INDEX(Data!$BR:$BR,MATCH(AH37,Data!$A:$A,0),1)))</f>
        <v/>
      </c>
      <c r="AH37" s="43" t="str" cm="1">
        <f t="array" aca="1" ref="AH37" ca="1">IFERROR(_xlfn.SINGLE(INDEX(Data!$A$1:AO$1009,_xlfn.AGGREGATE(15,6,(OFFSET(Data!$A$1,0,MATCH(AH$6,Data!$1:$1,0)-1,1000,1)=IF(AH$7="","Yes",AH$7))/(OFFSET(Data!$A$1,0,MATCH(AH$6,Data!$1:$1,0)-1,1000,1)=IF(AH$7="","Yes",AH$7))*ROW(Data!$C$1:$C$1009),ROW(AH37)-ROW(AH$7)),1)),"")</f>
        <v/>
      </c>
      <c r="AI37" s="43" t="str">
        <f ca="1">IF(AJ37="","",IF(INDEX(Data!$BR:$BR,MATCH(AJ37,Data!$A:$A,0),1)=0,"",INDEX(Data!$BR:$BR,MATCH(AJ37,Data!$A:$A,0),1)))</f>
        <v/>
      </c>
      <c r="AJ37" s="43" t="str" cm="1">
        <f t="array" aca="1" ref="AJ37" ca="1">IFERROR(_xlfn.SINGLE(INDEX(Data!$A$1:AQ$1009,_xlfn.AGGREGATE(15,6,(OFFSET(Data!$A$1,0,MATCH(AJ$6,Data!$1:$1,0)-1,1000,1)=IF(AJ$7="","Yes",AJ$7))/(OFFSET(Data!$A$1,0,MATCH(AJ$6,Data!$1:$1,0)-1,1000,1)=IF(AJ$7="","Yes",AJ$7))*ROW(Data!$C$1:$C$1009),ROW(AJ37)-ROW(AJ$7)),1)),"")</f>
        <v>Fox Sports 2</v>
      </c>
      <c r="AK37" s="43" t="str">
        <f ca="1">IF(AL37="","",IF(INDEX(Data!$BR:$BR,MATCH(AL37,Data!$A:$A,0),1)=0,"",INDEX(Data!$BR:$BR,MATCH(AL37,Data!$A:$A,0),1)))</f>
        <v/>
      </c>
      <c r="AL37" s="43" t="str" cm="1">
        <f t="array" aca="1" ref="AL37" ca="1">IFERROR(_xlfn.SINGLE(INDEX(Data!$A$1:AS$1009,_xlfn.AGGREGATE(15,6,(OFFSET(Data!$A$1,0,MATCH(AL$6,Data!$1:$1,0)-1,1000,1)=IF(AL$7="","Yes",AL$7))/(OFFSET(Data!$A$1,0,MATCH(AL$6,Data!$1:$1,0)-1,1000,1)=IF(AL$7="","Yes",AL$7))*ROW(Data!$C$1:$C$1009),ROW(AL37)-ROW(AL$7)),1)),"")</f>
        <v/>
      </c>
      <c r="AM37" s="43" t="str">
        <f ca="1">IF(AN37="","",IF(INDEX(Data!$BR:$BR,MATCH(AN37,Data!$A:$A,0),1)=0,"",INDEX(Data!$BR:$BR,MATCH(AN37,Data!$A:$A,0),1)))</f>
        <v/>
      </c>
      <c r="AN37" s="43" t="str" cm="1">
        <f t="array" aca="1" ref="AN37" ca="1">IFERROR(_xlfn.SINGLE(INDEX(Data!$A$1:AU$1009,_xlfn.AGGREGATE(15,6,(OFFSET(Data!$A$1,0,MATCH(AN$6,Data!$1:$1,0)-1,1000,1)=IF(AN$7="","Yes",AN$7))/(OFFSET(Data!$A$1,0,MATCH(AN$6,Data!$1:$1,0)-1,1000,1)=IF(AN$7="","Yes",AN$7))*ROW(Data!$C$1:$C$1009),ROW(AN37)-ROW(AN$7)),1)),"")</f>
        <v>HDnet Movies</v>
      </c>
    </row>
    <row r="38" spans="1:40" ht="24" x14ac:dyDescent="0.4">
      <c r="A38" s="43" t="str">
        <f ca="1">IF(B38="","",IF(INDEX(Data!$BR:$BR,MATCH(B38,Data!$A:$A,0),1)=0,"",INDEX(Data!$BR:$BR,MATCH(B38,Data!$A:$A,0),1)))</f>
        <v/>
      </c>
      <c r="B38" s="43" t="str" cm="1">
        <f t="array" aca="1" ref="B38" ca="1">IFERROR(_xlfn.SINGLE(INDEX(Data!A$1:$A$1007,_xlfn.AGGREGATE(15,6,(OFFSET(Data!$A$1,0,MATCH(B$6,Data!$1:$1,0)-1,1000,1)=IF(B$7="","Yes",B$7))/(OFFSET(Data!$A$1,0,MATCH(B$6,Data!$1:$1,0)-1,1000,1)=IF(B$7="","Yes",B$7))*ROW(Data!$C$1:$C$1007),ROW(B38)-ROW(B$7)),1)),"")</f>
        <v>History</v>
      </c>
      <c r="C38" s="43" t="str">
        <f ca="1">IF(D38="","",IF(INDEX(Data!$BR:$BR,MATCH(D38,Data!$A:$A,0),1)=0,"",INDEX(Data!$BR:$BR,MATCH(D38,Data!$A:$A,0),1)))</f>
        <v/>
      </c>
      <c r="D38" s="43" t="str" cm="1">
        <f t="array" aca="1" ref="D38" ca="1">IFERROR(_xlfn.SINGLE(INDEX(Data!$A$1:C$1007,_xlfn.AGGREGATE(15,6,(OFFSET(Data!$A$1,0,MATCH(D$6,Data!$1:$1,0)-1,1000,1)=IF(D$7="","Yes",D$7))/(OFFSET(Data!$A$1,0,MATCH(D$6,Data!$1:$1,0)-1,1000,1)=IF(D$7="","Yes",D$7))*ROW(Data!$C$1:$C$1007),ROW(D38)-ROW(D$7)),1)),"")</f>
        <v>Travel Channel</v>
      </c>
      <c r="E38" s="43" t="str">
        <f ca="1">IF(F38="","",IF(INDEX(Data!$BR:$BR,MATCH(F38,Data!$A:$A,0),1)=0,"",INDEX(Data!$BR:$BR,MATCH(F38,Data!$A:$A,0),1)))</f>
        <v/>
      </c>
      <c r="F38" s="43" t="str" cm="1">
        <f t="array" aca="1" ref="F38" ca="1">IFERROR(_xlfn.SINGLE(INDEX(Data!$A$1:E$1009,_xlfn.AGGREGATE(15,6,(OFFSET(Data!$A$1,0,MATCH(F$6,Data!$1:$1,0)-1,1000,1)=IF(F$7="","Yes",F$7))/(OFFSET(Data!$A$1,0,MATCH(F$6,Data!$1:$1,0)-1,1000,1)=IF(F$7="","Yes",F$7))*ROW(Data!$C$1:$C$1009),ROW(F38)-ROW(F$7)),1)),"")</f>
        <v>National Geographic</v>
      </c>
      <c r="G38" s="43" t="str">
        <f ca="1">IF(H38="","",IF(INDEX(Data!$BR:$BR,MATCH(H38,Data!$A:$A,0),1)=0,"",INDEX(Data!$BR:$BR,MATCH(H38,Data!$A:$A,0),1)))</f>
        <v/>
      </c>
      <c r="H38" s="43" t="str" cm="1">
        <f t="array" aca="1" ref="H38" ca="1">IFERROR(_xlfn.SINGLE(INDEX(Data!$A$1:G$1009,_xlfn.AGGREGATE(15,6,(OFFSET(Data!$A$1,0,MATCH(H$6,Data!$1:$1,0)-1,1000,1)=IF(H$7="","Yes",H$7))/(OFFSET(Data!$A$1,0,MATCH(H$6,Data!$1:$1,0)-1,1000,1)=IF(H$7="","Yes",H$7))*ROW(Data!$C$1:$C$1009),ROW(H38)-ROW(H$7)),1)),"")</f>
        <v>IFC</v>
      </c>
      <c r="I38" s="43" t="str">
        <f ca="1">IF(J38="","",IF(INDEX(Data!$BR:$BR,MATCH(J38,Data!$A:$A,0),1)=0,"",INDEX(Data!$BR:$BR,MATCH(J38,Data!$A:$A,0),1)))</f>
        <v/>
      </c>
      <c r="J38" s="43" t="str" cm="1">
        <f t="array" aca="1" ref="J38" ca="1">IFERROR(_xlfn.SINGLE(INDEX(Data!$A$1:J$1009,_xlfn.AGGREGATE(15,6,(OFFSET(Data!$A$1,0,MATCH(J$6,Data!$1:$1,0)-1,1000,1)=IF(J$7="","Yes",J$7))/(OFFSET(Data!$A$1,0,MATCH(J$6,Data!$1:$1,0)-1,1000,1)=IF(J$7="","Yes",J$7))*ROW(Data!$C$1:$C$1009),ROW(J38)-ROW(J$7)),1)),"")</f>
        <v>HLN</v>
      </c>
      <c r="K38" s="43" t="str">
        <f ca="1">IF(L38="","",IF(INDEX(Data!$BR:$BR,MATCH(L38,Data!$A:$A,0),1)=0,"",INDEX(Data!$BR:$BR,MATCH(L38,Data!$A:$A,0),1)))</f>
        <v/>
      </c>
      <c r="L38" s="43" t="str" cm="1">
        <f t="array" aca="1" ref="L38" ca="1">IFERROR(_xlfn.SINGLE(INDEX(Data!$A$1:L$1009,_xlfn.AGGREGATE(15,6,(OFFSET(Data!$A$1,0,MATCH(L$6,Data!$1:$1,0)-1,1000,1)=IF(L$7="","Yes",L$7))/(OFFSET(Data!$A$1,0,MATCH(L$6,Data!$1:$1,0)-1,1000,1)=IF(L$7="","Yes",L$7))*ROW(Data!$C$1:$C$1009),ROW(L38)-ROW(L$7)),1)),"")</f>
        <v>Fox Sports 1</v>
      </c>
      <c r="M38" s="43">
        <f ca="1">IF(N38="","",IF(INDEX(Data!$BR:$BR,MATCH(N38,Data!$A:$A,0),1)=0,"",INDEX(Data!$BR:$BR,MATCH(N38,Data!$A:$A,0),1)))</f>
        <v>1</v>
      </c>
      <c r="N38" s="43" t="str" cm="1">
        <f t="array" aca="1" ref="N38" ca="1">IFERROR(_xlfn.SINGLE(INDEX(Data!$A$1:N$1009,_xlfn.AGGREGATE(15,6,(OFFSET(Data!$A$1,0,MATCH(N$6,Data!$1:$1,0)-1,1000,1)=IF(N$7="","Yes",N$7))/(OFFSET(Data!$A$1,0,MATCH(N$6,Data!$1:$1,0)-1,1000,1)=IF(N$7="","Yes",N$7))*ROW(Data!$C$1:$C$1009),ROW(N38)-ROW(N$7)),1)),"")</f>
        <v>FOX</v>
      </c>
      <c r="O38" s="43" t="str">
        <f ca="1">IF(P38="","",IF(INDEX(Data!$BR:$BR,MATCH(P38,Data!$A:$A,0),1)=0,"",INDEX(Data!$BR:$BR,MATCH(P38,Data!$A:$A,0),1)))</f>
        <v/>
      </c>
      <c r="P38" s="43" t="str" cm="1">
        <f t="array" aca="1" ref="P38" ca="1">IFERROR(_xlfn.SINGLE(INDEX(Data!$A$1:Q$1009,_xlfn.AGGREGATE(15,6,(OFFSET(Data!$A$1,0,MATCH(P$6,Data!$1:$1,0)-1,1000,1)=IF(P$7="","Yes",P$7))/(OFFSET(Data!$A$1,0,MATCH(P$6,Data!$1:$1,0)-1,1000,1)=IF(P$7="","Yes",P$7))*ROW(Data!$C$1:$C$1009),ROW(P38)-ROW(P$7)),1)),"")</f>
        <v>Disney Junior</v>
      </c>
      <c r="Q38" s="43" t="str">
        <f ca="1">IF(R38="","",IF(INDEX(Data!$BR:$BR,MATCH(R38,Data!$A:$A,0),1)=0,"",INDEX(Data!$BR:$BR,MATCH(R38,Data!$A:$A,0),1)))</f>
        <v/>
      </c>
      <c r="R38" s="43" t="str" cm="1">
        <f t="array" aca="1" ref="R38" ca="1">IFERROR(_xlfn.SINGLE(INDEX(Data!$A$1:R$1009,_xlfn.AGGREGATE(15,6,(OFFSET(Data!$A$1,0,MATCH(R$6,Data!$1:$1,0)-1,1000,1)=IF(R$7="","Yes",R$7))/(OFFSET(Data!$A$1,0,MATCH(R$6,Data!$1:$1,0)-1,1000,1)=IF(R$7="","Yes",R$7))*ROW(Data!$C$1:$C$1009),ROW(R38)-ROW(R$7)),1)),"")</f>
        <v>C-SPAN</v>
      </c>
      <c r="S38" s="43" t="str">
        <f ca="1">IF(T38="","",IF(INDEX(Data!$BR:$BR,MATCH(T38,Data!$A:$A,0),1)=0,"",INDEX(Data!$BR:$BR,MATCH(T38,Data!$A:$A,0),1)))</f>
        <v/>
      </c>
      <c r="T38" s="43" t="str" cm="1">
        <f t="array" aca="1" ref="T38" ca="1">IFERROR(_xlfn.SINGLE(INDEX(Data!$A$1:S$1009,_xlfn.AGGREGATE(15,6,(OFFSET(Data!$A$1,0,MATCH(T$6,Data!$1:$1,0)-1,1000,1)=IF(T$7="","Yes",T$7))/(OFFSET(Data!$A$1,0,MATCH(T$6,Data!$1:$1,0)-1,1000,1)=IF(T$7="","Yes",T$7))*ROW(Data!$C$1:$C$1009),ROW(T38)-ROW(T$7)),1)),"")</f>
        <v>Cooking Channel</v>
      </c>
      <c r="U38" s="43" t="str">
        <f ca="1">IF(V38="","",IF(INDEX(Data!$BR:$BR,MATCH(V38,Data!$A:$A,0),1)=0,"",INDEX(Data!$BR:$BR,MATCH(V38,Data!$A:$A,0),1)))</f>
        <v/>
      </c>
      <c r="V38" s="43" t="str" cm="1">
        <f t="array" aca="1" ref="V38" ca="1">IFERROR(_xlfn.SINGLE(INDEX(Data!$A$1:T$1009,_xlfn.AGGREGATE(15,6,(OFFSET(Data!$A$1,0,MATCH(V$6,Data!$1:$1,0)-1,1000,1)=IF(V$7="","Yes",V$7))/(OFFSET(Data!$A$1,0,MATCH(V$6,Data!$1:$1,0)-1,1000,1)=IF(V$7="","Yes",V$7))*ROW(Data!$C$1:$C$1009),ROW(V38)-ROW(V$7)),1)),"")</f>
        <v>CNN International</v>
      </c>
      <c r="W38" s="43" t="str">
        <f ca="1">IF(X38="","",IF(INDEX(Data!$BR:$BR,MATCH(X38,Data!$A:$A,0),1)=0,"",INDEX(Data!$BR:$BR,MATCH(X38,Data!$A:$A,0),1)))</f>
        <v/>
      </c>
      <c r="X38" s="43" t="str" cm="1">
        <f t="array" aca="1" ref="X38" ca="1">IFERROR(_xlfn.SINGLE(INDEX(Data!$A$1:Y$1009,_xlfn.AGGREGATE(15,6,(OFFSET(Data!$A$1,0,MATCH(X$6,Data!$1:$1,0)-1,1000,1)=IF(X$7="","Yes",X$7))/(OFFSET(Data!$A$1,0,MATCH(X$6,Data!$1:$1,0)-1,1000,1)=IF(X$7="","Yes",X$7))*ROW(Data!$C$1:$C$1009),ROW(X38)-ROW(X$7)),1)),"")</f>
        <v>C-SPAN</v>
      </c>
      <c r="Y38" s="43" t="str">
        <f ca="1">IF(Z38="","",IF(INDEX(Data!$BR:$BR,MATCH(Z38,Data!$A:$A,0),1)=0,"",INDEX(Data!$BR:$BR,MATCH(Z38,Data!$A:$A,0),1)))</f>
        <v/>
      </c>
      <c r="Z38" s="43" t="str" cm="1">
        <f t="array" aca="1" ref="Z38" ca="1">IFERROR(_xlfn.SINGLE(INDEX(Data!$A$1:AA$1009,_xlfn.AGGREGATE(15,6,(OFFSET(Data!$A$1,0,MATCH(Z$6,Data!$1:$1,0)-1,1000,1)=IF(Z$7="","Yes",Z$7))/(OFFSET(Data!$A$1,0,MATCH(Z$6,Data!$1:$1,0)-1,1000,1)=IF(Z$7="","Yes",Z$7))*ROW(Data!$C$1:$C$1009),ROW(Z38)-ROW(Z$7)),1)),"")</f>
        <v>ESPN</v>
      </c>
      <c r="AA38" s="43" t="str">
        <f ca="1">IF(AB38="","",IF(INDEX(Data!$BR:$BR,MATCH(AB38,Data!$A:$A,0),1)=0,"",INDEX(Data!$BR:$BR,MATCH(AB38,Data!$A:$A,0),1)))</f>
        <v/>
      </c>
      <c r="AB38" s="43" t="str" cm="1">
        <f t="array" aca="1" ref="AB38" ca="1">IFERROR(_xlfn.SINGLE(INDEX(Data!$A$1:AC$1009,_xlfn.AGGREGATE(15,6,(OFFSET(Data!$A$1,0,MATCH(AB$6,Data!$1:$1,0)-1,1000,1)=IF(AB$7="","Yes",AB$7))/(OFFSET(Data!$A$1,0,MATCH(AB$6,Data!$1:$1,0)-1,1000,1)=IF(AB$7="","Yes",AB$7))*ROW(Data!$C$1:$C$1009),ROW(AB38)-ROW(AB$7)),1)),"")</f>
        <v>Food Network</v>
      </c>
      <c r="AC38" s="43" t="str">
        <f ca="1">IF(AD38="","",IF(INDEX(Data!$BR:$BR,MATCH(AD38,Data!$A:$A,0),1)=0,"",INDEX(Data!$BR:$BR,MATCH(AD38,Data!$A:$A,0),1)))</f>
        <v/>
      </c>
      <c r="AD38" s="43" t="str" cm="1">
        <f t="array" aca="1" ref="AD38" ca="1">IFERROR(_xlfn.SINGLE(INDEX(Data!$A$1:AE$1009,_xlfn.AGGREGATE(15,6,(OFFSET(Data!$A$1,0,MATCH(AD$6,Data!$1:$1,0)-1,1000,1)=IF(AD$7="","Yes",AD$7))/(OFFSET(Data!$A$1,0,MATCH(AD$6,Data!$1:$1,0)-1,1000,1)=IF(AD$7="","Yes",AD$7))*ROW(Data!$C$1:$C$1009),ROW(AD38)-ROW(AD$7)),1)),"")</f>
        <v>E!</v>
      </c>
      <c r="AE38" s="43" t="str">
        <f ca="1">IF(AF38="","",IF(INDEX(Data!$BR:$BR,MATCH(AF38,Data!$A:$A,0),1)=0,"",INDEX(Data!$BR:$BR,MATCH(AF38,Data!$A:$A,0),1)))</f>
        <v/>
      </c>
      <c r="AF38" s="43" t="str" cm="1">
        <f t="array" aca="1" ref="AF38" ca="1">IFERROR(_xlfn.SINGLE(INDEX(Data!$A$1:AM$1009,_xlfn.AGGREGATE(15,6,(OFFSET(Data!$A$1,0,MATCH(AF$6,Data!$1:$1,0)-1,1000,1)=IF(AF$7="","Yes",AF$7))/(OFFSET(Data!$A$1,0,MATCH(AF$6,Data!$1:$1,0)-1,1000,1)=IF(AF$7="","Yes",AF$7))*ROW(Data!$C$1:$C$1009),ROW(AF38)-ROW(AF$7)),1)),"")</f>
        <v/>
      </c>
      <c r="AG38" s="43" t="str">
        <f ca="1">IF(AH38="","",IF(INDEX(Data!$BR:$BR,MATCH(AH38,Data!$A:$A,0),1)=0,"",INDEX(Data!$BR:$BR,MATCH(AH38,Data!$A:$A,0),1)))</f>
        <v/>
      </c>
      <c r="AH38" s="43" t="str" cm="1">
        <f t="array" aca="1" ref="AH38" ca="1">IFERROR(_xlfn.SINGLE(INDEX(Data!$A$1:AO$1009,_xlfn.AGGREGATE(15,6,(OFFSET(Data!$A$1,0,MATCH(AH$6,Data!$1:$1,0)-1,1000,1)=IF(AH$7="","Yes",AH$7))/(OFFSET(Data!$A$1,0,MATCH(AH$6,Data!$1:$1,0)-1,1000,1)=IF(AH$7="","Yes",AH$7))*ROW(Data!$C$1:$C$1009),ROW(AH38)-ROW(AH$7)),1)),"")</f>
        <v/>
      </c>
      <c r="AI38" s="43" t="str">
        <f ca="1">IF(AJ38="","",IF(INDEX(Data!$BR:$BR,MATCH(AJ38,Data!$A:$A,0),1)=0,"",INDEX(Data!$BR:$BR,MATCH(AJ38,Data!$A:$A,0),1)))</f>
        <v/>
      </c>
      <c r="AJ38" s="43" t="str" cm="1">
        <f t="array" aca="1" ref="AJ38" ca="1">IFERROR(_xlfn.SINGLE(INDEX(Data!$A$1:AQ$1009,_xlfn.AGGREGATE(15,6,(OFFSET(Data!$A$1,0,MATCH(AJ$6,Data!$1:$1,0)-1,1000,1)=IF(AJ$7="","Yes",AJ$7))/(OFFSET(Data!$A$1,0,MATCH(AJ$6,Data!$1:$1,0)-1,1000,1)=IF(AJ$7="","Yes",AJ$7))*ROW(Data!$C$1:$C$1009),ROW(AJ38)-ROW(AJ$7)),1)),"")</f>
        <v>Freeform</v>
      </c>
      <c r="AK38" s="43" t="str">
        <f ca="1">IF(AL38="","",IF(INDEX(Data!$BR:$BR,MATCH(AL38,Data!$A:$A,0),1)=0,"",INDEX(Data!$BR:$BR,MATCH(AL38,Data!$A:$A,0),1)))</f>
        <v/>
      </c>
      <c r="AL38" s="43" t="str" cm="1">
        <f t="array" aca="1" ref="AL38" ca="1">IFERROR(_xlfn.SINGLE(INDEX(Data!$A$1:AS$1009,_xlfn.AGGREGATE(15,6,(OFFSET(Data!$A$1,0,MATCH(AL$6,Data!$1:$1,0)-1,1000,1)=IF(AL$7="","Yes",AL$7))/(OFFSET(Data!$A$1,0,MATCH(AL$6,Data!$1:$1,0)-1,1000,1)=IF(AL$7="","Yes",AL$7))*ROW(Data!$C$1:$C$1009),ROW(AL38)-ROW(AL$7)),1)),"")</f>
        <v/>
      </c>
      <c r="AM38" s="43" t="str">
        <f ca="1">IF(AN38="","",IF(INDEX(Data!$BR:$BR,MATCH(AN38,Data!$A:$A,0),1)=0,"",INDEX(Data!$BR:$BR,MATCH(AN38,Data!$A:$A,0),1)))</f>
        <v/>
      </c>
      <c r="AN38" s="43" t="str" cm="1">
        <f t="array" aca="1" ref="AN38" ca="1">IFERROR(_xlfn.SINGLE(INDEX(Data!$A$1:AU$1009,_xlfn.AGGREGATE(15,6,(OFFSET(Data!$A$1,0,MATCH(AN$6,Data!$1:$1,0)-1,1000,1)=IF(AN$7="","Yes",AN$7))/(OFFSET(Data!$A$1,0,MATCH(AN$6,Data!$1:$1,0)-1,1000,1)=IF(AN$7="","Yes",AN$7))*ROW(Data!$C$1:$C$1009),ROW(AN38)-ROW(AN$7)),1)),"")</f>
        <v>HGTV</v>
      </c>
    </row>
    <row r="39" spans="1:40" ht="24" x14ac:dyDescent="0.4">
      <c r="A39" s="43" t="str">
        <f ca="1">IF(B39="","",IF(INDEX(Data!$BR:$BR,MATCH(B39,Data!$A:$A,0),1)=0,"",INDEX(Data!$BR:$BR,MATCH(B39,Data!$A:$A,0),1)))</f>
        <v/>
      </c>
      <c r="B39" s="43" t="str" cm="1">
        <f t="array" aca="1" ref="B39" ca="1">IFERROR(_xlfn.SINGLE(INDEX(Data!A$1:$A$1007,_xlfn.AGGREGATE(15,6,(OFFSET(Data!$A$1,0,MATCH(B$6,Data!$1:$1,0)-1,1000,1)=IF(B$7="","Yes",B$7))/(OFFSET(Data!$A$1,0,MATCH(B$6,Data!$1:$1,0)-1,1000,1)=IF(B$7="","Yes",B$7))*ROW(Data!$C$1:$C$1007),ROW(B39)-ROW(B$7)),1)),"")</f>
        <v>IFC</v>
      </c>
      <c r="C39" s="43" t="str">
        <f ca="1">IF(D39="","",IF(INDEX(Data!$BR:$BR,MATCH(D39,Data!$A:$A,0),1)=0,"",INDEX(Data!$BR:$BR,MATCH(D39,Data!$A:$A,0),1)))</f>
        <v/>
      </c>
      <c r="D39" s="43" t="str" cm="1">
        <f t="array" aca="1" ref="D39" ca="1">IFERROR(_xlfn.SINGLE(INDEX(Data!$A$1:C$1007,_xlfn.AGGREGATE(15,6,(OFFSET(Data!$A$1,0,MATCH(D$6,Data!$1:$1,0)-1,1000,1)=IF(D$7="","Yes",D$7))/(OFFSET(Data!$A$1,0,MATCH(D$6,Data!$1:$1,0)-1,1000,1)=IF(D$7="","Yes",D$7))*ROW(Data!$C$1:$C$1007),ROW(D39)-ROW(D$7)),1)),"")</f>
        <v>Viceland</v>
      </c>
      <c r="E39" s="43">
        <f ca="1">IF(F39="","",IF(INDEX(Data!$BR:$BR,MATCH(F39,Data!$A:$A,0),1)=0,"",INDEX(Data!$BR:$BR,MATCH(F39,Data!$A:$A,0),1)))</f>
        <v>1</v>
      </c>
      <c r="F39" s="43" t="str" cm="1">
        <f t="array" aca="1" ref="F39" ca="1">IFERROR(_xlfn.SINGLE(INDEX(Data!$A$1:E$1009,_xlfn.AGGREGATE(15,6,(OFFSET(Data!$A$1,0,MATCH(F$6,Data!$1:$1,0)-1,1000,1)=IF(F$7="","Yes",F$7))/(OFFSET(Data!$A$1,0,MATCH(F$6,Data!$1:$1,0)-1,1000,1)=IF(F$7="","Yes",F$7))*ROW(Data!$C$1:$C$1009),ROW(F39)-ROW(F$7)),1)),"")</f>
        <v>NBC</v>
      </c>
      <c r="G39" s="43" t="str">
        <f ca="1">IF(H39="","",IF(INDEX(Data!$BR:$BR,MATCH(H39,Data!$A:$A,0),1)=0,"",INDEX(Data!$BR:$BR,MATCH(H39,Data!$A:$A,0),1)))</f>
        <v/>
      </c>
      <c r="H39" s="43" t="str" cm="1">
        <f t="array" aca="1" ref="H39" ca="1">IFERROR(_xlfn.SINGLE(INDEX(Data!$A$1:G$1009,_xlfn.AGGREGATE(15,6,(OFFSET(Data!$A$1,0,MATCH(H$6,Data!$1:$1,0)-1,1000,1)=IF(H$7="","Yes",H$7))/(OFFSET(Data!$A$1,0,MATCH(H$6,Data!$1:$1,0)-1,1000,1)=IF(H$7="","Yes",H$7))*ROW(Data!$C$1:$C$1009),ROW(H39)-ROW(H$7)),1)),"")</f>
        <v>Investigation Discovery</v>
      </c>
      <c r="I39" s="43" t="str">
        <f ca="1">IF(J39="","",IF(INDEX(Data!$BR:$BR,MATCH(J39,Data!$A:$A,0),1)=0,"",INDEX(Data!$BR:$BR,MATCH(J39,Data!$A:$A,0),1)))</f>
        <v/>
      </c>
      <c r="J39" s="43" t="str" cm="1">
        <f t="array" aca="1" ref="J39" ca="1">IFERROR(_xlfn.SINGLE(INDEX(Data!$A$1:J$1009,_xlfn.AGGREGATE(15,6,(OFFSET(Data!$A$1,0,MATCH(J$6,Data!$1:$1,0)-1,1000,1)=IF(J$7="","Yes",J$7))/(OFFSET(Data!$A$1,0,MATCH(J$6,Data!$1:$1,0)-1,1000,1)=IF(J$7="","Yes",J$7))*ROW(Data!$C$1:$C$1009),ROW(J39)-ROW(J$7)),1)),"")</f>
        <v>MSNBC</v>
      </c>
      <c r="K39" s="43" t="str">
        <f ca="1">IF(L39="","",IF(INDEX(Data!$BR:$BR,MATCH(L39,Data!$A:$A,0),1)=0,"",INDEX(Data!$BR:$BR,MATCH(L39,Data!$A:$A,0),1)))</f>
        <v/>
      </c>
      <c r="L39" s="43" t="str" cm="1">
        <f t="array" aca="1" ref="L39" ca="1">IFERROR(_xlfn.SINGLE(INDEX(Data!$A$1:L$1009,_xlfn.AGGREGATE(15,6,(OFFSET(Data!$A$1,0,MATCH(L$6,Data!$1:$1,0)-1,1000,1)=IF(L$7="","Yes",L$7))/(OFFSET(Data!$A$1,0,MATCH(L$6,Data!$1:$1,0)-1,1000,1)=IF(L$7="","Yes",L$7))*ROW(Data!$C$1:$C$1009),ROW(L39)-ROW(L$7)),1)),"")</f>
        <v>Fox Sports 2</v>
      </c>
      <c r="M39" s="43" t="str">
        <f ca="1">IF(N39="","",IF(INDEX(Data!$BR:$BR,MATCH(N39,Data!$A:$A,0),1)=0,"",INDEX(Data!$BR:$BR,MATCH(N39,Data!$A:$A,0),1)))</f>
        <v/>
      </c>
      <c r="N39" s="43" t="str" cm="1">
        <f t="array" aca="1" ref="N39" ca="1">IFERROR(_xlfn.SINGLE(INDEX(Data!$A$1:N$1009,_xlfn.AGGREGATE(15,6,(OFFSET(Data!$A$1,0,MATCH(N$6,Data!$1:$1,0)-1,1000,1)=IF(N$7="","Yes",N$7))/(OFFSET(Data!$A$1,0,MATCH(N$6,Data!$1:$1,0)-1,1000,1)=IF(N$7="","Yes",N$7))*ROW(Data!$C$1:$C$1009),ROW(N39)-ROW(N$7)),1)),"")</f>
        <v>Fox Business</v>
      </c>
      <c r="O39" s="43" t="str">
        <f ca="1">IF(P39="","",IF(INDEX(Data!$BR:$BR,MATCH(P39,Data!$A:$A,0),1)=0,"",INDEX(Data!$BR:$BR,MATCH(P39,Data!$A:$A,0),1)))</f>
        <v/>
      </c>
      <c r="P39" s="43" t="str" cm="1">
        <f t="array" aca="1" ref="P39" ca="1">IFERROR(_xlfn.SINGLE(INDEX(Data!$A$1:Q$1009,_xlfn.AGGREGATE(15,6,(OFFSET(Data!$A$1,0,MATCH(P$6,Data!$1:$1,0)-1,1000,1)=IF(P$7="","Yes",P$7))/(OFFSET(Data!$A$1,0,MATCH(P$6,Data!$1:$1,0)-1,1000,1)=IF(P$7="","Yes",P$7))*ROW(Data!$C$1:$C$1009),ROW(P39)-ROW(P$7)),1)),"")</f>
        <v>Disney XD</v>
      </c>
      <c r="Q39" s="43" t="str">
        <f ca="1">IF(R39="","",IF(INDEX(Data!$BR:$BR,MATCH(R39,Data!$A:$A,0),1)=0,"",INDEX(Data!$BR:$BR,MATCH(R39,Data!$A:$A,0),1)))</f>
        <v/>
      </c>
      <c r="R39" s="43" t="str" cm="1">
        <f t="array" aca="1" ref="R39" ca="1">IFERROR(_xlfn.SINGLE(INDEX(Data!$A$1:R$1009,_xlfn.AGGREGATE(15,6,(OFFSET(Data!$A$1,0,MATCH(R$6,Data!$1:$1,0)-1,1000,1)=IF(R$7="","Yes",R$7))/(OFFSET(Data!$A$1,0,MATCH(R$6,Data!$1:$1,0)-1,1000,1)=IF(R$7="","Yes",R$7))*ROW(Data!$C$1:$C$1009),ROW(R39)-ROW(R$7)),1)),"")</f>
        <v>C-SPAN2</v>
      </c>
      <c r="S39" s="43" t="str">
        <f ca="1">IF(T39="","",IF(INDEX(Data!$BR:$BR,MATCH(T39,Data!$A:$A,0),1)=0,"",INDEX(Data!$BR:$BR,MATCH(T39,Data!$A:$A,0),1)))</f>
        <v/>
      </c>
      <c r="T39" s="43" t="str" cm="1">
        <f t="array" aca="1" ref="T39" ca="1">IFERROR(_xlfn.SINGLE(INDEX(Data!$A$1:S$1009,_xlfn.AGGREGATE(15,6,(OFFSET(Data!$A$1,0,MATCH(T$6,Data!$1:$1,0)-1,1000,1)=IF(T$7="","Yes",T$7))/(OFFSET(Data!$A$1,0,MATCH(T$6,Data!$1:$1,0)-1,1000,1)=IF(T$7="","Yes",T$7))*ROW(Data!$C$1:$C$1009),ROW(T39)-ROW(T$7)),1)),"")</f>
        <v>C-SPAN</v>
      </c>
      <c r="U39" s="43" t="str">
        <f ca="1">IF(V39="","",IF(INDEX(Data!$BR:$BR,MATCH(V39,Data!$A:$A,0),1)=0,"",INDEX(Data!$BR:$BR,MATCH(V39,Data!$A:$A,0),1)))</f>
        <v/>
      </c>
      <c r="V39" s="43" t="str" cm="1">
        <f t="array" aca="1" ref="V39" ca="1">IFERROR(_xlfn.SINGLE(INDEX(Data!$A$1:T$1009,_xlfn.AGGREGATE(15,6,(OFFSET(Data!$A$1,0,MATCH(V$6,Data!$1:$1,0)-1,1000,1)=IF(V$7="","Yes",V$7))/(OFFSET(Data!$A$1,0,MATCH(V$6,Data!$1:$1,0)-1,1000,1)=IF(V$7="","Yes",V$7))*ROW(Data!$C$1:$C$1009),ROW(V39)-ROW(V$7)),1)),"")</f>
        <v>CNNe</v>
      </c>
      <c r="W39" s="43" t="str">
        <f ca="1">IF(X39="","",IF(INDEX(Data!$BR:$BR,MATCH(X39,Data!$A:$A,0),1)=0,"",INDEX(Data!$BR:$BR,MATCH(X39,Data!$A:$A,0),1)))</f>
        <v/>
      </c>
      <c r="X39" s="43" t="str" cm="1">
        <f t="array" aca="1" ref="X39" ca="1">IFERROR(_xlfn.SINGLE(INDEX(Data!$A$1:Y$1009,_xlfn.AGGREGATE(15,6,(OFFSET(Data!$A$1,0,MATCH(X$6,Data!$1:$1,0)-1,1000,1)=IF(X$7="","Yes",X$7))/(OFFSET(Data!$A$1,0,MATCH(X$6,Data!$1:$1,0)-1,1000,1)=IF(X$7="","Yes",X$7))*ROW(Data!$C$1:$C$1009),ROW(X39)-ROW(X$7)),1)),"")</f>
        <v>C-SPAN2</v>
      </c>
      <c r="Y39" s="43" t="str">
        <f ca="1">IF(Z39="","",IF(INDEX(Data!$BR:$BR,MATCH(Z39,Data!$A:$A,0),1)=0,"",INDEX(Data!$BR:$BR,MATCH(Z39,Data!$A:$A,0),1)))</f>
        <v/>
      </c>
      <c r="Z39" s="43" t="str" cm="1">
        <f t="array" aca="1" ref="Z39" ca="1">IFERROR(_xlfn.SINGLE(INDEX(Data!$A$1:AA$1009,_xlfn.AGGREGATE(15,6,(OFFSET(Data!$A$1,0,MATCH(Z$6,Data!$1:$1,0)-1,1000,1)=IF(Z$7="","Yes",Z$7))/(OFFSET(Data!$A$1,0,MATCH(Z$6,Data!$1:$1,0)-1,1000,1)=IF(Z$7="","Yes",Z$7))*ROW(Data!$C$1:$C$1009),ROW(Z39)-ROW(Z$7)),1)),"")</f>
        <v>ESPN 2</v>
      </c>
      <c r="AA39" s="43">
        <f ca="1">IF(AB39="","",IF(INDEX(Data!$BR:$BR,MATCH(AB39,Data!$A:$A,0),1)=0,"",INDEX(Data!$BR:$BR,MATCH(AB39,Data!$A:$A,0),1)))</f>
        <v>1</v>
      </c>
      <c r="AB39" s="43" t="str" cm="1">
        <f t="array" aca="1" ref="AB39" ca="1">IFERROR(_xlfn.SINGLE(INDEX(Data!$A$1:AC$1009,_xlfn.AGGREGATE(15,6,(OFFSET(Data!$A$1,0,MATCH(AB$6,Data!$1:$1,0)-1,1000,1)=IF(AB$7="","Yes",AB$7))/(OFFSET(Data!$A$1,0,MATCH(AB$6,Data!$1:$1,0)-1,1000,1)=IF(AB$7="","Yes",AB$7))*ROW(Data!$C$1:$C$1009),ROW(AB39)-ROW(AB$7)),1)),"")</f>
        <v>FOX</v>
      </c>
      <c r="AC39" s="43" t="str">
        <f ca="1">IF(AD39="","",IF(INDEX(Data!$BR:$BR,MATCH(AD39,Data!$A:$A,0),1)=0,"",INDEX(Data!$BR:$BR,MATCH(AD39,Data!$A:$A,0),1)))</f>
        <v/>
      </c>
      <c r="AD39" s="43" t="str" cm="1">
        <f t="array" aca="1" ref="AD39" ca="1">IFERROR(_xlfn.SINGLE(INDEX(Data!$A$1:AE$1009,_xlfn.AGGREGATE(15,6,(OFFSET(Data!$A$1,0,MATCH(AD$6,Data!$1:$1,0)-1,1000,1)=IF(AD$7="","Yes",AD$7))/(OFFSET(Data!$A$1,0,MATCH(AD$6,Data!$1:$1,0)-1,1000,1)=IF(AD$7="","Yes",AD$7))*ROW(Data!$C$1:$C$1009),ROW(AD39)-ROW(AD$7)),1)),"")</f>
        <v>ESPN</v>
      </c>
      <c r="AE39" s="43" t="str">
        <f ca="1">IF(AF39="","",IF(INDEX(Data!$BR:$BR,MATCH(AF39,Data!$A:$A,0),1)=0,"",INDEX(Data!$BR:$BR,MATCH(AF39,Data!$A:$A,0),1)))</f>
        <v/>
      </c>
      <c r="AF39" s="43" t="str" cm="1">
        <f t="array" aca="1" ref="AF39" ca="1">IFERROR(_xlfn.SINGLE(INDEX(Data!$A$1:AM$1009,_xlfn.AGGREGATE(15,6,(OFFSET(Data!$A$1,0,MATCH(AF$6,Data!$1:$1,0)-1,1000,1)=IF(AF$7="","Yes",AF$7))/(OFFSET(Data!$A$1,0,MATCH(AF$6,Data!$1:$1,0)-1,1000,1)=IF(AF$7="","Yes",AF$7))*ROW(Data!$C$1:$C$1009),ROW(AF39)-ROW(AF$7)),1)),"")</f>
        <v/>
      </c>
      <c r="AG39" s="43" t="str">
        <f ca="1">IF(AH39="","",IF(INDEX(Data!$BR:$BR,MATCH(AH39,Data!$A:$A,0),1)=0,"",INDEX(Data!$BR:$BR,MATCH(AH39,Data!$A:$A,0),1)))</f>
        <v/>
      </c>
      <c r="AH39" s="43" t="str" cm="1">
        <f t="array" aca="1" ref="AH39" ca="1">IFERROR(_xlfn.SINGLE(INDEX(Data!$A$1:AO$1009,_xlfn.AGGREGATE(15,6,(OFFSET(Data!$A$1,0,MATCH(AH$6,Data!$1:$1,0)-1,1000,1)=IF(AH$7="","Yes",AH$7))/(OFFSET(Data!$A$1,0,MATCH(AH$6,Data!$1:$1,0)-1,1000,1)=IF(AH$7="","Yes",AH$7))*ROW(Data!$C$1:$C$1009),ROW(AH39)-ROW(AH$7)),1)),"")</f>
        <v/>
      </c>
      <c r="AI39" s="43" t="str">
        <f ca="1">IF(AJ39="","",IF(INDEX(Data!$BR:$BR,MATCH(AJ39,Data!$A:$A,0),1)=0,"",INDEX(Data!$BR:$BR,MATCH(AJ39,Data!$A:$A,0),1)))</f>
        <v/>
      </c>
      <c r="AJ39" s="43" t="str" cm="1">
        <f t="array" aca="1" ref="AJ39" ca="1">IFERROR(_xlfn.SINGLE(INDEX(Data!$A$1:AQ$1009,_xlfn.AGGREGATE(15,6,(OFFSET(Data!$A$1,0,MATCH(AJ$6,Data!$1:$1,0)-1,1000,1)=IF(AJ$7="","Yes",AJ$7))/(OFFSET(Data!$A$1,0,MATCH(AJ$6,Data!$1:$1,0)-1,1000,1)=IF(AJ$7="","Yes",AJ$7))*ROW(Data!$C$1:$C$1009),ROW(AJ39)-ROW(AJ$7)),1)),"")</f>
        <v>FX</v>
      </c>
      <c r="AK39" s="43" t="str">
        <f ca="1">IF(AL39="","",IF(INDEX(Data!$BR:$BR,MATCH(AL39,Data!$A:$A,0),1)=0,"",INDEX(Data!$BR:$BR,MATCH(AL39,Data!$A:$A,0),1)))</f>
        <v/>
      </c>
      <c r="AL39" s="43" t="str" cm="1">
        <f t="array" aca="1" ref="AL39" ca="1">IFERROR(_xlfn.SINGLE(INDEX(Data!$A$1:AS$1009,_xlfn.AGGREGATE(15,6,(OFFSET(Data!$A$1,0,MATCH(AL$6,Data!$1:$1,0)-1,1000,1)=IF(AL$7="","Yes",AL$7))/(OFFSET(Data!$A$1,0,MATCH(AL$6,Data!$1:$1,0)-1,1000,1)=IF(AL$7="","Yes",AL$7))*ROW(Data!$C$1:$C$1009),ROW(AL39)-ROW(AL$7)),1)),"")</f>
        <v/>
      </c>
      <c r="AM39" s="43" t="str">
        <f ca="1">IF(AN39="","",IF(INDEX(Data!$BR:$BR,MATCH(AN39,Data!$A:$A,0),1)=0,"",INDEX(Data!$BR:$BR,MATCH(AN39,Data!$A:$A,0),1)))</f>
        <v/>
      </c>
      <c r="AN39" s="43" t="str" cm="1">
        <f t="array" aca="1" ref="AN39" ca="1">IFERROR(_xlfn.SINGLE(INDEX(Data!$A$1:AU$1009,_xlfn.AGGREGATE(15,6,(OFFSET(Data!$A$1,0,MATCH(AN$6,Data!$1:$1,0)-1,1000,1)=IF(AN$7="","Yes",AN$7))/(OFFSET(Data!$A$1,0,MATCH(AN$6,Data!$1:$1,0)-1,1000,1)=IF(AN$7="","Yes",AN$7))*ROW(Data!$C$1:$C$1009),ROW(AN39)-ROW(AN$7)),1)),"")</f>
        <v>History</v>
      </c>
    </row>
    <row r="40" spans="1:40" ht="24" x14ac:dyDescent="0.4">
      <c r="A40" s="43" t="str">
        <f ca="1">IF(B40="","",IF(INDEX(Data!$BR:$BR,MATCH(B40,Data!$A:$A,0),1)=0,"",INDEX(Data!$BR:$BR,MATCH(B40,Data!$A:$A,0),1)))</f>
        <v/>
      </c>
      <c r="B40" s="43" t="str" cm="1">
        <f t="array" aca="1" ref="B40" ca="1">IFERROR(_xlfn.SINGLE(INDEX(Data!A$1:$A$1007,_xlfn.AGGREGATE(15,6,(OFFSET(Data!$A$1,0,MATCH(B$6,Data!$1:$1,0)-1,1000,1)=IF(B$7="","Yes",B$7))/(OFFSET(Data!$A$1,0,MATCH(B$6,Data!$1:$1,0)-1,1000,1)=IF(B$7="","Yes",B$7))*ROW(Data!$C$1:$C$1007),ROW(B40)-ROW(B$7)),1)),"")</f>
        <v>Insp</v>
      </c>
      <c r="C40" s="43" t="str">
        <f ca="1">IF(D40="","",IF(INDEX(Data!$BR:$BR,MATCH(D40,Data!$A:$A,0),1)=0,"",INDEX(Data!$BR:$BR,MATCH(D40,Data!$A:$A,0),1)))</f>
        <v/>
      </c>
      <c r="D40" s="43" t="str" cm="1">
        <f t="array" aca="1" ref="D40" ca="1">IFERROR(_xlfn.SINGLE(INDEX(Data!$A$1:C$1007,_xlfn.AGGREGATE(15,6,(OFFSET(Data!$A$1,0,MATCH(D$6,Data!$1:$1,0)-1,1000,1)=IF(D$7="","Yes",D$7))/(OFFSET(Data!$A$1,0,MATCH(D$6,Data!$1:$1,0)-1,1000,1)=IF(D$7="","Yes",D$7))*ROW(Data!$C$1:$C$1007),ROW(D40)-ROW(D$7)),1)),"")</f>
        <v/>
      </c>
      <c r="E40" s="43" t="str">
        <f ca="1">IF(F40="","",IF(INDEX(Data!$BR:$BR,MATCH(F40,Data!$A:$A,0),1)=0,"",INDEX(Data!$BR:$BR,MATCH(F40,Data!$A:$A,0),1)))</f>
        <v/>
      </c>
      <c r="F40" s="43" t="str" cm="1">
        <f t="array" aca="1" ref="F40" ca="1">IFERROR(_xlfn.SINGLE(INDEX(Data!$A$1:E$1009,_xlfn.AGGREGATE(15,6,(OFFSET(Data!$A$1,0,MATCH(F$6,Data!$1:$1,0)-1,1000,1)=IF(F$7="","Yes",F$7))/(OFFSET(Data!$A$1,0,MATCH(F$6,Data!$1:$1,0)-1,1000,1)=IF(F$7="","Yes",F$7))*ROW(Data!$C$1:$C$1009),ROW(F40)-ROW(F$7)),1)),"")</f>
        <v>NBC Sports Network</v>
      </c>
      <c r="G40" s="43" t="str">
        <f ca="1">IF(H40="","",IF(INDEX(Data!$BR:$BR,MATCH(H40,Data!$A:$A,0),1)=0,"",INDEX(Data!$BR:$BR,MATCH(H40,Data!$A:$A,0),1)))</f>
        <v/>
      </c>
      <c r="H40" s="43" t="str" cm="1">
        <f t="array" aca="1" ref="H40" ca="1">IFERROR(_xlfn.SINGLE(INDEX(Data!$A$1:G$1009,_xlfn.AGGREGATE(15,6,(OFFSET(Data!$A$1,0,MATCH(H$6,Data!$1:$1,0)-1,1000,1)=IF(H$7="","Yes",H$7))/(OFFSET(Data!$A$1,0,MATCH(H$6,Data!$1:$1,0)-1,1000,1)=IF(H$7="","Yes",H$7))*ROW(Data!$C$1:$C$1009),ROW(H40)-ROW(H$7)),1)),"")</f>
        <v>Lifetime</v>
      </c>
      <c r="I40" s="43" t="str">
        <f ca="1">IF(J40="","",IF(INDEX(Data!$BR:$BR,MATCH(J40,Data!$A:$A,0),1)=0,"",INDEX(Data!$BR:$BR,MATCH(J40,Data!$A:$A,0),1)))</f>
        <v/>
      </c>
      <c r="J40" s="43" t="str" cm="1">
        <f t="array" aca="1" ref="J40" ca="1">IFERROR(_xlfn.SINGLE(INDEX(Data!$A$1:J$1009,_xlfn.AGGREGATE(15,6,(OFFSET(Data!$A$1,0,MATCH(J$6,Data!$1:$1,0)-1,1000,1)=IF(J$7="","Yes",J$7))/(OFFSET(Data!$A$1,0,MATCH(J$6,Data!$1:$1,0)-1,1000,1)=IF(J$7="","Yes",J$7))*ROW(Data!$C$1:$C$1009),ROW(J40)-ROW(J$7)),1)),"")</f>
        <v>MTV</v>
      </c>
      <c r="K40" s="43" t="str">
        <f ca="1">IF(L40="","",IF(INDEX(Data!$BR:$BR,MATCH(L40,Data!$A:$A,0),1)=0,"",INDEX(Data!$BR:$BR,MATCH(L40,Data!$A:$A,0),1)))</f>
        <v/>
      </c>
      <c r="L40" s="43" t="str" cm="1">
        <f t="array" aca="1" ref="L40" ca="1">IFERROR(_xlfn.SINGLE(INDEX(Data!$A$1:L$1009,_xlfn.AGGREGATE(15,6,(OFFSET(Data!$A$1,0,MATCH(L$6,Data!$1:$1,0)-1,1000,1)=IF(L$7="","Yes",L$7))/(OFFSET(Data!$A$1,0,MATCH(L$6,Data!$1:$1,0)-1,1000,1)=IF(L$7="","Yes",L$7))*ROW(Data!$C$1:$C$1009),ROW(L40)-ROW(L$7)),1)),"")</f>
        <v>Fox Sports Regionals</v>
      </c>
      <c r="M40" s="43" t="str">
        <f ca="1">IF(N40="","",IF(INDEX(Data!$BR:$BR,MATCH(N40,Data!$A:$A,0),1)=0,"",INDEX(Data!$BR:$BR,MATCH(N40,Data!$A:$A,0),1)))</f>
        <v/>
      </c>
      <c r="N40" s="43" t="str" cm="1">
        <f t="array" aca="1" ref="N40" ca="1">IFERROR(_xlfn.SINGLE(INDEX(Data!$A$1:N$1009,_xlfn.AGGREGATE(15,6,(OFFSET(Data!$A$1,0,MATCH(N$6,Data!$1:$1,0)-1,1000,1)=IF(N$7="","Yes",N$7))/(OFFSET(Data!$A$1,0,MATCH(N$6,Data!$1:$1,0)-1,1000,1)=IF(N$7="","Yes",N$7))*ROW(Data!$C$1:$C$1009),ROW(N40)-ROW(N$7)),1)),"")</f>
        <v>Fox News</v>
      </c>
      <c r="O40" s="43" t="str">
        <f ca="1">IF(P40="","",IF(INDEX(Data!$BR:$BR,MATCH(P40,Data!$A:$A,0),1)=0,"",INDEX(Data!$BR:$BR,MATCH(P40,Data!$A:$A,0),1)))</f>
        <v/>
      </c>
      <c r="P40" s="43" t="str" cm="1">
        <f t="array" aca="1" ref="P40" ca="1">IFERROR(_xlfn.SINGLE(INDEX(Data!$A$1:Q$1009,_xlfn.AGGREGATE(15,6,(OFFSET(Data!$A$1,0,MATCH(P$6,Data!$1:$1,0)-1,1000,1)=IF(P$7="","Yes",P$7))/(OFFSET(Data!$A$1,0,MATCH(P$6,Data!$1:$1,0)-1,1000,1)=IF(P$7="","Yes",P$7))*ROW(Data!$C$1:$C$1009),ROW(P40)-ROW(P$7)),1)),"")</f>
        <v>E!</v>
      </c>
      <c r="Q40" s="43" t="str">
        <f ca="1">IF(R40="","",IF(INDEX(Data!$BR:$BR,MATCH(R40,Data!$A:$A,0),1)=0,"",INDEX(Data!$BR:$BR,MATCH(R40,Data!$A:$A,0),1)))</f>
        <v/>
      </c>
      <c r="R40" s="43" t="str" cm="1">
        <f t="array" aca="1" ref="R40" ca="1">IFERROR(_xlfn.SINGLE(INDEX(Data!$A$1:R$1009,_xlfn.AGGREGATE(15,6,(OFFSET(Data!$A$1,0,MATCH(R$6,Data!$1:$1,0)-1,1000,1)=IF(R$7="","Yes",R$7))/(OFFSET(Data!$A$1,0,MATCH(R$6,Data!$1:$1,0)-1,1000,1)=IF(R$7="","Yes",R$7))*ROW(Data!$C$1:$C$1009),ROW(R40)-ROW(R$7)),1)),"")</f>
        <v>CW</v>
      </c>
      <c r="S40" s="43" t="str">
        <f ca="1">IF(T40="","",IF(INDEX(Data!$BR:$BR,MATCH(T40,Data!$A:$A,0),1)=0,"",INDEX(Data!$BR:$BR,MATCH(T40,Data!$A:$A,0),1)))</f>
        <v/>
      </c>
      <c r="T40" s="43" t="str" cm="1">
        <f t="array" aca="1" ref="T40" ca="1">IFERROR(_xlfn.SINGLE(INDEX(Data!$A$1:S$1009,_xlfn.AGGREGATE(15,6,(OFFSET(Data!$A$1,0,MATCH(T$6,Data!$1:$1,0)-1,1000,1)=IF(T$7="","Yes",T$7))/(OFFSET(Data!$A$1,0,MATCH(T$6,Data!$1:$1,0)-1,1000,1)=IF(T$7="","Yes",T$7))*ROW(Data!$C$1:$C$1009),ROW(T40)-ROW(T$7)),1)),"")</f>
        <v>C-SPAN2</v>
      </c>
      <c r="U40" s="43" t="str">
        <f ca="1">IF(V40="","",IF(INDEX(Data!$BR:$BR,MATCH(V40,Data!$A:$A,0),1)=0,"",INDEX(Data!$BR:$BR,MATCH(V40,Data!$A:$A,0),1)))</f>
        <v/>
      </c>
      <c r="V40" s="43" t="str" cm="1">
        <f t="array" aca="1" ref="V40" ca="1">IFERROR(_xlfn.SINGLE(INDEX(Data!$A$1:T$1009,_xlfn.AGGREGATE(15,6,(OFFSET(Data!$A$1,0,MATCH(V$6,Data!$1:$1,0)-1,1000,1)=IF(V$7="","Yes",V$7))/(OFFSET(Data!$A$1,0,MATCH(V$6,Data!$1:$1,0)-1,1000,1)=IF(V$7="","Yes",V$7))*ROW(Data!$C$1:$C$1009),ROW(V40)-ROW(V$7)),1)),"")</f>
        <v>Comedy Central</v>
      </c>
      <c r="W40" s="43" t="str">
        <f ca="1">IF(X40="","",IF(INDEX(Data!$BR:$BR,MATCH(X40,Data!$A:$A,0),1)=0,"",INDEX(Data!$BR:$BR,MATCH(X40,Data!$A:$A,0),1)))</f>
        <v/>
      </c>
      <c r="X40" s="43" t="str" cm="1">
        <f t="array" aca="1" ref="X40" ca="1">IFERROR(_xlfn.SINGLE(INDEX(Data!$A$1:Y$1009,_xlfn.AGGREGATE(15,6,(OFFSET(Data!$A$1,0,MATCH(X$6,Data!$1:$1,0)-1,1000,1)=IF(X$7="","Yes",X$7))/(OFFSET(Data!$A$1,0,MATCH(X$6,Data!$1:$1,0)-1,1000,1)=IF(X$7="","Yes",X$7))*ROW(Data!$C$1:$C$1009),ROW(X40)-ROW(X$7)),1)),"")</f>
        <v>De Pelicula</v>
      </c>
      <c r="Y40" s="43" t="str">
        <f ca="1">IF(Z40="","",IF(INDEX(Data!$BR:$BR,MATCH(Z40,Data!$A:$A,0),1)=0,"",INDEX(Data!$BR:$BR,MATCH(Z40,Data!$A:$A,0),1)))</f>
        <v/>
      </c>
      <c r="Z40" s="43" t="str" cm="1">
        <f t="array" aca="1" ref="Z40" ca="1">IFERROR(_xlfn.SINGLE(INDEX(Data!$A$1:AA$1009,_xlfn.AGGREGATE(15,6,(OFFSET(Data!$A$1,0,MATCH(Z$6,Data!$1:$1,0)-1,1000,1)=IF(Z$7="","Yes",Z$7))/(OFFSET(Data!$A$1,0,MATCH(Z$6,Data!$1:$1,0)-1,1000,1)=IF(Z$7="","Yes",Z$7))*ROW(Data!$C$1:$C$1009),ROW(Z40)-ROW(Z$7)),1)),"")</f>
        <v>ESPNews</v>
      </c>
      <c r="AA40" s="43" t="str">
        <f ca="1">IF(AB40="","",IF(INDEX(Data!$BR:$BR,MATCH(AB40,Data!$A:$A,0),1)=0,"",INDEX(Data!$BR:$BR,MATCH(AB40,Data!$A:$A,0),1)))</f>
        <v/>
      </c>
      <c r="AB40" s="43" t="str" cm="1">
        <f t="array" aca="1" ref="AB40" ca="1">IFERROR(_xlfn.SINGLE(INDEX(Data!$A$1:AC$1009,_xlfn.AGGREGATE(15,6,(OFFSET(Data!$A$1,0,MATCH(AB$6,Data!$1:$1,0)-1,1000,1)=IF(AB$7="","Yes",AB$7))/(OFFSET(Data!$A$1,0,MATCH(AB$6,Data!$1:$1,0)-1,1000,1)=IF(AB$7="","Yes",AB$7))*ROW(Data!$C$1:$C$1009),ROW(AB40)-ROW(AB$7)),1)),"")</f>
        <v>Fox Business</v>
      </c>
      <c r="AC40" s="43" t="str">
        <f ca="1">IF(AD40="","",IF(INDEX(Data!$BR:$BR,MATCH(AD40,Data!$A:$A,0),1)=0,"",INDEX(Data!$BR:$BR,MATCH(AD40,Data!$A:$A,0),1)))</f>
        <v/>
      </c>
      <c r="AD40" s="43" t="str" cm="1">
        <f t="array" aca="1" ref="AD40" ca="1">IFERROR(_xlfn.SINGLE(INDEX(Data!$A$1:AE$1009,_xlfn.AGGREGATE(15,6,(OFFSET(Data!$A$1,0,MATCH(AD$6,Data!$1:$1,0)-1,1000,1)=IF(AD$7="","Yes",AD$7))/(OFFSET(Data!$A$1,0,MATCH(AD$6,Data!$1:$1,0)-1,1000,1)=IF(AD$7="","Yes",AD$7))*ROW(Data!$C$1:$C$1009),ROW(AD40)-ROW(AD$7)),1)),"")</f>
        <v>ESPN 2</v>
      </c>
      <c r="AE40" s="43" t="str">
        <f ca="1">IF(AF40="","",IF(INDEX(Data!$BR:$BR,MATCH(AF40,Data!$A:$A,0),1)=0,"",INDEX(Data!$BR:$BR,MATCH(AF40,Data!$A:$A,0),1)))</f>
        <v/>
      </c>
      <c r="AF40" s="43" t="str" cm="1">
        <f t="array" aca="1" ref="AF40" ca="1">IFERROR(_xlfn.SINGLE(INDEX(Data!$A$1:AM$1009,_xlfn.AGGREGATE(15,6,(OFFSET(Data!$A$1,0,MATCH(AF$6,Data!$1:$1,0)-1,1000,1)=IF(AF$7="","Yes",AF$7))/(OFFSET(Data!$A$1,0,MATCH(AF$6,Data!$1:$1,0)-1,1000,1)=IF(AF$7="","Yes",AF$7))*ROW(Data!$C$1:$C$1009),ROW(AF40)-ROW(AF$7)),1)),"")</f>
        <v/>
      </c>
      <c r="AG40" s="43" t="str">
        <f ca="1">IF(AH40="","",IF(INDEX(Data!$BR:$BR,MATCH(AH40,Data!$A:$A,0),1)=0,"",INDEX(Data!$BR:$BR,MATCH(AH40,Data!$A:$A,0),1)))</f>
        <v/>
      </c>
      <c r="AH40" s="43" t="str" cm="1">
        <f t="array" aca="1" ref="AH40" ca="1">IFERROR(_xlfn.SINGLE(INDEX(Data!$A$1:AO$1009,_xlfn.AGGREGATE(15,6,(OFFSET(Data!$A$1,0,MATCH(AH$6,Data!$1:$1,0)-1,1000,1)=IF(AH$7="","Yes",AH$7))/(OFFSET(Data!$A$1,0,MATCH(AH$6,Data!$1:$1,0)-1,1000,1)=IF(AH$7="","Yes",AH$7))*ROW(Data!$C$1:$C$1009),ROW(AH40)-ROW(AH$7)),1)),"")</f>
        <v/>
      </c>
      <c r="AI40" s="43" t="str">
        <f ca="1">IF(AJ40="","",IF(INDEX(Data!$BR:$BR,MATCH(AJ40,Data!$A:$A,0),1)=0,"",INDEX(Data!$BR:$BR,MATCH(AJ40,Data!$A:$A,0),1)))</f>
        <v/>
      </c>
      <c r="AJ40" s="43" t="str" cm="1">
        <f t="array" aca="1" ref="AJ40" ca="1">IFERROR(_xlfn.SINGLE(INDEX(Data!$A$1:AQ$1009,_xlfn.AGGREGATE(15,6,(OFFSET(Data!$A$1,0,MATCH(AJ$6,Data!$1:$1,0)-1,1000,1)=IF(AJ$7="","Yes",AJ$7))/(OFFSET(Data!$A$1,0,MATCH(AJ$6,Data!$1:$1,0)-1,1000,1)=IF(AJ$7="","Yes",AJ$7))*ROW(Data!$C$1:$C$1009),ROW(AJ40)-ROW(AJ$7)),1)),"")</f>
        <v>FX Movie Channel</v>
      </c>
      <c r="AK40" s="43" t="str">
        <f ca="1">IF(AL40="","",IF(INDEX(Data!$BR:$BR,MATCH(AL40,Data!$A:$A,0),1)=0,"",INDEX(Data!$BR:$BR,MATCH(AL40,Data!$A:$A,0),1)))</f>
        <v/>
      </c>
      <c r="AL40" s="43" t="str" cm="1">
        <f t="array" aca="1" ref="AL40" ca="1">IFERROR(_xlfn.SINGLE(INDEX(Data!$A$1:AS$1009,_xlfn.AGGREGATE(15,6,(OFFSET(Data!$A$1,0,MATCH(AL$6,Data!$1:$1,0)-1,1000,1)=IF(AL$7="","Yes",AL$7))/(OFFSET(Data!$A$1,0,MATCH(AL$6,Data!$1:$1,0)-1,1000,1)=IF(AL$7="","Yes",AL$7))*ROW(Data!$C$1:$C$1009),ROW(AL40)-ROW(AL$7)),1)),"")</f>
        <v/>
      </c>
      <c r="AM40" s="43" t="str">
        <f ca="1">IF(AN40="","",IF(INDEX(Data!$BR:$BR,MATCH(AN40,Data!$A:$A,0),1)=0,"",INDEX(Data!$BR:$BR,MATCH(AN40,Data!$A:$A,0),1)))</f>
        <v/>
      </c>
      <c r="AN40" s="43" t="str" cm="1">
        <f t="array" aca="1" ref="AN40" ca="1">IFERROR(_xlfn.SINGLE(INDEX(Data!$A$1:AU$1009,_xlfn.AGGREGATE(15,6,(OFFSET(Data!$A$1,0,MATCH(AN$6,Data!$1:$1,0)-1,1000,1)=IF(AN$7="","Yes",AN$7))/(OFFSET(Data!$A$1,0,MATCH(AN$6,Data!$1:$1,0)-1,1000,1)=IF(AN$7="","Yes",AN$7))*ROW(Data!$C$1:$C$1009),ROW(AN40)-ROW(AN$7)),1)),"")</f>
        <v>IFC</v>
      </c>
    </row>
    <row r="41" spans="1:40" ht="24" x14ac:dyDescent="0.4">
      <c r="A41" s="43" t="str">
        <f ca="1">IF(B41="","",IF(INDEX(Data!$BR:$BR,MATCH(B41,Data!$A:$A,0),1)=0,"",INDEX(Data!$BR:$BR,MATCH(B41,Data!$A:$A,0),1)))</f>
        <v/>
      </c>
      <c r="B41" s="43" t="str" cm="1">
        <f t="array" aca="1" ref="B41" ca="1">IFERROR(_xlfn.SINGLE(INDEX(Data!A$1:$A$1007,_xlfn.AGGREGATE(15,6,(OFFSET(Data!$A$1,0,MATCH(B$6,Data!$1:$1,0)-1,1000,1)=IF(B$7="","Yes",B$7))/(OFFSET(Data!$A$1,0,MATCH(B$6,Data!$1:$1,0)-1,1000,1)=IF(B$7="","Yes",B$7))*ROW(Data!$C$1:$C$1007),ROW(B41)-ROW(B$7)),1)),"")</f>
        <v>Investigation Discovery</v>
      </c>
      <c r="C41" s="43" t="str">
        <f ca="1">IF(D41="","",IF(INDEX(Data!$BR:$BR,MATCH(D41,Data!$A:$A,0),1)=0,"",INDEX(Data!$BR:$BR,MATCH(D41,Data!$A:$A,0),1)))</f>
        <v/>
      </c>
      <c r="D41" s="43" t="str" cm="1">
        <f t="array" aca="1" ref="D41" ca="1">IFERROR(_xlfn.SINGLE(INDEX(Data!$A$1:C$1007,_xlfn.AGGREGATE(15,6,(OFFSET(Data!$A$1,0,MATCH(D$6,Data!$1:$1,0)-1,1000,1)=IF(D$7="","Yes",D$7))/(OFFSET(Data!$A$1,0,MATCH(D$6,Data!$1:$1,0)-1,1000,1)=IF(D$7="","Yes",D$7))*ROW(Data!$C$1:$C$1007),ROW(D41)-ROW(D$7)),1)),"")</f>
        <v/>
      </c>
      <c r="E41" s="43" t="str">
        <f ca="1">IF(F41="","",IF(INDEX(Data!$BR:$BR,MATCH(F41,Data!$A:$A,0),1)=0,"",INDEX(Data!$BR:$BR,MATCH(F41,Data!$A:$A,0),1)))</f>
        <v/>
      </c>
      <c r="F41" s="43" t="str" cm="1">
        <f t="array" aca="1" ref="F41" ca="1">IFERROR(_xlfn.SINGLE(INDEX(Data!$A$1:E$1009,_xlfn.AGGREGATE(15,6,(OFFSET(Data!$A$1,0,MATCH(F$6,Data!$1:$1,0)-1,1000,1)=IF(F$7="","Yes",F$7))/(OFFSET(Data!$A$1,0,MATCH(F$6,Data!$1:$1,0)-1,1000,1)=IF(F$7="","Yes",F$7))*ROW(Data!$C$1:$C$1009),ROW(F41)-ROW(F$7)),1)),"")</f>
        <v>NBC Sports Regionals</v>
      </c>
      <c r="G41" s="43" t="str">
        <f ca="1">IF(H41="","",IF(INDEX(Data!$BR:$BR,MATCH(H41,Data!$A:$A,0),1)=0,"",INDEX(Data!$BR:$BR,MATCH(H41,Data!$A:$A,0),1)))</f>
        <v/>
      </c>
      <c r="H41" s="43" t="str" cm="1">
        <f t="array" aca="1" ref="H41" ca="1">IFERROR(_xlfn.SINGLE(INDEX(Data!$A$1:G$1009,_xlfn.AGGREGATE(15,6,(OFFSET(Data!$A$1,0,MATCH(H$6,Data!$1:$1,0)-1,1000,1)=IF(H$7="","Yes",H$7))/(OFFSET(Data!$A$1,0,MATCH(H$6,Data!$1:$1,0)-1,1000,1)=IF(H$7="","Yes",H$7))*ROW(Data!$C$1:$C$1009),ROW(H41)-ROW(H$7)),1)),"")</f>
        <v>Local Now</v>
      </c>
      <c r="I41" s="43" t="str">
        <f ca="1">IF(J41="","",IF(INDEX(Data!$BR:$BR,MATCH(J41,Data!$A:$A,0),1)=0,"",INDEX(Data!$BR:$BR,MATCH(J41,Data!$A:$A,0),1)))</f>
        <v/>
      </c>
      <c r="J41" s="43" t="str" cm="1">
        <f t="array" aca="1" ref="J41" ca="1">IFERROR(_xlfn.SINGLE(INDEX(Data!$A$1:J$1009,_xlfn.AGGREGATE(15,6,(OFFSET(Data!$A$1,0,MATCH(J$6,Data!$1:$1,0)-1,1000,1)=IF(J$7="","Yes",J$7))/(OFFSET(Data!$A$1,0,MATCH(J$6,Data!$1:$1,0)-1,1000,1)=IF(J$7="","Yes",J$7))*ROW(Data!$C$1:$C$1009),ROW(J41)-ROW(J$7)),1)),"")</f>
        <v>MynetworkTV</v>
      </c>
      <c r="K41" s="43" t="str">
        <f ca="1">IF(L41="","",IF(INDEX(Data!$BR:$BR,MATCH(L41,Data!$A:$A,0),1)=0,"",INDEX(Data!$BR:$BR,MATCH(L41,Data!$A:$A,0),1)))</f>
        <v/>
      </c>
      <c r="L41" s="43" t="str" cm="1">
        <f t="array" aca="1" ref="L41" ca="1">IFERROR(_xlfn.SINGLE(INDEX(Data!$A$1:L$1009,_xlfn.AGGREGATE(15,6,(OFFSET(Data!$A$1,0,MATCH(L$6,Data!$1:$1,0)-1,1000,1)=IF(L$7="","Yes",L$7))/(OFFSET(Data!$A$1,0,MATCH(L$6,Data!$1:$1,0)-1,1000,1)=IF(L$7="","Yes",L$7))*ROW(Data!$C$1:$C$1009),ROW(L41)-ROW(L$7)),1)),"")</f>
        <v>Freeform</v>
      </c>
      <c r="M41" s="43" t="str">
        <f ca="1">IF(N41="","",IF(INDEX(Data!$BR:$BR,MATCH(N41,Data!$A:$A,0),1)=0,"",INDEX(Data!$BR:$BR,MATCH(N41,Data!$A:$A,0),1)))</f>
        <v/>
      </c>
      <c r="N41" s="43" t="str" cm="1">
        <f t="array" aca="1" ref="N41" ca="1">IFERROR(_xlfn.SINGLE(INDEX(Data!$A$1:N$1009,_xlfn.AGGREGATE(15,6,(OFFSET(Data!$A$1,0,MATCH(N$6,Data!$1:$1,0)-1,1000,1)=IF(N$7="","Yes",N$7))/(OFFSET(Data!$A$1,0,MATCH(N$6,Data!$1:$1,0)-1,1000,1)=IF(N$7="","Yes",N$7))*ROW(Data!$C$1:$C$1009),ROW(N41)-ROW(N$7)),1)),"")</f>
        <v>Fox Sports 1</v>
      </c>
      <c r="O41" s="43" t="str">
        <f ca="1">IF(P41="","",IF(INDEX(Data!$BR:$BR,MATCH(P41,Data!$A:$A,0),1)=0,"",INDEX(Data!$BR:$BR,MATCH(P41,Data!$A:$A,0),1)))</f>
        <v/>
      </c>
      <c r="P41" s="43" t="str" cm="1">
        <f t="array" aca="1" ref="P41" ca="1">IFERROR(_xlfn.SINGLE(INDEX(Data!$A$1:Q$1009,_xlfn.AGGREGATE(15,6,(OFFSET(Data!$A$1,0,MATCH(P$6,Data!$1:$1,0)-1,1000,1)=IF(P$7="","Yes",P$7))/(OFFSET(Data!$A$1,0,MATCH(P$6,Data!$1:$1,0)-1,1000,1)=IF(P$7="","Yes",P$7))*ROW(Data!$C$1:$C$1009),ROW(P41)-ROW(P$7)),1)),"")</f>
        <v>ESPN</v>
      </c>
      <c r="Q41" s="43" t="str">
        <f ca="1">IF(R41="","",IF(INDEX(Data!$BR:$BR,MATCH(R41,Data!$A:$A,0),1)=0,"",INDEX(Data!$BR:$BR,MATCH(R41,Data!$A:$A,0),1)))</f>
        <v/>
      </c>
      <c r="R41" s="43" t="str" cm="1">
        <f t="array" aca="1" ref="R41" ca="1">IFERROR(_xlfn.SINGLE(INDEX(Data!$A$1:R$1009,_xlfn.AGGREGATE(15,6,(OFFSET(Data!$A$1,0,MATCH(R$6,Data!$1:$1,0)-1,1000,1)=IF(R$7="","Yes",R$7))/(OFFSET(Data!$A$1,0,MATCH(R$6,Data!$1:$1,0)-1,1000,1)=IF(R$7="","Yes",R$7))*ROW(Data!$C$1:$C$1009),ROW(R41)-ROW(R$7)),1)),"")</f>
        <v>Destination America</v>
      </c>
      <c r="S41" s="43" t="str">
        <f ca="1">IF(T41="","",IF(INDEX(Data!$BR:$BR,MATCH(T41,Data!$A:$A,0),1)=0,"",INDEX(Data!$BR:$BR,MATCH(T41,Data!$A:$A,0),1)))</f>
        <v/>
      </c>
      <c r="T41" s="43" t="str" cm="1">
        <f t="array" aca="1" ref="T41" ca="1">IFERROR(_xlfn.SINGLE(INDEX(Data!$A$1:S$1009,_xlfn.AGGREGATE(15,6,(OFFSET(Data!$A$1,0,MATCH(T$6,Data!$1:$1,0)-1,1000,1)=IF(T$7="","Yes",T$7))/(OFFSET(Data!$A$1,0,MATCH(T$6,Data!$1:$1,0)-1,1000,1)=IF(T$7="","Yes",T$7))*ROW(Data!$C$1:$C$1009),ROW(T41)-ROW(T$7)),1)),"")</f>
        <v>CW</v>
      </c>
      <c r="U41" s="43" t="str">
        <f ca="1">IF(V41="","",IF(INDEX(Data!$BR:$BR,MATCH(V41,Data!$A:$A,0),1)=0,"",INDEX(Data!$BR:$BR,MATCH(V41,Data!$A:$A,0),1)))</f>
        <v/>
      </c>
      <c r="V41" s="43" t="str" cm="1">
        <f t="array" aca="1" ref="V41" ca="1">IFERROR(_xlfn.SINGLE(INDEX(Data!$A$1:T$1009,_xlfn.AGGREGATE(15,6,(OFFSET(Data!$A$1,0,MATCH(V$6,Data!$1:$1,0)-1,1000,1)=IF(V$7="","Yes",V$7))/(OFFSET(Data!$A$1,0,MATCH(V$6,Data!$1:$1,0)-1,1000,1)=IF(V$7="","Yes",V$7))*ROW(Data!$C$1:$C$1009),ROW(V41)-ROW(V$7)),1)),"")</f>
        <v>Comedy TV</v>
      </c>
      <c r="W41" s="43" t="str">
        <f ca="1">IF(X41="","",IF(INDEX(Data!$BR:$BR,MATCH(X41,Data!$A:$A,0),1)=0,"",INDEX(Data!$BR:$BR,MATCH(X41,Data!$A:$A,0),1)))</f>
        <v/>
      </c>
      <c r="X41" s="43" t="str" cm="1">
        <f t="array" aca="1" ref="X41" ca="1">IFERROR(_xlfn.SINGLE(INDEX(Data!$A$1:Y$1009,_xlfn.AGGREGATE(15,6,(OFFSET(Data!$A$1,0,MATCH(X$6,Data!$1:$1,0)-1,1000,1)=IF(X$7="","Yes",X$7))/(OFFSET(Data!$A$1,0,MATCH(X$6,Data!$1:$1,0)-1,1000,1)=IF(X$7="","Yes",X$7))*ROW(Data!$C$1:$C$1009),ROW(X41)-ROW(X$7)),1)),"")</f>
        <v>De Pelicula Clásico</v>
      </c>
      <c r="Y41" s="43" t="str">
        <f ca="1">IF(Z41="","",IF(INDEX(Data!$BR:$BR,MATCH(Z41,Data!$A:$A,0),1)=0,"",INDEX(Data!$BR:$BR,MATCH(Z41,Data!$A:$A,0),1)))</f>
        <v/>
      </c>
      <c r="Z41" s="43" t="str" cm="1">
        <f t="array" aca="1" ref="Z41" ca="1">IFERROR(_xlfn.SINGLE(INDEX(Data!$A$1:AA$1009,_xlfn.AGGREGATE(15,6,(OFFSET(Data!$A$1,0,MATCH(Z$6,Data!$1:$1,0)-1,1000,1)=IF(Z$7="","Yes",Z$7))/(OFFSET(Data!$A$1,0,MATCH(Z$6,Data!$1:$1,0)-1,1000,1)=IF(Z$7="","Yes",Z$7))*ROW(Data!$C$1:$C$1009),ROW(Z41)-ROW(Z$7)),1)),"")</f>
        <v>ESPNu</v>
      </c>
      <c r="AA41" s="43" t="str">
        <f ca="1">IF(AB41="","",IF(INDEX(Data!$BR:$BR,MATCH(AB41,Data!$A:$A,0),1)=0,"",INDEX(Data!$BR:$BR,MATCH(AB41,Data!$A:$A,0),1)))</f>
        <v/>
      </c>
      <c r="AB41" s="43" t="str" cm="1">
        <f t="array" aca="1" ref="AB41" ca="1">IFERROR(_xlfn.SINGLE(INDEX(Data!$A$1:AC$1009,_xlfn.AGGREGATE(15,6,(OFFSET(Data!$A$1,0,MATCH(AB$6,Data!$1:$1,0)-1,1000,1)=IF(AB$7="","Yes",AB$7))/(OFFSET(Data!$A$1,0,MATCH(AB$6,Data!$1:$1,0)-1,1000,1)=IF(AB$7="","Yes",AB$7))*ROW(Data!$C$1:$C$1009),ROW(AB41)-ROW(AB$7)),1)),"")</f>
        <v>Fox News</v>
      </c>
      <c r="AC41" s="43" t="str">
        <f ca="1">IF(AD41="","",IF(INDEX(Data!$BR:$BR,MATCH(AD41,Data!$A:$A,0),1)=0,"",INDEX(Data!$BR:$BR,MATCH(AD41,Data!$A:$A,0),1)))</f>
        <v/>
      </c>
      <c r="AD41" s="43" t="str" cm="1">
        <f t="array" aca="1" ref="AD41" ca="1">IFERROR(_xlfn.SINGLE(INDEX(Data!$A$1:AE$1009,_xlfn.AGGREGATE(15,6,(OFFSET(Data!$A$1,0,MATCH(AD$6,Data!$1:$1,0)-1,1000,1)=IF(AD$7="","Yes",AD$7))/(OFFSET(Data!$A$1,0,MATCH(AD$6,Data!$1:$1,0)-1,1000,1)=IF(AD$7="","Yes",AD$7))*ROW(Data!$C$1:$C$1009),ROW(AD41)-ROW(AD$7)),1)),"")</f>
        <v>Estrella TV</v>
      </c>
      <c r="AE41" s="43" t="str">
        <f ca="1">IF(AF41="","",IF(INDEX(Data!$BR:$BR,MATCH(AF41,Data!$A:$A,0),1)=0,"",INDEX(Data!$BR:$BR,MATCH(AF41,Data!$A:$A,0),1)))</f>
        <v/>
      </c>
      <c r="AF41" s="43" t="str" cm="1">
        <f t="array" aca="1" ref="AF41" ca="1">IFERROR(_xlfn.SINGLE(INDEX(Data!$A$1:AM$1009,_xlfn.AGGREGATE(15,6,(OFFSET(Data!$A$1,0,MATCH(AF$6,Data!$1:$1,0)-1,1000,1)=IF(AF$7="","Yes",AF$7))/(OFFSET(Data!$A$1,0,MATCH(AF$6,Data!$1:$1,0)-1,1000,1)=IF(AF$7="","Yes",AF$7))*ROW(Data!$C$1:$C$1009),ROW(AF41)-ROW(AF$7)),1)),"")</f>
        <v/>
      </c>
      <c r="AG41" s="43" t="str">
        <f ca="1">IF(AH41="","",IF(INDEX(Data!$BR:$BR,MATCH(AH41,Data!$A:$A,0),1)=0,"",INDEX(Data!$BR:$BR,MATCH(AH41,Data!$A:$A,0),1)))</f>
        <v/>
      </c>
      <c r="AH41" s="43" t="str" cm="1">
        <f t="array" aca="1" ref="AH41" ca="1">IFERROR(_xlfn.SINGLE(INDEX(Data!$A$1:AO$1009,_xlfn.AGGREGATE(15,6,(OFFSET(Data!$A$1,0,MATCH(AH$6,Data!$1:$1,0)-1,1000,1)=IF(AH$7="","Yes",AH$7))/(OFFSET(Data!$A$1,0,MATCH(AH$6,Data!$1:$1,0)-1,1000,1)=IF(AH$7="","Yes",AH$7))*ROW(Data!$C$1:$C$1009),ROW(AH41)-ROW(AH$7)),1)),"")</f>
        <v/>
      </c>
      <c r="AI41" s="43" t="str">
        <f ca="1">IF(AJ41="","",IF(INDEX(Data!$BR:$BR,MATCH(AJ41,Data!$A:$A,0),1)=0,"",INDEX(Data!$BR:$BR,MATCH(AJ41,Data!$A:$A,0),1)))</f>
        <v/>
      </c>
      <c r="AJ41" s="43" t="str" cm="1">
        <f t="array" aca="1" ref="AJ41" ca="1">IFERROR(_xlfn.SINGLE(INDEX(Data!$A$1:AQ$1009,_xlfn.AGGREGATE(15,6,(OFFSET(Data!$A$1,0,MATCH(AJ$6,Data!$1:$1,0)-1,1000,1)=IF(AJ$7="","Yes",AJ$7))/(OFFSET(Data!$A$1,0,MATCH(AJ$6,Data!$1:$1,0)-1,1000,1)=IF(AJ$7="","Yes",AJ$7))*ROW(Data!$C$1:$C$1009),ROW(AJ41)-ROW(AJ$7)),1)),"")</f>
        <v>FXX</v>
      </c>
      <c r="AK41" s="43" t="str">
        <f ca="1">IF(AL41="","",IF(INDEX(Data!$BR:$BR,MATCH(AL41,Data!$A:$A,0),1)=0,"",INDEX(Data!$BR:$BR,MATCH(AL41,Data!$A:$A,0),1)))</f>
        <v/>
      </c>
      <c r="AL41" s="43" t="str" cm="1">
        <f t="array" aca="1" ref="AL41" ca="1">IFERROR(_xlfn.SINGLE(INDEX(Data!$A$1:AS$1009,_xlfn.AGGREGATE(15,6,(OFFSET(Data!$A$1,0,MATCH(AL$6,Data!$1:$1,0)-1,1000,1)=IF(AL$7="","Yes",AL$7))/(OFFSET(Data!$A$1,0,MATCH(AL$6,Data!$1:$1,0)-1,1000,1)=IF(AL$7="","Yes",AL$7))*ROW(Data!$C$1:$C$1009),ROW(AL41)-ROW(AL$7)),1)),"")</f>
        <v/>
      </c>
      <c r="AM41" s="43" t="str">
        <f ca="1">IF(AN41="","",IF(INDEX(Data!$BR:$BR,MATCH(AN41,Data!$A:$A,0),1)=0,"",INDEX(Data!$BR:$BR,MATCH(AN41,Data!$A:$A,0),1)))</f>
        <v/>
      </c>
      <c r="AN41" s="43" t="str" cm="1">
        <f t="array" aca="1" ref="AN41" ca="1">IFERROR(_xlfn.SINGLE(INDEX(Data!$A$1:AU$1009,_xlfn.AGGREGATE(15,6,(OFFSET(Data!$A$1,0,MATCH(AN$6,Data!$1:$1,0)-1,1000,1)=IF(AN$7="","Yes",AN$7))/(OFFSET(Data!$A$1,0,MATCH(AN$6,Data!$1:$1,0)-1,1000,1)=IF(AN$7="","Yes",AN$7))*ROW(Data!$C$1:$C$1009),ROW(AN41)-ROW(AN$7)),1)),"")</f>
        <v>Lifetime</v>
      </c>
    </row>
    <row r="42" spans="1:40" ht="24" x14ac:dyDescent="0.4">
      <c r="A42" s="43" t="str">
        <f ca="1">IF(B42="","",IF(INDEX(Data!$BR:$BR,MATCH(B42,Data!$A:$A,0),1)=0,"",INDEX(Data!$BR:$BR,MATCH(B42,Data!$A:$A,0),1)))</f>
        <v/>
      </c>
      <c r="B42" s="43" t="str" cm="1">
        <f t="array" aca="1" ref="B42" ca="1">IFERROR(_xlfn.SINGLE(INDEX(Data!A$1:$A$1007,_xlfn.AGGREGATE(15,6,(OFFSET(Data!$A$1,0,MATCH(B$6,Data!$1:$1,0)-1,1000,1)=IF(B$7="","Yes",B$7))/(OFFSET(Data!$A$1,0,MATCH(B$6,Data!$1:$1,0)-1,1000,1)=IF(B$7="","Yes",B$7))*ROW(Data!$C$1:$C$1007),ROW(B42)-ROW(B$7)),1)),"")</f>
        <v>Law And Crime</v>
      </c>
      <c r="C42" s="43" t="str">
        <f ca="1">IF(D42="","",IF(INDEX(Data!$BR:$BR,MATCH(D42,Data!$A:$A,0),1)=0,"",INDEX(Data!$BR:$BR,MATCH(D42,Data!$A:$A,0),1)))</f>
        <v/>
      </c>
      <c r="D42" s="43" t="str" cm="1">
        <f t="array" aca="1" ref="D42" ca="1">IFERROR(_xlfn.SINGLE(INDEX(Data!$A$1:C$1007,_xlfn.AGGREGATE(15,6,(OFFSET(Data!$A$1,0,MATCH(D$6,Data!$1:$1,0)-1,1000,1)=IF(D$7="","Yes",D$7))/(OFFSET(Data!$A$1,0,MATCH(D$6,Data!$1:$1,0)-1,1000,1)=IF(D$7="","Yes",D$7))*ROW(Data!$C$1:$C$1007),ROW(D42)-ROW(D$7)),1)),"")</f>
        <v/>
      </c>
      <c r="E42" s="43" t="str">
        <f ca="1">IF(F42="","",IF(INDEX(Data!$BR:$BR,MATCH(F42,Data!$A:$A,0),1)=0,"",INDEX(Data!$BR:$BR,MATCH(F42,Data!$A:$A,0),1)))</f>
        <v/>
      </c>
      <c r="F42" s="43" t="str" cm="1">
        <f t="array" aca="1" ref="F42" ca="1">IFERROR(_xlfn.SINGLE(INDEX(Data!$A$1:E$1009,_xlfn.AGGREGATE(15,6,(OFFSET(Data!$A$1,0,MATCH(F$6,Data!$1:$1,0)-1,1000,1)=IF(F$7="","Yes",F$7))/(OFFSET(Data!$A$1,0,MATCH(F$6,Data!$1:$1,0)-1,1000,1)=IF(F$7="","Yes",F$7))*ROW(Data!$C$1:$C$1009),ROW(F42)-ROW(F$7)),1)),"")</f>
        <v>Newsy</v>
      </c>
      <c r="G42" s="43" t="str">
        <f ca="1">IF(H42="","",IF(INDEX(Data!$BR:$BR,MATCH(H42,Data!$A:$A,0),1)=0,"",INDEX(Data!$BR:$BR,MATCH(H42,Data!$A:$A,0),1)))</f>
        <v/>
      </c>
      <c r="H42" s="43" t="str" cm="1">
        <f t="array" aca="1" ref="H42" ca="1">IFERROR(_xlfn.SINGLE(INDEX(Data!$A$1:G$1009,_xlfn.AGGREGATE(15,6,(OFFSET(Data!$A$1,0,MATCH(H$6,Data!$1:$1,0)-1,1000,1)=IF(H$7="","Yes",H$7))/(OFFSET(Data!$A$1,0,MATCH(H$6,Data!$1:$1,0)-1,1000,1)=IF(H$7="","Yes",H$7))*ROW(Data!$C$1:$C$1009),ROW(H42)-ROW(H$7)),1)),"")</f>
        <v>Motor Trend</v>
      </c>
      <c r="I42" s="43" t="str">
        <f ca="1">IF(J42="","",IF(INDEX(Data!$BR:$BR,MATCH(J42,Data!$A:$A,0),1)=0,"",INDEX(Data!$BR:$BR,MATCH(J42,Data!$A:$A,0),1)))</f>
        <v/>
      </c>
      <c r="J42" s="43" t="str" cm="1">
        <f t="array" aca="1" ref="J42" ca="1">IFERROR(_xlfn.SINGLE(INDEX(Data!$A$1:J$1009,_xlfn.AGGREGATE(15,6,(OFFSET(Data!$A$1,0,MATCH(J$6,Data!$1:$1,0)-1,1000,1)=IF(J$7="","Yes",J$7))/(OFFSET(Data!$A$1,0,MATCH(J$6,Data!$1:$1,0)-1,1000,1)=IF(J$7="","Yes",J$7))*ROW(Data!$C$1:$C$1009),ROW(J42)-ROW(J$7)),1)),"")</f>
        <v>Nat Geo Wild</v>
      </c>
      <c r="K42" s="43" t="str">
        <f ca="1">IF(L42="","",IF(INDEX(Data!$BR:$BR,MATCH(L42,Data!$A:$A,0),1)=0,"",INDEX(Data!$BR:$BR,MATCH(L42,Data!$A:$A,0),1)))</f>
        <v/>
      </c>
      <c r="L42" s="43" t="str" cm="1">
        <f t="array" aca="1" ref="L42" ca="1">IFERROR(_xlfn.SINGLE(INDEX(Data!$A$1:L$1009,_xlfn.AGGREGATE(15,6,(OFFSET(Data!$A$1,0,MATCH(L$6,Data!$1:$1,0)-1,1000,1)=IF(L$7="","Yes",L$7))/(OFFSET(Data!$A$1,0,MATCH(L$6,Data!$1:$1,0)-1,1000,1)=IF(L$7="","Yes",L$7))*ROW(Data!$C$1:$C$1009),ROW(L42)-ROW(L$7)),1)),"")</f>
        <v>FX</v>
      </c>
      <c r="M42" s="43" t="str">
        <f ca="1">IF(N42="","",IF(INDEX(Data!$BR:$BR,MATCH(N42,Data!$A:$A,0),1)=0,"",INDEX(Data!$BR:$BR,MATCH(N42,Data!$A:$A,0),1)))</f>
        <v/>
      </c>
      <c r="N42" s="43" t="str" cm="1">
        <f t="array" aca="1" ref="N42" ca="1">IFERROR(_xlfn.SINGLE(INDEX(Data!$A$1:N$1009,_xlfn.AGGREGATE(15,6,(OFFSET(Data!$A$1,0,MATCH(N$6,Data!$1:$1,0)-1,1000,1)=IF(N$7="","Yes",N$7))/(OFFSET(Data!$A$1,0,MATCH(N$6,Data!$1:$1,0)-1,1000,1)=IF(N$7="","Yes",N$7))*ROW(Data!$C$1:$C$1009),ROW(N42)-ROW(N$7)),1)),"")</f>
        <v>Freeform</v>
      </c>
      <c r="O42" s="43" t="str">
        <f ca="1">IF(P42="","",IF(INDEX(Data!$BR:$BR,MATCH(P42,Data!$A:$A,0),1)=0,"",INDEX(Data!$BR:$BR,MATCH(P42,Data!$A:$A,0),1)))</f>
        <v/>
      </c>
      <c r="P42" s="43" t="str" cm="1">
        <f t="array" aca="1" ref="P42" ca="1">IFERROR(_xlfn.SINGLE(INDEX(Data!$A$1:Q$1009,_xlfn.AGGREGATE(15,6,(OFFSET(Data!$A$1,0,MATCH(P$6,Data!$1:$1,0)-1,1000,1)=IF(P$7="","Yes",P$7))/(OFFSET(Data!$A$1,0,MATCH(P$6,Data!$1:$1,0)-1,1000,1)=IF(P$7="","Yes",P$7))*ROW(Data!$C$1:$C$1009),ROW(P42)-ROW(P$7)),1)),"")</f>
        <v>ESPN 2</v>
      </c>
      <c r="Q42" s="43" t="str">
        <f ca="1">IF(R42="","",IF(INDEX(Data!$BR:$BR,MATCH(R42,Data!$A:$A,0),1)=0,"",INDEX(Data!$BR:$BR,MATCH(R42,Data!$A:$A,0),1)))</f>
        <v/>
      </c>
      <c r="R42" s="43" t="str" cm="1">
        <f t="array" aca="1" ref="R42" ca="1">IFERROR(_xlfn.SINGLE(INDEX(Data!$A$1:R$1009,_xlfn.AGGREGATE(15,6,(OFFSET(Data!$A$1,0,MATCH(R$6,Data!$1:$1,0)-1,1000,1)=IF(R$7="","Yes",R$7))/(OFFSET(Data!$A$1,0,MATCH(R$6,Data!$1:$1,0)-1,1000,1)=IF(R$7="","Yes",R$7))*ROW(Data!$C$1:$C$1009),ROW(R42)-ROW(R$7)),1)),"")</f>
        <v>Discovery Channel</v>
      </c>
      <c r="S42" s="43" t="str">
        <f ca="1">IF(T42="","",IF(INDEX(Data!$BR:$BR,MATCH(T42,Data!$A:$A,0),1)=0,"",INDEX(Data!$BR:$BR,MATCH(T42,Data!$A:$A,0),1)))</f>
        <v/>
      </c>
      <c r="T42" s="43" t="str" cm="1">
        <f t="array" aca="1" ref="T42" ca="1">IFERROR(_xlfn.SINGLE(INDEX(Data!$A$1:S$1009,_xlfn.AGGREGATE(15,6,(OFFSET(Data!$A$1,0,MATCH(T$6,Data!$1:$1,0)-1,1000,1)=IF(T$7="","Yes",T$7))/(OFFSET(Data!$A$1,0,MATCH(T$6,Data!$1:$1,0)-1,1000,1)=IF(T$7="","Yes",T$7))*ROW(Data!$C$1:$C$1009),ROW(T42)-ROW(T$7)),1)),"")</f>
        <v>Destination America</v>
      </c>
      <c r="U42" s="43" t="str">
        <f ca="1">IF(V42="","",IF(INDEX(Data!$BR:$BR,MATCH(V42,Data!$A:$A,0),1)=0,"",INDEX(Data!$BR:$BR,MATCH(V42,Data!$A:$A,0),1)))</f>
        <v/>
      </c>
      <c r="V42" s="43" t="str" cm="1">
        <f t="array" aca="1" ref="V42" ca="1">IFERROR(_xlfn.SINGLE(INDEX(Data!$A$1:T$1009,_xlfn.AGGREGATE(15,6,(OFFSET(Data!$A$1,0,MATCH(V$6,Data!$1:$1,0)-1,1000,1)=IF(V$7="","Yes",V$7))/(OFFSET(Data!$A$1,0,MATCH(V$6,Data!$1:$1,0)-1,1000,1)=IF(V$7="","Yes",V$7))*ROW(Data!$C$1:$C$1009),ROW(V42)-ROW(V$7)),1)),"")</f>
        <v>Cooking Channel</v>
      </c>
      <c r="W42" s="43" t="str">
        <f ca="1">IF(X42="","",IF(INDEX(Data!$BR:$BR,MATCH(X42,Data!$A:$A,0),1)=0,"",INDEX(Data!$BR:$BR,MATCH(X42,Data!$A:$A,0),1)))</f>
        <v/>
      </c>
      <c r="X42" s="43" t="str" cm="1">
        <f t="array" aca="1" ref="X42" ca="1">IFERROR(_xlfn.SINGLE(INDEX(Data!$A$1:Y$1009,_xlfn.AGGREGATE(15,6,(OFFSET(Data!$A$1,0,MATCH(X$6,Data!$1:$1,0)-1,1000,1)=IF(X$7="","Yes",X$7))/(OFFSET(Data!$A$1,0,MATCH(X$6,Data!$1:$1,0)-1,1000,1)=IF(X$7="","Yes",X$7))*ROW(Data!$C$1:$C$1009),ROW(X42)-ROW(X$7)),1)),"")</f>
        <v>Discovery Channel</v>
      </c>
      <c r="Y42" s="43" t="str">
        <f ca="1">IF(Z42="","",IF(INDEX(Data!$BR:$BR,MATCH(Z42,Data!$A:$A,0),1)=0,"",INDEX(Data!$BR:$BR,MATCH(Z42,Data!$A:$A,0),1)))</f>
        <v/>
      </c>
      <c r="Z42" s="43" t="str" cm="1">
        <f t="array" aca="1" ref="Z42" ca="1">IFERROR(_xlfn.SINGLE(INDEX(Data!$A$1:AA$1009,_xlfn.AGGREGATE(15,6,(OFFSET(Data!$A$1,0,MATCH(Z$6,Data!$1:$1,0)-1,1000,1)=IF(Z$7="","Yes",Z$7))/(OFFSET(Data!$A$1,0,MATCH(Z$6,Data!$1:$1,0)-1,1000,1)=IF(Z$7="","Yes",Z$7))*ROW(Data!$C$1:$C$1009),ROW(Z42)-ROW(Z$7)),1)),"")</f>
        <v>Food Network</v>
      </c>
      <c r="AA42" s="43" t="str">
        <f ca="1">IF(AB42="","",IF(INDEX(Data!$BR:$BR,MATCH(AB42,Data!$A:$A,0),1)=0,"",INDEX(Data!$BR:$BR,MATCH(AB42,Data!$A:$A,0),1)))</f>
        <v/>
      </c>
      <c r="AB42" s="43" t="str" cm="1">
        <f t="array" aca="1" ref="AB42" ca="1">IFERROR(_xlfn.SINGLE(INDEX(Data!$A$1:AC$1009,_xlfn.AGGREGATE(15,6,(OFFSET(Data!$A$1,0,MATCH(AB$6,Data!$1:$1,0)-1,1000,1)=IF(AB$7="","Yes",AB$7))/(OFFSET(Data!$A$1,0,MATCH(AB$6,Data!$1:$1,0)-1,1000,1)=IF(AB$7="","Yes",AB$7))*ROW(Data!$C$1:$C$1009),ROW(AB42)-ROW(AB$7)),1)),"")</f>
        <v>Fox Sports 1</v>
      </c>
      <c r="AC42" s="43" t="str">
        <f ca="1">IF(AD42="","",IF(INDEX(Data!$BR:$BR,MATCH(AD42,Data!$A:$A,0),1)=0,"",INDEX(Data!$BR:$BR,MATCH(AD42,Data!$A:$A,0),1)))</f>
        <v/>
      </c>
      <c r="AD42" s="43" t="str" cm="1">
        <f t="array" aca="1" ref="AD42" ca="1">IFERROR(_xlfn.SINGLE(INDEX(Data!$A$1:AE$1009,_xlfn.AGGREGATE(15,6,(OFFSET(Data!$A$1,0,MATCH(AD$6,Data!$1:$1,0)-1,1000,1)=IF(AD$7="","Yes",AD$7))/(OFFSET(Data!$A$1,0,MATCH(AD$6,Data!$1:$1,0)-1,1000,1)=IF(AD$7="","Yes",AD$7))*ROW(Data!$C$1:$C$1009),ROW(AD42)-ROW(AD$7)),1)),"")</f>
        <v>Food Network</v>
      </c>
      <c r="AE42" s="43" t="str">
        <f ca="1">IF(AF42="","",IF(INDEX(Data!$BR:$BR,MATCH(AF42,Data!$A:$A,0),1)=0,"",INDEX(Data!$BR:$BR,MATCH(AF42,Data!$A:$A,0),1)))</f>
        <v/>
      </c>
      <c r="AF42" s="43" t="str" cm="1">
        <f t="array" aca="1" ref="AF42" ca="1">IFERROR(_xlfn.SINGLE(INDEX(Data!$A$1:AM$1009,_xlfn.AGGREGATE(15,6,(OFFSET(Data!$A$1,0,MATCH(AF$6,Data!$1:$1,0)-1,1000,1)=IF(AF$7="","Yes",AF$7))/(OFFSET(Data!$A$1,0,MATCH(AF$6,Data!$1:$1,0)-1,1000,1)=IF(AF$7="","Yes",AF$7))*ROW(Data!$C$1:$C$1009),ROW(AF42)-ROW(AF$7)),1)),"")</f>
        <v/>
      </c>
      <c r="AG42" s="43" t="str">
        <f ca="1">IF(AH42="","",IF(INDEX(Data!$BR:$BR,MATCH(AH42,Data!$A:$A,0),1)=0,"",INDEX(Data!$BR:$BR,MATCH(AH42,Data!$A:$A,0),1)))</f>
        <v/>
      </c>
      <c r="AH42" s="43" t="str" cm="1">
        <f t="array" aca="1" ref="AH42" ca="1">IFERROR(_xlfn.SINGLE(INDEX(Data!$A$1:AO$1009,_xlfn.AGGREGATE(15,6,(OFFSET(Data!$A$1,0,MATCH(AH$6,Data!$1:$1,0)-1,1000,1)=IF(AH$7="","Yes",AH$7))/(OFFSET(Data!$A$1,0,MATCH(AH$6,Data!$1:$1,0)-1,1000,1)=IF(AH$7="","Yes",AH$7))*ROW(Data!$C$1:$C$1009),ROW(AH42)-ROW(AH$7)),1)),"")</f>
        <v/>
      </c>
      <c r="AI42" s="43" t="str">
        <f ca="1">IF(AJ42="","",IF(INDEX(Data!$BR:$BR,MATCH(AJ42,Data!$A:$A,0),1)=0,"",INDEX(Data!$BR:$BR,MATCH(AJ42,Data!$A:$A,0),1)))</f>
        <v/>
      </c>
      <c r="AJ42" s="43" t="str" cm="1">
        <f t="array" aca="1" ref="AJ42" ca="1">IFERROR(_xlfn.SINGLE(INDEX(Data!$A$1:AQ$1009,_xlfn.AGGREGATE(15,6,(OFFSET(Data!$A$1,0,MATCH(AJ$6,Data!$1:$1,0)-1,1000,1)=IF(AJ$7="","Yes",AJ$7))/(OFFSET(Data!$A$1,0,MATCH(AJ$6,Data!$1:$1,0)-1,1000,1)=IF(AJ$7="","Yes",AJ$7))*ROW(Data!$C$1:$C$1009),ROW(AJ42)-ROW(AJ$7)),1)),"")</f>
        <v>FYI</v>
      </c>
      <c r="AK42" s="43" t="str">
        <f ca="1">IF(AL42="","",IF(INDEX(Data!$BR:$BR,MATCH(AL42,Data!$A:$A,0),1)=0,"",INDEX(Data!$BR:$BR,MATCH(AL42,Data!$A:$A,0),1)))</f>
        <v/>
      </c>
      <c r="AL42" s="43" t="str" cm="1">
        <f t="array" aca="1" ref="AL42" ca="1">IFERROR(_xlfn.SINGLE(INDEX(Data!$A$1:AS$1009,_xlfn.AGGREGATE(15,6,(OFFSET(Data!$A$1,0,MATCH(AL$6,Data!$1:$1,0)-1,1000,1)=IF(AL$7="","Yes",AL$7))/(OFFSET(Data!$A$1,0,MATCH(AL$6,Data!$1:$1,0)-1,1000,1)=IF(AL$7="","Yes",AL$7))*ROW(Data!$C$1:$C$1009),ROW(AL42)-ROW(AL$7)),1)),"")</f>
        <v/>
      </c>
      <c r="AM42" s="43" t="str">
        <f ca="1">IF(AN42="","",IF(INDEX(Data!$BR:$BR,MATCH(AN42,Data!$A:$A,0),1)=0,"",INDEX(Data!$BR:$BR,MATCH(AN42,Data!$A:$A,0),1)))</f>
        <v/>
      </c>
      <c r="AN42" s="43" t="str" cm="1">
        <f t="array" aca="1" ref="AN42" ca="1">IFERROR(_xlfn.SINGLE(INDEX(Data!$A$1:AU$1009,_xlfn.AGGREGATE(15,6,(OFFSET(Data!$A$1,0,MATCH(AN$6,Data!$1:$1,0)-1,1000,1)=IF(AN$7="","Yes",AN$7))/(OFFSET(Data!$A$1,0,MATCH(AN$6,Data!$1:$1,0)-1,1000,1)=IF(AN$7="","Yes",AN$7))*ROW(Data!$C$1:$C$1009),ROW(AN42)-ROW(AN$7)),1)),"")</f>
        <v>Lifetime Movie Network</v>
      </c>
    </row>
    <row r="43" spans="1:40" ht="24" x14ac:dyDescent="0.4">
      <c r="A43" s="43" t="str">
        <f ca="1">IF(B43="","",IF(INDEX(Data!$BR:$BR,MATCH(B43,Data!$A:$A,0),1)=0,"",INDEX(Data!$BR:$BR,MATCH(B43,Data!$A:$A,0),1)))</f>
        <v/>
      </c>
      <c r="B43" s="43" t="str" cm="1">
        <f t="array" aca="1" ref="B43" ca="1">IFERROR(_xlfn.SINGLE(INDEX(Data!A$1:$A$1007,_xlfn.AGGREGATE(15,6,(OFFSET(Data!$A$1,0,MATCH(B$6,Data!$1:$1,0)-1,1000,1)=IF(B$7="","Yes",B$7))/(OFFSET(Data!$A$1,0,MATCH(B$6,Data!$1:$1,0)-1,1000,1)=IF(B$7="","Yes",B$7))*ROW(Data!$C$1:$C$1007),ROW(B43)-ROW(B$7)),1)),"")</f>
        <v>Lifetime</v>
      </c>
      <c r="C43" s="43" t="str">
        <f ca="1">IF(D43="","",IF(INDEX(Data!$BR:$BR,MATCH(D43,Data!$A:$A,0),1)=0,"",INDEX(Data!$BR:$BR,MATCH(D43,Data!$A:$A,0),1)))</f>
        <v/>
      </c>
      <c r="D43" s="43" t="str" cm="1">
        <f t="array" aca="1" ref="D43" ca="1">IFERROR(_xlfn.SINGLE(INDEX(Data!$A$1:C$1007,_xlfn.AGGREGATE(15,6,(OFFSET(Data!$A$1,0,MATCH(D$6,Data!$1:$1,0)-1,1000,1)=IF(D$7="","Yes",D$7))/(OFFSET(Data!$A$1,0,MATCH(D$6,Data!$1:$1,0)-1,1000,1)=IF(D$7="","Yes",D$7))*ROW(Data!$C$1:$C$1007),ROW(D43)-ROW(D$7)),1)),"")</f>
        <v/>
      </c>
      <c r="E43" s="43" t="str">
        <f ca="1">IF(F43="","",IF(INDEX(Data!$BR:$BR,MATCH(F43,Data!$A:$A,0),1)=0,"",INDEX(Data!$BR:$BR,MATCH(F43,Data!$A:$A,0),1)))</f>
        <v/>
      </c>
      <c r="F43" s="43" t="str" cm="1">
        <f t="array" aca="1" ref="F43" ca="1">IFERROR(_xlfn.SINGLE(INDEX(Data!$A$1:E$1009,_xlfn.AGGREGATE(15,6,(OFFSET(Data!$A$1,0,MATCH(F$6,Data!$1:$1,0)-1,1000,1)=IF(F$7="","Yes",F$7))/(OFFSET(Data!$A$1,0,MATCH(F$6,Data!$1:$1,0)-1,1000,1)=IF(F$7="","Yes",F$7))*ROW(Data!$C$1:$C$1009),ROW(F43)-ROW(F$7)),1)),"")</f>
        <v>Nick Jr.</v>
      </c>
      <c r="G43" s="43" t="str">
        <f ca="1">IF(H43="","",IF(INDEX(Data!$BR:$BR,MATCH(H43,Data!$A:$A,0),1)=0,"",INDEX(Data!$BR:$BR,MATCH(H43,Data!$A:$A,0),1)))</f>
        <v/>
      </c>
      <c r="H43" s="43" t="str" cm="1">
        <f t="array" aca="1" ref="H43" ca="1">IFERROR(_xlfn.SINGLE(INDEX(Data!$A$1:G$1009,_xlfn.AGGREGATE(15,6,(OFFSET(Data!$A$1,0,MATCH(H$6,Data!$1:$1,0)-1,1000,1)=IF(H$7="","Yes",H$7))/(OFFSET(Data!$A$1,0,MATCH(H$6,Data!$1:$1,0)-1,1000,1)=IF(H$7="","Yes",H$7))*ROW(Data!$C$1:$C$1009),ROW(H43)-ROW(H$7)),1)),"")</f>
        <v>MSNBC</v>
      </c>
      <c r="I43" s="43" t="str">
        <f ca="1">IF(J43="","",IF(INDEX(Data!$BR:$BR,MATCH(J43,Data!$A:$A,0),1)=0,"",INDEX(Data!$BR:$BR,MATCH(J43,Data!$A:$A,0),1)))</f>
        <v/>
      </c>
      <c r="J43" s="43" t="str" cm="1">
        <f t="array" aca="1" ref="J43" ca="1">IFERROR(_xlfn.SINGLE(INDEX(Data!$A$1:J$1009,_xlfn.AGGREGATE(15,6,(OFFSET(Data!$A$1,0,MATCH(J$6,Data!$1:$1,0)-1,1000,1)=IF(J$7="","Yes",J$7))/(OFFSET(Data!$A$1,0,MATCH(J$6,Data!$1:$1,0)-1,1000,1)=IF(J$7="","Yes",J$7))*ROW(Data!$C$1:$C$1009),ROW(J43)-ROW(J$7)),1)),"")</f>
        <v>National Geographic</v>
      </c>
      <c r="K43" s="43" t="str">
        <f ca="1">IF(L43="","",IF(INDEX(Data!$BR:$BR,MATCH(L43,Data!$A:$A,0),1)=0,"",INDEX(Data!$BR:$BR,MATCH(L43,Data!$A:$A,0),1)))</f>
        <v/>
      </c>
      <c r="L43" s="43" t="str" cm="1">
        <f t="array" aca="1" ref="L43" ca="1">IFERROR(_xlfn.SINGLE(INDEX(Data!$A$1:L$1009,_xlfn.AGGREGATE(15,6,(OFFSET(Data!$A$1,0,MATCH(L$6,Data!$1:$1,0)-1,1000,1)=IF(L$7="","Yes",L$7))/(OFFSET(Data!$A$1,0,MATCH(L$6,Data!$1:$1,0)-1,1000,1)=IF(L$7="","Yes",L$7))*ROW(Data!$C$1:$C$1009),ROW(L43)-ROW(L$7)),1)),"")</f>
        <v>FX Movie Channel</v>
      </c>
      <c r="M43" s="43" t="str">
        <f ca="1">IF(N43="","",IF(INDEX(Data!$BR:$BR,MATCH(N43,Data!$A:$A,0),1)=0,"",INDEX(Data!$BR:$BR,MATCH(N43,Data!$A:$A,0),1)))</f>
        <v/>
      </c>
      <c r="N43" s="43" t="str" cm="1">
        <f t="array" aca="1" ref="N43" ca="1">IFERROR(_xlfn.SINGLE(INDEX(Data!$A$1:N$1009,_xlfn.AGGREGATE(15,6,(OFFSET(Data!$A$1,0,MATCH(N$6,Data!$1:$1,0)-1,1000,1)=IF(N$7="","Yes",N$7))/(OFFSET(Data!$A$1,0,MATCH(N$6,Data!$1:$1,0)-1,1000,1)=IF(N$7="","Yes",N$7))*ROW(Data!$C$1:$C$1009),ROW(N43)-ROW(N$7)),1)),"")</f>
        <v>FX</v>
      </c>
      <c r="O43" s="43" t="str">
        <f ca="1">IF(P43="","",IF(INDEX(Data!$BR:$BR,MATCH(P43,Data!$A:$A,0),1)=0,"",INDEX(Data!$BR:$BR,MATCH(P43,Data!$A:$A,0),1)))</f>
        <v/>
      </c>
      <c r="P43" s="43" t="str" cm="1">
        <f t="array" aca="1" ref="P43" ca="1">IFERROR(_xlfn.SINGLE(INDEX(Data!$A$1:Q$1009,_xlfn.AGGREGATE(15,6,(OFFSET(Data!$A$1,0,MATCH(P$6,Data!$1:$1,0)-1,1000,1)=IF(P$7="","Yes",P$7))/(OFFSET(Data!$A$1,0,MATCH(P$6,Data!$1:$1,0)-1,1000,1)=IF(P$7="","Yes",P$7))*ROW(Data!$C$1:$C$1009),ROW(P43)-ROW(P$7)),1)),"")</f>
        <v>ESPNews</v>
      </c>
      <c r="Q43" s="43" t="str">
        <f ca="1">IF(R43="","",IF(INDEX(Data!$BR:$BR,MATCH(R43,Data!$A:$A,0),1)=0,"",INDEX(Data!$BR:$BR,MATCH(R43,Data!$A:$A,0),1)))</f>
        <v/>
      </c>
      <c r="R43" s="43" t="str" cm="1">
        <f t="array" aca="1" ref="R43" ca="1">IFERROR(_xlfn.SINGLE(INDEX(Data!$A$1:R$1009,_xlfn.AGGREGATE(15,6,(OFFSET(Data!$A$1,0,MATCH(R$6,Data!$1:$1,0)-1,1000,1)=IF(R$7="","Yes",R$7))/(OFFSET(Data!$A$1,0,MATCH(R$6,Data!$1:$1,0)-1,1000,1)=IF(R$7="","Yes",R$7))*ROW(Data!$C$1:$C$1009),ROW(R43)-ROW(R$7)),1)),"")</f>
        <v>Discovery Family</v>
      </c>
      <c r="S43" s="43" t="str">
        <f ca="1">IF(T43="","",IF(INDEX(Data!$BR:$BR,MATCH(T43,Data!$A:$A,0),1)=0,"",INDEX(Data!$BR:$BR,MATCH(T43,Data!$A:$A,0),1)))</f>
        <v/>
      </c>
      <c r="T43" s="43" t="str" cm="1">
        <f t="array" aca="1" ref="T43" ca="1">IFERROR(_xlfn.SINGLE(INDEX(Data!$A$1:S$1009,_xlfn.AGGREGATE(15,6,(OFFSET(Data!$A$1,0,MATCH(T$6,Data!$1:$1,0)-1,1000,1)=IF(T$7="","Yes",T$7))/(OFFSET(Data!$A$1,0,MATCH(T$6,Data!$1:$1,0)-1,1000,1)=IF(T$7="","Yes",T$7))*ROW(Data!$C$1:$C$1009),ROW(T43)-ROW(T$7)),1)),"")</f>
        <v>Discovery Channel</v>
      </c>
      <c r="U43" s="43" t="str">
        <f ca="1">IF(V43="","",IF(INDEX(Data!$BR:$BR,MATCH(V43,Data!$A:$A,0),1)=0,"",INDEX(Data!$BR:$BR,MATCH(V43,Data!$A:$A,0),1)))</f>
        <v/>
      </c>
      <c r="V43" s="43" t="str" cm="1">
        <f t="array" aca="1" ref="V43" ca="1">IFERROR(_xlfn.SINGLE(INDEX(Data!$A$1:T$1009,_xlfn.AGGREGATE(15,6,(OFFSET(Data!$A$1,0,MATCH(V$6,Data!$1:$1,0)-1,1000,1)=IF(V$7="","Yes",V$7))/(OFFSET(Data!$A$1,0,MATCH(V$6,Data!$1:$1,0)-1,1000,1)=IF(V$7="","Yes",V$7))*ROW(Data!$C$1:$C$1009),ROW(V43)-ROW(V$7)),1)),"")</f>
        <v>C-SPAN</v>
      </c>
      <c r="W43" s="43" t="str">
        <f ca="1">IF(X43="","",IF(INDEX(Data!$BR:$BR,MATCH(X43,Data!$A:$A,0),1)=0,"",INDEX(Data!$BR:$BR,MATCH(X43,Data!$A:$A,0),1)))</f>
        <v/>
      </c>
      <c r="X43" s="43" t="str" cm="1">
        <f t="array" aca="1" ref="X43" ca="1">IFERROR(_xlfn.SINGLE(INDEX(Data!$A$1:Y$1009,_xlfn.AGGREGATE(15,6,(OFFSET(Data!$A$1,0,MATCH(X$6,Data!$1:$1,0)-1,1000,1)=IF(X$7="","Yes",X$7))/(OFFSET(Data!$A$1,0,MATCH(X$6,Data!$1:$1,0)-1,1000,1)=IF(X$7="","Yes",X$7))*ROW(Data!$C$1:$C$1009),ROW(X43)-ROW(X$7)),1)),"")</f>
        <v>Discovery En Espanol</v>
      </c>
      <c r="Y43" s="43">
        <f ca="1">IF(Z43="","",IF(INDEX(Data!$BR:$BR,MATCH(Z43,Data!$A:$A,0),1)=0,"",INDEX(Data!$BR:$BR,MATCH(Z43,Data!$A:$A,0),1)))</f>
        <v>1</v>
      </c>
      <c r="Z43" s="43" t="str" cm="1">
        <f t="array" aca="1" ref="Z43" ca="1">IFERROR(_xlfn.SINGLE(INDEX(Data!$A$1:AA$1009,_xlfn.AGGREGATE(15,6,(OFFSET(Data!$A$1,0,MATCH(Z$6,Data!$1:$1,0)-1,1000,1)=IF(Z$7="","Yes",Z$7))/(OFFSET(Data!$A$1,0,MATCH(Z$6,Data!$1:$1,0)-1,1000,1)=IF(Z$7="","Yes",Z$7))*ROW(Data!$C$1:$C$1009),ROW(Z43)-ROW(Z$7)),1)),"")</f>
        <v>FOX</v>
      </c>
      <c r="AA43" s="43" t="str">
        <f ca="1">IF(AB43="","",IF(INDEX(Data!$BR:$BR,MATCH(AB43,Data!$A:$A,0),1)=0,"",INDEX(Data!$BR:$BR,MATCH(AB43,Data!$A:$A,0),1)))</f>
        <v/>
      </c>
      <c r="AB43" s="43" t="str" cm="1">
        <f t="array" aca="1" ref="AB43" ca="1">IFERROR(_xlfn.SINGLE(INDEX(Data!$A$1:AC$1009,_xlfn.AGGREGATE(15,6,(OFFSET(Data!$A$1,0,MATCH(AB$6,Data!$1:$1,0)-1,1000,1)=IF(AB$7="","Yes",AB$7))/(OFFSET(Data!$A$1,0,MATCH(AB$6,Data!$1:$1,0)-1,1000,1)=IF(AB$7="","Yes",AB$7))*ROW(Data!$C$1:$C$1009),ROW(AB43)-ROW(AB$7)),1)),"")</f>
        <v>Fox Sports 2</v>
      </c>
      <c r="AC43" s="43">
        <f ca="1">IF(AD43="","",IF(INDEX(Data!$BR:$BR,MATCH(AD43,Data!$A:$A,0),1)=0,"",INDEX(Data!$BR:$BR,MATCH(AD43,Data!$A:$A,0),1)))</f>
        <v>1</v>
      </c>
      <c r="AD43" s="43" t="str" cm="1">
        <f t="array" aca="1" ref="AD43" ca="1">IFERROR(_xlfn.SINGLE(INDEX(Data!$A$1:AE$1009,_xlfn.AGGREGATE(15,6,(OFFSET(Data!$A$1,0,MATCH(AD$6,Data!$1:$1,0)-1,1000,1)=IF(AD$7="","Yes",AD$7))/(OFFSET(Data!$A$1,0,MATCH(AD$6,Data!$1:$1,0)-1,1000,1)=IF(AD$7="","Yes",AD$7))*ROW(Data!$C$1:$C$1009),ROW(AD43)-ROW(AD$7)),1)),"")</f>
        <v>FOX</v>
      </c>
      <c r="AE43" s="43" t="str">
        <f ca="1">IF(AF43="","",IF(INDEX(Data!$BR:$BR,MATCH(AF43,Data!$A:$A,0),1)=0,"",INDEX(Data!$BR:$BR,MATCH(AF43,Data!$A:$A,0),1)))</f>
        <v/>
      </c>
      <c r="AF43" s="43" t="str" cm="1">
        <f t="array" aca="1" ref="AF43" ca="1">IFERROR(_xlfn.SINGLE(INDEX(Data!$A$1:AM$1009,_xlfn.AGGREGATE(15,6,(OFFSET(Data!$A$1,0,MATCH(AF$6,Data!$1:$1,0)-1,1000,1)=IF(AF$7="","Yes",AF$7))/(OFFSET(Data!$A$1,0,MATCH(AF$6,Data!$1:$1,0)-1,1000,1)=IF(AF$7="","Yes",AF$7))*ROW(Data!$C$1:$C$1009),ROW(AF43)-ROW(AF$7)),1)),"")</f>
        <v/>
      </c>
      <c r="AG43" s="43" t="str">
        <f ca="1">IF(AH43="","",IF(INDEX(Data!$BR:$BR,MATCH(AH43,Data!$A:$A,0),1)=0,"",INDEX(Data!$BR:$BR,MATCH(AH43,Data!$A:$A,0),1)))</f>
        <v/>
      </c>
      <c r="AH43" s="43" t="str" cm="1">
        <f t="array" aca="1" ref="AH43" ca="1">IFERROR(_xlfn.SINGLE(INDEX(Data!$A$1:AO$1009,_xlfn.AGGREGATE(15,6,(OFFSET(Data!$A$1,0,MATCH(AH$6,Data!$1:$1,0)-1,1000,1)=IF(AH$7="","Yes",AH$7))/(OFFSET(Data!$A$1,0,MATCH(AH$6,Data!$1:$1,0)-1,1000,1)=IF(AH$7="","Yes",AH$7))*ROW(Data!$C$1:$C$1009),ROW(AH43)-ROW(AH$7)),1)),"")</f>
        <v/>
      </c>
      <c r="AI43" s="43" t="str">
        <f ca="1">IF(AJ43="","",IF(INDEX(Data!$BR:$BR,MATCH(AJ43,Data!$A:$A,0),1)=0,"",INDEX(Data!$BR:$BR,MATCH(AJ43,Data!$A:$A,0),1)))</f>
        <v/>
      </c>
      <c r="AJ43" s="43" t="str" cm="1">
        <f t="array" aca="1" ref="AJ43" ca="1">IFERROR(_xlfn.SINGLE(INDEX(Data!$A$1:AQ$1009,_xlfn.AGGREGATE(15,6,(OFFSET(Data!$A$1,0,MATCH(AJ$6,Data!$1:$1,0)-1,1000,1)=IF(AJ$7="","Yes",AJ$7))/(OFFSET(Data!$A$1,0,MATCH(AJ$6,Data!$1:$1,0)-1,1000,1)=IF(AJ$7="","Yes",AJ$7))*ROW(Data!$C$1:$C$1009),ROW(AJ43)-ROW(AJ$7)),1)),"")</f>
        <v>Game Show Network</v>
      </c>
      <c r="AK43" s="43" t="str">
        <f ca="1">IF(AL43="","",IF(INDEX(Data!$BR:$BR,MATCH(AL43,Data!$A:$A,0),1)=0,"",INDEX(Data!$BR:$BR,MATCH(AL43,Data!$A:$A,0),1)))</f>
        <v/>
      </c>
      <c r="AL43" s="43" t="str" cm="1">
        <f t="array" aca="1" ref="AL43" ca="1">IFERROR(_xlfn.SINGLE(INDEX(Data!$A$1:AS$1009,_xlfn.AGGREGATE(15,6,(OFFSET(Data!$A$1,0,MATCH(AL$6,Data!$1:$1,0)-1,1000,1)=IF(AL$7="","Yes",AL$7))/(OFFSET(Data!$A$1,0,MATCH(AL$6,Data!$1:$1,0)-1,1000,1)=IF(AL$7="","Yes",AL$7))*ROW(Data!$C$1:$C$1009),ROW(AL43)-ROW(AL$7)),1)),"")</f>
        <v/>
      </c>
      <c r="AM43" s="43" t="str">
        <f ca="1">IF(AN43="","",IF(INDEX(Data!$BR:$BR,MATCH(AN43,Data!$A:$A,0),1)=0,"",INDEX(Data!$BR:$BR,MATCH(AN43,Data!$A:$A,0),1)))</f>
        <v/>
      </c>
      <c r="AN43" s="43" t="str" cm="1">
        <f t="array" aca="1" ref="AN43" ca="1">IFERROR(_xlfn.SINGLE(INDEX(Data!$A$1:AU$1009,_xlfn.AGGREGATE(15,6,(OFFSET(Data!$A$1,0,MATCH(AN$6,Data!$1:$1,0)-1,1000,1)=IF(AN$7="","Yes",AN$7))/(OFFSET(Data!$A$1,0,MATCH(AN$6,Data!$1:$1,0)-1,1000,1)=IF(AN$7="","Yes",AN$7))*ROW(Data!$C$1:$C$1009),ROW(AN43)-ROW(AN$7)),1)),"")</f>
        <v>Logo</v>
      </c>
    </row>
    <row r="44" spans="1:40" ht="24" x14ac:dyDescent="0.4">
      <c r="A44" s="43" t="str">
        <f ca="1">IF(B44="","",IF(INDEX(Data!$BR:$BR,MATCH(B44,Data!$A:$A,0),1)=0,"",INDEX(Data!$BR:$BR,MATCH(B44,Data!$A:$A,0),1)))</f>
        <v/>
      </c>
      <c r="B44" s="43" t="str" cm="1">
        <f t="array" aca="1" ref="B44" ca="1">IFERROR(_xlfn.SINGLE(INDEX(Data!A$1:$A$1007,_xlfn.AGGREGATE(15,6,(OFFSET(Data!$A$1,0,MATCH(B$6,Data!$1:$1,0)-1,1000,1)=IF(B$7="","Yes",B$7))/(OFFSET(Data!$A$1,0,MATCH(B$6,Data!$1:$1,0)-1,1000,1)=IF(B$7="","Yes",B$7))*ROW(Data!$C$1:$C$1007),ROW(B44)-ROW(B$7)),1)),"")</f>
        <v>Lifetime Movie Network</v>
      </c>
      <c r="C44" s="43" t="str">
        <f ca="1">IF(D44="","",IF(INDEX(Data!$BR:$BR,MATCH(D44,Data!$A:$A,0),1)=0,"",INDEX(Data!$BR:$BR,MATCH(D44,Data!$A:$A,0),1)))</f>
        <v/>
      </c>
      <c r="D44" s="43" t="str" cm="1">
        <f t="array" aca="1" ref="D44" ca="1">IFERROR(_xlfn.SINGLE(INDEX(Data!$A$1:C$1007,_xlfn.AGGREGATE(15,6,(OFFSET(Data!$A$1,0,MATCH(D$6,Data!$1:$1,0)-1,1000,1)=IF(D$7="","Yes",D$7))/(OFFSET(Data!$A$1,0,MATCH(D$6,Data!$1:$1,0)-1,1000,1)=IF(D$7="","Yes",D$7))*ROW(Data!$C$1:$C$1007),ROW(D44)-ROW(D$7)),1)),"")</f>
        <v/>
      </c>
      <c r="E44" s="43" t="str">
        <f ca="1">IF(F44="","",IF(INDEX(Data!$BR:$BR,MATCH(F44,Data!$A:$A,0),1)=0,"",INDEX(Data!$BR:$BR,MATCH(F44,Data!$A:$A,0),1)))</f>
        <v/>
      </c>
      <c r="F44" s="43" t="str" cm="1">
        <f t="array" aca="1" ref="F44" ca="1">IFERROR(_xlfn.SINGLE(INDEX(Data!$A$1:E$1009,_xlfn.AGGREGATE(15,6,(OFFSET(Data!$A$1,0,MATCH(F$6,Data!$1:$1,0)-1,1000,1)=IF(F$7="","Yes",F$7))/(OFFSET(Data!$A$1,0,MATCH(F$6,Data!$1:$1,0)-1,1000,1)=IF(F$7="","Yes",F$7))*ROW(Data!$C$1:$C$1009),ROW(F44)-ROW(F$7)),1)),"")</f>
        <v>Paramount Network</v>
      </c>
      <c r="G44" s="43" t="str">
        <f ca="1">IF(H44="","",IF(INDEX(Data!$BR:$BR,MATCH(H44,Data!$A:$A,0),1)=0,"",INDEX(Data!$BR:$BR,MATCH(H44,Data!$A:$A,0),1)))</f>
        <v/>
      </c>
      <c r="H44" s="43" t="str" cm="1">
        <f t="array" aca="1" ref="H44" ca="1">IFERROR(_xlfn.SINGLE(INDEX(Data!$A$1:G$1009,_xlfn.AGGREGATE(15,6,(OFFSET(Data!$A$1,0,MATCH(H$6,Data!$1:$1,0)-1,1000,1)=IF(H$7="","Yes",H$7))/(OFFSET(Data!$A$1,0,MATCH(H$6,Data!$1:$1,0)-1,1000,1)=IF(H$7="","Yes",H$7))*ROW(Data!$C$1:$C$1009),ROW(H44)-ROW(H$7)),1)),"")</f>
        <v>National Geographic</v>
      </c>
      <c r="I44" s="43">
        <f ca="1">IF(J44="","",IF(INDEX(Data!$BR:$BR,MATCH(J44,Data!$A:$A,0),1)=0,"",INDEX(Data!$BR:$BR,MATCH(J44,Data!$A:$A,0),1)))</f>
        <v>1</v>
      </c>
      <c r="J44" s="43" t="str" cm="1">
        <f t="array" aca="1" ref="J44" ca="1">IFERROR(_xlfn.SINGLE(INDEX(Data!$A$1:J$1009,_xlfn.AGGREGATE(15,6,(OFFSET(Data!$A$1,0,MATCH(J$6,Data!$1:$1,0)-1,1000,1)=IF(J$7="","Yes",J$7))/(OFFSET(Data!$A$1,0,MATCH(J$6,Data!$1:$1,0)-1,1000,1)=IF(J$7="","Yes",J$7))*ROW(Data!$C$1:$C$1009),ROW(J44)-ROW(J$7)),1)),"")</f>
        <v>NBC</v>
      </c>
      <c r="K44" s="43" t="str">
        <f ca="1">IF(L44="","",IF(INDEX(Data!$BR:$BR,MATCH(L44,Data!$A:$A,0),1)=0,"",INDEX(Data!$BR:$BR,MATCH(L44,Data!$A:$A,0),1)))</f>
        <v/>
      </c>
      <c r="L44" s="43" t="str" cm="1">
        <f t="array" aca="1" ref="L44" ca="1">IFERROR(_xlfn.SINGLE(INDEX(Data!$A$1:L$1009,_xlfn.AGGREGATE(15,6,(OFFSET(Data!$A$1,0,MATCH(L$6,Data!$1:$1,0)-1,1000,1)=IF(L$7="","Yes",L$7))/(OFFSET(Data!$A$1,0,MATCH(L$6,Data!$1:$1,0)-1,1000,1)=IF(L$7="","Yes",L$7))*ROW(Data!$C$1:$C$1009),ROW(L44)-ROW(L$7)),1)),"")</f>
        <v>FXX</v>
      </c>
      <c r="M44" s="43" t="str">
        <f ca="1">IF(N44="","",IF(INDEX(Data!$BR:$BR,MATCH(N44,Data!$A:$A,0),1)=0,"",INDEX(Data!$BR:$BR,MATCH(N44,Data!$A:$A,0),1)))</f>
        <v/>
      </c>
      <c r="N44" s="43" t="str" cm="1">
        <f t="array" aca="1" ref="N44" ca="1">IFERROR(_xlfn.SINGLE(INDEX(Data!$A$1:N$1009,_xlfn.AGGREGATE(15,6,(OFFSET(Data!$A$1,0,MATCH(N$6,Data!$1:$1,0)-1,1000,1)=IF(N$7="","Yes",N$7))/(OFFSET(Data!$A$1,0,MATCH(N$6,Data!$1:$1,0)-1,1000,1)=IF(N$7="","Yes",N$7))*ROW(Data!$C$1:$C$1009),ROW(N44)-ROW(N$7)),1)),"")</f>
        <v>FXX</v>
      </c>
      <c r="O44" s="43" t="str">
        <f ca="1">IF(P44="","",IF(INDEX(Data!$BR:$BR,MATCH(P44,Data!$A:$A,0),1)=0,"",INDEX(Data!$BR:$BR,MATCH(P44,Data!$A:$A,0),1)))</f>
        <v/>
      </c>
      <c r="P44" s="43" t="str" cm="1">
        <f t="array" aca="1" ref="P44" ca="1">IFERROR(_xlfn.SINGLE(INDEX(Data!$A$1:Q$1009,_xlfn.AGGREGATE(15,6,(OFFSET(Data!$A$1,0,MATCH(P$6,Data!$1:$1,0)-1,1000,1)=IF(P$7="","Yes",P$7))/(OFFSET(Data!$A$1,0,MATCH(P$6,Data!$1:$1,0)-1,1000,1)=IF(P$7="","Yes",P$7))*ROW(Data!$C$1:$C$1009),ROW(P44)-ROW(P$7)),1)),"")</f>
        <v>ESPNu</v>
      </c>
      <c r="Q44" s="43" t="str">
        <f ca="1">IF(R44="","",IF(INDEX(Data!$BR:$BR,MATCH(R44,Data!$A:$A,0),1)=0,"",INDEX(Data!$BR:$BR,MATCH(R44,Data!$A:$A,0),1)))</f>
        <v/>
      </c>
      <c r="R44" s="43" t="str" cm="1">
        <f t="array" aca="1" ref="R44" ca="1">IFERROR(_xlfn.SINGLE(INDEX(Data!$A$1:R$1009,_xlfn.AGGREGATE(15,6,(OFFSET(Data!$A$1,0,MATCH(R$6,Data!$1:$1,0)-1,1000,1)=IF(R$7="","Yes",R$7))/(OFFSET(Data!$A$1,0,MATCH(R$6,Data!$1:$1,0)-1,1000,1)=IF(R$7="","Yes",R$7))*ROW(Data!$C$1:$C$1009),ROW(R44)-ROW(R$7)),1)),"")</f>
        <v>Discovery Life</v>
      </c>
      <c r="S44" s="43" t="str">
        <f ca="1">IF(T44="","",IF(INDEX(Data!$BR:$BR,MATCH(T44,Data!$A:$A,0),1)=0,"",INDEX(Data!$BR:$BR,MATCH(T44,Data!$A:$A,0),1)))</f>
        <v/>
      </c>
      <c r="T44" s="43" t="str" cm="1">
        <f t="array" aca="1" ref="T44" ca="1">IFERROR(_xlfn.SINGLE(INDEX(Data!$A$1:S$1009,_xlfn.AGGREGATE(15,6,(OFFSET(Data!$A$1,0,MATCH(T$6,Data!$1:$1,0)-1,1000,1)=IF(T$7="","Yes",T$7))/(OFFSET(Data!$A$1,0,MATCH(T$6,Data!$1:$1,0)-1,1000,1)=IF(T$7="","Yes",T$7))*ROW(Data!$C$1:$C$1009),ROW(T44)-ROW(T$7)),1)),"")</f>
        <v>Discovery Family</v>
      </c>
      <c r="U44" s="43" t="str">
        <f ca="1">IF(V44="","",IF(INDEX(Data!$BR:$BR,MATCH(V44,Data!$A:$A,0),1)=0,"",INDEX(Data!$BR:$BR,MATCH(V44,Data!$A:$A,0),1)))</f>
        <v/>
      </c>
      <c r="V44" s="43" t="str" cm="1">
        <f t="array" aca="1" ref="V44" ca="1">IFERROR(_xlfn.SINGLE(INDEX(Data!$A$1:T$1009,_xlfn.AGGREGATE(15,6,(OFFSET(Data!$A$1,0,MATCH(V$6,Data!$1:$1,0)-1,1000,1)=IF(V$7="","Yes",V$7))/(OFFSET(Data!$A$1,0,MATCH(V$6,Data!$1:$1,0)-1,1000,1)=IF(V$7="","Yes",V$7))*ROW(Data!$C$1:$C$1009),ROW(V44)-ROW(V$7)),1)),"")</f>
        <v>C-SPAN2</v>
      </c>
      <c r="W44" s="43" t="str">
        <f ca="1">IF(X44="","",IF(INDEX(Data!$BR:$BR,MATCH(X44,Data!$A:$A,0),1)=0,"",INDEX(Data!$BR:$BR,MATCH(X44,Data!$A:$A,0),1)))</f>
        <v/>
      </c>
      <c r="X44" s="43" t="str" cm="1">
        <f t="array" aca="1" ref="X44" ca="1">IFERROR(_xlfn.SINGLE(INDEX(Data!$A$1:Y$1009,_xlfn.AGGREGATE(15,6,(OFFSET(Data!$A$1,0,MATCH(X$6,Data!$1:$1,0)-1,1000,1)=IF(X$7="","Yes",X$7))/(OFFSET(Data!$A$1,0,MATCH(X$6,Data!$1:$1,0)-1,1000,1)=IF(X$7="","Yes",X$7))*ROW(Data!$C$1:$C$1009),ROW(X44)-ROW(X$7)),1)),"")</f>
        <v>Discovery Familia</v>
      </c>
      <c r="Y44" s="43" t="str">
        <f ca="1">IF(Z44="","",IF(INDEX(Data!$BR:$BR,MATCH(Z44,Data!$A:$A,0),1)=0,"",INDEX(Data!$BR:$BR,MATCH(Z44,Data!$A:$A,0),1)))</f>
        <v/>
      </c>
      <c r="Z44" s="43" t="str" cm="1">
        <f t="array" aca="1" ref="Z44" ca="1">IFERROR(_xlfn.SINGLE(INDEX(Data!$A$1:AA$1009,_xlfn.AGGREGATE(15,6,(OFFSET(Data!$A$1,0,MATCH(Z$6,Data!$1:$1,0)-1,1000,1)=IF(Z$7="","Yes",Z$7))/(OFFSET(Data!$A$1,0,MATCH(Z$6,Data!$1:$1,0)-1,1000,1)=IF(Z$7="","Yes",Z$7))*ROW(Data!$C$1:$C$1009),ROW(Z44)-ROW(Z$7)),1)),"")</f>
        <v>Fox Business</v>
      </c>
      <c r="AA44" s="43" t="str">
        <f ca="1">IF(AB44="","",IF(INDEX(Data!$BR:$BR,MATCH(AB44,Data!$A:$A,0),1)=0,"",INDEX(Data!$BR:$BR,MATCH(AB44,Data!$A:$A,0),1)))</f>
        <v/>
      </c>
      <c r="AB44" s="43" t="str" cm="1">
        <f t="array" aca="1" ref="AB44" ca="1">IFERROR(_xlfn.SINGLE(INDEX(Data!$A$1:AC$1009,_xlfn.AGGREGATE(15,6,(OFFSET(Data!$A$1,0,MATCH(AB$6,Data!$1:$1,0)-1,1000,1)=IF(AB$7="","Yes",AB$7))/(OFFSET(Data!$A$1,0,MATCH(AB$6,Data!$1:$1,0)-1,1000,1)=IF(AB$7="","Yes",AB$7))*ROW(Data!$C$1:$C$1009),ROW(AB44)-ROW(AB$7)),1)),"")</f>
        <v>Freeform</v>
      </c>
      <c r="AC44" s="43" t="str">
        <f ca="1">IF(AD44="","",IF(INDEX(Data!$BR:$BR,MATCH(AD44,Data!$A:$A,0),1)=0,"",INDEX(Data!$BR:$BR,MATCH(AD44,Data!$A:$A,0),1)))</f>
        <v/>
      </c>
      <c r="AD44" s="43" t="str" cm="1">
        <f t="array" aca="1" ref="AD44" ca="1">IFERROR(_xlfn.SINGLE(INDEX(Data!$A$1:AE$1009,_xlfn.AGGREGATE(15,6,(OFFSET(Data!$A$1,0,MATCH(AD$6,Data!$1:$1,0)-1,1000,1)=IF(AD$7="","Yes",AD$7))/(OFFSET(Data!$A$1,0,MATCH(AD$6,Data!$1:$1,0)-1,1000,1)=IF(AD$7="","Yes",AD$7))*ROW(Data!$C$1:$C$1009),ROW(AD44)-ROW(AD$7)),1)),"")</f>
        <v>Fox Business</v>
      </c>
      <c r="AE44" s="43" t="str">
        <f ca="1">IF(AF44="","",IF(INDEX(Data!$BR:$BR,MATCH(AF44,Data!$A:$A,0),1)=0,"",INDEX(Data!$BR:$BR,MATCH(AF44,Data!$A:$A,0),1)))</f>
        <v/>
      </c>
      <c r="AF44" s="43" t="str" cm="1">
        <f t="array" aca="1" ref="AF44" ca="1">IFERROR(_xlfn.SINGLE(INDEX(Data!$A$1:AM$1009,_xlfn.AGGREGATE(15,6,(OFFSET(Data!$A$1,0,MATCH(AF$6,Data!$1:$1,0)-1,1000,1)=IF(AF$7="","Yes",AF$7))/(OFFSET(Data!$A$1,0,MATCH(AF$6,Data!$1:$1,0)-1,1000,1)=IF(AF$7="","Yes",AF$7))*ROW(Data!$C$1:$C$1009),ROW(AF44)-ROW(AF$7)),1)),"")</f>
        <v/>
      </c>
      <c r="AG44" s="43" t="str">
        <f ca="1">IF(AH44="","",IF(INDEX(Data!$BR:$BR,MATCH(AH44,Data!$A:$A,0),1)=0,"",INDEX(Data!$BR:$BR,MATCH(AH44,Data!$A:$A,0),1)))</f>
        <v/>
      </c>
      <c r="AH44" s="43" t="str" cm="1">
        <f t="array" aca="1" ref="AH44" ca="1">IFERROR(_xlfn.SINGLE(INDEX(Data!$A$1:AO$1009,_xlfn.AGGREGATE(15,6,(OFFSET(Data!$A$1,0,MATCH(AH$6,Data!$1:$1,0)-1,1000,1)=IF(AH$7="","Yes",AH$7))/(OFFSET(Data!$A$1,0,MATCH(AH$6,Data!$1:$1,0)-1,1000,1)=IF(AH$7="","Yes",AH$7))*ROW(Data!$C$1:$C$1009),ROW(AH44)-ROW(AH$7)),1)),"")</f>
        <v/>
      </c>
      <c r="AI44" s="43" t="str">
        <f ca="1">IF(AJ44="","",IF(INDEX(Data!$BR:$BR,MATCH(AJ44,Data!$A:$A,0),1)=0,"",INDEX(Data!$BR:$BR,MATCH(AJ44,Data!$A:$A,0),1)))</f>
        <v/>
      </c>
      <c r="AJ44" s="43" t="str" cm="1">
        <f t="array" aca="1" ref="AJ44" ca="1">IFERROR(_xlfn.SINGLE(INDEX(Data!$A$1:AQ$1009,_xlfn.AGGREGATE(15,6,(OFFSET(Data!$A$1,0,MATCH(AJ$6,Data!$1:$1,0)-1,1000,1)=IF(AJ$7="","Yes",AJ$7))/(OFFSET(Data!$A$1,0,MATCH(AJ$6,Data!$1:$1,0)-1,1000,1)=IF(AJ$7="","Yes",AJ$7))*ROW(Data!$C$1:$C$1009),ROW(AJ44)-ROW(AJ$7)),1)),"")</f>
        <v>GetTV</v>
      </c>
      <c r="AK44" s="43" t="str">
        <f ca="1">IF(AL44="","",IF(INDEX(Data!$BR:$BR,MATCH(AL44,Data!$A:$A,0),1)=0,"",INDEX(Data!$BR:$BR,MATCH(AL44,Data!$A:$A,0),1)))</f>
        <v/>
      </c>
      <c r="AL44" s="43" t="str" cm="1">
        <f t="array" aca="1" ref="AL44" ca="1">IFERROR(_xlfn.SINGLE(INDEX(Data!$A$1:AS$1009,_xlfn.AGGREGATE(15,6,(OFFSET(Data!$A$1,0,MATCH(AL$6,Data!$1:$1,0)-1,1000,1)=IF(AL$7="","Yes",AL$7))/(OFFSET(Data!$A$1,0,MATCH(AL$6,Data!$1:$1,0)-1,1000,1)=IF(AL$7="","Yes",AL$7))*ROW(Data!$C$1:$C$1009),ROW(AL44)-ROW(AL$7)),1)),"")</f>
        <v/>
      </c>
      <c r="AM44" s="43" t="str">
        <f ca="1">IF(AN44="","",IF(INDEX(Data!$BR:$BR,MATCH(AN44,Data!$A:$A,0),1)=0,"",INDEX(Data!$BR:$BR,MATCH(AN44,Data!$A:$A,0),1)))</f>
        <v/>
      </c>
      <c r="AN44" s="43" t="str" cm="1">
        <f t="array" aca="1" ref="AN44" ca="1">IFERROR(_xlfn.SINGLE(INDEX(Data!$A$1:AU$1009,_xlfn.AGGREGATE(15,6,(OFFSET(Data!$A$1,0,MATCH(AN$6,Data!$1:$1,0)-1,1000,1)=IF(AN$7="","Yes",AN$7))/(OFFSET(Data!$A$1,0,MATCH(AN$6,Data!$1:$1,0)-1,1000,1)=IF(AN$7="","Yes",AN$7))*ROW(Data!$C$1:$C$1009),ROW(AN44)-ROW(AN$7)),1)),"")</f>
        <v>Motor Trend</v>
      </c>
    </row>
    <row r="45" spans="1:40" ht="24" x14ac:dyDescent="0.4">
      <c r="A45" s="43" t="str">
        <f ca="1">IF(B45="","",IF(INDEX(Data!$BR:$BR,MATCH(B45,Data!$A:$A,0),1)=0,"",INDEX(Data!$BR:$BR,MATCH(B45,Data!$A:$A,0),1)))</f>
        <v/>
      </c>
      <c r="B45" s="43" t="str" cm="1">
        <f t="array" aca="1" ref="B45" ca="1">IFERROR(_xlfn.SINGLE(INDEX(Data!A$1:$A$1007,_xlfn.AGGREGATE(15,6,(OFFSET(Data!$A$1,0,MATCH(B$6,Data!$1:$1,0)-1,1000,1)=IF(B$7="","Yes",B$7))/(OFFSET(Data!$A$1,0,MATCH(B$6,Data!$1:$1,0)-1,1000,1)=IF(B$7="","Yes",B$7))*ROW(Data!$C$1:$C$1007),ROW(B45)-ROW(B$7)),1)),"")</f>
        <v>Logo</v>
      </c>
      <c r="C45" s="43" t="str">
        <f ca="1">IF(D45="","",IF(INDEX(Data!$BR:$BR,MATCH(D45,Data!$A:$A,0),1)=0,"",INDEX(Data!$BR:$BR,MATCH(D45,Data!$A:$A,0),1)))</f>
        <v/>
      </c>
      <c r="D45" s="43" t="str" cm="1">
        <f t="array" aca="1" ref="D45" ca="1">IFERROR(_xlfn.SINGLE(INDEX(Data!$A$1:C$1007,_xlfn.AGGREGATE(15,6,(OFFSET(Data!$A$1,0,MATCH(D$6,Data!$1:$1,0)-1,1000,1)=IF(D$7="","Yes",D$7))/(OFFSET(Data!$A$1,0,MATCH(D$6,Data!$1:$1,0)-1,1000,1)=IF(D$7="","Yes",D$7))*ROW(Data!$C$1:$C$1007),ROW(D45)-ROW(D$7)),1)),"")</f>
        <v/>
      </c>
      <c r="E45" s="43" t="str">
        <f ca="1">IF(F45="","",IF(INDEX(Data!$BR:$BR,MATCH(F45,Data!$A:$A,0),1)=0,"",INDEX(Data!$BR:$BR,MATCH(F45,Data!$A:$A,0),1)))</f>
        <v/>
      </c>
      <c r="F45" s="43" t="str" cm="1">
        <f t="array" aca="1" ref="F45" ca="1">IFERROR(_xlfn.SINGLE(INDEX(Data!$A$1:E$1009,_xlfn.AGGREGATE(15,6,(OFFSET(Data!$A$1,0,MATCH(F$6,Data!$1:$1,0)-1,1000,1)=IF(F$7="","Yes",F$7))/(OFFSET(Data!$A$1,0,MATCH(F$6,Data!$1:$1,0)-1,1000,1)=IF(F$7="","Yes",F$7))*ROW(Data!$C$1:$C$1009),ROW(F45)-ROW(F$7)),1)),"")</f>
        <v>Stadium</v>
      </c>
      <c r="G45" s="43">
        <f ca="1">IF(H45="","",IF(INDEX(Data!$BR:$BR,MATCH(H45,Data!$A:$A,0),1)=0,"",INDEX(Data!$BR:$BR,MATCH(H45,Data!$A:$A,0),1)))</f>
        <v>1</v>
      </c>
      <c r="H45" s="43" t="str" cm="1">
        <f t="array" aca="1" ref="H45" ca="1">IFERROR(_xlfn.SINGLE(INDEX(Data!$A$1:G$1009,_xlfn.AGGREGATE(15,6,(OFFSET(Data!$A$1,0,MATCH(H$6,Data!$1:$1,0)-1,1000,1)=IF(H$7="","Yes",H$7))/(OFFSET(Data!$A$1,0,MATCH(H$6,Data!$1:$1,0)-1,1000,1)=IF(H$7="","Yes",H$7))*ROW(Data!$C$1:$C$1009),ROW(H45)-ROW(H$7)),1)),"")</f>
        <v>NBC</v>
      </c>
      <c r="I45" s="43" t="str">
        <f ca="1">IF(J45="","",IF(INDEX(Data!$BR:$BR,MATCH(J45,Data!$A:$A,0),1)=0,"",INDEX(Data!$BR:$BR,MATCH(J45,Data!$A:$A,0),1)))</f>
        <v/>
      </c>
      <c r="J45" s="43" t="str" cm="1">
        <f t="array" aca="1" ref="J45" ca="1">IFERROR(_xlfn.SINGLE(INDEX(Data!$A$1:J$1009,_xlfn.AGGREGATE(15,6,(OFFSET(Data!$A$1,0,MATCH(J$6,Data!$1:$1,0)-1,1000,1)=IF(J$7="","Yes",J$7))/(OFFSET(Data!$A$1,0,MATCH(J$6,Data!$1:$1,0)-1,1000,1)=IF(J$7="","Yes",J$7))*ROW(Data!$C$1:$C$1009),ROW(J45)-ROW(J$7)),1)),"")</f>
        <v>NBC Sports Network</v>
      </c>
      <c r="K45" s="43" t="str">
        <f ca="1">IF(L45="","",IF(INDEX(Data!$BR:$BR,MATCH(L45,Data!$A:$A,0),1)=0,"",INDEX(Data!$BR:$BR,MATCH(L45,Data!$A:$A,0),1)))</f>
        <v/>
      </c>
      <c r="L45" s="43" t="str" cm="1">
        <f t="array" aca="1" ref="L45" ca="1">IFERROR(_xlfn.SINGLE(INDEX(Data!$A$1:L$1009,_xlfn.AGGREGATE(15,6,(OFFSET(Data!$A$1,0,MATCH(L$6,Data!$1:$1,0)-1,1000,1)=IF(L$7="","Yes",L$7))/(OFFSET(Data!$A$1,0,MATCH(L$6,Data!$1:$1,0)-1,1000,1)=IF(L$7="","Yes",L$7))*ROW(Data!$C$1:$C$1009),ROW(L45)-ROW(L$7)),1)),"")</f>
        <v>Golf Channel</v>
      </c>
      <c r="M45" s="43" t="str">
        <f ca="1">IF(N45="","",IF(INDEX(Data!$BR:$BR,MATCH(N45,Data!$A:$A,0),1)=0,"",INDEX(Data!$BR:$BR,MATCH(N45,Data!$A:$A,0),1)))</f>
        <v/>
      </c>
      <c r="N45" s="43" t="str" cm="1">
        <f t="array" aca="1" ref="N45" ca="1">IFERROR(_xlfn.SINGLE(INDEX(Data!$A$1:N$1009,_xlfn.AGGREGATE(15,6,(OFFSET(Data!$A$1,0,MATCH(N$6,Data!$1:$1,0)-1,1000,1)=IF(N$7="","Yes",N$7))/(OFFSET(Data!$A$1,0,MATCH(N$6,Data!$1:$1,0)-1,1000,1)=IF(N$7="","Yes",N$7))*ROW(Data!$C$1:$C$1009),ROW(N45)-ROW(N$7)),1)),"")</f>
        <v>Galavision</v>
      </c>
      <c r="O45" s="43" t="str">
        <f ca="1">IF(P45="","",IF(INDEX(Data!$BR:$BR,MATCH(P45,Data!$A:$A,0),1)=0,"",INDEX(Data!$BR:$BR,MATCH(P45,Data!$A:$A,0),1)))</f>
        <v/>
      </c>
      <c r="P45" s="43" t="str" cm="1">
        <f t="array" aca="1" ref="P45" ca="1">IFERROR(_xlfn.SINGLE(INDEX(Data!$A$1:Q$1009,_xlfn.AGGREGATE(15,6,(OFFSET(Data!$A$1,0,MATCH(P$6,Data!$1:$1,0)-1,1000,1)=IF(P$7="","Yes",P$7))/(OFFSET(Data!$A$1,0,MATCH(P$6,Data!$1:$1,0)-1,1000,1)=IF(P$7="","Yes",P$7))*ROW(Data!$C$1:$C$1009),ROW(P45)-ROW(P$7)),1)),"")</f>
        <v>Food Network</v>
      </c>
      <c r="Q45" s="43" t="str">
        <f ca="1">IF(R45="","",IF(INDEX(Data!$BR:$BR,MATCH(R45,Data!$A:$A,0),1)=0,"",INDEX(Data!$BR:$BR,MATCH(R45,Data!$A:$A,0),1)))</f>
        <v/>
      </c>
      <c r="R45" s="43" t="str" cm="1">
        <f t="array" aca="1" ref="R45" ca="1">IFERROR(_xlfn.SINGLE(INDEX(Data!$A$1:R$1009,_xlfn.AGGREGATE(15,6,(OFFSET(Data!$A$1,0,MATCH(R$6,Data!$1:$1,0)-1,1000,1)=IF(R$7="","Yes",R$7))/(OFFSET(Data!$A$1,0,MATCH(R$6,Data!$1:$1,0)-1,1000,1)=IF(R$7="","Yes",R$7))*ROW(Data!$C$1:$C$1009),ROW(R45)-ROW(R$7)),1)),"")</f>
        <v>Disney Channel</v>
      </c>
      <c r="S45" s="43" t="str">
        <f ca="1">IF(T45="","",IF(INDEX(Data!$BR:$BR,MATCH(T45,Data!$A:$A,0),1)=0,"",INDEX(Data!$BR:$BR,MATCH(T45,Data!$A:$A,0),1)))</f>
        <v/>
      </c>
      <c r="T45" s="43" t="str" cm="1">
        <f t="array" aca="1" ref="T45" ca="1">IFERROR(_xlfn.SINGLE(INDEX(Data!$A$1:S$1009,_xlfn.AGGREGATE(15,6,(OFFSET(Data!$A$1,0,MATCH(T$6,Data!$1:$1,0)-1,1000,1)=IF(T$7="","Yes",T$7))/(OFFSET(Data!$A$1,0,MATCH(T$6,Data!$1:$1,0)-1,1000,1)=IF(T$7="","Yes",T$7))*ROW(Data!$C$1:$C$1009),ROW(T45)-ROW(T$7)),1)),"")</f>
        <v>Discovery Life</v>
      </c>
      <c r="U45" s="43" t="str">
        <f ca="1">IF(V45="","",IF(INDEX(Data!$BR:$BR,MATCH(V45,Data!$A:$A,0),1)=0,"",INDEX(Data!$BR:$BR,MATCH(V45,Data!$A:$A,0),1)))</f>
        <v/>
      </c>
      <c r="V45" s="43" t="str" cm="1">
        <f t="array" aca="1" ref="V45" ca="1">IFERROR(_xlfn.SINGLE(INDEX(Data!$A$1:T$1009,_xlfn.AGGREGATE(15,6,(OFFSET(Data!$A$1,0,MATCH(V$6,Data!$1:$1,0)-1,1000,1)=IF(V$7="","Yes",V$7))/(OFFSET(Data!$A$1,0,MATCH(V$6,Data!$1:$1,0)-1,1000,1)=IF(V$7="","Yes",V$7))*ROW(Data!$C$1:$C$1009),ROW(V45)-ROW(V$7)),1)),"")</f>
        <v>CW</v>
      </c>
      <c r="W45" s="43" t="str">
        <f ca="1">IF(X45="","",IF(INDEX(Data!$BR:$BR,MATCH(X45,Data!$A:$A,0),1)=0,"",INDEX(Data!$BR:$BR,MATCH(X45,Data!$A:$A,0),1)))</f>
        <v/>
      </c>
      <c r="X45" s="43" t="str" cm="1">
        <f t="array" aca="1" ref="X45" ca="1">IFERROR(_xlfn.SINGLE(INDEX(Data!$A$1:Y$1009,_xlfn.AGGREGATE(15,6,(OFFSET(Data!$A$1,0,MATCH(X$6,Data!$1:$1,0)-1,1000,1)=IF(X$7="","Yes",X$7))/(OFFSET(Data!$A$1,0,MATCH(X$6,Data!$1:$1,0)-1,1000,1)=IF(X$7="","Yes",X$7))*ROW(Data!$C$1:$C$1009),ROW(X45)-ROW(X$7)),1)),"")</f>
        <v>Disney Channel</v>
      </c>
      <c r="Y45" s="43" t="str">
        <f ca="1">IF(Z45="","",IF(INDEX(Data!$BR:$BR,MATCH(Z45,Data!$A:$A,0),1)=0,"",INDEX(Data!$BR:$BR,MATCH(Z45,Data!$A:$A,0),1)))</f>
        <v/>
      </c>
      <c r="Z45" s="43" t="str" cm="1">
        <f t="array" aca="1" ref="Z45" ca="1">IFERROR(_xlfn.SINGLE(INDEX(Data!$A$1:AA$1009,_xlfn.AGGREGATE(15,6,(OFFSET(Data!$A$1,0,MATCH(Z$6,Data!$1:$1,0)-1,1000,1)=IF(Z$7="","Yes",Z$7))/(OFFSET(Data!$A$1,0,MATCH(Z$6,Data!$1:$1,0)-1,1000,1)=IF(Z$7="","Yes",Z$7))*ROW(Data!$C$1:$C$1009),ROW(Z45)-ROW(Z$7)),1)),"")</f>
        <v>Fox News</v>
      </c>
      <c r="AA45" s="43" t="str">
        <f ca="1">IF(AB45="","",IF(INDEX(Data!$BR:$BR,MATCH(AB45,Data!$A:$A,0),1)=0,"",INDEX(Data!$BR:$BR,MATCH(AB45,Data!$A:$A,0),1)))</f>
        <v/>
      </c>
      <c r="AB45" s="43" t="str" cm="1">
        <f t="array" aca="1" ref="AB45" ca="1">IFERROR(_xlfn.SINGLE(INDEX(Data!$A$1:AC$1009,_xlfn.AGGREGATE(15,6,(OFFSET(Data!$A$1,0,MATCH(AB$6,Data!$1:$1,0)-1,1000,1)=IF(AB$7="","Yes",AB$7))/(OFFSET(Data!$A$1,0,MATCH(AB$6,Data!$1:$1,0)-1,1000,1)=IF(AB$7="","Yes",AB$7))*ROW(Data!$C$1:$C$1009),ROW(AB45)-ROW(AB$7)),1)),"")</f>
        <v>FX</v>
      </c>
      <c r="AC45" s="43" t="str">
        <f ca="1">IF(AD45="","",IF(INDEX(Data!$BR:$BR,MATCH(AD45,Data!$A:$A,0),1)=0,"",INDEX(Data!$BR:$BR,MATCH(AD45,Data!$A:$A,0),1)))</f>
        <v/>
      </c>
      <c r="AD45" s="43" t="str" cm="1">
        <f t="array" aca="1" ref="AD45" ca="1">IFERROR(_xlfn.SINGLE(INDEX(Data!$A$1:AE$1009,_xlfn.AGGREGATE(15,6,(OFFSET(Data!$A$1,0,MATCH(AD$6,Data!$1:$1,0)-1,1000,1)=IF(AD$7="","Yes",AD$7))/(OFFSET(Data!$A$1,0,MATCH(AD$6,Data!$1:$1,0)-1,1000,1)=IF(AD$7="","Yes",AD$7))*ROW(Data!$C$1:$C$1009),ROW(AD45)-ROW(AD$7)),1)),"")</f>
        <v>Fox News</v>
      </c>
      <c r="AE45" s="43" t="str">
        <f ca="1">IF(AF45="","",IF(INDEX(Data!$BR:$BR,MATCH(AF45,Data!$A:$A,0),1)=0,"",INDEX(Data!$BR:$BR,MATCH(AF45,Data!$A:$A,0),1)))</f>
        <v/>
      </c>
      <c r="AF45" s="43" t="str" cm="1">
        <f t="array" aca="1" ref="AF45" ca="1">IFERROR(_xlfn.SINGLE(INDEX(Data!$A$1:AM$1009,_xlfn.AGGREGATE(15,6,(OFFSET(Data!$A$1,0,MATCH(AF$6,Data!$1:$1,0)-1,1000,1)=IF(AF$7="","Yes",AF$7))/(OFFSET(Data!$A$1,0,MATCH(AF$6,Data!$1:$1,0)-1,1000,1)=IF(AF$7="","Yes",AF$7))*ROW(Data!$C$1:$C$1009),ROW(AF45)-ROW(AF$7)),1)),"")</f>
        <v/>
      </c>
      <c r="AG45" s="43" t="str">
        <f ca="1">IF(AH45="","",IF(INDEX(Data!$BR:$BR,MATCH(AH45,Data!$A:$A,0),1)=0,"",INDEX(Data!$BR:$BR,MATCH(AH45,Data!$A:$A,0),1)))</f>
        <v/>
      </c>
      <c r="AH45" s="43" t="str" cm="1">
        <f t="array" aca="1" ref="AH45" ca="1">IFERROR(_xlfn.SINGLE(INDEX(Data!$A$1:AO$1009,_xlfn.AGGREGATE(15,6,(OFFSET(Data!$A$1,0,MATCH(AH$6,Data!$1:$1,0)-1,1000,1)=IF(AH$7="","Yes",AH$7))/(OFFSET(Data!$A$1,0,MATCH(AH$6,Data!$1:$1,0)-1,1000,1)=IF(AH$7="","Yes",AH$7))*ROW(Data!$C$1:$C$1009),ROW(AH45)-ROW(AH$7)),1)),"")</f>
        <v/>
      </c>
      <c r="AI45" s="43" t="str">
        <f ca="1">IF(AJ45="","",IF(INDEX(Data!$BR:$BR,MATCH(AJ45,Data!$A:$A,0),1)=0,"",INDEX(Data!$BR:$BR,MATCH(AJ45,Data!$A:$A,0),1)))</f>
        <v/>
      </c>
      <c r="AJ45" s="43" t="str" cm="1">
        <f t="array" aca="1" ref="AJ45" ca="1">IFERROR(_xlfn.SINGLE(INDEX(Data!$A$1:AQ$1009,_xlfn.AGGREGATE(15,6,(OFFSET(Data!$A$1,0,MATCH(AJ$6,Data!$1:$1,0)-1,1000,1)=IF(AJ$7="","Yes",AJ$7))/(OFFSET(Data!$A$1,0,MATCH(AJ$6,Data!$1:$1,0)-1,1000,1)=IF(AJ$7="","Yes",AJ$7))*ROW(Data!$C$1:$C$1009),ROW(AJ45)-ROW(AJ$7)),1)),"")</f>
        <v>Hallmark</v>
      </c>
      <c r="AK45" s="43" t="str">
        <f ca="1">IF(AL45="","",IF(INDEX(Data!$BR:$BR,MATCH(AL45,Data!$A:$A,0),1)=0,"",INDEX(Data!$BR:$BR,MATCH(AL45,Data!$A:$A,0),1)))</f>
        <v/>
      </c>
      <c r="AL45" s="43" t="str" cm="1">
        <f t="array" aca="1" ref="AL45" ca="1">IFERROR(_xlfn.SINGLE(INDEX(Data!$A$1:AS$1009,_xlfn.AGGREGATE(15,6,(OFFSET(Data!$A$1,0,MATCH(AL$6,Data!$1:$1,0)-1,1000,1)=IF(AL$7="","Yes",AL$7))/(OFFSET(Data!$A$1,0,MATCH(AL$6,Data!$1:$1,0)-1,1000,1)=IF(AL$7="","Yes",AL$7))*ROW(Data!$C$1:$C$1009),ROW(AL45)-ROW(AL$7)),1)),"")</f>
        <v/>
      </c>
      <c r="AM45" s="43" t="str">
        <f ca="1">IF(AN45="","",IF(INDEX(Data!$BR:$BR,MATCH(AN45,Data!$A:$A,0),1)=0,"",INDEX(Data!$BR:$BR,MATCH(AN45,Data!$A:$A,0),1)))</f>
        <v/>
      </c>
      <c r="AN45" s="43" t="str" cm="1">
        <f t="array" aca="1" ref="AN45" ca="1">IFERROR(_xlfn.SINGLE(INDEX(Data!$A$1:AU$1009,_xlfn.AGGREGATE(15,6,(OFFSET(Data!$A$1,0,MATCH(AN$6,Data!$1:$1,0)-1,1000,1)=IF(AN$7="","Yes",AN$7))/(OFFSET(Data!$A$1,0,MATCH(AN$6,Data!$1:$1,0)-1,1000,1)=IF(AN$7="","Yes",AN$7))*ROW(Data!$C$1:$C$1009),ROW(AN45)-ROW(AN$7)),1)),"")</f>
        <v>MTV</v>
      </c>
    </row>
    <row r="46" spans="1:40" ht="24" x14ac:dyDescent="0.4">
      <c r="A46" s="43" t="str">
        <f ca="1">IF(B46="","",IF(INDEX(Data!$BR:$BR,MATCH(B46,Data!$A:$A,0),1)=0,"",INDEX(Data!$BR:$BR,MATCH(B46,Data!$A:$A,0),1)))</f>
        <v/>
      </c>
      <c r="B46" s="43" t="str" cm="1">
        <f t="array" aca="1" ref="B46" ca="1">IFERROR(_xlfn.SINGLE(INDEX(Data!A$1:$A$1007,_xlfn.AGGREGATE(15,6,(OFFSET(Data!$A$1,0,MATCH(B$6,Data!$1:$1,0)-1,1000,1)=IF(B$7="","Yes",B$7))/(OFFSET(Data!$A$1,0,MATCH(B$6,Data!$1:$1,0)-1,1000,1)=IF(B$7="","Yes",B$7))*ROW(Data!$C$1:$C$1007),ROW(B46)-ROW(B$7)),1)),"")</f>
        <v>Motor Trend</v>
      </c>
      <c r="C46" s="43" t="str">
        <f ca="1">IF(D46="","",IF(INDEX(Data!$BR:$BR,MATCH(D46,Data!$A:$A,0),1)=0,"",INDEX(Data!$BR:$BR,MATCH(D46,Data!$A:$A,0),1)))</f>
        <v/>
      </c>
      <c r="D46" s="43" t="str" cm="1">
        <f t="array" aca="1" ref="D46" ca="1">IFERROR(_xlfn.SINGLE(INDEX(Data!$A$1:C$1007,_xlfn.AGGREGATE(15,6,(OFFSET(Data!$A$1,0,MATCH(D$6,Data!$1:$1,0)-1,1000,1)=IF(D$7="","Yes",D$7))/(OFFSET(Data!$A$1,0,MATCH(D$6,Data!$1:$1,0)-1,1000,1)=IF(D$7="","Yes",D$7))*ROW(Data!$C$1:$C$1007),ROW(D46)-ROW(D$7)),1)),"")</f>
        <v/>
      </c>
      <c r="E46" s="43" t="str">
        <f ca="1">IF(F46="","",IF(INDEX(Data!$BR:$BR,MATCH(F46,Data!$A:$A,0),1)=0,"",INDEX(Data!$BR:$BR,MATCH(F46,Data!$A:$A,0),1)))</f>
        <v/>
      </c>
      <c r="F46" s="43" t="str" cm="1">
        <f t="array" aca="1" ref="F46" ca="1">IFERROR(_xlfn.SINGLE(INDEX(Data!$A$1:E$1009,_xlfn.AGGREGATE(15,6,(OFFSET(Data!$A$1,0,MATCH(F$6,Data!$1:$1,0)-1,1000,1)=IF(F$7="","Yes",F$7))/(OFFSET(Data!$A$1,0,MATCH(F$6,Data!$1:$1,0)-1,1000,1)=IF(F$7="","Yes",F$7))*ROW(Data!$C$1:$C$1009),ROW(F46)-ROW(F$7)),1)),"")</f>
        <v>Syfy</v>
      </c>
      <c r="G46" s="43" t="str">
        <f ca="1">IF(H46="","",IF(INDEX(Data!$BR:$BR,MATCH(H46,Data!$A:$A,0),1)=0,"",INDEX(Data!$BR:$BR,MATCH(H46,Data!$A:$A,0),1)))</f>
        <v/>
      </c>
      <c r="H46" s="43" t="str" cm="1">
        <f t="array" aca="1" ref="H46" ca="1">IFERROR(_xlfn.SINGLE(INDEX(Data!$A$1:G$1009,_xlfn.AGGREGATE(15,6,(OFFSET(Data!$A$1,0,MATCH(H$6,Data!$1:$1,0)-1,1000,1)=IF(H$7="","Yes",H$7))/(OFFSET(Data!$A$1,0,MATCH(H$6,Data!$1:$1,0)-1,1000,1)=IF(H$7="","Yes",H$7))*ROW(Data!$C$1:$C$1009),ROW(H46)-ROW(H$7)),1)),"")</f>
        <v>NBC Sports Network</v>
      </c>
      <c r="I46" s="43" t="str">
        <f ca="1">IF(J46="","",IF(INDEX(Data!$BR:$BR,MATCH(J46,Data!$A:$A,0),1)=0,"",INDEX(Data!$BR:$BR,MATCH(J46,Data!$A:$A,0),1)))</f>
        <v/>
      </c>
      <c r="J46" s="43" t="str" cm="1">
        <f t="array" aca="1" ref="J46" ca="1">IFERROR(_xlfn.SINGLE(INDEX(Data!$A$1:J$1009,_xlfn.AGGREGATE(15,6,(OFFSET(Data!$A$1,0,MATCH(J$6,Data!$1:$1,0)-1,1000,1)=IF(J$7="","Yes",J$7))/(OFFSET(Data!$A$1,0,MATCH(J$6,Data!$1:$1,0)-1,1000,1)=IF(J$7="","Yes",J$7))*ROW(Data!$C$1:$C$1009),ROW(J46)-ROW(J$7)),1)),"")</f>
        <v>NBC Sports Regionals</v>
      </c>
      <c r="K46" s="43" t="str">
        <f ca="1">IF(L46="","",IF(INDEX(Data!$BR:$BR,MATCH(L46,Data!$A:$A,0),1)=0,"",INDEX(Data!$BR:$BR,MATCH(L46,Data!$A:$A,0),1)))</f>
        <v/>
      </c>
      <c r="L46" s="43" t="str" cm="1">
        <f t="array" aca="1" ref="L46" ca="1">IFERROR(_xlfn.SINGLE(INDEX(Data!$A$1:L$1009,_xlfn.AGGREGATE(15,6,(OFFSET(Data!$A$1,0,MATCH(L$6,Data!$1:$1,0)-1,1000,1)=IF(L$7="","Yes",L$7))/(OFFSET(Data!$A$1,0,MATCH(L$6,Data!$1:$1,0)-1,1000,1)=IF(L$7="","Yes",L$7))*ROW(Data!$C$1:$C$1009),ROW(L46)-ROW(L$7)),1)),"")</f>
        <v>Hallmark</v>
      </c>
      <c r="M46" s="43" t="str">
        <f ca="1">IF(N46="","",IF(INDEX(Data!$BR:$BR,MATCH(N46,Data!$A:$A,0),1)=0,"",INDEX(Data!$BR:$BR,MATCH(N46,Data!$A:$A,0),1)))</f>
        <v/>
      </c>
      <c r="N46" s="43" t="str" cm="1">
        <f t="array" aca="1" ref="N46" ca="1">IFERROR(_xlfn.SINGLE(INDEX(Data!$A$1:N$1009,_xlfn.AGGREGATE(15,6,(OFFSET(Data!$A$1,0,MATCH(N$6,Data!$1:$1,0)-1,1000,1)=IF(N$7="","Yes",N$7))/(OFFSET(Data!$A$1,0,MATCH(N$6,Data!$1:$1,0)-1,1000,1)=IF(N$7="","Yes",N$7))*ROW(Data!$C$1:$C$1009),ROW(N46)-ROW(N$7)),1)),"")</f>
        <v>Hallmark</v>
      </c>
      <c r="O46" s="43">
        <f ca="1">IF(P46="","",IF(INDEX(Data!$BR:$BR,MATCH(P46,Data!$A:$A,0),1)=0,"",INDEX(Data!$BR:$BR,MATCH(P46,Data!$A:$A,0),1)))</f>
        <v>1</v>
      </c>
      <c r="P46" s="43" t="str" cm="1">
        <f t="array" aca="1" ref="P46" ca="1">IFERROR(_xlfn.SINGLE(INDEX(Data!$A$1:Q$1009,_xlfn.AGGREGATE(15,6,(OFFSET(Data!$A$1,0,MATCH(P$6,Data!$1:$1,0)-1,1000,1)=IF(P$7="","Yes",P$7))/(OFFSET(Data!$A$1,0,MATCH(P$6,Data!$1:$1,0)-1,1000,1)=IF(P$7="","Yes",P$7))*ROW(Data!$C$1:$C$1009),ROW(P46)-ROW(P$7)),1)),"")</f>
        <v>FOX</v>
      </c>
      <c r="Q46" s="43" t="str">
        <f ca="1">IF(R46="","",IF(INDEX(Data!$BR:$BR,MATCH(R46,Data!$A:$A,0),1)=0,"",INDEX(Data!$BR:$BR,MATCH(R46,Data!$A:$A,0),1)))</f>
        <v/>
      </c>
      <c r="R46" s="43" t="str" cm="1">
        <f t="array" aca="1" ref="R46" ca="1">IFERROR(_xlfn.SINGLE(INDEX(Data!$A$1:R$1009,_xlfn.AGGREGATE(15,6,(OFFSET(Data!$A$1,0,MATCH(R$6,Data!$1:$1,0)-1,1000,1)=IF(R$7="","Yes",R$7))/(OFFSET(Data!$A$1,0,MATCH(R$6,Data!$1:$1,0)-1,1000,1)=IF(R$7="","Yes",R$7))*ROW(Data!$C$1:$C$1009),ROW(R46)-ROW(R$7)),1)),"")</f>
        <v>Disney Junior</v>
      </c>
      <c r="S46" s="43" t="str">
        <f ca="1">IF(T46="","",IF(INDEX(Data!$BR:$BR,MATCH(T46,Data!$A:$A,0),1)=0,"",INDEX(Data!$BR:$BR,MATCH(T46,Data!$A:$A,0),1)))</f>
        <v/>
      </c>
      <c r="T46" s="43" t="str" cm="1">
        <f t="array" aca="1" ref="T46" ca="1">IFERROR(_xlfn.SINGLE(INDEX(Data!$A$1:S$1009,_xlfn.AGGREGATE(15,6,(OFFSET(Data!$A$1,0,MATCH(T$6,Data!$1:$1,0)-1,1000,1)=IF(T$7="","Yes",T$7))/(OFFSET(Data!$A$1,0,MATCH(T$6,Data!$1:$1,0)-1,1000,1)=IF(T$7="","Yes",T$7))*ROW(Data!$C$1:$C$1009),ROW(T46)-ROW(T$7)),1)),"")</f>
        <v>Disney Channel</v>
      </c>
      <c r="U46" s="43" t="str">
        <f ca="1">IF(V46="","",IF(INDEX(Data!$BR:$BR,MATCH(V46,Data!$A:$A,0),1)=0,"",INDEX(Data!$BR:$BR,MATCH(V46,Data!$A:$A,0),1)))</f>
        <v/>
      </c>
      <c r="V46" s="43" t="str" cm="1">
        <f t="array" aca="1" ref="V46" ca="1">IFERROR(_xlfn.SINGLE(INDEX(Data!$A$1:T$1009,_xlfn.AGGREGATE(15,6,(OFFSET(Data!$A$1,0,MATCH(V$6,Data!$1:$1,0)-1,1000,1)=IF(V$7="","Yes",V$7))/(OFFSET(Data!$A$1,0,MATCH(V$6,Data!$1:$1,0)-1,1000,1)=IF(V$7="","Yes",V$7))*ROW(Data!$C$1:$C$1009),ROW(V46)-ROW(V$7)),1)),"")</f>
        <v>Destination America</v>
      </c>
      <c r="W46" s="43" t="str">
        <f ca="1">IF(X46="","",IF(INDEX(Data!$BR:$BR,MATCH(X46,Data!$A:$A,0),1)=0,"",INDEX(Data!$BR:$BR,MATCH(X46,Data!$A:$A,0),1)))</f>
        <v/>
      </c>
      <c r="X46" s="43" t="str" cm="1">
        <f t="array" aca="1" ref="X46" ca="1">IFERROR(_xlfn.SINGLE(INDEX(Data!$A$1:Y$1009,_xlfn.AGGREGATE(15,6,(OFFSET(Data!$A$1,0,MATCH(X$6,Data!$1:$1,0)-1,1000,1)=IF(X$7="","Yes",X$7))/(OFFSET(Data!$A$1,0,MATCH(X$6,Data!$1:$1,0)-1,1000,1)=IF(X$7="","Yes",X$7))*ROW(Data!$C$1:$C$1009),ROW(X46)-ROW(X$7)),1)),"")</f>
        <v>Disney XD</v>
      </c>
      <c r="Y46" s="43" t="str">
        <f ca="1">IF(Z46="","",IF(INDEX(Data!$BR:$BR,MATCH(Z46,Data!$A:$A,0),1)=0,"",INDEX(Data!$BR:$BR,MATCH(Z46,Data!$A:$A,0),1)))</f>
        <v/>
      </c>
      <c r="Z46" s="43" t="str" cm="1">
        <f t="array" aca="1" ref="Z46" ca="1">IFERROR(_xlfn.SINGLE(INDEX(Data!$A$1:AA$1009,_xlfn.AGGREGATE(15,6,(OFFSET(Data!$A$1,0,MATCH(Z$6,Data!$1:$1,0)-1,1000,1)=IF(Z$7="","Yes",Z$7))/(OFFSET(Data!$A$1,0,MATCH(Z$6,Data!$1:$1,0)-1,1000,1)=IF(Z$7="","Yes",Z$7))*ROW(Data!$C$1:$C$1009),ROW(Z46)-ROW(Z$7)),1)),"")</f>
        <v>Fox Sports 1</v>
      </c>
      <c r="AA46" s="43" t="str">
        <f ca="1">IF(AB46="","",IF(INDEX(Data!$BR:$BR,MATCH(AB46,Data!$A:$A,0),1)=0,"",INDEX(Data!$BR:$BR,MATCH(AB46,Data!$A:$A,0),1)))</f>
        <v/>
      </c>
      <c r="AB46" s="43" t="str" cm="1">
        <f t="array" aca="1" ref="AB46" ca="1">IFERROR(_xlfn.SINGLE(INDEX(Data!$A$1:AC$1009,_xlfn.AGGREGATE(15,6,(OFFSET(Data!$A$1,0,MATCH(AB$6,Data!$1:$1,0)-1,1000,1)=IF(AB$7="","Yes",AB$7))/(OFFSET(Data!$A$1,0,MATCH(AB$6,Data!$1:$1,0)-1,1000,1)=IF(AB$7="","Yes",AB$7))*ROW(Data!$C$1:$C$1009),ROW(AB46)-ROW(AB$7)),1)),"")</f>
        <v>FX Movie Channel</v>
      </c>
      <c r="AC46" s="43" t="str">
        <f ca="1">IF(AD46="","",IF(INDEX(Data!$BR:$BR,MATCH(AD46,Data!$A:$A,0),1)=0,"",INDEX(Data!$BR:$BR,MATCH(AD46,Data!$A:$A,0),1)))</f>
        <v/>
      </c>
      <c r="AD46" s="43" t="str" cm="1">
        <f t="array" aca="1" ref="AD46" ca="1">IFERROR(_xlfn.SINGLE(INDEX(Data!$A$1:AE$1009,_xlfn.AGGREGATE(15,6,(OFFSET(Data!$A$1,0,MATCH(AD$6,Data!$1:$1,0)-1,1000,1)=IF(AD$7="","Yes",AD$7))/(OFFSET(Data!$A$1,0,MATCH(AD$6,Data!$1:$1,0)-1,1000,1)=IF(AD$7="","Yes",AD$7))*ROW(Data!$C$1:$C$1009),ROW(AD46)-ROW(AD$7)),1)),"")</f>
        <v>Fox Sports 1</v>
      </c>
      <c r="AE46" s="43" t="str">
        <f ca="1">IF(AF46="","",IF(INDEX(Data!$BR:$BR,MATCH(AF46,Data!$A:$A,0),1)=0,"",INDEX(Data!$BR:$BR,MATCH(AF46,Data!$A:$A,0),1)))</f>
        <v/>
      </c>
      <c r="AF46" s="43" t="str" cm="1">
        <f t="array" aca="1" ref="AF46" ca="1">IFERROR(_xlfn.SINGLE(INDEX(Data!$A$1:AM$1009,_xlfn.AGGREGATE(15,6,(OFFSET(Data!$A$1,0,MATCH(AF$6,Data!$1:$1,0)-1,1000,1)=IF(AF$7="","Yes",AF$7))/(OFFSET(Data!$A$1,0,MATCH(AF$6,Data!$1:$1,0)-1,1000,1)=IF(AF$7="","Yes",AF$7))*ROW(Data!$C$1:$C$1009),ROW(AF46)-ROW(AF$7)),1)),"")</f>
        <v/>
      </c>
      <c r="AG46" s="43" t="str">
        <f ca="1">IF(AH46="","",IF(INDEX(Data!$BR:$BR,MATCH(AH46,Data!$A:$A,0),1)=0,"",INDEX(Data!$BR:$BR,MATCH(AH46,Data!$A:$A,0),1)))</f>
        <v/>
      </c>
      <c r="AH46" s="43" t="str" cm="1">
        <f t="array" aca="1" ref="AH46" ca="1">IFERROR(_xlfn.SINGLE(INDEX(Data!$A$1:AO$1009,_xlfn.AGGREGATE(15,6,(OFFSET(Data!$A$1,0,MATCH(AH$6,Data!$1:$1,0)-1,1000,1)=IF(AH$7="","Yes",AH$7))/(OFFSET(Data!$A$1,0,MATCH(AH$6,Data!$1:$1,0)-1,1000,1)=IF(AH$7="","Yes",AH$7))*ROW(Data!$C$1:$C$1009),ROW(AH46)-ROW(AH$7)),1)),"")</f>
        <v/>
      </c>
      <c r="AI46" s="43" t="str">
        <f ca="1">IF(AJ46="","",IF(INDEX(Data!$BR:$BR,MATCH(AJ46,Data!$A:$A,0),1)=0,"",INDEX(Data!$BR:$BR,MATCH(AJ46,Data!$A:$A,0),1)))</f>
        <v/>
      </c>
      <c r="AJ46" s="43" t="str" cm="1">
        <f t="array" aca="1" ref="AJ46" ca="1">IFERROR(_xlfn.SINGLE(INDEX(Data!$A$1:AQ$1009,_xlfn.AGGREGATE(15,6,(OFFSET(Data!$A$1,0,MATCH(AJ$6,Data!$1:$1,0)-1,1000,1)=IF(AJ$7="","Yes",AJ$7))/(OFFSET(Data!$A$1,0,MATCH(AJ$6,Data!$1:$1,0)-1,1000,1)=IF(AJ$7="","Yes",AJ$7))*ROW(Data!$C$1:$C$1009),ROW(AJ46)-ROW(AJ$7)),1)),"")</f>
        <v>Hallmark Drama</v>
      </c>
      <c r="AK46" s="43" t="str">
        <f ca="1">IF(AL46="","",IF(INDEX(Data!$BR:$BR,MATCH(AL46,Data!$A:$A,0),1)=0,"",INDEX(Data!$BR:$BR,MATCH(AL46,Data!$A:$A,0),1)))</f>
        <v/>
      </c>
      <c r="AL46" s="43" t="str" cm="1">
        <f t="array" aca="1" ref="AL46" ca="1">IFERROR(_xlfn.SINGLE(INDEX(Data!$A$1:AS$1009,_xlfn.AGGREGATE(15,6,(OFFSET(Data!$A$1,0,MATCH(AL$6,Data!$1:$1,0)-1,1000,1)=IF(AL$7="","Yes",AL$7))/(OFFSET(Data!$A$1,0,MATCH(AL$6,Data!$1:$1,0)-1,1000,1)=IF(AL$7="","Yes",AL$7))*ROW(Data!$C$1:$C$1009),ROW(AL46)-ROW(AL$7)),1)),"")</f>
        <v/>
      </c>
      <c r="AM46" s="43" t="str">
        <f ca="1">IF(AN46="","",IF(INDEX(Data!$BR:$BR,MATCH(AN46,Data!$A:$A,0),1)=0,"",INDEX(Data!$BR:$BR,MATCH(AN46,Data!$A:$A,0),1)))</f>
        <v/>
      </c>
      <c r="AN46" s="43" t="str" cm="1">
        <f t="array" aca="1" ref="AN46" ca="1">IFERROR(_xlfn.SINGLE(INDEX(Data!$A$1:AU$1009,_xlfn.AGGREGATE(15,6,(OFFSET(Data!$A$1,0,MATCH(AN$6,Data!$1:$1,0)-1,1000,1)=IF(AN$7="","Yes",AN$7))/(OFFSET(Data!$A$1,0,MATCH(AN$6,Data!$1:$1,0)-1,1000,1)=IF(AN$7="","Yes",AN$7))*ROW(Data!$C$1:$C$1009),ROW(AN46)-ROW(AN$7)),1)),"")</f>
        <v>MTV Classic</v>
      </c>
    </row>
    <row r="47" spans="1:40" ht="24" x14ac:dyDescent="0.4">
      <c r="A47" s="43" t="str">
        <f ca="1">IF(B47="","",IF(INDEX(Data!$BR:$BR,MATCH(B47,Data!$A:$A,0),1)=0,"",INDEX(Data!$BR:$BR,MATCH(B47,Data!$A:$A,0),1)))</f>
        <v/>
      </c>
      <c r="B47" s="43" t="str" cm="1">
        <f t="array" aca="1" ref="B47" ca="1">IFERROR(_xlfn.SINGLE(INDEX(Data!A$1:$A$1007,_xlfn.AGGREGATE(15,6,(OFFSET(Data!$A$1,0,MATCH(B$6,Data!$1:$1,0)-1,1000,1)=IF(B$7="","Yes",B$7))/(OFFSET(Data!$A$1,0,MATCH(B$6,Data!$1:$1,0)-1,1000,1)=IF(B$7="","Yes",B$7))*ROW(Data!$C$1:$C$1007),ROW(B47)-ROW(B$7)),1)),"")</f>
        <v>MTV</v>
      </c>
      <c r="C47" s="43" t="str">
        <f ca="1">IF(D47="","",IF(INDEX(Data!$BR:$BR,MATCH(D47,Data!$A:$A,0),1)=0,"",INDEX(Data!$BR:$BR,MATCH(D47,Data!$A:$A,0),1)))</f>
        <v/>
      </c>
      <c r="D47" s="43" t="str" cm="1">
        <f t="array" aca="1" ref="D47" ca="1">IFERROR(_xlfn.SINGLE(INDEX(Data!$A$1:C$1007,_xlfn.AGGREGATE(15,6,(OFFSET(Data!$A$1,0,MATCH(D$6,Data!$1:$1,0)-1,1000,1)=IF(D$7="","Yes",D$7))/(OFFSET(Data!$A$1,0,MATCH(D$6,Data!$1:$1,0)-1,1000,1)=IF(D$7="","Yes",D$7))*ROW(Data!$C$1:$C$1007),ROW(D47)-ROW(D$7)),1)),"")</f>
        <v/>
      </c>
      <c r="E47" s="43" t="str">
        <f ca="1">IF(F47="","",IF(INDEX(Data!$BR:$BR,MATCH(F47,Data!$A:$A,0),1)=0,"",INDEX(Data!$BR:$BR,MATCH(F47,Data!$A:$A,0),1)))</f>
        <v/>
      </c>
      <c r="F47" s="43" t="str" cm="1">
        <f t="array" aca="1" ref="F47" ca="1">IFERROR(_xlfn.SINGLE(INDEX(Data!$A$1:E$1009,_xlfn.AGGREGATE(15,6,(OFFSET(Data!$A$1,0,MATCH(F$6,Data!$1:$1,0)-1,1000,1)=IF(F$7="","Yes",F$7))/(OFFSET(Data!$A$1,0,MATCH(F$6,Data!$1:$1,0)-1,1000,1)=IF(F$7="","Yes",F$7))*ROW(Data!$C$1:$C$1009),ROW(F47)-ROW(F$7)),1)),"")</f>
        <v>TBS</v>
      </c>
      <c r="G47" s="43" t="str">
        <f ca="1">IF(H47="","",IF(INDEX(Data!$BR:$BR,MATCH(H47,Data!$A:$A,0),1)=0,"",INDEX(Data!$BR:$BR,MATCH(H47,Data!$A:$A,0),1)))</f>
        <v/>
      </c>
      <c r="H47" s="43" t="str" cm="1">
        <f t="array" aca="1" ref="H47" ca="1">IFERROR(_xlfn.SINGLE(INDEX(Data!$A$1:G$1009,_xlfn.AGGREGATE(15,6,(OFFSET(Data!$A$1,0,MATCH(H$6,Data!$1:$1,0)-1,1000,1)=IF(H$7="","Yes",H$7))/(OFFSET(Data!$A$1,0,MATCH(H$6,Data!$1:$1,0)-1,1000,1)=IF(H$7="","Yes",H$7))*ROW(Data!$C$1:$C$1009),ROW(H47)-ROW(H$7)),1)),"")</f>
        <v>NBC Sports Regionals</v>
      </c>
      <c r="I47" s="43" t="str">
        <f ca="1">IF(J47="","",IF(INDEX(Data!$BR:$BR,MATCH(J47,Data!$A:$A,0),1)=0,"",INDEX(Data!$BR:$BR,MATCH(J47,Data!$A:$A,0),1)))</f>
        <v/>
      </c>
      <c r="J47" s="43" t="str" cm="1">
        <f t="array" aca="1" ref="J47" ca="1">IFERROR(_xlfn.SINGLE(INDEX(Data!$A$1:J$1009,_xlfn.AGGREGATE(15,6,(OFFSET(Data!$A$1,0,MATCH(J$6,Data!$1:$1,0)-1,1000,1)=IF(J$7="","Yes",J$7))/(OFFSET(Data!$A$1,0,MATCH(J$6,Data!$1:$1,0)-1,1000,1)=IF(J$7="","Yes",J$7))*ROW(Data!$C$1:$C$1009),ROW(J47)-ROW(J$7)),1)),"")</f>
        <v>Nick Jr.</v>
      </c>
      <c r="K47" s="43" t="str">
        <f ca="1">IF(L47="","",IF(INDEX(Data!$BR:$BR,MATCH(L47,Data!$A:$A,0),1)=0,"",INDEX(Data!$BR:$BR,MATCH(L47,Data!$A:$A,0),1)))</f>
        <v/>
      </c>
      <c r="L47" s="43" t="str" cm="1">
        <f t="array" aca="1" ref="L47" ca="1">IFERROR(_xlfn.SINGLE(INDEX(Data!$A$1:L$1009,_xlfn.AGGREGATE(15,6,(OFFSET(Data!$A$1,0,MATCH(L$6,Data!$1:$1,0)-1,1000,1)=IF(L$7="","Yes",L$7))/(OFFSET(Data!$A$1,0,MATCH(L$6,Data!$1:$1,0)-1,1000,1)=IF(L$7="","Yes",L$7))*ROW(Data!$C$1:$C$1009),ROW(L47)-ROW(L$7)),1)),"")</f>
        <v>HBO</v>
      </c>
      <c r="M47" s="43" t="str">
        <f ca="1">IF(N47="","",IF(INDEX(Data!$BR:$BR,MATCH(N47,Data!$A:$A,0),1)=0,"",INDEX(Data!$BR:$BR,MATCH(N47,Data!$A:$A,0),1)))</f>
        <v/>
      </c>
      <c r="N47" s="43" t="str" cm="1">
        <f t="array" aca="1" ref="N47" ca="1">IFERROR(_xlfn.SINGLE(INDEX(Data!$A$1:N$1009,_xlfn.AGGREGATE(15,6,(OFFSET(Data!$A$1,0,MATCH(N$6,Data!$1:$1,0)-1,1000,1)=IF(N$7="","Yes",N$7))/(OFFSET(Data!$A$1,0,MATCH(N$6,Data!$1:$1,0)-1,1000,1)=IF(N$7="","Yes",N$7))*ROW(Data!$C$1:$C$1009),ROW(N47)-ROW(N$7)),1)),"")</f>
        <v>Hallmark Movies &amp; Mysteries</v>
      </c>
      <c r="O47" s="43" t="str">
        <f ca="1">IF(P47="","",IF(INDEX(Data!$BR:$BR,MATCH(P47,Data!$A:$A,0),1)=0,"",INDEX(Data!$BR:$BR,MATCH(P47,Data!$A:$A,0),1)))</f>
        <v/>
      </c>
      <c r="P47" s="43" t="str" cm="1">
        <f t="array" aca="1" ref="P47" ca="1">IFERROR(_xlfn.SINGLE(INDEX(Data!$A$1:Q$1009,_xlfn.AGGREGATE(15,6,(OFFSET(Data!$A$1,0,MATCH(P$6,Data!$1:$1,0)-1,1000,1)=IF(P$7="","Yes",P$7))/(OFFSET(Data!$A$1,0,MATCH(P$6,Data!$1:$1,0)-1,1000,1)=IF(P$7="","Yes",P$7))*ROW(Data!$C$1:$C$1009),ROW(P47)-ROW(P$7)),1)),"")</f>
        <v>Fox Business</v>
      </c>
      <c r="Q47" s="43" t="str">
        <f ca="1">IF(R47="","",IF(INDEX(Data!$BR:$BR,MATCH(R47,Data!$A:$A,0),1)=0,"",INDEX(Data!$BR:$BR,MATCH(R47,Data!$A:$A,0),1)))</f>
        <v/>
      </c>
      <c r="R47" s="43" t="str" cm="1">
        <f t="array" aca="1" ref="R47" ca="1">IFERROR(_xlfn.SINGLE(INDEX(Data!$A$1:R$1009,_xlfn.AGGREGATE(15,6,(OFFSET(Data!$A$1,0,MATCH(R$6,Data!$1:$1,0)-1,1000,1)=IF(R$7="","Yes",R$7))/(OFFSET(Data!$A$1,0,MATCH(R$6,Data!$1:$1,0)-1,1000,1)=IF(R$7="","Yes",R$7))*ROW(Data!$C$1:$C$1009),ROW(R47)-ROW(R$7)),1)),"")</f>
        <v>Disney XD</v>
      </c>
      <c r="S47" s="43" t="str">
        <f ca="1">IF(T47="","",IF(INDEX(Data!$BR:$BR,MATCH(T47,Data!$A:$A,0),1)=0,"",INDEX(Data!$BR:$BR,MATCH(T47,Data!$A:$A,0),1)))</f>
        <v/>
      </c>
      <c r="T47" s="43" t="str" cm="1">
        <f t="array" aca="1" ref="T47" ca="1">IFERROR(_xlfn.SINGLE(INDEX(Data!$A$1:S$1009,_xlfn.AGGREGATE(15,6,(OFFSET(Data!$A$1,0,MATCH(T$6,Data!$1:$1,0)-1,1000,1)=IF(T$7="","Yes",T$7))/(OFFSET(Data!$A$1,0,MATCH(T$6,Data!$1:$1,0)-1,1000,1)=IF(T$7="","Yes",T$7))*ROW(Data!$C$1:$C$1009),ROW(T47)-ROW(T$7)),1)),"")</f>
        <v>Disney Junior</v>
      </c>
      <c r="U47" s="43" t="str">
        <f ca="1">IF(V47="","",IF(INDEX(Data!$BR:$BR,MATCH(V47,Data!$A:$A,0),1)=0,"",INDEX(Data!$BR:$BR,MATCH(V47,Data!$A:$A,0),1)))</f>
        <v/>
      </c>
      <c r="V47" s="43" t="str" cm="1">
        <f t="array" aca="1" ref="V47" ca="1">IFERROR(_xlfn.SINGLE(INDEX(Data!$A$1:T$1009,_xlfn.AGGREGATE(15,6,(OFFSET(Data!$A$1,0,MATCH(V$6,Data!$1:$1,0)-1,1000,1)=IF(V$7="","Yes",V$7))/(OFFSET(Data!$A$1,0,MATCH(V$6,Data!$1:$1,0)-1,1000,1)=IF(V$7="","Yes",V$7))*ROW(Data!$C$1:$C$1009),ROW(V47)-ROW(V$7)),1)),"")</f>
        <v>Discovery Channel</v>
      </c>
      <c r="W47" s="43" t="str">
        <f ca="1">IF(X47="","",IF(INDEX(Data!$BR:$BR,MATCH(X47,Data!$A:$A,0),1)=0,"",INDEX(Data!$BR:$BR,MATCH(X47,Data!$A:$A,0),1)))</f>
        <v/>
      </c>
      <c r="X47" s="43" t="str" cm="1">
        <f t="array" aca="1" ref="X47" ca="1">IFERROR(_xlfn.SINGLE(INDEX(Data!$A$1:Y$1009,_xlfn.AGGREGATE(15,6,(OFFSET(Data!$A$1,0,MATCH(X$6,Data!$1:$1,0)-1,1000,1)=IF(X$7="","Yes",X$7))/(OFFSET(Data!$A$1,0,MATCH(X$6,Data!$1:$1,0)-1,1000,1)=IF(X$7="","Yes",X$7))*ROW(Data!$C$1:$C$1009),ROW(X47)-ROW(X$7)),1)),"")</f>
        <v>E!</v>
      </c>
      <c r="Y47" s="43" t="str">
        <f ca="1">IF(Z47="","",IF(INDEX(Data!$BR:$BR,MATCH(Z47,Data!$A:$A,0),1)=0,"",INDEX(Data!$BR:$BR,MATCH(Z47,Data!$A:$A,0),1)))</f>
        <v/>
      </c>
      <c r="Z47" s="43" t="str" cm="1">
        <f t="array" aca="1" ref="Z47" ca="1">IFERROR(_xlfn.SINGLE(INDEX(Data!$A$1:AA$1009,_xlfn.AGGREGATE(15,6,(OFFSET(Data!$A$1,0,MATCH(Z$6,Data!$1:$1,0)-1,1000,1)=IF(Z$7="","Yes",Z$7))/(OFFSET(Data!$A$1,0,MATCH(Z$6,Data!$1:$1,0)-1,1000,1)=IF(Z$7="","Yes",Z$7))*ROW(Data!$C$1:$C$1009),ROW(Z47)-ROW(Z$7)),1)),"")</f>
        <v>Fox Sports 2</v>
      </c>
      <c r="AA47" s="43" t="str">
        <f ca="1">IF(AB47="","",IF(INDEX(Data!$BR:$BR,MATCH(AB47,Data!$A:$A,0),1)=0,"",INDEX(Data!$BR:$BR,MATCH(AB47,Data!$A:$A,0),1)))</f>
        <v/>
      </c>
      <c r="AB47" s="43" t="str" cm="1">
        <f t="array" aca="1" ref="AB47" ca="1">IFERROR(_xlfn.SINGLE(INDEX(Data!$A$1:AC$1009,_xlfn.AGGREGATE(15,6,(OFFSET(Data!$A$1,0,MATCH(AB$6,Data!$1:$1,0)-1,1000,1)=IF(AB$7="","Yes",AB$7))/(OFFSET(Data!$A$1,0,MATCH(AB$6,Data!$1:$1,0)-1,1000,1)=IF(AB$7="","Yes",AB$7))*ROW(Data!$C$1:$C$1009),ROW(AB47)-ROW(AB$7)),1)),"")</f>
        <v>FXX</v>
      </c>
      <c r="AC47" s="43" t="str">
        <f ca="1">IF(AD47="","",IF(INDEX(Data!$BR:$BR,MATCH(AD47,Data!$A:$A,0),1)=0,"",INDEX(Data!$BR:$BR,MATCH(AD47,Data!$A:$A,0),1)))</f>
        <v/>
      </c>
      <c r="AD47" s="43" t="str" cm="1">
        <f t="array" aca="1" ref="AD47" ca="1">IFERROR(_xlfn.SINGLE(INDEX(Data!$A$1:AE$1009,_xlfn.AGGREGATE(15,6,(OFFSET(Data!$A$1,0,MATCH(AD$6,Data!$1:$1,0)-1,1000,1)=IF(AD$7="","Yes",AD$7))/(OFFSET(Data!$A$1,0,MATCH(AD$6,Data!$1:$1,0)-1,1000,1)=IF(AD$7="","Yes",AD$7))*ROW(Data!$C$1:$C$1009),ROW(AD47)-ROW(AD$7)),1)),"")</f>
        <v>Fox Sports 2</v>
      </c>
      <c r="AE47" s="43" t="str">
        <f ca="1">IF(AF47="","",IF(INDEX(Data!$BR:$BR,MATCH(AF47,Data!$A:$A,0),1)=0,"",INDEX(Data!$BR:$BR,MATCH(AF47,Data!$A:$A,0),1)))</f>
        <v/>
      </c>
      <c r="AF47" s="43" t="str" cm="1">
        <f t="array" aca="1" ref="AF47" ca="1">IFERROR(_xlfn.SINGLE(INDEX(Data!$A$1:AM$1009,_xlfn.AGGREGATE(15,6,(OFFSET(Data!$A$1,0,MATCH(AF$6,Data!$1:$1,0)-1,1000,1)=IF(AF$7="","Yes",AF$7))/(OFFSET(Data!$A$1,0,MATCH(AF$6,Data!$1:$1,0)-1,1000,1)=IF(AF$7="","Yes",AF$7))*ROW(Data!$C$1:$C$1009),ROW(AF47)-ROW(AF$7)),1)),"")</f>
        <v/>
      </c>
      <c r="AG47" s="43" t="str">
        <f ca="1">IF(AH47="","",IF(INDEX(Data!$BR:$BR,MATCH(AH47,Data!$A:$A,0),1)=0,"",INDEX(Data!$BR:$BR,MATCH(AH47,Data!$A:$A,0),1)))</f>
        <v/>
      </c>
      <c r="AH47" s="43" t="str" cm="1">
        <f t="array" aca="1" ref="AH47" ca="1">IFERROR(_xlfn.SINGLE(INDEX(Data!$A$1:AO$1009,_xlfn.AGGREGATE(15,6,(OFFSET(Data!$A$1,0,MATCH(AH$6,Data!$1:$1,0)-1,1000,1)=IF(AH$7="","Yes",AH$7))/(OFFSET(Data!$A$1,0,MATCH(AH$6,Data!$1:$1,0)-1,1000,1)=IF(AH$7="","Yes",AH$7))*ROW(Data!$C$1:$C$1009),ROW(AH47)-ROW(AH$7)),1)),"")</f>
        <v/>
      </c>
      <c r="AI47" s="43" t="str">
        <f ca="1">IF(AJ47="","",IF(INDEX(Data!$BR:$BR,MATCH(AJ47,Data!$A:$A,0),1)=0,"",INDEX(Data!$BR:$BR,MATCH(AJ47,Data!$A:$A,0),1)))</f>
        <v/>
      </c>
      <c r="AJ47" s="43" t="str" cm="1">
        <f t="array" aca="1" ref="AJ47" ca="1">IFERROR(_xlfn.SINGLE(INDEX(Data!$A$1:AQ$1009,_xlfn.AGGREGATE(15,6,(OFFSET(Data!$A$1,0,MATCH(AJ$6,Data!$1:$1,0)-1,1000,1)=IF(AJ$7="","Yes",AJ$7))/(OFFSET(Data!$A$1,0,MATCH(AJ$6,Data!$1:$1,0)-1,1000,1)=IF(AJ$7="","Yes",AJ$7))*ROW(Data!$C$1:$C$1009),ROW(AJ47)-ROW(AJ$7)),1)),"")</f>
        <v>Hallmark Movies &amp; Mysteries</v>
      </c>
      <c r="AK47" s="43" t="str">
        <f ca="1">IF(AL47="","",IF(INDEX(Data!$BR:$BR,MATCH(AL47,Data!$A:$A,0),1)=0,"",INDEX(Data!$BR:$BR,MATCH(AL47,Data!$A:$A,0),1)))</f>
        <v/>
      </c>
      <c r="AL47" s="43" t="str" cm="1">
        <f t="array" aca="1" ref="AL47" ca="1">IFERROR(_xlfn.SINGLE(INDEX(Data!$A$1:AS$1009,_xlfn.AGGREGATE(15,6,(OFFSET(Data!$A$1,0,MATCH(AL$6,Data!$1:$1,0)-1,1000,1)=IF(AL$7="","Yes",AL$7))/(OFFSET(Data!$A$1,0,MATCH(AL$6,Data!$1:$1,0)-1,1000,1)=IF(AL$7="","Yes",AL$7))*ROW(Data!$C$1:$C$1009),ROW(AL47)-ROW(AL$7)),1)),"")</f>
        <v/>
      </c>
      <c r="AM47" s="43" t="str">
        <f ca="1">IF(AN47="","",IF(INDEX(Data!$BR:$BR,MATCH(AN47,Data!$A:$A,0),1)=0,"",INDEX(Data!$BR:$BR,MATCH(AN47,Data!$A:$A,0),1)))</f>
        <v/>
      </c>
      <c r="AN47" s="43" t="str" cm="1">
        <f t="array" aca="1" ref="AN47" ca="1">IFERROR(_xlfn.SINGLE(INDEX(Data!$A$1:AU$1009,_xlfn.AGGREGATE(15,6,(OFFSET(Data!$A$1,0,MATCH(AN$6,Data!$1:$1,0)-1,1000,1)=IF(AN$7="","Yes",AN$7))/(OFFSET(Data!$A$1,0,MATCH(AN$6,Data!$1:$1,0)-1,1000,1)=IF(AN$7="","Yes",AN$7))*ROW(Data!$C$1:$C$1009),ROW(AN47)-ROW(AN$7)),1)),"")</f>
        <v>MTV Live</v>
      </c>
    </row>
    <row r="48" spans="1:40" ht="24" x14ac:dyDescent="0.4">
      <c r="A48" s="43" t="str">
        <f ca="1">IF(B48="","",IF(INDEX(Data!$BR:$BR,MATCH(B48,Data!$A:$A,0),1)=0,"",INDEX(Data!$BR:$BR,MATCH(B48,Data!$A:$A,0),1)))</f>
        <v/>
      </c>
      <c r="B48" s="43" t="str" cm="1">
        <f t="array" aca="1" ref="B48" ca="1">IFERROR(_xlfn.SINGLE(INDEX(Data!A$1:$A$1007,_xlfn.AGGREGATE(15,6,(OFFSET(Data!$A$1,0,MATCH(B$6,Data!$1:$1,0)-1,1000,1)=IF(B$7="","Yes",B$7))/(OFFSET(Data!$A$1,0,MATCH(B$6,Data!$1:$1,0)-1,1000,1)=IF(B$7="","Yes",B$7))*ROW(Data!$C$1:$C$1007),ROW(B48)-ROW(B$7)),1)),"")</f>
        <v>MTV Classic</v>
      </c>
      <c r="C48" s="43" t="str">
        <f ca="1">IF(D48="","",IF(INDEX(Data!$BR:$BR,MATCH(D48,Data!$A:$A,0),1)=0,"",INDEX(Data!$BR:$BR,MATCH(D48,Data!$A:$A,0),1)))</f>
        <v/>
      </c>
      <c r="D48" s="43" t="str" cm="1">
        <f t="array" aca="1" ref="D48" ca="1">IFERROR(_xlfn.SINGLE(INDEX(Data!$A$1:C$1007,_xlfn.AGGREGATE(15,6,(OFFSET(Data!$A$1,0,MATCH(D$6,Data!$1:$1,0)-1,1000,1)=IF(D$7="","Yes",D$7))/(OFFSET(Data!$A$1,0,MATCH(D$6,Data!$1:$1,0)-1,1000,1)=IF(D$7="","Yes",D$7))*ROW(Data!$C$1:$C$1007),ROW(D48)-ROW(D$7)),1)),"")</f>
        <v/>
      </c>
      <c r="E48" s="43" t="str">
        <f ca="1">IF(F48="","",IF(INDEX(Data!$BR:$BR,MATCH(F48,Data!$A:$A,0),1)=0,"",INDEX(Data!$BR:$BR,MATCH(F48,Data!$A:$A,0),1)))</f>
        <v/>
      </c>
      <c r="F48" s="43" t="str" cm="1">
        <f t="array" aca="1" ref="F48" ca="1">IFERROR(_xlfn.SINGLE(INDEX(Data!$A$1:E$1009,_xlfn.AGGREGATE(15,6,(OFFSET(Data!$A$1,0,MATCH(F$6,Data!$1:$1,0)-1,1000,1)=IF(F$7="","Yes",F$7))/(OFFSET(Data!$A$1,0,MATCH(F$6,Data!$1:$1,0)-1,1000,1)=IF(F$7="","Yes",F$7))*ROW(Data!$C$1:$C$1009),ROW(F48)-ROW(F$7)),1)),"")</f>
        <v>TLC</v>
      </c>
      <c r="G48" s="43" t="str">
        <f ca="1">IF(H48="","",IF(INDEX(Data!$BR:$BR,MATCH(H48,Data!$A:$A,0),1)=0,"",INDEX(Data!$BR:$BR,MATCH(H48,Data!$A:$A,0),1)))</f>
        <v/>
      </c>
      <c r="H48" s="43" t="str" cm="1">
        <f t="array" aca="1" ref="H48" ca="1">IFERROR(_xlfn.SINGLE(INDEX(Data!$A$1:G$1009,_xlfn.AGGREGATE(15,6,(OFFSET(Data!$A$1,0,MATCH(H$6,Data!$1:$1,0)-1,1000,1)=IF(H$7="","Yes",H$7))/(OFFSET(Data!$A$1,0,MATCH(H$6,Data!$1:$1,0)-1,1000,1)=IF(H$7="","Yes",H$7))*ROW(Data!$C$1:$C$1009),ROW(H48)-ROW(H$7)),1)),"")</f>
        <v>Newsy</v>
      </c>
      <c r="I48" s="43" t="str">
        <f ca="1">IF(J48="","",IF(INDEX(Data!$BR:$BR,MATCH(J48,Data!$A:$A,0),1)=0,"",INDEX(Data!$BR:$BR,MATCH(J48,Data!$A:$A,0),1)))</f>
        <v/>
      </c>
      <c r="J48" s="43" t="str" cm="1">
        <f t="array" aca="1" ref="J48" ca="1">IFERROR(_xlfn.SINGLE(INDEX(Data!$A$1:J$1009,_xlfn.AGGREGATE(15,6,(OFFSET(Data!$A$1,0,MATCH(J$6,Data!$1:$1,0)-1,1000,1)=IF(J$7="","Yes",J$7))/(OFFSET(Data!$A$1,0,MATCH(J$6,Data!$1:$1,0)-1,1000,1)=IF(J$7="","Yes",J$7))*ROW(Data!$C$1:$C$1009),ROW(J48)-ROW(J$7)),1)),"")</f>
        <v>Nickelodeon</v>
      </c>
      <c r="K48" s="43" t="str">
        <f ca="1">IF(L48="","",IF(INDEX(Data!$BR:$BR,MATCH(L48,Data!$A:$A,0),1)=0,"",INDEX(Data!$BR:$BR,MATCH(L48,Data!$A:$A,0),1)))</f>
        <v/>
      </c>
      <c r="L48" s="43" t="str" cm="1">
        <f t="array" aca="1" ref="L48" ca="1">IFERROR(_xlfn.SINGLE(INDEX(Data!$A$1:L$1009,_xlfn.AGGREGATE(15,6,(OFFSET(Data!$A$1,0,MATCH(L$6,Data!$1:$1,0)-1,1000,1)=IF(L$7="","Yes",L$7))/(OFFSET(Data!$A$1,0,MATCH(L$6,Data!$1:$1,0)-1,1000,1)=IF(L$7="","Yes",L$7))*ROW(Data!$C$1:$C$1009),ROW(L48)-ROW(L$7)),1)),"")</f>
        <v>HBO Family</v>
      </c>
      <c r="M48" s="43" t="str">
        <f ca="1">IF(N48="","",IF(INDEX(Data!$BR:$BR,MATCH(N48,Data!$A:$A,0),1)=0,"",INDEX(Data!$BR:$BR,MATCH(N48,Data!$A:$A,0),1)))</f>
        <v/>
      </c>
      <c r="N48" s="43" t="str" cm="1">
        <f t="array" aca="1" ref="N48" ca="1">IFERROR(_xlfn.SINGLE(INDEX(Data!$A$1:N$1009,_xlfn.AGGREGATE(15,6,(OFFSET(Data!$A$1,0,MATCH(N$6,Data!$1:$1,0)-1,1000,1)=IF(N$7="","Yes",N$7))/(OFFSET(Data!$A$1,0,MATCH(N$6,Data!$1:$1,0)-1,1000,1)=IF(N$7="","Yes",N$7))*ROW(Data!$C$1:$C$1009),ROW(N48)-ROW(N$7)),1)),"")</f>
        <v>HGTV</v>
      </c>
      <c r="O48" s="43" t="str">
        <f ca="1">IF(P48="","",IF(INDEX(Data!$BR:$BR,MATCH(P48,Data!$A:$A,0),1)=0,"",INDEX(Data!$BR:$BR,MATCH(P48,Data!$A:$A,0),1)))</f>
        <v/>
      </c>
      <c r="P48" s="43" t="str" cm="1">
        <f t="array" aca="1" ref="P48" ca="1">IFERROR(_xlfn.SINGLE(INDEX(Data!$A$1:Q$1009,_xlfn.AGGREGATE(15,6,(OFFSET(Data!$A$1,0,MATCH(P$6,Data!$1:$1,0)-1,1000,1)=IF(P$7="","Yes",P$7))/(OFFSET(Data!$A$1,0,MATCH(P$6,Data!$1:$1,0)-1,1000,1)=IF(P$7="","Yes",P$7))*ROW(Data!$C$1:$C$1009),ROW(P48)-ROW(P$7)),1)),"")</f>
        <v>Fox News</v>
      </c>
      <c r="Q48" s="43" t="str">
        <f ca="1">IF(R48="","",IF(INDEX(Data!$BR:$BR,MATCH(R48,Data!$A:$A,0),1)=0,"",INDEX(Data!$BR:$BR,MATCH(R48,Data!$A:$A,0),1)))</f>
        <v/>
      </c>
      <c r="R48" s="43" t="str" cm="1">
        <f t="array" aca="1" ref="R48" ca="1">IFERROR(_xlfn.SINGLE(INDEX(Data!$A$1:R$1009,_xlfn.AGGREGATE(15,6,(OFFSET(Data!$A$1,0,MATCH(R$6,Data!$1:$1,0)-1,1000,1)=IF(R$7="","Yes",R$7))/(OFFSET(Data!$A$1,0,MATCH(R$6,Data!$1:$1,0)-1,1000,1)=IF(R$7="","Yes",R$7))*ROW(Data!$C$1:$C$1009),ROW(R48)-ROW(R$7)),1)),"")</f>
        <v>DIY</v>
      </c>
      <c r="S48" s="43" t="str">
        <f ca="1">IF(T48="","",IF(INDEX(Data!$BR:$BR,MATCH(T48,Data!$A:$A,0),1)=0,"",INDEX(Data!$BR:$BR,MATCH(T48,Data!$A:$A,0),1)))</f>
        <v/>
      </c>
      <c r="T48" s="43" t="str" cm="1">
        <f t="array" aca="1" ref="T48" ca="1">IFERROR(_xlfn.SINGLE(INDEX(Data!$A$1:S$1009,_xlfn.AGGREGATE(15,6,(OFFSET(Data!$A$1,0,MATCH(T$6,Data!$1:$1,0)-1,1000,1)=IF(T$7="","Yes",T$7))/(OFFSET(Data!$A$1,0,MATCH(T$6,Data!$1:$1,0)-1,1000,1)=IF(T$7="","Yes",T$7))*ROW(Data!$C$1:$C$1009),ROW(T48)-ROW(T$7)),1)),"")</f>
        <v>Disney XD</v>
      </c>
      <c r="U48" s="43" t="str">
        <f ca="1">IF(V48="","",IF(INDEX(Data!$BR:$BR,MATCH(V48,Data!$A:$A,0),1)=0,"",INDEX(Data!$BR:$BR,MATCH(V48,Data!$A:$A,0),1)))</f>
        <v/>
      </c>
      <c r="V48" s="43" t="str" cm="1">
        <f t="array" aca="1" ref="V48" ca="1">IFERROR(_xlfn.SINGLE(INDEX(Data!$A$1:T$1009,_xlfn.AGGREGATE(15,6,(OFFSET(Data!$A$1,0,MATCH(V$6,Data!$1:$1,0)-1,1000,1)=IF(V$7="","Yes",V$7))/(OFFSET(Data!$A$1,0,MATCH(V$6,Data!$1:$1,0)-1,1000,1)=IF(V$7="","Yes",V$7))*ROW(Data!$C$1:$C$1009),ROW(V48)-ROW(V$7)),1)),"")</f>
        <v>Discovery Life</v>
      </c>
      <c r="W48" s="43" t="str">
        <f ca="1">IF(X48="","",IF(INDEX(Data!$BR:$BR,MATCH(X48,Data!$A:$A,0),1)=0,"",INDEX(Data!$BR:$BR,MATCH(X48,Data!$A:$A,0),1)))</f>
        <v/>
      </c>
      <c r="X48" s="43" t="str" cm="1">
        <f t="array" aca="1" ref="X48" ca="1">IFERROR(_xlfn.SINGLE(INDEX(Data!$A$1:Y$1009,_xlfn.AGGREGATE(15,6,(OFFSET(Data!$A$1,0,MATCH(X$6,Data!$1:$1,0)-1,1000,1)=IF(X$7="","Yes",X$7))/(OFFSET(Data!$A$1,0,MATCH(X$6,Data!$1:$1,0)-1,1000,1)=IF(X$7="","Yes",X$7))*ROW(Data!$C$1:$C$1009),ROW(X48)-ROW(X$7)),1)),"")</f>
        <v>Ecuador TV</v>
      </c>
      <c r="Y48" s="43" t="str">
        <f ca="1">IF(Z48="","",IF(INDEX(Data!$BR:$BR,MATCH(Z48,Data!$A:$A,0),1)=0,"",INDEX(Data!$BR:$BR,MATCH(Z48,Data!$A:$A,0),1)))</f>
        <v/>
      </c>
      <c r="Z48" s="43" t="str" cm="1">
        <f t="array" aca="1" ref="Z48" ca="1">IFERROR(_xlfn.SINGLE(INDEX(Data!$A$1:AA$1009,_xlfn.AGGREGATE(15,6,(OFFSET(Data!$A$1,0,MATCH(Z$6,Data!$1:$1,0)-1,1000,1)=IF(Z$7="","Yes",Z$7))/(OFFSET(Data!$A$1,0,MATCH(Z$6,Data!$1:$1,0)-1,1000,1)=IF(Z$7="","Yes",Z$7))*ROW(Data!$C$1:$C$1009),ROW(Z48)-ROW(Z$7)),1)),"")</f>
        <v>Fox Sports Regionals</v>
      </c>
      <c r="AA48" s="43" t="str">
        <f ca="1">IF(AB48="","",IF(INDEX(Data!$BR:$BR,MATCH(AB48,Data!$A:$A,0),1)=0,"",INDEX(Data!$BR:$BR,MATCH(AB48,Data!$A:$A,0),1)))</f>
        <v/>
      </c>
      <c r="AB48" s="43" t="str" cm="1">
        <f t="array" aca="1" ref="AB48" ca="1">IFERROR(_xlfn.SINGLE(INDEX(Data!$A$1:AC$1009,_xlfn.AGGREGATE(15,6,(OFFSET(Data!$A$1,0,MATCH(AB$6,Data!$1:$1,0)-1,1000,1)=IF(AB$7="","Yes",AB$7))/(OFFSET(Data!$A$1,0,MATCH(AB$6,Data!$1:$1,0)-1,1000,1)=IF(AB$7="","Yes",AB$7))*ROW(Data!$C$1:$C$1009),ROW(AB48)-ROW(AB$7)),1)),"")</f>
        <v>Golf Channel</v>
      </c>
      <c r="AC48" s="43" t="str">
        <f ca="1">IF(AD48="","",IF(INDEX(Data!$BR:$BR,MATCH(AD48,Data!$A:$A,0),1)=0,"",INDEX(Data!$BR:$BR,MATCH(AD48,Data!$A:$A,0),1)))</f>
        <v/>
      </c>
      <c r="AD48" s="43" t="str" cm="1">
        <f t="array" aca="1" ref="AD48" ca="1">IFERROR(_xlfn.SINGLE(INDEX(Data!$A$1:AE$1009,_xlfn.AGGREGATE(15,6,(OFFSET(Data!$A$1,0,MATCH(AD$6,Data!$1:$1,0)-1,1000,1)=IF(AD$7="","Yes",AD$7))/(OFFSET(Data!$A$1,0,MATCH(AD$6,Data!$1:$1,0)-1,1000,1)=IF(AD$7="","Yes",AD$7))*ROW(Data!$C$1:$C$1009),ROW(AD48)-ROW(AD$7)),1)),"")</f>
        <v>Freeform</v>
      </c>
      <c r="AE48" s="43" t="str">
        <f ca="1">IF(AF48="","",IF(INDEX(Data!$BR:$BR,MATCH(AF48,Data!$A:$A,0),1)=0,"",INDEX(Data!$BR:$BR,MATCH(AF48,Data!$A:$A,0),1)))</f>
        <v/>
      </c>
      <c r="AF48" s="43" t="str" cm="1">
        <f t="array" aca="1" ref="AF48" ca="1">IFERROR(_xlfn.SINGLE(INDEX(Data!$A$1:AM$1009,_xlfn.AGGREGATE(15,6,(OFFSET(Data!$A$1,0,MATCH(AF$6,Data!$1:$1,0)-1,1000,1)=IF(AF$7="","Yes",AF$7))/(OFFSET(Data!$A$1,0,MATCH(AF$6,Data!$1:$1,0)-1,1000,1)=IF(AF$7="","Yes",AF$7))*ROW(Data!$C$1:$C$1009),ROW(AF48)-ROW(AF$7)),1)),"")</f>
        <v/>
      </c>
      <c r="AG48" s="43" t="str">
        <f ca="1">IF(AH48="","",IF(INDEX(Data!$BR:$BR,MATCH(AH48,Data!$A:$A,0),1)=0,"",INDEX(Data!$BR:$BR,MATCH(AH48,Data!$A:$A,0),1)))</f>
        <v/>
      </c>
      <c r="AH48" s="43" t="str" cm="1">
        <f t="array" aca="1" ref="AH48" ca="1">IFERROR(_xlfn.SINGLE(INDEX(Data!$A$1:AO$1009,_xlfn.AGGREGATE(15,6,(OFFSET(Data!$A$1,0,MATCH(AH$6,Data!$1:$1,0)-1,1000,1)=IF(AH$7="","Yes",AH$7))/(OFFSET(Data!$A$1,0,MATCH(AH$6,Data!$1:$1,0)-1,1000,1)=IF(AH$7="","Yes",AH$7))*ROW(Data!$C$1:$C$1009),ROW(AH48)-ROW(AH$7)),1)),"")</f>
        <v/>
      </c>
      <c r="AI48" s="43" t="str">
        <f ca="1">IF(AJ48="","",IF(INDEX(Data!$BR:$BR,MATCH(AJ48,Data!$A:$A,0),1)=0,"",INDEX(Data!$BR:$BR,MATCH(AJ48,Data!$A:$A,0),1)))</f>
        <v/>
      </c>
      <c r="AJ48" s="43" t="str" cm="1">
        <f t="array" aca="1" ref="AJ48" ca="1">IFERROR(_xlfn.SINGLE(INDEX(Data!$A$1:AQ$1009,_xlfn.AGGREGATE(15,6,(OFFSET(Data!$A$1,0,MATCH(AJ$6,Data!$1:$1,0)-1,1000,1)=IF(AJ$7="","Yes",AJ$7))/(OFFSET(Data!$A$1,0,MATCH(AJ$6,Data!$1:$1,0)-1,1000,1)=IF(AJ$7="","Yes",AJ$7))*ROW(Data!$C$1:$C$1009),ROW(AJ48)-ROW(AJ$7)),1)),"")</f>
        <v>HGTV</v>
      </c>
      <c r="AK48" s="43" t="str">
        <f ca="1">IF(AL48="","",IF(INDEX(Data!$BR:$BR,MATCH(AL48,Data!$A:$A,0),1)=0,"",INDEX(Data!$BR:$BR,MATCH(AL48,Data!$A:$A,0),1)))</f>
        <v/>
      </c>
      <c r="AL48" s="43" t="str" cm="1">
        <f t="array" aca="1" ref="AL48" ca="1">IFERROR(_xlfn.SINGLE(INDEX(Data!$A$1:AS$1009,_xlfn.AGGREGATE(15,6,(OFFSET(Data!$A$1,0,MATCH(AL$6,Data!$1:$1,0)-1,1000,1)=IF(AL$7="","Yes",AL$7))/(OFFSET(Data!$A$1,0,MATCH(AL$6,Data!$1:$1,0)-1,1000,1)=IF(AL$7="","Yes",AL$7))*ROW(Data!$C$1:$C$1009),ROW(AL48)-ROW(AL$7)),1)),"")</f>
        <v/>
      </c>
      <c r="AM48" s="43" t="str">
        <f ca="1">IF(AN48="","",IF(INDEX(Data!$BR:$BR,MATCH(AN48,Data!$A:$A,0),1)=0,"",INDEX(Data!$BR:$BR,MATCH(AN48,Data!$A:$A,0),1)))</f>
        <v/>
      </c>
      <c r="AN48" s="43" t="str" cm="1">
        <f t="array" aca="1" ref="AN48" ca="1">IFERROR(_xlfn.SINGLE(INDEX(Data!$A$1:AU$1009,_xlfn.AGGREGATE(15,6,(OFFSET(Data!$A$1,0,MATCH(AN$6,Data!$1:$1,0)-1,1000,1)=IF(AN$7="","Yes",AN$7))/(OFFSET(Data!$A$1,0,MATCH(AN$6,Data!$1:$1,0)-1,1000,1)=IF(AN$7="","Yes",AN$7))*ROW(Data!$C$1:$C$1009),ROW(AN48)-ROW(AN$7)),1)),"")</f>
        <v>MTV2</v>
      </c>
    </row>
    <row r="49" spans="1:40" ht="24" x14ac:dyDescent="0.4">
      <c r="A49" s="43" t="str">
        <f ca="1">IF(B49="","",IF(INDEX(Data!$BR:$BR,MATCH(B49,Data!$A:$A,0),1)=0,"",INDEX(Data!$BR:$BR,MATCH(B49,Data!$A:$A,0),1)))</f>
        <v/>
      </c>
      <c r="B49" s="43" t="str" cm="1">
        <f t="array" aca="1" ref="B49" ca="1">IFERROR(_xlfn.SINGLE(INDEX(Data!A$1:$A$1007,_xlfn.AGGREGATE(15,6,(OFFSET(Data!$A$1,0,MATCH(B$6,Data!$1:$1,0)-1,1000,1)=IF(B$7="","Yes",B$7))/(OFFSET(Data!$A$1,0,MATCH(B$6,Data!$1:$1,0)-1,1000,1)=IF(B$7="","Yes",B$7))*ROW(Data!$C$1:$C$1007),ROW(B49)-ROW(B$7)),1)),"")</f>
        <v>MTV Live</v>
      </c>
      <c r="C49" s="43" t="str">
        <f ca="1">IF(D49="","",IF(INDEX(Data!$BR:$BR,MATCH(D49,Data!$A:$A,0),1)=0,"",INDEX(Data!$BR:$BR,MATCH(D49,Data!$A:$A,0),1)))</f>
        <v/>
      </c>
      <c r="D49" s="43" t="str" cm="1">
        <f t="array" aca="1" ref="D49" ca="1">IFERROR(_xlfn.SINGLE(INDEX(Data!$A$1:C$1007,_xlfn.AGGREGATE(15,6,(OFFSET(Data!$A$1,0,MATCH(D$6,Data!$1:$1,0)-1,1000,1)=IF(D$7="","Yes",D$7))/(OFFSET(Data!$A$1,0,MATCH(D$6,Data!$1:$1,0)-1,1000,1)=IF(D$7="","Yes",D$7))*ROW(Data!$C$1:$C$1007),ROW(D49)-ROW(D$7)),1)),"")</f>
        <v/>
      </c>
      <c r="E49" s="43" t="str">
        <f ca="1">IF(F49="","",IF(INDEX(Data!$BR:$BR,MATCH(F49,Data!$A:$A,0),1)=0,"",INDEX(Data!$BR:$BR,MATCH(F49,Data!$A:$A,0),1)))</f>
        <v/>
      </c>
      <c r="F49" s="43" t="str" cm="1">
        <f t="array" aca="1" ref="F49" ca="1">IFERROR(_xlfn.SINGLE(INDEX(Data!$A$1:E$1009,_xlfn.AGGREGATE(15,6,(OFFSET(Data!$A$1,0,MATCH(F$6,Data!$1:$1,0)-1,1000,1)=IF(F$7="","Yes",F$7))/(OFFSET(Data!$A$1,0,MATCH(F$6,Data!$1:$1,0)-1,1000,1)=IF(F$7="","Yes",F$7))*ROW(Data!$C$1:$C$1009),ROW(F49)-ROW(F$7)),1)),"")</f>
        <v>TNT</v>
      </c>
      <c r="G49" s="43" t="str">
        <f ca="1">IF(H49="","",IF(INDEX(Data!$BR:$BR,MATCH(H49,Data!$A:$A,0),1)=0,"",INDEX(Data!$BR:$BR,MATCH(H49,Data!$A:$A,0),1)))</f>
        <v/>
      </c>
      <c r="H49" s="43" t="str" cm="1">
        <f t="array" aca="1" ref="H49" ca="1">IFERROR(_xlfn.SINGLE(INDEX(Data!$A$1:G$1009,_xlfn.AGGREGATE(15,6,(OFFSET(Data!$A$1,0,MATCH(H$6,Data!$1:$1,0)-1,1000,1)=IF(H$7="","Yes",H$7))/(OFFSET(Data!$A$1,0,MATCH(H$6,Data!$1:$1,0)-1,1000,1)=IF(H$7="","Yes",H$7))*ROW(Data!$C$1:$C$1009),ROW(H49)-ROW(H$7)),1)),"")</f>
        <v>Nick Jr.</v>
      </c>
      <c r="I49" s="43" t="str">
        <f ca="1">IF(J49="","",IF(INDEX(Data!$BR:$BR,MATCH(J49,Data!$A:$A,0),1)=0,"",INDEX(Data!$BR:$BR,MATCH(J49,Data!$A:$A,0),1)))</f>
        <v/>
      </c>
      <c r="J49" s="43" t="str" cm="1">
        <f t="array" aca="1" ref="J49" ca="1">IFERROR(_xlfn.SINGLE(INDEX(Data!$A$1:J$1009,_xlfn.AGGREGATE(15,6,(OFFSET(Data!$A$1,0,MATCH(J$6,Data!$1:$1,0)-1,1000,1)=IF(J$7="","Yes",J$7))/(OFFSET(Data!$A$1,0,MATCH(J$6,Data!$1:$1,0)-1,1000,1)=IF(J$7="","Yes",J$7))*ROW(Data!$C$1:$C$1009),ROW(J49)-ROW(J$7)),1)),"")</f>
        <v>Ovation</v>
      </c>
      <c r="K49" s="43" t="str">
        <f ca="1">IF(L49="","",IF(INDEX(Data!$BR:$BR,MATCH(L49,Data!$A:$A,0),1)=0,"",INDEX(Data!$BR:$BR,MATCH(L49,Data!$A:$A,0),1)))</f>
        <v/>
      </c>
      <c r="L49" s="43" t="str" cm="1">
        <f t="array" aca="1" ref="L49" ca="1">IFERROR(_xlfn.SINGLE(INDEX(Data!$A$1:L$1009,_xlfn.AGGREGATE(15,6,(OFFSET(Data!$A$1,0,MATCH(L$6,Data!$1:$1,0)-1,1000,1)=IF(L$7="","Yes",L$7))/(OFFSET(Data!$A$1,0,MATCH(L$6,Data!$1:$1,0)-1,1000,1)=IF(L$7="","Yes",L$7))*ROW(Data!$C$1:$C$1009),ROW(L49)-ROW(L$7)),1)),"")</f>
        <v>HBO Latino</v>
      </c>
      <c r="M49" s="43" t="str">
        <f ca="1">IF(N49="","",IF(INDEX(Data!$BR:$BR,MATCH(N49,Data!$A:$A,0),1)=0,"",INDEX(Data!$BR:$BR,MATCH(N49,Data!$A:$A,0),1)))</f>
        <v/>
      </c>
      <c r="N49" s="43" t="str" cm="1">
        <f t="array" aca="1" ref="N49" ca="1">IFERROR(_xlfn.SINGLE(INDEX(Data!$A$1:N$1009,_xlfn.AGGREGATE(15,6,(OFFSET(Data!$A$1,0,MATCH(N$6,Data!$1:$1,0)-1,1000,1)=IF(N$7="","Yes",N$7))/(OFFSET(Data!$A$1,0,MATCH(N$6,Data!$1:$1,0)-1,1000,1)=IF(N$7="","Yes",N$7))*ROW(Data!$C$1:$C$1009),ROW(N49)-ROW(N$7)),1)),"")</f>
        <v>History</v>
      </c>
      <c r="O49" s="43" t="str">
        <f ca="1">IF(P49="","",IF(INDEX(Data!$BR:$BR,MATCH(P49,Data!$A:$A,0),1)=0,"",INDEX(Data!$BR:$BR,MATCH(P49,Data!$A:$A,0),1)))</f>
        <v/>
      </c>
      <c r="P49" s="43" t="str" cm="1">
        <f t="array" aca="1" ref="P49" ca="1">IFERROR(_xlfn.SINGLE(INDEX(Data!$A$1:Q$1009,_xlfn.AGGREGATE(15,6,(OFFSET(Data!$A$1,0,MATCH(P$6,Data!$1:$1,0)-1,1000,1)=IF(P$7="","Yes",P$7))/(OFFSET(Data!$A$1,0,MATCH(P$6,Data!$1:$1,0)-1,1000,1)=IF(P$7="","Yes",P$7))*ROW(Data!$C$1:$C$1009),ROW(P49)-ROW(P$7)),1)),"")</f>
        <v>Fox Sports 1</v>
      </c>
      <c r="Q49" s="43" t="str">
        <f ca="1">IF(R49="","",IF(INDEX(Data!$BR:$BR,MATCH(R49,Data!$A:$A,0),1)=0,"",INDEX(Data!$BR:$BR,MATCH(R49,Data!$A:$A,0),1)))</f>
        <v/>
      </c>
      <c r="R49" s="43" t="str" cm="1">
        <f t="array" aca="1" ref="R49" ca="1">IFERROR(_xlfn.SINGLE(INDEX(Data!$A$1:R$1009,_xlfn.AGGREGATE(15,6,(OFFSET(Data!$A$1,0,MATCH(R$6,Data!$1:$1,0)-1,1000,1)=IF(R$7="","Yes",R$7))/(OFFSET(Data!$A$1,0,MATCH(R$6,Data!$1:$1,0)-1,1000,1)=IF(R$7="","Yes",R$7))*ROW(Data!$C$1:$C$1009),ROW(R49)-ROW(R$7)),1)),"")</f>
        <v>E!</v>
      </c>
      <c r="S49" s="43" t="str">
        <f ca="1">IF(T49="","",IF(INDEX(Data!$BR:$BR,MATCH(T49,Data!$A:$A,0),1)=0,"",INDEX(Data!$BR:$BR,MATCH(T49,Data!$A:$A,0),1)))</f>
        <v/>
      </c>
      <c r="T49" s="43" t="str" cm="1">
        <f t="array" aca="1" ref="T49" ca="1">IFERROR(_xlfn.SINGLE(INDEX(Data!$A$1:S$1009,_xlfn.AGGREGATE(15,6,(OFFSET(Data!$A$1,0,MATCH(T$6,Data!$1:$1,0)-1,1000,1)=IF(T$7="","Yes",T$7))/(OFFSET(Data!$A$1,0,MATCH(T$6,Data!$1:$1,0)-1,1000,1)=IF(T$7="","Yes",T$7))*ROW(Data!$C$1:$C$1009),ROW(T49)-ROW(T$7)),1)),"")</f>
        <v>DIY</v>
      </c>
      <c r="U49" s="43" t="str">
        <f ca="1">IF(V49="","",IF(INDEX(Data!$BR:$BR,MATCH(V49,Data!$A:$A,0),1)=0,"",INDEX(Data!$BR:$BR,MATCH(V49,Data!$A:$A,0),1)))</f>
        <v/>
      </c>
      <c r="V49" s="43" t="str" cm="1">
        <f t="array" aca="1" ref="V49" ca="1">IFERROR(_xlfn.SINGLE(INDEX(Data!$A$1:T$1009,_xlfn.AGGREGATE(15,6,(OFFSET(Data!$A$1,0,MATCH(V$6,Data!$1:$1,0)-1,1000,1)=IF(V$7="","Yes",V$7))/(OFFSET(Data!$A$1,0,MATCH(V$6,Data!$1:$1,0)-1,1000,1)=IF(V$7="","Yes",V$7))*ROW(Data!$C$1:$C$1009),ROW(V49)-ROW(V$7)),1)),"")</f>
        <v>Disney Channel</v>
      </c>
      <c r="W49" s="43" t="str">
        <f ca="1">IF(X49="","",IF(INDEX(Data!$BR:$BR,MATCH(X49,Data!$A:$A,0),1)=0,"",INDEX(Data!$BR:$BR,MATCH(X49,Data!$A:$A,0),1)))</f>
        <v/>
      </c>
      <c r="X49" s="43" t="str" cm="1">
        <f t="array" aca="1" ref="X49" ca="1">IFERROR(_xlfn.SINGLE(INDEX(Data!$A$1:Y$1009,_xlfn.AGGREGATE(15,6,(OFFSET(Data!$A$1,0,MATCH(X$6,Data!$1:$1,0)-1,1000,1)=IF(X$7="","Yes",X$7))/(OFFSET(Data!$A$1,0,MATCH(X$6,Data!$1:$1,0)-1,1000,1)=IF(X$7="","Yes",X$7))*ROW(Data!$C$1:$C$1009),ROW(X49)-ROW(X$7)),1)),"")</f>
        <v>Ecuavisa Internacional</v>
      </c>
      <c r="Y49" s="43" t="str">
        <f ca="1">IF(Z49="","",IF(INDEX(Data!$BR:$BR,MATCH(Z49,Data!$A:$A,0),1)=0,"",INDEX(Data!$BR:$BR,MATCH(Z49,Data!$A:$A,0),1)))</f>
        <v/>
      </c>
      <c r="Z49" s="43" t="str" cm="1">
        <f t="array" aca="1" ref="Z49" ca="1">IFERROR(_xlfn.SINGLE(INDEX(Data!$A$1:AA$1009,_xlfn.AGGREGATE(15,6,(OFFSET(Data!$A$1,0,MATCH(Z$6,Data!$1:$1,0)-1,1000,1)=IF(Z$7="","Yes",Z$7))/(OFFSET(Data!$A$1,0,MATCH(Z$6,Data!$1:$1,0)-1,1000,1)=IF(Z$7="","Yes",Z$7))*ROW(Data!$C$1:$C$1009),ROW(Z49)-ROW(Z$7)),1)),"")</f>
        <v>Freeform</v>
      </c>
      <c r="AA49" s="43" t="str">
        <f ca="1">IF(AB49="","",IF(INDEX(Data!$BR:$BR,MATCH(AB49,Data!$A:$A,0),1)=0,"",INDEX(Data!$BR:$BR,MATCH(AB49,Data!$A:$A,0),1)))</f>
        <v/>
      </c>
      <c r="AB49" s="43" t="str" cm="1">
        <f t="array" aca="1" ref="AB49" ca="1">IFERROR(_xlfn.SINGLE(INDEX(Data!$A$1:AC$1009,_xlfn.AGGREGATE(15,6,(OFFSET(Data!$A$1,0,MATCH(AB$6,Data!$1:$1,0)-1,1000,1)=IF(AB$7="","Yes",AB$7))/(OFFSET(Data!$A$1,0,MATCH(AB$6,Data!$1:$1,0)-1,1000,1)=IF(AB$7="","Yes",AB$7))*ROW(Data!$C$1:$C$1009),ROW(AB49)-ROW(AB$7)),1)),"")</f>
        <v>HGTV</v>
      </c>
      <c r="AC49" s="43" t="str">
        <f ca="1">IF(AD49="","",IF(INDEX(Data!$BR:$BR,MATCH(AD49,Data!$A:$A,0),1)=0,"",INDEX(Data!$BR:$BR,MATCH(AD49,Data!$A:$A,0),1)))</f>
        <v/>
      </c>
      <c r="AD49" s="43" t="str" cm="1">
        <f t="array" aca="1" ref="AD49" ca="1">IFERROR(_xlfn.SINGLE(INDEX(Data!$A$1:AE$1009,_xlfn.AGGREGATE(15,6,(OFFSET(Data!$A$1,0,MATCH(AD$6,Data!$1:$1,0)-1,1000,1)=IF(AD$7="","Yes",AD$7))/(OFFSET(Data!$A$1,0,MATCH(AD$6,Data!$1:$1,0)-1,1000,1)=IF(AD$7="","Yes",AD$7))*ROW(Data!$C$1:$C$1009),ROW(AD49)-ROW(AD$7)),1)),"")</f>
        <v>Fubo Sports Network</v>
      </c>
      <c r="AE49" s="43" t="str">
        <f ca="1">IF(AF49="","",IF(INDEX(Data!$BR:$BR,MATCH(AF49,Data!$A:$A,0),1)=0,"",INDEX(Data!$BR:$BR,MATCH(AF49,Data!$A:$A,0),1)))</f>
        <v/>
      </c>
      <c r="AF49" s="43" t="str" cm="1">
        <f t="array" aca="1" ref="AF49" ca="1">IFERROR(_xlfn.SINGLE(INDEX(Data!$A$1:AM$1009,_xlfn.AGGREGATE(15,6,(OFFSET(Data!$A$1,0,MATCH(AF$6,Data!$1:$1,0)-1,1000,1)=IF(AF$7="","Yes",AF$7))/(OFFSET(Data!$A$1,0,MATCH(AF$6,Data!$1:$1,0)-1,1000,1)=IF(AF$7="","Yes",AF$7))*ROW(Data!$C$1:$C$1009),ROW(AF49)-ROW(AF$7)),1)),"")</f>
        <v/>
      </c>
      <c r="AG49" s="43" t="str">
        <f ca="1">IF(AH49="","",IF(INDEX(Data!$BR:$BR,MATCH(AH49,Data!$A:$A,0),1)=0,"",INDEX(Data!$BR:$BR,MATCH(AH49,Data!$A:$A,0),1)))</f>
        <v/>
      </c>
      <c r="AH49" s="43" t="str" cm="1">
        <f t="array" aca="1" ref="AH49" ca="1">IFERROR(_xlfn.SINGLE(INDEX(Data!$A$1:AO$1009,_xlfn.AGGREGATE(15,6,(OFFSET(Data!$A$1,0,MATCH(AH$6,Data!$1:$1,0)-1,1000,1)=IF(AH$7="","Yes",AH$7))/(OFFSET(Data!$A$1,0,MATCH(AH$6,Data!$1:$1,0)-1,1000,1)=IF(AH$7="","Yes",AH$7))*ROW(Data!$C$1:$C$1009),ROW(AH49)-ROW(AH$7)),1)),"")</f>
        <v/>
      </c>
      <c r="AI49" s="43" t="str">
        <f ca="1">IF(AJ49="","",IF(INDEX(Data!$BR:$BR,MATCH(AJ49,Data!$A:$A,0),1)=0,"",INDEX(Data!$BR:$BR,MATCH(AJ49,Data!$A:$A,0),1)))</f>
        <v/>
      </c>
      <c r="AJ49" s="43" t="str" cm="1">
        <f t="array" aca="1" ref="AJ49" ca="1">IFERROR(_xlfn.SINGLE(INDEX(Data!$A$1:AQ$1009,_xlfn.AGGREGATE(15,6,(OFFSET(Data!$A$1,0,MATCH(AJ$6,Data!$1:$1,0)-1,1000,1)=IF(AJ$7="","Yes",AJ$7))/(OFFSET(Data!$A$1,0,MATCH(AJ$6,Data!$1:$1,0)-1,1000,1)=IF(AJ$7="","Yes",AJ$7))*ROW(Data!$C$1:$C$1009),ROW(AJ49)-ROW(AJ$7)),1)),"")</f>
        <v>History</v>
      </c>
      <c r="AK49" s="43" t="str">
        <f ca="1">IF(AL49="","",IF(INDEX(Data!$BR:$BR,MATCH(AL49,Data!$A:$A,0),1)=0,"",INDEX(Data!$BR:$BR,MATCH(AL49,Data!$A:$A,0),1)))</f>
        <v/>
      </c>
      <c r="AL49" s="43" t="str" cm="1">
        <f t="array" aca="1" ref="AL49" ca="1">IFERROR(_xlfn.SINGLE(INDEX(Data!$A$1:AS$1009,_xlfn.AGGREGATE(15,6,(OFFSET(Data!$A$1,0,MATCH(AL$6,Data!$1:$1,0)-1,1000,1)=IF(AL$7="","Yes",AL$7))/(OFFSET(Data!$A$1,0,MATCH(AL$6,Data!$1:$1,0)-1,1000,1)=IF(AL$7="","Yes",AL$7))*ROW(Data!$C$1:$C$1009),ROW(AL49)-ROW(AL$7)),1)),"")</f>
        <v/>
      </c>
      <c r="AM49" s="43" t="str">
        <f ca="1">IF(AN49="","",IF(INDEX(Data!$BR:$BR,MATCH(AN49,Data!$A:$A,0),1)=0,"",INDEX(Data!$BR:$BR,MATCH(AN49,Data!$A:$A,0),1)))</f>
        <v/>
      </c>
      <c r="AN49" s="43" t="str" cm="1">
        <f t="array" aca="1" ref="AN49" ca="1">IFERROR(_xlfn.SINGLE(INDEX(Data!$A$1:AU$1009,_xlfn.AGGREGATE(15,6,(OFFSET(Data!$A$1,0,MATCH(AN$6,Data!$1:$1,0)-1,1000,1)=IF(AN$7="","Yes",AN$7))/(OFFSET(Data!$A$1,0,MATCH(AN$6,Data!$1:$1,0)-1,1000,1)=IF(AN$7="","Yes",AN$7))*ROW(Data!$C$1:$C$1009),ROW(AN49)-ROW(AN$7)),1)),"")</f>
        <v>MTVu</v>
      </c>
    </row>
    <row r="50" spans="1:40" ht="24" x14ac:dyDescent="0.4">
      <c r="A50" s="43" t="str">
        <f ca="1">IF(B50="","",IF(INDEX(Data!$BR:$BR,MATCH(B50,Data!$A:$A,0),1)=0,"",INDEX(Data!$BR:$BR,MATCH(B50,Data!$A:$A,0),1)))</f>
        <v/>
      </c>
      <c r="B50" s="43" t="str" cm="1">
        <f t="array" aca="1" ref="B50" ca="1">IFERROR(_xlfn.SINGLE(INDEX(Data!A$1:$A$1007,_xlfn.AGGREGATE(15,6,(OFFSET(Data!$A$1,0,MATCH(B$6,Data!$1:$1,0)-1,1000,1)=IF(B$7="","Yes",B$7))/(OFFSET(Data!$A$1,0,MATCH(B$6,Data!$1:$1,0)-1,1000,1)=IF(B$7="","Yes",B$7))*ROW(Data!$C$1:$C$1007),ROW(B50)-ROW(B$7)),1)),"")</f>
        <v>MTV2</v>
      </c>
      <c r="C50" s="43" t="str">
        <f ca="1">IF(D50="","",IF(INDEX(Data!$BR:$BR,MATCH(D50,Data!$A:$A,0),1)=0,"",INDEX(Data!$BR:$BR,MATCH(D50,Data!$A:$A,0),1)))</f>
        <v/>
      </c>
      <c r="D50" s="43" t="str" cm="1">
        <f t="array" aca="1" ref="D50" ca="1">IFERROR(_xlfn.SINGLE(INDEX(Data!$A$1:C$1007,_xlfn.AGGREGATE(15,6,(OFFSET(Data!$A$1,0,MATCH(D$6,Data!$1:$1,0)-1,1000,1)=IF(D$7="","Yes",D$7))/(OFFSET(Data!$A$1,0,MATCH(D$6,Data!$1:$1,0)-1,1000,1)=IF(D$7="","Yes",D$7))*ROW(Data!$C$1:$C$1007),ROW(D50)-ROW(D$7)),1)),"")</f>
        <v/>
      </c>
      <c r="E50" s="43" t="str">
        <f ca="1">IF(F50="","",IF(INDEX(Data!$BR:$BR,MATCH(F50,Data!$A:$A,0),1)=0,"",INDEX(Data!$BR:$BR,MATCH(F50,Data!$A:$A,0),1)))</f>
        <v/>
      </c>
      <c r="F50" s="43" t="str" cm="1">
        <f t="array" aca="1" ref="F50" ca="1">IFERROR(_xlfn.SINGLE(INDEX(Data!$A$1:E$1009,_xlfn.AGGREGATE(15,6,(OFFSET(Data!$A$1,0,MATCH(F$6,Data!$1:$1,0)-1,1000,1)=IF(F$7="","Yes",F$7))/(OFFSET(Data!$A$1,0,MATCH(F$6,Data!$1:$1,0)-1,1000,1)=IF(F$7="","Yes",F$7))*ROW(Data!$C$1:$C$1009),ROW(F50)-ROW(F$7)),1)),"")</f>
        <v>Travel Channel</v>
      </c>
      <c r="G50" s="43" t="str">
        <f ca="1">IF(H50="","",IF(INDEX(Data!$BR:$BR,MATCH(H50,Data!$A:$A,0),1)=0,"",INDEX(Data!$BR:$BR,MATCH(H50,Data!$A:$A,0),1)))</f>
        <v/>
      </c>
      <c r="H50" s="43" t="str" cm="1">
        <f t="array" aca="1" ref="H50" ca="1">IFERROR(_xlfn.SINGLE(INDEX(Data!$A$1:G$1009,_xlfn.AGGREGATE(15,6,(OFFSET(Data!$A$1,0,MATCH(H$6,Data!$1:$1,0)-1,1000,1)=IF(H$7="","Yes",H$7))/(OFFSET(Data!$A$1,0,MATCH(H$6,Data!$1:$1,0)-1,1000,1)=IF(H$7="","Yes",H$7))*ROW(Data!$C$1:$C$1009),ROW(H50)-ROW(H$7)),1)),"")</f>
        <v>Paramount Network</v>
      </c>
      <c r="I50" s="43" t="str">
        <f ca="1">IF(J50="","",IF(INDEX(Data!$BR:$BR,MATCH(J50,Data!$A:$A,0),1)=0,"",INDEX(Data!$BR:$BR,MATCH(J50,Data!$A:$A,0),1)))</f>
        <v/>
      </c>
      <c r="J50" s="43" t="str" cm="1">
        <f t="array" aca="1" ref="J50" ca="1">IFERROR(_xlfn.SINGLE(INDEX(Data!$A$1:J$1009,_xlfn.AGGREGATE(15,6,(OFFSET(Data!$A$1,0,MATCH(J$6,Data!$1:$1,0)-1,1000,1)=IF(J$7="","Yes",J$7))/(OFFSET(Data!$A$1,0,MATCH(J$6,Data!$1:$1,0)-1,1000,1)=IF(J$7="","Yes",J$7))*ROW(Data!$C$1:$C$1009),ROW(J50)-ROW(J$7)),1)),"")</f>
        <v>Oxygen</v>
      </c>
      <c r="K50" s="43" t="str">
        <f ca="1">IF(L50="","",IF(INDEX(Data!$BR:$BR,MATCH(L50,Data!$A:$A,0),1)=0,"",INDEX(Data!$BR:$BR,MATCH(L50,Data!$A:$A,0),1)))</f>
        <v/>
      </c>
      <c r="L50" s="43" t="str" cm="1">
        <f t="array" aca="1" ref="L50" ca="1">IFERROR(_xlfn.SINGLE(INDEX(Data!$A$1:L$1009,_xlfn.AGGREGATE(15,6,(OFFSET(Data!$A$1,0,MATCH(L$6,Data!$1:$1,0)-1,1000,1)=IF(L$7="","Yes",L$7))/(OFFSET(Data!$A$1,0,MATCH(L$6,Data!$1:$1,0)-1,1000,1)=IF(L$7="","Yes",L$7))*ROW(Data!$C$1:$C$1009),ROW(L50)-ROW(L$7)),1)),"")</f>
        <v>HBO Max</v>
      </c>
      <c r="M50" s="43" t="str">
        <f ca="1">IF(N50="","",IF(INDEX(Data!$BR:$BR,MATCH(N50,Data!$A:$A,0),1)=0,"",INDEX(Data!$BR:$BR,MATCH(N50,Data!$A:$A,0),1)))</f>
        <v/>
      </c>
      <c r="N50" s="43" t="str" cm="1">
        <f t="array" aca="1" ref="N50" ca="1">IFERROR(_xlfn.SINGLE(INDEX(Data!$A$1:N$1009,_xlfn.AGGREGATE(15,6,(OFFSET(Data!$A$1,0,MATCH(N$6,Data!$1:$1,0)-1,1000,1)=IF(N$7="","Yes",N$7))/(OFFSET(Data!$A$1,0,MATCH(N$6,Data!$1:$1,0)-1,1000,1)=IF(N$7="","Yes",N$7))*ROW(Data!$C$1:$C$1009),ROW(N50)-ROW(N$7)),1)),"")</f>
        <v>HLN</v>
      </c>
      <c r="O50" s="43" t="str">
        <f ca="1">IF(P50="","",IF(INDEX(Data!$BR:$BR,MATCH(P50,Data!$A:$A,0),1)=0,"",INDEX(Data!$BR:$BR,MATCH(P50,Data!$A:$A,0),1)))</f>
        <v/>
      </c>
      <c r="P50" s="43" t="str" cm="1">
        <f t="array" aca="1" ref="P50" ca="1">IFERROR(_xlfn.SINGLE(INDEX(Data!$A$1:Q$1009,_xlfn.AGGREGATE(15,6,(OFFSET(Data!$A$1,0,MATCH(P$6,Data!$1:$1,0)-1,1000,1)=IF(P$7="","Yes",P$7))/(OFFSET(Data!$A$1,0,MATCH(P$6,Data!$1:$1,0)-1,1000,1)=IF(P$7="","Yes",P$7))*ROW(Data!$C$1:$C$1009),ROW(P50)-ROW(P$7)),1)),"")</f>
        <v>Freeform</v>
      </c>
      <c r="Q50" s="43" t="str">
        <f ca="1">IF(R50="","",IF(INDEX(Data!$BR:$BR,MATCH(R50,Data!$A:$A,0),1)=0,"",INDEX(Data!$BR:$BR,MATCH(R50,Data!$A:$A,0),1)))</f>
        <v/>
      </c>
      <c r="R50" s="43" t="str" cm="1">
        <f t="array" aca="1" ref="R50" ca="1">IFERROR(_xlfn.SINGLE(INDEX(Data!$A$1:R$1009,_xlfn.AGGREGATE(15,6,(OFFSET(Data!$A$1,0,MATCH(R$6,Data!$1:$1,0)-1,1000,1)=IF(R$7="","Yes",R$7))/(OFFSET(Data!$A$1,0,MATCH(R$6,Data!$1:$1,0)-1,1000,1)=IF(R$7="","Yes",R$7))*ROW(Data!$C$1:$C$1009),ROW(R50)-ROW(R$7)),1)),"")</f>
        <v>ESPN</v>
      </c>
      <c r="S50" s="43" t="str">
        <f ca="1">IF(T50="","",IF(INDEX(Data!$BR:$BR,MATCH(T50,Data!$A:$A,0),1)=0,"",INDEX(Data!$BR:$BR,MATCH(T50,Data!$A:$A,0),1)))</f>
        <v/>
      </c>
      <c r="T50" s="43" t="str" cm="1">
        <f t="array" aca="1" ref="T50" ca="1">IFERROR(_xlfn.SINGLE(INDEX(Data!$A$1:S$1009,_xlfn.AGGREGATE(15,6,(OFFSET(Data!$A$1,0,MATCH(T$6,Data!$1:$1,0)-1,1000,1)=IF(T$7="","Yes",T$7))/(OFFSET(Data!$A$1,0,MATCH(T$6,Data!$1:$1,0)-1,1000,1)=IF(T$7="","Yes",T$7))*ROW(Data!$C$1:$C$1009),ROW(T50)-ROW(T$7)),1)),"")</f>
        <v>E!</v>
      </c>
      <c r="U50" s="43" t="str">
        <f ca="1">IF(V50="","",IF(INDEX(Data!$BR:$BR,MATCH(V50,Data!$A:$A,0),1)=0,"",INDEX(Data!$BR:$BR,MATCH(V50,Data!$A:$A,0),1)))</f>
        <v/>
      </c>
      <c r="V50" s="43" t="str" cm="1">
        <f t="array" aca="1" ref="V50" ca="1">IFERROR(_xlfn.SINGLE(INDEX(Data!$A$1:T$1009,_xlfn.AGGREGATE(15,6,(OFFSET(Data!$A$1,0,MATCH(V$6,Data!$1:$1,0)-1,1000,1)=IF(V$7="","Yes",V$7))/(OFFSET(Data!$A$1,0,MATCH(V$6,Data!$1:$1,0)-1,1000,1)=IF(V$7="","Yes",V$7))*ROW(Data!$C$1:$C$1009),ROW(V50)-ROW(V$7)),1)),"")</f>
        <v>Disney Junior</v>
      </c>
      <c r="W50" s="43" t="str">
        <f ca="1">IF(X50="","",IF(INDEX(Data!$BR:$BR,MATCH(X50,Data!$A:$A,0),1)=0,"",INDEX(Data!$BR:$BR,MATCH(X50,Data!$A:$A,0),1)))</f>
        <v/>
      </c>
      <c r="X50" s="43" t="str" cm="1">
        <f t="array" aca="1" ref="X50" ca="1">IFERROR(_xlfn.SINGLE(INDEX(Data!$A$1:Y$1009,_xlfn.AGGREGATE(15,6,(OFFSET(Data!$A$1,0,MATCH(X$6,Data!$1:$1,0)-1,1000,1)=IF(X$7="","Yes",X$7))/(OFFSET(Data!$A$1,0,MATCH(X$6,Data!$1:$1,0)-1,1000,1)=IF(X$7="","Yes",X$7))*ROW(Data!$C$1:$C$1009),ROW(X50)-ROW(X$7)),1)),"")</f>
        <v>Enlace</v>
      </c>
      <c r="Y50" s="43" t="str">
        <f ca="1">IF(Z50="","",IF(INDEX(Data!$BR:$BR,MATCH(Z50,Data!$A:$A,0),1)=0,"",INDEX(Data!$BR:$BR,MATCH(Z50,Data!$A:$A,0),1)))</f>
        <v/>
      </c>
      <c r="Z50" s="43" t="str" cm="1">
        <f t="array" aca="1" ref="Z50" ca="1">IFERROR(_xlfn.SINGLE(INDEX(Data!$A$1:AA$1009,_xlfn.AGGREGATE(15,6,(OFFSET(Data!$A$1,0,MATCH(Z$6,Data!$1:$1,0)-1,1000,1)=IF(Z$7="","Yes",Z$7))/(OFFSET(Data!$A$1,0,MATCH(Z$6,Data!$1:$1,0)-1,1000,1)=IF(Z$7="","Yes",Z$7))*ROW(Data!$C$1:$C$1009),ROW(Z50)-ROW(Z$7)),1)),"")</f>
        <v>FX</v>
      </c>
      <c r="AA50" s="43" t="str">
        <f ca="1">IF(AB50="","",IF(INDEX(Data!$BR:$BR,MATCH(AB50,Data!$A:$A,0),1)=0,"",INDEX(Data!$BR:$BR,MATCH(AB50,Data!$A:$A,0),1)))</f>
        <v/>
      </c>
      <c r="AB50" s="43" t="str" cm="1">
        <f t="array" aca="1" ref="AB50" ca="1">IFERROR(_xlfn.SINGLE(INDEX(Data!$A$1:AC$1009,_xlfn.AGGREGATE(15,6,(OFFSET(Data!$A$1,0,MATCH(AB$6,Data!$1:$1,0)-1,1000,1)=IF(AB$7="","Yes",AB$7))/(OFFSET(Data!$A$1,0,MATCH(AB$6,Data!$1:$1,0)-1,1000,1)=IF(AB$7="","Yes",AB$7))*ROW(Data!$C$1:$C$1009),ROW(AB50)-ROW(AB$7)),1)),"")</f>
        <v>History</v>
      </c>
      <c r="AC50" s="43" t="str">
        <f ca="1">IF(AD50="","",IF(INDEX(Data!$BR:$BR,MATCH(AD50,Data!$A:$A,0),1)=0,"",INDEX(Data!$BR:$BR,MATCH(AD50,Data!$A:$A,0),1)))</f>
        <v/>
      </c>
      <c r="AD50" s="43" t="str" cm="1">
        <f t="array" aca="1" ref="AD50" ca="1">IFERROR(_xlfn.SINGLE(INDEX(Data!$A$1:AE$1009,_xlfn.AGGREGATE(15,6,(OFFSET(Data!$A$1,0,MATCH(AD$6,Data!$1:$1,0)-1,1000,1)=IF(AD$7="","Yes",AD$7))/(OFFSET(Data!$A$1,0,MATCH(AD$6,Data!$1:$1,0)-1,1000,1)=IF(AD$7="","Yes",AD$7))*ROW(Data!$C$1:$C$1009),ROW(AD50)-ROW(AD$7)),1)),"")</f>
        <v>Fubo Sports Network 2</v>
      </c>
      <c r="AE50" s="43" t="str">
        <f ca="1">IF(AF50="","",IF(INDEX(Data!$BR:$BR,MATCH(AF50,Data!$A:$A,0),1)=0,"",INDEX(Data!$BR:$BR,MATCH(AF50,Data!$A:$A,0),1)))</f>
        <v/>
      </c>
      <c r="AF50" s="43" t="str" cm="1">
        <f t="array" aca="1" ref="AF50" ca="1">IFERROR(_xlfn.SINGLE(INDEX(Data!$A$1:AM$1009,_xlfn.AGGREGATE(15,6,(OFFSET(Data!$A$1,0,MATCH(AF$6,Data!$1:$1,0)-1,1000,1)=IF(AF$7="","Yes",AF$7))/(OFFSET(Data!$A$1,0,MATCH(AF$6,Data!$1:$1,0)-1,1000,1)=IF(AF$7="","Yes",AF$7))*ROW(Data!$C$1:$C$1009),ROW(AF50)-ROW(AF$7)),1)),"")</f>
        <v/>
      </c>
      <c r="AG50" s="43" t="str">
        <f ca="1">IF(AH50="","",IF(INDEX(Data!$BR:$BR,MATCH(AH50,Data!$A:$A,0),1)=0,"",INDEX(Data!$BR:$BR,MATCH(AH50,Data!$A:$A,0),1)))</f>
        <v/>
      </c>
      <c r="AH50" s="43" t="str" cm="1">
        <f t="array" aca="1" ref="AH50" ca="1">IFERROR(_xlfn.SINGLE(INDEX(Data!$A$1:AO$1009,_xlfn.AGGREGATE(15,6,(OFFSET(Data!$A$1,0,MATCH(AH$6,Data!$1:$1,0)-1,1000,1)=IF(AH$7="","Yes",AH$7))/(OFFSET(Data!$A$1,0,MATCH(AH$6,Data!$1:$1,0)-1,1000,1)=IF(AH$7="","Yes",AH$7))*ROW(Data!$C$1:$C$1009),ROW(AH50)-ROW(AH$7)),1)),"")</f>
        <v/>
      </c>
      <c r="AI50" s="43" t="str">
        <f ca="1">IF(AJ50="","",IF(INDEX(Data!$BR:$BR,MATCH(AJ50,Data!$A:$A,0),1)=0,"",INDEX(Data!$BR:$BR,MATCH(AJ50,Data!$A:$A,0),1)))</f>
        <v/>
      </c>
      <c r="AJ50" s="43" t="str" cm="1">
        <f t="array" aca="1" ref="AJ50" ca="1">IFERROR(_xlfn.SINGLE(INDEX(Data!$A$1:AQ$1009,_xlfn.AGGREGATE(15,6,(OFFSET(Data!$A$1,0,MATCH(AJ$6,Data!$1:$1,0)-1,1000,1)=IF(AJ$7="","Yes",AJ$7))/(OFFSET(Data!$A$1,0,MATCH(AJ$6,Data!$1:$1,0)-1,1000,1)=IF(AJ$7="","Yes",AJ$7))*ROW(Data!$C$1:$C$1009),ROW(AJ50)-ROW(AJ$7)),1)),"")</f>
        <v>Insp</v>
      </c>
      <c r="AK50" s="43" t="str">
        <f ca="1">IF(AL50="","",IF(INDEX(Data!$BR:$BR,MATCH(AL50,Data!$A:$A,0),1)=0,"",INDEX(Data!$BR:$BR,MATCH(AL50,Data!$A:$A,0),1)))</f>
        <v/>
      </c>
      <c r="AL50" s="43" t="str" cm="1">
        <f t="array" aca="1" ref="AL50" ca="1">IFERROR(_xlfn.SINGLE(INDEX(Data!$A$1:AS$1009,_xlfn.AGGREGATE(15,6,(OFFSET(Data!$A$1,0,MATCH(AL$6,Data!$1:$1,0)-1,1000,1)=IF(AL$7="","Yes",AL$7))/(OFFSET(Data!$A$1,0,MATCH(AL$6,Data!$1:$1,0)-1,1000,1)=IF(AL$7="","Yes",AL$7))*ROW(Data!$C$1:$C$1009),ROW(AL50)-ROW(AL$7)),1)),"")</f>
        <v/>
      </c>
      <c r="AM50" s="43" t="str">
        <f ca="1">IF(AN50="","",IF(INDEX(Data!$BR:$BR,MATCH(AN50,Data!$A:$A,0),1)=0,"",INDEX(Data!$BR:$BR,MATCH(AN50,Data!$A:$A,0),1)))</f>
        <v/>
      </c>
      <c r="AN50" s="43" t="str" cm="1">
        <f t="array" aca="1" ref="AN50" ca="1">IFERROR(_xlfn.SINGLE(INDEX(Data!$A$1:AU$1009,_xlfn.AGGREGATE(15,6,(OFFSET(Data!$A$1,0,MATCH(AN$6,Data!$1:$1,0)-1,1000,1)=IF(AN$7="","Yes",AN$7))/(OFFSET(Data!$A$1,0,MATCH(AN$6,Data!$1:$1,0)-1,1000,1)=IF(AN$7="","Yes",AN$7))*ROW(Data!$C$1:$C$1009),ROW(AN50)-ROW(AN$7)),1)),"")</f>
        <v>Newsmax</v>
      </c>
    </row>
    <row r="51" spans="1:40" ht="24" x14ac:dyDescent="0.4">
      <c r="A51" s="43" t="str">
        <f ca="1">IF(B51="","",IF(INDEX(Data!$BR:$BR,MATCH(B51,Data!$A:$A,0),1)=0,"",INDEX(Data!$BR:$BR,MATCH(B51,Data!$A:$A,0),1)))</f>
        <v/>
      </c>
      <c r="B51" s="43" t="str" cm="1">
        <f t="array" aca="1" ref="B51" ca="1">IFERROR(_xlfn.SINGLE(INDEX(Data!A$1:$A$1007,_xlfn.AGGREGATE(15,6,(OFFSET(Data!$A$1,0,MATCH(B$6,Data!$1:$1,0)-1,1000,1)=IF(B$7="","Yes",B$7))/(OFFSET(Data!$A$1,0,MATCH(B$6,Data!$1:$1,0)-1,1000,1)=IF(B$7="","Yes",B$7))*ROW(Data!$C$1:$C$1007),ROW(B51)-ROW(B$7)),1)),"")</f>
        <v>Nick Jr.</v>
      </c>
      <c r="C51" s="43" t="str">
        <f ca="1">IF(D51="","",IF(INDEX(Data!$BR:$BR,MATCH(D51,Data!$A:$A,0),1)=0,"",INDEX(Data!$BR:$BR,MATCH(D51,Data!$A:$A,0),1)))</f>
        <v/>
      </c>
      <c r="D51" s="43" t="str" cm="1">
        <f t="array" aca="1" ref="D51" ca="1">IFERROR(_xlfn.SINGLE(INDEX(Data!$A$1:C$1007,_xlfn.AGGREGATE(15,6,(OFFSET(Data!$A$1,0,MATCH(D$6,Data!$1:$1,0)-1,1000,1)=IF(D$7="","Yes",D$7))/(OFFSET(Data!$A$1,0,MATCH(D$6,Data!$1:$1,0)-1,1000,1)=IF(D$7="","Yes",D$7))*ROW(Data!$C$1:$C$1007),ROW(D51)-ROW(D$7)),1)),"")</f>
        <v/>
      </c>
      <c r="E51" s="43" t="str">
        <f ca="1">IF(F51="","",IF(INDEX(Data!$BR:$BR,MATCH(F51,Data!$A:$A,0),1)=0,"",INDEX(Data!$BR:$BR,MATCH(F51,Data!$A:$A,0),1)))</f>
        <v/>
      </c>
      <c r="F51" s="43" t="str" cm="1">
        <f t="array" aca="1" ref="F51" ca="1">IFERROR(_xlfn.SINGLE(INDEX(Data!$A$1:E$1009,_xlfn.AGGREGATE(15,6,(OFFSET(Data!$A$1,0,MATCH(F$6,Data!$1:$1,0)-1,1000,1)=IF(F$7="","Yes",F$7))/(OFFSET(Data!$A$1,0,MATCH(F$6,Data!$1:$1,0)-1,1000,1)=IF(F$7="","Yes",F$7))*ROW(Data!$C$1:$C$1009),ROW(F51)-ROW(F$7)),1)),"")</f>
        <v>TruTV</v>
      </c>
      <c r="G51" s="43" t="str">
        <f ca="1">IF(H51="","",IF(INDEX(Data!$BR:$BR,MATCH(H51,Data!$A:$A,0),1)=0,"",INDEX(Data!$BR:$BR,MATCH(H51,Data!$A:$A,0),1)))</f>
        <v/>
      </c>
      <c r="H51" s="43" t="str" cm="1">
        <f t="array" aca="1" ref="H51" ca="1">IFERROR(_xlfn.SINGLE(INDEX(Data!$A$1:G$1009,_xlfn.AGGREGATE(15,6,(OFFSET(Data!$A$1,0,MATCH(H$6,Data!$1:$1,0)-1,1000,1)=IF(H$7="","Yes",H$7))/(OFFSET(Data!$A$1,0,MATCH(H$6,Data!$1:$1,0)-1,1000,1)=IF(H$7="","Yes",H$7))*ROW(Data!$C$1:$C$1009),ROW(H51)-ROW(H$7)),1)),"")</f>
        <v>Stadium</v>
      </c>
      <c r="I51" s="43" t="str">
        <f ca="1">IF(J51="","",IF(INDEX(Data!$BR:$BR,MATCH(J51,Data!$A:$A,0),1)=0,"",INDEX(Data!$BR:$BR,MATCH(J51,Data!$A:$A,0),1)))</f>
        <v/>
      </c>
      <c r="J51" s="43" t="str" cm="1">
        <f t="array" aca="1" ref="J51" ca="1">IFERROR(_xlfn.SINGLE(INDEX(Data!$A$1:J$1009,_xlfn.AGGREGATE(15,6,(OFFSET(Data!$A$1,0,MATCH(J$6,Data!$1:$1,0)-1,1000,1)=IF(J$7="","Yes",J$7))/(OFFSET(Data!$A$1,0,MATCH(J$6,Data!$1:$1,0)-1,1000,1)=IF(J$7="","Yes",J$7))*ROW(Data!$C$1:$C$1009),ROW(J51)-ROW(J$7)),1)),"")</f>
        <v>QVC</v>
      </c>
      <c r="K51" s="43" t="str">
        <f ca="1">IF(L51="","",IF(INDEX(Data!$BR:$BR,MATCH(L51,Data!$A:$A,0),1)=0,"",INDEX(Data!$BR:$BR,MATCH(L51,Data!$A:$A,0),1)))</f>
        <v/>
      </c>
      <c r="L51" s="43" t="str" cm="1">
        <f t="array" aca="1" ref="L51" ca="1">IFERROR(_xlfn.SINGLE(INDEX(Data!$A$1:L$1009,_xlfn.AGGREGATE(15,6,(OFFSET(Data!$A$1,0,MATCH(L$6,Data!$1:$1,0)-1,1000,1)=IF(L$7="","Yes",L$7))/(OFFSET(Data!$A$1,0,MATCH(L$6,Data!$1:$1,0)-1,1000,1)=IF(L$7="","Yes",L$7))*ROW(Data!$C$1:$C$1009),ROW(L51)-ROW(L$7)),1)),"")</f>
        <v>HBO2</v>
      </c>
      <c r="M51" s="43" t="str">
        <f ca="1">IF(N51="","",IF(INDEX(Data!$BR:$BR,MATCH(N51,Data!$A:$A,0),1)=0,"",INDEX(Data!$BR:$BR,MATCH(N51,Data!$A:$A,0),1)))</f>
        <v/>
      </c>
      <c r="N51" s="43" t="str" cm="1">
        <f t="array" aca="1" ref="N51" ca="1">IFERROR(_xlfn.SINGLE(INDEX(Data!$A$1:N$1009,_xlfn.AGGREGATE(15,6,(OFFSET(Data!$A$1,0,MATCH(N$6,Data!$1:$1,0)-1,1000,1)=IF(N$7="","Yes",N$7))/(OFFSET(Data!$A$1,0,MATCH(N$6,Data!$1:$1,0)-1,1000,1)=IF(N$7="","Yes",N$7))*ROW(Data!$C$1:$C$1009),ROW(N51)-ROW(N$7)),1)),"")</f>
        <v>Investigation Discovery</v>
      </c>
      <c r="O51" s="43" t="str">
        <f ca="1">IF(P51="","",IF(INDEX(Data!$BR:$BR,MATCH(P51,Data!$A:$A,0),1)=0,"",INDEX(Data!$BR:$BR,MATCH(P51,Data!$A:$A,0),1)))</f>
        <v/>
      </c>
      <c r="P51" s="43" t="str" cm="1">
        <f t="array" aca="1" ref="P51" ca="1">IFERROR(_xlfn.SINGLE(INDEX(Data!$A$1:Q$1009,_xlfn.AGGREGATE(15,6,(OFFSET(Data!$A$1,0,MATCH(P$6,Data!$1:$1,0)-1,1000,1)=IF(P$7="","Yes",P$7))/(OFFSET(Data!$A$1,0,MATCH(P$6,Data!$1:$1,0)-1,1000,1)=IF(P$7="","Yes",P$7))*ROW(Data!$C$1:$C$1009),ROW(P51)-ROW(P$7)),1)),"")</f>
        <v>Fuse</v>
      </c>
      <c r="Q51" s="43" t="str">
        <f ca="1">IF(R51="","",IF(INDEX(Data!$BR:$BR,MATCH(R51,Data!$A:$A,0),1)=0,"",INDEX(Data!$BR:$BR,MATCH(R51,Data!$A:$A,0),1)))</f>
        <v/>
      </c>
      <c r="R51" s="43" t="str" cm="1">
        <f t="array" aca="1" ref="R51" ca="1">IFERROR(_xlfn.SINGLE(INDEX(Data!$A$1:R$1009,_xlfn.AGGREGATE(15,6,(OFFSET(Data!$A$1,0,MATCH(R$6,Data!$1:$1,0)-1,1000,1)=IF(R$7="","Yes",R$7))/(OFFSET(Data!$A$1,0,MATCH(R$6,Data!$1:$1,0)-1,1000,1)=IF(R$7="","Yes",R$7))*ROW(Data!$C$1:$C$1009),ROW(R51)-ROW(R$7)),1)),"")</f>
        <v>ESPN 2</v>
      </c>
      <c r="S51" s="43" t="str">
        <f ca="1">IF(T51="","",IF(INDEX(Data!$BR:$BR,MATCH(T51,Data!$A:$A,0),1)=0,"",INDEX(Data!$BR:$BR,MATCH(T51,Data!$A:$A,0),1)))</f>
        <v/>
      </c>
      <c r="T51" s="43" t="str" cm="1">
        <f t="array" aca="1" ref="T51" ca="1">IFERROR(_xlfn.SINGLE(INDEX(Data!$A$1:S$1009,_xlfn.AGGREGATE(15,6,(OFFSET(Data!$A$1,0,MATCH(T$6,Data!$1:$1,0)-1,1000,1)=IF(T$7="","Yes",T$7))/(OFFSET(Data!$A$1,0,MATCH(T$6,Data!$1:$1,0)-1,1000,1)=IF(T$7="","Yes",T$7))*ROW(Data!$C$1:$C$1009),ROW(T51)-ROW(T$7)),1)),"")</f>
        <v>ESPN</v>
      </c>
      <c r="U51" s="43" t="str">
        <f ca="1">IF(V51="","",IF(INDEX(Data!$BR:$BR,MATCH(V51,Data!$A:$A,0),1)=0,"",INDEX(Data!$BR:$BR,MATCH(V51,Data!$A:$A,0),1)))</f>
        <v/>
      </c>
      <c r="V51" s="43" t="str" cm="1">
        <f t="array" aca="1" ref="V51" ca="1">IFERROR(_xlfn.SINGLE(INDEX(Data!$A$1:T$1009,_xlfn.AGGREGATE(15,6,(OFFSET(Data!$A$1,0,MATCH(V$6,Data!$1:$1,0)-1,1000,1)=IF(V$7="","Yes",V$7))/(OFFSET(Data!$A$1,0,MATCH(V$6,Data!$1:$1,0)-1,1000,1)=IF(V$7="","Yes",V$7))*ROW(Data!$C$1:$C$1009),ROW(V51)-ROW(V$7)),1)),"")</f>
        <v>Disney XD</v>
      </c>
      <c r="W51" s="43" t="str">
        <f ca="1">IF(X51="","",IF(INDEX(Data!$BR:$BR,MATCH(X51,Data!$A:$A,0),1)=0,"",INDEX(Data!$BR:$BR,MATCH(X51,Data!$A:$A,0),1)))</f>
        <v/>
      </c>
      <c r="X51" s="43" t="str" cm="1">
        <f t="array" aca="1" ref="X51" ca="1">IFERROR(_xlfn.SINGLE(INDEX(Data!$A$1:Y$1009,_xlfn.AGGREGATE(15,6,(OFFSET(Data!$A$1,0,MATCH(X$6,Data!$1:$1,0)-1,1000,1)=IF(X$7="","Yes",X$7))/(OFFSET(Data!$A$1,0,MATCH(X$6,Data!$1:$1,0)-1,1000,1)=IF(X$7="","Yes",X$7))*ROW(Data!$C$1:$C$1009),ROW(X51)-ROW(X$7)),1)),"")</f>
        <v>ESPN Deportes</v>
      </c>
      <c r="Y51" s="43" t="str">
        <f ca="1">IF(Z51="","",IF(INDEX(Data!$BR:$BR,MATCH(Z51,Data!$A:$A,0),1)=0,"",INDEX(Data!$BR:$BR,MATCH(Z51,Data!$A:$A,0),1)))</f>
        <v/>
      </c>
      <c r="Z51" s="43" t="str" cm="1">
        <f t="array" aca="1" ref="Z51" ca="1">IFERROR(_xlfn.SINGLE(INDEX(Data!$A$1:AA$1009,_xlfn.AGGREGATE(15,6,(OFFSET(Data!$A$1,0,MATCH(Z$6,Data!$1:$1,0)-1,1000,1)=IF(Z$7="","Yes",Z$7))/(OFFSET(Data!$A$1,0,MATCH(Z$6,Data!$1:$1,0)-1,1000,1)=IF(Z$7="","Yes",Z$7))*ROW(Data!$C$1:$C$1009),ROW(Z51)-ROW(Z$7)),1)),"")</f>
        <v>FX Movie Channel</v>
      </c>
      <c r="AA51" s="43" t="str">
        <f ca="1">IF(AB51="","",IF(INDEX(Data!$BR:$BR,MATCH(AB51,Data!$A:$A,0),1)=0,"",INDEX(Data!$BR:$BR,MATCH(AB51,Data!$A:$A,0),1)))</f>
        <v/>
      </c>
      <c r="AB51" s="43" t="str" cm="1">
        <f t="array" aca="1" ref="AB51" ca="1">IFERROR(_xlfn.SINGLE(INDEX(Data!$A$1:AC$1009,_xlfn.AGGREGATE(15,6,(OFFSET(Data!$A$1,0,MATCH(AB$6,Data!$1:$1,0)-1,1000,1)=IF(AB$7="","Yes",AB$7))/(OFFSET(Data!$A$1,0,MATCH(AB$6,Data!$1:$1,0)-1,1000,1)=IF(AB$7="","Yes",AB$7))*ROW(Data!$C$1:$C$1009),ROW(AB51)-ROW(AB$7)),1)),"")</f>
        <v>HLN</v>
      </c>
      <c r="AC51" s="43" t="str">
        <f ca="1">IF(AD51="","",IF(INDEX(Data!$BR:$BR,MATCH(AD51,Data!$A:$A,0),1)=0,"",INDEX(Data!$BR:$BR,MATCH(AD51,Data!$A:$A,0),1)))</f>
        <v/>
      </c>
      <c r="AD51" s="43" t="str" cm="1">
        <f t="array" aca="1" ref="AD51" ca="1">IFERROR(_xlfn.SINGLE(INDEX(Data!$A$1:AE$1009,_xlfn.AGGREGATE(15,6,(OFFSET(Data!$A$1,0,MATCH(AD$6,Data!$1:$1,0)-1,1000,1)=IF(AD$7="","Yes",AD$7))/(OFFSET(Data!$A$1,0,MATCH(AD$6,Data!$1:$1,0)-1,1000,1)=IF(AD$7="","Yes",AD$7))*ROW(Data!$C$1:$C$1009),ROW(AD51)-ROW(AD$7)),1)),"")</f>
        <v>FX</v>
      </c>
      <c r="AE51" s="43" t="str">
        <f ca="1">IF(AF51="","",IF(INDEX(Data!$BR:$BR,MATCH(AF51,Data!$A:$A,0),1)=0,"",INDEX(Data!$BR:$BR,MATCH(AF51,Data!$A:$A,0),1)))</f>
        <v/>
      </c>
      <c r="AF51" s="43" t="str" cm="1">
        <f t="array" aca="1" ref="AF51" ca="1">IFERROR(_xlfn.SINGLE(INDEX(Data!$A$1:AM$1009,_xlfn.AGGREGATE(15,6,(OFFSET(Data!$A$1,0,MATCH(AF$6,Data!$1:$1,0)-1,1000,1)=IF(AF$7="","Yes",AF$7))/(OFFSET(Data!$A$1,0,MATCH(AF$6,Data!$1:$1,0)-1,1000,1)=IF(AF$7="","Yes",AF$7))*ROW(Data!$C$1:$C$1009),ROW(AF51)-ROW(AF$7)),1)),"")</f>
        <v/>
      </c>
      <c r="AG51" s="43" t="str">
        <f ca="1">IF(AH51="","",IF(INDEX(Data!$BR:$BR,MATCH(AH51,Data!$A:$A,0),1)=0,"",INDEX(Data!$BR:$BR,MATCH(AH51,Data!$A:$A,0),1)))</f>
        <v/>
      </c>
      <c r="AH51" s="43" t="str" cm="1">
        <f t="array" aca="1" ref="AH51" ca="1">IFERROR(_xlfn.SINGLE(INDEX(Data!$A$1:AO$1009,_xlfn.AGGREGATE(15,6,(OFFSET(Data!$A$1,0,MATCH(AH$6,Data!$1:$1,0)-1,1000,1)=IF(AH$7="","Yes",AH$7))/(OFFSET(Data!$A$1,0,MATCH(AH$6,Data!$1:$1,0)-1,1000,1)=IF(AH$7="","Yes",AH$7))*ROW(Data!$C$1:$C$1009),ROW(AH51)-ROW(AH$7)),1)),"")</f>
        <v/>
      </c>
      <c r="AI51" s="43" t="str">
        <f ca="1">IF(AJ51="","",IF(INDEX(Data!$BR:$BR,MATCH(AJ51,Data!$A:$A,0),1)=0,"",INDEX(Data!$BR:$BR,MATCH(AJ51,Data!$A:$A,0),1)))</f>
        <v/>
      </c>
      <c r="AJ51" s="43" t="str" cm="1">
        <f t="array" aca="1" ref="AJ51" ca="1">IFERROR(_xlfn.SINGLE(INDEX(Data!$A$1:AQ$1009,_xlfn.AGGREGATE(15,6,(OFFSET(Data!$A$1,0,MATCH(AJ$6,Data!$1:$1,0)-1,1000,1)=IF(AJ$7="","Yes",AJ$7))/(OFFSET(Data!$A$1,0,MATCH(AJ$6,Data!$1:$1,0)-1,1000,1)=IF(AJ$7="","Yes",AJ$7))*ROW(Data!$C$1:$C$1009),ROW(AJ51)-ROW(AJ$7)),1)),"")</f>
        <v>Investigation Discovery</v>
      </c>
      <c r="AK51" s="43" t="str">
        <f ca="1">IF(AL51="","",IF(INDEX(Data!$BR:$BR,MATCH(AL51,Data!$A:$A,0),1)=0,"",INDEX(Data!$BR:$BR,MATCH(AL51,Data!$A:$A,0),1)))</f>
        <v/>
      </c>
      <c r="AL51" s="43" t="str" cm="1">
        <f t="array" aca="1" ref="AL51" ca="1">IFERROR(_xlfn.SINGLE(INDEX(Data!$A$1:AS$1009,_xlfn.AGGREGATE(15,6,(OFFSET(Data!$A$1,0,MATCH(AL$6,Data!$1:$1,0)-1,1000,1)=IF(AL$7="","Yes",AL$7))/(OFFSET(Data!$A$1,0,MATCH(AL$6,Data!$1:$1,0)-1,1000,1)=IF(AL$7="","Yes",AL$7))*ROW(Data!$C$1:$C$1009),ROW(AL51)-ROW(AL$7)),1)),"")</f>
        <v/>
      </c>
      <c r="AM51" s="43" t="str">
        <f ca="1">IF(AN51="","",IF(INDEX(Data!$BR:$BR,MATCH(AN51,Data!$A:$A,0),1)=0,"",INDEX(Data!$BR:$BR,MATCH(AN51,Data!$A:$A,0),1)))</f>
        <v/>
      </c>
      <c r="AN51" s="43" t="str" cm="1">
        <f t="array" aca="1" ref="AN51" ca="1">IFERROR(_xlfn.SINGLE(INDEX(Data!$A$1:AU$1009,_xlfn.AGGREGATE(15,6,(OFFSET(Data!$A$1,0,MATCH(AN$6,Data!$1:$1,0)-1,1000,1)=IF(AN$7="","Yes",AN$7))/(OFFSET(Data!$A$1,0,MATCH(AN$6,Data!$1:$1,0)-1,1000,1)=IF(AN$7="","Yes",AN$7))*ROW(Data!$C$1:$C$1009),ROW(AN51)-ROW(AN$7)),1)),"")</f>
        <v>Newsy</v>
      </c>
    </row>
    <row r="52" spans="1:40" ht="24" x14ac:dyDescent="0.4">
      <c r="A52" s="43" t="str">
        <f ca="1">IF(B52="","",IF(INDEX(Data!$BR:$BR,MATCH(B52,Data!$A:$A,0),1)=0,"",INDEX(Data!$BR:$BR,MATCH(B52,Data!$A:$A,0),1)))</f>
        <v/>
      </c>
      <c r="B52" s="43" t="str" cm="1">
        <f t="array" aca="1" ref="B52" ca="1">IFERROR(_xlfn.SINGLE(INDEX(Data!A$1:$A$1007,_xlfn.AGGREGATE(15,6,(OFFSET(Data!$A$1,0,MATCH(B$6,Data!$1:$1,0)-1,1000,1)=IF(B$7="","Yes",B$7))/(OFFSET(Data!$A$1,0,MATCH(B$6,Data!$1:$1,0)-1,1000,1)=IF(B$7="","Yes",B$7))*ROW(Data!$C$1:$C$1007),ROW(B52)-ROW(B$7)),1)),"")</f>
        <v>Nickelodeon</v>
      </c>
      <c r="C52" s="43" t="str">
        <f ca="1">IF(D52="","",IF(INDEX(Data!$BR:$BR,MATCH(D52,Data!$A:$A,0),1)=0,"",INDEX(Data!$BR:$BR,MATCH(D52,Data!$A:$A,0),1)))</f>
        <v/>
      </c>
      <c r="D52" s="43" t="str" cm="1">
        <f t="array" aca="1" ref="D52" ca="1">IFERROR(_xlfn.SINGLE(INDEX(Data!$A$1:C$1007,_xlfn.AGGREGATE(15,6,(OFFSET(Data!$A$1,0,MATCH(D$6,Data!$1:$1,0)-1,1000,1)=IF(D$7="","Yes",D$7))/(OFFSET(Data!$A$1,0,MATCH(D$6,Data!$1:$1,0)-1,1000,1)=IF(D$7="","Yes",D$7))*ROW(Data!$C$1:$C$1007),ROW(D52)-ROW(D$7)),1)),"")</f>
        <v/>
      </c>
      <c r="E52" s="43" t="str">
        <f ca="1">IF(F52="","",IF(INDEX(Data!$BR:$BR,MATCH(F52,Data!$A:$A,0),1)=0,"",INDEX(Data!$BR:$BR,MATCH(F52,Data!$A:$A,0),1)))</f>
        <v/>
      </c>
      <c r="F52" s="43" t="str" cm="1">
        <f t="array" aca="1" ref="F52" ca="1">IFERROR(_xlfn.SINGLE(INDEX(Data!$A$1:E$1009,_xlfn.AGGREGATE(15,6,(OFFSET(Data!$A$1,0,MATCH(F$6,Data!$1:$1,0)-1,1000,1)=IF(F$7="","Yes",F$7))/(OFFSET(Data!$A$1,0,MATCH(F$6,Data!$1:$1,0)-1,1000,1)=IF(F$7="","Yes",F$7))*ROW(Data!$C$1:$C$1009),ROW(F52)-ROW(F$7)),1)),"")</f>
        <v>USA Network</v>
      </c>
      <c r="G52" s="43" t="str">
        <f ca="1">IF(H52="","",IF(INDEX(Data!$BR:$BR,MATCH(H52,Data!$A:$A,0),1)=0,"",INDEX(Data!$BR:$BR,MATCH(H52,Data!$A:$A,0),1)))</f>
        <v/>
      </c>
      <c r="H52" s="43" t="str" cm="1">
        <f t="array" aca="1" ref="H52" ca="1">IFERROR(_xlfn.SINGLE(INDEX(Data!$A$1:G$1009,_xlfn.AGGREGATE(15,6,(OFFSET(Data!$A$1,0,MATCH(H$6,Data!$1:$1,0)-1,1000,1)=IF(H$7="","Yes",H$7))/(OFFSET(Data!$A$1,0,MATCH(H$6,Data!$1:$1,0)-1,1000,1)=IF(H$7="","Yes",H$7))*ROW(Data!$C$1:$C$1009),ROW(H52)-ROW(H$7)),1)),"")</f>
        <v>Syfy</v>
      </c>
      <c r="I52" s="43" t="str">
        <f ca="1">IF(J52="","",IF(INDEX(Data!$BR:$BR,MATCH(J52,Data!$A:$A,0),1)=0,"",INDEX(Data!$BR:$BR,MATCH(J52,Data!$A:$A,0),1)))</f>
        <v/>
      </c>
      <c r="J52" s="43" t="str" cm="1">
        <f t="array" aca="1" ref="J52" ca="1">IFERROR(_xlfn.SINGLE(INDEX(Data!$A$1:J$1009,_xlfn.AGGREGATE(15,6,(OFFSET(Data!$A$1,0,MATCH(J$6,Data!$1:$1,0)-1,1000,1)=IF(J$7="","Yes",J$7))/(OFFSET(Data!$A$1,0,MATCH(J$6,Data!$1:$1,0)-1,1000,1)=IF(J$7="","Yes",J$7))*ROW(Data!$C$1:$C$1009),ROW(J52)-ROW(J$7)),1)),"")</f>
        <v>QVC 2</v>
      </c>
      <c r="K52" s="43" t="str">
        <f ca="1">IF(L52="","",IF(INDEX(Data!$BR:$BR,MATCH(L52,Data!$A:$A,0),1)=0,"",INDEX(Data!$BR:$BR,MATCH(L52,Data!$A:$A,0),1)))</f>
        <v/>
      </c>
      <c r="L52" s="43" t="str" cm="1">
        <f t="array" aca="1" ref="L52" ca="1">IFERROR(_xlfn.SINGLE(INDEX(Data!$A$1:L$1009,_xlfn.AGGREGATE(15,6,(OFFSET(Data!$A$1,0,MATCH(L$6,Data!$1:$1,0)-1,1000,1)=IF(L$7="","Yes",L$7))/(OFFSET(Data!$A$1,0,MATCH(L$6,Data!$1:$1,0)-1,1000,1)=IF(L$7="","Yes",L$7))*ROW(Data!$C$1:$C$1009),ROW(L52)-ROW(L$7)),1)),"")</f>
        <v>HLN</v>
      </c>
      <c r="M52" s="43" t="str">
        <f ca="1">IF(N52="","",IF(INDEX(Data!$BR:$BR,MATCH(N52,Data!$A:$A,0),1)=0,"",INDEX(Data!$BR:$BR,MATCH(N52,Data!$A:$A,0),1)))</f>
        <v/>
      </c>
      <c r="N52" s="43" t="str" cm="1">
        <f t="array" aca="1" ref="N52" ca="1">IFERROR(_xlfn.SINGLE(INDEX(Data!$A$1:N$1009,_xlfn.AGGREGATE(15,6,(OFFSET(Data!$A$1,0,MATCH(N$6,Data!$1:$1,0)-1,1000,1)=IF(N$7="","Yes",N$7))/(OFFSET(Data!$A$1,0,MATCH(N$6,Data!$1:$1,0)-1,1000,1)=IF(N$7="","Yes",N$7))*ROW(Data!$C$1:$C$1009),ROW(N52)-ROW(N$7)),1)),"")</f>
        <v>Lifetime</v>
      </c>
      <c r="O52" s="43" t="str">
        <f ca="1">IF(P52="","",IF(INDEX(Data!$BR:$BR,MATCH(P52,Data!$A:$A,0),1)=0,"",INDEX(Data!$BR:$BR,MATCH(P52,Data!$A:$A,0),1)))</f>
        <v/>
      </c>
      <c r="P52" s="43" t="str" cm="1">
        <f t="array" aca="1" ref="P52" ca="1">IFERROR(_xlfn.SINGLE(INDEX(Data!$A$1:Q$1009,_xlfn.AGGREGATE(15,6,(OFFSET(Data!$A$1,0,MATCH(P$6,Data!$1:$1,0)-1,1000,1)=IF(P$7="","Yes",P$7))/(OFFSET(Data!$A$1,0,MATCH(P$6,Data!$1:$1,0)-1,1000,1)=IF(P$7="","Yes",P$7))*ROW(Data!$C$1:$C$1009),ROW(P52)-ROW(P$7)),1)),"")</f>
        <v>FX</v>
      </c>
      <c r="Q52" s="43" t="str">
        <f ca="1">IF(R52="","",IF(INDEX(Data!$BR:$BR,MATCH(R52,Data!$A:$A,0),1)=0,"",INDEX(Data!$BR:$BR,MATCH(R52,Data!$A:$A,0),1)))</f>
        <v/>
      </c>
      <c r="R52" s="43" t="str" cm="1">
        <f t="array" aca="1" ref="R52" ca="1">IFERROR(_xlfn.SINGLE(INDEX(Data!$A$1:R$1009,_xlfn.AGGREGATE(15,6,(OFFSET(Data!$A$1,0,MATCH(R$6,Data!$1:$1,0)-1,1000,1)=IF(R$7="","Yes",R$7))/(OFFSET(Data!$A$1,0,MATCH(R$6,Data!$1:$1,0)-1,1000,1)=IF(R$7="","Yes",R$7))*ROW(Data!$C$1:$C$1009),ROW(R52)-ROW(R$7)),1)),"")</f>
        <v>ESPNews</v>
      </c>
      <c r="S52" s="43" t="str">
        <f ca="1">IF(T52="","",IF(INDEX(Data!$BR:$BR,MATCH(T52,Data!$A:$A,0),1)=0,"",INDEX(Data!$BR:$BR,MATCH(T52,Data!$A:$A,0),1)))</f>
        <v/>
      </c>
      <c r="T52" s="43" t="str" cm="1">
        <f t="array" aca="1" ref="T52" ca="1">IFERROR(_xlfn.SINGLE(INDEX(Data!$A$1:S$1009,_xlfn.AGGREGATE(15,6,(OFFSET(Data!$A$1,0,MATCH(T$6,Data!$1:$1,0)-1,1000,1)=IF(T$7="","Yes",T$7))/(OFFSET(Data!$A$1,0,MATCH(T$6,Data!$1:$1,0)-1,1000,1)=IF(T$7="","Yes",T$7))*ROW(Data!$C$1:$C$1009),ROW(T52)-ROW(T$7)),1)),"")</f>
        <v>ESPN 2</v>
      </c>
      <c r="U52" s="43" t="str">
        <f ca="1">IF(V52="","",IF(INDEX(Data!$BR:$BR,MATCH(V52,Data!$A:$A,0),1)=0,"",INDEX(Data!$BR:$BR,MATCH(V52,Data!$A:$A,0),1)))</f>
        <v/>
      </c>
      <c r="V52" s="43" t="str" cm="1">
        <f t="array" aca="1" ref="V52" ca="1">IFERROR(_xlfn.SINGLE(INDEX(Data!$A$1:T$1009,_xlfn.AGGREGATE(15,6,(OFFSET(Data!$A$1,0,MATCH(V$6,Data!$1:$1,0)-1,1000,1)=IF(V$7="","Yes",V$7))/(OFFSET(Data!$A$1,0,MATCH(V$6,Data!$1:$1,0)-1,1000,1)=IF(V$7="","Yes",V$7))*ROW(Data!$C$1:$C$1009),ROW(V52)-ROW(V$7)),1)),"")</f>
        <v>DIY</v>
      </c>
      <c r="W52" s="43" t="str">
        <f ca="1">IF(X52="","",IF(INDEX(Data!$BR:$BR,MATCH(X52,Data!$A:$A,0),1)=0,"",INDEX(Data!$BR:$BR,MATCH(X52,Data!$A:$A,0),1)))</f>
        <v/>
      </c>
      <c r="X52" s="43" t="str" cm="1">
        <f t="array" aca="1" ref="X52" ca="1">IFERROR(_xlfn.SINGLE(INDEX(Data!$A$1:Y$1009,_xlfn.AGGREGATE(15,6,(OFFSET(Data!$A$1,0,MATCH(X$6,Data!$1:$1,0)-1,1000,1)=IF(X$7="","Yes",X$7))/(OFFSET(Data!$A$1,0,MATCH(X$6,Data!$1:$1,0)-1,1000,1)=IF(X$7="","Yes",X$7))*ROW(Data!$C$1:$C$1009),ROW(X52)-ROW(X$7)),1)),"")</f>
        <v>Estrella TV</v>
      </c>
      <c r="Y52" s="43" t="str">
        <f ca="1">IF(Z52="","",IF(INDEX(Data!$BR:$BR,MATCH(Z52,Data!$A:$A,0),1)=0,"",INDEX(Data!$BR:$BR,MATCH(Z52,Data!$A:$A,0),1)))</f>
        <v/>
      </c>
      <c r="Z52" s="43" t="str" cm="1">
        <f t="array" aca="1" ref="Z52" ca="1">IFERROR(_xlfn.SINGLE(INDEX(Data!$A$1:AA$1009,_xlfn.AGGREGATE(15,6,(OFFSET(Data!$A$1,0,MATCH(Z$6,Data!$1:$1,0)-1,1000,1)=IF(Z$7="","Yes",Z$7))/(OFFSET(Data!$A$1,0,MATCH(Z$6,Data!$1:$1,0)-1,1000,1)=IF(Z$7="","Yes",Z$7))*ROW(Data!$C$1:$C$1009),ROW(Z52)-ROW(Z$7)),1)),"")</f>
        <v>FXX</v>
      </c>
      <c r="AA52" s="43" t="str">
        <f ca="1">IF(AB52="","",IF(INDEX(Data!$BR:$BR,MATCH(AB52,Data!$A:$A,0),1)=0,"",INDEX(Data!$BR:$BR,MATCH(AB52,Data!$A:$A,0),1)))</f>
        <v/>
      </c>
      <c r="AB52" s="43" t="str" cm="1">
        <f t="array" aca="1" ref="AB52" ca="1">IFERROR(_xlfn.SINGLE(INDEX(Data!$A$1:AC$1009,_xlfn.AGGREGATE(15,6,(OFFSET(Data!$A$1,0,MATCH(AB$6,Data!$1:$1,0)-1,1000,1)=IF(AB$7="","Yes",AB$7))/(OFFSET(Data!$A$1,0,MATCH(AB$6,Data!$1:$1,0)-1,1000,1)=IF(AB$7="","Yes",AB$7))*ROW(Data!$C$1:$C$1009),ROW(AB52)-ROW(AB$7)),1)),"")</f>
        <v>Investigation Discovery</v>
      </c>
      <c r="AC52" s="43" t="str">
        <f ca="1">IF(AD52="","",IF(INDEX(Data!$BR:$BR,MATCH(AD52,Data!$A:$A,0),1)=0,"",INDEX(Data!$BR:$BR,MATCH(AD52,Data!$A:$A,0),1)))</f>
        <v/>
      </c>
      <c r="AD52" s="43" t="str" cm="1">
        <f t="array" aca="1" ref="AD52" ca="1">IFERROR(_xlfn.SINGLE(INDEX(Data!$A$1:AE$1009,_xlfn.AGGREGATE(15,6,(OFFSET(Data!$A$1,0,MATCH(AD$6,Data!$1:$1,0)-1,1000,1)=IF(AD$7="","Yes",AD$7))/(OFFSET(Data!$A$1,0,MATCH(AD$6,Data!$1:$1,0)-1,1000,1)=IF(AD$7="","Yes",AD$7))*ROW(Data!$C$1:$C$1009),ROW(AD52)-ROW(AD$7)),1)),"")</f>
        <v>FXX</v>
      </c>
      <c r="AE52" s="43" t="str">
        <f ca="1">IF(AF52="","",IF(INDEX(Data!$BR:$BR,MATCH(AF52,Data!$A:$A,0),1)=0,"",INDEX(Data!$BR:$BR,MATCH(AF52,Data!$A:$A,0),1)))</f>
        <v/>
      </c>
      <c r="AF52" s="43" t="str" cm="1">
        <f t="array" aca="1" ref="AF52" ca="1">IFERROR(_xlfn.SINGLE(INDEX(Data!$A$1:AM$1009,_xlfn.AGGREGATE(15,6,(OFFSET(Data!$A$1,0,MATCH(AF$6,Data!$1:$1,0)-1,1000,1)=IF(AF$7="","Yes",AF$7))/(OFFSET(Data!$A$1,0,MATCH(AF$6,Data!$1:$1,0)-1,1000,1)=IF(AF$7="","Yes",AF$7))*ROW(Data!$C$1:$C$1009),ROW(AF52)-ROW(AF$7)),1)),"")</f>
        <v/>
      </c>
      <c r="AG52" s="43" t="str">
        <f ca="1">IF(AH52="","",IF(INDEX(Data!$BR:$BR,MATCH(AH52,Data!$A:$A,0),1)=0,"",INDEX(Data!$BR:$BR,MATCH(AH52,Data!$A:$A,0),1)))</f>
        <v/>
      </c>
      <c r="AH52" s="43" t="str" cm="1">
        <f t="array" aca="1" ref="AH52" ca="1">IFERROR(_xlfn.SINGLE(INDEX(Data!$A$1:AO$1009,_xlfn.AGGREGATE(15,6,(OFFSET(Data!$A$1,0,MATCH(AH$6,Data!$1:$1,0)-1,1000,1)=IF(AH$7="","Yes",AH$7))/(OFFSET(Data!$A$1,0,MATCH(AH$6,Data!$1:$1,0)-1,1000,1)=IF(AH$7="","Yes",AH$7))*ROW(Data!$C$1:$C$1009),ROW(AH52)-ROW(AH$7)),1)),"")</f>
        <v/>
      </c>
      <c r="AI52" s="43" t="str">
        <f ca="1">IF(AJ52="","",IF(INDEX(Data!$BR:$BR,MATCH(AJ52,Data!$A:$A,0),1)=0,"",INDEX(Data!$BR:$BR,MATCH(AJ52,Data!$A:$A,0),1)))</f>
        <v/>
      </c>
      <c r="AJ52" s="43" t="str" cm="1">
        <f t="array" aca="1" ref="AJ52" ca="1">IFERROR(_xlfn.SINGLE(INDEX(Data!$A$1:AQ$1009,_xlfn.AGGREGATE(15,6,(OFFSET(Data!$A$1,0,MATCH(AJ$6,Data!$1:$1,0)-1,1000,1)=IF(AJ$7="","Yes",AJ$7))/(OFFSET(Data!$A$1,0,MATCH(AJ$6,Data!$1:$1,0)-1,1000,1)=IF(AJ$7="","Yes",AJ$7))*ROW(Data!$C$1:$C$1009),ROW(AJ52)-ROW(AJ$7)),1)),"")</f>
        <v>Kids Central</v>
      </c>
      <c r="AK52" s="43" t="str">
        <f ca="1">IF(AL52="","",IF(INDEX(Data!$BR:$BR,MATCH(AL52,Data!$A:$A,0),1)=0,"",INDEX(Data!$BR:$BR,MATCH(AL52,Data!$A:$A,0),1)))</f>
        <v/>
      </c>
      <c r="AL52" s="43" t="str" cm="1">
        <f t="array" aca="1" ref="AL52" ca="1">IFERROR(_xlfn.SINGLE(INDEX(Data!$A$1:AS$1009,_xlfn.AGGREGATE(15,6,(OFFSET(Data!$A$1,0,MATCH(AL$6,Data!$1:$1,0)-1,1000,1)=IF(AL$7="","Yes",AL$7))/(OFFSET(Data!$A$1,0,MATCH(AL$6,Data!$1:$1,0)-1,1000,1)=IF(AL$7="","Yes",AL$7))*ROW(Data!$C$1:$C$1009),ROW(AL52)-ROW(AL$7)),1)),"")</f>
        <v/>
      </c>
      <c r="AM52" s="43" t="str">
        <f ca="1">IF(AN52="","",IF(INDEX(Data!$BR:$BR,MATCH(AN52,Data!$A:$A,0),1)=0,"",INDEX(Data!$BR:$BR,MATCH(AN52,Data!$A:$A,0),1)))</f>
        <v/>
      </c>
      <c r="AN52" s="43" t="str" cm="1">
        <f t="array" aca="1" ref="AN52" ca="1">IFERROR(_xlfn.SINGLE(INDEX(Data!$A$1:AU$1009,_xlfn.AGGREGATE(15,6,(OFFSET(Data!$A$1,0,MATCH(AN$6,Data!$1:$1,0)-1,1000,1)=IF(AN$7="","Yes",AN$7))/(OFFSET(Data!$A$1,0,MATCH(AN$6,Data!$1:$1,0)-1,1000,1)=IF(AN$7="","Yes",AN$7))*ROW(Data!$C$1:$C$1009),ROW(AN52)-ROW(AN$7)),1)),"")</f>
        <v>Nick Jr.</v>
      </c>
    </row>
    <row r="53" spans="1:40" x14ac:dyDescent="0.4">
      <c r="A53" s="43" t="str">
        <f ca="1">IF(B53="","",IF(INDEX(Data!$BR:$BR,MATCH(B53,Data!$A:$A,0),1)=0,"",INDEX(Data!$BR:$BR,MATCH(B53,Data!$A:$A,0),1)))</f>
        <v/>
      </c>
      <c r="B53" s="43" t="str" cm="1">
        <f t="array" aca="1" ref="B53" ca="1">IFERROR(_xlfn.SINGLE(INDEX(Data!A$1:$A$1007,_xlfn.AGGREGATE(15,6,(OFFSET(Data!$A$1,0,MATCH(B$6,Data!$1:$1,0)-1,1000,1)=IF(B$7="","Yes",B$7))/(OFFSET(Data!$A$1,0,MATCH(B$6,Data!$1:$1,0)-1,1000,1)=IF(B$7="","Yes",B$7))*ROW(Data!$C$1:$C$1007),ROW(B53)-ROW(B$7)),1)),"")</f>
        <v>Nicktoons</v>
      </c>
      <c r="C53" s="43" t="str">
        <f ca="1">IF(D53="","",IF(INDEX(Data!$BR:$BR,MATCH(D53,Data!$A:$A,0),1)=0,"",INDEX(Data!$BR:$BR,MATCH(D53,Data!$A:$A,0),1)))</f>
        <v/>
      </c>
      <c r="D53" s="43" t="str" cm="1">
        <f t="array" aca="1" ref="D53" ca="1">IFERROR(_xlfn.SINGLE(INDEX(Data!$A$1:C$1007,_xlfn.AGGREGATE(15,6,(OFFSET(Data!$A$1,0,MATCH(D$6,Data!$1:$1,0)-1,1000,1)=IF(D$7="","Yes",D$7))/(OFFSET(Data!$A$1,0,MATCH(D$6,Data!$1:$1,0)-1,1000,1)=IF(D$7="","Yes",D$7))*ROW(Data!$C$1:$C$1007),ROW(D53)-ROW(D$7)),1)),"")</f>
        <v/>
      </c>
      <c r="E53" s="43" t="str">
        <f ca="1">IF(F53="","",IF(INDEX(Data!$BR:$BR,MATCH(F53,Data!$A:$A,0),1)=0,"",INDEX(Data!$BR:$BR,MATCH(F53,Data!$A:$A,0),1)))</f>
        <v/>
      </c>
      <c r="F53" s="43" t="str" cm="1">
        <f t="array" aca="1" ref="F53" ca="1">IFERROR(_xlfn.SINGLE(INDEX(Data!$A$1:E$1009,_xlfn.AGGREGATE(15,6,(OFFSET(Data!$A$1,0,MATCH(F$6,Data!$1:$1,0)-1,1000,1)=IF(F$7="","Yes",F$7))/(OFFSET(Data!$A$1,0,MATCH(F$6,Data!$1:$1,0)-1,1000,1)=IF(F$7="","Yes",F$7))*ROW(Data!$C$1:$C$1009),ROW(F53)-ROW(F$7)),1)),"")</f>
        <v>Viceland</v>
      </c>
      <c r="G53" s="43" t="str">
        <f ca="1">IF(H53="","",IF(INDEX(Data!$BR:$BR,MATCH(H53,Data!$A:$A,0),1)=0,"",INDEX(Data!$BR:$BR,MATCH(H53,Data!$A:$A,0),1)))</f>
        <v/>
      </c>
      <c r="H53" s="43" t="str" cm="1">
        <f t="array" aca="1" ref="H53" ca="1">IFERROR(_xlfn.SINGLE(INDEX(Data!$A$1:G$1009,_xlfn.AGGREGATE(15,6,(OFFSET(Data!$A$1,0,MATCH(H$6,Data!$1:$1,0)-1,1000,1)=IF(H$7="","Yes",H$7))/(OFFSET(Data!$A$1,0,MATCH(H$6,Data!$1:$1,0)-1,1000,1)=IF(H$7="","Yes",H$7))*ROW(Data!$C$1:$C$1009),ROW(H53)-ROW(H$7)),1)),"")</f>
        <v>TBS</v>
      </c>
      <c r="I53" s="43" t="str">
        <f ca="1">IF(J53="","",IF(INDEX(Data!$BR:$BR,MATCH(J53,Data!$A:$A,0),1)=0,"",INDEX(Data!$BR:$BR,MATCH(J53,Data!$A:$A,0),1)))</f>
        <v/>
      </c>
      <c r="J53" s="43" t="str" cm="1">
        <f t="array" aca="1" ref="J53" ca="1">IFERROR(_xlfn.SINGLE(INDEX(Data!$A$1:J$1009,_xlfn.AGGREGATE(15,6,(OFFSET(Data!$A$1,0,MATCH(J$6,Data!$1:$1,0)-1,1000,1)=IF(J$7="","Yes",J$7))/(OFFSET(Data!$A$1,0,MATCH(J$6,Data!$1:$1,0)-1,1000,1)=IF(J$7="","Yes",J$7))*ROW(Data!$C$1:$C$1009),ROW(J53)-ROW(J$7)),1)),"")</f>
        <v>Revolt</v>
      </c>
      <c r="K53" s="43">
        <f ca="1">IF(L53="","",IF(INDEX(Data!$BR:$BR,MATCH(L53,Data!$A:$A,0),1)=0,"",INDEX(Data!$BR:$BR,MATCH(L53,Data!$A:$A,0),1)))</f>
        <v>2</v>
      </c>
      <c r="L53" s="43" t="str" cm="1">
        <f t="array" aca="1" ref="L53" ca="1">IFERROR(_xlfn.SINGLE(INDEX(Data!$A$1:L$1009,_xlfn.AGGREGATE(15,6,(OFFSET(Data!$A$1,0,MATCH(L$6,Data!$1:$1,0)-1,1000,1)=IF(L$7="","Yes",L$7))/(OFFSET(Data!$A$1,0,MATCH(L$6,Data!$1:$1,0)-1,1000,1)=IF(L$7="","Yes",L$7))*ROW(Data!$C$1:$C$1009),ROW(L53)-ROW(L$7)),1)),"")</f>
        <v>Longhorn Network</v>
      </c>
      <c r="M53" s="43" t="str">
        <f ca="1">IF(N53="","",IF(INDEX(Data!$BR:$BR,MATCH(N53,Data!$A:$A,0),1)=0,"",INDEX(Data!$BR:$BR,MATCH(N53,Data!$A:$A,0),1)))</f>
        <v/>
      </c>
      <c r="N53" s="43" t="str" cm="1">
        <f t="array" aca="1" ref="N53" ca="1">IFERROR(_xlfn.SINGLE(INDEX(Data!$A$1:N$1009,_xlfn.AGGREGATE(15,6,(OFFSET(Data!$A$1,0,MATCH(N$6,Data!$1:$1,0)-1,1000,1)=IF(N$7="","Yes",N$7))/(OFFSET(Data!$A$1,0,MATCH(N$6,Data!$1:$1,0)-1,1000,1)=IF(N$7="","Yes",N$7))*ROW(Data!$C$1:$C$1009),ROW(N53)-ROW(N$7)),1)),"")</f>
        <v>Motor Trend</v>
      </c>
      <c r="O53" s="43" t="str">
        <f ca="1">IF(P53="","",IF(INDEX(Data!$BR:$BR,MATCH(P53,Data!$A:$A,0),1)=0,"",INDEX(Data!$BR:$BR,MATCH(P53,Data!$A:$A,0),1)))</f>
        <v/>
      </c>
      <c r="P53" s="43" t="str" cm="1">
        <f t="array" aca="1" ref="P53" ca="1">IFERROR(_xlfn.SINGLE(INDEX(Data!$A$1:Q$1009,_xlfn.AGGREGATE(15,6,(OFFSET(Data!$A$1,0,MATCH(P$6,Data!$1:$1,0)-1,1000,1)=IF(P$7="","Yes",P$7))/(OFFSET(Data!$A$1,0,MATCH(P$6,Data!$1:$1,0)-1,1000,1)=IF(P$7="","Yes",P$7))*ROW(Data!$C$1:$C$1009),ROW(P53)-ROW(P$7)),1)),"")</f>
        <v>FXX</v>
      </c>
      <c r="Q53" s="43" t="str">
        <f ca="1">IF(R53="","",IF(INDEX(Data!$BR:$BR,MATCH(R53,Data!$A:$A,0),1)=0,"",INDEX(Data!$BR:$BR,MATCH(R53,Data!$A:$A,0),1)))</f>
        <v/>
      </c>
      <c r="R53" s="43" t="str" cm="1">
        <f t="array" aca="1" ref="R53" ca="1">IFERROR(_xlfn.SINGLE(INDEX(Data!$A$1:R$1009,_xlfn.AGGREGATE(15,6,(OFFSET(Data!$A$1,0,MATCH(R$6,Data!$1:$1,0)-1,1000,1)=IF(R$7="","Yes",R$7))/(OFFSET(Data!$A$1,0,MATCH(R$6,Data!$1:$1,0)-1,1000,1)=IF(R$7="","Yes",R$7))*ROW(Data!$C$1:$C$1009),ROW(R53)-ROW(R$7)),1)),"")</f>
        <v>ESPNu</v>
      </c>
      <c r="S53" s="43" t="str">
        <f ca="1">IF(T53="","",IF(INDEX(Data!$BR:$BR,MATCH(T53,Data!$A:$A,0),1)=0,"",INDEX(Data!$BR:$BR,MATCH(T53,Data!$A:$A,0),1)))</f>
        <v/>
      </c>
      <c r="T53" s="43" t="str" cm="1">
        <f t="array" aca="1" ref="T53" ca="1">IFERROR(_xlfn.SINGLE(INDEX(Data!$A$1:S$1009,_xlfn.AGGREGATE(15,6,(OFFSET(Data!$A$1,0,MATCH(T$6,Data!$1:$1,0)-1,1000,1)=IF(T$7="","Yes",T$7))/(OFFSET(Data!$A$1,0,MATCH(T$6,Data!$1:$1,0)-1,1000,1)=IF(T$7="","Yes",T$7))*ROW(Data!$C$1:$C$1009),ROW(T53)-ROW(T$7)),1)),"")</f>
        <v>ESPNews</v>
      </c>
      <c r="U53" s="43" t="str">
        <f ca="1">IF(V53="","",IF(INDEX(Data!$BR:$BR,MATCH(V53,Data!$A:$A,0),1)=0,"",INDEX(Data!$BR:$BR,MATCH(V53,Data!$A:$A,0),1)))</f>
        <v/>
      </c>
      <c r="V53" s="43" t="str" cm="1">
        <f t="array" aca="1" ref="V53" ca="1">IFERROR(_xlfn.SINGLE(INDEX(Data!$A$1:T$1009,_xlfn.AGGREGATE(15,6,(OFFSET(Data!$A$1,0,MATCH(V$6,Data!$1:$1,0)-1,1000,1)=IF(V$7="","Yes",V$7))/(OFFSET(Data!$A$1,0,MATCH(V$6,Data!$1:$1,0)-1,1000,1)=IF(V$7="","Yes",V$7))*ROW(Data!$C$1:$C$1009),ROW(V53)-ROW(V$7)),1)),"")</f>
        <v>E!</v>
      </c>
      <c r="W53" s="43" t="str">
        <f ca="1">IF(X53="","",IF(INDEX(Data!$BR:$BR,MATCH(X53,Data!$A:$A,0),1)=0,"",INDEX(Data!$BR:$BR,MATCH(X53,Data!$A:$A,0),1)))</f>
        <v/>
      </c>
      <c r="X53" s="43" t="str" cm="1">
        <f t="array" aca="1" ref="X53" ca="1">IFERROR(_xlfn.SINGLE(INDEX(Data!$A$1:Y$1009,_xlfn.AGGREGATE(15,6,(OFFSET(Data!$A$1,0,MATCH(X$6,Data!$1:$1,0)-1,1000,1)=IF(X$7="","Yes",X$7))/(OFFSET(Data!$A$1,0,MATCH(X$6,Data!$1:$1,0)-1,1000,1)=IF(X$7="","Yes",X$7))*ROW(Data!$C$1:$C$1009),ROW(X53)-ROW(X$7)),1)),"")</f>
        <v>Food Network</v>
      </c>
      <c r="Y53" s="43" t="str">
        <f ca="1">IF(Z53="","",IF(INDEX(Data!$BR:$BR,MATCH(Z53,Data!$A:$A,0),1)=0,"",INDEX(Data!$BR:$BR,MATCH(Z53,Data!$A:$A,0),1)))</f>
        <v/>
      </c>
      <c r="Z53" s="43" t="str" cm="1">
        <f t="array" aca="1" ref="Z53" ca="1">IFERROR(_xlfn.SINGLE(INDEX(Data!$A$1:AA$1009,_xlfn.AGGREGATE(15,6,(OFFSET(Data!$A$1,0,MATCH(Z$6,Data!$1:$1,0)-1,1000,1)=IF(Z$7="","Yes",Z$7))/(OFFSET(Data!$A$1,0,MATCH(Z$6,Data!$1:$1,0)-1,1000,1)=IF(Z$7="","Yes",Z$7))*ROW(Data!$C$1:$C$1009),ROW(Z53)-ROW(Z$7)),1)),"")</f>
        <v>Golf Channel</v>
      </c>
      <c r="AA53" s="43" t="str">
        <f ca="1">IF(AB53="","",IF(INDEX(Data!$BR:$BR,MATCH(AB53,Data!$A:$A,0),1)=0,"",INDEX(Data!$BR:$BR,MATCH(AB53,Data!$A:$A,0),1)))</f>
        <v/>
      </c>
      <c r="AB53" s="43" t="str" cm="1">
        <f t="array" aca="1" ref="AB53" ca="1">IFERROR(_xlfn.SINGLE(INDEX(Data!$A$1:AC$1009,_xlfn.AGGREGATE(15,6,(OFFSET(Data!$A$1,0,MATCH(AB$6,Data!$1:$1,0)-1,1000,1)=IF(AB$7="","Yes",AB$7))/(OFFSET(Data!$A$1,0,MATCH(AB$6,Data!$1:$1,0)-1,1000,1)=IF(AB$7="","Yes",AB$7))*ROW(Data!$C$1:$C$1009),ROW(AB53)-ROW(AB$7)),1)),"")</f>
        <v>Lifetime</v>
      </c>
      <c r="AC53" s="43" t="str">
        <f ca="1">IF(AD53="","",IF(INDEX(Data!$BR:$BR,MATCH(AD53,Data!$A:$A,0),1)=0,"",INDEX(Data!$BR:$BR,MATCH(AD53,Data!$A:$A,0),1)))</f>
        <v/>
      </c>
      <c r="AD53" s="43" t="str" cm="1">
        <f t="array" aca="1" ref="AD53" ca="1">IFERROR(_xlfn.SINGLE(INDEX(Data!$A$1:AE$1009,_xlfn.AGGREGATE(15,6,(OFFSET(Data!$A$1,0,MATCH(AD$6,Data!$1:$1,0)-1,1000,1)=IF(AD$7="","Yes",AD$7))/(OFFSET(Data!$A$1,0,MATCH(AD$6,Data!$1:$1,0)-1,1000,1)=IF(AD$7="","Yes",AD$7))*ROW(Data!$C$1:$C$1009),ROW(AD53)-ROW(AD$7)),1)),"")</f>
        <v>FYI</v>
      </c>
      <c r="AE53" s="43" t="str">
        <f ca="1">IF(AF53="","",IF(INDEX(Data!$BR:$BR,MATCH(AF53,Data!$A:$A,0),1)=0,"",INDEX(Data!$BR:$BR,MATCH(AF53,Data!$A:$A,0),1)))</f>
        <v/>
      </c>
      <c r="AF53" s="43" t="str" cm="1">
        <f t="array" aca="1" ref="AF53" ca="1">IFERROR(_xlfn.SINGLE(INDEX(Data!$A$1:AM$1009,_xlfn.AGGREGATE(15,6,(OFFSET(Data!$A$1,0,MATCH(AF$6,Data!$1:$1,0)-1,1000,1)=IF(AF$7="","Yes",AF$7))/(OFFSET(Data!$A$1,0,MATCH(AF$6,Data!$1:$1,0)-1,1000,1)=IF(AF$7="","Yes",AF$7))*ROW(Data!$C$1:$C$1009),ROW(AF53)-ROW(AF$7)),1)),"")</f>
        <v/>
      </c>
      <c r="AG53" s="43" t="str">
        <f ca="1">IF(AH53="","",IF(INDEX(Data!$BR:$BR,MATCH(AH53,Data!$A:$A,0),1)=0,"",INDEX(Data!$BR:$BR,MATCH(AH53,Data!$A:$A,0),1)))</f>
        <v/>
      </c>
      <c r="AH53" s="43" t="str" cm="1">
        <f t="array" aca="1" ref="AH53" ca="1">IFERROR(_xlfn.SINGLE(INDEX(Data!$A$1:AO$1009,_xlfn.AGGREGATE(15,6,(OFFSET(Data!$A$1,0,MATCH(AH$6,Data!$1:$1,0)-1,1000,1)=IF(AH$7="","Yes",AH$7))/(OFFSET(Data!$A$1,0,MATCH(AH$6,Data!$1:$1,0)-1,1000,1)=IF(AH$7="","Yes",AH$7))*ROW(Data!$C$1:$C$1009),ROW(AH53)-ROW(AH$7)),1)),"")</f>
        <v/>
      </c>
      <c r="AI53" s="43" t="str">
        <f ca="1">IF(AJ53="","",IF(INDEX(Data!$BR:$BR,MATCH(AJ53,Data!$A:$A,0),1)=0,"",INDEX(Data!$BR:$BR,MATCH(AJ53,Data!$A:$A,0),1)))</f>
        <v/>
      </c>
      <c r="AJ53" s="43" t="str" cm="1">
        <f t="array" aca="1" ref="AJ53" ca="1">IFERROR(_xlfn.SINGLE(INDEX(Data!$A$1:AQ$1009,_xlfn.AGGREGATE(15,6,(OFFSET(Data!$A$1,0,MATCH(AJ$6,Data!$1:$1,0)-1,1000,1)=IF(AJ$7="","Yes",AJ$7))/(OFFSET(Data!$A$1,0,MATCH(AJ$6,Data!$1:$1,0)-1,1000,1)=IF(AJ$7="","Yes",AJ$7))*ROW(Data!$C$1:$C$1009),ROW(AJ53)-ROW(AJ$7)),1)),"")</f>
        <v>Lifetime</v>
      </c>
      <c r="AK53" s="43" t="str">
        <f ca="1">IF(AL53="","",IF(INDEX(Data!$BR:$BR,MATCH(AL53,Data!$A:$A,0),1)=0,"",INDEX(Data!$BR:$BR,MATCH(AL53,Data!$A:$A,0),1)))</f>
        <v/>
      </c>
      <c r="AL53" s="43" t="str" cm="1">
        <f t="array" aca="1" ref="AL53" ca="1">IFERROR(_xlfn.SINGLE(INDEX(Data!$A$1:AS$1009,_xlfn.AGGREGATE(15,6,(OFFSET(Data!$A$1,0,MATCH(AL$6,Data!$1:$1,0)-1,1000,1)=IF(AL$7="","Yes",AL$7))/(OFFSET(Data!$A$1,0,MATCH(AL$6,Data!$1:$1,0)-1,1000,1)=IF(AL$7="","Yes",AL$7))*ROW(Data!$C$1:$C$1009),ROW(AL53)-ROW(AL$7)),1)),"")</f>
        <v/>
      </c>
      <c r="AM53" s="43" t="str">
        <f ca="1">IF(AN53="","",IF(INDEX(Data!$BR:$BR,MATCH(AN53,Data!$A:$A,0),1)=0,"",INDEX(Data!$BR:$BR,MATCH(AN53,Data!$A:$A,0),1)))</f>
        <v/>
      </c>
      <c r="AN53" s="43" t="str" cm="1">
        <f t="array" aca="1" ref="AN53" ca="1">IFERROR(_xlfn.SINGLE(INDEX(Data!$A$1:AU$1009,_xlfn.AGGREGATE(15,6,(OFFSET(Data!$A$1,0,MATCH(AN$6,Data!$1:$1,0)-1,1000,1)=IF(AN$7="","Yes",AN$7))/(OFFSET(Data!$A$1,0,MATCH(AN$6,Data!$1:$1,0)-1,1000,1)=IF(AN$7="","Yes",AN$7))*ROW(Data!$C$1:$C$1009),ROW(AN53)-ROW(AN$7)),1)),"")</f>
        <v>Nick Music</v>
      </c>
    </row>
    <row r="54" spans="1:40" ht="24" x14ac:dyDescent="0.4">
      <c r="A54" s="43" t="str">
        <f ca="1">IF(B54="","",IF(INDEX(Data!$BR:$BR,MATCH(B54,Data!$A:$A,0),1)=0,"",INDEX(Data!$BR:$BR,MATCH(B54,Data!$A:$A,0),1)))</f>
        <v/>
      </c>
      <c r="B54" s="43" t="str" cm="1">
        <f t="array" aca="1" ref="B54" ca="1">IFERROR(_xlfn.SINGLE(INDEX(Data!A$1:$A$1007,_xlfn.AGGREGATE(15,6,(OFFSET(Data!$A$1,0,MATCH(B$6,Data!$1:$1,0)-1,1000,1)=IF(B$7="","Yes",B$7))/(OFFSET(Data!$A$1,0,MATCH(B$6,Data!$1:$1,0)-1,1000,1)=IF(B$7="","Yes",B$7))*ROW(Data!$C$1:$C$1007),ROW(B54)-ROW(B$7)),1)),"")</f>
        <v>Own</v>
      </c>
      <c r="C54" s="43" t="str">
        <f ca="1">IF(D54="","",IF(INDEX(Data!$BR:$BR,MATCH(D54,Data!$A:$A,0),1)=0,"",INDEX(Data!$BR:$BR,MATCH(D54,Data!$A:$A,0),1)))</f>
        <v/>
      </c>
      <c r="D54" s="43" t="str" cm="1">
        <f t="array" aca="1" ref="D54" ca="1">IFERROR(_xlfn.SINGLE(INDEX(Data!$A$1:C$1007,_xlfn.AGGREGATE(15,6,(OFFSET(Data!$A$1,0,MATCH(D$6,Data!$1:$1,0)-1,1000,1)=IF(D$7="","Yes",D$7))/(OFFSET(Data!$A$1,0,MATCH(D$6,Data!$1:$1,0)-1,1000,1)=IF(D$7="","Yes",D$7))*ROW(Data!$C$1:$C$1007),ROW(D54)-ROW(D$7)),1)),"")</f>
        <v/>
      </c>
      <c r="E54" s="43" t="str">
        <f ca="1">IF(F54="","",IF(INDEX(Data!$BR:$BR,MATCH(F54,Data!$A:$A,0),1)=0,"",INDEX(Data!$BR:$BR,MATCH(F54,Data!$A:$A,0),1)))</f>
        <v/>
      </c>
      <c r="F54" s="43" t="str" cm="1">
        <f t="array" aca="1" ref="F54" ca="1">IFERROR(_xlfn.SINGLE(INDEX(Data!$A$1:E$1009,_xlfn.AGGREGATE(15,6,(OFFSET(Data!$A$1,0,MATCH(F$6,Data!$1:$1,0)-1,1000,1)=IF(F$7="","Yes",F$7))/(OFFSET(Data!$A$1,0,MATCH(F$6,Data!$1:$1,0)-1,1000,1)=IF(F$7="","Yes",F$7))*ROW(Data!$C$1:$C$1009),ROW(F54)-ROW(F$7)),1)),"")</f>
        <v/>
      </c>
      <c r="G54" s="43" t="str">
        <f ca="1">IF(H54="","",IF(INDEX(Data!$BR:$BR,MATCH(H54,Data!$A:$A,0),1)=0,"",INDEX(Data!$BR:$BR,MATCH(H54,Data!$A:$A,0),1)))</f>
        <v/>
      </c>
      <c r="H54" s="43" t="str" cm="1">
        <f t="array" aca="1" ref="H54" ca="1">IFERROR(_xlfn.SINGLE(INDEX(Data!$A$1:G$1009,_xlfn.AGGREGATE(15,6,(OFFSET(Data!$A$1,0,MATCH(H$6,Data!$1:$1,0)-1,1000,1)=IF(H$7="","Yes",H$7))/(OFFSET(Data!$A$1,0,MATCH(H$6,Data!$1:$1,0)-1,1000,1)=IF(H$7="","Yes",H$7))*ROW(Data!$C$1:$C$1009),ROW(H54)-ROW(H$7)),1)),"")</f>
        <v>TLC</v>
      </c>
      <c r="I54" s="43" t="str">
        <f ca="1">IF(J54="","",IF(INDEX(Data!$BR:$BR,MATCH(J54,Data!$A:$A,0),1)=0,"",INDEX(Data!$BR:$BR,MATCH(J54,Data!$A:$A,0),1)))</f>
        <v/>
      </c>
      <c r="J54" s="43" t="str" cm="1">
        <f t="array" aca="1" ref="J54" ca="1">IFERROR(_xlfn.SINGLE(INDEX(Data!$A$1:J$1009,_xlfn.AGGREGATE(15,6,(OFFSET(Data!$A$1,0,MATCH(J$6,Data!$1:$1,0)-1,1000,1)=IF(J$7="","Yes",J$7))/(OFFSET(Data!$A$1,0,MATCH(J$6,Data!$1:$1,0)-1,1000,1)=IF(J$7="","Yes",J$7))*ROW(Data!$C$1:$C$1009),ROW(J54)-ROW(J$7)),1)),"")</f>
        <v>Syfy</v>
      </c>
      <c r="K54" s="43" t="str">
        <f ca="1">IF(L54="","",IF(INDEX(Data!$BR:$BR,MATCH(L54,Data!$A:$A,0),1)=0,"",INDEX(Data!$BR:$BR,MATCH(L54,Data!$A:$A,0),1)))</f>
        <v/>
      </c>
      <c r="L54" s="43" t="str" cm="1">
        <f t="array" aca="1" ref="L54" ca="1">IFERROR(_xlfn.SINGLE(INDEX(Data!$A$1:L$1009,_xlfn.AGGREGATE(15,6,(OFFSET(Data!$A$1,0,MATCH(L$6,Data!$1:$1,0)-1,1000,1)=IF(L$7="","Yes",L$7))/(OFFSET(Data!$A$1,0,MATCH(L$6,Data!$1:$1,0)-1,1000,1)=IF(L$7="","Yes",L$7))*ROW(Data!$C$1:$C$1009),ROW(L54)-ROW(L$7)),1)),"")</f>
        <v>MSG</v>
      </c>
      <c r="M54" s="43" t="str">
        <f ca="1">IF(N54="","",IF(INDEX(Data!$BR:$BR,MATCH(N54,Data!$A:$A,0),1)=0,"",INDEX(Data!$BR:$BR,MATCH(N54,Data!$A:$A,0),1)))</f>
        <v/>
      </c>
      <c r="N54" s="43" t="str" cm="1">
        <f t="array" aca="1" ref="N54" ca="1">IFERROR(_xlfn.SINGLE(INDEX(Data!$A$1:N$1009,_xlfn.AGGREGATE(15,6,(OFFSET(Data!$A$1,0,MATCH(N$6,Data!$1:$1,0)-1,1000,1)=IF(N$7="","Yes",N$7))/(OFFSET(Data!$A$1,0,MATCH(N$6,Data!$1:$1,0)-1,1000,1)=IF(N$7="","Yes",N$7))*ROW(Data!$C$1:$C$1009),ROW(N54)-ROW(N$7)),1)),"")</f>
        <v>MSNBC</v>
      </c>
      <c r="O54" s="43" t="str">
        <f ca="1">IF(P54="","",IF(INDEX(Data!$BR:$BR,MATCH(P54,Data!$A:$A,0),1)=0,"",INDEX(Data!$BR:$BR,MATCH(P54,Data!$A:$A,0),1)))</f>
        <v/>
      </c>
      <c r="P54" s="43" t="str" cm="1">
        <f t="array" aca="1" ref="P54" ca="1">IFERROR(_xlfn.SINGLE(INDEX(Data!$A$1:Q$1009,_xlfn.AGGREGATE(15,6,(OFFSET(Data!$A$1,0,MATCH(P$6,Data!$1:$1,0)-1,1000,1)=IF(P$7="","Yes",P$7))/(OFFSET(Data!$A$1,0,MATCH(P$6,Data!$1:$1,0)-1,1000,1)=IF(P$7="","Yes",P$7))*ROW(Data!$C$1:$C$1009),ROW(P54)-ROW(P$7)),1)),"")</f>
        <v>Galavision</v>
      </c>
      <c r="Q54" s="43" t="str">
        <f ca="1">IF(R54="","",IF(INDEX(Data!$BR:$BR,MATCH(R54,Data!$A:$A,0),1)=0,"",INDEX(Data!$BR:$BR,MATCH(R54,Data!$A:$A,0),1)))</f>
        <v/>
      </c>
      <c r="R54" s="43" t="str" cm="1">
        <f t="array" aca="1" ref="R54" ca="1">IFERROR(_xlfn.SINGLE(INDEX(Data!$A$1:R$1009,_xlfn.AGGREGATE(15,6,(OFFSET(Data!$A$1,0,MATCH(R$6,Data!$1:$1,0)-1,1000,1)=IF(R$7="","Yes",R$7))/(OFFSET(Data!$A$1,0,MATCH(R$6,Data!$1:$1,0)-1,1000,1)=IF(R$7="","Yes",R$7))*ROW(Data!$C$1:$C$1009),ROW(R54)-ROW(R$7)),1)),"")</f>
        <v>FM</v>
      </c>
      <c r="S54" s="43" t="str">
        <f ca="1">IF(T54="","",IF(INDEX(Data!$BR:$BR,MATCH(T54,Data!$A:$A,0),1)=0,"",INDEX(Data!$BR:$BR,MATCH(T54,Data!$A:$A,0),1)))</f>
        <v/>
      </c>
      <c r="T54" s="43" t="str" cm="1">
        <f t="array" aca="1" ref="T54" ca="1">IFERROR(_xlfn.SINGLE(INDEX(Data!$A$1:S$1009,_xlfn.AGGREGATE(15,6,(OFFSET(Data!$A$1,0,MATCH(T$6,Data!$1:$1,0)-1,1000,1)=IF(T$7="","Yes",T$7))/(OFFSET(Data!$A$1,0,MATCH(T$6,Data!$1:$1,0)-1,1000,1)=IF(T$7="","Yes",T$7))*ROW(Data!$C$1:$C$1009),ROW(T54)-ROW(T$7)),1)),"")</f>
        <v>ESPNu</v>
      </c>
      <c r="U54" s="43" t="str">
        <f ca="1">IF(V54="","",IF(INDEX(Data!$BR:$BR,MATCH(V54,Data!$A:$A,0),1)=0,"",INDEX(Data!$BR:$BR,MATCH(V54,Data!$A:$A,0),1)))</f>
        <v/>
      </c>
      <c r="V54" s="43" t="str" cm="1">
        <f t="array" aca="1" ref="V54" ca="1">IFERROR(_xlfn.SINGLE(INDEX(Data!$A$1:T$1009,_xlfn.AGGREGATE(15,6,(OFFSET(Data!$A$1,0,MATCH(V$6,Data!$1:$1,0)-1,1000,1)=IF(V$7="","Yes",V$7))/(OFFSET(Data!$A$1,0,MATCH(V$6,Data!$1:$1,0)-1,1000,1)=IF(V$7="","Yes",V$7))*ROW(Data!$C$1:$C$1009),ROW(V54)-ROW(V$7)),1)),"")</f>
        <v>ESPN</v>
      </c>
      <c r="W54" s="43" t="str">
        <f ca="1">IF(X54="","",IF(INDEX(Data!$BR:$BR,MATCH(X54,Data!$A:$A,0),1)=0,"",INDEX(Data!$BR:$BR,MATCH(X54,Data!$A:$A,0),1)))</f>
        <v/>
      </c>
      <c r="X54" s="43" t="str" cm="1">
        <f t="array" aca="1" ref="X54" ca="1">IFERROR(_xlfn.SINGLE(INDEX(Data!$A$1:Y$1009,_xlfn.AGGREGATE(15,6,(OFFSET(Data!$A$1,0,MATCH(X$6,Data!$1:$1,0)-1,1000,1)=IF(X$7="","Yes",X$7))/(OFFSET(Data!$A$1,0,MATCH(X$6,Data!$1:$1,0)-1,1000,1)=IF(X$7="","Yes",X$7))*ROW(Data!$C$1:$C$1009),ROW(X54)-ROW(X$7)),1)),"")</f>
        <v>ForoTV</v>
      </c>
      <c r="Y54" s="43" t="str">
        <f ca="1">IF(Z54="","",IF(INDEX(Data!$BR:$BR,MATCH(Z54,Data!$A:$A,0),1)=0,"",INDEX(Data!$BR:$BR,MATCH(Z54,Data!$A:$A,0),1)))</f>
        <v/>
      </c>
      <c r="Z54" s="43" t="str" cm="1">
        <f t="array" aca="1" ref="Z54" ca="1">IFERROR(_xlfn.SINGLE(INDEX(Data!$A$1:AA$1009,_xlfn.AGGREGATE(15,6,(OFFSET(Data!$A$1,0,MATCH(Z$6,Data!$1:$1,0)-1,1000,1)=IF(Z$7="","Yes",Z$7))/(OFFSET(Data!$A$1,0,MATCH(Z$6,Data!$1:$1,0)-1,1000,1)=IF(Z$7="","Yes",Z$7))*ROW(Data!$C$1:$C$1009),ROW(Z54)-ROW(Z$7)),1)),"")</f>
        <v>HGTV</v>
      </c>
      <c r="AA54" s="43" t="str">
        <f ca="1">IF(AB54="","",IF(INDEX(Data!$BR:$BR,MATCH(AB54,Data!$A:$A,0),1)=0,"",INDEX(Data!$BR:$BR,MATCH(AB54,Data!$A:$A,0),1)))</f>
        <v/>
      </c>
      <c r="AB54" s="43" t="str" cm="1">
        <f t="array" aca="1" ref="AB54" ca="1">IFERROR(_xlfn.SINGLE(INDEX(Data!$A$1:AC$1009,_xlfn.AGGREGATE(15,6,(OFFSET(Data!$A$1,0,MATCH(AB$6,Data!$1:$1,0)-1,1000,1)=IF(AB$7="","Yes",AB$7))/(OFFSET(Data!$A$1,0,MATCH(AB$6,Data!$1:$1,0)-1,1000,1)=IF(AB$7="","Yes",AB$7))*ROW(Data!$C$1:$C$1009),ROW(AB54)-ROW(AB$7)),1)),"")</f>
        <v>Motor Trend</v>
      </c>
      <c r="AC54" s="43" t="str">
        <f ca="1">IF(AD54="","",IF(INDEX(Data!$BR:$BR,MATCH(AD54,Data!$A:$A,0),1)=0,"",INDEX(Data!$BR:$BR,MATCH(AD54,Data!$A:$A,0),1)))</f>
        <v/>
      </c>
      <c r="AD54" s="43" t="str" cm="1">
        <f t="array" aca="1" ref="AD54" ca="1">IFERROR(_xlfn.SINGLE(INDEX(Data!$A$1:AE$1009,_xlfn.AGGREGATE(15,6,(OFFSET(Data!$A$1,0,MATCH(AD$6,Data!$1:$1,0)-1,1000,1)=IF(AD$7="","Yes",AD$7))/(OFFSET(Data!$A$1,0,MATCH(AD$6,Data!$1:$1,0)-1,1000,1)=IF(AD$7="","Yes",AD$7))*ROW(Data!$C$1:$C$1009),ROW(AD54)-ROW(AD$7)),1)),"")</f>
        <v>Galavision</v>
      </c>
      <c r="AE54" s="43" t="str">
        <f ca="1">IF(AF54="","",IF(INDEX(Data!$BR:$BR,MATCH(AF54,Data!$A:$A,0),1)=0,"",INDEX(Data!$BR:$BR,MATCH(AF54,Data!$A:$A,0),1)))</f>
        <v/>
      </c>
      <c r="AF54" s="43" t="str" cm="1">
        <f t="array" aca="1" ref="AF54" ca="1">IFERROR(_xlfn.SINGLE(INDEX(Data!$A$1:AM$1009,_xlfn.AGGREGATE(15,6,(OFFSET(Data!$A$1,0,MATCH(AF$6,Data!$1:$1,0)-1,1000,1)=IF(AF$7="","Yes",AF$7))/(OFFSET(Data!$A$1,0,MATCH(AF$6,Data!$1:$1,0)-1,1000,1)=IF(AF$7="","Yes",AF$7))*ROW(Data!$C$1:$C$1009),ROW(AF54)-ROW(AF$7)),1)),"")</f>
        <v/>
      </c>
      <c r="AG54" s="43" t="str">
        <f ca="1">IF(AH54="","",IF(INDEX(Data!$BR:$BR,MATCH(AH54,Data!$A:$A,0),1)=0,"",INDEX(Data!$BR:$BR,MATCH(AH54,Data!$A:$A,0),1)))</f>
        <v/>
      </c>
      <c r="AH54" s="43" t="str" cm="1">
        <f t="array" aca="1" ref="AH54" ca="1">IFERROR(_xlfn.SINGLE(INDEX(Data!$A$1:AO$1009,_xlfn.AGGREGATE(15,6,(OFFSET(Data!$A$1,0,MATCH(AH$6,Data!$1:$1,0)-1,1000,1)=IF(AH$7="","Yes",AH$7))/(OFFSET(Data!$A$1,0,MATCH(AH$6,Data!$1:$1,0)-1,1000,1)=IF(AH$7="","Yes",AH$7))*ROW(Data!$C$1:$C$1009),ROW(AH54)-ROW(AH$7)),1)),"")</f>
        <v/>
      </c>
      <c r="AI54" s="43" t="str">
        <f ca="1">IF(AJ54="","",IF(INDEX(Data!$BR:$BR,MATCH(AJ54,Data!$A:$A,0),1)=0,"",INDEX(Data!$BR:$BR,MATCH(AJ54,Data!$A:$A,0),1)))</f>
        <v/>
      </c>
      <c r="AJ54" s="43" t="str" cm="1">
        <f t="array" aca="1" ref="AJ54" ca="1">IFERROR(_xlfn.SINGLE(INDEX(Data!$A$1:AQ$1009,_xlfn.AGGREGATE(15,6,(OFFSET(Data!$A$1,0,MATCH(AJ$6,Data!$1:$1,0)-1,1000,1)=IF(AJ$7="","Yes",AJ$7))/(OFFSET(Data!$A$1,0,MATCH(AJ$6,Data!$1:$1,0)-1,1000,1)=IF(AJ$7="","Yes",AJ$7))*ROW(Data!$C$1:$C$1009),ROW(AJ54)-ROW(AJ$7)),1)),"")</f>
        <v>Lifetime Movie Network</v>
      </c>
      <c r="AK54" s="43" t="str">
        <f ca="1">IF(AL54="","",IF(INDEX(Data!$BR:$BR,MATCH(AL54,Data!$A:$A,0),1)=0,"",INDEX(Data!$BR:$BR,MATCH(AL54,Data!$A:$A,0),1)))</f>
        <v/>
      </c>
      <c r="AL54" s="43" t="str" cm="1">
        <f t="array" aca="1" ref="AL54" ca="1">IFERROR(_xlfn.SINGLE(INDEX(Data!$A$1:AS$1009,_xlfn.AGGREGATE(15,6,(OFFSET(Data!$A$1,0,MATCH(AL$6,Data!$1:$1,0)-1,1000,1)=IF(AL$7="","Yes",AL$7))/(OFFSET(Data!$A$1,0,MATCH(AL$6,Data!$1:$1,0)-1,1000,1)=IF(AL$7="","Yes",AL$7))*ROW(Data!$C$1:$C$1009),ROW(AL54)-ROW(AL$7)),1)),"")</f>
        <v/>
      </c>
      <c r="AM54" s="43" t="str">
        <f ca="1">IF(AN54="","",IF(INDEX(Data!$BR:$BR,MATCH(AN54,Data!$A:$A,0),1)=0,"",INDEX(Data!$BR:$BR,MATCH(AN54,Data!$A:$A,0),1)))</f>
        <v/>
      </c>
      <c r="AN54" s="43" t="str" cm="1">
        <f t="array" aca="1" ref="AN54" ca="1">IFERROR(_xlfn.SINGLE(INDEX(Data!$A$1:AU$1009,_xlfn.AGGREGATE(15,6,(OFFSET(Data!$A$1,0,MATCH(AN$6,Data!$1:$1,0)-1,1000,1)=IF(AN$7="","Yes",AN$7))/(OFFSET(Data!$A$1,0,MATCH(AN$6,Data!$1:$1,0)-1,1000,1)=IF(AN$7="","Yes",AN$7))*ROW(Data!$C$1:$C$1009),ROW(AN54)-ROW(AN$7)),1)),"")</f>
        <v>Nickelodeon</v>
      </c>
    </row>
    <row r="55" spans="1:40" ht="24" x14ac:dyDescent="0.4">
      <c r="A55" s="43" t="str">
        <f ca="1">IF(B55="","",IF(INDEX(Data!$BR:$BR,MATCH(B55,Data!$A:$A,0),1)=0,"",INDEX(Data!$BR:$BR,MATCH(B55,Data!$A:$A,0),1)))</f>
        <v/>
      </c>
      <c r="B55" s="43" t="str" cm="1">
        <f t="array" aca="1" ref="B55" ca="1">IFERROR(_xlfn.SINGLE(INDEX(Data!A$1:$A$1007,_xlfn.AGGREGATE(15,6,(OFFSET(Data!$A$1,0,MATCH(B$6,Data!$1:$1,0)-1,1000,1)=IF(B$7="","Yes",B$7))/(OFFSET(Data!$A$1,0,MATCH(B$6,Data!$1:$1,0)-1,1000,1)=IF(B$7="","Yes",B$7))*ROW(Data!$C$1:$C$1007),ROW(B55)-ROW(B$7)),1)),"")</f>
        <v>Paramount Network</v>
      </c>
      <c r="C55" s="43" t="str">
        <f ca="1">IF(D55="","",IF(INDEX(Data!$BR:$BR,MATCH(D55,Data!$A:$A,0),1)=0,"",INDEX(Data!$BR:$BR,MATCH(D55,Data!$A:$A,0),1)))</f>
        <v/>
      </c>
      <c r="D55" s="43" t="str" cm="1">
        <f t="array" aca="1" ref="D55" ca="1">IFERROR(_xlfn.SINGLE(INDEX(Data!$A$1:C$1007,_xlfn.AGGREGATE(15,6,(OFFSET(Data!$A$1,0,MATCH(D$6,Data!$1:$1,0)-1,1000,1)=IF(D$7="","Yes",D$7))/(OFFSET(Data!$A$1,0,MATCH(D$6,Data!$1:$1,0)-1,1000,1)=IF(D$7="","Yes",D$7))*ROW(Data!$C$1:$C$1007),ROW(D55)-ROW(D$7)),1)),"")</f>
        <v/>
      </c>
      <c r="E55" s="43" t="str">
        <f ca="1">IF(F55="","",IF(INDEX(Data!$BR:$BR,MATCH(F55,Data!$A:$A,0),1)=0,"",INDEX(Data!$BR:$BR,MATCH(F55,Data!$A:$A,0),1)))</f>
        <v/>
      </c>
      <c r="F55" s="43" t="str" cm="1">
        <f t="array" aca="1" ref="F55" ca="1">IFERROR(_xlfn.SINGLE(INDEX(Data!$A$1:E$1009,_xlfn.AGGREGATE(15,6,(OFFSET(Data!$A$1,0,MATCH(F$6,Data!$1:$1,0)-1,1000,1)=IF(F$7="","Yes",F$7))/(OFFSET(Data!$A$1,0,MATCH(F$6,Data!$1:$1,0)-1,1000,1)=IF(F$7="","Yes",F$7))*ROW(Data!$C$1:$C$1009),ROW(F55)-ROW(F$7)),1)),"")</f>
        <v/>
      </c>
      <c r="G55" s="43" t="str">
        <f ca="1">IF(H55="","",IF(INDEX(Data!$BR:$BR,MATCH(H55,Data!$A:$A,0),1)=0,"",INDEX(Data!$BR:$BR,MATCH(H55,Data!$A:$A,0),1)))</f>
        <v/>
      </c>
      <c r="H55" s="43" t="str" cm="1">
        <f t="array" aca="1" ref="H55" ca="1">IFERROR(_xlfn.SINGLE(INDEX(Data!$A$1:G$1009,_xlfn.AGGREGATE(15,6,(OFFSET(Data!$A$1,0,MATCH(H$6,Data!$1:$1,0)-1,1000,1)=IF(H$7="","Yes",H$7))/(OFFSET(Data!$A$1,0,MATCH(H$6,Data!$1:$1,0)-1,1000,1)=IF(H$7="","Yes",H$7))*ROW(Data!$C$1:$C$1009),ROW(H55)-ROW(H$7)),1)),"")</f>
        <v>TNT</v>
      </c>
      <c r="I55" s="43" t="str">
        <f ca="1">IF(J55="","",IF(INDEX(Data!$BR:$BR,MATCH(J55,Data!$A:$A,0),1)=0,"",INDEX(Data!$BR:$BR,MATCH(J55,Data!$A:$A,0),1)))</f>
        <v/>
      </c>
      <c r="J55" s="43" t="str" cm="1">
        <f t="array" aca="1" ref="J55" ca="1">IFERROR(_xlfn.SINGLE(INDEX(Data!$A$1:J$1009,_xlfn.AGGREGATE(15,6,(OFFSET(Data!$A$1,0,MATCH(J$6,Data!$1:$1,0)-1,1000,1)=IF(J$7="","Yes",J$7))/(OFFSET(Data!$A$1,0,MATCH(J$6,Data!$1:$1,0)-1,1000,1)=IF(J$7="","Yes",J$7))*ROW(Data!$C$1:$C$1009),ROW(J55)-ROW(J$7)),1)),"")</f>
        <v>TBS</v>
      </c>
      <c r="K55" s="43" t="str">
        <f ca="1">IF(L55="","",IF(INDEX(Data!$BR:$BR,MATCH(L55,Data!$A:$A,0),1)=0,"",INDEX(Data!$BR:$BR,MATCH(L55,Data!$A:$A,0),1)))</f>
        <v/>
      </c>
      <c r="L55" s="43" t="str" cm="1">
        <f t="array" aca="1" ref="L55" ca="1">IFERROR(_xlfn.SINGLE(INDEX(Data!$A$1:L$1009,_xlfn.AGGREGATE(15,6,(OFFSET(Data!$A$1,0,MATCH(L$6,Data!$1:$1,0)-1,1000,1)=IF(L$7="","Yes",L$7))/(OFFSET(Data!$A$1,0,MATCH(L$6,Data!$1:$1,0)-1,1000,1)=IF(L$7="","Yes",L$7))*ROW(Data!$C$1:$C$1009),ROW(L55)-ROW(L$7)),1)),"")</f>
        <v>MSG+</v>
      </c>
      <c r="M55" s="43" t="str">
        <f ca="1">IF(N55="","",IF(INDEX(Data!$BR:$BR,MATCH(N55,Data!$A:$A,0),1)=0,"",INDEX(Data!$BR:$BR,MATCH(N55,Data!$A:$A,0),1)))</f>
        <v/>
      </c>
      <c r="N55" s="43" t="str" cm="1">
        <f t="array" aca="1" ref="N55" ca="1">IFERROR(_xlfn.SINGLE(INDEX(Data!$A$1:N$1009,_xlfn.AGGREGATE(15,6,(OFFSET(Data!$A$1,0,MATCH(N$6,Data!$1:$1,0)-1,1000,1)=IF(N$7="","Yes",N$7))/(OFFSET(Data!$A$1,0,MATCH(N$6,Data!$1:$1,0)-1,1000,1)=IF(N$7="","Yes",N$7))*ROW(Data!$C$1:$C$1009),ROW(N55)-ROW(N$7)),1)),"")</f>
        <v>MTV</v>
      </c>
      <c r="O55" s="43" t="str">
        <f ca="1">IF(P55="","",IF(INDEX(Data!$BR:$BR,MATCH(P55,Data!$A:$A,0),1)=0,"",INDEX(Data!$BR:$BR,MATCH(P55,Data!$A:$A,0),1)))</f>
        <v/>
      </c>
      <c r="P55" s="43" t="str" cm="1">
        <f t="array" aca="1" ref="P55" ca="1">IFERROR(_xlfn.SINGLE(INDEX(Data!$A$1:Q$1009,_xlfn.AGGREGATE(15,6,(OFFSET(Data!$A$1,0,MATCH(P$6,Data!$1:$1,0)-1,1000,1)=IF(P$7="","Yes",P$7))/(OFFSET(Data!$A$1,0,MATCH(P$6,Data!$1:$1,0)-1,1000,1)=IF(P$7="","Yes",P$7))*ROW(Data!$C$1:$C$1009),ROW(P55)-ROW(P$7)),1)),"")</f>
        <v>Game Show Network</v>
      </c>
      <c r="Q55" s="43" t="str">
        <f ca="1">IF(R55="","",IF(INDEX(Data!$BR:$BR,MATCH(R55,Data!$A:$A,0),1)=0,"",INDEX(Data!$BR:$BR,MATCH(R55,Data!$A:$A,0),1)))</f>
        <v/>
      </c>
      <c r="R55" s="43" t="str" cm="1">
        <f t="array" aca="1" ref="R55" ca="1">IFERROR(_xlfn.SINGLE(INDEX(Data!$A$1:R$1009,_xlfn.AGGREGATE(15,6,(OFFSET(Data!$A$1,0,MATCH(R$6,Data!$1:$1,0)-1,1000,1)=IF(R$7="","Yes",R$7))/(OFFSET(Data!$A$1,0,MATCH(R$6,Data!$1:$1,0)-1,1000,1)=IF(R$7="","Yes",R$7))*ROW(Data!$C$1:$C$1009),ROW(R55)-ROW(R$7)),1)),"")</f>
        <v>Food Network</v>
      </c>
      <c r="S55" s="43" t="str">
        <f ca="1">IF(T55="","",IF(INDEX(Data!$BR:$BR,MATCH(T55,Data!$A:$A,0),1)=0,"",INDEX(Data!$BR:$BR,MATCH(T55,Data!$A:$A,0),1)))</f>
        <v/>
      </c>
      <c r="T55" s="43" t="str" cm="1">
        <f t="array" aca="1" ref="T55" ca="1">IFERROR(_xlfn.SINGLE(INDEX(Data!$A$1:S$1009,_xlfn.AGGREGATE(15,6,(OFFSET(Data!$A$1,0,MATCH(T$6,Data!$1:$1,0)-1,1000,1)=IF(T$7="","Yes",T$7))/(OFFSET(Data!$A$1,0,MATCH(T$6,Data!$1:$1,0)-1,1000,1)=IF(T$7="","Yes",T$7))*ROW(Data!$C$1:$C$1009),ROW(T55)-ROW(T$7)),1)),"")</f>
        <v>FM</v>
      </c>
      <c r="U55" s="43" t="str">
        <f ca="1">IF(V55="","",IF(INDEX(Data!$BR:$BR,MATCH(V55,Data!$A:$A,0),1)=0,"",INDEX(Data!$BR:$BR,MATCH(V55,Data!$A:$A,0),1)))</f>
        <v/>
      </c>
      <c r="V55" s="43" t="str" cm="1">
        <f t="array" aca="1" ref="V55" ca="1">IFERROR(_xlfn.SINGLE(INDEX(Data!$A$1:T$1009,_xlfn.AGGREGATE(15,6,(OFFSET(Data!$A$1,0,MATCH(V$6,Data!$1:$1,0)-1,1000,1)=IF(V$7="","Yes",V$7))/(OFFSET(Data!$A$1,0,MATCH(V$6,Data!$1:$1,0)-1,1000,1)=IF(V$7="","Yes",V$7))*ROW(Data!$C$1:$C$1009),ROW(V55)-ROW(V$7)),1)),"")</f>
        <v>ESPN 2</v>
      </c>
      <c r="W55" s="43">
        <f ca="1">IF(X55="","",IF(INDEX(Data!$BR:$BR,MATCH(X55,Data!$A:$A,0),1)=0,"",INDEX(Data!$BR:$BR,MATCH(X55,Data!$A:$A,0),1)))</f>
        <v>1</v>
      </c>
      <c r="X55" s="43" t="str" cm="1">
        <f t="array" aca="1" ref="X55" ca="1">IFERROR(_xlfn.SINGLE(INDEX(Data!$A$1:Y$1009,_xlfn.AGGREGATE(15,6,(OFFSET(Data!$A$1,0,MATCH(X$6,Data!$1:$1,0)-1,1000,1)=IF(X$7="","Yes",X$7))/(OFFSET(Data!$A$1,0,MATCH(X$6,Data!$1:$1,0)-1,1000,1)=IF(X$7="","Yes",X$7))*ROW(Data!$C$1:$C$1009),ROW(X55)-ROW(X$7)),1)),"")</f>
        <v>FOX</v>
      </c>
      <c r="Y55" s="43" t="str">
        <f ca="1">IF(Z55="","",IF(INDEX(Data!$BR:$BR,MATCH(Z55,Data!$A:$A,0),1)=0,"",INDEX(Data!$BR:$BR,MATCH(Z55,Data!$A:$A,0),1)))</f>
        <v/>
      </c>
      <c r="Z55" s="43" t="str" cm="1">
        <f t="array" aca="1" ref="Z55" ca="1">IFERROR(_xlfn.SINGLE(INDEX(Data!$A$1:AA$1009,_xlfn.AGGREGATE(15,6,(OFFSET(Data!$A$1,0,MATCH(Z$6,Data!$1:$1,0)-1,1000,1)=IF(Z$7="","Yes",Z$7))/(OFFSET(Data!$A$1,0,MATCH(Z$6,Data!$1:$1,0)-1,1000,1)=IF(Z$7="","Yes",Z$7))*ROW(Data!$C$1:$C$1009),ROW(Z55)-ROW(Z$7)),1)),"")</f>
        <v>HLN</v>
      </c>
      <c r="AA55" s="43" t="str">
        <f ca="1">IF(AB55="","",IF(INDEX(Data!$BR:$BR,MATCH(AB55,Data!$A:$A,0),1)=0,"",INDEX(Data!$BR:$BR,MATCH(AB55,Data!$A:$A,0),1)))</f>
        <v/>
      </c>
      <c r="AB55" s="43" t="str" cm="1">
        <f t="array" aca="1" ref="AB55" ca="1">IFERROR(_xlfn.SINGLE(INDEX(Data!$A$1:AC$1009,_xlfn.AGGREGATE(15,6,(OFFSET(Data!$A$1,0,MATCH(AB$6,Data!$1:$1,0)-1,1000,1)=IF(AB$7="","Yes",AB$7))/(OFFSET(Data!$A$1,0,MATCH(AB$6,Data!$1:$1,0)-1,1000,1)=IF(AB$7="","Yes",AB$7))*ROW(Data!$C$1:$C$1009),ROW(AB55)-ROW(AB$7)),1)),"")</f>
        <v>MSNBC</v>
      </c>
      <c r="AC55" s="43" t="str">
        <f ca="1">IF(AD55="","",IF(INDEX(Data!$BR:$BR,MATCH(AD55,Data!$A:$A,0),1)=0,"",INDEX(Data!$BR:$BR,MATCH(AD55,Data!$A:$A,0),1)))</f>
        <v/>
      </c>
      <c r="AD55" s="43" t="str" cm="1">
        <f t="array" aca="1" ref="AD55" ca="1">IFERROR(_xlfn.SINGLE(INDEX(Data!$A$1:AE$1009,_xlfn.AGGREGATE(15,6,(OFFSET(Data!$A$1,0,MATCH(AD$6,Data!$1:$1,0)-1,1000,1)=IF(AD$7="","Yes",AD$7))/(OFFSET(Data!$A$1,0,MATCH(AD$6,Data!$1:$1,0)-1,1000,1)=IF(AD$7="","Yes",AD$7))*ROW(Data!$C$1:$C$1009),ROW(AD55)-ROW(AD$7)),1)),"")</f>
        <v>GetTV</v>
      </c>
      <c r="AE55" s="43" t="str">
        <f ca="1">IF(AF55="","",IF(INDEX(Data!$BR:$BR,MATCH(AF55,Data!$A:$A,0),1)=0,"",INDEX(Data!$BR:$BR,MATCH(AF55,Data!$A:$A,0),1)))</f>
        <v/>
      </c>
      <c r="AF55" s="43" t="str" cm="1">
        <f t="array" aca="1" ref="AF55" ca="1">IFERROR(_xlfn.SINGLE(INDEX(Data!$A$1:AM$1009,_xlfn.AGGREGATE(15,6,(OFFSET(Data!$A$1,0,MATCH(AF$6,Data!$1:$1,0)-1,1000,1)=IF(AF$7="","Yes",AF$7))/(OFFSET(Data!$A$1,0,MATCH(AF$6,Data!$1:$1,0)-1,1000,1)=IF(AF$7="","Yes",AF$7))*ROW(Data!$C$1:$C$1009),ROW(AF55)-ROW(AF$7)),1)),"")</f>
        <v/>
      </c>
      <c r="AG55" s="43" t="str">
        <f ca="1">IF(AH55="","",IF(INDEX(Data!$BR:$BR,MATCH(AH55,Data!$A:$A,0),1)=0,"",INDEX(Data!$BR:$BR,MATCH(AH55,Data!$A:$A,0),1)))</f>
        <v/>
      </c>
      <c r="AH55" s="43" t="str" cm="1">
        <f t="array" aca="1" ref="AH55" ca="1">IFERROR(_xlfn.SINGLE(INDEX(Data!$A$1:AO$1009,_xlfn.AGGREGATE(15,6,(OFFSET(Data!$A$1,0,MATCH(AH$6,Data!$1:$1,0)-1,1000,1)=IF(AH$7="","Yes",AH$7))/(OFFSET(Data!$A$1,0,MATCH(AH$6,Data!$1:$1,0)-1,1000,1)=IF(AH$7="","Yes",AH$7))*ROW(Data!$C$1:$C$1009),ROW(AH55)-ROW(AH$7)),1)),"")</f>
        <v/>
      </c>
      <c r="AI55" s="43">
        <f ca="1">IF(AJ55="","",IF(INDEX(Data!$BR:$BR,MATCH(AJ55,Data!$A:$A,0),1)=0,"",INDEX(Data!$BR:$BR,MATCH(AJ55,Data!$A:$A,0),1)))</f>
        <v>2</v>
      </c>
      <c r="AJ55" s="43" t="str" cm="1">
        <f t="array" aca="1" ref="AJ55" ca="1">IFERROR(_xlfn.SINGLE(INDEX(Data!$A$1:AQ$1009,_xlfn.AGGREGATE(15,6,(OFFSET(Data!$A$1,0,MATCH(AJ$6,Data!$1:$1,0)-1,1000,1)=IF(AJ$7="","Yes",AJ$7))/(OFFSET(Data!$A$1,0,MATCH(AJ$6,Data!$1:$1,0)-1,1000,1)=IF(AJ$7="","Yes",AJ$7))*ROW(Data!$C$1:$C$1009),ROW(AJ55)-ROW(AJ$7)),1)),"")</f>
        <v>Longhorn Network</v>
      </c>
      <c r="AK55" s="43" t="str">
        <f ca="1">IF(AL55="","",IF(INDEX(Data!$BR:$BR,MATCH(AL55,Data!$A:$A,0),1)=0,"",INDEX(Data!$BR:$BR,MATCH(AL55,Data!$A:$A,0),1)))</f>
        <v/>
      </c>
      <c r="AL55" s="43" t="str" cm="1">
        <f t="array" aca="1" ref="AL55" ca="1">IFERROR(_xlfn.SINGLE(INDEX(Data!$A$1:AS$1009,_xlfn.AGGREGATE(15,6,(OFFSET(Data!$A$1,0,MATCH(AL$6,Data!$1:$1,0)-1,1000,1)=IF(AL$7="","Yes",AL$7))/(OFFSET(Data!$A$1,0,MATCH(AL$6,Data!$1:$1,0)-1,1000,1)=IF(AL$7="","Yes",AL$7))*ROW(Data!$C$1:$C$1009),ROW(AL55)-ROW(AL$7)),1)),"")</f>
        <v/>
      </c>
      <c r="AM55" s="43" t="str">
        <f ca="1">IF(AN55="","",IF(INDEX(Data!$BR:$BR,MATCH(AN55,Data!$A:$A,0),1)=0,"",INDEX(Data!$BR:$BR,MATCH(AN55,Data!$A:$A,0),1)))</f>
        <v/>
      </c>
      <c r="AN55" s="43" t="str" cm="1">
        <f t="array" aca="1" ref="AN55" ca="1">IFERROR(_xlfn.SINGLE(INDEX(Data!$A$1:AU$1009,_xlfn.AGGREGATE(15,6,(OFFSET(Data!$A$1,0,MATCH(AN$6,Data!$1:$1,0)-1,1000,1)=IF(AN$7="","Yes",AN$7))/(OFFSET(Data!$A$1,0,MATCH(AN$6,Data!$1:$1,0)-1,1000,1)=IF(AN$7="","Yes",AN$7))*ROW(Data!$C$1:$C$1009),ROW(AN55)-ROW(AN$7)),1)),"")</f>
        <v>Nicktoons</v>
      </c>
    </row>
    <row r="56" spans="1:40" x14ac:dyDescent="0.4">
      <c r="A56" s="43" t="str">
        <f ca="1">IF(B56="","",IF(INDEX(Data!$BR:$BR,MATCH(B56,Data!$A:$A,0),1)=0,"",INDEX(Data!$BR:$BR,MATCH(B56,Data!$A:$A,0),1)))</f>
        <v/>
      </c>
      <c r="B56" s="43" t="str" cm="1">
        <f t="array" aca="1" ref="B56" ca="1">IFERROR(_xlfn.SINGLE(INDEX(Data!A$1:$A$1007,_xlfn.AGGREGATE(15,6,(OFFSET(Data!$A$1,0,MATCH(B$6,Data!$1:$1,0)-1,1000,1)=IF(B$7="","Yes",B$7))/(OFFSET(Data!$A$1,0,MATCH(B$6,Data!$1:$1,0)-1,1000,1)=IF(B$7="","Yes",B$7))*ROW(Data!$C$1:$C$1007),ROW(B56)-ROW(B$7)),1)),"")</f>
        <v>People TV</v>
      </c>
      <c r="C56" s="43" t="str">
        <f ca="1">IF(D56="","",IF(INDEX(Data!$BR:$BR,MATCH(D56,Data!$A:$A,0),1)=0,"",INDEX(Data!$BR:$BR,MATCH(D56,Data!$A:$A,0),1)))</f>
        <v/>
      </c>
      <c r="D56" s="43" t="str" cm="1">
        <f t="array" aca="1" ref="D56" ca="1">IFERROR(_xlfn.SINGLE(INDEX(Data!$A$1:C$1007,_xlfn.AGGREGATE(15,6,(OFFSET(Data!$A$1,0,MATCH(D$6,Data!$1:$1,0)-1,1000,1)=IF(D$7="","Yes",D$7))/(OFFSET(Data!$A$1,0,MATCH(D$6,Data!$1:$1,0)-1,1000,1)=IF(D$7="","Yes",D$7))*ROW(Data!$C$1:$C$1007),ROW(D56)-ROW(D$7)),1)),"")</f>
        <v/>
      </c>
      <c r="E56" s="43" t="str">
        <f ca="1">IF(F56="","",IF(INDEX(Data!$BR:$BR,MATCH(F56,Data!$A:$A,0),1)=0,"",INDEX(Data!$BR:$BR,MATCH(F56,Data!$A:$A,0),1)))</f>
        <v/>
      </c>
      <c r="F56" s="43" t="str" cm="1">
        <f t="array" aca="1" ref="F56" ca="1">IFERROR(_xlfn.SINGLE(INDEX(Data!$A$1:E$1009,_xlfn.AGGREGATE(15,6,(OFFSET(Data!$A$1,0,MATCH(F$6,Data!$1:$1,0)-1,1000,1)=IF(F$7="","Yes",F$7))/(OFFSET(Data!$A$1,0,MATCH(F$6,Data!$1:$1,0)-1,1000,1)=IF(F$7="","Yes",F$7))*ROW(Data!$C$1:$C$1009),ROW(F56)-ROW(F$7)),1)),"")</f>
        <v/>
      </c>
      <c r="G56" s="43" t="str">
        <f ca="1">IF(H56="","",IF(INDEX(Data!$BR:$BR,MATCH(H56,Data!$A:$A,0),1)=0,"",INDEX(Data!$BR:$BR,MATCH(H56,Data!$A:$A,0),1)))</f>
        <v/>
      </c>
      <c r="H56" s="43" t="str" cm="1">
        <f t="array" aca="1" ref="H56" ca="1">IFERROR(_xlfn.SINGLE(INDEX(Data!$A$1:G$1009,_xlfn.AGGREGATE(15,6,(OFFSET(Data!$A$1,0,MATCH(H$6,Data!$1:$1,0)-1,1000,1)=IF(H$7="","Yes",H$7))/(OFFSET(Data!$A$1,0,MATCH(H$6,Data!$1:$1,0)-1,1000,1)=IF(H$7="","Yes",H$7))*ROW(Data!$C$1:$C$1009),ROW(H56)-ROW(H$7)),1)),"")</f>
        <v>Travel Channel</v>
      </c>
      <c r="I56" s="43" t="str">
        <f ca="1">IF(J56="","",IF(INDEX(Data!$BR:$BR,MATCH(J56,Data!$A:$A,0),1)=0,"",INDEX(Data!$BR:$BR,MATCH(J56,Data!$A:$A,0),1)))</f>
        <v/>
      </c>
      <c r="J56" s="43" t="str" cm="1">
        <f t="array" aca="1" ref="J56" ca="1">IFERROR(_xlfn.SINGLE(INDEX(Data!$A$1:J$1009,_xlfn.AGGREGATE(15,6,(OFFSET(Data!$A$1,0,MATCH(J$6,Data!$1:$1,0)-1,1000,1)=IF(J$7="","Yes",J$7))/(OFFSET(Data!$A$1,0,MATCH(J$6,Data!$1:$1,0)-1,1000,1)=IF(J$7="","Yes",J$7))*ROW(Data!$C$1:$C$1009),ROW(J56)-ROW(J$7)),1)),"")</f>
        <v>Telemundo</v>
      </c>
      <c r="K56" s="43" t="str">
        <f ca="1">IF(L56="","",IF(INDEX(Data!$BR:$BR,MATCH(L56,Data!$A:$A,0),1)=0,"",INDEX(Data!$BR:$BR,MATCH(L56,Data!$A:$A,0),1)))</f>
        <v/>
      </c>
      <c r="L56" s="43" t="str" cm="1">
        <f t="array" aca="1" ref="L56" ca="1">IFERROR(_xlfn.SINGLE(INDEX(Data!$A$1:L$1009,_xlfn.AGGREGATE(15,6,(OFFSET(Data!$A$1,0,MATCH(L$6,Data!$1:$1,0)-1,1000,1)=IF(L$7="","Yes",L$7))/(OFFSET(Data!$A$1,0,MATCH(L$6,Data!$1:$1,0)-1,1000,1)=IF(L$7="","Yes",L$7))*ROW(Data!$C$1:$C$1009),ROW(L56)-ROW(L$7)),1)),"")</f>
        <v>MSNBC</v>
      </c>
      <c r="M56" s="43" t="str">
        <f ca="1">IF(N56="","",IF(INDEX(Data!$BR:$BR,MATCH(N56,Data!$A:$A,0),1)=0,"",INDEX(Data!$BR:$BR,MATCH(N56,Data!$A:$A,0),1)))</f>
        <v/>
      </c>
      <c r="N56" s="43" t="str" cm="1">
        <f t="array" aca="1" ref="N56" ca="1">IFERROR(_xlfn.SINGLE(INDEX(Data!$A$1:N$1009,_xlfn.AGGREGATE(15,6,(OFFSET(Data!$A$1,0,MATCH(N$6,Data!$1:$1,0)-1,1000,1)=IF(N$7="","Yes",N$7))/(OFFSET(Data!$A$1,0,MATCH(N$6,Data!$1:$1,0)-1,1000,1)=IF(N$7="","Yes",N$7))*ROW(Data!$C$1:$C$1009),ROW(N56)-ROW(N$7)),1)),"")</f>
        <v>MTV2</v>
      </c>
      <c r="O56" s="43" t="str">
        <f ca="1">IF(P56="","",IF(INDEX(Data!$BR:$BR,MATCH(P56,Data!$A:$A,0),1)=0,"",INDEX(Data!$BR:$BR,MATCH(P56,Data!$A:$A,0),1)))</f>
        <v/>
      </c>
      <c r="P56" s="43" t="str" cm="1">
        <f t="array" aca="1" ref="P56" ca="1">IFERROR(_xlfn.SINGLE(INDEX(Data!$A$1:Q$1009,_xlfn.AGGREGATE(15,6,(OFFSET(Data!$A$1,0,MATCH(P$6,Data!$1:$1,0)-1,1000,1)=IF(P$7="","Yes",P$7))/(OFFSET(Data!$A$1,0,MATCH(P$6,Data!$1:$1,0)-1,1000,1)=IF(P$7="","Yes",P$7))*ROW(Data!$C$1:$C$1009),ROW(P56)-ROW(P$7)),1)),"")</f>
        <v>Hallmark</v>
      </c>
      <c r="Q56" s="43">
        <f ca="1">IF(R56="","",IF(INDEX(Data!$BR:$BR,MATCH(R56,Data!$A:$A,0),1)=0,"",INDEX(Data!$BR:$BR,MATCH(R56,Data!$A:$A,0),1)))</f>
        <v>1</v>
      </c>
      <c r="R56" s="43" t="str" cm="1">
        <f t="array" aca="1" ref="R56" ca="1">IFERROR(_xlfn.SINGLE(INDEX(Data!$A$1:R$1009,_xlfn.AGGREGATE(15,6,(OFFSET(Data!$A$1,0,MATCH(R$6,Data!$1:$1,0)-1,1000,1)=IF(R$7="","Yes",R$7))/(OFFSET(Data!$A$1,0,MATCH(R$6,Data!$1:$1,0)-1,1000,1)=IF(R$7="","Yes",R$7))*ROW(Data!$C$1:$C$1009),ROW(R56)-ROW(R$7)),1)),"")</f>
        <v>FOX</v>
      </c>
      <c r="S56" s="43" t="str">
        <f ca="1">IF(T56="","",IF(INDEX(Data!$BR:$BR,MATCH(T56,Data!$A:$A,0),1)=0,"",INDEX(Data!$BR:$BR,MATCH(T56,Data!$A:$A,0),1)))</f>
        <v/>
      </c>
      <c r="T56" s="43" t="str" cm="1">
        <f t="array" aca="1" ref="T56" ca="1">IFERROR(_xlfn.SINGLE(INDEX(Data!$A$1:S$1009,_xlfn.AGGREGATE(15,6,(OFFSET(Data!$A$1,0,MATCH(T$6,Data!$1:$1,0)-1,1000,1)=IF(T$7="","Yes",T$7))/(OFFSET(Data!$A$1,0,MATCH(T$6,Data!$1:$1,0)-1,1000,1)=IF(T$7="","Yes",T$7))*ROW(Data!$C$1:$C$1009),ROW(T56)-ROW(T$7)),1)),"")</f>
        <v>Food Network</v>
      </c>
      <c r="U56" s="43" t="str">
        <f ca="1">IF(V56="","",IF(INDEX(Data!$BR:$BR,MATCH(V56,Data!$A:$A,0),1)=0,"",INDEX(Data!$BR:$BR,MATCH(V56,Data!$A:$A,0),1)))</f>
        <v/>
      </c>
      <c r="V56" s="43" t="str" cm="1">
        <f t="array" aca="1" ref="V56" ca="1">IFERROR(_xlfn.SINGLE(INDEX(Data!$A$1:T$1009,_xlfn.AGGREGATE(15,6,(OFFSET(Data!$A$1,0,MATCH(V$6,Data!$1:$1,0)-1,1000,1)=IF(V$7="","Yes",V$7))/(OFFSET(Data!$A$1,0,MATCH(V$6,Data!$1:$1,0)-1,1000,1)=IF(V$7="","Yes",V$7))*ROW(Data!$C$1:$C$1009),ROW(V56)-ROW(V$7)),1)),"")</f>
        <v>ESPNews</v>
      </c>
      <c r="W56" s="43" t="str">
        <f ca="1">IF(X56="","",IF(INDEX(Data!$BR:$BR,MATCH(X56,Data!$A:$A,0),1)=0,"",INDEX(Data!$BR:$BR,MATCH(X56,Data!$A:$A,0),1)))</f>
        <v/>
      </c>
      <c r="X56" s="43" t="str" cm="1">
        <f t="array" aca="1" ref="X56" ca="1">IFERROR(_xlfn.SINGLE(INDEX(Data!$A$1:Y$1009,_xlfn.AGGREGATE(15,6,(OFFSET(Data!$A$1,0,MATCH(X$6,Data!$1:$1,0)-1,1000,1)=IF(X$7="","Yes",X$7))/(OFFSET(Data!$A$1,0,MATCH(X$6,Data!$1:$1,0)-1,1000,1)=IF(X$7="","Yes",X$7))*ROW(Data!$C$1:$C$1009),ROW(X56)-ROW(X$7)),1)),"")</f>
        <v>Fox Deportes</v>
      </c>
      <c r="Y56" s="43" t="str">
        <f ca="1">IF(Z56="","",IF(INDEX(Data!$BR:$BR,MATCH(Z56,Data!$A:$A,0),1)=0,"",INDEX(Data!$BR:$BR,MATCH(Z56,Data!$A:$A,0),1)))</f>
        <v/>
      </c>
      <c r="Z56" s="43" t="str" cm="1">
        <f t="array" aca="1" ref="Z56" ca="1">IFERROR(_xlfn.SINGLE(INDEX(Data!$A$1:AA$1009,_xlfn.AGGREGATE(15,6,(OFFSET(Data!$A$1,0,MATCH(Z$6,Data!$1:$1,0)-1,1000,1)=IF(Z$7="","Yes",Z$7))/(OFFSET(Data!$A$1,0,MATCH(Z$6,Data!$1:$1,0)-1,1000,1)=IF(Z$7="","Yes",Z$7))*ROW(Data!$C$1:$C$1009),ROW(Z56)-ROW(Z$7)),1)),"")</f>
        <v>IFC</v>
      </c>
      <c r="AA56" s="43" t="str">
        <f ca="1">IF(AB56="","",IF(INDEX(Data!$BR:$BR,MATCH(AB56,Data!$A:$A,0),1)=0,"",INDEX(Data!$BR:$BR,MATCH(AB56,Data!$A:$A,0),1)))</f>
        <v/>
      </c>
      <c r="AB56" s="43" t="str" cm="1">
        <f t="array" aca="1" ref="AB56" ca="1">IFERROR(_xlfn.SINGLE(INDEX(Data!$A$1:AC$1009,_xlfn.AGGREGATE(15,6,(OFFSET(Data!$A$1,0,MATCH(AB$6,Data!$1:$1,0)-1,1000,1)=IF(AB$7="","Yes",AB$7))/(OFFSET(Data!$A$1,0,MATCH(AB$6,Data!$1:$1,0)-1,1000,1)=IF(AB$7="","Yes",AB$7))*ROW(Data!$C$1:$C$1009),ROW(AB56)-ROW(AB$7)),1)),"")</f>
        <v>NASA TV</v>
      </c>
      <c r="AC56" s="43" t="str">
        <f ca="1">IF(AD56="","",IF(INDEX(Data!$BR:$BR,MATCH(AD56,Data!$A:$A,0),1)=0,"",INDEX(Data!$BR:$BR,MATCH(AD56,Data!$A:$A,0),1)))</f>
        <v/>
      </c>
      <c r="AD56" s="43" t="str" cm="1">
        <f t="array" aca="1" ref="AD56" ca="1">IFERROR(_xlfn.SINGLE(INDEX(Data!$A$1:AE$1009,_xlfn.AGGREGATE(15,6,(OFFSET(Data!$A$1,0,MATCH(AD$6,Data!$1:$1,0)-1,1000,1)=IF(AD$7="","Yes",AD$7))/(OFFSET(Data!$A$1,0,MATCH(AD$6,Data!$1:$1,0)-1,1000,1)=IF(AD$7="","Yes",AD$7))*ROW(Data!$C$1:$C$1009),ROW(AD56)-ROW(AD$7)),1)),"")</f>
        <v>Golf Channel</v>
      </c>
      <c r="AE56" s="43" t="str">
        <f ca="1">IF(AF56="","",IF(INDEX(Data!$BR:$BR,MATCH(AF56,Data!$A:$A,0),1)=0,"",INDEX(Data!$BR:$BR,MATCH(AF56,Data!$A:$A,0),1)))</f>
        <v/>
      </c>
      <c r="AF56" s="43" t="str" cm="1">
        <f t="array" aca="1" ref="AF56" ca="1">IFERROR(_xlfn.SINGLE(INDEX(Data!$A$1:AM$1009,_xlfn.AGGREGATE(15,6,(OFFSET(Data!$A$1,0,MATCH(AF$6,Data!$1:$1,0)-1,1000,1)=IF(AF$7="","Yes",AF$7))/(OFFSET(Data!$A$1,0,MATCH(AF$6,Data!$1:$1,0)-1,1000,1)=IF(AF$7="","Yes",AF$7))*ROW(Data!$C$1:$C$1009),ROW(AF56)-ROW(AF$7)),1)),"")</f>
        <v/>
      </c>
      <c r="AG56" s="43" t="str">
        <f ca="1">IF(AH56="","",IF(INDEX(Data!$BR:$BR,MATCH(AH56,Data!$A:$A,0),1)=0,"",INDEX(Data!$BR:$BR,MATCH(AH56,Data!$A:$A,0),1)))</f>
        <v/>
      </c>
      <c r="AH56" s="43" t="str" cm="1">
        <f t="array" aca="1" ref="AH56" ca="1">IFERROR(_xlfn.SINGLE(INDEX(Data!$A$1:AO$1009,_xlfn.AGGREGATE(15,6,(OFFSET(Data!$A$1,0,MATCH(AH$6,Data!$1:$1,0)-1,1000,1)=IF(AH$7="","Yes",AH$7))/(OFFSET(Data!$A$1,0,MATCH(AH$6,Data!$1:$1,0)-1,1000,1)=IF(AH$7="","Yes",AH$7))*ROW(Data!$C$1:$C$1009),ROW(AH56)-ROW(AH$7)),1)),"")</f>
        <v/>
      </c>
      <c r="AI56" s="43" t="str">
        <f ca="1">IF(AJ56="","",IF(INDEX(Data!$BR:$BR,MATCH(AJ56,Data!$A:$A,0),1)=0,"",INDEX(Data!$BR:$BR,MATCH(AJ56,Data!$A:$A,0),1)))</f>
        <v/>
      </c>
      <c r="AJ56" s="43" t="str" cm="1">
        <f t="array" aca="1" ref="AJ56" ca="1">IFERROR(_xlfn.SINGLE(INDEX(Data!$A$1:AQ$1009,_xlfn.AGGREGATE(15,6,(OFFSET(Data!$A$1,0,MATCH(AJ$6,Data!$1:$1,0)-1,1000,1)=IF(AJ$7="","Yes",AJ$7))/(OFFSET(Data!$A$1,0,MATCH(AJ$6,Data!$1:$1,0)-1,1000,1)=IF(AJ$7="","Yes",AJ$7))*ROW(Data!$C$1:$C$1009),ROW(AJ56)-ROW(AJ$7)),1)),"")</f>
        <v>Mav TV</v>
      </c>
      <c r="AK56" s="43" t="str">
        <f ca="1">IF(AL56="","",IF(INDEX(Data!$BR:$BR,MATCH(AL56,Data!$A:$A,0),1)=0,"",INDEX(Data!$BR:$BR,MATCH(AL56,Data!$A:$A,0),1)))</f>
        <v/>
      </c>
      <c r="AL56" s="43" t="str" cm="1">
        <f t="array" aca="1" ref="AL56" ca="1">IFERROR(_xlfn.SINGLE(INDEX(Data!$A$1:AS$1009,_xlfn.AGGREGATE(15,6,(OFFSET(Data!$A$1,0,MATCH(AL$6,Data!$1:$1,0)-1,1000,1)=IF(AL$7="","Yes",AL$7))/(OFFSET(Data!$A$1,0,MATCH(AL$6,Data!$1:$1,0)-1,1000,1)=IF(AL$7="","Yes",AL$7))*ROW(Data!$C$1:$C$1009),ROW(AL56)-ROW(AL$7)),1)),"")</f>
        <v/>
      </c>
      <c r="AM56" s="43" t="str">
        <f ca="1">IF(AN56="","",IF(INDEX(Data!$BR:$BR,MATCH(AN56,Data!$A:$A,0),1)=0,"",INDEX(Data!$BR:$BR,MATCH(AN56,Data!$A:$A,0),1)))</f>
        <v/>
      </c>
      <c r="AN56" s="43" t="str" cm="1">
        <f t="array" aca="1" ref="AN56" ca="1">IFERROR(_xlfn.SINGLE(INDEX(Data!$A$1:AU$1009,_xlfn.AGGREGATE(15,6,(OFFSET(Data!$A$1,0,MATCH(AN$6,Data!$1:$1,0)-1,1000,1)=IF(AN$7="","Yes",AN$7))/(OFFSET(Data!$A$1,0,MATCH(AN$6,Data!$1:$1,0)-1,1000,1)=IF(AN$7="","Yes",AN$7))*ROW(Data!$C$1:$C$1009),ROW(AN56)-ROW(AN$7)),1)),"")</f>
        <v>Outdoor Channel</v>
      </c>
    </row>
    <row r="57" spans="1:40" ht="24" x14ac:dyDescent="0.4">
      <c r="A57" s="43" t="str">
        <f ca="1">IF(B57="","",IF(INDEX(Data!$BR:$BR,MATCH(B57,Data!$A:$A,0),1)=0,"",INDEX(Data!$BR:$BR,MATCH(B57,Data!$A:$A,0),1)))</f>
        <v/>
      </c>
      <c r="B57" s="43" t="str" cm="1">
        <f t="array" aca="1" ref="B57" ca="1">IFERROR(_xlfn.SINGLE(INDEX(Data!A$1:$A$1007,_xlfn.AGGREGATE(15,6,(OFFSET(Data!$A$1,0,MATCH(B$6,Data!$1:$1,0)-1,1000,1)=IF(B$7="","Yes",B$7))/(OFFSET(Data!$A$1,0,MATCH(B$6,Data!$1:$1,0)-1,1000,1)=IF(B$7="","Yes",B$7))*ROW(Data!$C$1:$C$1007),ROW(B57)-ROW(B$7)),1)),"")</f>
        <v>Revolt</v>
      </c>
      <c r="C57" s="43" t="str">
        <f ca="1">IF(D57="","",IF(INDEX(Data!$BR:$BR,MATCH(D57,Data!$A:$A,0),1)=0,"",INDEX(Data!$BR:$BR,MATCH(D57,Data!$A:$A,0),1)))</f>
        <v/>
      </c>
      <c r="D57" s="43" t="str" cm="1">
        <f t="array" aca="1" ref="D57" ca="1">IFERROR(_xlfn.SINGLE(INDEX(Data!$A$1:C$1007,_xlfn.AGGREGATE(15,6,(OFFSET(Data!$A$1,0,MATCH(D$6,Data!$1:$1,0)-1,1000,1)=IF(D$7="","Yes",D$7))/(OFFSET(Data!$A$1,0,MATCH(D$6,Data!$1:$1,0)-1,1000,1)=IF(D$7="","Yes",D$7))*ROW(Data!$C$1:$C$1007),ROW(D57)-ROW(D$7)),1)),"")</f>
        <v/>
      </c>
      <c r="E57" s="43" t="str">
        <f ca="1">IF(F57="","",IF(INDEX(Data!$BR:$BR,MATCH(F57,Data!$A:$A,0),1)=0,"",INDEX(Data!$BR:$BR,MATCH(F57,Data!$A:$A,0),1)))</f>
        <v/>
      </c>
      <c r="F57" s="43" t="str" cm="1">
        <f t="array" aca="1" ref="F57" ca="1">IFERROR(_xlfn.SINGLE(INDEX(Data!$A$1:E$1009,_xlfn.AGGREGATE(15,6,(OFFSET(Data!$A$1,0,MATCH(F$6,Data!$1:$1,0)-1,1000,1)=IF(F$7="","Yes",F$7))/(OFFSET(Data!$A$1,0,MATCH(F$6,Data!$1:$1,0)-1,1000,1)=IF(F$7="","Yes",F$7))*ROW(Data!$C$1:$C$1009),ROW(F57)-ROW(F$7)),1)),"")</f>
        <v/>
      </c>
      <c r="G57" s="43" t="str">
        <f ca="1">IF(H57="","",IF(INDEX(Data!$BR:$BR,MATCH(H57,Data!$A:$A,0),1)=0,"",INDEX(Data!$BR:$BR,MATCH(H57,Data!$A:$A,0),1)))</f>
        <v/>
      </c>
      <c r="H57" s="43" t="str" cm="1">
        <f t="array" aca="1" ref="H57" ca="1">IFERROR(_xlfn.SINGLE(INDEX(Data!$A$1:G$1009,_xlfn.AGGREGATE(15,6,(OFFSET(Data!$A$1,0,MATCH(H$6,Data!$1:$1,0)-1,1000,1)=IF(H$7="","Yes",H$7))/(OFFSET(Data!$A$1,0,MATCH(H$6,Data!$1:$1,0)-1,1000,1)=IF(H$7="","Yes",H$7))*ROW(Data!$C$1:$C$1009),ROW(H57)-ROW(H$7)),1)),"")</f>
        <v>TruTV</v>
      </c>
      <c r="I57" s="43" t="str">
        <f ca="1">IF(J57="","",IF(INDEX(Data!$BR:$BR,MATCH(J57,Data!$A:$A,0),1)=0,"",INDEX(Data!$BR:$BR,MATCH(J57,Data!$A:$A,0),1)))</f>
        <v/>
      </c>
      <c r="J57" s="43" t="str" cm="1">
        <f t="array" aca="1" ref="J57" ca="1">IFERROR(_xlfn.SINGLE(INDEX(Data!$A$1:J$1009,_xlfn.AGGREGATE(15,6,(OFFSET(Data!$A$1,0,MATCH(J$6,Data!$1:$1,0)-1,1000,1)=IF(J$7="","Yes",J$7))/(OFFSET(Data!$A$1,0,MATCH(J$6,Data!$1:$1,0)-1,1000,1)=IF(J$7="","Yes",J$7))*ROW(Data!$C$1:$C$1009),ROW(J57)-ROW(J$7)),1)),"")</f>
        <v>TNT</v>
      </c>
      <c r="K57" s="43" t="str">
        <f ca="1">IF(L57="","",IF(INDEX(Data!$BR:$BR,MATCH(L57,Data!$A:$A,0),1)=0,"",INDEX(Data!$BR:$BR,MATCH(L57,Data!$A:$A,0),1)))</f>
        <v/>
      </c>
      <c r="L57" s="43" t="str" cm="1">
        <f t="array" aca="1" ref="L57" ca="1">IFERROR(_xlfn.SINGLE(INDEX(Data!$A$1:L$1009,_xlfn.AGGREGATE(15,6,(OFFSET(Data!$A$1,0,MATCH(L$6,Data!$1:$1,0)-1,1000,1)=IF(L$7="","Yes",L$7))/(OFFSET(Data!$A$1,0,MATCH(L$6,Data!$1:$1,0)-1,1000,1)=IF(L$7="","Yes",L$7))*ROW(Data!$C$1:$C$1009),ROW(L57)-ROW(L$7)),1)),"")</f>
        <v>MTV</v>
      </c>
      <c r="M57" s="43" t="str">
        <f ca="1">IF(N57="","",IF(INDEX(Data!$BR:$BR,MATCH(N57,Data!$A:$A,0),1)=0,"",INDEX(Data!$BR:$BR,MATCH(N57,Data!$A:$A,0),1)))</f>
        <v/>
      </c>
      <c r="N57" s="43" t="str" cm="1">
        <f t="array" aca="1" ref="N57" ca="1">IFERROR(_xlfn.SINGLE(INDEX(Data!$A$1:N$1009,_xlfn.AGGREGATE(15,6,(OFFSET(Data!$A$1,0,MATCH(N$6,Data!$1:$1,0)-1,1000,1)=IF(N$7="","Yes",N$7))/(OFFSET(Data!$A$1,0,MATCH(N$6,Data!$1:$1,0)-1,1000,1)=IF(N$7="","Yes",N$7))*ROW(Data!$C$1:$C$1009),ROW(N57)-ROW(N$7)),1)),"")</f>
        <v>National Geographic</v>
      </c>
      <c r="O57" s="43" t="str">
        <f ca="1">IF(P57="","",IF(INDEX(Data!$BR:$BR,MATCH(P57,Data!$A:$A,0),1)=0,"",INDEX(Data!$BR:$BR,MATCH(P57,Data!$A:$A,0),1)))</f>
        <v/>
      </c>
      <c r="P57" s="43" t="str" cm="1">
        <f t="array" aca="1" ref="P57" ca="1">IFERROR(_xlfn.SINGLE(INDEX(Data!$A$1:Q$1009,_xlfn.AGGREGATE(15,6,(OFFSET(Data!$A$1,0,MATCH(P$6,Data!$1:$1,0)-1,1000,1)=IF(P$7="","Yes",P$7))/(OFFSET(Data!$A$1,0,MATCH(P$6,Data!$1:$1,0)-1,1000,1)=IF(P$7="","Yes",P$7))*ROW(Data!$C$1:$C$1009),ROW(P57)-ROW(P$7)),1)),"")</f>
        <v>HGTV</v>
      </c>
      <c r="Q57" s="43" t="str">
        <f ca="1">IF(R57="","",IF(INDEX(Data!$BR:$BR,MATCH(R57,Data!$A:$A,0),1)=0,"",INDEX(Data!$BR:$BR,MATCH(R57,Data!$A:$A,0),1)))</f>
        <v/>
      </c>
      <c r="R57" s="43" t="str" cm="1">
        <f t="array" aca="1" ref="R57" ca="1">IFERROR(_xlfn.SINGLE(INDEX(Data!$A$1:R$1009,_xlfn.AGGREGATE(15,6,(OFFSET(Data!$A$1,0,MATCH(R$6,Data!$1:$1,0)-1,1000,1)=IF(R$7="","Yes",R$7))/(OFFSET(Data!$A$1,0,MATCH(R$6,Data!$1:$1,0)-1,1000,1)=IF(R$7="","Yes",R$7))*ROW(Data!$C$1:$C$1009),ROW(R57)-ROW(R$7)),1)),"")</f>
        <v>Fox Business</v>
      </c>
      <c r="S57" s="43">
        <f ca="1">IF(T57="","",IF(INDEX(Data!$BR:$BR,MATCH(T57,Data!$A:$A,0),1)=0,"",INDEX(Data!$BR:$BR,MATCH(T57,Data!$A:$A,0),1)))</f>
        <v>1</v>
      </c>
      <c r="T57" s="43" t="str" cm="1">
        <f t="array" aca="1" ref="T57" ca="1">IFERROR(_xlfn.SINGLE(INDEX(Data!$A$1:S$1009,_xlfn.AGGREGATE(15,6,(OFFSET(Data!$A$1,0,MATCH(T$6,Data!$1:$1,0)-1,1000,1)=IF(T$7="","Yes",T$7))/(OFFSET(Data!$A$1,0,MATCH(T$6,Data!$1:$1,0)-1,1000,1)=IF(T$7="","Yes",T$7))*ROW(Data!$C$1:$C$1009),ROW(T57)-ROW(T$7)),1)),"")</f>
        <v>FOX</v>
      </c>
      <c r="U57" s="43" t="str">
        <f ca="1">IF(V57="","",IF(INDEX(Data!$BR:$BR,MATCH(V57,Data!$A:$A,0),1)=0,"",INDEX(Data!$BR:$BR,MATCH(V57,Data!$A:$A,0),1)))</f>
        <v/>
      </c>
      <c r="V57" s="43" t="str" cm="1">
        <f t="array" aca="1" ref="V57" ca="1">IFERROR(_xlfn.SINGLE(INDEX(Data!$A$1:T$1009,_xlfn.AGGREGATE(15,6,(OFFSET(Data!$A$1,0,MATCH(V$6,Data!$1:$1,0)-1,1000,1)=IF(V$7="","Yes",V$7))/(OFFSET(Data!$A$1,0,MATCH(V$6,Data!$1:$1,0)-1,1000,1)=IF(V$7="","Yes",V$7))*ROW(Data!$C$1:$C$1009),ROW(V57)-ROW(V$7)),1)),"")</f>
        <v>ESPNu</v>
      </c>
      <c r="W57" s="43" t="str">
        <f ca="1">IF(X57="","",IF(INDEX(Data!$BR:$BR,MATCH(X57,Data!$A:$A,0),1)=0,"",INDEX(Data!$BR:$BR,MATCH(X57,Data!$A:$A,0),1)))</f>
        <v/>
      </c>
      <c r="X57" s="43" t="str" cm="1">
        <f t="array" aca="1" ref="X57" ca="1">IFERROR(_xlfn.SINGLE(INDEX(Data!$A$1:Y$1009,_xlfn.AGGREGATE(15,6,(OFFSET(Data!$A$1,0,MATCH(X$6,Data!$1:$1,0)-1,1000,1)=IF(X$7="","Yes",X$7))/(OFFSET(Data!$A$1,0,MATCH(X$6,Data!$1:$1,0)-1,1000,1)=IF(X$7="","Yes",X$7))*ROW(Data!$C$1:$C$1009),ROW(X57)-ROW(X$7)),1)),"")</f>
        <v>Fox Sports 1</v>
      </c>
      <c r="Y57" s="43" t="str">
        <f ca="1">IF(Z57="","",IF(INDEX(Data!$BR:$BR,MATCH(Z57,Data!$A:$A,0),1)=0,"",INDEX(Data!$BR:$BR,MATCH(Z57,Data!$A:$A,0),1)))</f>
        <v/>
      </c>
      <c r="Z57" s="43" t="str" cm="1">
        <f t="array" aca="1" ref="Z57" ca="1">IFERROR(_xlfn.SINGLE(INDEX(Data!$A$1:AA$1009,_xlfn.AGGREGATE(15,6,(OFFSET(Data!$A$1,0,MATCH(Z$6,Data!$1:$1,0)-1,1000,1)=IF(Z$7="","Yes",Z$7))/(OFFSET(Data!$A$1,0,MATCH(Z$6,Data!$1:$1,0)-1,1000,1)=IF(Z$7="","Yes",Z$7))*ROW(Data!$C$1:$C$1009),ROW(Z57)-ROW(Z$7)),1)),"")</f>
        <v>Investigation Discovery</v>
      </c>
      <c r="AA57" s="43" t="str">
        <f ca="1">IF(AB57="","",IF(INDEX(Data!$BR:$BR,MATCH(AB57,Data!$A:$A,0),1)=0,"",INDEX(Data!$BR:$BR,MATCH(AB57,Data!$A:$A,0),1)))</f>
        <v/>
      </c>
      <c r="AB57" s="43" t="str" cm="1">
        <f t="array" aca="1" ref="AB57" ca="1">IFERROR(_xlfn.SINGLE(INDEX(Data!$A$1:AC$1009,_xlfn.AGGREGATE(15,6,(OFFSET(Data!$A$1,0,MATCH(AB$6,Data!$1:$1,0)-1,1000,1)=IF(AB$7="","Yes",AB$7))/(OFFSET(Data!$A$1,0,MATCH(AB$6,Data!$1:$1,0)-1,1000,1)=IF(AB$7="","Yes",AB$7))*ROW(Data!$C$1:$C$1009),ROW(AB57)-ROW(AB$7)),1)),"")</f>
        <v>Nat Geo Wild</v>
      </c>
      <c r="AC57" s="43" t="str">
        <f ca="1">IF(AD57="","",IF(INDEX(Data!$BR:$BR,MATCH(AD57,Data!$A:$A,0),1)=0,"",INDEX(Data!$BR:$BR,MATCH(AD57,Data!$A:$A,0),1)))</f>
        <v/>
      </c>
      <c r="AD57" s="43" t="str" cm="1">
        <f t="array" aca="1" ref="AD57" ca="1">IFERROR(_xlfn.SINGLE(INDEX(Data!$A$1:AE$1009,_xlfn.AGGREGATE(15,6,(OFFSET(Data!$A$1,0,MATCH(AD$6,Data!$1:$1,0)-1,1000,1)=IF(AD$7="","Yes",AD$7))/(OFFSET(Data!$A$1,0,MATCH(AD$6,Data!$1:$1,0)-1,1000,1)=IF(AD$7="","Yes",AD$7))*ROW(Data!$C$1:$C$1009),ROW(AD57)-ROW(AD$7)),1)),"")</f>
        <v>Hallmark</v>
      </c>
      <c r="AE57" s="43" t="str">
        <f ca="1">IF(AF57="","",IF(INDEX(Data!$BR:$BR,MATCH(AF57,Data!$A:$A,0),1)=0,"",INDEX(Data!$BR:$BR,MATCH(AF57,Data!$A:$A,0),1)))</f>
        <v/>
      </c>
      <c r="AF57" s="43" t="str" cm="1">
        <f t="array" aca="1" ref="AF57" ca="1">IFERROR(_xlfn.SINGLE(INDEX(Data!$A$1:AM$1009,_xlfn.AGGREGATE(15,6,(OFFSET(Data!$A$1,0,MATCH(AF$6,Data!$1:$1,0)-1,1000,1)=IF(AF$7="","Yes",AF$7))/(OFFSET(Data!$A$1,0,MATCH(AF$6,Data!$1:$1,0)-1,1000,1)=IF(AF$7="","Yes",AF$7))*ROW(Data!$C$1:$C$1009),ROW(AF57)-ROW(AF$7)),1)),"")</f>
        <v/>
      </c>
      <c r="AG57" s="43" t="str">
        <f ca="1">IF(AH57="","",IF(INDEX(Data!$BR:$BR,MATCH(AH57,Data!$A:$A,0),1)=0,"",INDEX(Data!$BR:$BR,MATCH(AH57,Data!$A:$A,0),1)))</f>
        <v/>
      </c>
      <c r="AH57" s="43" t="str" cm="1">
        <f t="array" aca="1" ref="AH57" ca="1">IFERROR(_xlfn.SINGLE(INDEX(Data!$A$1:AO$1009,_xlfn.AGGREGATE(15,6,(OFFSET(Data!$A$1,0,MATCH(AH$6,Data!$1:$1,0)-1,1000,1)=IF(AH$7="","Yes",AH$7))/(OFFSET(Data!$A$1,0,MATCH(AH$6,Data!$1:$1,0)-1,1000,1)=IF(AH$7="","Yes",AH$7))*ROW(Data!$C$1:$C$1009),ROW(AH57)-ROW(AH$7)),1)),"")</f>
        <v/>
      </c>
      <c r="AI57" s="43" t="str">
        <f ca="1">IF(AJ57="","",IF(INDEX(Data!$BR:$BR,MATCH(AJ57,Data!$A:$A,0),1)=0,"",INDEX(Data!$BR:$BR,MATCH(AJ57,Data!$A:$A,0),1)))</f>
        <v/>
      </c>
      <c r="AJ57" s="43" t="str" cm="1">
        <f t="array" aca="1" ref="AJ57" ca="1">IFERROR(_xlfn.SINGLE(INDEX(Data!$A$1:AQ$1009,_xlfn.AGGREGATE(15,6,(OFFSET(Data!$A$1,0,MATCH(AJ$6,Data!$1:$1,0)-1,1000,1)=IF(AJ$7="","Yes",AJ$7))/(OFFSET(Data!$A$1,0,MATCH(AJ$6,Data!$1:$1,0)-1,1000,1)=IF(AJ$7="","Yes",AJ$7))*ROW(Data!$C$1:$C$1009),ROW(AJ57)-ROW(AJ$7)),1)),"")</f>
        <v>Motor Trend</v>
      </c>
      <c r="AK57" s="43" t="str">
        <f ca="1">IF(AL57="","",IF(INDEX(Data!$BR:$BR,MATCH(AL57,Data!$A:$A,0),1)=0,"",INDEX(Data!$BR:$BR,MATCH(AL57,Data!$A:$A,0),1)))</f>
        <v/>
      </c>
      <c r="AL57" s="43" t="str" cm="1">
        <f t="array" aca="1" ref="AL57" ca="1">IFERROR(_xlfn.SINGLE(INDEX(Data!$A$1:AS$1009,_xlfn.AGGREGATE(15,6,(OFFSET(Data!$A$1,0,MATCH(AL$6,Data!$1:$1,0)-1,1000,1)=IF(AL$7="","Yes",AL$7))/(OFFSET(Data!$A$1,0,MATCH(AL$6,Data!$1:$1,0)-1,1000,1)=IF(AL$7="","Yes",AL$7))*ROW(Data!$C$1:$C$1009),ROW(AL57)-ROW(AL$7)),1)),"")</f>
        <v/>
      </c>
      <c r="AM57" s="43" t="str">
        <f ca="1">IF(AN57="","",IF(INDEX(Data!$BR:$BR,MATCH(AN57,Data!$A:$A,0),1)=0,"",INDEX(Data!$BR:$BR,MATCH(AN57,Data!$A:$A,0),1)))</f>
        <v/>
      </c>
      <c r="AN57" s="43" t="str" cm="1">
        <f t="array" aca="1" ref="AN57" ca="1">IFERROR(_xlfn.SINGLE(INDEX(Data!$A$1:AU$1009,_xlfn.AGGREGATE(15,6,(OFFSET(Data!$A$1,0,MATCH(AN$6,Data!$1:$1,0)-1,1000,1)=IF(AN$7="","Yes",AN$7))/(OFFSET(Data!$A$1,0,MATCH(AN$6,Data!$1:$1,0)-1,1000,1)=IF(AN$7="","Yes",AN$7))*ROW(Data!$C$1:$C$1009),ROW(AN57)-ROW(AN$7)),1)),"")</f>
        <v>Own</v>
      </c>
    </row>
    <row r="58" spans="1:40" ht="24" x14ac:dyDescent="0.4">
      <c r="A58" s="43" t="str">
        <f ca="1">IF(B58="","",IF(INDEX(Data!$BR:$BR,MATCH(B58,Data!$A:$A,0),1)=0,"",INDEX(Data!$BR:$BR,MATCH(B58,Data!$A:$A,0),1)))</f>
        <v/>
      </c>
      <c r="B58" s="43" t="str" cm="1">
        <f t="array" aca="1" ref="B58" ca="1">IFERROR(_xlfn.SINGLE(INDEX(Data!A$1:$A$1007,_xlfn.AGGREGATE(15,6,(OFFSET(Data!$A$1,0,MATCH(B$6,Data!$1:$1,0)-1,1000,1)=IF(B$7="","Yes",B$7))/(OFFSET(Data!$A$1,0,MATCH(B$6,Data!$1:$1,0)-1,1000,1)=IF(B$7="","Yes",B$7))*ROW(Data!$C$1:$C$1007),ROW(B58)-ROW(B$7)),1)),"")</f>
        <v>Science</v>
      </c>
      <c r="C58" s="43" t="str">
        <f ca="1">IF(D58="","",IF(INDEX(Data!$BR:$BR,MATCH(D58,Data!$A:$A,0),1)=0,"",INDEX(Data!$BR:$BR,MATCH(D58,Data!$A:$A,0),1)))</f>
        <v/>
      </c>
      <c r="D58" s="43" t="str" cm="1">
        <f t="array" aca="1" ref="D58" ca="1">IFERROR(_xlfn.SINGLE(INDEX(Data!$A$1:C$1007,_xlfn.AGGREGATE(15,6,(OFFSET(Data!$A$1,0,MATCH(D$6,Data!$1:$1,0)-1,1000,1)=IF(D$7="","Yes",D$7))/(OFFSET(Data!$A$1,0,MATCH(D$6,Data!$1:$1,0)-1,1000,1)=IF(D$7="","Yes",D$7))*ROW(Data!$C$1:$C$1007),ROW(D58)-ROW(D$7)),1)),"")</f>
        <v/>
      </c>
      <c r="E58" s="43" t="str">
        <f ca="1">IF(F58="","",IF(INDEX(Data!$BR:$BR,MATCH(F58,Data!$A:$A,0),1)=0,"",INDEX(Data!$BR:$BR,MATCH(F58,Data!$A:$A,0),1)))</f>
        <v/>
      </c>
      <c r="F58" s="43" t="str" cm="1">
        <f t="array" aca="1" ref="F58" ca="1">IFERROR(_xlfn.SINGLE(INDEX(Data!$A$1:E$1009,_xlfn.AGGREGATE(15,6,(OFFSET(Data!$A$1,0,MATCH(F$6,Data!$1:$1,0)-1,1000,1)=IF(F$7="","Yes",F$7))/(OFFSET(Data!$A$1,0,MATCH(F$6,Data!$1:$1,0)-1,1000,1)=IF(F$7="","Yes",F$7))*ROW(Data!$C$1:$C$1009),ROW(F58)-ROW(F$7)),1)),"")</f>
        <v/>
      </c>
      <c r="G58" s="43" t="str">
        <f ca="1">IF(H58="","",IF(INDEX(Data!$BR:$BR,MATCH(H58,Data!$A:$A,0),1)=0,"",INDEX(Data!$BR:$BR,MATCH(H58,Data!$A:$A,0),1)))</f>
        <v/>
      </c>
      <c r="H58" s="43" t="str" cm="1">
        <f t="array" aca="1" ref="H58" ca="1">IFERROR(_xlfn.SINGLE(INDEX(Data!$A$1:G$1009,_xlfn.AGGREGATE(15,6,(OFFSET(Data!$A$1,0,MATCH(H$6,Data!$1:$1,0)-1,1000,1)=IF(H$7="","Yes",H$7))/(OFFSET(Data!$A$1,0,MATCH(H$6,Data!$1:$1,0)-1,1000,1)=IF(H$7="","Yes",H$7))*ROW(Data!$C$1:$C$1009),ROW(H58)-ROW(H$7)),1)),"")</f>
        <v>USA Network</v>
      </c>
      <c r="I58" s="43" t="str">
        <f ca="1">IF(J58="","",IF(INDEX(Data!$BR:$BR,MATCH(J58,Data!$A:$A,0),1)=0,"",INDEX(Data!$BR:$BR,MATCH(J58,Data!$A:$A,0),1)))</f>
        <v/>
      </c>
      <c r="J58" s="43" t="str" cm="1">
        <f t="array" aca="1" ref="J58" ca="1">IFERROR(_xlfn.SINGLE(INDEX(Data!$A$1:J$1009,_xlfn.AGGREGATE(15,6,(OFFSET(Data!$A$1,0,MATCH(J$6,Data!$1:$1,0)-1,1000,1)=IF(J$7="","Yes",J$7))/(OFFSET(Data!$A$1,0,MATCH(J$6,Data!$1:$1,0)-1,1000,1)=IF(J$7="","Yes",J$7))*ROW(Data!$C$1:$C$1009),ROW(J58)-ROW(J$7)),1)),"")</f>
        <v>TruTV</v>
      </c>
      <c r="K58" s="43" t="str">
        <f ca="1">IF(L58="","",IF(INDEX(Data!$BR:$BR,MATCH(L58,Data!$A:$A,0),1)=0,"",INDEX(Data!$BR:$BR,MATCH(L58,Data!$A:$A,0),1)))</f>
        <v/>
      </c>
      <c r="L58" s="43" t="str" cm="1">
        <f t="array" aca="1" ref="L58" ca="1">IFERROR(_xlfn.SINGLE(INDEX(Data!$A$1:L$1009,_xlfn.AGGREGATE(15,6,(OFFSET(Data!$A$1,0,MATCH(L$6,Data!$1:$1,0)-1,1000,1)=IF(L$7="","Yes",L$7))/(OFFSET(Data!$A$1,0,MATCH(L$6,Data!$1:$1,0)-1,1000,1)=IF(L$7="","Yes",L$7))*ROW(Data!$C$1:$C$1009),ROW(L58)-ROW(L$7)),1)),"")</f>
        <v>MynetworkTV</v>
      </c>
      <c r="M58" s="43">
        <f ca="1">IF(N58="","",IF(INDEX(Data!$BR:$BR,MATCH(N58,Data!$A:$A,0),1)=0,"",INDEX(Data!$BR:$BR,MATCH(N58,Data!$A:$A,0),1)))</f>
        <v>1</v>
      </c>
      <c r="N58" s="43" t="str" cm="1">
        <f t="array" aca="1" ref="N58" ca="1">IFERROR(_xlfn.SINGLE(INDEX(Data!$A$1:N$1009,_xlfn.AGGREGATE(15,6,(OFFSET(Data!$A$1,0,MATCH(N$6,Data!$1:$1,0)-1,1000,1)=IF(N$7="","Yes",N$7))/(OFFSET(Data!$A$1,0,MATCH(N$6,Data!$1:$1,0)-1,1000,1)=IF(N$7="","Yes",N$7))*ROW(Data!$C$1:$C$1009),ROW(N58)-ROW(N$7)),1)),"")</f>
        <v>NBC</v>
      </c>
      <c r="O58" s="43" t="str">
        <f ca="1">IF(P58="","",IF(INDEX(Data!$BR:$BR,MATCH(P58,Data!$A:$A,0),1)=0,"",INDEX(Data!$BR:$BR,MATCH(P58,Data!$A:$A,0),1)))</f>
        <v/>
      </c>
      <c r="P58" s="43" t="str" cm="1">
        <f t="array" aca="1" ref="P58" ca="1">IFERROR(_xlfn.SINGLE(INDEX(Data!$A$1:Q$1009,_xlfn.AGGREGATE(15,6,(OFFSET(Data!$A$1,0,MATCH(P$6,Data!$1:$1,0)-1,1000,1)=IF(P$7="","Yes",P$7))/(OFFSET(Data!$A$1,0,MATCH(P$6,Data!$1:$1,0)-1,1000,1)=IF(P$7="","Yes",P$7))*ROW(Data!$C$1:$C$1009),ROW(P58)-ROW(P$7)),1)),"")</f>
        <v>History</v>
      </c>
      <c r="Q58" s="43" t="str">
        <f ca="1">IF(R58="","",IF(INDEX(Data!$BR:$BR,MATCH(R58,Data!$A:$A,0),1)=0,"",INDEX(Data!$BR:$BR,MATCH(R58,Data!$A:$A,0),1)))</f>
        <v/>
      </c>
      <c r="R58" s="43" t="str" cm="1">
        <f t="array" aca="1" ref="R58" ca="1">IFERROR(_xlfn.SINGLE(INDEX(Data!$A$1:R$1009,_xlfn.AGGREGATE(15,6,(OFFSET(Data!$A$1,0,MATCH(R$6,Data!$1:$1,0)-1,1000,1)=IF(R$7="","Yes",R$7))/(OFFSET(Data!$A$1,0,MATCH(R$6,Data!$1:$1,0)-1,1000,1)=IF(R$7="","Yes",R$7))*ROW(Data!$C$1:$C$1009),ROW(R58)-ROW(R$7)),1)),"")</f>
        <v>Fox News</v>
      </c>
      <c r="S58" s="43" t="str">
        <f ca="1">IF(T58="","",IF(INDEX(Data!$BR:$BR,MATCH(T58,Data!$A:$A,0),1)=0,"",INDEX(Data!$BR:$BR,MATCH(T58,Data!$A:$A,0),1)))</f>
        <v/>
      </c>
      <c r="T58" s="43" t="str" cm="1">
        <f t="array" aca="1" ref="T58" ca="1">IFERROR(_xlfn.SINGLE(INDEX(Data!$A$1:S$1009,_xlfn.AGGREGATE(15,6,(OFFSET(Data!$A$1,0,MATCH(T$6,Data!$1:$1,0)-1,1000,1)=IF(T$7="","Yes",T$7))/(OFFSET(Data!$A$1,0,MATCH(T$6,Data!$1:$1,0)-1,1000,1)=IF(T$7="","Yes",T$7))*ROW(Data!$C$1:$C$1009),ROW(T58)-ROW(T$7)),1)),"")</f>
        <v>Fox Business</v>
      </c>
      <c r="U58" s="43" t="str">
        <f ca="1">IF(V58="","",IF(INDEX(Data!$BR:$BR,MATCH(V58,Data!$A:$A,0),1)=0,"",INDEX(Data!$BR:$BR,MATCH(V58,Data!$A:$A,0),1)))</f>
        <v/>
      </c>
      <c r="V58" s="43" t="str" cm="1">
        <f t="array" aca="1" ref="V58" ca="1">IFERROR(_xlfn.SINGLE(INDEX(Data!$A$1:T$1009,_xlfn.AGGREGATE(15,6,(OFFSET(Data!$A$1,0,MATCH(V$6,Data!$1:$1,0)-1,1000,1)=IF(V$7="","Yes",V$7))/(OFFSET(Data!$A$1,0,MATCH(V$6,Data!$1:$1,0)-1,1000,1)=IF(V$7="","Yes",V$7))*ROW(Data!$C$1:$C$1009),ROW(V58)-ROW(V$7)),1)),"")</f>
        <v>FM</v>
      </c>
      <c r="W58" s="43" t="str">
        <f ca="1">IF(X58="","",IF(INDEX(Data!$BR:$BR,MATCH(X58,Data!$A:$A,0),1)=0,"",INDEX(Data!$BR:$BR,MATCH(X58,Data!$A:$A,0),1)))</f>
        <v/>
      </c>
      <c r="X58" s="43" t="str" cm="1">
        <f t="array" aca="1" ref="X58" ca="1">IFERROR(_xlfn.SINGLE(INDEX(Data!$A$1:Y$1009,_xlfn.AGGREGATE(15,6,(OFFSET(Data!$A$1,0,MATCH(X$6,Data!$1:$1,0)-1,1000,1)=IF(X$7="","Yes",X$7))/(OFFSET(Data!$A$1,0,MATCH(X$6,Data!$1:$1,0)-1,1000,1)=IF(X$7="","Yes",X$7))*ROW(Data!$C$1:$C$1009),ROW(X58)-ROW(X$7)),1)),"")</f>
        <v>Foxlife</v>
      </c>
      <c r="Y58" s="43" t="str">
        <f ca="1">IF(Z58="","",IF(INDEX(Data!$BR:$BR,MATCH(Z58,Data!$A:$A,0),1)=0,"",INDEX(Data!$BR:$BR,MATCH(Z58,Data!$A:$A,0),1)))</f>
        <v/>
      </c>
      <c r="Z58" s="43" t="str" cm="1">
        <f t="array" aca="1" ref="Z58" ca="1">IFERROR(_xlfn.SINGLE(INDEX(Data!$A$1:AA$1009,_xlfn.AGGREGATE(15,6,(OFFSET(Data!$A$1,0,MATCH(Z$6,Data!$1:$1,0)-1,1000,1)=IF(Z$7="","Yes",Z$7))/(OFFSET(Data!$A$1,0,MATCH(Z$6,Data!$1:$1,0)-1,1000,1)=IF(Z$7="","Yes",Z$7))*ROW(Data!$C$1:$C$1009),ROW(Z58)-ROW(Z$7)),1)),"")</f>
        <v>Local Now</v>
      </c>
      <c r="AA58" s="43">
        <f ca="1">IF(AB58="","",IF(INDEX(Data!$BR:$BR,MATCH(AB58,Data!$A:$A,0),1)=0,"",INDEX(Data!$BR:$BR,MATCH(AB58,Data!$A:$A,0),1)))</f>
        <v>1</v>
      </c>
      <c r="AB58" s="43" t="str" cm="1">
        <f t="array" aca="1" ref="AB58" ca="1">IFERROR(_xlfn.SINGLE(INDEX(Data!$A$1:AC$1009,_xlfn.AGGREGATE(15,6,(OFFSET(Data!$A$1,0,MATCH(AB$6,Data!$1:$1,0)-1,1000,1)=IF(AB$7="","Yes",AB$7))/(OFFSET(Data!$A$1,0,MATCH(AB$6,Data!$1:$1,0)-1,1000,1)=IF(AB$7="","Yes",AB$7))*ROW(Data!$C$1:$C$1009),ROW(AB58)-ROW(AB$7)),1)),"")</f>
        <v>NBC</v>
      </c>
      <c r="AC58" s="43" t="str">
        <f ca="1">IF(AD58="","",IF(INDEX(Data!$BR:$BR,MATCH(AD58,Data!$A:$A,0),1)=0,"",INDEX(Data!$BR:$BR,MATCH(AD58,Data!$A:$A,0),1)))</f>
        <v/>
      </c>
      <c r="AD58" s="43" t="str" cm="1">
        <f t="array" aca="1" ref="AD58" ca="1">IFERROR(_xlfn.SINGLE(INDEX(Data!$A$1:AE$1009,_xlfn.AGGREGATE(15,6,(OFFSET(Data!$A$1,0,MATCH(AD$6,Data!$1:$1,0)-1,1000,1)=IF(AD$7="","Yes",AD$7))/(OFFSET(Data!$A$1,0,MATCH(AD$6,Data!$1:$1,0)-1,1000,1)=IF(AD$7="","Yes",AD$7))*ROW(Data!$C$1:$C$1009),ROW(AD58)-ROW(AD$7)),1)),"")</f>
        <v>Hallmark Drama</v>
      </c>
      <c r="AE58" s="43" t="str">
        <f ca="1">IF(AF58="","",IF(INDEX(Data!$BR:$BR,MATCH(AF58,Data!$A:$A,0),1)=0,"",INDEX(Data!$BR:$BR,MATCH(AF58,Data!$A:$A,0),1)))</f>
        <v/>
      </c>
      <c r="AF58" s="43" t="str" cm="1">
        <f t="array" aca="1" ref="AF58" ca="1">IFERROR(_xlfn.SINGLE(INDEX(Data!$A$1:AM$1009,_xlfn.AGGREGATE(15,6,(OFFSET(Data!$A$1,0,MATCH(AF$6,Data!$1:$1,0)-1,1000,1)=IF(AF$7="","Yes",AF$7))/(OFFSET(Data!$A$1,0,MATCH(AF$6,Data!$1:$1,0)-1,1000,1)=IF(AF$7="","Yes",AF$7))*ROW(Data!$C$1:$C$1009),ROW(AF58)-ROW(AF$7)),1)),"")</f>
        <v/>
      </c>
      <c r="AG58" s="43" t="str">
        <f ca="1">IF(AH58="","",IF(INDEX(Data!$BR:$BR,MATCH(AH58,Data!$A:$A,0),1)=0,"",INDEX(Data!$BR:$BR,MATCH(AH58,Data!$A:$A,0),1)))</f>
        <v/>
      </c>
      <c r="AH58" s="43" t="str" cm="1">
        <f t="array" aca="1" ref="AH58" ca="1">IFERROR(_xlfn.SINGLE(INDEX(Data!$A$1:AO$1009,_xlfn.AGGREGATE(15,6,(OFFSET(Data!$A$1,0,MATCH(AH$6,Data!$1:$1,0)-1,1000,1)=IF(AH$7="","Yes",AH$7))/(OFFSET(Data!$A$1,0,MATCH(AH$6,Data!$1:$1,0)-1,1000,1)=IF(AH$7="","Yes",AH$7))*ROW(Data!$C$1:$C$1009),ROW(AH58)-ROW(AH$7)),1)),"")</f>
        <v/>
      </c>
      <c r="AI58" s="43" t="str">
        <f ca="1">IF(AJ58="","",IF(INDEX(Data!$BR:$BR,MATCH(AJ58,Data!$A:$A,0),1)=0,"",INDEX(Data!$BR:$BR,MATCH(AJ58,Data!$A:$A,0),1)))</f>
        <v/>
      </c>
      <c r="AJ58" s="43" t="str" cm="1">
        <f t="array" aca="1" ref="AJ58" ca="1">IFERROR(_xlfn.SINGLE(INDEX(Data!$A$1:AQ$1009,_xlfn.AGGREGATE(15,6,(OFFSET(Data!$A$1,0,MATCH(AJ$6,Data!$1:$1,0)-1,1000,1)=IF(AJ$7="","Yes",AJ$7))/(OFFSET(Data!$A$1,0,MATCH(AJ$6,Data!$1:$1,0)-1,1000,1)=IF(AJ$7="","Yes",AJ$7))*ROW(Data!$C$1:$C$1009),ROW(AJ58)-ROW(AJ$7)),1)),"")</f>
        <v>MTV</v>
      </c>
      <c r="AK58" s="43" t="str">
        <f ca="1">IF(AL58="","",IF(INDEX(Data!$BR:$BR,MATCH(AL58,Data!$A:$A,0),1)=0,"",INDEX(Data!$BR:$BR,MATCH(AL58,Data!$A:$A,0),1)))</f>
        <v/>
      </c>
      <c r="AL58" s="43" t="str" cm="1">
        <f t="array" aca="1" ref="AL58" ca="1">IFERROR(_xlfn.SINGLE(INDEX(Data!$A$1:AS$1009,_xlfn.AGGREGATE(15,6,(OFFSET(Data!$A$1,0,MATCH(AL$6,Data!$1:$1,0)-1,1000,1)=IF(AL$7="","Yes",AL$7))/(OFFSET(Data!$A$1,0,MATCH(AL$6,Data!$1:$1,0)-1,1000,1)=IF(AL$7="","Yes",AL$7))*ROW(Data!$C$1:$C$1009),ROW(AL58)-ROW(AL$7)),1)),"")</f>
        <v/>
      </c>
      <c r="AM58" s="43" t="str">
        <f ca="1">IF(AN58="","",IF(INDEX(Data!$BR:$BR,MATCH(AN58,Data!$A:$A,0),1)=0,"",INDEX(Data!$BR:$BR,MATCH(AN58,Data!$A:$A,0),1)))</f>
        <v/>
      </c>
      <c r="AN58" s="43" t="str" cm="1">
        <f t="array" aca="1" ref="AN58" ca="1">IFERROR(_xlfn.SINGLE(INDEX(Data!$A$1:AU$1009,_xlfn.AGGREGATE(15,6,(OFFSET(Data!$A$1,0,MATCH(AN$6,Data!$1:$1,0)-1,1000,1)=IF(AN$7="","Yes",AN$7))/(OFFSET(Data!$A$1,0,MATCH(AN$6,Data!$1:$1,0)-1,1000,1)=IF(AN$7="","Yes",AN$7))*ROW(Data!$C$1:$C$1009),ROW(AN58)-ROW(AN$7)),1)),"")</f>
        <v>Paramount Network</v>
      </c>
    </row>
    <row r="59" spans="1:40" ht="24" x14ac:dyDescent="0.4">
      <c r="A59" s="43" t="str">
        <f ca="1">IF(B59="","",IF(INDEX(Data!$BR:$BR,MATCH(B59,Data!$A:$A,0),1)=0,"",INDEX(Data!$BR:$BR,MATCH(B59,Data!$A:$A,0),1)))</f>
        <v/>
      </c>
      <c r="B59" s="43" t="str" cm="1">
        <f t="array" aca="1" ref="B59" ca="1">IFERROR(_xlfn.SINGLE(INDEX(Data!A$1:$A$1007,_xlfn.AGGREGATE(15,6,(OFFSET(Data!$A$1,0,MATCH(B$6,Data!$1:$1,0)-1,1000,1)=IF(B$7="","Yes",B$7))/(OFFSET(Data!$A$1,0,MATCH(B$6,Data!$1:$1,0)-1,1000,1)=IF(B$7="","Yes",B$7))*ROW(Data!$C$1:$C$1007),ROW(B59)-ROW(B$7)),1)),"")</f>
        <v>Sundance TV</v>
      </c>
      <c r="C59" s="43" t="str">
        <f ca="1">IF(D59="","",IF(INDEX(Data!$BR:$BR,MATCH(D59,Data!$A:$A,0),1)=0,"",INDEX(Data!$BR:$BR,MATCH(D59,Data!$A:$A,0),1)))</f>
        <v/>
      </c>
      <c r="D59" s="43" t="str" cm="1">
        <f t="array" aca="1" ref="D59" ca="1">IFERROR(_xlfn.SINGLE(INDEX(Data!$A$1:C$1007,_xlfn.AGGREGATE(15,6,(OFFSET(Data!$A$1,0,MATCH(D$6,Data!$1:$1,0)-1,1000,1)=IF(D$7="","Yes",D$7))/(OFFSET(Data!$A$1,0,MATCH(D$6,Data!$1:$1,0)-1,1000,1)=IF(D$7="","Yes",D$7))*ROW(Data!$C$1:$C$1007),ROW(D59)-ROW(D$7)),1)),"")</f>
        <v/>
      </c>
      <c r="E59" s="43" t="str">
        <f ca="1">IF(F59="","",IF(INDEX(Data!$BR:$BR,MATCH(F59,Data!$A:$A,0),1)=0,"",INDEX(Data!$BR:$BR,MATCH(F59,Data!$A:$A,0),1)))</f>
        <v/>
      </c>
      <c r="F59" s="43" t="str" cm="1">
        <f t="array" aca="1" ref="F59" ca="1">IFERROR(_xlfn.SINGLE(INDEX(Data!$A$1:E$1009,_xlfn.AGGREGATE(15,6,(OFFSET(Data!$A$1,0,MATCH(F$6,Data!$1:$1,0)-1,1000,1)=IF(F$7="","Yes",F$7))/(OFFSET(Data!$A$1,0,MATCH(F$6,Data!$1:$1,0)-1,1000,1)=IF(F$7="","Yes",F$7))*ROW(Data!$C$1:$C$1009),ROW(F59)-ROW(F$7)),1)),"")</f>
        <v/>
      </c>
      <c r="G59" s="43" t="str">
        <f ca="1">IF(H59="","",IF(INDEX(Data!$BR:$BR,MATCH(H59,Data!$A:$A,0),1)=0,"",INDEX(Data!$BR:$BR,MATCH(H59,Data!$A:$A,0),1)))</f>
        <v/>
      </c>
      <c r="H59" s="43" t="str" cm="1">
        <f t="array" aca="1" ref="H59" ca="1">IFERROR(_xlfn.SINGLE(INDEX(Data!$A$1:G$1009,_xlfn.AGGREGATE(15,6,(OFFSET(Data!$A$1,0,MATCH(H$6,Data!$1:$1,0)-1,1000,1)=IF(H$7="","Yes",H$7))/(OFFSET(Data!$A$1,0,MATCH(H$6,Data!$1:$1,0)-1,1000,1)=IF(H$7="","Yes",H$7))*ROW(Data!$C$1:$C$1009),ROW(H59)-ROW(H$7)),1)),"")</f>
        <v>Viceland</v>
      </c>
      <c r="I59" s="43" t="str">
        <f ca="1">IF(J59="","",IF(INDEX(Data!$BR:$BR,MATCH(J59,Data!$A:$A,0),1)=0,"",INDEX(Data!$BR:$BR,MATCH(J59,Data!$A:$A,0),1)))</f>
        <v/>
      </c>
      <c r="J59" s="43" t="str" cm="1">
        <f t="array" aca="1" ref="J59" ca="1">IFERROR(_xlfn.SINGLE(INDEX(Data!$A$1:J$1009,_xlfn.AGGREGATE(15,6,(OFFSET(Data!$A$1,0,MATCH(J$6,Data!$1:$1,0)-1,1000,1)=IF(J$7="","Yes",J$7))/(OFFSET(Data!$A$1,0,MATCH(J$6,Data!$1:$1,0)-1,1000,1)=IF(J$7="","Yes",J$7))*ROW(Data!$C$1:$C$1009),ROW(J59)-ROW(J$7)),1)),"")</f>
        <v>Turner Classic Movies</v>
      </c>
      <c r="K59" s="43" t="str">
        <f ca="1">IF(L59="","",IF(INDEX(Data!$BR:$BR,MATCH(L59,Data!$A:$A,0),1)=0,"",INDEX(Data!$BR:$BR,MATCH(L59,Data!$A:$A,0),1)))</f>
        <v/>
      </c>
      <c r="L59" s="43" t="str" cm="1">
        <f t="array" aca="1" ref="L59" ca="1">IFERROR(_xlfn.SINGLE(INDEX(Data!$A$1:L$1009,_xlfn.AGGREGATE(15,6,(OFFSET(Data!$A$1,0,MATCH(L$6,Data!$1:$1,0)-1,1000,1)=IF(L$7="","Yes",L$7))/(OFFSET(Data!$A$1,0,MATCH(L$6,Data!$1:$1,0)-1,1000,1)=IF(L$7="","Yes",L$7))*ROW(Data!$C$1:$C$1009),ROW(L59)-ROW(L$7)),1)),"")</f>
        <v>Nat Geo Wild</v>
      </c>
      <c r="M59" s="43" t="str">
        <f ca="1">IF(N59="","",IF(INDEX(Data!$BR:$BR,MATCH(N59,Data!$A:$A,0),1)=0,"",INDEX(Data!$BR:$BR,MATCH(N59,Data!$A:$A,0),1)))</f>
        <v/>
      </c>
      <c r="N59" s="43" t="str" cm="1">
        <f t="array" aca="1" ref="N59" ca="1">IFERROR(_xlfn.SINGLE(INDEX(Data!$A$1:N$1009,_xlfn.AGGREGATE(15,6,(OFFSET(Data!$A$1,0,MATCH(N$6,Data!$1:$1,0)-1,1000,1)=IF(N$7="","Yes",N$7))/(OFFSET(Data!$A$1,0,MATCH(N$6,Data!$1:$1,0)-1,1000,1)=IF(N$7="","Yes",N$7))*ROW(Data!$C$1:$C$1009),ROW(N59)-ROW(N$7)),1)),"")</f>
        <v>NBC Sports Network</v>
      </c>
      <c r="O59" s="43" t="str">
        <f ca="1">IF(P59="","",IF(INDEX(Data!$BR:$BR,MATCH(P59,Data!$A:$A,0),1)=0,"",INDEX(Data!$BR:$BR,MATCH(P59,Data!$A:$A,0),1)))</f>
        <v/>
      </c>
      <c r="P59" s="43" t="str" cm="1">
        <f t="array" aca="1" ref="P59" ca="1">IFERROR(_xlfn.SINGLE(INDEX(Data!$A$1:Q$1009,_xlfn.AGGREGATE(15,6,(OFFSET(Data!$A$1,0,MATCH(P$6,Data!$1:$1,0)-1,1000,1)=IF(P$7="","Yes",P$7))/(OFFSET(Data!$A$1,0,MATCH(P$6,Data!$1:$1,0)-1,1000,1)=IF(P$7="","Yes",P$7))*ROW(Data!$C$1:$C$1009),ROW(P59)-ROW(P$7)),1)),"")</f>
        <v>HLN</v>
      </c>
      <c r="Q59" s="43" t="str">
        <f ca="1">IF(R59="","",IF(INDEX(Data!$BR:$BR,MATCH(R59,Data!$A:$A,0),1)=0,"",INDEX(Data!$BR:$BR,MATCH(R59,Data!$A:$A,0),1)))</f>
        <v/>
      </c>
      <c r="R59" s="43" t="str" cm="1">
        <f t="array" aca="1" ref="R59" ca="1">IFERROR(_xlfn.SINGLE(INDEX(Data!$A$1:R$1009,_xlfn.AGGREGATE(15,6,(OFFSET(Data!$A$1,0,MATCH(R$6,Data!$1:$1,0)-1,1000,1)=IF(R$7="","Yes",R$7))/(OFFSET(Data!$A$1,0,MATCH(R$6,Data!$1:$1,0)-1,1000,1)=IF(R$7="","Yes",R$7))*ROW(Data!$C$1:$C$1009),ROW(R59)-ROW(R$7)),1)),"")</f>
        <v>Fox Sports 1</v>
      </c>
      <c r="S59" s="43" t="str">
        <f ca="1">IF(T59="","",IF(INDEX(Data!$BR:$BR,MATCH(T59,Data!$A:$A,0),1)=0,"",INDEX(Data!$BR:$BR,MATCH(T59,Data!$A:$A,0),1)))</f>
        <v/>
      </c>
      <c r="T59" s="43" t="str" cm="1">
        <f t="array" aca="1" ref="T59" ca="1">IFERROR(_xlfn.SINGLE(INDEX(Data!$A$1:S$1009,_xlfn.AGGREGATE(15,6,(OFFSET(Data!$A$1,0,MATCH(T$6,Data!$1:$1,0)-1,1000,1)=IF(T$7="","Yes",T$7))/(OFFSET(Data!$A$1,0,MATCH(T$6,Data!$1:$1,0)-1,1000,1)=IF(T$7="","Yes",T$7))*ROW(Data!$C$1:$C$1009),ROW(T59)-ROW(T$7)),1)),"")</f>
        <v>Fox News</v>
      </c>
      <c r="U59" s="43" t="str">
        <f ca="1">IF(V59="","",IF(INDEX(Data!$BR:$BR,MATCH(V59,Data!$A:$A,0),1)=0,"",INDEX(Data!$BR:$BR,MATCH(V59,Data!$A:$A,0),1)))</f>
        <v/>
      </c>
      <c r="V59" s="43" t="str" cm="1">
        <f t="array" aca="1" ref="V59" ca="1">IFERROR(_xlfn.SINGLE(INDEX(Data!$A$1:T$1009,_xlfn.AGGREGATE(15,6,(OFFSET(Data!$A$1,0,MATCH(V$6,Data!$1:$1,0)-1,1000,1)=IF(V$7="","Yes",V$7))/(OFFSET(Data!$A$1,0,MATCH(V$6,Data!$1:$1,0)-1,1000,1)=IF(V$7="","Yes",V$7))*ROW(Data!$C$1:$C$1009),ROW(V59)-ROW(V$7)),1)),"")</f>
        <v>Food Network</v>
      </c>
      <c r="W59" s="43" t="str">
        <f ca="1">IF(X59="","",IF(INDEX(Data!$BR:$BR,MATCH(X59,Data!$A:$A,0),1)=0,"",INDEX(Data!$BR:$BR,MATCH(X59,Data!$A:$A,0),1)))</f>
        <v/>
      </c>
      <c r="X59" s="43" t="str" cm="1">
        <f t="array" aca="1" ref="X59" ca="1">IFERROR(_xlfn.SINGLE(INDEX(Data!$A$1:Y$1009,_xlfn.AGGREGATE(15,6,(OFFSET(Data!$A$1,0,MATCH(X$6,Data!$1:$1,0)-1,1000,1)=IF(X$7="","Yes",X$7))/(OFFSET(Data!$A$1,0,MATCH(X$6,Data!$1:$1,0)-1,1000,1)=IF(X$7="","Yes",X$7))*ROW(Data!$C$1:$C$1009),ROW(X59)-ROW(X$7)),1)),"")</f>
        <v>Freeform</v>
      </c>
      <c r="Y59" s="43" t="str">
        <f ca="1">IF(Z59="","",IF(INDEX(Data!$BR:$BR,MATCH(Z59,Data!$A:$A,0),1)=0,"",INDEX(Data!$BR:$BR,MATCH(Z59,Data!$A:$A,0),1)))</f>
        <v/>
      </c>
      <c r="Z59" s="43" t="str" cm="1">
        <f t="array" aca="1" ref="Z59" ca="1">IFERROR(_xlfn.SINGLE(INDEX(Data!$A$1:AA$1009,_xlfn.AGGREGATE(15,6,(OFFSET(Data!$A$1,0,MATCH(Z$6,Data!$1:$1,0)-1,1000,1)=IF(Z$7="","Yes",Z$7))/(OFFSET(Data!$A$1,0,MATCH(Z$6,Data!$1:$1,0)-1,1000,1)=IF(Z$7="","Yes",Z$7))*ROW(Data!$C$1:$C$1009),ROW(Z59)-ROW(Z$7)),1)),"")</f>
        <v>Los Angeles Football Club</v>
      </c>
      <c r="AA59" s="43" t="str">
        <f ca="1">IF(AB59="","",IF(INDEX(Data!$BR:$BR,MATCH(AB59,Data!$A:$A,0),1)=0,"",INDEX(Data!$BR:$BR,MATCH(AB59,Data!$A:$A,0),1)))</f>
        <v/>
      </c>
      <c r="AB59" s="43" t="str" cm="1">
        <f t="array" aca="1" ref="AB59" ca="1">IFERROR(_xlfn.SINGLE(INDEX(Data!$A$1:AC$1009,_xlfn.AGGREGATE(15,6,(OFFSET(Data!$A$1,0,MATCH(AB$6,Data!$1:$1,0)-1,1000,1)=IF(AB$7="","Yes",AB$7))/(OFFSET(Data!$A$1,0,MATCH(AB$6,Data!$1:$1,0)-1,1000,1)=IF(AB$7="","Yes",AB$7))*ROW(Data!$C$1:$C$1009),ROW(AB59)-ROW(AB$7)),1)),"")</f>
        <v>NBC Sports Network</v>
      </c>
      <c r="AC59" s="43" t="str">
        <f ca="1">IF(AD59="","",IF(INDEX(Data!$BR:$BR,MATCH(AD59,Data!$A:$A,0),1)=0,"",INDEX(Data!$BR:$BR,MATCH(AD59,Data!$A:$A,0),1)))</f>
        <v/>
      </c>
      <c r="AD59" s="43" t="str" cm="1">
        <f t="array" aca="1" ref="AD59" ca="1">IFERROR(_xlfn.SINGLE(INDEX(Data!$A$1:AE$1009,_xlfn.AGGREGATE(15,6,(OFFSET(Data!$A$1,0,MATCH(AD$6,Data!$1:$1,0)-1,1000,1)=IF(AD$7="","Yes",AD$7))/(OFFSET(Data!$A$1,0,MATCH(AD$6,Data!$1:$1,0)-1,1000,1)=IF(AD$7="","Yes",AD$7))*ROW(Data!$C$1:$C$1009),ROW(AD59)-ROW(AD$7)),1)),"")</f>
        <v>Hallmark Movies &amp; Mysteries</v>
      </c>
      <c r="AE59" s="43" t="str">
        <f ca="1">IF(AF59="","",IF(INDEX(Data!$BR:$BR,MATCH(AF59,Data!$A:$A,0),1)=0,"",INDEX(Data!$BR:$BR,MATCH(AF59,Data!$A:$A,0),1)))</f>
        <v/>
      </c>
      <c r="AF59" s="43" t="str" cm="1">
        <f t="array" aca="1" ref="AF59" ca="1">IFERROR(_xlfn.SINGLE(INDEX(Data!$A$1:AM$1009,_xlfn.AGGREGATE(15,6,(OFFSET(Data!$A$1,0,MATCH(AF$6,Data!$1:$1,0)-1,1000,1)=IF(AF$7="","Yes",AF$7))/(OFFSET(Data!$A$1,0,MATCH(AF$6,Data!$1:$1,0)-1,1000,1)=IF(AF$7="","Yes",AF$7))*ROW(Data!$C$1:$C$1009),ROW(AF59)-ROW(AF$7)),1)),"")</f>
        <v/>
      </c>
      <c r="AG59" s="43" t="str">
        <f ca="1">IF(AH59="","",IF(INDEX(Data!$BR:$BR,MATCH(AH59,Data!$A:$A,0),1)=0,"",INDEX(Data!$BR:$BR,MATCH(AH59,Data!$A:$A,0),1)))</f>
        <v/>
      </c>
      <c r="AH59" s="43" t="str" cm="1">
        <f t="array" aca="1" ref="AH59" ca="1">IFERROR(_xlfn.SINGLE(INDEX(Data!$A$1:AO$1009,_xlfn.AGGREGATE(15,6,(OFFSET(Data!$A$1,0,MATCH(AH$6,Data!$1:$1,0)-1,1000,1)=IF(AH$7="","Yes",AH$7))/(OFFSET(Data!$A$1,0,MATCH(AH$6,Data!$1:$1,0)-1,1000,1)=IF(AH$7="","Yes",AH$7))*ROW(Data!$C$1:$C$1009),ROW(AH59)-ROW(AH$7)),1)),"")</f>
        <v/>
      </c>
      <c r="AI59" s="43" t="str">
        <f ca="1">IF(AJ59="","",IF(INDEX(Data!$BR:$BR,MATCH(AJ59,Data!$A:$A,0),1)=0,"",INDEX(Data!$BR:$BR,MATCH(AJ59,Data!$A:$A,0),1)))</f>
        <v/>
      </c>
      <c r="AJ59" s="43" t="str" cm="1">
        <f t="array" aca="1" ref="AJ59" ca="1">IFERROR(_xlfn.SINGLE(INDEX(Data!$A$1:AQ$1009,_xlfn.AGGREGATE(15,6,(OFFSET(Data!$A$1,0,MATCH(AJ$6,Data!$1:$1,0)-1,1000,1)=IF(AJ$7="","Yes",AJ$7))/(OFFSET(Data!$A$1,0,MATCH(AJ$6,Data!$1:$1,0)-1,1000,1)=IF(AJ$7="","Yes",AJ$7))*ROW(Data!$C$1:$C$1009),ROW(AJ59)-ROW(AJ$7)),1)),"")</f>
        <v>Nat Geo Wild</v>
      </c>
      <c r="AK59" s="43" t="str">
        <f ca="1">IF(AL59="","",IF(INDEX(Data!$BR:$BR,MATCH(AL59,Data!$A:$A,0),1)=0,"",INDEX(Data!$BR:$BR,MATCH(AL59,Data!$A:$A,0),1)))</f>
        <v/>
      </c>
      <c r="AL59" s="43" t="str" cm="1">
        <f t="array" aca="1" ref="AL59" ca="1">IFERROR(_xlfn.SINGLE(INDEX(Data!$A$1:AS$1009,_xlfn.AGGREGATE(15,6,(OFFSET(Data!$A$1,0,MATCH(AL$6,Data!$1:$1,0)-1,1000,1)=IF(AL$7="","Yes",AL$7))/(OFFSET(Data!$A$1,0,MATCH(AL$6,Data!$1:$1,0)-1,1000,1)=IF(AL$7="","Yes",AL$7))*ROW(Data!$C$1:$C$1009),ROW(AL59)-ROW(AL$7)),1)),"")</f>
        <v/>
      </c>
      <c r="AM59" s="43" t="str">
        <f ca="1">IF(AN59="","",IF(INDEX(Data!$BR:$BR,MATCH(AN59,Data!$A:$A,0),1)=0,"",INDEX(Data!$BR:$BR,MATCH(AN59,Data!$A:$A,0),1)))</f>
        <v/>
      </c>
      <c r="AN59" s="43" t="str" cm="1">
        <f t="array" aca="1" ref="AN59" ca="1">IFERROR(_xlfn.SINGLE(INDEX(Data!$A$1:AU$1009,_xlfn.AGGREGATE(15,6,(OFFSET(Data!$A$1,0,MATCH(AN$6,Data!$1:$1,0)-1,1000,1)=IF(AN$7="","Yes",AN$7))/(OFFSET(Data!$A$1,0,MATCH(AN$6,Data!$1:$1,0)-1,1000,1)=IF(AN$7="","Yes",AN$7))*ROW(Data!$C$1:$C$1009),ROW(AN59)-ROW(AN$7)),1)),"")</f>
        <v>Science</v>
      </c>
    </row>
    <row r="60" spans="1:40" ht="24" x14ac:dyDescent="0.4">
      <c r="A60" s="43" t="str">
        <f ca="1">IF(B60="","",IF(INDEX(Data!$BR:$BR,MATCH(B60,Data!$A:$A,0),1)=0,"",INDEX(Data!$BR:$BR,MATCH(B60,Data!$A:$A,0),1)))</f>
        <v/>
      </c>
      <c r="B60" s="43" t="str" cm="1">
        <f t="array" aca="1" ref="B60" ca="1">IFERROR(_xlfn.SINGLE(INDEX(Data!A$1:$A$1007,_xlfn.AGGREGATE(15,6,(OFFSET(Data!$A$1,0,MATCH(B$6,Data!$1:$1,0)-1,1000,1)=IF(B$7="","Yes",B$7))/(OFFSET(Data!$A$1,0,MATCH(B$6,Data!$1:$1,0)-1,1000,1)=IF(B$7="","Yes",B$7))*ROW(Data!$C$1:$C$1007),ROW(B60)-ROW(B$7)),1)),"")</f>
        <v>Tastemade</v>
      </c>
      <c r="C60" s="43" t="str">
        <f ca="1">IF(D60="","",IF(INDEX(Data!$BR:$BR,MATCH(D60,Data!$A:$A,0),1)=0,"",INDEX(Data!$BR:$BR,MATCH(D60,Data!$A:$A,0),1)))</f>
        <v/>
      </c>
      <c r="D60" s="43" t="str" cm="1">
        <f t="array" aca="1" ref="D60" ca="1">IFERROR(_xlfn.SINGLE(INDEX(Data!$A$1:C$1007,_xlfn.AGGREGATE(15,6,(OFFSET(Data!$A$1,0,MATCH(D$6,Data!$1:$1,0)-1,1000,1)=IF(D$7="","Yes",D$7))/(OFFSET(Data!$A$1,0,MATCH(D$6,Data!$1:$1,0)-1,1000,1)=IF(D$7="","Yes",D$7))*ROW(Data!$C$1:$C$1007),ROW(D60)-ROW(D$7)),1)),"")</f>
        <v/>
      </c>
      <c r="E60" s="43" t="str">
        <f ca="1">IF(F60="","",IF(INDEX(Data!$BR:$BR,MATCH(F60,Data!$A:$A,0),1)=0,"",INDEX(Data!$BR:$BR,MATCH(F60,Data!$A:$A,0),1)))</f>
        <v/>
      </c>
      <c r="F60" s="43" t="str" cm="1">
        <f t="array" aca="1" ref="F60" ca="1">IFERROR(_xlfn.SINGLE(INDEX(Data!$A$1:E$1009,_xlfn.AGGREGATE(15,6,(OFFSET(Data!$A$1,0,MATCH(F$6,Data!$1:$1,0)-1,1000,1)=IF(F$7="","Yes",F$7))/(OFFSET(Data!$A$1,0,MATCH(F$6,Data!$1:$1,0)-1,1000,1)=IF(F$7="","Yes",F$7))*ROW(Data!$C$1:$C$1009),ROW(F60)-ROW(F$7)),1)),"")</f>
        <v/>
      </c>
      <c r="G60" s="43" t="str">
        <f ca="1">IF(H60="","",IF(INDEX(Data!$BR:$BR,MATCH(H60,Data!$A:$A,0),1)=0,"",INDEX(Data!$BR:$BR,MATCH(H60,Data!$A:$A,0),1)))</f>
        <v/>
      </c>
      <c r="H60" s="43" t="str" cm="1">
        <f t="array" aca="1" ref="H60" ca="1">IFERROR(_xlfn.SINGLE(INDEX(Data!$A$1:G$1009,_xlfn.AGGREGATE(15,6,(OFFSET(Data!$A$1,0,MATCH(H$6,Data!$1:$1,0)-1,1000,1)=IF(H$7="","Yes",H$7))/(OFFSET(Data!$A$1,0,MATCH(H$6,Data!$1:$1,0)-1,1000,1)=IF(H$7="","Yes",H$7))*ROW(Data!$C$1:$C$1009),ROW(H60)-ROW(H$7)),1)),"")</f>
        <v/>
      </c>
      <c r="I60" s="43" t="str">
        <f ca="1">IF(J60="","",IF(INDEX(Data!$BR:$BR,MATCH(J60,Data!$A:$A,0),1)=0,"",INDEX(Data!$BR:$BR,MATCH(J60,Data!$A:$A,0),1)))</f>
        <v/>
      </c>
      <c r="J60" s="43" t="str" cm="1">
        <f t="array" aca="1" ref="J60" ca="1">IFERROR(_xlfn.SINGLE(INDEX(Data!$A$1:J$1009,_xlfn.AGGREGATE(15,6,(OFFSET(Data!$A$1,0,MATCH(J$6,Data!$1:$1,0)-1,1000,1)=IF(J$7="","Yes",J$7))/(OFFSET(Data!$A$1,0,MATCH(J$6,Data!$1:$1,0)-1,1000,1)=IF(J$7="","Yes",J$7))*ROW(Data!$C$1:$C$1009),ROW(J60)-ROW(J$7)),1)),"")</f>
        <v>Universal Kids</v>
      </c>
      <c r="K60" s="43" t="str">
        <f ca="1">IF(L60="","",IF(INDEX(Data!$BR:$BR,MATCH(L60,Data!$A:$A,0),1)=0,"",INDEX(Data!$BR:$BR,MATCH(L60,Data!$A:$A,0),1)))</f>
        <v/>
      </c>
      <c r="L60" s="43" t="str" cm="1">
        <f t="array" aca="1" ref="L60" ca="1">IFERROR(_xlfn.SINGLE(INDEX(Data!$A$1:L$1009,_xlfn.AGGREGATE(15,6,(OFFSET(Data!$A$1,0,MATCH(L$6,Data!$1:$1,0)-1,1000,1)=IF(L$7="","Yes",L$7))/(OFFSET(Data!$A$1,0,MATCH(L$6,Data!$1:$1,0)-1,1000,1)=IF(L$7="","Yes",L$7))*ROW(Data!$C$1:$C$1009),ROW(L60)-ROW(L$7)),1)),"")</f>
        <v>National Geographic</v>
      </c>
      <c r="M60" s="43" t="str">
        <f ca="1">IF(N60="","",IF(INDEX(Data!$BR:$BR,MATCH(N60,Data!$A:$A,0),1)=0,"",INDEX(Data!$BR:$BR,MATCH(N60,Data!$A:$A,0),1)))</f>
        <v/>
      </c>
      <c r="N60" s="43" t="str" cm="1">
        <f t="array" aca="1" ref="N60" ca="1">IFERROR(_xlfn.SINGLE(INDEX(Data!$A$1:N$1009,_xlfn.AGGREGATE(15,6,(OFFSET(Data!$A$1,0,MATCH(N$6,Data!$1:$1,0)-1,1000,1)=IF(N$7="","Yes",N$7))/(OFFSET(Data!$A$1,0,MATCH(N$6,Data!$1:$1,0)-1,1000,1)=IF(N$7="","Yes",N$7))*ROW(Data!$C$1:$C$1009),ROW(N60)-ROW(N$7)),1)),"")</f>
        <v>Nickelodeon</v>
      </c>
      <c r="O60" s="43" t="str">
        <f ca="1">IF(P60="","",IF(INDEX(Data!$BR:$BR,MATCH(P60,Data!$A:$A,0),1)=0,"",INDEX(Data!$BR:$BR,MATCH(P60,Data!$A:$A,0),1)))</f>
        <v/>
      </c>
      <c r="P60" s="43" t="str" cm="1">
        <f t="array" aca="1" ref="P60" ca="1">IFERROR(_xlfn.SINGLE(INDEX(Data!$A$1:Q$1009,_xlfn.AGGREGATE(15,6,(OFFSET(Data!$A$1,0,MATCH(P$6,Data!$1:$1,0)-1,1000,1)=IF(P$7="","Yes",P$7))/(OFFSET(Data!$A$1,0,MATCH(P$6,Data!$1:$1,0)-1,1000,1)=IF(P$7="","Yes",P$7))*ROW(Data!$C$1:$C$1009),ROW(P60)-ROW(P$7)),1)),"")</f>
        <v>IFC</v>
      </c>
      <c r="Q60" s="43" t="str">
        <f ca="1">IF(R60="","",IF(INDEX(Data!$BR:$BR,MATCH(R60,Data!$A:$A,0),1)=0,"",INDEX(Data!$BR:$BR,MATCH(R60,Data!$A:$A,0),1)))</f>
        <v/>
      </c>
      <c r="R60" s="43" t="str" cm="1">
        <f t="array" aca="1" ref="R60" ca="1">IFERROR(_xlfn.SINGLE(INDEX(Data!$A$1:R$1009,_xlfn.AGGREGATE(15,6,(OFFSET(Data!$A$1,0,MATCH(R$6,Data!$1:$1,0)-1,1000,1)=IF(R$7="","Yes",R$7))/(OFFSET(Data!$A$1,0,MATCH(R$6,Data!$1:$1,0)-1,1000,1)=IF(R$7="","Yes",R$7))*ROW(Data!$C$1:$C$1009),ROW(R60)-ROW(R$7)),1)),"")</f>
        <v>Fox Sports 2</v>
      </c>
      <c r="S60" s="43" t="str">
        <f ca="1">IF(T60="","",IF(INDEX(Data!$BR:$BR,MATCH(T60,Data!$A:$A,0),1)=0,"",INDEX(Data!$BR:$BR,MATCH(T60,Data!$A:$A,0),1)))</f>
        <v/>
      </c>
      <c r="T60" s="43" t="str" cm="1">
        <f t="array" aca="1" ref="T60" ca="1">IFERROR(_xlfn.SINGLE(INDEX(Data!$A$1:S$1009,_xlfn.AGGREGATE(15,6,(OFFSET(Data!$A$1,0,MATCH(T$6,Data!$1:$1,0)-1,1000,1)=IF(T$7="","Yes",T$7))/(OFFSET(Data!$A$1,0,MATCH(T$6,Data!$1:$1,0)-1,1000,1)=IF(T$7="","Yes",T$7))*ROW(Data!$C$1:$C$1009),ROW(T60)-ROW(T$7)),1)),"")</f>
        <v>Fox Sports 1</v>
      </c>
      <c r="U60" s="43">
        <f ca="1">IF(V60="","",IF(INDEX(Data!$BR:$BR,MATCH(V60,Data!$A:$A,0),1)=0,"",INDEX(Data!$BR:$BR,MATCH(V60,Data!$A:$A,0),1)))</f>
        <v>1</v>
      </c>
      <c r="V60" s="43" t="str" cm="1">
        <f t="array" aca="1" ref="V60" ca="1">IFERROR(_xlfn.SINGLE(INDEX(Data!$A$1:T$1009,_xlfn.AGGREGATE(15,6,(OFFSET(Data!$A$1,0,MATCH(V$6,Data!$1:$1,0)-1,1000,1)=IF(V$7="","Yes",V$7))/(OFFSET(Data!$A$1,0,MATCH(V$6,Data!$1:$1,0)-1,1000,1)=IF(V$7="","Yes",V$7))*ROW(Data!$C$1:$C$1009),ROW(V60)-ROW(V$7)),1)),"")</f>
        <v>FOX</v>
      </c>
      <c r="W60" s="43" t="str">
        <f ca="1">IF(X60="","",IF(INDEX(Data!$BR:$BR,MATCH(X60,Data!$A:$A,0),1)=0,"",INDEX(Data!$BR:$BR,MATCH(X60,Data!$A:$A,0),1)))</f>
        <v/>
      </c>
      <c r="X60" s="43" t="str" cm="1">
        <f t="array" aca="1" ref="X60" ca="1">IFERROR(_xlfn.SINGLE(INDEX(Data!$A$1:Y$1009,_xlfn.AGGREGATE(15,6,(OFFSET(Data!$A$1,0,MATCH(X$6,Data!$1:$1,0)-1,1000,1)=IF(X$7="","Yes",X$7))/(OFFSET(Data!$A$1,0,MATCH(X$6,Data!$1:$1,0)-1,1000,1)=IF(X$7="","Yes",X$7))*ROW(Data!$C$1:$C$1009),ROW(X60)-ROW(X$7)),1)),"")</f>
        <v>FX</v>
      </c>
      <c r="Y60" s="43" t="str">
        <f ca="1">IF(Z60="","",IF(INDEX(Data!$BR:$BR,MATCH(Z60,Data!$A:$A,0),1)=0,"",INDEX(Data!$BR:$BR,MATCH(Z60,Data!$A:$A,0),1)))</f>
        <v/>
      </c>
      <c r="Z60" s="43" t="str" cm="1">
        <f t="array" aca="1" ref="Z60" ca="1">IFERROR(_xlfn.SINGLE(INDEX(Data!$A$1:AA$1009,_xlfn.AGGREGATE(15,6,(OFFSET(Data!$A$1,0,MATCH(Z$6,Data!$1:$1,0)-1,1000,1)=IF(Z$7="","Yes",Z$7))/(OFFSET(Data!$A$1,0,MATCH(Z$6,Data!$1:$1,0)-1,1000,1)=IF(Z$7="","Yes",Z$7))*ROW(Data!$C$1:$C$1009),ROW(Z60)-ROW(Z$7)),1)),"")</f>
        <v>MLB Game of the Week</v>
      </c>
      <c r="AA60" s="43" t="str">
        <f ca="1">IF(AB60="","",IF(INDEX(Data!$BR:$BR,MATCH(AB60,Data!$A:$A,0),1)=0,"",INDEX(Data!$BR:$BR,MATCH(AB60,Data!$A:$A,0),1)))</f>
        <v/>
      </c>
      <c r="AB60" s="43" t="str" cm="1">
        <f t="array" aca="1" ref="AB60" ca="1">IFERROR(_xlfn.SINGLE(INDEX(Data!$A$1:AC$1009,_xlfn.AGGREGATE(15,6,(OFFSET(Data!$A$1,0,MATCH(AB$6,Data!$1:$1,0)-1,1000,1)=IF(AB$7="","Yes",AB$7))/(OFFSET(Data!$A$1,0,MATCH(AB$6,Data!$1:$1,0)-1,1000,1)=IF(AB$7="","Yes",AB$7))*ROW(Data!$C$1:$C$1009),ROW(AB60)-ROW(AB$7)),1)),"")</f>
        <v>Olympic Channel</v>
      </c>
      <c r="AC60" s="43" t="str">
        <f ca="1">IF(AD60="","",IF(INDEX(Data!$BR:$BR,MATCH(AD60,Data!$A:$A,0),1)=0,"",INDEX(Data!$BR:$BR,MATCH(AD60,Data!$A:$A,0),1)))</f>
        <v/>
      </c>
      <c r="AD60" s="43" t="str" cm="1">
        <f t="array" aca="1" ref="AD60" ca="1">IFERROR(_xlfn.SINGLE(INDEX(Data!$A$1:AE$1009,_xlfn.AGGREGATE(15,6,(OFFSET(Data!$A$1,0,MATCH(AD$6,Data!$1:$1,0)-1,1000,1)=IF(AD$7="","Yes",AD$7))/(OFFSET(Data!$A$1,0,MATCH(AD$6,Data!$1:$1,0)-1,1000,1)=IF(AD$7="","Yes",AD$7))*ROW(Data!$C$1:$C$1009),ROW(AD60)-ROW(AD$7)),1)),"")</f>
        <v>HGTV</v>
      </c>
      <c r="AE60" s="43" t="str">
        <f ca="1">IF(AF60="","",IF(INDEX(Data!$BR:$BR,MATCH(AF60,Data!$A:$A,0),1)=0,"",INDEX(Data!$BR:$BR,MATCH(AF60,Data!$A:$A,0),1)))</f>
        <v/>
      </c>
      <c r="AF60" s="43" t="str" cm="1">
        <f t="array" aca="1" ref="AF60" ca="1">IFERROR(_xlfn.SINGLE(INDEX(Data!$A$1:AM$1009,_xlfn.AGGREGATE(15,6,(OFFSET(Data!$A$1,0,MATCH(AF$6,Data!$1:$1,0)-1,1000,1)=IF(AF$7="","Yes",AF$7))/(OFFSET(Data!$A$1,0,MATCH(AF$6,Data!$1:$1,0)-1,1000,1)=IF(AF$7="","Yes",AF$7))*ROW(Data!$C$1:$C$1009),ROW(AF60)-ROW(AF$7)),1)),"")</f>
        <v/>
      </c>
      <c r="AG60" s="43" t="str">
        <f ca="1">IF(AH60="","",IF(INDEX(Data!$BR:$BR,MATCH(AH60,Data!$A:$A,0),1)=0,"",INDEX(Data!$BR:$BR,MATCH(AH60,Data!$A:$A,0),1)))</f>
        <v/>
      </c>
      <c r="AH60" s="43" t="str" cm="1">
        <f t="array" aca="1" ref="AH60" ca="1">IFERROR(_xlfn.SINGLE(INDEX(Data!$A$1:AO$1009,_xlfn.AGGREGATE(15,6,(OFFSET(Data!$A$1,0,MATCH(AH$6,Data!$1:$1,0)-1,1000,1)=IF(AH$7="","Yes",AH$7))/(OFFSET(Data!$A$1,0,MATCH(AH$6,Data!$1:$1,0)-1,1000,1)=IF(AH$7="","Yes",AH$7))*ROW(Data!$C$1:$C$1009),ROW(AH60)-ROW(AH$7)),1)),"")</f>
        <v/>
      </c>
      <c r="AI60" s="43" t="str">
        <f ca="1">IF(AJ60="","",IF(INDEX(Data!$BR:$BR,MATCH(AJ60,Data!$A:$A,0),1)=0,"",INDEX(Data!$BR:$BR,MATCH(AJ60,Data!$A:$A,0),1)))</f>
        <v/>
      </c>
      <c r="AJ60" s="43" t="str" cm="1">
        <f t="array" aca="1" ref="AJ60" ca="1">IFERROR(_xlfn.SINGLE(INDEX(Data!$A$1:AQ$1009,_xlfn.AGGREGATE(15,6,(OFFSET(Data!$A$1,0,MATCH(AJ$6,Data!$1:$1,0)-1,1000,1)=IF(AJ$7="","Yes",AJ$7))/(OFFSET(Data!$A$1,0,MATCH(AJ$6,Data!$1:$1,0)-1,1000,1)=IF(AJ$7="","Yes",AJ$7))*ROW(Data!$C$1:$C$1009),ROW(AJ60)-ROW(AJ$7)),1)),"")</f>
        <v>National Geographic</v>
      </c>
      <c r="AK60" s="43" t="str">
        <f ca="1">IF(AL60="","",IF(INDEX(Data!$BR:$BR,MATCH(AL60,Data!$A:$A,0),1)=0,"",INDEX(Data!$BR:$BR,MATCH(AL60,Data!$A:$A,0),1)))</f>
        <v/>
      </c>
      <c r="AL60" s="43" t="str" cm="1">
        <f t="array" aca="1" ref="AL60" ca="1">IFERROR(_xlfn.SINGLE(INDEX(Data!$A$1:AS$1009,_xlfn.AGGREGATE(15,6,(OFFSET(Data!$A$1,0,MATCH(AL$6,Data!$1:$1,0)-1,1000,1)=IF(AL$7="","Yes",AL$7))/(OFFSET(Data!$A$1,0,MATCH(AL$6,Data!$1:$1,0)-1,1000,1)=IF(AL$7="","Yes",AL$7))*ROW(Data!$C$1:$C$1009),ROW(AL60)-ROW(AL$7)),1)),"")</f>
        <v/>
      </c>
      <c r="AM60" s="43" t="str">
        <f ca="1">IF(AN60="","",IF(INDEX(Data!$BR:$BR,MATCH(AN60,Data!$A:$A,0),1)=0,"",INDEX(Data!$BR:$BR,MATCH(AN60,Data!$A:$A,0),1)))</f>
        <v/>
      </c>
      <c r="AN60" s="43" t="str" cm="1">
        <f t="array" aca="1" ref="AN60" ca="1">IFERROR(_xlfn.SINGLE(INDEX(Data!$A$1:AU$1009,_xlfn.AGGREGATE(15,6,(OFFSET(Data!$A$1,0,MATCH(AN$6,Data!$1:$1,0)-1,1000,1)=IF(AN$7="","Yes",AN$7))/(OFFSET(Data!$A$1,0,MATCH(AN$6,Data!$1:$1,0)-1,1000,1)=IF(AN$7="","Yes",AN$7))*ROW(Data!$C$1:$C$1009),ROW(AN60)-ROW(AN$7)),1)),"")</f>
        <v>Teen Nick</v>
      </c>
    </row>
    <row r="61" spans="1:40" ht="24" x14ac:dyDescent="0.4">
      <c r="A61" s="43" t="str">
        <f ca="1">IF(B61="","",IF(INDEX(Data!$BR:$BR,MATCH(B61,Data!$A:$A,0),1)=0,"",INDEX(Data!$BR:$BR,MATCH(B61,Data!$A:$A,0),1)))</f>
        <v/>
      </c>
      <c r="B61" s="43" t="str" cm="1">
        <f t="array" aca="1" ref="B61" ca="1">IFERROR(_xlfn.SINGLE(INDEX(Data!A$1:$A$1007,_xlfn.AGGREGATE(15,6,(OFFSET(Data!$A$1,0,MATCH(B$6,Data!$1:$1,0)-1,1000,1)=IF(B$7="","Yes",B$7))/(OFFSET(Data!$A$1,0,MATCH(B$6,Data!$1:$1,0)-1,1000,1)=IF(B$7="","Yes",B$7))*ROW(Data!$C$1:$C$1007),ROW(B61)-ROW(B$7)),1)),"")</f>
        <v>Teen Nick</v>
      </c>
      <c r="C61" s="43" t="str">
        <f ca="1">IF(D61="","",IF(INDEX(Data!$BR:$BR,MATCH(D61,Data!$A:$A,0),1)=0,"",INDEX(Data!$BR:$BR,MATCH(D61,Data!$A:$A,0),1)))</f>
        <v/>
      </c>
      <c r="D61" s="43" t="str" cm="1">
        <f t="array" aca="1" ref="D61" ca="1">IFERROR(_xlfn.SINGLE(INDEX(Data!$A$1:C$1007,_xlfn.AGGREGATE(15,6,(OFFSET(Data!$A$1,0,MATCH(D$6,Data!$1:$1,0)-1,1000,1)=IF(D$7="","Yes",D$7))/(OFFSET(Data!$A$1,0,MATCH(D$6,Data!$1:$1,0)-1,1000,1)=IF(D$7="","Yes",D$7))*ROW(Data!$C$1:$C$1007),ROW(D61)-ROW(D$7)),1)),"")</f>
        <v/>
      </c>
      <c r="E61" s="43" t="str">
        <f ca="1">IF(F61="","",IF(INDEX(Data!$BR:$BR,MATCH(F61,Data!$A:$A,0),1)=0,"",INDEX(Data!$BR:$BR,MATCH(F61,Data!$A:$A,0),1)))</f>
        <v/>
      </c>
      <c r="F61" s="43" t="str" cm="1">
        <f t="array" aca="1" ref="F61" ca="1">IFERROR(_xlfn.SINGLE(INDEX(Data!$A$1:E$1009,_xlfn.AGGREGATE(15,6,(OFFSET(Data!$A$1,0,MATCH(F$6,Data!$1:$1,0)-1,1000,1)=IF(F$7="","Yes",F$7))/(OFFSET(Data!$A$1,0,MATCH(F$6,Data!$1:$1,0)-1,1000,1)=IF(F$7="","Yes",F$7))*ROW(Data!$C$1:$C$1009),ROW(F61)-ROW(F$7)),1)),"")</f>
        <v/>
      </c>
      <c r="G61" s="43" t="str">
        <f ca="1">IF(H61="","",IF(INDEX(Data!$BR:$BR,MATCH(H61,Data!$A:$A,0),1)=0,"",INDEX(Data!$BR:$BR,MATCH(H61,Data!$A:$A,0),1)))</f>
        <v/>
      </c>
      <c r="H61" s="43" t="str" cm="1">
        <f t="array" aca="1" ref="H61" ca="1">IFERROR(_xlfn.SINGLE(INDEX(Data!$A$1:G$1009,_xlfn.AGGREGATE(15,6,(OFFSET(Data!$A$1,0,MATCH(H$6,Data!$1:$1,0)-1,1000,1)=IF(H$7="","Yes",H$7))/(OFFSET(Data!$A$1,0,MATCH(H$6,Data!$1:$1,0)-1,1000,1)=IF(H$7="","Yes",H$7))*ROW(Data!$C$1:$C$1009),ROW(H61)-ROW(H$7)),1)),"")</f>
        <v/>
      </c>
      <c r="I61" s="43" t="str">
        <f ca="1">IF(J61="","",IF(INDEX(Data!$BR:$BR,MATCH(J61,Data!$A:$A,0),1)=0,"",INDEX(Data!$BR:$BR,MATCH(J61,Data!$A:$A,0),1)))</f>
        <v/>
      </c>
      <c r="J61" s="43" t="str" cm="1">
        <f t="array" aca="1" ref="J61" ca="1">IFERROR(_xlfn.SINGLE(INDEX(Data!$A$1:J$1009,_xlfn.AGGREGATE(15,6,(OFFSET(Data!$A$1,0,MATCH(J$6,Data!$1:$1,0)-1,1000,1)=IF(J$7="","Yes",J$7))/(OFFSET(Data!$A$1,0,MATCH(J$6,Data!$1:$1,0)-1,1000,1)=IF(J$7="","Yes",J$7))*ROW(Data!$C$1:$C$1009),ROW(J61)-ROW(J$7)),1)),"")</f>
        <v>USA Network</v>
      </c>
      <c r="K61" s="43">
        <f ca="1">IF(L61="","",IF(INDEX(Data!$BR:$BR,MATCH(L61,Data!$A:$A,0),1)=0,"",INDEX(Data!$BR:$BR,MATCH(L61,Data!$A:$A,0),1)))</f>
        <v>1</v>
      </c>
      <c r="L61" s="43" t="str" cm="1">
        <f t="array" aca="1" ref="L61" ca="1">IFERROR(_xlfn.SINGLE(INDEX(Data!$A$1:L$1009,_xlfn.AGGREGATE(15,6,(OFFSET(Data!$A$1,0,MATCH(L$6,Data!$1:$1,0)-1,1000,1)=IF(L$7="","Yes",L$7))/(OFFSET(Data!$A$1,0,MATCH(L$6,Data!$1:$1,0)-1,1000,1)=IF(L$7="","Yes",L$7))*ROW(Data!$C$1:$C$1009),ROW(L61)-ROW(L$7)),1)),"")</f>
        <v>NBC</v>
      </c>
      <c r="M61" s="43" t="str">
        <f ca="1">IF(N61="","",IF(INDEX(Data!$BR:$BR,MATCH(N61,Data!$A:$A,0),1)=0,"",INDEX(Data!$BR:$BR,MATCH(N61,Data!$A:$A,0),1)))</f>
        <v/>
      </c>
      <c r="N61" s="43" t="str" cm="1">
        <f t="array" aca="1" ref="N61" ca="1">IFERROR(_xlfn.SINGLE(INDEX(Data!$A$1:N$1009,_xlfn.AGGREGATE(15,6,(OFFSET(Data!$A$1,0,MATCH(N$6,Data!$1:$1,0)-1,1000,1)=IF(N$7="","Yes",N$7))/(OFFSET(Data!$A$1,0,MATCH(N$6,Data!$1:$1,0)-1,1000,1)=IF(N$7="","Yes",N$7))*ROW(Data!$C$1:$C$1009),ROW(N61)-ROW(N$7)),1)),"")</f>
        <v>One American News</v>
      </c>
      <c r="O61" s="43" t="str">
        <f ca="1">IF(P61="","",IF(INDEX(Data!$BR:$BR,MATCH(P61,Data!$A:$A,0),1)=0,"",INDEX(Data!$BR:$BR,MATCH(P61,Data!$A:$A,0),1)))</f>
        <v/>
      </c>
      <c r="P61" s="43" t="str" cm="1">
        <f t="array" aca="1" ref="P61" ca="1">IFERROR(_xlfn.SINGLE(INDEX(Data!$A$1:Q$1009,_xlfn.AGGREGATE(15,6,(OFFSET(Data!$A$1,0,MATCH(P$6,Data!$1:$1,0)-1,1000,1)=IF(P$7="","Yes",P$7))/(OFFSET(Data!$A$1,0,MATCH(P$6,Data!$1:$1,0)-1,1000,1)=IF(P$7="","Yes",P$7))*ROW(Data!$C$1:$C$1009),ROW(P61)-ROW(P$7)),1)),"")</f>
        <v>Investigation Discovery</v>
      </c>
      <c r="Q61" s="43" t="str">
        <f ca="1">IF(R61="","",IF(INDEX(Data!$BR:$BR,MATCH(R61,Data!$A:$A,0),1)=0,"",INDEX(Data!$BR:$BR,MATCH(R61,Data!$A:$A,0),1)))</f>
        <v/>
      </c>
      <c r="R61" s="43" t="str" cm="1">
        <f t="array" aca="1" ref="R61" ca="1">IFERROR(_xlfn.SINGLE(INDEX(Data!$A$1:R$1009,_xlfn.AGGREGATE(15,6,(OFFSET(Data!$A$1,0,MATCH(R$6,Data!$1:$1,0)-1,1000,1)=IF(R$7="","Yes",R$7))/(OFFSET(Data!$A$1,0,MATCH(R$6,Data!$1:$1,0)-1,1000,1)=IF(R$7="","Yes",R$7))*ROW(Data!$C$1:$C$1009),ROW(R61)-ROW(R$7)),1)),"")</f>
        <v>Fox Sports Regionals</v>
      </c>
      <c r="S61" s="43" t="str">
        <f ca="1">IF(T61="","",IF(INDEX(Data!$BR:$BR,MATCH(T61,Data!$A:$A,0),1)=0,"",INDEX(Data!$BR:$BR,MATCH(T61,Data!$A:$A,0),1)))</f>
        <v/>
      </c>
      <c r="T61" s="43" t="str" cm="1">
        <f t="array" aca="1" ref="T61" ca="1">IFERROR(_xlfn.SINGLE(INDEX(Data!$A$1:S$1009,_xlfn.AGGREGATE(15,6,(OFFSET(Data!$A$1,0,MATCH(T$6,Data!$1:$1,0)-1,1000,1)=IF(T$7="","Yes",T$7))/(OFFSET(Data!$A$1,0,MATCH(T$6,Data!$1:$1,0)-1,1000,1)=IF(T$7="","Yes",T$7))*ROW(Data!$C$1:$C$1009),ROW(T61)-ROW(T$7)),1)),"")</f>
        <v>Fox Sports 2</v>
      </c>
      <c r="U61" s="43" t="str">
        <f ca="1">IF(V61="","",IF(INDEX(Data!$BR:$BR,MATCH(V61,Data!$A:$A,0),1)=0,"",INDEX(Data!$BR:$BR,MATCH(V61,Data!$A:$A,0),1)))</f>
        <v/>
      </c>
      <c r="V61" s="43" t="str" cm="1">
        <f t="array" aca="1" ref="V61" ca="1">IFERROR(_xlfn.SINGLE(INDEX(Data!$A$1:T$1009,_xlfn.AGGREGATE(15,6,(OFFSET(Data!$A$1,0,MATCH(V$6,Data!$1:$1,0)-1,1000,1)=IF(V$7="","Yes",V$7))/(OFFSET(Data!$A$1,0,MATCH(V$6,Data!$1:$1,0)-1,1000,1)=IF(V$7="","Yes",V$7))*ROW(Data!$C$1:$C$1009),ROW(V61)-ROW(V$7)),1)),"")</f>
        <v>Fox Business</v>
      </c>
      <c r="W61" s="43" t="str">
        <f ca="1">IF(X61="","",IF(INDEX(Data!$BR:$BR,MATCH(X61,Data!$A:$A,0),1)=0,"",INDEX(Data!$BR:$BR,MATCH(X61,Data!$A:$A,0),1)))</f>
        <v/>
      </c>
      <c r="X61" s="43" t="str" cm="1">
        <f t="array" aca="1" ref="X61" ca="1">IFERROR(_xlfn.SINGLE(INDEX(Data!$A$1:Y$1009,_xlfn.AGGREGATE(15,6,(OFFSET(Data!$A$1,0,MATCH(X$6,Data!$1:$1,0)-1,1000,1)=IF(X$7="","Yes",X$7))/(OFFSET(Data!$A$1,0,MATCH(X$6,Data!$1:$1,0)-1,1000,1)=IF(X$7="","Yes",X$7))*ROW(Data!$C$1:$C$1009),ROW(X61)-ROW(X$7)),1)),"")</f>
        <v>FXX</v>
      </c>
      <c r="Y61" s="43" t="str">
        <f ca="1">IF(Z61="","",IF(INDEX(Data!$BR:$BR,MATCH(Z61,Data!$A:$A,0),1)=0,"",INDEX(Data!$BR:$BR,MATCH(Z61,Data!$A:$A,0),1)))</f>
        <v/>
      </c>
      <c r="Z61" s="43" t="str" cm="1">
        <f t="array" aca="1" ref="Z61" ca="1">IFERROR(_xlfn.SINGLE(INDEX(Data!$A$1:AA$1009,_xlfn.AGGREGATE(15,6,(OFFSET(Data!$A$1,0,MATCH(Z$6,Data!$1:$1,0)-1,1000,1)=IF(Z$7="","Yes",Z$7))/(OFFSET(Data!$A$1,0,MATCH(Z$6,Data!$1:$1,0)-1,1000,1)=IF(Z$7="","Yes",Z$7))*ROW(Data!$C$1:$C$1009),ROW(Z61)-ROW(Z$7)),1)),"")</f>
        <v>MLB Network</v>
      </c>
      <c r="AA61" s="43" t="str">
        <f ca="1">IF(AB61="","",IF(INDEX(Data!$BR:$BR,MATCH(AB61,Data!$A:$A,0),1)=0,"",INDEX(Data!$BR:$BR,MATCH(AB61,Data!$A:$A,0),1)))</f>
        <v/>
      </c>
      <c r="AB61" s="43" t="str" cm="1">
        <f t="array" aca="1" ref="AB61" ca="1">IFERROR(_xlfn.SINGLE(INDEX(Data!$A$1:AC$1009,_xlfn.AGGREGATE(15,6,(OFFSET(Data!$A$1,0,MATCH(AB$6,Data!$1:$1,0)-1,1000,1)=IF(AB$7="","Yes",AB$7))/(OFFSET(Data!$A$1,0,MATCH(AB$6,Data!$1:$1,0)-1,1000,1)=IF(AB$7="","Yes",AB$7))*ROW(Data!$C$1:$C$1009),ROW(AB61)-ROW(AB$7)),1)),"")</f>
        <v>Oxygen</v>
      </c>
      <c r="AC61" s="43" t="str">
        <f ca="1">IF(AD61="","",IF(INDEX(Data!$BR:$BR,MATCH(AD61,Data!$A:$A,0),1)=0,"",INDEX(Data!$BR:$BR,MATCH(AD61,Data!$A:$A,0),1)))</f>
        <v/>
      </c>
      <c r="AD61" s="43" t="str" cm="1">
        <f t="array" aca="1" ref="AD61" ca="1">IFERROR(_xlfn.SINGLE(INDEX(Data!$A$1:AE$1009,_xlfn.AGGREGATE(15,6,(OFFSET(Data!$A$1,0,MATCH(AD$6,Data!$1:$1,0)-1,1000,1)=IF(AD$7="","Yes",AD$7))/(OFFSET(Data!$A$1,0,MATCH(AD$6,Data!$1:$1,0)-1,1000,1)=IF(AD$7="","Yes",AD$7))*ROW(Data!$C$1:$C$1009),ROW(AD61)-ROW(AD$7)),1)),"")</f>
        <v>History</v>
      </c>
      <c r="AE61" s="43" t="str">
        <f ca="1">IF(AF61="","",IF(INDEX(Data!$BR:$BR,MATCH(AF61,Data!$A:$A,0),1)=0,"",INDEX(Data!$BR:$BR,MATCH(AF61,Data!$A:$A,0),1)))</f>
        <v/>
      </c>
      <c r="AF61" s="43" t="str" cm="1">
        <f t="array" aca="1" ref="AF61" ca="1">IFERROR(_xlfn.SINGLE(INDEX(Data!$A$1:AM$1009,_xlfn.AGGREGATE(15,6,(OFFSET(Data!$A$1,0,MATCH(AF$6,Data!$1:$1,0)-1,1000,1)=IF(AF$7="","Yes",AF$7))/(OFFSET(Data!$A$1,0,MATCH(AF$6,Data!$1:$1,0)-1,1000,1)=IF(AF$7="","Yes",AF$7))*ROW(Data!$C$1:$C$1009),ROW(AF61)-ROW(AF$7)),1)),"")</f>
        <v/>
      </c>
      <c r="AG61" s="43" t="str">
        <f ca="1">IF(AH61="","",IF(INDEX(Data!$BR:$BR,MATCH(AH61,Data!$A:$A,0),1)=0,"",INDEX(Data!$BR:$BR,MATCH(AH61,Data!$A:$A,0),1)))</f>
        <v/>
      </c>
      <c r="AH61" s="43" t="str" cm="1">
        <f t="array" aca="1" ref="AH61" ca="1">IFERROR(_xlfn.SINGLE(INDEX(Data!$A$1:AO$1009,_xlfn.AGGREGATE(15,6,(OFFSET(Data!$A$1,0,MATCH(AH$6,Data!$1:$1,0)-1,1000,1)=IF(AH$7="","Yes",AH$7))/(OFFSET(Data!$A$1,0,MATCH(AH$6,Data!$1:$1,0)-1,1000,1)=IF(AH$7="","Yes",AH$7))*ROW(Data!$C$1:$C$1009),ROW(AH61)-ROW(AH$7)),1)),"")</f>
        <v/>
      </c>
      <c r="AI61" s="43" t="str">
        <f ca="1">IF(AJ61="","",IF(INDEX(Data!$BR:$BR,MATCH(AJ61,Data!$A:$A,0),1)=0,"",INDEX(Data!$BR:$BR,MATCH(AJ61,Data!$A:$A,0),1)))</f>
        <v/>
      </c>
      <c r="AJ61" s="43" t="str" cm="1">
        <f t="array" aca="1" ref="AJ61" ca="1">IFERROR(_xlfn.SINGLE(INDEX(Data!$A$1:AQ$1009,_xlfn.AGGREGATE(15,6,(OFFSET(Data!$A$1,0,MATCH(AJ$6,Data!$1:$1,0)-1,1000,1)=IF(AJ$7="","Yes",AJ$7))/(OFFSET(Data!$A$1,0,MATCH(AJ$6,Data!$1:$1,0)-1,1000,1)=IF(AJ$7="","Yes",AJ$7))*ROW(Data!$C$1:$C$1009),ROW(AJ61)-ROW(AJ$7)),1)),"")</f>
        <v>NFL Network</v>
      </c>
      <c r="AK61" s="43" t="str">
        <f ca="1">IF(AL61="","",IF(INDEX(Data!$BR:$BR,MATCH(AL61,Data!$A:$A,0),1)=0,"",INDEX(Data!$BR:$BR,MATCH(AL61,Data!$A:$A,0),1)))</f>
        <v/>
      </c>
      <c r="AL61" s="43" t="str" cm="1">
        <f t="array" aca="1" ref="AL61" ca="1">IFERROR(_xlfn.SINGLE(INDEX(Data!$A$1:AS$1009,_xlfn.AGGREGATE(15,6,(OFFSET(Data!$A$1,0,MATCH(AL$6,Data!$1:$1,0)-1,1000,1)=IF(AL$7="","Yes",AL$7))/(OFFSET(Data!$A$1,0,MATCH(AL$6,Data!$1:$1,0)-1,1000,1)=IF(AL$7="","Yes",AL$7))*ROW(Data!$C$1:$C$1009),ROW(AL61)-ROW(AL$7)),1)),"")</f>
        <v/>
      </c>
      <c r="AM61" s="43" t="str">
        <f ca="1">IF(AN61="","",IF(INDEX(Data!$BR:$BR,MATCH(AN61,Data!$A:$A,0),1)=0,"",INDEX(Data!$BR:$BR,MATCH(AN61,Data!$A:$A,0),1)))</f>
        <v/>
      </c>
      <c r="AN61" s="43" t="str" cm="1">
        <f t="array" aca="1" ref="AN61" ca="1">IFERROR(_xlfn.SINGLE(INDEX(Data!$A$1:AU$1009,_xlfn.AGGREGATE(15,6,(OFFSET(Data!$A$1,0,MATCH(AN$6,Data!$1:$1,0)-1,1000,1)=IF(AN$7="","Yes",AN$7))/(OFFSET(Data!$A$1,0,MATCH(AN$6,Data!$1:$1,0)-1,1000,1)=IF(AN$7="","Yes",AN$7))*ROW(Data!$C$1:$C$1009),ROW(AN61)-ROW(AN$7)),1)),"")</f>
        <v>TLC</v>
      </c>
    </row>
    <row r="62" spans="1:40" ht="24" x14ac:dyDescent="0.4">
      <c r="A62" s="43" t="str">
        <f ca="1">IF(B62="","",IF(INDEX(Data!$BR:$BR,MATCH(B62,Data!$A:$A,0),1)=0,"",INDEX(Data!$BR:$BR,MATCH(B62,Data!$A:$A,0),1)))</f>
        <v/>
      </c>
      <c r="B62" s="43" t="str" cm="1">
        <f t="array" aca="1" ref="B62" ca="1">IFERROR(_xlfn.SINGLE(INDEX(Data!A$1:$A$1007,_xlfn.AGGREGATE(15,6,(OFFSET(Data!$A$1,0,MATCH(B$6,Data!$1:$1,0)-1,1000,1)=IF(B$7="","Yes",B$7))/(OFFSET(Data!$A$1,0,MATCH(B$6,Data!$1:$1,0)-1,1000,1)=IF(B$7="","Yes",B$7))*ROW(Data!$C$1:$C$1007),ROW(B62)-ROW(B$7)),1)),"")</f>
        <v>TLC</v>
      </c>
      <c r="C62" s="43" t="str">
        <f ca="1">IF(D62="","",IF(INDEX(Data!$BR:$BR,MATCH(D62,Data!$A:$A,0),1)=0,"",INDEX(Data!$BR:$BR,MATCH(D62,Data!$A:$A,0),1)))</f>
        <v/>
      </c>
      <c r="D62" s="43" t="str" cm="1">
        <f t="array" aca="1" ref="D62" ca="1">IFERROR(_xlfn.SINGLE(INDEX(Data!$A$1:C$1007,_xlfn.AGGREGATE(15,6,(OFFSET(Data!$A$1,0,MATCH(D$6,Data!$1:$1,0)-1,1000,1)=IF(D$7="","Yes",D$7))/(OFFSET(Data!$A$1,0,MATCH(D$6,Data!$1:$1,0)-1,1000,1)=IF(D$7="","Yes",D$7))*ROW(Data!$C$1:$C$1007),ROW(D62)-ROW(D$7)),1)),"")</f>
        <v/>
      </c>
      <c r="E62" s="43" t="str">
        <f ca="1">IF(F62="","",IF(INDEX(Data!$BR:$BR,MATCH(F62,Data!$A:$A,0),1)=0,"",INDEX(Data!$BR:$BR,MATCH(F62,Data!$A:$A,0),1)))</f>
        <v/>
      </c>
      <c r="F62" s="43" t="str" cm="1">
        <f t="array" aca="1" ref="F62" ca="1">IFERROR(_xlfn.SINGLE(INDEX(Data!$A$1:E$1009,_xlfn.AGGREGATE(15,6,(OFFSET(Data!$A$1,0,MATCH(F$6,Data!$1:$1,0)-1,1000,1)=IF(F$7="","Yes",F$7))/(OFFSET(Data!$A$1,0,MATCH(F$6,Data!$1:$1,0)-1,1000,1)=IF(F$7="","Yes",F$7))*ROW(Data!$C$1:$C$1009),ROW(F62)-ROW(F$7)),1)),"")</f>
        <v/>
      </c>
      <c r="G62" s="43" t="str">
        <f ca="1">IF(H62="","",IF(INDEX(Data!$BR:$BR,MATCH(H62,Data!$A:$A,0),1)=0,"",INDEX(Data!$BR:$BR,MATCH(H62,Data!$A:$A,0),1)))</f>
        <v/>
      </c>
      <c r="H62" s="43" t="str" cm="1">
        <f t="array" aca="1" ref="H62" ca="1">IFERROR(_xlfn.SINGLE(INDEX(Data!$A$1:G$1009,_xlfn.AGGREGATE(15,6,(OFFSET(Data!$A$1,0,MATCH(H$6,Data!$1:$1,0)-1,1000,1)=IF(H$7="","Yes",H$7))/(OFFSET(Data!$A$1,0,MATCH(H$6,Data!$1:$1,0)-1,1000,1)=IF(H$7="","Yes",H$7))*ROW(Data!$C$1:$C$1009),ROW(H62)-ROW(H$7)),1)),"")</f>
        <v/>
      </c>
      <c r="I62" s="43" t="str">
        <f ca="1">IF(J62="","",IF(INDEX(Data!$BR:$BR,MATCH(J62,Data!$A:$A,0),1)=0,"",INDEX(Data!$BR:$BR,MATCH(J62,Data!$A:$A,0),1)))</f>
        <v/>
      </c>
      <c r="J62" s="43" t="str" cm="1">
        <f t="array" aca="1" ref="J62" ca="1">IFERROR(_xlfn.SINGLE(INDEX(Data!$A$1:J$1009,_xlfn.AGGREGATE(15,6,(OFFSET(Data!$A$1,0,MATCH(J$6,Data!$1:$1,0)-1,1000,1)=IF(J$7="","Yes",J$7))/(OFFSET(Data!$A$1,0,MATCH(J$6,Data!$1:$1,0)-1,1000,1)=IF(J$7="","Yes",J$7))*ROW(Data!$C$1:$C$1009),ROW(J62)-ROW(J$7)),1)),"")</f>
        <v>VH1</v>
      </c>
      <c r="K62" s="43" t="str">
        <f ca="1">IF(L62="","",IF(INDEX(Data!$BR:$BR,MATCH(L62,Data!$A:$A,0),1)=0,"",INDEX(Data!$BR:$BR,MATCH(L62,Data!$A:$A,0),1)))</f>
        <v/>
      </c>
      <c r="L62" s="43" t="str" cm="1">
        <f t="array" aca="1" ref="L62" ca="1">IFERROR(_xlfn.SINGLE(INDEX(Data!$A$1:L$1009,_xlfn.AGGREGATE(15,6,(OFFSET(Data!$A$1,0,MATCH(L$6,Data!$1:$1,0)-1,1000,1)=IF(L$7="","Yes",L$7))/(OFFSET(Data!$A$1,0,MATCH(L$6,Data!$1:$1,0)-1,1000,1)=IF(L$7="","Yes",L$7))*ROW(Data!$C$1:$C$1009),ROW(L62)-ROW(L$7)),1)),"")</f>
        <v>NBC Sports Network</v>
      </c>
      <c r="M62" s="43" t="str">
        <f ca="1">IF(N62="","",IF(INDEX(Data!$BR:$BR,MATCH(N62,Data!$A:$A,0),1)=0,"",INDEX(Data!$BR:$BR,MATCH(N62,Data!$A:$A,0),1)))</f>
        <v/>
      </c>
      <c r="N62" s="43" t="str" cm="1">
        <f t="array" aca="1" ref="N62" ca="1">IFERROR(_xlfn.SINGLE(INDEX(Data!$A$1:N$1009,_xlfn.AGGREGATE(15,6,(OFFSET(Data!$A$1,0,MATCH(N$6,Data!$1:$1,0)-1,1000,1)=IF(N$7="","Yes",N$7))/(OFFSET(Data!$A$1,0,MATCH(N$6,Data!$1:$1,0)-1,1000,1)=IF(N$7="","Yes",N$7))*ROW(Data!$C$1:$C$1009),ROW(N62)-ROW(N$7)),1)),"")</f>
        <v>Ovation</v>
      </c>
      <c r="O62" s="43" t="str">
        <f ca="1">IF(P62="","",IF(INDEX(Data!$BR:$BR,MATCH(P62,Data!$A:$A,0),1)=0,"",INDEX(Data!$BR:$BR,MATCH(P62,Data!$A:$A,0),1)))</f>
        <v/>
      </c>
      <c r="P62" s="43" t="str" cm="1">
        <f t="array" aca="1" ref="P62" ca="1">IFERROR(_xlfn.SINGLE(INDEX(Data!$A$1:Q$1009,_xlfn.AGGREGATE(15,6,(OFFSET(Data!$A$1,0,MATCH(P$6,Data!$1:$1,0)-1,1000,1)=IF(P$7="","Yes",P$7))/(OFFSET(Data!$A$1,0,MATCH(P$6,Data!$1:$1,0)-1,1000,1)=IF(P$7="","Yes",P$7))*ROW(Data!$C$1:$C$1009),ROW(P62)-ROW(P$7)),1)),"")</f>
        <v>Justice Central</v>
      </c>
      <c r="Q62" s="43" t="str">
        <f ca="1">IF(R62="","",IF(INDEX(Data!$BR:$BR,MATCH(R62,Data!$A:$A,0),1)=0,"",INDEX(Data!$BR:$BR,MATCH(R62,Data!$A:$A,0),1)))</f>
        <v/>
      </c>
      <c r="R62" s="43" t="str" cm="1">
        <f t="array" aca="1" ref="R62" ca="1">IFERROR(_xlfn.SINGLE(INDEX(Data!$A$1:R$1009,_xlfn.AGGREGATE(15,6,(OFFSET(Data!$A$1,0,MATCH(R$6,Data!$1:$1,0)-1,1000,1)=IF(R$7="","Yes",R$7))/(OFFSET(Data!$A$1,0,MATCH(R$6,Data!$1:$1,0)-1,1000,1)=IF(R$7="","Yes",R$7))*ROW(Data!$C$1:$C$1009),ROW(R62)-ROW(R$7)),1)),"")</f>
        <v>Freeform</v>
      </c>
      <c r="S62" s="43" t="str">
        <f ca="1">IF(T62="","",IF(INDEX(Data!$BR:$BR,MATCH(T62,Data!$A:$A,0),1)=0,"",INDEX(Data!$BR:$BR,MATCH(T62,Data!$A:$A,0),1)))</f>
        <v/>
      </c>
      <c r="T62" s="43" t="str" cm="1">
        <f t="array" aca="1" ref="T62" ca="1">IFERROR(_xlfn.SINGLE(INDEX(Data!$A$1:S$1009,_xlfn.AGGREGATE(15,6,(OFFSET(Data!$A$1,0,MATCH(T$6,Data!$1:$1,0)-1,1000,1)=IF(T$7="","Yes",T$7))/(OFFSET(Data!$A$1,0,MATCH(T$6,Data!$1:$1,0)-1,1000,1)=IF(T$7="","Yes",T$7))*ROW(Data!$C$1:$C$1009),ROW(T62)-ROW(T$7)),1)),"")</f>
        <v>Fox Sports Regionals</v>
      </c>
      <c r="U62" s="43" t="str">
        <f ca="1">IF(V62="","",IF(INDEX(Data!$BR:$BR,MATCH(V62,Data!$A:$A,0),1)=0,"",INDEX(Data!$BR:$BR,MATCH(V62,Data!$A:$A,0),1)))</f>
        <v/>
      </c>
      <c r="V62" s="43" t="str" cm="1">
        <f t="array" aca="1" ref="V62" ca="1">IFERROR(_xlfn.SINGLE(INDEX(Data!$A$1:T$1009,_xlfn.AGGREGATE(15,6,(OFFSET(Data!$A$1,0,MATCH(V$6,Data!$1:$1,0)-1,1000,1)=IF(V$7="","Yes",V$7))/(OFFSET(Data!$A$1,0,MATCH(V$6,Data!$1:$1,0)-1,1000,1)=IF(V$7="","Yes",V$7))*ROW(Data!$C$1:$C$1009),ROW(V62)-ROW(V$7)),1)),"")</f>
        <v>Fox News</v>
      </c>
      <c r="W62" s="43" t="str">
        <f ca="1">IF(X62="","",IF(INDEX(Data!$BR:$BR,MATCH(X62,Data!$A:$A,0),1)=0,"",INDEX(Data!$BR:$BR,MATCH(X62,Data!$A:$A,0),1)))</f>
        <v/>
      </c>
      <c r="X62" s="43" t="str" cm="1">
        <f t="array" aca="1" ref="X62" ca="1">IFERROR(_xlfn.SINGLE(INDEX(Data!$A$1:Y$1009,_xlfn.AGGREGATE(15,6,(OFFSET(Data!$A$1,0,MATCH(X$6,Data!$1:$1,0)-1,1000,1)=IF(X$7="","Yes",X$7))/(OFFSET(Data!$A$1,0,MATCH(X$6,Data!$1:$1,0)-1,1000,1)=IF(X$7="","Yes",X$7))*ROW(Data!$C$1:$C$1009),ROW(X62)-ROW(X$7)),1)),"")</f>
        <v>Galavision</v>
      </c>
      <c r="Y62" s="43" t="str">
        <f ca="1">IF(Z62="","",IF(INDEX(Data!$BR:$BR,MATCH(Z62,Data!$A:$A,0),1)=0,"",INDEX(Data!$BR:$BR,MATCH(Z62,Data!$A:$A,0),1)))</f>
        <v/>
      </c>
      <c r="Z62" s="43" t="str" cm="1">
        <f t="array" aca="1" ref="Z62" ca="1">IFERROR(_xlfn.SINGLE(INDEX(Data!$A$1:AA$1009,_xlfn.AGGREGATE(15,6,(OFFSET(Data!$A$1,0,MATCH(Z$6,Data!$1:$1,0)-1,1000,1)=IF(Z$7="","Yes",Z$7))/(OFFSET(Data!$A$1,0,MATCH(Z$6,Data!$1:$1,0)-1,1000,1)=IF(Z$7="","Yes",Z$7))*ROW(Data!$C$1:$C$1009),ROW(Z62)-ROW(Z$7)),1)),"")</f>
        <v>Motor Trend</v>
      </c>
      <c r="AA62" s="43" t="str">
        <f ca="1">IF(AB62="","",IF(INDEX(Data!$BR:$BR,MATCH(AB62,Data!$A:$A,0),1)=0,"",INDEX(Data!$BR:$BR,MATCH(AB62,Data!$A:$A,0),1)))</f>
        <v/>
      </c>
      <c r="AB62" s="43" t="str" cm="1">
        <f t="array" aca="1" ref="AB62" ca="1">IFERROR(_xlfn.SINGLE(INDEX(Data!$A$1:AC$1009,_xlfn.AGGREGATE(15,6,(OFFSET(Data!$A$1,0,MATCH(AB$6,Data!$1:$1,0)-1,1000,1)=IF(AB$7="","Yes",AB$7))/(OFFSET(Data!$A$1,0,MATCH(AB$6,Data!$1:$1,0)-1,1000,1)=IF(AB$7="","Yes",AB$7))*ROW(Data!$C$1:$C$1009),ROW(AB62)-ROW(AB$7)),1)),"")</f>
        <v>POP</v>
      </c>
      <c r="AC62" s="43" t="str">
        <f ca="1">IF(AD62="","",IF(INDEX(Data!$BR:$BR,MATCH(AD62,Data!$A:$A,0),1)=0,"",INDEX(Data!$BR:$BR,MATCH(AD62,Data!$A:$A,0),1)))</f>
        <v/>
      </c>
      <c r="AD62" s="43" t="str" cm="1">
        <f t="array" aca="1" ref="AD62" ca="1">IFERROR(_xlfn.SINGLE(INDEX(Data!$A$1:AE$1009,_xlfn.AGGREGATE(15,6,(OFFSET(Data!$A$1,0,MATCH(AD$6,Data!$1:$1,0)-1,1000,1)=IF(AD$7="","Yes",AD$7))/(OFFSET(Data!$A$1,0,MATCH(AD$6,Data!$1:$1,0)-1,1000,1)=IF(AD$7="","Yes",AD$7))*ROW(Data!$C$1:$C$1009),ROW(AD62)-ROW(AD$7)),1)),"")</f>
        <v>IFC</v>
      </c>
      <c r="AE62" s="43" t="str">
        <f ca="1">IF(AF62="","",IF(INDEX(Data!$BR:$BR,MATCH(AF62,Data!$A:$A,0),1)=0,"",INDEX(Data!$BR:$BR,MATCH(AF62,Data!$A:$A,0),1)))</f>
        <v/>
      </c>
      <c r="AF62" s="43" t="str" cm="1">
        <f t="array" aca="1" ref="AF62" ca="1">IFERROR(_xlfn.SINGLE(INDEX(Data!$A$1:AM$1009,_xlfn.AGGREGATE(15,6,(OFFSET(Data!$A$1,0,MATCH(AF$6,Data!$1:$1,0)-1,1000,1)=IF(AF$7="","Yes",AF$7))/(OFFSET(Data!$A$1,0,MATCH(AF$6,Data!$1:$1,0)-1,1000,1)=IF(AF$7="","Yes",AF$7))*ROW(Data!$C$1:$C$1009),ROW(AF62)-ROW(AF$7)),1)),"")</f>
        <v/>
      </c>
      <c r="AG62" s="43" t="str">
        <f ca="1">IF(AH62="","",IF(INDEX(Data!$BR:$BR,MATCH(AH62,Data!$A:$A,0),1)=0,"",INDEX(Data!$BR:$BR,MATCH(AH62,Data!$A:$A,0),1)))</f>
        <v/>
      </c>
      <c r="AH62" s="43" t="str" cm="1">
        <f t="array" aca="1" ref="AH62" ca="1">IFERROR(_xlfn.SINGLE(INDEX(Data!$A$1:AO$1009,_xlfn.AGGREGATE(15,6,(OFFSET(Data!$A$1,0,MATCH(AH$6,Data!$1:$1,0)-1,1000,1)=IF(AH$7="","Yes",AH$7))/(OFFSET(Data!$A$1,0,MATCH(AH$6,Data!$1:$1,0)-1,1000,1)=IF(AH$7="","Yes",AH$7))*ROW(Data!$C$1:$C$1009),ROW(AH62)-ROW(AH$7)),1)),"")</f>
        <v/>
      </c>
      <c r="AI62" s="43" t="str">
        <f ca="1">IF(AJ62="","",IF(INDEX(Data!$BR:$BR,MATCH(AJ62,Data!$A:$A,0),1)=0,"",INDEX(Data!$BR:$BR,MATCH(AJ62,Data!$A:$A,0),1)))</f>
        <v/>
      </c>
      <c r="AJ62" s="43" t="str" cm="1">
        <f t="array" aca="1" ref="AJ62" ca="1">IFERROR(_xlfn.SINGLE(INDEX(Data!$A$1:AQ$1009,_xlfn.AGGREGATE(15,6,(OFFSET(Data!$A$1,0,MATCH(AJ$6,Data!$1:$1,0)-1,1000,1)=IF(AJ$7="","Yes",AJ$7))/(OFFSET(Data!$A$1,0,MATCH(AJ$6,Data!$1:$1,0)-1,1000,1)=IF(AJ$7="","Yes",AJ$7))*ROW(Data!$C$1:$C$1009),ROW(AJ62)-ROW(AJ$7)),1)),"")</f>
        <v>Nick Jr.</v>
      </c>
      <c r="AK62" s="43" t="str">
        <f ca="1">IF(AL62="","",IF(INDEX(Data!$BR:$BR,MATCH(AL62,Data!$A:$A,0),1)=0,"",INDEX(Data!$BR:$BR,MATCH(AL62,Data!$A:$A,0),1)))</f>
        <v/>
      </c>
      <c r="AL62" s="43" t="str" cm="1">
        <f t="array" aca="1" ref="AL62" ca="1">IFERROR(_xlfn.SINGLE(INDEX(Data!$A$1:AS$1009,_xlfn.AGGREGATE(15,6,(OFFSET(Data!$A$1,0,MATCH(AL$6,Data!$1:$1,0)-1,1000,1)=IF(AL$7="","Yes",AL$7))/(OFFSET(Data!$A$1,0,MATCH(AL$6,Data!$1:$1,0)-1,1000,1)=IF(AL$7="","Yes",AL$7))*ROW(Data!$C$1:$C$1009),ROW(AL62)-ROW(AL$7)),1)),"")</f>
        <v/>
      </c>
      <c r="AM62" s="43" t="str">
        <f ca="1">IF(AN62="","",IF(INDEX(Data!$BR:$BR,MATCH(AN62,Data!$A:$A,0),1)=0,"",INDEX(Data!$BR:$BR,MATCH(AN62,Data!$A:$A,0),1)))</f>
        <v/>
      </c>
      <c r="AN62" s="43" t="str" cm="1">
        <f t="array" aca="1" ref="AN62" ca="1">IFERROR(_xlfn.SINGLE(INDEX(Data!$A$1:AU$1009,_xlfn.AGGREGATE(15,6,(OFFSET(Data!$A$1,0,MATCH(AN$6,Data!$1:$1,0)-1,1000,1)=IF(AN$7="","Yes",AN$7))/(OFFSET(Data!$A$1,0,MATCH(AN$6,Data!$1:$1,0)-1,1000,1)=IF(AN$7="","Yes",AN$7))*ROW(Data!$C$1:$C$1009),ROW(AN62)-ROW(AN$7)),1)),"")</f>
        <v>Travel Channel</v>
      </c>
    </row>
    <row r="63" spans="1:40" ht="24" x14ac:dyDescent="0.4">
      <c r="A63" s="43" t="str">
        <f ca="1">IF(B63="","",IF(INDEX(Data!$BR:$BR,MATCH(B63,Data!$A:$A,0),1)=0,"",INDEX(Data!$BR:$BR,MATCH(B63,Data!$A:$A,0),1)))</f>
        <v/>
      </c>
      <c r="B63" s="43" t="str" cm="1">
        <f t="array" aca="1" ref="B63" ca="1">IFERROR(_xlfn.SINGLE(INDEX(Data!A$1:$A$1007,_xlfn.AGGREGATE(15,6,(OFFSET(Data!$A$1,0,MATCH(B$6,Data!$1:$1,0)-1,1000,1)=IF(B$7="","Yes",B$7))/(OFFSET(Data!$A$1,0,MATCH(B$6,Data!$1:$1,0)-1,1000,1)=IF(B$7="","Yes",B$7))*ROW(Data!$C$1:$C$1007),ROW(B63)-ROW(B$7)),1)),"")</f>
        <v>Travel Channel</v>
      </c>
      <c r="C63" s="43" t="str">
        <f ca="1">IF(D63="","",IF(INDEX(Data!$BR:$BR,MATCH(D63,Data!$A:$A,0),1)=0,"",INDEX(Data!$BR:$BR,MATCH(D63,Data!$A:$A,0),1)))</f>
        <v/>
      </c>
      <c r="D63" s="43" t="str" cm="1">
        <f t="array" aca="1" ref="D63" ca="1">IFERROR(_xlfn.SINGLE(INDEX(Data!$A$1:C$1007,_xlfn.AGGREGATE(15,6,(OFFSET(Data!$A$1,0,MATCH(D$6,Data!$1:$1,0)-1,1000,1)=IF(D$7="","Yes",D$7))/(OFFSET(Data!$A$1,0,MATCH(D$6,Data!$1:$1,0)-1,1000,1)=IF(D$7="","Yes",D$7))*ROW(Data!$C$1:$C$1007),ROW(D63)-ROW(D$7)),1)),"")</f>
        <v/>
      </c>
      <c r="E63" s="43" t="str">
        <f ca="1">IF(F63="","",IF(INDEX(Data!$BR:$BR,MATCH(F63,Data!$A:$A,0),1)=0,"",INDEX(Data!$BR:$BR,MATCH(F63,Data!$A:$A,0),1)))</f>
        <v/>
      </c>
      <c r="F63" s="43" t="str" cm="1">
        <f t="array" aca="1" ref="F63" ca="1">IFERROR(_xlfn.SINGLE(INDEX(Data!$A$1:E$1009,_xlfn.AGGREGATE(15,6,(OFFSET(Data!$A$1,0,MATCH(F$6,Data!$1:$1,0)-1,1000,1)=IF(F$7="","Yes",F$7))/(OFFSET(Data!$A$1,0,MATCH(F$6,Data!$1:$1,0)-1,1000,1)=IF(F$7="","Yes",F$7))*ROW(Data!$C$1:$C$1009),ROW(F63)-ROW(F$7)),1)),"")</f>
        <v/>
      </c>
      <c r="G63" s="43" t="str">
        <f ca="1">IF(H63="","",IF(INDEX(Data!$BR:$BR,MATCH(H63,Data!$A:$A,0),1)=0,"",INDEX(Data!$BR:$BR,MATCH(H63,Data!$A:$A,0),1)))</f>
        <v/>
      </c>
      <c r="H63" s="43" t="str" cm="1">
        <f t="array" aca="1" ref="H63" ca="1">IFERROR(_xlfn.SINGLE(INDEX(Data!$A$1:G$1009,_xlfn.AGGREGATE(15,6,(OFFSET(Data!$A$1,0,MATCH(H$6,Data!$1:$1,0)-1,1000,1)=IF(H$7="","Yes",H$7))/(OFFSET(Data!$A$1,0,MATCH(H$6,Data!$1:$1,0)-1,1000,1)=IF(H$7="","Yes",H$7))*ROW(Data!$C$1:$C$1009),ROW(H63)-ROW(H$7)),1)),"")</f>
        <v/>
      </c>
      <c r="I63" s="43" t="str">
        <f ca="1">IF(J63="","",IF(INDEX(Data!$BR:$BR,MATCH(J63,Data!$A:$A,0),1)=0,"",INDEX(Data!$BR:$BR,MATCH(J63,Data!$A:$A,0),1)))</f>
        <v/>
      </c>
      <c r="J63" s="43" t="str" cm="1">
        <f t="array" aca="1" ref="J63" ca="1">IFERROR(_xlfn.SINGLE(INDEX(Data!$A$1:J$1009,_xlfn.AGGREGATE(15,6,(OFFSET(Data!$A$1,0,MATCH(J$6,Data!$1:$1,0)-1,1000,1)=IF(J$7="","Yes",J$7))/(OFFSET(Data!$A$1,0,MATCH(J$6,Data!$1:$1,0)-1,1000,1)=IF(J$7="","Yes",J$7))*ROW(Data!$C$1:$C$1009),ROW(J63)-ROW(J$7)),1)),"")</f>
        <v/>
      </c>
      <c r="K63" s="43" t="str">
        <f ca="1">IF(L63="","",IF(INDEX(Data!$BR:$BR,MATCH(L63,Data!$A:$A,0),1)=0,"",INDEX(Data!$BR:$BR,MATCH(L63,Data!$A:$A,0),1)))</f>
        <v/>
      </c>
      <c r="L63" s="43" t="str" cm="1">
        <f t="array" aca="1" ref="L63" ca="1">IFERROR(_xlfn.SINGLE(INDEX(Data!$A$1:L$1009,_xlfn.AGGREGATE(15,6,(OFFSET(Data!$A$1,0,MATCH(L$6,Data!$1:$1,0)-1,1000,1)=IF(L$7="","Yes",L$7))/(OFFSET(Data!$A$1,0,MATCH(L$6,Data!$1:$1,0)-1,1000,1)=IF(L$7="","Yes",L$7))*ROW(Data!$C$1:$C$1009),ROW(L63)-ROW(L$7)),1)),"")</f>
        <v>NBC Sports Regionals</v>
      </c>
      <c r="M63" s="43" t="str">
        <f ca="1">IF(N63="","",IF(INDEX(Data!$BR:$BR,MATCH(N63,Data!$A:$A,0),1)=0,"",INDEX(Data!$BR:$BR,MATCH(N63,Data!$A:$A,0),1)))</f>
        <v/>
      </c>
      <c r="N63" s="43" t="str" cm="1">
        <f t="array" aca="1" ref="N63" ca="1">IFERROR(_xlfn.SINGLE(INDEX(Data!$A$1:N$1009,_xlfn.AGGREGATE(15,6,(OFFSET(Data!$A$1,0,MATCH(N$6,Data!$1:$1,0)-1,1000,1)=IF(N$7="","Yes",N$7))/(OFFSET(Data!$A$1,0,MATCH(N$6,Data!$1:$1,0)-1,1000,1)=IF(N$7="","Yes",N$7))*ROW(Data!$C$1:$C$1009),ROW(N63)-ROW(N$7)),1)),"")</f>
        <v>Paramount Network</v>
      </c>
      <c r="O63" s="43" t="str">
        <f ca="1">IF(P63="","",IF(INDEX(Data!$BR:$BR,MATCH(P63,Data!$A:$A,0),1)=0,"",INDEX(Data!$BR:$BR,MATCH(P63,Data!$A:$A,0),1)))</f>
        <v/>
      </c>
      <c r="P63" s="43" t="str" cm="1">
        <f t="array" aca="1" ref="P63" ca="1">IFERROR(_xlfn.SINGLE(INDEX(Data!$A$1:Q$1009,_xlfn.AGGREGATE(15,6,(OFFSET(Data!$A$1,0,MATCH(P$6,Data!$1:$1,0)-1,1000,1)=IF(P$7="","Yes",P$7))/(OFFSET(Data!$A$1,0,MATCH(P$6,Data!$1:$1,0)-1,1000,1)=IF(P$7="","Yes",P$7))*ROW(Data!$C$1:$C$1009),ROW(P63)-ROW(P$7)),1)),"")</f>
        <v>Lifetime</v>
      </c>
      <c r="Q63" s="43" t="str">
        <f ca="1">IF(R63="","",IF(INDEX(Data!$BR:$BR,MATCH(R63,Data!$A:$A,0),1)=0,"",INDEX(Data!$BR:$BR,MATCH(R63,Data!$A:$A,0),1)))</f>
        <v/>
      </c>
      <c r="R63" s="43" t="str" cm="1">
        <f t="array" aca="1" ref="R63" ca="1">IFERROR(_xlfn.SINGLE(INDEX(Data!$A$1:R$1009,_xlfn.AGGREGATE(15,6,(OFFSET(Data!$A$1,0,MATCH(R$6,Data!$1:$1,0)-1,1000,1)=IF(R$7="","Yes",R$7))/(OFFSET(Data!$A$1,0,MATCH(R$6,Data!$1:$1,0)-1,1000,1)=IF(R$7="","Yes",R$7))*ROW(Data!$C$1:$C$1009),ROW(R63)-ROW(R$7)),1)),"")</f>
        <v>Fuse</v>
      </c>
      <c r="S63" s="43" t="str">
        <f ca="1">IF(T63="","",IF(INDEX(Data!$BR:$BR,MATCH(T63,Data!$A:$A,0),1)=0,"",INDEX(Data!$BR:$BR,MATCH(T63,Data!$A:$A,0),1)))</f>
        <v/>
      </c>
      <c r="T63" s="43" t="str" cm="1">
        <f t="array" aca="1" ref="T63" ca="1">IFERROR(_xlfn.SINGLE(INDEX(Data!$A$1:S$1009,_xlfn.AGGREGATE(15,6,(OFFSET(Data!$A$1,0,MATCH(T$6,Data!$1:$1,0)-1,1000,1)=IF(T$7="","Yes",T$7))/(OFFSET(Data!$A$1,0,MATCH(T$6,Data!$1:$1,0)-1,1000,1)=IF(T$7="","Yes",T$7))*ROW(Data!$C$1:$C$1009),ROW(T63)-ROW(T$7)),1)),"")</f>
        <v>Freeform</v>
      </c>
      <c r="U63" s="43" t="str">
        <f ca="1">IF(V63="","",IF(INDEX(Data!$BR:$BR,MATCH(V63,Data!$A:$A,0),1)=0,"",INDEX(Data!$BR:$BR,MATCH(V63,Data!$A:$A,0),1)))</f>
        <v/>
      </c>
      <c r="V63" s="43" t="str" cm="1">
        <f t="array" aca="1" ref="V63" ca="1">IFERROR(_xlfn.SINGLE(INDEX(Data!$A$1:T$1009,_xlfn.AGGREGATE(15,6,(OFFSET(Data!$A$1,0,MATCH(V$6,Data!$1:$1,0)-1,1000,1)=IF(V$7="","Yes",V$7))/(OFFSET(Data!$A$1,0,MATCH(V$6,Data!$1:$1,0)-1,1000,1)=IF(V$7="","Yes",V$7))*ROW(Data!$C$1:$C$1009),ROW(V63)-ROW(V$7)),1)),"")</f>
        <v>Fox Sports 1</v>
      </c>
      <c r="W63" s="43" t="str">
        <f ca="1">IF(X63="","",IF(INDEX(Data!$BR:$BR,MATCH(X63,Data!$A:$A,0),1)=0,"",INDEX(Data!$BR:$BR,MATCH(X63,Data!$A:$A,0),1)))</f>
        <v/>
      </c>
      <c r="X63" s="43" t="str" cm="1">
        <f t="array" aca="1" ref="X63" ca="1">IFERROR(_xlfn.SINGLE(INDEX(Data!$A$1:Y$1009,_xlfn.AGGREGATE(15,6,(OFFSET(Data!$A$1,0,MATCH(X$6,Data!$1:$1,0)-1,1000,1)=IF(X$7="","Yes",X$7))/(OFFSET(Data!$A$1,0,MATCH(X$6,Data!$1:$1,0)-1,1000,1)=IF(X$7="","Yes",X$7))*ROW(Data!$C$1:$C$1009),ROW(X63)-ROW(X$7)),1)),"")</f>
        <v>GolTV</v>
      </c>
      <c r="Y63" s="43" t="str">
        <f ca="1">IF(Z63="","",IF(INDEX(Data!$BR:$BR,MATCH(Z63,Data!$A:$A,0),1)=0,"",INDEX(Data!$BR:$BR,MATCH(Z63,Data!$A:$A,0),1)))</f>
        <v/>
      </c>
      <c r="Z63" s="43" t="str" cm="1">
        <f t="array" aca="1" ref="Z63" ca="1">IFERROR(_xlfn.SINGLE(INDEX(Data!$A$1:AA$1009,_xlfn.AGGREGATE(15,6,(OFFSET(Data!$A$1,0,MATCH(Z$6,Data!$1:$1,0)-1,1000,1)=IF(Z$7="","Yes",Z$7))/(OFFSET(Data!$A$1,0,MATCH(Z$6,Data!$1:$1,0)-1,1000,1)=IF(Z$7="","Yes",Z$7))*ROW(Data!$C$1:$C$1009),ROW(Z63)-ROW(Z$7)),1)),"")</f>
        <v>MSNBC</v>
      </c>
      <c r="AA63" s="43" t="str">
        <f ca="1">IF(AB63="","",IF(INDEX(Data!$BR:$BR,MATCH(AB63,Data!$A:$A,0),1)=0,"",INDEX(Data!$BR:$BR,MATCH(AB63,Data!$A:$A,0),1)))</f>
        <v/>
      </c>
      <c r="AB63" s="43" t="str" cm="1">
        <f t="array" aca="1" ref="AB63" ca="1">IFERROR(_xlfn.SINGLE(INDEX(Data!$A$1:AC$1009,_xlfn.AGGREGATE(15,6,(OFFSET(Data!$A$1,0,MATCH(AB$6,Data!$1:$1,0)-1,1000,1)=IF(AB$7="","Yes",AB$7))/(OFFSET(Data!$A$1,0,MATCH(AB$6,Data!$1:$1,0)-1,1000,1)=IF(AB$7="","Yes",AB$7))*ROW(Data!$C$1:$C$1009),ROW(AB63)-ROW(AB$7)),1)),"")</f>
        <v>QVC</v>
      </c>
      <c r="AC63" s="43" t="str">
        <f ca="1">IF(AD63="","",IF(INDEX(Data!$BR:$BR,MATCH(AD63,Data!$A:$A,0),1)=0,"",INDEX(Data!$BR:$BR,MATCH(AD63,Data!$A:$A,0),1)))</f>
        <v/>
      </c>
      <c r="AD63" s="43" t="str" cm="1">
        <f t="array" aca="1" ref="AD63" ca="1">IFERROR(_xlfn.SINGLE(INDEX(Data!$A$1:AE$1009,_xlfn.AGGREGATE(15,6,(OFFSET(Data!$A$1,0,MATCH(AD$6,Data!$1:$1,0)-1,1000,1)=IF(AD$7="","Yes",AD$7))/(OFFSET(Data!$A$1,0,MATCH(AD$6,Data!$1:$1,0)-1,1000,1)=IF(AD$7="","Yes",AD$7))*ROW(Data!$C$1:$C$1009),ROW(AD63)-ROW(AD$7)),1)),"")</f>
        <v>Investigation Discovery</v>
      </c>
      <c r="AE63" s="43" t="str">
        <f ca="1">IF(AF63="","",IF(INDEX(Data!$BR:$BR,MATCH(AF63,Data!$A:$A,0),1)=0,"",INDEX(Data!$BR:$BR,MATCH(AF63,Data!$A:$A,0),1)))</f>
        <v/>
      </c>
      <c r="AF63" s="43" t="str" cm="1">
        <f t="array" aca="1" ref="AF63" ca="1">IFERROR(_xlfn.SINGLE(INDEX(Data!$A$1:AM$1009,_xlfn.AGGREGATE(15,6,(OFFSET(Data!$A$1,0,MATCH(AF$6,Data!$1:$1,0)-1,1000,1)=IF(AF$7="","Yes",AF$7))/(OFFSET(Data!$A$1,0,MATCH(AF$6,Data!$1:$1,0)-1,1000,1)=IF(AF$7="","Yes",AF$7))*ROW(Data!$C$1:$C$1009),ROW(AF63)-ROW(AF$7)),1)),"")</f>
        <v/>
      </c>
      <c r="AG63" s="43" t="str">
        <f ca="1">IF(AH63="","",IF(INDEX(Data!$BR:$BR,MATCH(AH63,Data!$A:$A,0),1)=0,"",INDEX(Data!$BR:$BR,MATCH(AH63,Data!$A:$A,0),1)))</f>
        <v/>
      </c>
      <c r="AH63" s="43" t="str" cm="1">
        <f t="array" aca="1" ref="AH63" ca="1">IFERROR(_xlfn.SINGLE(INDEX(Data!$A$1:AO$1009,_xlfn.AGGREGATE(15,6,(OFFSET(Data!$A$1,0,MATCH(AH$6,Data!$1:$1,0)-1,1000,1)=IF(AH$7="","Yes",AH$7))/(OFFSET(Data!$A$1,0,MATCH(AH$6,Data!$1:$1,0)-1,1000,1)=IF(AH$7="","Yes",AH$7))*ROW(Data!$C$1:$C$1009),ROW(AH63)-ROW(AH$7)),1)),"")</f>
        <v/>
      </c>
      <c r="AI63" s="43" t="str">
        <f ca="1">IF(AJ63="","",IF(INDEX(Data!$BR:$BR,MATCH(AJ63,Data!$A:$A,0),1)=0,"",INDEX(Data!$BR:$BR,MATCH(AJ63,Data!$A:$A,0),1)))</f>
        <v/>
      </c>
      <c r="AJ63" s="43" t="str" cm="1">
        <f t="array" aca="1" ref="AJ63" ca="1">IFERROR(_xlfn.SINGLE(INDEX(Data!$A$1:AQ$1009,_xlfn.AGGREGATE(15,6,(OFFSET(Data!$A$1,0,MATCH(AJ$6,Data!$1:$1,0)-1,1000,1)=IF(AJ$7="","Yes",AJ$7))/(OFFSET(Data!$A$1,0,MATCH(AJ$6,Data!$1:$1,0)-1,1000,1)=IF(AJ$7="","Yes",AJ$7))*ROW(Data!$C$1:$C$1009),ROW(AJ63)-ROW(AJ$7)),1)),"")</f>
        <v>Nickelodeon</v>
      </c>
      <c r="AK63" s="43" t="str">
        <f ca="1">IF(AL63="","",IF(INDEX(Data!$BR:$BR,MATCH(AL63,Data!$A:$A,0),1)=0,"",INDEX(Data!$BR:$BR,MATCH(AL63,Data!$A:$A,0),1)))</f>
        <v/>
      </c>
      <c r="AL63" s="43" t="str" cm="1">
        <f t="array" aca="1" ref="AL63" ca="1">IFERROR(_xlfn.SINGLE(INDEX(Data!$A$1:AS$1009,_xlfn.AGGREGATE(15,6,(OFFSET(Data!$A$1,0,MATCH(AL$6,Data!$1:$1,0)-1,1000,1)=IF(AL$7="","Yes",AL$7))/(OFFSET(Data!$A$1,0,MATCH(AL$6,Data!$1:$1,0)-1,1000,1)=IF(AL$7="","Yes",AL$7))*ROW(Data!$C$1:$C$1009),ROW(AL63)-ROW(AL$7)),1)),"")</f>
        <v/>
      </c>
      <c r="AM63" s="43" t="str">
        <f ca="1">IF(AN63="","",IF(INDEX(Data!$BR:$BR,MATCH(AN63,Data!$A:$A,0),1)=0,"",INDEX(Data!$BR:$BR,MATCH(AN63,Data!$A:$A,0),1)))</f>
        <v/>
      </c>
      <c r="AN63" s="43" t="str" cm="1">
        <f t="array" aca="1" ref="AN63" ca="1">IFERROR(_xlfn.SINGLE(INDEX(Data!$A$1:AU$1009,_xlfn.AGGREGATE(15,6,(OFFSET(Data!$A$1,0,MATCH(AN$6,Data!$1:$1,0)-1,1000,1)=IF(AN$7="","Yes",AN$7))/(OFFSET(Data!$A$1,0,MATCH(AN$6,Data!$1:$1,0)-1,1000,1)=IF(AN$7="","Yes",AN$7))*ROW(Data!$C$1:$C$1009),ROW(AN63)-ROW(AN$7)),1)),"")</f>
        <v>TV Land</v>
      </c>
    </row>
    <row r="64" spans="1:40" ht="24" x14ac:dyDescent="0.4">
      <c r="A64" s="43" t="str">
        <f ca="1">IF(B64="","",IF(INDEX(Data!$BR:$BR,MATCH(B64,Data!$A:$A,0),1)=0,"",INDEX(Data!$BR:$BR,MATCH(B64,Data!$A:$A,0),1)))</f>
        <v/>
      </c>
      <c r="B64" s="43" t="str" cm="1">
        <f t="array" aca="1" ref="B64" ca="1">IFERROR(_xlfn.SINGLE(INDEX(Data!A$1:$A$1007,_xlfn.AGGREGATE(15,6,(OFFSET(Data!$A$1,0,MATCH(B$6,Data!$1:$1,0)-1,1000,1)=IF(B$7="","Yes",B$7))/(OFFSET(Data!$A$1,0,MATCH(B$6,Data!$1:$1,0)-1,1000,1)=IF(B$7="","Yes",B$7))*ROW(Data!$C$1:$C$1007),ROW(B64)-ROW(B$7)),1)),"")</f>
        <v>TV Land</v>
      </c>
      <c r="C64" s="43" t="str">
        <f ca="1">IF(D64="","",IF(INDEX(Data!$BR:$BR,MATCH(D64,Data!$A:$A,0),1)=0,"",INDEX(Data!$BR:$BR,MATCH(D64,Data!$A:$A,0),1)))</f>
        <v/>
      </c>
      <c r="D64" s="43" t="str" cm="1">
        <f t="array" aca="1" ref="D64" ca="1">IFERROR(_xlfn.SINGLE(INDEX(Data!$A$1:C$1007,_xlfn.AGGREGATE(15,6,(OFFSET(Data!$A$1,0,MATCH(D$6,Data!$1:$1,0)-1,1000,1)=IF(D$7="","Yes",D$7))/(OFFSET(Data!$A$1,0,MATCH(D$6,Data!$1:$1,0)-1,1000,1)=IF(D$7="","Yes",D$7))*ROW(Data!$C$1:$C$1007),ROW(D64)-ROW(D$7)),1)),"")</f>
        <v/>
      </c>
      <c r="E64" s="43" t="str">
        <f ca="1">IF(F64="","",IF(INDEX(Data!$BR:$BR,MATCH(F64,Data!$A:$A,0),1)=0,"",INDEX(Data!$BR:$BR,MATCH(F64,Data!$A:$A,0),1)))</f>
        <v/>
      </c>
      <c r="F64" s="43" t="str" cm="1">
        <f t="array" aca="1" ref="F64" ca="1">IFERROR(_xlfn.SINGLE(INDEX(Data!$A$1:E$1009,_xlfn.AGGREGATE(15,6,(OFFSET(Data!$A$1,0,MATCH(F$6,Data!$1:$1,0)-1,1000,1)=IF(F$7="","Yes",F$7))/(OFFSET(Data!$A$1,0,MATCH(F$6,Data!$1:$1,0)-1,1000,1)=IF(F$7="","Yes",F$7))*ROW(Data!$C$1:$C$1009),ROW(F64)-ROW(F$7)),1)),"")</f>
        <v/>
      </c>
      <c r="G64" s="43" t="str">
        <f ca="1">IF(H64="","",IF(INDEX(Data!$BR:$BR,MATCH(H64,Data!$A:$A,0),1)=0,"",INDEX(Data!$BR:$BR,MATCH(H64,Data!$A:$A,0),1)))</f>
        <v/>
      </c>
      <c r="H64" s="43" t="str" cm="1">
        <f t="array" aca="1" ref="H64" ca="1">IFERROR(_xlfn.SINGLE(INDEX(Data!$A$1:G$1009,_xlfn.AGGREGATE(15,6,(OFFSET(Data!$A$1,0,MATCH(H$6,Data!$1:$1,0)-1,1000,1)=IF(H$7="","Yes",H$7))/(OFFSET(Data!$A$1,0,MATCH(H$6,Data!$1:$1,0)-1,1000,1)=IF(H$7="","Yes",H$7))*ROW(Data!$C$1:$C$1009),ROW(H64)-ROW(H$7)),1)),"")</f>
        <v/>
      </c>
      <c r="I64" s="43" t="str">
        <f ca="1">IF(J64="","",IF(INDEX(Data!$BR:$BR,MATCH(J64,Data!$A:$A,0),1)=0,"",INDEX(Data!$BR:$BR,MATCH(J64,Data!$A:$A,0),1)))</f>
        <v/>
      </c>
      <c r="J64" s="43" t="str" cm="1">
        <f t="array" aca="1" ref="J64" ca="1">IFERROR(_xlfn.SINGLE(INDEX(Data!$A$1:J$1009,_xlfn.AGGREGATE(15,6,(OFFSET(Data!$A$1,0,MATCH(J$6,Data!$1:$1,0)-1,1000,1)=IF(J$7="","Yes",J$7))/(OFFSET(Data!$A$1,0,MATCH(J$6,Data!$1:$1,0)-1,1000,1)=IF(J$7="","Yes",J$7))*ROW(Data!$C$1:$C$1009),ROW(J64)-ROW(J$7)),1)),"")</f>
        <v/>
      </c>
      <c r="K64" s="43" t="str">
        <f ca="1">IF(L64="","",IF(INDEX(Data!$BR:$BR,MATCH(L64,Data!$A:$A,0),1)=0,"",INDEX(Data!$BR:$BR,MATCH(L64,Data!$A:$A,0),1)))</f>
        <v/>
      </c>
      <c r="L64" s="43" t="str" cm="1">
        <f t="array" aca="1" ref="L64" ca="1">IFERROR(_xlfn.SINGLE(INDEX(Data!$A$1:L$1009,_xlfn.AGGREGATE(15,6,(OFFSET(Data!$A$1,0,MATCH(L$6,Data!$1:$1,0)-1,1000,1)=IF(L$7="","Yes",L$7))/(OFFSET(Data!$A$1,0,MATCH(L$6,Data!$1:$1,0)-1,1000,1)=IF(L$7="","Yes",L$7))*ROW(Data!$C$1:$C$1009),ROW(L64)-ROW(L$7)),1)),"")</f>
        <v>Nick Jr.</v>
      </c>
      <c r="M64" s="43" t="str">
        <f ca="1">IF(N64="","",IF(INDEX(Data!$BR:$BR,MATCH(N64,Data!$A:$A,0),1)=0,"",INDEX(Data!$BR:$BR,MATCH(N64,Data!$A:$A,0),1)))</f>
        <v/>
      </c>
      <c r="N64" s="43" t="str" cm="1">
        <f t="array" aca="1" ref="N64" ca="1">IFERROR(_xlfn.SINGLE(INDEX(Data!$A$1:N$1009,_xlfn.AGGREGATE(15,6,(OFFSET(Data!$A$1,0,MATCH(N$6,Data!$1:$1,0)-1,1000,1)=IF(N$7="","Yes",N$7))/(OFFSET(Data!$A$1,0,MATCH(N$6,Data!$1:$1,0)-1,1000,1)=IF(N$7="","Yes",N$7))*ROW(Data!$C$1:$C$1009),ROW(N64)-ROW(N$7)),1)),"")</f>
        <v>QVC</v>
      </c>
      <c r="O64" s="43" t="str">
        <f ca="1">IF(P64="","",IF(INDEX(Data!$BR:$BR,MATCH(P64,Data!$A:$A,0),1)=0,"",INDEX(Data!$BR:$BR,MATCH(P64,Data!$A:$A,0),1)))</f>
        <v/>
      </c>
      <c r="P64" s="43" t="str" cm="1">
        <f t="array" aca="1" ref="P64" ca="1">IFERROR(_xlfn.SINGLE(INDEX(Data!$A$1:Q$1009,_xlfn.AGGREGATE(15,6,(OFFSET(Data!$A$1,0,MATCH(P$6,Data!$1:$1,0)-1,1000,1)=IF(P$7="","Yes",P$7))/(OFFSET(Data!$A$1,0,MATCH(P$6,Data!$1:$1,0)-1,1000,1)=IF(P$7="","Yes",P$7))*ROW(Data!$C$1:$C$1009),ROW(P64)-ROW(P$7)),1)),"")</f>
        <v>MLB Network</v>
      </c>
      <c r="Q64" s="43" t="str">
        <f ca="1">IF(R64="","",IF(INDEX(Data!$BR:$BR,MATCH(R64,Data!$A:$A,0),1)=0,"",INDEX(Data!$BR:$BR,MATCH(R64,Data!$A:$A,0),1)))</f>
        <v/>
      </c>
      <c r="R64" s="43" t="str" cm="1">
        <f t="array" aca="1" ref="R64" ca="1">IFERROR(_xlfn.SINGLE(INDEX(Data!$A$1:R$1009,_xlfn.AGGREGATE(15,6,(OFFSET(Data!$A$1,0,MATCH(R$6,Data!$1:$1,0)-1,1000,1)=IF(R$7="","Yes",R$7))/(OFFSET(Data!$A$1,0,MATCH(R$6,Data!$1:$1,0)-1,1000,1)=IF(R$7="","Yes",R$7))*ROW(Data!$C$1:$C$1009),ROW(R64)-ROW(R$7)),1)),"")</f>
        <v>FX</v>
      </c>
      <c r="S64" s="43" t="str">
        <f ca="1">IF(T64="","",IF(INDEX(Data!$BR:$BR,MATCH(T64,Data!$A:$A,0),1)=0,"",INDEX(Data!$BR:$BR,MATCH(T64,Data!$A:$A,0),1)))</f>
        <v/>
      </c>
      <c r="T64" s="43" t="str" cm="1">
        <f t="array" aca="1" ref="T64" ca="1">IFERROR(_xlfn.SINGLE(INDEX(Data!$A$1:S$1009,_xlfn.AGGREGATE(15,6,(OFFSET(Data!$A$1,0,MATCH(T$6,Data!$1:$1,0)-1,1000,1)=IF(T$7="","Yes",T$7))/(OFFSET(Data!$A$1,0,MATCH(T$6,Data!$1:$1,0)-1,1000,1)=IF(T$7="","Yes",T$7))*ROW(Data!$C$1:$C$1009),ROW(T64)-ROW(T$7)),1)),"")</f>
        <v>Fuse</v>
      </c>
      <c r="U64" s="43" t="str">
        <f ca="1">IF(V64="","",IF(INDEX(Data!$BR:$BR,MATCH(V64,Data!$A:$A,0),1)=0,"",INDEX(Data!$BR:$BR,MATCH(V64,Data!$A:$A,0),1)))</f>
        <v/>
      </c>
      <c r="V64" s="43" t="str" cm="1">
        <f t="array" aca="1" ref="V64" ca="1">IFERROR(_xlfn.SINGLE(INDEX(Data!$A$1:T$1009,_xlfn.AGGREGATE(15,6,(OFFSET(Data!$A$1,0,MATCH(V$6,Data!$1:$1,0)-1,1000,1)=IF(V$7="","Yes",V$7))/(OFFSET(Data!$A$1,0,MATCH(V$6,Data!$1:$1,0)-1,1000,1)=IF(V$7="","Yes",V$7))*ROW(Data!$C$1:$C$1009),ROW(V64)-ROW(V$7)),1)),"")</f>
        <v>Fox Sports 2</v>
      </c>
      <c r="W64" s="43" t="str">
        <f ca="1">IF(X64="","",IF(INDEX(Data!$BR:$BR,MATCH(X64,Data!$A:$A,0),1)=0,"",INDEX(Data!$BR:$BR,MATCH(X64,Data!$A:$A,0),1)))</f>
        <v/>
      </c>
      <c r="X64" s="43" t="str" cm="1">
        <f t="array" aca="1" ref="X64" ca="1">IFERROR(_xlfn.SINGLE(INDEX(Data!$A$1:Y$1009,_xlfn.AGGREGATE(15,6,(OFFSET(Data!$A$1,0,MATCH(X$6,Data!$1:$1,0)-1,1000,1)=IF(X$7="","Yes",X$7))/(OFFSET(Data!$A$1,0,MATCH(X$6,Data!$1:$1,0)-1,1000,1)=IF(X$7="","Yes",X$7))*ROW(Data!$C$1:$C$1009),ROW(X64)-ROW(X$7)),1)),"")</f>
        <v>Great American Country</v>
      </c>
      <c r="Y64" s="43" t="str">
        <f ca="1">IF(Z64="","",IF(INDEX(Data!$BR:$BR,MATCH(Z64,Data!$A:$A,0),1)=0,"",INDEX(Data!$BR:$BR,MATCH(Z64,Data!$A:$A,0),1)))</f>
        <v/>
      </c>
      <c r="Z64" s="43" t="str" cm="1">
        <f t="array" aca="1" ref="Z64" ca="1">IFERROR(_xlfn.SINGLE(INDEX(Data!$A$1:AA$1009,_xlfn.AGGREGATE(15,6,(OFFSET(Data!$A$1,0,MATCH(Z$6,Data!$1:$1,0)-1,1000,1)=IF(Z$7="","Yes",Z$7))/(OFFSET(Data!$A$1,0,MATCH(Z$6,Data!$1:$1,0)-1,1000,1)=IF(Z$7="","Yes",Z$7))*ROW(Data!$C$1:$C$1009),ROW(Z64)-ROW(Z$7)),1)),"")</f>
        <v>MTV</v>
      </c>
      <c r="AA64" s="43" t="str">
        <f ca="1">IF(AB64="","",IF(INDEX(Data!$BR:$BR,MATCH(AB64,Data!$A:$A,0),1)=0,"",INDEX(Data!$BR:$BR,MATCH(AB64,Data!$A:$A,0),1)))</f>
        <v/>
      </c>
      <c r="AB64" s="43" t="str" cm="1">
        <f t="array" aca="1" ref="AB64" ca="1">IFERROR(_xlfn.SINGLE(INDEX(Data!$A$1:AC$1009,_xlfn.AGGREGATE(15,6,(OFFSET(Data!$A$1,0,MATCH(AB$6,Data!$1:$1,0)-1,1000,1)=IF(AB$7="","Yes",AB$7))/(OFFSET(Data!$A$1,0,MATCH(AB$6,Data!$1:$1,0)-1,1000,1)=IF(AB$7="","Yes",AB$7))*ROW(Data!$C$1:$C$1009),ROW(AB64)-ROW(AB$7)),1)),"")</f>
        <v>SEC Network</v>
      </c>
      <c r="AC64" s="43" t="str">
        <f ca="1">IF(AD64="","",IF(INDEX(Data!$BR:$BR,MATCH(AD64,Data!$A:$A,0),1)=0,"",INDEX(Data!$BR:$BR,MATCH(AD64,Data!$A:$A,0),1)))</f>
        <v/>
      </c>
      <c r="AD64" s="43" t="str" cm="1">
        <f t="array" aca="1" ref="AD64" ca="1">IFERROR(_xlfn.SINGLE(INDEX(Data!$A$1:AE$1009,_xlfn.AGGREGATE(15,6,(OFFSET(Data!$A$1,0,MATCH(AD$6,Data!$1:$1,0)-1,1000,1)=IF(AD$7="","Yes",AD$7))/(OFFSET(Data!$A$1,0,MATCH(AD$6,Data!$1:$1,0)-1,1000,1)=IF(AD$7="","Yes",AD$7))*ROW(Data!$C$1:$C$1009),ROW(AD64)-ROW(AD$7)),1)),"")</f>
        <v>Lifetime</v>
      </c>
      <c r="AE64" s="43" t="str">
        <f ca="1">IF(AF64="","",IF(INDEX(Data!$BR:$BR,MATCH(AF64,Data!$A:$A,0),1)=0,"",INDEX(Data!$BR:$BR,MATCH(AF64,Data!$A:$A,0),1)))</f>
        <v/>
      </c>
      <c r="AF64" s="43" t="str" cm="1">
        <f t="array" aca="1" ref="AF64" ca="1">IFERROR(_xlfn.SINGLE(INDEX(Data!$A$1:AM$1009,_xlfn.AGGREGATE(15,6,(OFFSET(Data!$A$1,0,MATCH(AF$6,Data!$1:$1,0)-1,1000,1)=IF(AF$7="","Yes",AF$7))/(OFFSET(Data!$A$1,0,MATCH(AF$6,Data!$1:$1,0)-1,1000,1)=IF(AF$7="","Yes",AF$7))*ROW(Data!$C$1:$C$1009),ROW(AF64)-ROW(AF$7)),1)),"")</f>
        <v/>
      </c>
      <c r="AG64" s="43" t="str">
        <f ca="1">IF(AH64="","",IF(INDEX(Data!$BR:$BR,MATCH(AH64,Data!$A:$A,0),1)=0,"",INDEX(Data!$BR:$BR,MATCH(AH64,Data!$A:$A,0),1)))</f>
        <v/>
      </c>
      <c r="AH64" s="43" t="str" cm="1">
        <f t="array" aca="1" ref="AH64" ca="1">IFERROR(_xlfn.SINGLE(INDEX(Data!$A$1:AO$1009,_xlfn.AGGREGATE(15,6,(OFFSET(Data!$A$1,0,MATCH(AH$6,Data!$1:$1,0)-1,1000,1)=IF(AH$7="","Yes",AH$7))/(OFFSET(Data!$A$1,0,MATCH(AH$6,Data!$1:$1,0)-1,1000,1)=IF(AH$7="","Yes",AH$7))*ROW(Data!$C$1:$C$1009),ROW(AH64)-ROW(AH$7)),1)),"")</f>
        <v/>
      </c>
      <c r="AI64" s="43" t="str">
        <f ca="1">IF(AJ64="","",IF(INDEX(Data!$BR:$BR,MATCH(AJ64,Data!$A:$A,0),1)=0,"",INDEX(Data!$BR:$BR,MATCH(AJ64,Data!$A:$A,0),1)))</f>
        <v/>
      </c>
      <c r="AJ64" s="43" t="str" cm="1">
        <f t="array" aca="1" ref="AJ64" ca="1">IFERROR(_xlfn.SINGLE(INDEX(Data!$A$1:AQ$1009,_xlfn.AGGREGATE(15,6,(OFFSET(Data!$A$1,0,MATCH(AJ$6,Data!$1:$1,0)-1,1000,1)=IF(AJ$7="","Yes",AJ$7))/(OFFSET(Data!$A$1,0,MATCH(AJ$6,Data!$1:$1,0)-1,1000,1)=IF(AJ$7="","Yes",AJ$7))*ROW(Data!$C$1:$C$1009),ROW(AJ64)-ROW(AJ$7)),1)),"")</f>
        <v>Own</v>
      </c>
      <c r="AK64" s="43" t="str">
        <f ca="1">IF(AL64="","",IF(INDEX(Data!$BR:$BR,MATCH(AL64,Data!$A:$A,0),1)=0,"",INDEX(Data!$BR:$BR,MATCH(AL64,Data!$A:$A,0),1)))</f>
        <v/>
      </c>
      <c r="AL64" s="43" t="str" cm="1">
        <f t="array" aca="1" ref="AL64" ca="1">IFERROR(_xlfn.SINGLE(INDEX(Data!$A$1:AS$1009,_xlfn.AGGREGATE(15,6,(OFFSET(Data!$A$1,0,MATCH(AL$6,Data!$1:$1,0)-1,1000,1)=IF(AL$7="","Yes",AL$7))/(OFFSET(Data!$A$1,0,MATCH(AL$6,Data!$1:$1,0)-1,1000,1)=IF(AL$7="","Yes",AL$7))*ROW(Data!$C$1:$C$1009),ROW(AL64)-ROW(AL$7)),1)),"")</f>
        <v/>
      </c>
      <c r="AM64" s="43" t="str">
        <f ca="1">IF(AN64="","",IF(INDEX(Data!$BR:$BR,MATCH(AN64,Data!$A:$A,0),1)=0,"",INDEX(Data!$BR:$BR,MATCH(AN64,Data!$A:$A,0),1)))</f>
        <v/>
      </c>
      <c r="AN64" s="43" t="str" cm="1">
        <f t="array" aca="1" ref="AN64" ca="1">IFERROR(_xlfn.SINGLE(INDEX(Data!$A$1:AU$1009,_xlfn.AGGREGATE(15,6,(OFFSET(Data!$A$1,0,MATCH(AN$6,Data!$1:$1,0)-1,1000,1)=IF(AN$7="","Yes",AN$7))/(OFFSET(Data!$A$1,0,MATCH(AN$6,Data!$1:$1,0)-1,1000,1)=IF(AN$7="","Yes",AN$7))*ROW(Data!$C$1:$C$1009),ROW(AN64)-ROW(AN$7)),1)),"")</f>
        <v>VH1</v>
      </c>
    </row>
    <row r="65" spans="1:40" ht="24" x14ac:dyDescent="0.4">
      <c r="A65" s="43" t="str">
        <f ca="1">IF(B65="","",IF(INDEX(Data!$BR:$BR,MATCH(B65,Data!$A:$A,0),1)=0,"",INDEX(Data!$BR:$BR,MATCH(B65,Data!$A:$A,0),1)))</f>
        <v/>
      </c>
      <c r="B65" s="43" t="str" cm="1">
        <f t="array" aca="1" ref="B65" ca="1">IFERROR(_xlfn.SINGLE(INDEX(Data!A$1:$A$1007,_xlfn.AGGREGATE(15,6,(OFFSET(Data!$A$1,0,MATCH(B$6,Data!$1:$1,0)-1,1000,1)=IF(B$7="","Yes",B$7))/(OFFSET(Data!$A$1,0,MATCH(B$6,Data!$1:$1,0)-1,1000,1)=IF(B$7="","Yes",B$7))*ROW(Data!$C$1:$C$1007),ROW(B65)-ROW(B$7)),1)),"")</f>
        <v>TV One</v>
      </c>
      <c r="C65" s="43" t="str">
        <f ca="1">IF(D65="","",IF(INDEX(Data!$BR:$BR,MATCH(D65,Data!$A:$A,0),1)=0,"",INDEX(Data!$BR:$BR,MATCH(D65,Data!$A:$A,0),1)))</f>
        <v/>
      </c>
      <c r="D65" s="43" t="str" cm="1">
        <f t="array" aca="1" ref="D65" ca="1">IFERROR(_xlfn.SINGLE(INDEX(Data!$A$1:C$1007,_xlfn.AGGREGATE(15,6,(OFFSET(Data!$A$1,0,MATCH(D$6,Data!$1:$1,0)-1,1000,1)=IF(D$7="","Yes",D$7))/(OFFSET(Data!$A$1,0,MATCH(D$6,Data!$1:$1,0)-1,1000,1)=IF(D$7="","Yes",D$7))*ROW(Data!$C$1:$C$1007),ROW(D65)-ROW(D$7)),1)),"")</f>
        <v/>
      </c>
      <c r="E65" s="43" t="str">
        <f ca="1">IF(F65="","",IF(INDEX(Data!$BR:$BR,MATCH(F65,Data!$A:$A,0),1)=0,"",INDEX(Data!$BR:$BR,MATCH(F65,Data!$A:$A,0),1)))</f>
        <v/>
      </c>
      <c r="F65" s="43" t="str" cm="1">
        <f t="array" aca="1" ref="F65" ca="1">IFERROR(_xlfn.SINGLE(INDEX(Data!$A$1:E$1009,_xlfn.AGGREGATE(15,6,(OFFSET(Data!$A$1,0,MATCH(F$6,Data!$1:$1,0)-1,1000,1)=IF(F$7="","Yes",F$7))/(OFFSET(Data!$A$1,0,MATCH(F$6,Data!$1:$1,0)-1,1000,1)=IF(F$7="","Yes",F$7))*ROW(Data!$C$1:$C$1009),ROW(F65)-ROW(F$7)),1)),"")</f>
        <v/>
      </c>
      <c r="G65" s="43" t="str">
        <f ca="1">IF(H65="","",IF(INDEX(Data!$BR:$BR,MATCH(H65,Data!$A:$A,0),1)=0,"",INDEX(Data!$BR:$BR,MATCH(H65,Data!$A:$A,0),1)))</f>
        <v/>
      </c>
      <c r="H65" s="43" t="str" cm="1">
        <f t="array" aca="1" ref="H65" ca="1">IFERROR(_xlfn.SINGLE(INDEX(Data!$A$1:G$1009,_xlfn.AGGREGATE(15,6,(OFFSET(Data!$A$1,0,MATCH(H$6,Data!$1:$1,0)-1,1000,1)=IF(H$7="","Yes",H$7))/(OFFSET(Data!$A$1,0,MATCH(H$6,Data!$1:$1,0)-1,1000,1)=IF(H$7="","Yes",H$7))*ROW(Data!$C$1:$C$1009),ROW(H65)-ROW(H$7)),1)),"")</f>
        <v/>
      </c>
      <c r="I65" s="43" t="str">
        <f ca="1">IF(J65="","",IF(INDEX(Data!$BR:$BR,MATCH(J65,Data!$A:$A,0),1)=0,"",INDEX(Data!$BR:$BR,MATCH(J65,Data!$A:$A,0),1)))</f>
        <v/>
      </c>
      <c r="J65" s="43" t="str" cm="1">
        <f t="array" aca="1" ref="J65" ca="1">IFERROR(_xlfn.SINGLE(INDEX(Data!$A$1:J$1009,_xlfn.AGGREGATE(15,6,(OFFSET(Data!$A$1,0,MATCH(J$6,Data!$1:$1,0)-1,1000,1)=IF(J$7="","Yes",J$7))/(OFFSET(Data!$A$1,0,MATCH(J$6,Data!$1:$1,0)-1,1000,1)=IF(J$7="","Yes",J$7))*ROW(Data!$C$1:$C$1009),ROW(J65)-ROW(J$7)),1)),"")</f>
        <v/>
      </c>
      <c r="K65" s="43" t="str">
        <f ca="1">IF(L65="","",IF(INDEX(Data!$BR:$BR,MATCH(L65,Data!$A:$A,0),1)=0,"",INDEX(Data!$BR:$BR,MATCH(L65,Data!$A:$A,0),1)))</f>
        <v/>
      </c>
      <c r="L65" s="43" t="str" cm="1">
        <f t="array" aca="1" ref="L65" ca="1">IFERROR(_xlfn.SINGLE(INDEX(Data!$A$1:L$1009,_xlfn.AGGREGATE(15,6,(OFFSET(Data!$A$1,0,MATCH(L$6,Data!$1:$1,0)-1,1000,1)=IF(L$7="","Yes",L$7))/(OFFSET(Data!$A$1,0,MATCH(L$6,Data!$1:$1,0)-1,1000,1)=IF(L$7="","Yes",L$7))*ROW(Data!$C$1:$C$1009),ROW(L65)-ROW(L$7)),1)),"")</f>
        <v>Nickelodeon</v>
      </c>
      <c r="M65" s="43" t="str">
        <f ca="1">IF(N65="","",IF(INDEX(Data!$BR:$BR,MATCH(N65,Data!$A:$A,0),1)=0,"",INDEX(Data!$BR:$BR,MATCH(N65,Data!$A:$A,0),1)))</f>
        <v/>
      </c>
      <c r="N65" s="43" t="str" cm="1">
        <f t="array" aca="1" ref="N65" ca="1">IFERROR(_xlfn.SINGLE(INDEX(Data!$A$1:N$1009,_xlfn.AGGREGATE(15,6,(OFFSET(Data!$A$1,0,MATCH(N$6,Data!$1:$1,0)-1,1000,1)=IF(N$7="","Yes",N$7))/(OFFSET(Data!$A$1,0,MATCH(N$6,Data!$1:$1,0)-1,1000,1)=IF(N$7="","Yes",N$7))*ROW(Data!$C$1:$C$1009),ROW(N65)-ROW(N$7)),1)),"")</f>
        <v>QVC 2</v>
      </c>
      <c r="O65" s="43" t="str">
        <f ca="1">IF(P65="","",IF(INDEX(Data!$BR:$BR,MATCH(P65,Data!$A:$A,0),1)=0,"",INDEX(Data!$BR:$BR,MATCH(P65,Data!$A:$A,0),1)))</f>
        <v/>
      </c>
      <c r="P65" s="43" t="str" cm="1">
        <f t="array" aca="1" ref="P65" ca="1">IFERROR(_xlfn.SINGLE(INDEX(Data!$A$1:Q$1009,_xlfn.AGGREGATE(15,6,(OFFSET(Data!$A$1,0,MATCH(P$6,Data!$1:$1,0)-1,1000,1)=IF(P$7="","Yes",P$7))/(OFFSET(Data!$A$1,0,MATCH(P$6,Data!$1:$1,0)-1,1000,1)=IF(P$7="","Yes",P$7))*ROW(Data!$C$1:$C$1009),ROW(P65)-ROW(P$7)),1)),"")</f>
        <v>Motor Trend</v>
      </c>
      <c r="Q65" s="43" t="str">
        <f ca="1">IF(R65="","",IF(INDEX(Data!$BR:$BR,MATCH(R65,Data!$A:$A,0),1)=0,"",INDEX(Data!$BR:$BR,MATCH(R65,Data!$A:$A,0),1)))</f>
        <v/>
      </c>
      <c r="R65" s="43" t="str" cm="1">
        <f t="array" aca="1" ref="R65" ca="1">IFERROR(_xlfn.SINGLE(INDEX(Data!$A$1:R$1009,_xlfn.AGGREGATE(15,6,(OFFSET(Data!$A$1,0,MATCH(R$6,Data!$1:$1,0)-1,1000,1)=IF(R$7="","Yes",R$7))/(OFFSET(Data!$A$1,0,MATCH(R$6,Data!$1:$1,0)-1,1000,1)=IF(R$7="","Yes",R$7))*ROW(Data!$C$1:$C$1009),ROW(R65)-ROW(R$7)),1)),"")</f>
        <v>FX Movie Channel</v>
      </c>
      <c r="S65" s="43" t="str">
        <f ca="1">IF(T65="","",IF(INDEX(Data!$BR:$BR,MATCH(T65,Data!$A:$A,0),1)=0,"",INDEX(Data!$BR:$BR,MATCH(T65,Data!$A:$A,0),1)))</f>
        <v/>
      </c>
      <c r="T65" s="43" t="str" cm="1">
        <f t="array" aca="1" ref="T65" ca="1">IFERROR(_xlfn.SINGLE(INDEX(Data!$A$1:S$1009,_xlfn.AGGREGATE(15,6,(OFFSET(Data!$A$1,0,MATCH(T$6,Data!$1:$1,0)-1,1000,1)=IF(T$7="","Yes",T$7))/(OFFSET(Data!$A$1,0,MATCH(T$6,Data!$1:$1,0)-1,1000,1)=IF(T$7="","Yes",T$7))*ROW(Data!$C$1:$C$1009),ROW(T65)-ROW(T$7)),1)),"")</f>
        <v>FX</v>
      </c>
      <c r="U65" s="43" t="str">
        <f ca="1">IF(V65="","",IF(INDEX(Data!$BR:$BR,MATCH(V65,Data!$A:$A,0),1)=0,"",INDEX(Data!$BR:$BR,MATCH(V65,Data!$A:$A,0),1)))</f>
        <v/>
      </c>
      <c r="V65" s="43" t="str" cm="1">
        <f t="array" aca="1" ref="V65" ca="1">IFERROR(_xlfn.SINGLE(INDEX(Data!$A$1:T$1009,_xlfn.AGGREGATE(15,6,(OFFSET(Data!$A$1,0,MATCH(V$6,Data!$1:$1,0)-1,1000,1)=IF(V$7="","Yes",V$7))/(OFFSET(Data!$A$1,0,MATCH(V$6,Data!$1:$1,0)-1,1000,1)=IF(V$7="","Yes",V$7))*ROW(Data!$C$1:$C$1009),ROW(V65)-ROW(V$7)),1)),"")</f>
        <v>Fox Sports Regionals</v>
      </c>
      <c r="W65" s="43" t="str">
        <f ca="1">IF(X65="","",IF(INDEX(Data!$BR:$BR,MATCH(X65,Data!$A:$A,0),1)=0,"",INDEX(Data!$BR:$BR,MATCH(X65,Data!$A:$A,0),1)))</f>
        <v/>
      </c>
      <c r="X65" s="43" t="str" cm="1">
        <f t="array" aca="1" ref="X65" ca="1">IFERROR(_xlfn.SINGLE(INDEX(Data!$A$1:Y$1009,_xlfn.AGGREGATE(15,6,(OFFSET(Data!$A$1,0,MATCH(X$6,Data!$1:$1,0)-1,1000,1)=IF(X$7="","Yes",X$7))/(OFFSET(Data!$A$1,0,MATCH(X$6,Data!$1:$1,0)-1,1000,1)=IF(X$7="","Yes",X$7))*ROW(Data!$C$1:$C$1009),ROW(X65)-ROW(X$7)),1)),"")</f>
        <v>History</v>
      </c>
      <c r="Y65" s="43" t="str">
        <f ca="1">IF(Z65="","",IF(INDEX(Data!$BR:$BR,MATCH(Z65,Data!$A:$A,0),1)=0,"",INDEX(Data!$BR:$BR,MATCH(Z65,Data!$A:$A,0),1)))</f>
        <v/>
      </c>
      <c r="Z65" s="43" t="str" cm="1">
        <f t="array" aca="1" ref="Z65" ca="1">IFERROR(_xlfn.SINGLE(INDEX(Data!$A$1:AA$1009,_xlfn.AGGREGATE(15,6,(OFFSET(Data!$A$1,0,MATCH(Z$6,Data!$1:$1,0)-1,1000,1)=IF(Z$7="","Yes",Z$7))/(OFFSET(Data!$A$1,0,MATCH(Z$6,Data!$1:$1,0)-1,1000,1)=IF(Z$7="","Yes",Z$7))*ROW(Data!$C$1:$C$1009),ROW(Z65)-ROW(Z$7)),1)),"")</f>
        <v>MynetworkTV</v>
      </c>
      <c r="AA65" s="43" t="str">
        <f ca="1">IF(AB65="","",IF(INDEX(Data!$BR:$BR,MATCH(AB65,Data!$A:$A,0),1)=0,"",INDEX(Data!$BR:$BR,MATCH(AB65,Data!$A:$A,0),1)))</f>
        <v/>
      </c>
      <c r="AB65" s="43" t="str" cm="1">
        <f t="array" aca="1" ref="AB65" ca="1">IFERROR(_xlfn.SINGLE(INDEX(Data!$A$1:AC$1009,_xlfn.AGGREGATE(15,6,(OFFSET(Data!$A$1,0,MATCH(AB$6,Data!$1:$1,0)-1,1000,1)=IF(AB$7="","Yes",AB$7))/(OFFSET(Data!$A$1,0,MATCH(AB$6,Data!$1:$1,0)-1,1000,1)=IF(AB$7="","Yes",AB$7))*ROW(Data!$C$1:$C$1009),ROW(AB65)-ROW(AB$7)),1)),"")</f>
        <v>Smithsonian</v>
      </c>
      <c r="AC65" s="43" t="str">
        <f ca="1">IF(AD65="","",IF(INDEX(Data!$BR:$BR,MATCH(AD65,Data!$A:$A,0),1)=0,"",INDEX(Data!$BR:$BR,MATCH(AD65,Data!$A:$A,0),1)))</f>
        <v/>
      </c>
      <c r="AD65" s="43" t="str" cm="1">
        <f t="array" aca="1" ref="AD65" ca="1">IFERROR(_xlfn.SINGLE(INDEX(Data!$A$1:AE$1009,_xlfn.AGGREGATE(15,6,(OFFSET(Data!$A$1,0,MATCH(AD$6,Data!$1:$1,0)-1,1000,1)=IF(AD$7="","Yes",AD$7))/(OFFSET(Data!$A$1,0,MATCH(AD$6,Data!$1:$1,0)-1,1000,1)=IF(AD$7="","Yes",AD$7))*ROW(Data!$C$1:$C$1009),ROW(AD65)-ROW(AD$7)),1)),"")</f>
        <v>Lifetime Movie Network</v>
      </c>
      <c r="AE65" s="43" t="str">
        <f ca="1">IF(AF65="","",IF(INDEX(Data!$BR:$BR,MATCH(AF65,Data!$A:$A,0),1)=0,"",INDEX(Data!$BR:$BR,MATCH(AF65,Data!$A:$A,0),1)))</f>
        <v/>
      </c>
      <c r="AF65" s="43" t="str" cm="1">
        <f t="array" aca="1" ref="AF65" ca="1">IFERROR(_xlfn.SINGLE(INDEX(Data!$A$1:AM$1009,_xlfn.AGGREGATE(15,6,(OFFSET(Data!$A$1,0,MATCH(AF$6,Data!$1:$1,0)-1,1000,1)=IF(AF$7="","Yes",AF$7))/(OFFSET(Data!$A$1,0,MATCH(AF$6,Data!$1:$1,0)-1,1000,1)=IF(AF$7="","Yes",AF$7))*ROW(Data!$C$1:$C$1009),ROW(AF65)-ROW(AF$7)),1)),"")</f>
        <v/>
      </c>
      <c r="AG65" s="43" t="str">
        <f ca="1">IF(AH65="","",IF(INDEX(Data!$BR:$BR,MATCH(AH65,Data!$A:$A,0),1)=0,"",INDEX(Data!$BR:$BR,MATCH(AH65,Data!$A:$A,0),1)))</f>
        <v/>
      </c>
      <c r="AH65" s="43" t="str" cm="1">
        <f t="array" aca="1" ref="AH65" ca="1">IFERROR(_xlfn.SINGLE(INDEX(Data!$A$1:AO$1009,_xlfn.AGGREGATE(15,6,(OFFSET(Data!$A$1,0,MATCH(AH$6,Data!$1:$1,0)-1,1000,1)=IF(AH$7="","Yes",AH$7))/(OFFSET(Data!$A$1,0,MATCH(AH$6,Data!$1:$1,0)-1,1000,1)=IF(AH$7="","Yes",AH$7))*ROW(Data!$C$1:$C$1009),ROW(AH65)-ROW(AH$7)),1)),"")</f>
        <v/>
      </c>
      <c r="AI65" s="43" t="str">
        <f ca="1">IF(AJ65="","",IF(INDEX(Data!$BR:$BR,MATCH(AJ65,Data!$A:$A,0),1)=0,"",INDEX(Data!$BR:$BR,MATCH(AJ65,Data!$A:$A,0),1)))</f>
        <v/>
      </c>
      <c r="AJ65" s="43" t="str" cm="1">
        <f t="array" aca="1" ref="AJ65" ca="1">IFERROR(_xlfn.SINGLE(INDEX(Data!$A$1:AQ$1009,_xlfn.AGGREGATE(15,6,(OFFSET(Data!$A$1,0,MATCH(AJ$6,Data!$1:$1,0)-1,1000,1)=IF(AJ$7="","Yes",AJ$7))/(OFFSET(Data!$A$1,0,MATCH(AJ$6,Data!$1:$1,0)-1,1000,1)=IF(AJ$7="","Yes",AJ$7))*ROW(Data!$C$1:$C$1009),ROW(AJ65)-ROW(AJ$7)),1)),"")</f>
        <v>Pac-12 National Feed</v>
      </c>
      <c r="AK65" s="43" t="str">
        <f ca="1">IF(AL65="","",IF(INDEX(Data!$BR:$BR,MATCH(AL65,Data!$A:$A,0),1)=0,"",INDEX(Data!$BR:$BR,MATCH(AL65,Data!$A:$A,0),1)))</f>
        <v/>
      </c>
      <c r="AL65" s="43" t="str" cm="1">
        <f t="array" aca="1" ref="AL65" ca="1">IFERROR(_xlfn.SINGLE(INDEX(Data!$A$1:AS$1009,_xlfn.AGGREGATE(15,6,(OFFSET(Data!$A$1,0,MATCH(AL$6,Data!$1:$1,0)-1,1000,1)=IF(AL$7="","Yes",AL$7))/(OFFSET(Data!$A$1,0,MATCH(AL$6,Data!$1:$1,0)-1,1000,1)=IF(AL$7="","Yes",AL$7))*ROW(Data!$C$1:$C$1009),ROW(AL65)-ROW(AL$7)),1)),"")</f>
        <v/>
      </c>
      <c r="AM65" s="43" t="str">
        <f ca="1">IF(AN65="","",IF(INDEX(Data!$BR:$BR,MATCH(AN65,Data!$A:$A,0),1)=0,"",INDEX(Data!$BR:$BR,MATCH(AN65,Data!$A:$A,0),1)))</f>
        <v/>
      </c>
      <c r="AN65" s="43" t="str" cm="1">
        <f t="array" aca="1" ref="AN65" ca="1">IFERROR(_xlfn.SINGLE(INDEX(Data!$A$1:AU$1009,_xlfn.AGGREGATE(15,6,(OFFSET(Data!$A$1,0,MATCH(AN$6,Data!$1:$1,0)-1,1000,1)=IF(AN$7="","Yes",AN$7))/(OFFSET(Data!$A$1,0,MATCH(AN$6,Data!$1:$1,0)-1,1000,1)=IF(AN$7="","Yes",AN$7))*ROW(Data!$C$1:$C$1009),ROW(AN65)-ROW(AN$7)),1)),"")</f>
        <v>Viceland</v>
      </c>
    </row>
    <row r="66" spans="1:40" ht="24" x14ac:dyDescent="0.4">
      <c r="A66" s="43" t="str">
        <f ca="1">IF(B66="","",IF(INDEX(Data!$BR:$BR,MATCH(B66,Data!$A:$A,0),1)=0,"",INDEX(Data!$BR:$BR,MATCH(B66,Data!$A:$A,0),1)))</f>
        <v/>
      </c>
      <c r="B66" s="43" t="str" cm="1">
        <f t="array" aca="1" ref="B66" ca="1">IFERROR(_xlfn.SINGLE(INDEX(Data!A$1:$A$1007,_xlfn.AGGREGATE(15,6,(OFFSET(Data!$A$1,0,MATCH(B$6,Data!$1:$1,0)-1,1000,1)=IF(B$7="","Yes",B$7))/(OFFSET(Data!$A$1,0,MATCH(B$6,Data!$1:$1,0)-1,1000,1)=IF(B$7="","Yes",B$7))*ROW(Data!$C$1:$C$1007),ROW(B66)-ROW(B$7)),1)),"")</f>
        <v>Up</v>
      </c>
      <c r="C66" s="43" t="str">
        <f ca="1">IF(D66="","",IF(INDEX(Data!$BR:$BR,MATCH(D66,Data!$A:$A,0),1)=0,"",INDEX(Data!$BR:$BR,MATCH(D66,Data!$A:$A,0),1)))</f>
        <v/>
      </c>
      <c r="D66" s="43" t="str" cm="1">
        <f t="array" aca="1" ref="D66" ca="1">IFERROR(_xlfn.SINGLE(INDEX(Data!$A$1:C$1007,_xlfn.AGGREGATE(15,6,(OFFSET(Data!$A$1,0,MATCH(D$6,Data!$1:$1,0)-1,1000,1)=IF(D$7="","Yes",D$7))/(OFFSET(Data!$A$1,0,MATCH(D$6,Data!$1:$1,0)-1,1000,1)=IF(D$7="","Yes",D$7))*ROW(Data!$C$1:$C$1007),ROW(D66)-ROW(D$7)),1)),"")</f>
        <v/>
      </c>
      <c r="E66" s="43" t="str">
        <f ca="1">IF(F66="","",IF(INDEX(Data!$BR:$BR,MATCH(F66,Data!$A:$A,0),1)=0,"",INDEX(Data!$BR:$BR,MATCH(F66,Data!$A:$A,0),1)))</f>
        <v/>
      </c>
      <c r="F66" s="43" t="str" cm="1">
        <f t="array" aca="1" ref="F66" ca="1">IFERROR(_xlfn.SINGLE(INDEX(Data!$A$1:E$1009,_xlfn.AGGREGATE(15,6,(OFFSET(Data!$A$1,0,MATCH(F$6,Data!$1:$1,0)-1,1000,1)=IF(F$7="","Yes",F$7))/(OFFSET(Data!$A$1,0,MATCH(F$6,Data!$1:$1,0)-1,1000,1)=IF(F$7="","Yes",F$7))*ROW(Data!$C$1:$C$1009),ROW(F66)-ROW(F$7)),1)),"")</f>
        <v/>
      </c>
      <c r="G66" s="43" t="str">
        <f ca="1">IF(H66="","",IF(INDEX(Data!$BR:$BR,MATCH(H66,Data!$A:$A,0),1)=0,"",INDEX(Data!$BR:$BR,MATCH(H66,Data!$A:$A,0),1)))</f>
        <v/>
      </c>
      <c r="H66" s="43" t="str" cm="1">
        <f t="array" aca="1" ref="H66" ca="1">IFERROR(_xlfn.SINGLE(INDEX(Data!$A$1:G$1009,_xlfn.AGGREGATE(15,6,(OFFSET(Data!$A$1,0,MATCH(H$6,Data!$1:$1,0)-1,1000,1)=IF(H$7="","Yes",H$7))/(OFFSET(Data!$A$1,0,MATCH(H$6,Data!$1:$1,0)-1,1000,1)=IF(H$7="","Yes",H$7))*ROW(Data!$C$1:$C$1009),ROW(H66)-ROW(H$7)),1)),"")</f>
        <v/>
      </c>
      <c r="I66" s="43" t="str">
        <f ca="1">IF(J66="","",IF(INDEX(Data!$BR:$BR,MATCH(J66,Data!$A:$A,0),1)=0,"",INDEX(Data!$BR:$BR,MATCH(J66,Data!$A:$A,0),1)))</f>
        <v/>
      </c>
      <c r="J66" s="43" t="str" cm="1">
        <f t="array" aca="1" ref="J66" ca="1">IFERROR(_xlfn.SINGLE(INDEX(Data!$A$1:J$1009,_xlfn.AGGREGATE(15,6,(OFFSET(Data!$A$1,0,MATCH(J$6,Data!$1:$1,0)-1,1000,1)=IF(J$7="","Yes",J$7))/(OFFSET(Data!$A$1,0,MATCH(J$6,Data!$1:$1,0)-1,1000,1)=IF(J$7="","Yes",J$7))*ROW(Data!$C$1:$C$1009),ROW(J66)-ROW(J$7)),1)),"")</f>
        <v/>
      </c>
      <c r="K66" s="43" t="str">
        <f ca="1">IF(L66="","",IF(INDEX(Data!$BR:$BR,MATCH(L66,Data!$A:$A,0),1)=0,"",INDEX(Data!$BR:$BR,MATCH(L66,Data!$A:$A,0),1)))</f>
        <v/>
      </c>
      <c r="L66" s="43" t="str" cm="1">
        <f t="array" aca="1" ref="L66" ca="1">IFERROR(_xlfn.SINGLE(INDEX(Data!$A$1:L$1009,_xlfn.AGGREGATE(15,6,(OFFSET(Data!$A$1,0,MATCH(L$6,Data!$1:$1,0)-1,1000,1)=IF(L$7="","Yes",L$7))/(OFFSET(Data!$A$1,0,MATCH(L$6,Data!$1:$1,0)-1,1000,1)=IF(L$7="","Yes",L$7))*ROW(Data!$C$1:$C$1009),ROW(L66)-ROW(L$7)),1)),"")</f>
        <v>Olympic Channel</v>
      </c>
      <c r="M66" s="43" t="str">
        <f ca="1">IF(N66="","",IF(INDEX(Data!$BR:$BR,MATCH(N66,Data!$A:$A,0),1)=0,"",INDEX(Data!$BR:$BR,MATCH(N66,Data!$A:$A,0),1)))</f>
        <v/>
      </c>
      <c r="N66" s="43" t="str" cm="1">
        <f t="array" aca="1" ref="N66" ca="1">IFERROR(_xlfn.SINGLE(INDEX(Data!$A$1:N$1009,_xlfn.AGGREGATE(15,6,(OFFSET(Data!$A$1,0,MATCH(N$6,Data!$1:$1,0)-1,1000,1)=IF(N$7="","Yes",N$7))/(OFFSET(Data!$A$1,0,MATCH(N$6,Data!$1:$1,0)-1,1000,1)=IF(N$7="","Yes",N$7))*ROW(Data!$C$1:$C$1009),ROW(N66)-ROW(N$7)),1)),"")</f>
        <v>Reelz</v>
      </c>
      <c r="O66" s="43" t="str">
        <f ca="1">IF(P66="","",IF(INDEX(Data!$BR:$BR,MATCH(P66,Data!$A:$A,0),1)=0,"",INDEX(Data!$BR:$BR,MATCH(P66,Data!$A:$A,0),1)))</f>
        <v/>
      </c>
      <c r="P66" s="43" t="str" cm="1">
        <f t="array" aca="1" ref="P66" ca="1">IFERROR(_xlfn.SINGLE(INDEX(Data!$A$1:Q$1009,_xlfn.AGGREGATE(15,6,(OFFSET(Data!$A$1,0,MATCH(P$6,Data!$1:$1,0)-1,1000,1)=IF(P$7="","Yes",P$7))/(OFFSET(Data!$A$1,0,MATCH(P$6,Data!$1:$1,0)-1,1000,1)=IF(P$7="","Yes",P$7))*ROW(Data!$C$1:$C$1009),ROW(P66)-ROW(P$7)),1)),"")</f>
        <v>MSG</v>
      </c>
      <c r="Q66" s="43" t="str">
        <f ca="1">IF(R66="","",IF(INDEX(Data!$BR:$BR,MATCH(R66,Data!$A:$A,0),1)=0,"",INDEX(Data!$BR:$BR,MATCH(R66,Data!$A:$A,0),1)))</f>
        <v/>
      </c>
      <c r="R66" s="43" t="str" cm="1">
        <f t="array" aca="1" ref="R66" ca="1">IFERROR(_xlfn.SINGLE(INDEX(Data!$A$1:R$1009,_xlfn.AGGREGATE(15,6,(OFFSET(Data!$A$1,0,MATCH(R$6,Data!$1:$1,0)-1,1000,1)=IF(R$7="","Yes",R$7))/(OFFSET(Data!$A$1,0,MATCH(R$6,Data!$1:$1,0)-1,1000,1)=IF(R$7="","Yes",R$7))*ROW(Data!$C$1:$C$1009),ROW(R66)-ROW(R$7)),1)),"")</f>
        <v>FXX</v>
      </c>
      <c r="S66" s="43" t="str">
        <f ca="1">IF(T66="","",IF(INDEX(Data!$BR:$BR,MATCH(T66,Data!$A:$A,0),1)=0,"",INDEX(Data!$BR:$BR,MATCH(T66,Data!$A:$A,0),1)))</f>
        <v/>
      </c>
      <c r="T66" s="43" t="str" cm="1">
        <f t="array" aca="1" ref="T66" ca="1">IFERROR(_xlfn.SINGLE(INDEX(Data!$A$1:S$1009,_xlfn.AGGREGATE(15,6,(OFFSET(Data!$A$1,0,MATCH(T$6,Data!$1:$1,0)-1,1000,1)=IF(T$7="","Yes",T$7))/(OFFSET(Data!$A$1,0,MATCH(T$6,Data!$1:$1,0)-1,1000,1)=IF(T$7="","Yes",T$7))*ROW(Data!$C$1:$C$1009),ROW(T66)-ROW(T$7)),1)),"")</f>
        <v>FX Movie Channel</v>
      </c>
      <c r="U66" s="43" t="str">
        <f ca="1">IF(V66="","",IF(INDEX(Data!$BR:$BR,MATCH(V66,Data!$A:$A,0),1)=0,"",INDEX(Data!$BR:$BR,MATCH(V66,Data!$A:$A,0),1)))</f>
        <v/>
      </c>
      <c r="V66" s="43" t="str" cm="1">
        <f t="array" aca="1" ref="V66" ca="1">IFERROR(_xlfn.SINGLE(INDEX(Data!$A$1:T$1009,_xlfn.AGGREGATE(15,6,(OFFSET(Data!$A$1,0,MATCH(V$6,Data!$1:$1,0)-1,1000,1)=IF(V$7="","Yes",V$7))/(OFFSET(Data!$A$1,0,MATCH(V$6,Data!$1:$1,0)-1,1000,1)=IF(V$7="","Yes",V$7))*ROW(Data!$C$1:$C$1009),ROW(V66)-ROW(V$7)),1)),"")</f>
        <v>Freeform</v>
      </c>
      <c r="W66" s="43" t="str">
        <f ca="1">IF(X66="","",IF(INDEX(Data!$BR:$BR,MATCH(X66,Data!$A:$A,0),1)=0,"",INDEX(Data!$BR:$BR,MATCH(X66,Data!$A:$A,0),1)))</f>
        <v/>
      </c>
      <c r="X66" s="43" t="str" cm="1">
        <f t="array" aca="1" ref="X66" ca="1">IFERROR(_xlfn.SINGLE(INDEX(Data!$A$1:Y$1009,_xlfn.AGGREGATE(15,6,(OFFSET(Data!$A$1,0,MATCH(X$6,Data!$1:$1,0)-1,1000,1)=IF(X$7="","Yes",X$7))/(OFFSET(Data!$A$1,0,MATCH(X$6,Data!$1:$1,0)-1,1000,1)=IF(X$7="","Yes",X$7))*ROW(Data!$C$1:$C$1009),ROW(X66)-ROW(X$7)),1)),"")</f>
        <v>History En Español</v>
      </c>
      <c r="Y66" s="43" t="str">
        <f ca="1">IF(Z66="","",IF(INDEX(Data!$BR:$BR,MATCH(Z66,Data!$A:$A,0),1)=0,"",INDEX(Data!$BR:$BR,MATCH(Z66,Data!$A:$A,0),1)))</f>
        <v/>
      </c>
      <c r="Z66" s="43" t="str" cm="1">
        <f t="array" aca="1" ref="Z66" ca="1">IFERROR(_xlfn.SINGLE(INDEX(Data!$A$1:AA$1009,_xlfn.AGGREGATE(15,6,(OFFSET(Data!$A$1,0,MATCH(Z$6,Data!$1:$1,0)-1,1000,1)=IF(Z$7="","Yes",Z$7))/(OFFSET(Data!$A$1,0,MATCH(Z$6,Data!$1:$1,0)-1,1000,1)=IF(Z$7="","Yes",Z$7))*ROW(Data!$C$1:$C$1009),ROW(Z66)-ROW(Z$7)),1)),"")</f>
        <v>Nat Geo Wild</v>
      </c>
      <c r="AA66" s="43" t="str">
        <f ca="1">IF(AB66="","",IF(INDEX(Data!$BR:$BR,MATCH(AB66,Data!$A:$A,0),1)=0,"",INDEX(Data!$BR:$BR,MATCH(AB66,Data!$A:$A,0),1)))</f>
        <v/>
      </c>
      <c r="AB66" s="43" t="str" cm="1">
        <f t="array" aca="1" ref="AB66" ca="1">IFERROR(_xlfn.SINGLE(INDEX(Data!$A$1:AC$1009,_xlfn.AGGREGATE(15,6,(OFFSET(Data!$A$1,0,MATCH(AB$6,Data!$1:$1,0)-1,1000,1)=IF(AB$7="","Yes",AB$7))/(OFFSET(Data!$A$1,0,MATCH(AB$6,Data!$1:$1,0)-1,1000,1)=IF(AB$7="","Yes",AB$7))*ROW(Data!$C$1:$C$1009),ROW(AB66)-ROW(AB$7)),1)),"")</f>
        <v>Syfy</v>
      </c>
      <c r="AC66" s="43" t="str">
        <f ca="1">IF(AD66="","",IF(INDEX(Data!$BR:$BR,MATCH(AD66,Data!$A:$A,0),1)=0,"",INDEX(Data!$BR:$BR,MATCH(AD66,Data!$A:$A,0),1)))</f>
        <v/>
      </c>
      <c r="AD66" s="43" t="str" cm="1">
        <f t="array" aca="1" ref="AD66" ca="1">IFERROR(_xlfn.SINGLE(INDEX(Data!$A$1:AE$1009,_xlfn.AGGREGATE(15,6,(OFFSET(Data!$A$1,0,MATCH(AD$6,Data!$1:$1,0)-1,1000,1)=IF(AD$7="","Yes",AD$7))/(OFFSET(Data!$A$1,0,MATCH(AD$6,Data!$1:$1,0)-1,1000,1)=IF(AD$7="","Yes",AD$7))*ROW(Data!$C$1:$C$1009),ROW(AD66)-ROW(AD$7)),1)),"")</f>
        <v>Local Now</v>
      </c>
      <c r="AE66" s="43" t="str">
        <f ca="1">IF(AF66="","",IF(INDEX(Data!$BR:$BR,MATCH(AF66,Data!$A:$A,0),1)=0,"",INDEX(Data!$BR:$BR,MATCH(AF66,Data!$A:$A,0),1)))</f>
        <v/>
      </c>
      <c r="AF66" s="43" t="str" cm="1">
        <f t="array" aca="1" ref="AF66" ca="1">IFERROR(_xlfn.SINGLE(INDEX(Data!$A$1:AM$1009,_xlfn.AGGREGATE(15,6,(OFFSET(Data!$A$1,0,MATCH(AF$6,Data!$1:$1,0)-1,1000,1)=IF(AF$7="","Yes",AF$7))/(OFFSET(Data!$A$1,0,MATCH(AF$6,Data!$1:$1,0)-1,1000,1)=IF(AF$7="","Yes",AF$7))*ROW(Data!$C$1:$C$1009),ROW(AF66)-ROW(AF$7)),1)),"")</f>
        <v/>
      </c>
      <c r="AG66" s="43" t="str">
        <f ca="1">IF(AH66="","",IF(INDEX(Data!$BR:$BR,MATCH(AH66,Data!$A:$A,0),1)=0,"",INDEX(Data!$BR:$BR,MATCH(AH66,Data!$A:$A,0),1)))</f>
        <v/>
      </c>
      <c r="AH66" s="43" t="str" cm="1">
        <f t="array" aca="1" ref="AH66" ca="1">IFERROR(_xlfn.SINGLE(INDEX(Data!$A$1:AO$1009,_xlfn.AGGREGATE(15,6,(OFFSET(Data!$A$1,0,MATCH(AH$6,Data!$1:$1,0)-1,1000,1)=IF(AH$7="","Yes",AH$7))/(OFFSET(Data!$A$1,0,MATCH(AH$6,Data!$1:$1,0)-1,1000,1)=IF(AH$7="","Yes",AH$7))*ROW(Data!$C$1:$C$1009),ROW(AH66)-ROW(AH$7)),1)),"")</f>
        <v/>
      </c>
      <c r="AI66" s="43" t="str">
        <f ca="1">IF(AJ66="","",IF(INDEX(Data!$BR:$BR,MATCH(AJ66,Data!$A:$A,0),1)=0,"",INDEX(Data!$BR:$BR,MATCH(AJ66,Data!$A:$A,0),1)))</f>
        <v/>
      </c>
      <c r="AJ66" s="43" t="str" cm="1">
        <f t="array" aca="1" ref="AJ66" ca="1">IFERROR(_xlfn.SINGLE(INDEX(Data!$A$1:AQ$1009,_xlfn.AGGREGATE(15,6,(OFFSET(Data!$A$1,0,MATCH(AJ$6,Data!$1:$1,0)-1,1000,1)=IF(AJ$7="","Yes",AJ$7))/(OFFSET(Data!$A$1,0,MATCH(AJ$6,Data!$1:$1,0)-1,1000,1)=IF(AJ$7="","Yes",AJ$7))*ROW(Data!$C$1:$C$1009),ROW(AJ66)-ROW(AJ$7)),1)),"")</f>
        <v>Paramount Network</v>
      </c>
      <c r="AK66" s="43" t="str">
        <f ca="1">IF(AL66="","",IF(INDEX(Data!$BR:$BR,MATCH(AL66,Data!$A:$A,0),1)=0,"",INDEX(Data!$BR:$BR,MATCH(AL66,Data!$A:$A,0),1)))</f>
        <v/>
      </c>
      <c r="AL66" s="43" t="str" cm="1">
        <f t="array" aca="1" ref="AL66" ca="1">IFERROR(_xlfn.SINGLE(INDEX(Data!$A$1:AS$1009,_xlfn.AGGREGATE(15,6,(OFFSET(Data!$A$1,0,MATCH(AL$6,Data!$1:$1,0)-1,1000,1)=IF(AL$7="","Yes",AL$7))/(OFFSET(Data!$A$1,0,MATCH(AL$6,Data!$1:$1,0)-1,1000,1)=IF(AL$7="","Yes",AL$7))*ROW(Data!$C$1:$C$1009),ROW(AL66)-ROW(AL$7)),1)),"")</f>
        <v/>
      </c>
      <c r="AM66" s="43" t="str">
        <f ca="1">IF(AN66="","",IF(INDEX(Data!$BR:$BR,MATCH(AN66,Data!$A:$A,0),1)=0,"",INDEX(Data!$BR:$BR,MATCH(AN66,Data!$A:$A,0),1)))</f>
        <v/>
      </c>
      <c r="AN66" s="43" t="str" cm="1">
        <f t="array" aca="1" ref="AN66" ca="1">IFERROR(_xlfn.SINGLE(INDEX(Data!$A$1:AU$1009,_xlfn.AGGREGATE(15,6,(OFFSET(Data!$A$1,0,MATCH(AN$6,Data!$1:$1,0)-1,1000,1)=IF(AN$7="","Yes",AN$7))/(OFFSET(Data!$A$1,0,MATCH(AN$6,Data!$1:$1,0)-1,1000,1)=IF(AN$7="","Yes",AN$7))*ROW(Data!$C$1:$C$1009),ROW(AN66)-ROW(AN$7)),1)),"")</f>
        <v>We TV</v>
      </c>
    </row>
    <row r="67" spans="1:40" ht="24" x14ac:dyDescent="0.4">
      <c r="A67" s="43" t="str">
        <f ca="1">IF(B67="","",IF(INDEX(Data!$BR:$BR,MATCH(B67,Data!$A:$A,0),1)=0,"",INDEX(Data!$BR:$BR,MATCH(B67,Data!$A:$A,0),1)))</f>
        <v/>
      </c>
      <c r="B67" s="43" t="str" cm="1">
        <f t="array" aca="1" ref="B67" ca="1">IFERROR(_xlfn.SINGLE(INDEX(Data!A$1:$A$1007,_xlfn.AGGREGATE(15,6,(OFFSET(Data!$A$1,0,MATCH(B$6,Data!$1:$1,0)-1,1000,1)=IF(B$7="","Yes",B$7))/(OFFSET(Data!$A$1,0,MATCH(B$6,Data!$1:$1,0)-1,1000,1)=IF(B$7="","Yes",B$7))*ROW(Data!$C$1:$C$1007),ROW(B67)-ROW(B$7)),1)),"")</f>
        <v>VH1</v>
      </c>
      <c r="C67" s="43" t="str">
        <f ca="1">IF(D67="","",IF(INDEX(Data!$BR:$BR,MATCH(D67,Data!$A:$A,0),1)=0,"",INDEX(Data!$BR:$BR,MATCH(D67,Data!$A:$A,0),1)))</f>
        <v/>
      </c>
      <c r="D67" s="43" t="str" cm="1">
        <f t="array" aca="1" ref="D67" ca="1">IFERROR(_xlfn.SINGLE(INDEX(Data!$A$1:C$1007,_xlfn.AGGREGATE(15,6,(OFFSET(Data!$A$1,0,MATCH(D$6,Data!$1:$1,0)-1,1000,1)=IF(D$7="","Yes",D$7))/(OFFSET(Data!$A$1,0,MATCH(D$6,Data!$1:$1,0)-1,1000,1)=IF(D$7="","Yes",D$7))*ROW(Data!$C$1:$C$1007),ROW(D67)-ROW(D$7)),1)),"")</f>
        <v/>
      </c>
      <c r="E67" s="43" t="str">
        <f ca="1">IF(F67="","",IF(INDEX(Data!$BR:$BR,MATCH(F67,Data!$A:$A,0),1)=0,"",INDEX(Data!$BR:$BR,MATCH(F67,Data!$A:$A,0),1)))</f>
        <v/>
      </c>
      <c r="F67" s="43" t="str" cm="1">
        <f t="array" aca="1" ref="F67" ca="1">IFERROR(_xlfn.SINGLE(INDEX(Data!$A$1:E$1009,_xlfn.AGGREGATE(15,6,(OFFSET(Data!$A$1,0,MATCH(F$6,Data!$1:$1,0)-1,1000,1)=IF(F$7="","Yes",F$7))/(OFFSET(Data!$A$1,0,MATCH(F$6,Data!$1:$1,0)-1,1000,1)=IF(F$7="","Yes",F$7))*ROW(Data!$C$1:$C$1009),ROW(F67)-ROW(F$7)),1)),"")</f>
        <v/>
      </c>
      <c r="G67" s="43" t="str">
        <f ca="1">IF(H67="","",IF(INDEX(Data!$BR:$BR,MATCH(H67,Data!$A:$A,0),1)=0,"",INDEX(Data!$BR:$BR,MATCH(H67,Data!$A:$A,0),1)))</f>
        <v/>
      </c>
      <c r="H67" s="43" t="str" cm="1">
        <f t="array" aca="1" ref="H67" ca="1">IFERROR(_xlfn.SINGLE(INDEX(Data!$A$1:G$1009,_xlfn.AGGREGATE(15,6,(OFFSET(Data!$A$1,0,MATCH(H$6,Data!$1:$1,0)-1,1000,1)=IF(H$7="","Yes",H$7))/(OFFSET(Data!$A$1,0,MATCH(H$6,Data!$1:$1,0)-1,1000,1)=IF(H$7="","Yes",H$7))*ROW(Data!$C$1:$C$1009),ROW(H67)-ROW(H$7)),1)),"")</f>
        <v/>
      </c>
      <c r="I67" s="43" t="str">
        <f ca="1">IF(J67="","",IF(INDEX(Data!$BR:$BR,MATCH(J67,Data!$A:$A,0),1)=0,"",INDEX(Data!$BR:$BR,MATCH(J67,Data!$A:$A,0),1)))</f>
        <v/>
      </c>
      <c r="J67" s="43" t="str" cm="1">
        <f t="array" aca="1" ref="J67" ca="1">IFERROR(_xlfn.SINGLE(INDEX(Data!$A$1:J$1009,_xlfn.AGGREGATE(15,6,(OFFSET(Data!$A$1,0,MATCH(J$6,Data!$1:$1,0)-1,1000,1)=IF(J$7="","Yes",J$7))/(OFFSET(Data!$A$1,0,MATCH(J$6,Data!$1:$1,0)-1,1000,1)=IF(J$7="","Yes",J$7))*ROW(Data!$C$1:$C$1009),ROW(J67)-ROW(J$7)),1)),"")</f>
        <v/>
      </c>
      <c r="K67" s="43" t="str">
        <f ca="1">IF(L67="","",IF(INDEX(Data!$BR:$BR,MATCH(L67,Data!$A:$A,0),1)=0,"",INDEX(Data!$BR:$BR,MATCH(L67,Data!$A:$A,0),1)))</f>
        <v/>
      </c>
      <c r="L67" s="43" t="str" cm="1">
        <f t="array" aca="1" ref="L67" ca="1">IFERROR(_xlfn.SINGLE(INDEX(Data!$A$1:L$1009,_xlfn.AGGREGATE(15,6,(OFFSET(Data!$A$1,0,MATCH(L$6,Data!$1:$1,0)-1,1000,1)=IF(L$7="","Yes",L$7))/(OFFSET(Data!$A$1,0,MATCH(L$6,Data!$1:$1,0)-1,1000,1)=IF(L$7="","Yes",L$7))*ROW(Data!$C$1:$C$1009),ROW(L67)-ROW(L$7)),1)),"")</f>
        <v>Ovation</v>
      </c>
      <c r="M67" s="43" t="str">
        <f ca="1">IF(N67="","",IF(INDEX(Data!$BR:$BR,MATCH(N67,Data!$A:$A,0),1)=0,"",INDEX(Data!$BR:$BR,MATCH(N67,Data!$A:$A,0),1)))</f>
        <v/>
      </c>
      <c r="N67" s="43" t="str" cm="1">
        <f t="array" aca="1" ref="N67" ca="1">IFERROR(_xlfn.SINGLE(INDEX(Data!$A$1:N$1009,_xlfn.AGGREGATE(15,6,(OFFSET(Data!$A$1,0,MATCH(N$6,Data!$1:$1,0)-1,1000,1)=IF(N$7="","Yes",N$7))/(OFFSET(Data!$A$1,0,MATCH(N$6,Data!$1:$1,0)-1,1000,1)=IF(N$7="","Yes",N$7))*ROW(Data!$C$1:$C$1009),ROW(N67)-ROW(N$7)),1)),"")</f>
        <v>RFD-TV</v>
      </c>
      <c r="O67" s="43" t="str">
        <f ca="1">IF(P67="","",IF(INDEX(Data!$BR:$BR,MATCH(P67,Data!$A:$A,0),1)=0,"",INDEX(Data!$BR:$BR,MATCH(P67,Data!$A:$A,0),1)))</f>
        <v/>
      </c>
      <c r="P67" s="43" t="str" cm="1">
        <f t="array" aca="1" ref="P67" ca="1">IFERROR(_xlfn.SINGLE(INDEX(Data!$A$1:Q$1009,_xlfn.AGGREGATE(15,6,(OFFSET(Data!$A$1,0,MATCH(P$6,Data!$1:$1,0)-1,1000,1)=IF(P$7="","Yes",P$7))/(OFFSET(Data!$A$1,0,MATCH(P$6,Data!$1:$1,0)-1,1000,1)=IF(P$7="","Yes",P$7))*ROW(Data!$C$1:$C$1009),ROW(P67)-ROW(P$7)),1)),"")</f>
        <v>MSG+</v>
      </c>
      <c r="Q67" s="43" t="str">
        <f ca="1">IF(R67="","",IF(INDEX(Data!$BR:$BR,MATCH(R67,Data!$A:$A,0),1)=0,"",INDEX(Data!$BR:$BR,MATCH(R67,Data!$A:$A,0),1)))</f>
        <v/>
      </c>
      <c r="R67" s="43" t="str" cm="1">
        <f t="array" aca="1" ref="R67" ca="1">IFERROR(_xlfn.SINGLE(INDEX(Data!$A$1:R$1009,_xlfn.AGGREGATE(15,6,(OFFSET(Data!$A$1,0,MATCH(R$6,Data!$1:$1,0)-1,1000,1)=IF(R$7="","Yes",R$7))/(OFFSET(Data!$A$1,0,MATCH(R$6,Data!$1:$1,0)-1,1000,1)=IF(R$7="","Yes",R$7))*ROW(Data!$C$1:$C$1009),ROW(R67)-ROW(R$7)),1)),"")</f>
        <v>FYI</v>
      </c>
      <c r="S67" s="43" t="str">
        <f ca="1">IF(T67="","",IF(INDEX(Data!$BR:$BR,MATCH(T67,Data!$A:$A,0),1)=0,"",INDEX(Data!$BR:$BR,MATCH(T67,Data!$A:$A,0),1)))</f>
        <v/>
      </c>
      <c r="T67" s="43" t="str" cm="1">
        <f t="array" aca="1" ref="T67" ca="1">IFERROR(_xlfn.SINGLE(INDEX(Data!$A$1:S$1009,_xlfn.AGGREGATE(15,6,(OFFSET(Data!$A$1,0,MATCH(T$6,Data!$1:$1,0)-1,1000,1)=IF(T$7="","Yes",T$7))/(OFFSET(Data!$A$1,0,MATCH(T$6,Data!$1:$1,0)-1,1000,1)=IF(T$7="","Yes",T$7))*ROW(Data!$C$1:$C$1009),ROW(T67)-ROW(T$7)),1)),"")</f>
        <v>FXX</v>
      </c>
      <c r="U67" s="43" t="str">
        <f ca="1">IF(V67="","",IF(INDEX(Data!$BR:$BR,MATCH(V67,Data!$A:$A,0),1)=0,"",INDEX(Data!$BR:$BR,MATCH(V67,Data!$A:$A,0),1)))</f>
        <v/>
      </c>
      <c r="V67" s="43" t="str" cm="1">
        <f t="array" aca="1" ref="V67" ca="1">IFERROR(_xlfn.SINGLE(INDEX(Data!$A$1:T$1009,_xlfn.AGGREGATE(15,6,(OFFSET(Data!$A$1,0,MATCH(V$6,Data!$1:$1,0)-1,1000,1)=IF(V$7="","Yes",V$7))/(OFFSET(Data!$A$1,0,MATCH(V$6,Data!$1:$1,0)-1,1000,1)=IF(V$7="","Yes",V$7))*ROW(Data!$C$1:$C$1009),ROW(V67)-ROW(V$7)),1)),"")</f>
        <v>Fuse</v>
      </c>
      <c r="W67" s="43" t="str">
        <f ca="1">IF(X67="","",IF(INDEX(Data!$BR:$BR,MATCH(X67,Data!$A:$A,0),1)=0,"",INDEX(Data!$BR:$BR,MATCH(X67,Data!$A:$A,0),1)))</f>
        <v/>
      </c>
      <c r="X67" s="43" t="str" cm="1">
        <f t="array" aca="1" ref="X67" ca="1">IFERROR(_xlfn.SINGLE(INDEX(Data!$A$1:Y$1009,_xlfn.AGGREGATE(15,6,(OFFSET(Data!$A$1,0,MATCH(X$6,Data!$1:$1,0)-1,1000,1)=IF(X$7="","Yes",X$7))/(OFFSET(Data!$A$1,0,MATCH(X$6,Data!$1:$1,0)-1,1000,1)=IF(X$7="","Yes",X$7))*ROW(Data!$C$1:$C$1009),ROW(X67)-ROW(X$7)),1)),"")</f>
        <v>HITN TV</v>
      </c>
      <c r="Y67" s="43" t="str">
        <f ca="1">IF(Z67="","",IF(INDEX(Data!$BR:$BR,MATCH(Z67,Data!$A:$A,0),1)=0,"",INDEX(Data!$BR:$BR,MATCH(Z67,Data!$A:$A,0),1)))</f>
        <v/>
      </c>
      <c r="Z67" s="43" t="str" cm="1">
        <f t="array" aca="1" ref="Z67" ca="1">IFERROR(_xlfn.SINGLE(INDEX(Data!$A$1:AA$1009,_xlfn.AGGREGATE(15,6,(OFFSET(Data!$A$1,0,MATCH(Z$6,Data!$1:$1,0)-1,1000,1)=IF(Z$7="","Yes",Z$7))/(OFFSET(Data!$A$1,0,MATCH(Z$6,Data!$1:$1,0)-1,1000,1)=IF(Z$7="","Yes",Z$7))*ROW(Data!$C$1:$C$1009),ROW(Z67)-ROW(Z$7)),1)),"")</f>
        <v>National Geographic</v>
      </c>
      <c r="AA67" s="43" t="str">
        <f ca="1">IF(AB67="","",IF(INDEX(Data!$BR:$BR,MATCH(AB67,Data!$A:$A,0),1)=0,"",INDEX(Data!$BR:$BR,MATCH(AB67,Data!$A:$A,0),1)))</f>
        <v/>
      </c>
      <c r="AB67" s="43" t="str" cm="1">
        <f t="array" aca="1" ref="AB67" ca="1">IFERROR(_xlfn.SINGLE(INDEX(Data!$A$1:AC$1009,_xlfn.AGGREGATE(15,6,(OFFSET(Data!$A$1,0,MATCH(AB$6,Data!$1:$1,0)-1,1000,1)=IF(AB$7="","Yes",AB$7))/(OFFSET(Data!$A$1,0,MATCH(AB$6,Data!$1:$1,0)-1,1000,1)=IF(AB$7="","Yes",AB$7))*ROW(Data!$C$1:$C$1009),ROW(AB67)-ROW(AB$7)),1)),"")</f>
        <v>TBS</v>
      </c>
      <c r="AC67" s="43" t="str">
        <f ca="1">IF(AD67="","",IF(INDEX(Data!$BR:$BR,MATCH(AD67,Data!$A:$A,0),1)=0,"",INDEX(Data!$BR:$BR,MATCH(AD67,Data!$A:$A,0),1)))</f>
        <v/>
      </c>
      <c r="AD67" s="43" t="str" cm="1">
        <f t="array" aca="1" ref="AD67" ca="1">IFERROR(_xlfn.SINGLE(INDEX(Data!$A$1:AE$1009,_xlfn.AGGREGATE(15,6,(OFFSET(Data!$A$1,0,MATCH(AD$6,Data!$1:$1,0)-1,1000,1)=IF(AD$7="","Yes",AD$7))/(OFFSET(Data!$A$1,0,MATCH(AD$6,Data!$1:$1,0)-1,1000,1)=IF(AD$7="","Yes",AD$7))*ROW(Data!$C$1:$C$1009),ROW(AD67)-ROW(AD$7)),1)),"")</f>
        <v>Motor Trend</v>
      </c>
      <c r="AE67" s="43" t="str">
        <f ca="1">IF(AF67="","",IF(INDEX(Data!$BR:$BR,MATCH(AF67,Data!$A:$A,0),1)=0,"",INDEX(Data!$BR:$BR,MATCH(AF67,Data!$A:$A,0),1)))</f>
        <v/>
      </c>
      <c r="AF67" s="43" t="str" cm="1">
        <f t="array" aca="1" ref="AF67" ca="1">IFERROR(_xlfn.SINGLE(INDEX(Data!$A$1:AM$1009,_xlfn.AGGREGATE(15,6,(OFFSET(Data!$A$1,0,MATCH(AF$6,Data!$1:$1,0)-1,1000,1)=IF(AF$7="","Yes",AF$7))/(OFFSET(Data!$A$1,0,MATCH(AF$6,Data!$1:$1,0)-1,1000,1)=IF(AF$7="","Yes",AF$7))*ROW(Data!$C$1:$C$1009),ROW(AF67)-ROW(AF$7)),1)),"")</f>
        <v/>
      </c>
      <c r="AG67" s="43" t="str">
        <f ca="1">IF(AH67="","",IF(INDEX(Data!$BR:$BR,MATCH(AH67,Data!$A:$A,0),1)=0,"",INDEX(Data!$BR:$BR,MATCH(AH67,Data!$A:$A,0),1)))</f>
        <v/>
      </c>
      <c r="AH67" s="43" t="str" cm="1">
        <f t="array" aca="1" ref="AH67" ca="1">IFERROR(_xlfn.SINGLE(INDEX(Data!$A$1:AO$1009,_xlfn.AGGREGATE(15,6,(OFFSET(Data!$A$1,0,MATCH(AH$6,Data!$1:$1,0)-1,1000,1)=IF(AH$7="","Yes",AH$7))/(OFFSET(Data!$A$1,0,MATCH(AH$6,Data!$1:$1,0)-1,1000,1)=IF(AH$7="","Yes",AH$7))*ROW(Data!$C$1:$C$1009),ROW(AH67)-ROW(AH$7)),1)),"")</f>
        <v/>
      </c>
      <c r="AI67" s="43" t="str">
        <f ca="1">IF(AJ67="","",IF(INDEX(Data!$BR:$BR,MATCH(AJ67,Data!$A:$A,0),1)=0,"",INDEX(Data!$BR:$BR,MATCH(AJ67,Data!$A:$A,0),1)))</f>
        <v/>
      </c>
      <c r="AJ67" s="43" t="str" cm="1">
        <f t="array" aca="1" ref="AJ67" ca="1">IFERROR(_xlfn.SINGLE(INDEX(Data!$A$1:AQ$1009,_xlfn.AGGREGATE(15,6,(OFFSET(Data!$A$1,0,MATCH(AJ$6,Data!$1:$1,0)-1,1000,1)=IF(AJ$7="","Yes",AJ$7))/(OFFSET(Data!$A$1,0,MATCH(AJ$6,Data!$1:$1,0)-1,1000,1)=IF(AJ$7="","Yes",AJ$7))*ROW(Data!$C$1:$C$1009),ROW(AJ67)-ROW(AJ$7)),1)),"")</f>
        <v>Science</v>
      </c>
      <c r="AK67" s="43" t="str">
        <f ca="1">IF(AL67="","",IF(INDEX(Data!$BR:$BR,MATCH(AL67,Data!$A:$A,0),1)=0,"",INDEX(Data!$BR:$BR,MATCH(AL67,Data!$A:$A,0),1)))</f>
        <v/>
      </c>
      <c r="AL67" s="43" t="str" cm="1">
        <f t="array" aca="1" ref="AL67" ca="1">IFERROR(_xlfn.SINGLE(INDEX(Data!$A$1:AS$1009,_xlfn.AGGREGATE(15,6,(OFFSET(Data!$A$1,0,MATCH(AL$6,Data!$1:$1,0)-1,1000,1)=IF(AL$7="","Yes",AL$7))/(OFFSET(Data!$A$1,0,MATCH(AL$6,Data!$1:$1,0)-1,1000,1)=IF(AL$7="","Yes",AL$7))*ROW(Data!$C$1:$C$1009),ROW(AL67)-ROW(AL$7)),1)),"")</f>
        <v/>
      </c>
      <c r="AM67" s="43" t="str">
        <f ca="1">IF(AN67="","",IF(INDEX(Data!$BR:$BR,MATCH(AN67,Data!$A:$A,0),1)=0,"",INDEX(Data!$BR:$BR,MATCH(AN67,Data!$A:$A,0),1)))</f>
        <v/>
      </c>
      <c r="AN67" s="43" t="str" cm="1">
        <f t="array" aca="1" ref="AN67" ca="1">IFERROR(_xlfn.SINGLE(INDEX(Data!$A$1:AU$1009,_xlfn.AGGREGATE(15,6,(OFFSET(Data!$A$1,0,MATCH(AN$6,Data!$1:$1,0)-1,1000,1)=IF(AN$7="","Yes",AN$7))/(OFFSET(Data!$A$1,0,MATCH(AN$6,Data!$1:$1,0)-1,1000,1)=IF(AN$7="","Yes",AN$7))*ROW(Data!$C$1:$C$1009),ROW(AN67)-ROW(AN$7)),1)),"")</f>
        <v>Weather Channel</v>
      </c>
    </row>
    <row r="68" spans="1:40" x14ac:dyDescent="0.4">
      <c r="A68" s="43" t="str">
        <f ca="1">IF(B68="","",IF(INDEX(Data!$BR:$BR,MATCH(B68,Data!$A:$A,0),1)=0,"",INDEX(Data!$BR:$BR,MATCH(B68,Data!$A:$A,0),1)))</f>
        <v/>
      </c>
      <c r="B68" s="43" t="str" cm="1">
        <f t="array" aca="1" ref="B68" ca="1">IFERROR(_xlfn.SINGLE(INDEX(Data!A$1:$A$1007,_xlfn.AGGREGATE(15,6,(OFFSET(Data!$A$1,0,MATCH(B$6,Data!$1:$1,0)-1,1000,1)=IF(B$7="","Yes",B$7))/(OFFSET(Data!$A$1,0,MATCH(B$6,Data!$1:$1,0)-1,1000,1)=IF(B$7="","Yes",B$7))*ROW(Data!$C$1:$C$1007),ROW(B68)-ROW(B$7)),1)),"")</f>
        <v>Viceland</v>
      </c>
      <c r="C68" s="43" t="str">
        <f ca="1">IF(D68="","",IF(INDEX(Data!$BR:$BR,MATCH(D68,Data!$A:$A,0),1)=0,"",INDEX(Data!$BR:$BR,MATCH(D68,Data!$A:$A,0),1)))</f>
        <v/>
      </c>
      <c r="D68" s="43" t="str" cm="1">
        <f t="array" aca="1" ref="D68" ca="1">IFERROR(_xlfn.SINGLE(INDEX(Data!$A$1:C$1007,_xlfn.AGGREGATE(15,6,(OFFSET(Data!$A$1,0,MATCH(D$6,Data!$1:$1,0)-1,1000,1)=IF(D$7="","Yes",D$7))/(OFFSET(Data!$A$1,0,MATCH(D$6,Data!$1:$1,0)-1,1000,1)=IF(D$7="","Yes",D$7))*ROW(Data!$C$1:$C$1007),ROW(D68)-ROW(D$7)),1)),"")</f>
        <v/>
      </c>
      <c r="E68" s="43" t="str">
        <f ca="1">IF(F68="","",IF(INDEX(Data!$BR:$BR,MATCH(F68,Data!$A:$A,0),1)=0,"",INDEX(Data!$BR:$BR,MATCH(F68,Data!$A:$A,0),1)))</f>
        <v/>
      </c>
      <c r="F68" s="43" t="str" cm="1">
        <f t="array" aca="1" ref="F68" ca="1">IFERROR(_xlfn.SINGLE(INDEX(Data!$A$1:E$1009,_xlfn.AGGREGATE(15,6,(OFFSET(Data!$A$1,0,MATCH(F$6,Data!$1:$1,0)-1,1000,1)=IF(F$7="","Yes",F$7))/(OFFSET(Data!$A$1,0,MATCH(F$6,Data!$1:$1,0)-1,1000,1)=IF(F$7="","Yes",F$7))*ROW(Data!$C$1:$C$1009),ROW(F68)-ROW(F$7)),1)),"")</f>
        <v/>
      </c>
      <c r="G68" s="43" t="str">
        <f ca="1">IF(H68="","",IF(INDEX(Data!$BR:$BR,MATCH(H68,Data!$A:$A,0),1)=0,"",INDEX(Data!$BR:$BR,MATCH(H68,Data!$A:$A,0),1)))</f>
        <v/>
      </c>
      <c r="H68" s="43" t="str" cm="1">
        <f t="array" aca="1" ref="H68" ca="1">IFERROR(_xlfn.SINGLE(INDEX(Data!$A$1:G$1009,_xlfn.AGGREGATE(15,6,(OFFSET(Data!$A$1,0,MATCH(H$6,Data!$1:$1,0)-1,1000,1)=IF(H$7="","Yes",H$7))/(OFFSET(Data!$A$1,0,MATCH(H$6,Data!$1:$1,0)-1,1000,1)=IF(H$7="","Yes",H$7))*ROW(Data!$C$1:$C$1009),ROW(H68)-ROW(H$7)),1)),"")</f>
        <v/>
      </c>
      <c r="I68" s="43" t="str">
        <f ca="1">IF(J68="","",IF(INDEX(Data!$BR:$BR,MATCH(J68,Data!$A:$A,0),1)=0,"",INDEX(Data!$BR:$BR,MATCH(J68,Data!$A:$A,0),1)))</f>
        <v/>
      </c>
      <c r="J68" s="43" t="str" cm="1">
        <f t="array" aca="1" ref="J68" ca="1">IFERROR(_xlfn.SINGLE(INDEX(Data!$A$1:J$1009,_xlfn.AGGREGATE(15,6,(OFFSET(Data!$A$1,0,MATCH(J$6,Data!$1:$1,0)-1,1000,1)=IF(J$7="","Yes",J$7))/(OFFSET(Data!$A$1,0,MATCH(J$6,Data!$1:$1,0)-1,1000,1)=IF(J$7="","Yes",J$7))*ROW(Data!$C$1:$C$1009),ROW(J68)-ROW(J$7)),1)),"")</f>
        <v/>
      </c>
      <c r="K68" s="43" t="str">
        <f ca="1">IF(L68="","",IF(INDEX(Data!$BR:$BR,MATCH(L68,Data!$A:$A,0),1)=0,"",INDEX(Data!$BR:$BR,MATCH(L68,Data!$A:$A,0),1)))</f>
        <v/>
      </c>
      <c r="L68" s="43" t="str" cm="1">
        <f t="array" aca="1" ref="L68" ca="1">IFERROR(_xlfn.SINGLE(INDEX(Data!$A$1:L$1009,_xlfn.AGGREGATE(15,6,(OFFSET(Data!$A$1,0,MATCH(L$6,Data!$1:$1,0)-1,1000,1)=IF(L$7="","Yes",L$7))/(OFFSET(Data!$A$1,0,MATCH(L$6,Data!$1:$1,0)-1,1000,1)=IF(L$7="","Yes",L$7))*ROW(Data!$C$1:$C$1009),ROW(L68)-ROW(L$7)),1)),"")</f>
        <v>Oxygen</v>
      </c>
      <c r="M68" s="43" t="str">
        <f ca="1">IF(N68="","",IF(INDEX(Data!$BR:$BR,MATCH(N68,Data!$A:$A,0),1)=0,"",INDEX(Data!$BR:$BR,MATCH(N68,Data!$A:$A,0),1)))</f>
        <v/>
      </c>
      <c r="N68" s="43" t="str" cm="1">
        <f t="array" aca="1" ref="N68" ca="1">IFERROR(_xlfn.SINGLE(INDEX(Data!$A$1:N$1009,_xlfn.AGGREGATE(15,6,(OFFSET(Data!$A$1,0,MATCH(N$6,Data!$1:$1,0)-1,1000,1)=IF(N$7="","Yes",N$7))/(OFFSET(Data!$A$1,0,MATCH(N$6,Data!$1:$1,0)-1,1000,1)=IF(N$7="","Yes",N$7))*ROW(Data!$C$1:$C$1009),ROW(N68)-ROW(N$7)),1)),"")</f>
        <v>Syfy</v>
      </c>
      <c r="O68" s="43" t="str">
        <f ca="1">IF(P68="","",IF(INDEX(Data!$BR:$BR,MATCH(P68,Data!$A:$A,0),1)=0,"",INDEX(Data!$BR:$BR,MATCH(P68,Data!$A:$A,0),1)))</f>
        <v/>
      </c>
      <c r="P68" s="43" t="str" cm="1">
        <f t="array" aca="1" ref="P68" ca="1">IFERROR(_xlfn.SINGLE(INDEX(Data!$A$1:Q$1009,_xlfn.AGGREGATE(15,6,(OFFSET(Data!$A$1,0,MATCH(P$6,Data!$1:$1,0)-1,1000,1)=IF(P$7="","Yes",P$7))/(OFFSET(Data!$A$1,0,MATCH(P$6,Data!$1:$1,0)-1,1000,1)=IF(P$7="","Yes",P$7))*ROW(Data!$C$1:$C$1009),ROW(P68)-ROW(P$7)),1)),"")</f>
        <v>MSNBC</v>
      </c>
      <c r="Q68" s="43" t="str">
        <f ca="1">IF(R68="","",IF(INDEX(Data!$BR:$BR,MATCH(R68,Data!$A:$A,0),1)=0,"",INDEX(Data!$BR:$BR,MATCH(R68,Data!$A:$A,0),1)))</f>
        <v/>
      </c>
      <c r="R68" s="43" t="str" cm="1">
        <f t="array" aca="1" ref="R68" ca="1">IFERROR(_xlfn.SINGLE(INDEX(Data!$A$1:R$1009,_xlfn.AGGREGATE(15,6,(OFFSET(Data!$A$1,0,MATCH(R$6,Data!$1:$1,0)-1,1000,1)=IF(R$7="","Yes",R$7))/(OFFSET(Data!$A$1,0,MATCH(R$6,Data!$1:$1,0)-1,1000,1)=IF(R$7="","Yes",R$7))*ROW(Data!$C$1:$C$1009),ROW(R68)-ROW(R$7)),1)),"")</f>
        <v>Galavision</v>
      </c>
      <c r="S68" s="43" t="str">
        <f ca="1">IF(T68="","",IF(INDEX(Data!$BR:$BR,MATCH(T68,Data!$A:$A,0),1)=0,"",INDEX(Data!$BR:$BR,MATCH(T68,Data!$A:$A,0),1)))</f>
        <v/>
      </c>
      <c r="T68" s="43" t="str" cm="1">
        <f t="array" aca="1" ref="T68" ca="1">IFERROR(_xlfn.SINGLE(INDEX(Data!$A$1:S$1009,_xlfn.AGGREGATE(15,6,(OFFSET(Data!$A$1,0,MATCH(T$6,Data!$1:$1,0)-1,1000,1)=IF(T$7="","Yes",T$7))/(OFFSET(Data!$A$1,0,MATCH(T$6,Data!$1:$1,0)-1,1000,1)=IF(T$7="","Yes",T$7))*ROW(Data!$C$1:$C$1009),ROW(T68)-ROW(T$7)),1)),"")</f>
        <v>FYI</v>
      </c>
      <c r="U68" s="43" t="str">
        <f ca="1">IF(V68="","",IF(INDEX(Data!$BR:$BR,MATCH(V68,Data!$A:$A,0),1)=0,"",INDEX(Data!$BR:$BR,MATCH(V68,Data!$A:$A,0),1)))</f>
        <v/>
      </c>
      <c r="V68" s="43" t="str" cm="1">
        <f t="array" aca="1" ref="V68" ca="1">IFERROR(_xlfn.SINGLE(INDEX(Data!$A$1:T$1009,_xlfn.AGGREGATE(15,6,(OFFSET(Data!$A$1,0,MATCH(V$6,Data!$1:$1,0)-1,1000,1)=IF(V$7="","Yes",V$7))/(OFFSET(Data!$A$1,0,MATCH(V$6,Data!$1:$1,0)-1,1000,1)=IF(V$7="","Yes",V$7))*ROW(Data!$C$1:$C$1009),ROW(V68)-ROW(V$7)),1)),"")</f>
        <v>FX</v>
      </c>
      <c r="W68" s="43" t="str">
        <f ca="1">IF(X68="","",IF(INDEX(Data!$BR:$BR,MATCH(X68,Data!$A:$A,0),1)=0,"",INDEX(Data!$BR:$BR,MATCH(X68,Data!$A:$A,0),1)))</f>
        <v/>
      </c>
      <c r="X68" s="43" t="str" cm="1">
        <f t="array" aca="1" ref="X68" ca="1">IFERROR(_xlfn.SINGLE(INDEX(Data!$A$1:Y$1009,_xlfn.AGGREGATE(15,6,(OFFSET(Data!$A$1,0,MATCH(X$6,Data!$1:$1,0)-1,1000,1)=IF(X$7="","Yes",X$7))/(OFFSET(Data!$A$1,0,MATCH(X$6,Data!$1:$1,0)-1,1000,1)=IF(X$7="","Yes",X$7))*ROW(Data!$C$1:$C$1009),ROW(X68)-ROW(X$7)),1)),"")</f>
        <v>HLN</v>
      </c>
      <c r="Y68" s="43" t="str">
        <f ca="1">IF(Z68="","",IF(INDEX(Data!$BR:$BR,MATCH(Z68,Data!$A:$A,0),1)=0,"",INDEX(Data!$BR:$BR,MATCH(Z68,Data!$A:$A,0),1)))</f>
        <v/>
      </c>
      <c r="Z68" s="43" t="str" cm="1">
        <f t="array" aca="1" ref="Z68" ca="1">IFERROR(_xlfn.SINGLE(INDEX(Data!$A$1:AA$1009,_xlfn.AGGREGATE(15,6,(OFFSET(Data!$A$1,0,MATCH(Z$6,Data!$1:$1,0)-1,1000,1)=IF(Z$7="","Yes",Z$7))/(OFFSET(Data!$A$1,0,MATCH(Z$6,Data!$1:$1,0)-1,1000,1)=IF(Z$7="","Yes",Z$7))*ROW(Data!$C$1:$C$1009),ROW(Z68)-ROW(Z$7)),1)),"")</f>
        <v>NBA TV</v>
      </c>
      <c r="AA68" s="43" t="str">
        <f ca="1">IF(AB68="","",IF(INDEX(Data!$BR:$BR,MATCH(AB68,Data!$A:$A,0),1)=0,"",INDEX(Data!$BR:$BR,MATCH(AB68,Data!$A:$A,0),1)))</f>
        <v/>
      </c>
      <c r="AB68" s="43" t="str" cm="1">
        <f t="array" aca="1" ref="AB68" ca="1">IFERROR(_xlfn.SINGLE(INDEX(Data!$A$1:AC$1009,_xlfn.AGGREGATE(15,6,(OFFSET(Data!$A$1,0,MATCH(AB$6,Data!$1:$1,0)-1,1000,1)=IF(AB$7="","Yes",AB$7))/(OFFSET(Data!$A$1,0,MATCH(AB$6,Data!$1:$1,0)-1,1000,1)=IF(AB$7="","Yes",AB$7))*ROW(Data!$C$1:$C$1009),ROW(AB68)-ROW(AB$7)),1)),"")</f>
        <v>Telemundo</v>
      </c>
      <c r="AC68" s="43" t="str">
        <f ca="1">IF(AD68="","",IF(INDEX(Data!$BR:$BR,MATCH(AD68,Data!$A:$A,0),1)=0,"",INDEX(Data!$BR:$BR,MATCH(AD68,Data!$A:$A,0),1)))</f>
        <v/>
      </c>
      <c r="AD68" s="43" t="str" cm="1">
        <f t="array" aca="1" ref="AD68" ca="1">IFERROR(_xlfn.SINGLE(INDEX(Data!$A$1:AE$1009,_xlfn.AGGREGATE(15,6,(OFFSET(Data!$A$1,0,MATCH(AD$6,Data!$1:$1,0)-1,1000,1)=IF(AD$7="","Yes",AD$7))/(OFFSET(Data!$A$1,0,MATCH(AD$6,Data!$1:$1,0)-1,1000,1)=IF(AD$7="","Yes",AD$7))*ROW(Data!$C$1:$C$1009),ROW(AD68)-ROW(AD$7)),1)),"")</f>
        <v>MSNBC</v>
      </c>
      <c r="AE68" s="43" t="str">
        <f ca="1">IF(AF68="","",IF(INDEX(Data!$BR:$BR,MATCH(AF68,Data!$A:$A,0),1)=0,"",INDEX(Data!$BR:$BR,MATCH(AF68,Data!$A:$A,0),1)))</f>
        <v/>
      </c>
      <c r="AF68" s="43" t="str" cm="1">
        <f t="array" aca="1" ref="AF68" ca="1">IFERROR(_xlfn.SINGLE(INDEX(Data!$A$1:AM$1009,_xlfn.AGGREGATE(15,6,(OFFSET(Data!$A$1,0,MATCH(AF$6,Data!$1:$1,0)-1,1000,1)=IF(AF$7="","Yes",AF$7))/(OFFSET(Data!$A$1,0,MATCH(AF$6,Data!$1:$1,0)-1,1000,1)=IF(AF$7="","Yes",AF$7))*ROW(Data!$C$1:$C$1009),ROW(AF68)-ROW(AF$7)),1)),"")</f>
        <v/>
      </c>
      <c r="AG68" s="43" t="str">
        <f ca="1">IF(AH68="","",IF(INDEX(Data!$BR:$BR,MATCH(AH68,Data!$A:$A,0),1)=0,"",INDEX(Data!$BR:$BR,MATCH(AH68,Data!$A:$A,0),1)))</f>
        <v/>
      </c>
      <c r="AH68" s="43" t="str" cm="1">
        <f t="array" aca="1" ref="AH68" ca="1">IFERROR(_xlfn.SINGLE(INDEX(Data!$A$1:AO$1009,_xlfn.AGGREGATE(15,6,(OFFSET(Data!$A$1,0,MATCH(AH$6,Data!$1:$1,0)-1,1000,1)=IF(AH$7="","Yes",AH$7))/(OFFSET(Data!$A$1,0,MATCH(AH$6,Data!$1:$1,0)-1,1000,1)=IF(AH$7="","Yes",AH$7))*ROW(Data!$C$1:$C$1009),ROW(AH68)-ROW(AH$7)),1)),"")</f>
        <v/>
      </c>
      <c r="AI68" s="43" t="str">
        <f ca="1">IF(AJ68="","",IF(INDEX(Data!$BR:$BR,MATCH(AJ68,Data!$A:$A,0),1)=0,"",INDEX(Data!$BR:$BR,MATCH(AJ68,Data!$A:$A,0),1)))</f>
        <v/>
      </c>
      <c r="AJ68" s="43" t="str" cm="1">
        <f t="array" aca="1" ref="AJ68" ca="1">IFERROR(_xlfn.SINGLE(INDEX(Data!$A$1:AQ$1009,_xlfn.AGGREGATE(15,6,(OFFSET(Data!$A$1,0,MATCH(AJ$6,Data!$1:$1,0)-1,1000,1)=IF(AJ$7="","Yes",AJ$7))/(OFFSET(Data!$A$1,0,MATCH(AJ$6,Data!$1:$1,0)-1,1000,1)=IF(AJ$7="","Yes",AJ$7))*ROW(Data!$C$1:$C$1009),ROW(AJ68)-ROW(AJ$7)),1)),"")</f>
        <v>SEC Network</v>
      </c>
      <c r="AK68" s="43" t="str">
        <f ca="1">IF(AL68="","",IF(INDEX(Data!$BR:$BR,MATCH(AL68,Data!$A:$A,0),1)=0,"",INDEX(Data!$BR:$BR,MATCH(AL68,Data!$A:$A,0),1)))</f>
        <v/>
      </c>
      <c r="AL68" s="43" t="str" cm="1">
        <f t="array" aca="1" ref="AL68" ca="1">IFERROR(_xlfn.SINGLE(INDEX(Data!$A$1:AS$1009,_xlfn.AGGREGATE(15,6,(OFFSET(Data!$A$1,0,MATCH(AL$6,Data!$1:$1,0)-1,1000,1)=IF(AL$7="","Yes",AL$7))/(OFFSET(Data!$A$1,0,MATCH(AL$6,Data!$1:$1,0)-1,1000,1)=IF(AL$7="","Yes",AL$7))*ROW(Data!$C$1:$C$1009),ROW(AL68)-ROW(AL$7)),1)),"")</f>
        <v/>
      </c>
      <c r="AM68" s="43" t="str">
        <f ca="1">IF(AN68="","",IF(INDEX(Data!$BR:$BR,MATCH(AN68,Data!$A:$A,0),1)=0,"",INDEX(Data!$BR:$BR,MATCH(AN68,Data!$A:$A,0),1)))</f>
        <v/>
      </c>
      <c r="AN68" s="43" t="str" cm="1">
        <f t="array" aca="1" ref="AN68" ca="1">IFERROR(_xlfn.SINGLE(INDEX(Data!$A$1:AU$1009,_xlfn.AGGREGATE(15,6,(OFFSET(Data!$A$1,0,MATCH(AN$6,Data!$1:$1,0)-1,1000,1)=IF(AN$7="","Yes",AN$7))/(OFFSET(Data!$A$1,0,MATCH(AN$6,Data!$1:$1,0)-1,1000,1)=IF(AN$7="","Yes",AN$7))*ROW(Data!$C$1:$C$1009),ROW(AN68)-ROW(AN$7)),1)),"")</f>
        <v/>
      </c>
    </row>
    <row r="69" spans="1:40" ht="24" x14ac:dyDescent="0.4">
      <c r="A69" s="43" t="str">
        <f ca="1">IF(B69="","",IF(INDEX(Data!$BR:$BR,MATCH(B69,Data!$A:$A,0),1)=0,"",INDEX(Data!$BR:$BR,MATCH(B69,Data!$A:$A,0),1)))</f>
        <v/>
      </c>
      <c r="B69" s="43" t="str" cm="1">
        <f t="array" aca="1" ref="B69" ca="1">IFERROR(_xlfn.SINGLE(INDEX(Data!A$1:$A$1007,_xlfn.AGGREGATE(15,6,(OFFSET(Data!$A$1,0,MATCH(B$6,Data!$1:$1,0)-1,1000,1)=IF(B$7="","Yes",B$7))/(OFFSET(Data!$A$1,0,MATCH(B$6,Data!$1:$1,0)-1,1000,1)=IF(B$7="","Yes",B$7))*ROW(Data!$C$1:$C$1007),ROW(B69)-ROW(B$7)),1)),"")</f>
        <v>We TV</v>
      </c>
      <c r="C69" s="43" t="str">
        <f ca="1">IF(D69="","",IF(INDEX(Data!$BR:$BR,MATCH(D69,Data!$A:$A,0),1)=0,"",INDEX(Data!$BR:$BR,MATCH(D69,Data!$A:$A,0),1)))</f>
        <v/>
      </c>
      <c r="D69" s="43" t="str" cm="1">
        <f t="array" aca="1" ref="D69" ca="1">IFERROR(_xlfn.SINGLE(INDEX(Data!$A$1:C$1007,_xlfn.AGGREGATE(15,6,(OFFSET(Data!$A$1,0,MATCH(D$6,Data!$1:$1,0)-1,1000,1)=IF(D$7="","Yes",D$7))/(OFFSET(Data!$A$1,0,MATCH(D$6,Data!$1:$1,0)-1,1000,1)=IF(D$7="","Yes",D$7))*ROW(Data!$C$1:$C$1007),ROW(D69)-ROW(D$7)),1)),"")</f>
        <v/>
      </c>
      <c r="E69" s="43" t="str">
        <f ca="1">IF(F69="","",IF(INDEX(Data!$BR:$BR,MATCH(F69,Data!$A:$A,0),1)=0,"",INDEX(Data!$BR:$BR,MATCH(F69,Data!$A:$A,0),1)))</f>
        <v/>
      </c>
      <c r="F69" s="43" t="str" cm="1">
        <f t="array" aca="1" ref="F69" ca="1">IFERROR(_xlfn.SINGLE(INDEX(Data!$A$1:E$1009,_xlfn.AGGREGATE(15,6,(OFFSET(Data!$A$1,0,MATCH(F$6,Data!$1:$1,0)-1,1000,1)=IF(F$7="","Yes",F$7))/(OFFSET(Data!$A$1,0,MATCH(F$6,Data!$1:$1,0)-1,1000,1)=IF(F$7="","Yes",F$7))*ROW(Data!$C$1:$C$1009),ROW(F69)-ROW(F$7)),1)),"")</f>
        <v/>
      </c>
      <c r="G69" s="43" t="str">
        <f ca="1">IF(H69="","",IF(INDEX(Data!$BR:$BR,MATCH(H69,Data!$A:$A,0),1)=0,"",INDEX(Data!$BR:$BR,MATCH(H69,Data!$A:$A,0),1)))</f>
        <v/>
      </c>
      <c r="H69" s="43" t="str" cm="1">
        <f t="array" aca="1" ref="H69" ca="1">IFERROR(_xlfn.SINGLE(INDEX(Data!$A$1:G$1009,_xlfn.AGGREGATE(15,6,(OFFSET(Data!$A$1,0,MATCH(H$6,Data!$1:$1,0)-1,1000,1)=IF(H$7="","Yes",H$7))/(OFFSET(Data!$A$1,0,MATCH(H$6,Data!$1:$1,0)-1,1000,1)=IF(H$7="","Yes",H$7))*ROW(Data!$C$1:$C$1009),ROW(H69)-ROW(H$7)),1)),"")</f>
        <v/>
      </c>
      <c r="I69" s="43" t="str">
        <f ca="1">IF(J69="","",IF(INDEX(Data!$BR:$BR,MATCH(J69,Data!$A:$A,0),1)=0,"",INDEX(Data!$BR:$BR,MATCH(J69,Data!$A:$A,0),1)))</f>
        <v/>
      </c>
      <c r="J69" s="43" t="str" cm="1">
        <f t="array" aca="1" ref="J69" ca="1">IFERROR(_xlfn.SINGLE(INDEX(Data!$A$1:J$1009,_xlfn.AGGREGATE(15,6,(OFFSET(Data!$A$1,0,MATCH(J$6,Data!$1:$1,0)-1,1000,1)=IF(J$7="","Yes",J$7))/(OFFSET(Data!$A$1,0,MATCH(J$6,Data!$1:$1,0)-1,1000,1)=IF(J$7="","Yes",J$7))*ROW(Data!$C$1:$C$1009),ROW(J69)-ROW(J$7)),1)),"")</f>
        <v/>
      </c>
      <c r="K69" s="43" t="str">
        <f ca="1">IF(L69="","",IF(INDEX(Data!$BR:$BR,MATCH(L69,Data!$A:$A,0),1)=0,"",INDEX(Data!$BR:$BR,MATCH(L69,Data!$A:$A,0),1)))</f>
        <v/>
      </c>
      <c r="L69" s="43" t="str" cm="1">
        <f t="array" aca="1" ref="L69" ca="1">IFERROR(_xlfn.SINGLE(INDEX(Data!$A$1:L$1009,_xlfn.AGGREGATE(15,6,(OFFSET(Data!$A$1,0,MATCH(L$6,Data!$1:$1,0)-1,1000,1)=IF(L$7="","Yes",L$7))/(OFFSET(Data!$A$1,0,MATCH(L$6,Data!$1:$1,0)-1,1000,1)=IF(L$7="","Yes",L$7))*ROW(Data!$C$1:$C$1009),ROW(L69)-ROW(L$7)),1)),"")</f>
        <v>Paramount Network</v>
      </c>
      <c r="M69" s="43" t="str">
        <f ca="1">IF(N69="","",IF(INDEX(Data!$BR:$BR,MATCH(N69,Data!$A:$A,0),1)=0,"",INDEX(Data!$BR:$BR,MATCH(N69,Data!$A:$A,0),1)))</f>
        <v/>
      </c>
      <c r="N69" s="43" t="str" cm="1">
        <f t="array" aca="1" ref="N69" ca="1">IFERROR(_xlfn.SINGLE(INDEX(Data!$A$1:N$1009,_xlfn.AGGREGATE(15,6,(OFFSET(Data!$A$1,0,MATCH(N$6,Data!$1:$1,0)-1,1000,1)=IF(N$7="","Yes",N$7))/(OFFSET(Data!$A$1,0,MATCH(N$6,Data!$1:$1,0)-1,1000,1)=IF(N$7="","Yes",N$7))*ROW(Data!$C$1:$C$1009),ROW(N69)-ROW(N$7)),1)),"")</f>
        <v>TBS</v>
      </c>
      <c r="O69" s="43" t="str">
        <f ca="1">IF(P69="","",IF(INDEX(Data!$BR:$BR,MATCH(P69,Data!$A:$A,0),1)=0,"",INDEX(Data!$BR:$BR,MATCH(P69,Data!$A:$A,0),1)))</f>
        <v/>
      </c>
      <c r="P69" s="43" t="str" cm="1">
        <f t="array" aca="1" ref="P69" ca="1">IFERROR(_xlfn.SINGLE(INDEX(Data!$A$1:Q$1009,_xlfn.AGGREGATE(15,6,(OFFSET(Data!$A$1,0,MATCH(P$6,Data!$1:$1,0)-1,1000,1)=IF(P$7="","Yes",P$7))/(OFFSET(Data!$A$1,0,MATCH(P$6,Data!$1:$1,0)-1,1000,1)=IF(P$7="","Yes",P$7))*ROW(Data!$C$1:$C$1009),ROW(P69)-ROW(P$7)),1)),"")</f>
        <v>MTV</v>
      </c>
      <c r="Q69" s="43" t="str">
        <f ca="1">IF(R69="","",IF(INDEX(Data!$BR:$BR,MATCH(R69,Data!$A:$A,0),1)=0,"",INDEX(Data!$BR:$BR,MATCH(R69,Data!$A:$A,0),1)))</f>
        <v/>
      </c>
      <c r="R69" s="43" t="str" cm="1">
        <f t="array" aca="1" ref="R69" ca="1">IFERROR(_xlfn.SINGLE(INDEX(Data!$A$1:R$1009,_xlfn.AGGREGATE(15,6,(OFFSET(Data!$A$1,0,MATCH(R$6,Data!$1:$1,0)-1,1000,1)=IF(R$7="","Yes",R$7))/(OFFSET(Data!$A$1,0,MATCH(R$6,Data!$1:$1,0)-1,1000,1)=IF(R$7="","Yes",R$7))*ROW(Data!$C$1:$C$1009),ROW(R69)-ROW(R$7)),1)),"")</f>
        <v>Game Show Network</v>
      </c>
      <c r="S69" s="43" t="str">
        <f ca="1">IF(T69="","",IF(INDEX(Data!$BR:$BR,MATCH(T69,Data!$A:$A,0),1)=0,"",INDEX(Data!$BR:$BR,MATCH(T69,Data!$A:$A,0),1)))</f>
        <v/>
      </c>
      <c r="T69" s="43" t="str" cm="1">
        <f t="array" aca="1" ref="T69" ca="1">IFERROR(_xlfn.SINGLE(INDEX(Data!$A$1:S$1009,_xlfn.AGGREGATE(15,6,(OFFSET(Data!$A$1,0,MATCH(T$6,Data!$1:$1,0)-1,1000,1)=IF(T$7="","Yes",T$7))/(OFFSET(Data!$A$1,0,MATCH(T$6,Data!$1:$1,0)-1,1000,1)=IF(T$7="","Yes",T$7))*ROW(Data!$C$1:$C$1009),ROW(T69)-ROW(T$7)),1)),"")</f>
        <v>Galavision</v>
      </c>
      <c r="U69" s="43" t="str">
        <f ca="1">IF(V69="","",IF(INDEX(Data!$BR:$BR,MATCH(V69,Data!$A:$A,0),1)=0,"",INDEX(Data!$BR:$BR,MATCH(V69,Data!$A:$A,0),1)))</f>
        <v/>
      </c>
      <c r="V69" s="43" t="str" cm="1">
        <f t="array" aca="1" ref="V69" ca="1">IFERROR(_xlfn.SINGLE(INDEX(Data!$A$1:T$1009,_xlfn.AGGREGATE(15,6,(OFFSET(Data!$A$1,0,MATCH(V$6,Data!$1:$1,0)-1,1000,1)=IF(V$7="","Yes",V$7))/(OFFSET(Data!$A$1,0,MATCH(V$6,Data!$1:$1,0)-1,1000,1)=IF(V$7="","Yes",V$7))*ROW(Data!$C$1:$C$1009),ROW(V69)-ROW(V$7)),1)),"")</f>
        <v>FX Movie Channel</v>
      </c>
      <c r="W69" s="43" t="str">
        <f ca="1">IF(X69="","",IF(INDEX(Data!$BR:$BR,MATCH(X69,Data!$A:$A,0),1)=0,"",INDEX(Data!$BR:$BR,MATCH(X69,Data!$A:$A,0),1)))</f>
        <v/>
      </c>
      <c r="X69" s="43" t="str" cm="1">
        <f t="array" aca="1" ref="X69" ca="1">IFERROR(_xlfn.SINGLE(INDEX(Data!$A$1:Y$1009,_xlfn.AGGREGATE(15,6,(OFFSET(Data!$A$1,0,MATCH(X$6,Data!$1:$1,0)-1,1000,1)=IF(X$7="","Yes",X$7))/(OFFSET(Data!$A$1,0,MATCH(X$6,Data!$1:$1,0)-1,1000,1)=IF(X$7="","Yes",X$7))*ROW(Data!$C$1:$C$1009),ROW(X69)-ROW(X$7)),1)),"")</f>
        <v>IVC Net</v>
      </c>
      <c r="Y69" s="43">
        <f ca="1">IF(Z69="","",IF(INDEX(Data!$BR:$BR,MATCH(Z69,Data!$A:$A,0),1)=0,"",INDEX(Data!$BR:$BR,MATCH(Z69,Data!$A:$A,0),1)))</f>
        <v>1</v>
      </c>
      <c r="Z69" s="43" t="str" cm="1">
        <f t="array" aca="1" ref="Z69" ca="1">IFERROR(_xlfn.SINGLE(INDEX(Data!$A$1:AA$1009,_xlfn.AGGREGATE(15,6,(OFFSET(Data!$A$1,0,MATCH(Z$6,Data!$1:$1,0)-1,1000,1)=IF(Z$7="","Yes",Z$7))/(OFFSET(Data!$A$1,0,MATCH(Z$6,Data!$1:$1,0)-1,1000,1)=IF(Z$7="","Yes",Z$7))*ROW(Data!$C$1:$C$1009),ROW(Z69)-ROW(Z$7)),1)),"")</f>
        <v>NBC</v>
      </c>
      <c r="AA69" s="43" t="str">
        <f ca="1">IF(AB69="","",IF(INDEX(Data!$BR:$BR,MATCH(AB69,Data!$A:$A,0),1)=0,"",INDEX(Data!$BR:$BR,MATCH(AB69,Data!$A:$A,0),1)))</f>
        <v/>
      </c>
      <c r="AB69" s="43" t="str" cm="1">
        <f t="array" aca="1" ref="AB69" ca="1">IFERROR(_xlfn.SINGLE(INDEX(Data!$A$1:AC$1009,_xlfn.AGGREGATE(15,6,(OFFSET(Data!$A$1,0,MATCH(AB$6,Data!$1:$1,0)-1,1000,1)=IF(AB$7="","Yes",AB$7))/(OFFSET(Data!$A$1,0,MATCH(AB$6,Data!$1:$1,0)-1,1000,1)=IF(AB$7="","Yes",AB$7))*ROW(Data!$C$1:$C$1009),ROW(AB69)-ROW(AB$7)),1)),"")</f>
        <v>TLC</v>
      </c>
      <c r="AC69" s="43" t="str">
        <f ca="1">IF(AD69="","",IF(INDEX(Data!$BR:$BR,MATCH(AD69,Data!$A:$A,0),1)=0,"",INDEX(Data!$BR:$BR,MATCH(AD69,Data!$A:$A,0),1)))</f>
        <v/>
      </c>
      <c r="AD69" s="43" t="str" cm="1">
        <f t="array" aca="1" ref="AD69" ca="1">IFERROR(_xlfn.SINGLE(INDEX(Data!$A$1:AE$1009,_xlfn.AGGREGATE(15,6,(OFFSET(Data!$A$1,0,MATCH(AD$6,Data!$1:$1,0)-1,1000,1)=IF(AD$7="","Yes",AD$7))/(OFFSET(Data!$A$1,0,MATCH(AD$6,Data!$1:$1,0)-1,1000,1)=IF(AD$7="","Yes",AD$7))*ROW(Data!$C$1:$C$1009),ROW(AD69)-ROW(AD$7)),1)),"")</f>
        <v>MTV</v>
      </c>
      <c r="AE69" s="43" t="str">
        <f ca="1">IF(AF69="","",IF(INDEX(Data!$BR:$BR,MATCH(AF69,Data!$A:$A,0),1)=0,"",INDEX(Data!$BR:$BR,MATCH(AF69,Data!$A:$A,0),1)))</f>
        <v/>
      </c>
      <c r="AF69" s="43" t="str" cm="1">
        <f t="array" aca="1" ref="AF69" ca="1">IFERROR(_xlfn.SINGLE(INDEX(Data!$A$1:AM$1009,_xlfn.AGGREGATE(15,6,(OFFSET(Data!$A$1,0,MATCH(AF$6,Data!$1:$1,0)-1,1000,1)=IF(AF$7="","Yes",AF$7))/(OFFSET(Data!$A$1,0,MATCH(AF$6,Data!$1:$1,0)-1,1000,1)=IF(AF$7="","Yes",AF$7))*ROW(Data!$C$1:$C$1009),ROW(AF69)-ROW(AF$7)),1)),"")</f>
        <v/>
      </c>
      <c r="AG69" s="43" t="str">
        <f ca="1">IF(AH69="","",IF(INDEX(Data!$BR:$BR,MATCH(AH69,Data!$A:$A,0),1)=0,"",INDEX(Data!$BR:$BR,MATCH(AH69,Data!$A:$A,0),1)))</f>
        <v/>
      </c>
      <c r="AH69" s="43" t="str" cm="1">
        <f t="array" aca="1" ref="AH69" ca="1">IFERROR(_xlfn.SINGLE(INDEX(Data!$A$1:AO$1009,_xlfn.AGGREGATE(15,6,(OFFSET(Data!$A$1,0,MATCH(AH$6,Data!$1:$1,0)-1,1000,1)=IF(AH$7="","Yes",AH$7))/(OFFSET(Data!$A$1,0,MATCH(AH$6,Data!$1:$1,0)-1,1000,1)=IF(AH$7="","Yes",AH$7))*ROW(Data!$C$1:$C$1009),ROW(AH69)-ROW(AH$7)),1)),"")</f>
        <v/>
      </c>
      <c r="AI69" s="43" t="str">
        <f ca="1">IF(AJ69="","",IF(INDEX(Data!$BR:$BR,MATCH(AJ69,Data!$A:$A,0),1)=0,"",INDEX(Data!$BR:$BR,MATCH(AJ69,Data!$A:$A,0),1)))</f>
        <v/>
      </c>
      <c r="AJ69" s="43" t="str" cm="1">
        <f t="array" aca="1" ref="AJ69" ca="1">IFERROR(_xlfn.SINGLE(INDEX(Data!$A$1:AQ$1009,_xlfn.AGGREGATE(15,6,(OFFSET(Data!$A$1,0,MATCH(AJ$6,Data!$1:$1,0)-1,1000,1)=IF(AJ$7="","Yes",AJ$7))/(OFFSET(Data!$A$1,0,MATCH(AJ$6,Data!$1:$1,0)-1,1000,1)=IF(AJ$7="","Yes",AJ$7))*ROW(Data!$C$1:$C$1009),ROW(AJ69)-ROW(AJ$7)),1)),"")</f>
        <v>Teen Nick</v>
      </c>
      <c r="AK69" s="43" t="str">
        <f ca="1">IF(AL69="","",IF(INDEX(Data!$BR:$BR,MATCH(AL69,Data!$A:$A,0),1)=0,"",INDEX(Data!$BR:$BR,MATCH(AL69,Data!$A:$A,0),1)))</f>
        <v/>
      </c>
      <c r="AL69" s="43" t="str" cm="1">
        <f t="array" aca="1" ref="AL69" ca="1">IFERROR(_xlfn.SINGLE(INDEX(Data!$A$1:AS$1009,_xlfn.AGGREGATE(15,6,(OFFSET(Data!$A$1,0,MATCH(AL$6,Data!$1:$1,0)-1,1000,1)=IF(AL$7="","Yes",AL$7))/(OFFSET(Data!$A$1,0,MATCH(AL$6,Data!$1:$1,0)-1,1000,1)=IF(AL$7="","Yes",AL$7))*ROW(Data!$C$1:$C$1009),ROW(AL69)-ROW(AL$7)),1)),"")</f>
        <v/>
      </c>
      <c r="AM69" s="43" t="str">
        <f ca="1">IF(AN69="","",IF(INDEX(Data!$BR:$BR,MATCH(AN69,Data!$A:$A,0),1)=0,"",INDEX(Data!$BR:$BR,MATCH(AN69,Data!$A:$A,0),1)))</f>
        <v/>
      </c>
      <c r="AN69" s="43" t="str" cm="1">
        <f t="array" aca="1" ref="AN69" ca="1">IFERROR(_xlfn.SINGLE(INDEX(Data!$A$1:AU$1009,_xlfn.AGGREGATE(15,6,(OFFSET(Data!$A$1,0,MATCH(AN$6,Data!$1:$1,0)-1,1000,1)=IF(AN$7="","Yes",AN$7))/(OFFSET(Data!$A$1,0,MATCH(AN$6,Data!$1:$1,0)-1,1000,1)=IF(AN$7="","Yes",AN$7))*ROW(Data!$C$1:$C$1009),ROW(AN69)-ROW(AN$7)),1)),"")</f>
        <v/>
      </c>
    </row>
    <row r="70" spans="1:40" ht="24" x14ac:dyDescent="0.4">
      <c r="A70" s="43" t="str">
        <f ca="1">IF(B70="","",IF(INDEX(Data!$BR:$BR,MATCH(B70,Data!$A:$A,0),1)=0,"",INDEX(Data!$BR:$BR,MATCH(B70,Data!$A:$A,0),1)))</f>
        <v/>
      </c>
      <c r="B70" s="43" t="str" cm="1">
        <f t="array" aca="1" ref="B70" ca="1">IFERROR(_xlfn.SINGLE(INDEX(Data!A$1:$A$1007,_xlfn.AGGREGATE(15,6,(OFFSET(Data!$A$1,0,MATCH(B$6,Data!$1:$1,0)-1,1000,1)=IF(B$7="","Yes",B$7))/(OFFSET(Data!$A$1,0,MATCH(B$6,Data!$1:$1,0)-1,1000,1)=IF(B$7="","Yes",B$7))*ROW(Data!$C$1:$C$1007),ROW(B70)-ROW(B$7)),1)),"")</f>
        <v/>
      </c>
      <c r="C70" s="43" t="str">
        <f ca="1">IF(D70="","",IF(INDEX(Data!$BR:$BR,MATCH(D70,Data!$A:$A,0),1)=0,"",INDEX(Data!$BR:$BR,MATCH(D70,Data!$A:$A,0),1)))</f>
        <v/>
      </c>
      <c r="D70" s="43" t="str" cm="1">
        <f t="array" aca="1" ref="D70" ca="1">IFERROR(_xlfn.SINGLE(INDEX(Data!$A$1:C$1007,_xlfn.AGGREGATE(15,6,(OFFSET(Data!$A$1,0,MATCH(D$6,Data!$1:$1,0)-1,1000,1)=IF(D$7="","Yes",D$7))/(OFFSET(Data!$A$1,0,MATCH(D$6,Data!$1:$1,0)-1,1000,1)=IF(D$7="","Yes",D$7))*ROW(Data!$C$1:$C$1007),ROW(D70)-ROW(D$7)),1)),"")</f>
        <v/>
      </c>
      <c r="E70" s="43" t="str">
        <f ca="1">IF(F70="","",IF(INDEX(Data!$BR:$BR,MATCH(F70,Data!$A:$A,0),1)=0,"",INDEX(Data!$BR:$BR,MATCH(F70,Data!$A:$A,0),1)))</f>
        <v/>
      </c>
      <c r="F70" s="43" t="str" cm="1">
        <f t="array" aca="1" ref="F70" ca="1">IFERROR(_xlfn.SINGLE(INDEX(Data!$A$1:E$1009,_xlfn.AGGREGATE(15,6,(OFFSET(Data!$A$1,0,MATCH(F$6,Data!$1:$1,0)-1,1000,1)=IF(F$7="","Yes",F$7))/(OFFSET(Data!$A$1,0,MATCH(F$6,Data!$1:$1,0)-1,1000,1)=IF(F$7="","Yes",F$7))*ROW(Data!$C$1:$C$1009),ROW(F70)-ROW(F$7)),1)),"")</f>
        <v/>
      </c>
      <c r="G70" s="43" t="str">
        <f ca="1">IF(H70="","",IF(INDEX(Data!$BR:$BR,MATCH(H70,Data!$A:$A,0),1)=0,"",INDEX(Data!$BR:$BR,MATCH(H70,Data!$A:$A,0),1)))</f>
        <v/>
      </c>
      <c r="H70" s="43" t="str" cm="1">
        <f t="array" aca="1" ref="H70" ca="1">IFERROR(_xlfn.SINGLE(INDEX(Data!$A$1:G$1009,_xlfn.AGGREGATE(15,6,(OFFSET(Data!$A$1,0,MATCH(H$6,Data!$1:$1,0)-1,1000,1)=IF(H$7="","Yes",H$7))/(OFFSET(Data!$A$1,0,MATCH(H$6,Data!$1:$1,0)-1,1000,1)=IF(H$7="","Yes",H$7))*ROW(Data!$C$1:$C$1009),ROW(H70)-ROW(H$7)),1)),"")</f>
        <v/>
      </c>
      <c r="I70" s="43" t="str">
        <f ca="1">IF(J70="","",IF(INDEX(Data!$BR:$BR,MATCH(J70,Data!$A:$A,0),1)=0,"",INDEX(Data!$BR:$BR,MATCH(J70,Data!$A:$A,0),1)))</f>
        <v/>
      </c>
      <c r="J70" s="43" t="str" cm="1">
        <f t="array" aca="1" ref="J70" ca="1">IFERROR(_xlfn.SINGLE(INDEX(Data!$A$1:J$1009,_xlfn.AGGREGATE(15,6,(OFFSET(Data!$A$1,0,MATCH(J$6,Data!$1:$1,0)-1,1000,1)=IF(J$7="","Yes",J$7))/(OFFSET(Data!$A$1,0,MATCH(J$6,Data!$1:$1,0)-1,1000,1)=IF(J$7="","Yes",J$7))*ROW(Data!$C$1:$C$1009),ROW(J70)-ROW(J$7)),1)),"")</f>
        <v/>
      </c>
      <c r="K70" s="43" t="str">
        <f ca="1">IF(L70="","",IF(INDEX(Data!$BR:$BR,MATCH(L70,Data!$A:$A,0),1)=0,"",INDEX(Data!$BR:$BR,MATCH(L70,Data!$A:$A,0),1)))</f>
        <v/>
      </c>
      <c r="L70" s="43" t="str" cm="1">
        <f t="array" aca="1" ref="L70" ca="1">IFERROR(_xlfn.SINGLE(INDEX(Data!$A$1:L$1009,_xlfn.AGGREGATE(15,6,(OFFSET(Data!$A$1,0,MATCH(L$6,Data!$1:$1,0)-1,1000,1)=IF(L$7="","Yes",L$7))/(OFFSET(Data!$A$1,0,MATCH(L$6,Data!$1:$1,0)-1,1000,1)=IF(L$7="","Yes",L$7))*ROW(Data!$C$1:$C$1009),ROW(L70)-ROW(L$7)),1)),"")</f>
        <v>QVC</v>
      </c>
      <c r="M70" s="43" t="str">
        <f ca="1">IF(N70="","",IF(INDEX(Data!$BR:$BR,MATCH(N70,Data!$A:$A,0),1)=0,"",INDEX(Data!$BR:$BR,MATCH(N70,Data!$A:$A,0),1)))</f>
        <v/>
      </c>
      <c r="N70" s="43" t="str" cm="1">
        <f t="array" aca="1" ref="N70" ca="1">IFERROR(_xlfn.SINGLE(INDEX(Data!$A$1:N$1009,_xlfn.AGGREGATE(15,6,(OFFSET(Data!$A$1,0,MATCH(N$6,Data!$1:$1,0)-1,1000,1)=IF(N$7="","Yes",N$7))/(OFFSET(Data!$A$1,0,MATCH(N$6,Data!$1:$1,0)-1,1000,1)=IF(N$7="","Yes",N$7))*ROW(Data!$C$1:$C$1009),ROW(N70)-ROW(N$7)),1)),"")</f>
        <v>Teen Nick</v>
      </c>
      <c r="O70" s="43" t="str">
        <f ca="1">IF(P70="","",IF(INDEX(Data!$BR:$BR,MATCH(P70,Data!$A:$A,0),1)=0,"",INDEX(Data!$BR:$BR,MATCH(P70,Data!$A:$A,0),1)))</f>
        <v/>
      </c>
      <c r="P70" s="43" t="str" cm="1">
        <f t="array" aca="1" ref="P70" ca="1">IFERROR(_xlfn.SINGLE(INDEX(Data!$A$1:Q$1009,_xlfn.AGGREGATE(15,6,(OFFSET(Data!$A$1,0,MATCH(P$6,Data!$1:$1,0)-1,1000,1)=IF(P$7="","Yes",P$7))/(OFFSET(Data!$A$1,0,MATCH(P$6,Data!$1:$1,0)-1,1000,1)=IF(P$7="","Yes",P$7))*ROW(Data!$C$1:$C$1009),ROW(P70)-ROW(P$7)),1)),"")</f>
        <v>MTV2</v>
      </c>
      <c r="Q70" s="43" t="str">
        <f ca="1">IF(R70="","",IF(INDEX(Data!$BR:$BR,MATCH(R70,Data!$A:$A,0),1)=0,"",INDEX(Data!$BR:$BR,MATCH(R70,Data!$A:$A,0),1)))</f>
        <v/>
      </c>
      <c r="R70" s="43" t="str" cm="1">
        <f t="array" aca="1" ref="R70" ca="1">IFERROR(_xlfn.SINGLE(INDEX(Data!$A$1:R$1009,_xlfn.AGGREGATE(15,6,(OFFSET(Data!$A$1,0,MATCH(R$6,Data!$1:$1,0)-1,1000,1)=IF(R$7="","Yes",R$7))/(OFFSET(Data!$A$1,0,MATCH(R$6,Data!$1:$1,0)-1,1000,1)=IF(R$7="","Yes",R$7))*ROW(Data!$C$1:$C$1009),ROW(R70)-ROW(R$7)),1)),"")</f>
        <v>Golf Channel</v>
      </c>
      <c r="S70" s="43" t="str">
        <f ca="1">IF(T70="","",IF(INDEX(Data!$BR:$BR,MATCH(T70,Data!$A:$A,0),1)=0,"",INDEX(Data!$BR:$BR,MATCH(T70,Data!$A:$A,0),1)))</f>
        <v/>
      </c>
      <c r="T70" s="43" t="str" cm="1">
        <f t="array" aca="1" ref="T70" ca="1">IFERROR(_xlfn.SINGLE(INDEX(Data!$A$1:S$1009,_xlfn.AGGREGATE(15,6,(OFFSET(Data!$A$1,0,MATCH(T$6,Data!$1:$1,0)-1,1000,1)=IF(T$7="","Yes",T$7))/(OFFSET(Data!$A$1,0,MATCH(T$6,Data!$1:$1,0)-1,1000,1)=IF(T$7="","Yes",T$7))*ROW(Data!$C$1:$C$1009),ROW(T70)-ROW(T$7)),1)),"")</f>
        <v>Game Show Network</v>
      </c>
      <c r="U70" s="43" t="str">
        <f ca="1">IF(V70="","",IF(INDEX(Data!$BR:$BR,MATCH(V70,Data!$A:$A,0),1)=0,"",INDEX(Data!$BR:$BR,MATCH(V70,Data!$A:$A,0),1)))</f>
        <v/>
      </c>
      <c r="V70" s="43" t="str" cm="1">
        <f t="array" aca="1" ref="V70" ca="1">IFERROR(_xlfn.SINGLE(INDEX(Data!$A$1:T$1009,_xlfn.AGGREGATE(15,6,(OFFSET(Data!$A$1,0,MATCH(V$6,Data!$1:$1,0)-1,1000,1)=IF(V$7="","Yes",V$7))/(OFFSET(Data!$A$1,0,MATCH(V$6,Data!$1:$1,0)-1,1000,1)=IF(V$7="","Yes",V$7))*ROW(Data!$C$1:$C$1009),ROW(V70)-ROW(V$7)),1)),"")</f>
        <v>FXX</v>
      </c>
      <c r="W70" s="43" t="str">
        <f ca="1">IF(X70="","",IF(INDEX(Data!$BR:$BR,MATCH(X70,Data!$A:$A,0),1)=0,"",INDEX(Data!$BR:$BR,MATCH(X70,Data!$A:$A,0),1)))</f>
        <v/>
      </c>
      <c r="X70" s="43" t="str" cm="1">
        <f t="array" aca="1" ref="X70" ca="1">IFERROR(_xlfn.SINGLE(INDEX(Data!$A$1:Y$1009,_xlfn.AGGREGATE(15,6,(OFFSET(Data!$A$1,0,MATCH(X$6,Data!$1:$1,0)-1,1000,1)=IF(X$7="","Yes",X$7))/(OFFSET(Data!$A$1,0,MATCH(X$6,Data!$1:$1,0)-1,1000,1)=IF(X$7="","Yes",X$7))*ROW(Data!$C$1:$C$1009),ROW(X70)-ROW(X$7)),1)),"")</f>
        <v>Lifetime</v>
      </c>
      <c r="Y70" s="43" t="str">
        <f ca="1">IF(Z70="","",IF(INDEX(Data!$BR:$BR,MATCH(Z70,Data!$A:$A,0),1)=0,"",INDEX(Data!$BR:$BR,MATCH(Z70,Data!$A:$A,0),1)))</f>
        <v/>
      </c>
      <c r="Z70" s="43" t="str" cm="1">
        <f t="array" aca="1" ref="Z70" ca="1">IFERROR(_xlfn.SINGLE(INDEX(Data!$A$1:AA$1009,_xlfn.AGGREGATE(15,6,(OFFSET(Data!$A$1,0,MATCH(Z$6,Data!$1:$1,0)-1,1000,1)=IF(Z$7="","Yes",Z$7))/(OFFSET(Data!$A$1,0,MATCH(Z$6,Data!$1:$1,0)-1,1000,1)=IF(Z$7="","Yes",Z$7))*ROW(Data!$C$1:$C$1009),ROW(Z70)-ROW(Z$7)),1)),"")</f>
        <v>NBC Sports Network</v>
      </c>
      <c r="AA70" s="43" t="str">
        <f ca="1">IF(AB70="","",IF(INDEX(Data!$BR:$BR,MATCH(AB70,Data!$A:$A,0),1)=0,"",INDEX(Data!$BR:$BR,MATCH(AB70,Data!$A:$A,0),1)))</f>
        <v/>
      </c>
      <c r="AB70" s="43" t="str" cm="1">
        <f t="array" aca="1" ref="AB70" ca="1">IFERROR(_xlfn.SINGLE(INDEX(Data!$A$1:AC$1009,_xlfn.AGGREGATE(15,6,(OFFSET(Data!$A$1,0,MATCH(AB$6,Data!$1:$1,0)-1,1000,1)=IF(AB$7="","Yes",AB$7))/(OFFSET(Data!$A$1,0,MATCH(AB$6,Data!$1:$1,0)-1,1000,1)=IF(AB$7="","Yes",AB$7))*ROW(Data!$C$1:$C$1009),ROW(AB70)-ROW(AB$7)),1)),"")</f>
        <v>TNT</v>
      </c>
      <c r="AC70" s="43" t="str">
        <f ca="1">IF(AD70="","",IF(INDEX(Data!$BR:$BR,MATCH(AD70,Data!$A:$A,0),1)=0,"",INDEX(Data!$BR:$BR,MATCH(AD70,Data!$A:$A,0),1)))</f>
        <v/>
      </c>
      <c r="AD70" s="43" t="str" cm="1">
        <f t="array" aca="1" ref="AD70" ca="1">IFERROR(_xlfn.SINGLE(INDEX(Data!$A$1:AE$1009,_xlfn.AGGREGATE(15,6,(OFFSET(Data!$A$1,0,MATCH(AD$6,Data!$1:$1,0)-1,1000,1)=IF(AD$7="","Yes",AD$7))/(OFFSET(Data!$A$1,0,MATCH(AD$6,Data!$1:$1,0)-1,1000,1)=IF(AD$7="","Yes",AD$7))*ROW(Data!$C$1:$C$1009),ROW(AD70)-ROW(AD$7)),1)),"")</f>
        <v>National Geographic</v>
      </c>
      <c r="AE70" s="43" t="str">
        <f ca="1">IF(AF70="","",IF(INDEX(Data!$BR:$BR,MATCH(AF70,Data!$A:$A,0),1)=0,"",INDEX(Data!$BR:$BR,MATCH(AF70,Data!$A:$A,0),1)))</f>
        <v/>
      </c>
      <c r="AF70" s="43" t="str" cm="1">
        <f t="array" aca="1" ref="AF70" ca="1">IFERROR(_xlfn.SINGLE(INDEX(Data!$A$1:AM$1009,_xlfn.AGGREGATE(15,6,(OFFSET(Data!$A$1,0,MATCH(AF$6,Data!$1:$1,0)-1,1000,1)=IF(AF$7="","Yes",AF$7))/(OFFSET(Data!$A$1,0,MATCH(AF$6,Data!$1:$1,0)-1,1000,1)=IF(AF$7="","Yes",AF$7))*ROW(Data!$C$1:$C$1009),ROW(AF70)-ROW(AF$7)),1)),"")</f>
        <v/>
      </c>
      <c r="AG70" s="43" t="str">
        <f ca="1">IF(AH70="","",IF(INDEX(Data!$BR:$BR,MATCH(AH70,Data!$A:$A,0),1)=0,"",INDEX(Data!$BR:$BR,MATCH(AH70,Data!$A:$A,0),1)))</f>
        <v/>
      </c>
      <c r="AH70" s="43" t="str" cm="1">
        <f t="array" aca="1" ref="AH70" ca="1">IFERROR(_xlfn.SINGLE(INDEX(Data!$A$1:AO$1009,_xlfn.AGGREGATE(15,6,(OFFSET(Data!$A$1,0,MATCH(AH$6,Data!$1:$1,0)-1,1000,1)=IF(AH$7="","Yes",AH$7))/(OFFSET(Data!$A$1,0,MATCH(AH$6,Data!$1:$1,0)-1,1000,1)=IF(AH$7="","Yes",AH$7))*ROW(Data!$C$1:$C$1009),ROW(AH70)-ROW(AH$7)),1)),"")</f>
        <v/>
      </c>
      <c r="AI70" s="43" t="str">
        <f ca="1">IF(AJ70="","",IF(INDEX(Data!$BR:$BR,MATCH(AJ70,Data!$A:$A,0),1)=0,"",INDEX(Data!$BR:$BR,MATCH(AJ70,Data!$A:$A,0),1)))</f>
        <v/>
      </c>
      <c r="AJ70" s="43" t="str" cm="1">
        <f t="array" aca="1" ref="AJ70" ca="1">IFERROR(_xlfn.SINGLE(INDEX(Data!$A$1:AQ$1009,_xlfn.AGGREGATE(15,6,(OFFSET(Data!$A$1,0,MATCH(AJ$6,Data!$1:$1,0)-1,1000,1)=IF(AJ$7="","Yes",AJ$7))/(OFFSET(Data!$A$1,0,MATCH(AJ$6,Data!$1:$1,0)-1,1000,1)=IF(AJ$7="","Yes",AJ$7))*ROW(Data!$C$1:$C$1009),ROW(AJ70)-ROW(AJ$7)),1)),"")</f>
        <v>TLC</v>
      </c>
      <c r="AK70" s="43" t="str">
        <f ca="1">IF(AL70="","",IF(INDEX(Data!$BR:$BR,MATCH(AL70,Data!$A:$A,0),1)=0,"",INDEX(Data!$BR:$BR,MATCH(AL70,Data!$A:$A,0),1)))</f>
        <v/>
      </c>
      <c r="AL70" s="43" t="str" cm="1">
        <f t="array" aca="1" ref="AL70" ca="1">IFERROR(_xlfn.SINGLE(INDEX(Data!$A$1:AS$1009,_xlfn.AGGREGATE(15,6,(OFFSET(Data!$A$1,0,MATCH(AL$6,Data!$1:$1,0)-1,1000,1)=IF(AL$7="","Yes",AL$7))/(OFFSET(Data!$A$1,0,MATCH(AL$6,Data!$1:$1,0)-1,1000,1)=IF(AL$7="","Yes",AL$7))*ROW(Data!$C$1:$C$1009),ROW(AL70)-ROW(AL$7)),1)),"")</f>
        <v/>
      </c>
      <c r="AM70" s="43" t="str">
        <f ca="1">IF(AN70="","",IF(INDEX(Data!$BR:$BR,MATCH(AN70,Data!$A:$A,0),1)=0,"",INDEX(Data!$BR:$BR,MATCH(AN70,Data!$A:$A,0),1)))</f>
        <v/>
      </c>
      <c r="AN70" s="43" t="str" cm="1">
        <f t="array" aca="1" ref="AN70" ca="1">IFERROR(_xlfn.SINGLE(INDEX(Data!$A$1:AU$1009,_xlfn.AGGREGATE(15,6,(OFFSET(Data!$A$1,0,MATCH(AN$6,Data!$1:$1,0)-1,1000,1)=IF(AN$7="","Yes",AN$7))/(OFFSET(Data!$A$1,0,MATCH(AN$6,Data!$1:$1,0)-1,1000,1)=IF(AN$7="","Yes",AN$7))*ROW(Data!$C$1:$C$1009),ROW(AN70)-ROW(AN$7)),1)),"")</f>
        <v/>
      </c>
    </row>
    <row r="71" spans="1:40" ht="24" x14ac:dyDescent="0.4">
      <c r="A71" s="43" t="str">
        <f ca="1">IF(B71="","",IF(INDEX(Data!$BR:$BR,MATCH(B71,Data!$A:$A,0),1)=0,"",INDEX(Data!$BR:$BR,MATCH(B71,Data!$A:$A,0),1)))</f>
        <v/>
      </c>
      <c r="B71" s="43" t="str" cm="1">
        <f t="array" aca="1" ref="B71" ca="1">IFERROR(_xlfn.SINGLE(INDEX(Data!A$1:$A$1007,_xlfn.AGGREGATE(15,6,(OFFSET(Data!$A$1,0,MATCH(B$6,Data!$1:$1,0)-1,1000,1)=IF(B$7="","Yes",B$7))/(OFFSET(Data!$A$1,0,MATCH(B$6,Data!$1:$1,0)-1,1000,1)=IF(B$7="","Yes",B$7))*ROW(Data!$C$1:$C$1007),ROW(B71)-ROW(B$7)),1)),"")</f>
        <v/>
      </c>
      <c r="C71" s="43" t="str">
        <f ca="1">IF(D71="","",IF(INDEX(Data!$BR:$BR,MATCH(D71,Data!$A:$A,0),1)=0,"",INDEX(Data!$BR:$BR,MATCH(D71,Data!$A:$A,0),1)))</f>
        <v/>
      </c>
      <c r="D71" s="43" t="str" cm="1">
        <f t="array" aca="1" ref="D71" ca="1">IFERROR(_xlfn.SINGLE(INDEX(Data!$A$1:C$1007,_xlfn.AGGREGATE(15,6,(OFFSET(Data!$A$1,0,MATCH(D$6,Data!$1:$1,0)-1,1000,1)=IF(D$7="","Yes",D$7))/(OFFSET(Data!$A$1,0,MATCH(D$6,Data!$1:$1,0)-1,1000,1)=IF(D$7="","Yes",D$7))*ROW(Data!$C$1:$C$1007),ROW(D71)-ROW(D$7)),1)),"")</f>
        <v/>
      </c>
      <c r="E71" s="43" t="str">
        <f ca="1">IF(F71="","",IF(INDEX(Data!$BR:$BR,MATCH(F71,Data!$A:$A,0),1)=0,"",INDEX(Data!$BR:$BR,MATCH(F71,Data!$A:$A,0),1)))</f>
        <v/>
      </c>
      <c r="F71" s="43" t="str" cm="1">
        <f t="array" aca="1" ref="F71" ca="1">IFERROR(_xlfn.SINGLE(INDEX(Data!$A$1:E$1009,_xlfn.AGGREGATE(15,6,(OFFSET(Data!$A$1,0,MATCH(F$6,Data!$1:$1,0)-1,1000,1)=IF(F$7="","Yes",F$7))/(OFFSET(Data!$A$1,0,MATCH(F$6,Data!$1:$1,0)-1,1000,1)=IF(F$7="","Yes",F$7))*ROW(Data!$C$1:$C$1009),ROW(F71)-ROW(F$7)),1)),"")</f>
        <v/>
      </c>
      <c r="G71" s="43" t="str">
        <f ca="1">IF(H71="","",IF(INDEX(Data!$BR:$BR,MATCH(H71,Data!$A:$A,0),1)=0,"",INDEX(Data!$BR:$BR,MATCH(H71,Data!$A:$A,0),1)))</f>
        <v/>
      </c>
      <c r="H71" s="43" t="str" cm="1">
        <f t="array" aca="1" ref="H71" ca="1">IFERROR(_xlfn.SINGLE(INDEX(Data!$A$1:G$1009,_xlfn.AGGREGATE(15,6,(OFFSET(Data!$A$1,0,MATCH(H$6,Data!$1:$1,0)-1,1000,1)=IF(H$7="","Yes",H$7))/(OFFSET(Data!$A$1,0,MATCH(H$6,Data!$1:$1,0)-1,1000,1)=IF(H$7="","Yes",H$7))*ROW(Data!$C$1:$C$1009),ROW(H71)-ROW(H$7)),1)),"")</f>
        <v/>
      </c>
      <c r="I71" s="43" t="str">
        <f ca="1">IF(J71="","",IF(INDEX(Data!$BR:$BR,MATCH(J71,Data!$A:$A,0),1)=0,"",INDEX(Data!$BR:$BR,MATCH(J71,Data!$A:$A,0),1)))</f>
        <v/>
      </c>
      <c r="J71" s="43" t="str" cm="1">
        <f t="array" aca="1" ref="J71" ca="1">IFERROR(_xlfn.SINGLE(INDEX(Data!$A$1:J$1009,_xlfn.AGGREGATE(15,6,(OFFSET(Data!$A$1,0,MATCH(J$6,Data!$1:$1,0)-1,1000,1)=IF(J$7="","Yes",J$7))/(OFFSET(Data!$A$1,0,MATCH(J$6,Data!$1:$1,0)-1,1000,1)=IF(J$7="","Yes",J$7))*ROW(Data!$C$1:$C$1009),ROW(J71)-ROW(J$7)),1)),"")</f>
        <v/>
      </c>
      <c r="K71" s="43" t="str">
        <f ca="1">IF(L71="","",IF(INDEX(Data!$BR:$BR,MATCH(L71,Data!$A:$A,0),1)=0,"",INDEX(Data!$BR:$BR,MATCH(L71,Data!$A:$A,0),1)))</f>
        <v/>
      </c>
      <c r="L71" s="43" t="str" cm="1">
        <f t="array" aca="1" ref="L71" ca="1">IFERROR(_xlfn.SINGLE(INDEX(Data!$A$1:L$1009,_xlfn.AGGREGATE(15,6,(OFFSET(Data!$A$1,0,MATCH(L$6,Data!$1:$1,0)-1,1000,1)=IF(L$7="","Yes",L$7))/(OFFSET(Data!$A$1,0,MATCH(L$6,Data!$1:$1,0)-1,1000,1)=IF(L$7="","Yes",L$7))*ROW(Data!$C$1:$C$1009),ROW(L71)-ROW(L$7)),1)),"")</f>
        <v>QVC 2</v>
      </c>
      <c r="M71" s="43" t="str">
        <f ca="1">IF(N71="","",IF(INDEX(Data!$BR:$BR,MATCH(N71,Data!$A:$A,0),1)=0,"",INDEX(Data!$BR:$BR,MATCH(N71,Data!$A:$A,0),1)))</f>
        <v/>
      </c>
      <c r="N71" s="43" t="str" cm="1">
        <f t="array" aca="1" ref="N71" ca="1">IFERROR(_xlfn.SINGLE(INDEX(Data!$A$1:N$1009,_xlfn.AGGREGATE(15,6,(OFFSET(Data!$A$1,0,MATCH(N$6,Data!$1:$1,0)-1,1000,1)=IF(N$7="","Yes",N$7))/(OFFSET(Data!$A$1,0,MATCH(N$6,Data!$1:$1,0)-1,1000,1)=IF(N$7="","Yes",N$7))*ROW(Data!$C$1:$C$1009),ROW(N71)-ROW(N$7)),1)),"")</f>
        <v>Telemundo</v>
      </c>
      <c r="O71" s="43" t="str">
        <f ca="1">IF(P71="","",IF(INDEX(Data!$BR:$BR,MATCH(P71,Data!$A:$A,0),1)=0,"",INDEX(Data!$BR:$BR,MATCH(P71,Data!$A:$A,0),1)))</f>
        <v/>
      </c>
      <c r="P71" s="43" t="str" cm="1">
        <f t="array" aca="1" ref="P71" ca="1">IFERROR(_xlfn.SINGLE(INDEX(Data!$A$1:Q$1009,_xlfn.AGGREGATE(15,6,(OFFSET(Data!$A$1,0,MATCH(P$6,Data!$1:$1,0)-1,1000,1)=IF(P$7="","Yes",P$7))/(OFFSET(Data!$A$1,0,MATCH(P$6,Data!$1:$1,0)-1,1000,1)=IF(P$7="","Yes",P$7))*ROW(Data!$C$1:$C$1009),ROW(P71)-ROW(P$7)),1)),"")</f>
        <v>National Geographic</v>
      </c>
      <c r="Q71" s="43" t="str">
        <f ca="1">IF(R71="","",IF(INDEX(Data!$BR:$BR,MATCH(R71,Data!$A:$A,0),1)=0,"",INDEX(Data!$BR:$BR,MATCH(R71,Data!$A:$A,0),1)))</f>
        <v/>
      </c>
      <c r="R71" s="43" t="str" cm="1">
        <f t="array" aca="1" ref="R71" ca="1">IFERROR(_xlfn.SINGLE(INDEX(Data!$A$1:R$1009,_xlfn.AGGREGATE(15,6,(OFFSET(Data!$A$1,0,MATCH(R$6,Data!$1:$1,0)-1,1000,1)=IF(R$7="","Yes",R$7))/(OFFSET(Data!$A$1,0,MATCH(R$6,Data!$1:$1,0)-1,1000,1)=IF(R$7="","Yes",R$7))*ROW(Data!$C$1:$C$1009),ROW(R71)-ROW(R$7)),1)),"")</f>
        <v>Great American Country</v>
      </c>
      <c r="S71" s="43" t="str">
        <f ca="1">IF(T71="","",IF(INDEX(Data!$BR:$BR,MATCH(T71,Data!$A:$A,0),1)=0,"",INDEX(Data!$BR:$BR,MATCH(T71,Data!$A:$A,0),1)))</f>
        <v/>
      </c>
      <c r="T71" s="43" t="str" cm="1">
        <f t="array" aca="1" ref="T71" ca="1">IFERROR(_xlfn.SINGLE(INDEX(Data!$A$1:S$1009,_xlfn.AGGREGATE(15,6,(OFFSET(Data!$A$1,0,MATCH(T$6,Data!$1:$1,0)-1,1000,1)=IF(T$7="","Yes",T$7))/(OFFSET(Data!$A$1,0,MATCH(T$6,Data!$1:$1,0)-1,1000,1)=IF(T$7="","Yes",T$7))*ROW(Data!$C$1:$C$1009),ROW(T71)-ROW(T$7)),1)),"")</f>
        <v>Golf Channel</v>
      </c>
      <c r="U71" s="43" t="str">
        <f ca="1">IF(V71="","",IF(INDEX(Data!$BR:$BR,MATCH(V71,Data!$A:$A,0),1)=0,"",INDEX(Data!$BR:$BR,MATCH(V71,Data!$A:$A,0),1)))</f>
        <v/>
      </c>
      <c r="V71" s="43" t="str" cm="1">
        <f t="array" aca="1" ref="V71" ca="1">IFERROR(_xlfn.SINGLE(INDEX(Data!$A$1:T$1009,_xlfn.AGGREGATE(15,6,(OFFSET(Data!$A$1,0,MATCH(V$6,Data!$1:$1,0)-1,1000,1)=IF(V$7="","Yes",V$7))/(OFFSET(Data!$A$1,0,MATCH(V$6,Data!$1:$1,0)-1,1000,1)=IF(V$7="","Yes",V$7))*ROW(Data!$C$1:$C$1009),ROW(V71)-ROW(V$7)),1)),"")</f>
        <v>FYI</v>
      </c>
      <c r="W71" s="43" t="str">
        <f ca="1">IF(X71="","",IF(INDEX(Data!$BR:$BR,MATCH(X71,Data!$A:$A,0),1)=0,"",INDEX(Data!$BR:$BR,MATCH(X71,Data!$A:$A,0),1)))</f>
        <v/>
      </c>
      <c r="X71" s="43" t="str" cm="1">
        <f t="array" aca="1" ref="X71" ca="1">IFERROR(_xlfn.SINGLE(INDEX(Data!$A$1:Y$1009,_xlfn.AGGREGATE(15,6,(OFFSET(Data!$A$1,0,MATCH(X$6,Data!$1:$1,0)-1,1000,1)=IF(X$7="","Yes",X$7))/(OFFSET(Data!$A$1,0,MATCH(X$6,Data!$1:$1,0)-1,1000,1)=IF(X$7="","Yes",X$7))*ROW(Data!$C$1:$C$1009),ROW(X71)-ROW(X$7)),1)),"")</f>
        <v>MegaTV</v>
      </c>
      <c r="Y71" s="43" t="str">
        <f ca="1">IF(Z71="","",IF(INDEX(Data!$BR:$BR,MATCH(Z71,Data!$A:$A,0),1)=0,"",INDEX(Data!$BR:$BR,MATCH(Z71,Data!$A:$A,0),1)))</f>
        <v/>
      </c>
      <c r="Z71" s="43" t="str" cm="1">
        <f t="array" aca="1" ref="Z71" ca="1">IFERROR(_xlfn.SINGLE(INDEX(Data!$A$1:AA$1009,_xlfn.AGGREGATE(15,6,(OFFSET(Data!$A$1,0,MATCH(Z$6,Data!$1:$1,0)-1,1000,1)=IF(Z$7="","Yes",Z$7))/(OFFSET(Data!$A$1,0,MATCH(Z$6,Data!$1:$1,0)-1,1000,1)=IF(Z$7="","Yes",Z$7))*ROW(Data!$C$1:$C$1009),ROW(Z71)-ROW(Z$7)),1)),"")</f>
        <v>NBCLX</v>
      </c>
      <c r="AA71" s="43" t="str">
        <f ca="1">IF(AB71="","",IF(INDEX(Data!$BR:$BR,MATCH(AB71,Data!$A:$A,0),1)=0,"",INDEX(Data!$BR:$BR,MATCH(AB71,Data!$A:$A,0),1)))</f>
        <v/>
      </c>
      <c r="AB71" s="43" t="str" cm="1">
        <f t="array" aca="1" ref="AB71" ca="1">IFERROR(_xlfn.SINGLE(INDEX(Data!$A$1:AC$1009,_xlfn.AGGREGATE(15,6,(OFFSET(Data!$A$1,0,MATCH(AB$6,Data!$1:$1,0)-1,1000,1)=IF(AB$7="","Yes",AB$7))/(OFFSET(Data!$A$1,0,MATCH(AB$6,Data!$1:$1,0)-1,1000,1)=IF(AB$7="","Yes",AB$7))*ROW(Data!$C$1:$C$1009),ROW(AB71)-ROW(AB$7)),1)),"")</f>
        <v>Travel Channel</v>
      </c>
      <c r="AC71" s="43">
        <f ca="1">IF(AD71="","",IF(INDEX(Data!$BR:$BR,MATCH(AD71,Data!$A:$A,0),1)=0,"",INDEX(Data!$BR:$BR,MATCH(AD71,Data!$A:$A,0),1)))</f>
        <v>1</v>
      </c>
      <c r="AD71" s="43" t="str" cm="1">
        <f t="array" aca="1" ref="AD71" ca="1">IFERROR(_xlfn.SINGLE(INDEX(Data!$A$1:AE$1009,_xlfn.AGGREGATE(15,6,(OFFSET(Data!$A$1,0,MATCH(AD$6,Data!$1:$1,0)-1,1000,1)=IF(AD$7="","Yes",AD$7))/(OFFSET(Data!$A$1,0,MATCH(AD$6,Data!$1:$1,0)-1,1000,1)=IF(AD$7="","Yes",AD$7))*ROW(Data!$C$1:$C$1009),ROW(AD71)-ROW(AD$7)),1)),"")</f>
        <v>NBC</v>
      </c>
      <c r="AE71" s="43" t="str">
        <f ca="1">IF(AF71="","",IF(INDEX(Data!$BR:$BR,MATCH(AF71,Data!$A:$A,0),1)=0,"",INDEX(Data!$BR:$BR,MATCH(AF71,Data!$A:$A,0),1)))</f>
        <v/>
      </c>
      <c r="AF71" s="43" t="str" cm="1">
        <f t="array" aca="1" ref="AF71" ca="1">IFERROR(_xlfn.SINGLE(INDEX(Data!$A$1:AM$1009,_xlfn.AGGREGATE(15,6,(OFFSET(Data!$A$1,0,MATCH(AF$6,Data!$1:$1,0)-1,1000,1)=IF(AF$7="","Yes",AF$7))/(OFFSET(Data!$A$1,0,MATCH(AF$6,Data!$1:$1,0)-1,1000,1)=IF(AF$7="","Yes",AF$7))*ROW(Data!$C$1:$C$1009),ROW(AF71)-ROW(AF$7)),1)),"")</f>
        <v/>
      </c>
      <c r="AG71" s="43" t="str">
        <f ca="1">IF(AH71="","",IF(INDEX(Data!$BR:$BR,MATCH(AH71,Data!$A:$A,0),1)=0,"",INDEX(Data!$BR:$BR,MATCH(AH71,Data!$A:$A,0),1)))</f>
        <v/>
      </c>
      <c r="AH71" s="43" t="str" cm="1">
        <f t="array" aca="1" ref="AH71" ca="1">IFERROR(_xlfn.SINGLE(INDEX(Data!$A$1:AO$1009,_xlfn.AGGREGATE(15,6,(OFFSET(Data!$A$1,0,MATCH(AH$6,Data!$1:$1,0)-1,1000,1)=IF(AH$7="","Yes",AH$7))/(OFFSET(Data!$A$1,0,MATCH(AH$6,Data!$1:$1,0)-1,1000,1)=IF(AH$7="","Yes",AH$7))*ROW(Data!$C$1:$C$1009),ROW(AH71)-ROW(AH$7)),1)),"")</f>
        <v/>
      </c>
      <c r="AI71" s="43" t="str">
        <f ca="1">IF(AJ71="","",IF(INDEX(Data!$BR:$BR,MATCH(AJ71,Data!$A:$A,0),1)=0,"",INDEX(Data!$BR:$BR,MATCH(AJ71,Data!$A:$A,0),1)))</f>
        <v/>
      </c>
      <c r="AJ71" s="43" t="str" cm="1">
        <f t="array" aca="1" ref="AJ71" ca="1">IFERROR(_xlfn.SINGLE(INDEX(Data!$A$1:AQ$1009,_xlfn.AGGREGATE(15,6,(OFFSET(Data!$A$1,0,MATCH(AJ$6,Data!$1:$1,0)-1,1000,1)=IF(AJ$7="","Yes",AJ$7))/(OFFSET(Data!$A$1,0,MATCH(AJ$6,Data!$1:$1,0)-1,1000,1)=IF(AJ$7="","Yes",AJ$7))*ROW(Data!$C$1:$C$1009),ROW(AJ71)-ROW(AJ$7)),1)),"")</f>
        <v>Travel Channel</v>
      </c>
      <c r="AK71" s="43" t="str">
        <f ca="1">IF(AL71="","",IF(INDEX(Data!$BR:$BR,MATCH(AL71,Data!$A:$A,0),1)=0,"",INDEX(Data!$BR:$BR,MATCH(AL71,Data!$A:$A,0),1)))</f>
        <v/>
      </c>
      <c r="AL71" s="43" t="str" cm="1">
        <f t="array" aca="1" ref="AL71" ca="1">IFERROR(_xlfn.SINGLE(INDEX(Data!$A$1:AS$1009,_xlfn.AGGREGATE(15,6,(OFFSET(Data!$A$1,0,MATCH(AL$6,Data!$1:$1,0)-1,1000,1)=IF(AL$7="","Yes",AL$7))/(OFFSET(Data!$A$1,0,MATCH(AL$6,Data!$1:$1,0)-1,1000,1)=IF(AL$7="","Yes",AL$7))*ROW(Data!$C$1:$C$1009),ROW(AL71)-ROW(AL$7)),1)),"")</f>
        <v/>
      </c>
      <c r="AM71" s="43" t="str">
        <f ca="1">IF(AN71="","",IF(INDEX(Data!$BR:$BR,MATCH(AN71,Data!$A:$A,0),1)=0,"",INDEX(Data!$BR:$BR,MATCH(AN71,Data!$A:$A,0),1)))</f>
        <v/>
      </c>
      <c r="AN71" s="43" t="str" cm="1">
        <f t="array" aca="1" ref="AN71" ca="1">IFERROR(_xlfn.SINGLE(INDEX(Data!$A$1:AU$1009,_xlfn.AGGREGATE(15,6,(OFFSET(Data!$A$1,0,MATCH(AN$6,Data!$1:$1,0)-1,1000,1)=IF(AN$7="","Yes",AN$7))/(OFFSET(Data!$A$1,0,MATCH(AN$6,Data!$1:$1,0)-1,1000,1)=IF(AN$7="","Yes",AN$7))*ROW(Data!$C$1:$C$1009),ROW(AN71)-ROW(AN$7)),1)),"")</f>
        <v/>
      </c>
    </row>
    <row r="72" spans="1:40" ht="24" x14ac:dyDescent="0.4">
      <c r="A72" s="43" t="str">
        <f ca="1">IF(B72="","",IF(INDEX(Data!$BR:$BR,MATCH(B72,Data!$A:$A,0),1)=0,"",INDEX(Data!$BR:$BR,MATCH(B72,Data!$A:$A,0),1)))</f>
        <v/>
      </c>
      <c r="B72" s="43" t="str" cm="1">
        <f t="array" aca="1" ref="B72" ca="1">IFERROR(_xlfn.SINGLE(INDEX(Data!A$1:$A$1007,_xlfn.AGGREGATE(15,6,(OFFSET(Data!$A$1,0,MATCH(B$6,Data!$1:$1,0)-1,1000,1)=IF(B$7="","Yes",B$7))/(OFFSET(Data!$A$1,0,MATCH(B$6,Data!$1:$1,0)-1,1000,1)=IF(B$7="","Yes",B$7))*ROW(Data!$C$1:$C$1007),ROW(B72)-ROW(B$7)),1)),"")</f>
        <v/>
      </c>
      <c r="C72" s="43" t="str">
        <f ca="1">IF(D72="","",IF(INDEX(Data!$BR:$BR,MATCH(D72,Data!$A:$A,0),1)=0,"",INDEX(Data!$BR:$BR,MATCH(D72,Data!$A:$A,0),1)))</f>
        <v/>
      </c>
      <c r="D72" s="43" t="str" cm="1">
        <f t="array" aca="1" ref="D72" ca="1">IFERROR(_xlfn.SINGLE(INDEX(Data!$A$1:C$1007,_xlfn.AGGREGATE(15,6,(OFFSET(Data!$A$1,0,MATCH(D$6,Data!$1:$1,0)-1,1000,1)=IF(D$7="","Yes",D$7))/(OFFSET(Data!$A$1,0,MATCH(D$6,Data!$1:$1,0)-1,1000,1)=IF(D$7="","Yes",D$7))*ROW(Data!$C$1:$C$1007),ROW(D72)-ROW(D$7)),1)),"")</f>
        <v/>
      </c>
      <c r="E72" s="43" t="str">
        <f ca="1">IF(F72="","",IF(INDEX(Data!$BR:$BR,MATCH(F72,Data!$A:$A,0),1)=0,"",INDEX(Data!$BR:$BR,MATCH(F72,Data!$A:$A,0),1)))</f>
        <v/>
      </c>
      <c r="F72" s="43" t="str" cm="1">
        <f t="array" aca="1" ref="F72" ca="1">IFERROR(_xlfn.SINGLE(INDEX(Data!$A$1:E$1009,_xlfn.AGGREGATE(15,6,(OFFSET(Data!$A$1,0,MATCH(F$6,Data!$1:$1,0)-1,1000,1)=IF(F$7="","Yes",F$7))/(OFFSET(Data!$A$1,0,MATCH(F$6,Data!$1:$1,0)-1,1000,1)=IF(F$7="","Yes",F$7))*ROW(Data!$C$1:$C$1009),ROW(F72)-ROW(F$7)),1)),"")</f>
        <v/>
      </c>
      <c r="G72" s="43" t="str">
        <f ca="1">IF(H72="","",IF(INDEX(Data!$BR:$BR,MATCH(H72,Data!$A:$A,0),1)=0,"",INDEX(Data!$BR:$BR,MATCH(H72,Data!$A:$A,0),1)))</f>
        <v/>
      </c>
      <c r="H72" s="43" t="str" cm="1">
        <f t="array" aca="1" ref="H72" ca="1">IFERROR(_xlfn.SINGLE(INDEX(Data!$A$1:G$1009,_xlfn.AGGREGATE(15,6,(OFFSET(Data!$A$1,0,MATCH(H$6,Data!$1:$1,0)-1,1000,1)=IF(H$7="","Yes",H$7))/(OFFSET(Data!$A$1,0,MATCH(H$6,Data!$1:$1,0)-1,1000,1)=IF(H$7="","Yes",H$7))*ROW(Data!$C$1:$C$1009),ROW(H72)-ROW(H$7)),1)),"")</f>
        <v/>
      </c>
      <c r="I72" s="43" t="str">
        <f ca="1">IF(J72="","",IF(INDEX(Data!$BR:$BR,MATCH(J72,Data!$A:$A,0),1)=0,"",INDEX(Data!$BR:$BR,MATCH(J72,Data!$A:$A,0),1)))</f>
        <v/>
      </c>
      <c r="J72" s="43" t="str" cm="1">
        <f t="array" aca="1" ref="J72" ca="1">IFERROR(_xlfn.SINGLE(INDEX(Data!$A$1:J$1009,_xlfn.AGGREGATE(15,6,(OFFSET(Data!$A$1,0,MATCH(J$6,Data!$1:$1,0)-1,1000,1)=IF(J$7="","Yes",J$7))/(OFFSET(Data!$A$1,0,MATCH(J$6,Data!$1:$1,0)-1,1000,1)=IF(J$7="","Yes",J$7))*ROW(Data!$C$1:$C$1009),ROW(J72)-ROW(J$7)),1)),"")</f>
        <v/>
      </c>
      <c r="K72" s="43" t="str">
        <f ca="1">IF(L72="","",IF(INDEX(Data!$BR:$BR,MATCH(L72,Data!$A:$A,0),1)=0,"",INDEX(Data!$BR:$BR,MATCH(L72,Data!$A:$A,0),1)))</f>
        <v/>
      </c>
      <c r="L72" s="43" t="str" cm="1">
        <f t="array" aca="1" ref="L72" ca="1">IFERROR(_xlfn.SINGLE(INDEX(Data!$A$1:L$1009,_xlfn.AGGREGATE(15,6,(OFFSET(Data!$A$1,0,MATCH(L$6,Data!$1:$1,0)-1,1000,1)=IF(L$7="","Yes",L$7))/(OFFSET(Data!$A$1,0,MATCH(L$6,Data!$1:$1,0)-1,1000,1)=IF(L$7="","Yes",L$7))*ROW(Data!$C$1:$C$1009),ROW(L72)-ROW(L$7)),1)),"")</f>
        <v>Revolt</v>
      </c>
      <c r="M72" s="43" t="str">
        <f ca="1">IF(N72="","",IF(INDEX(Data!$BR:$BR,MATCH(N72,Data!$A:$A,0),1)=0,"",INDEX(Data!$BR:$BR,MATCH(N72,Data!$A:$A,0),1)))</f>
        <v/>
      </c>
      <c r="N72" s="43" t="str" cm="1">
        <f t="array" aca="1" ref="N72" ca="1">IFERROR(_xlfn.SINGLE(INDEX(Data!$A$1:N$1009,_xlfn.AGGREGATE(15,6,(OFFSET(Data!$A$1,0,MATCH(N$6,Data!$1:$1,0)-1,1000,1)=IF(N$7="","Yes",N$7))/(OFFSET(Data!$A$1,0,MATCH(N$6,Data!$1:$1,0)-1,1000,1)=IF(N$7="","Yes",N$7))*ROW(Data!$C$1:$C$1009),ROW(N72)-ROW(N$7)),1)),"")</f>
        <v>TLC</v>
      </c>
      <c r="O72" s="43">
        <f ca="1">IF(P72="","",IF(INDEX(Data!$BR:$BR,MATCH(P72,Data!$A:$A,0),1)=0,"",INDEX(Data!$BR:$BR,MATCH(P72,Data!$A:$A,0),1)))</f>
        <v>1</v>
      </c>
      <c r="P72" s="43" t="str" cm="1">
        <f t="array" aca="1" ref="P72" ca="1">IFERROR(_xlfn.SINGLE(INDEX(Data!$A$1:Q$1009,_xlfn.AGGREGATE(15,6,(OFFSET(Data!$A$1,0,MATCH(P$6,Data!$1:$1,0)-1,1000,1)=IF(P$7="","Yes",P$7))/(OFFSET(Data!$A$1,0,MATCH(P$6,Data!$1:$1,0)-1,1000,1)=IF(P$7="","Yes",P$7))*ROW(Data!$C$1:$C$1009),ROW(P72)-ROW(P$7)),1)),"")</f>
        <v>NBC</v>
      </c>
      <c r="Q72" s="43" t="str">
        <f ca="1">IF(R72="","",IF(INDEX(Data!$BR:$BR,MATCH(R72,Data!$A:$A,0),1)=0,"",INDEX(Data!$BR:$BR,MATCH(R72,Data!$A:$A,0),1)))</f>
        <v/>
      </c>
      <c r="R72" s="43" t="str" cm="1">
        <f t="array" aca="1" ref="R72" ca="1">IFERROR(_xlfn.SINGLE(INDEX(Data!$A$1:R$1009,_xlfn.AGGREGATE(15,6,(OFFSET(Data!$A$1,0,MATCH(R$6,Data!$1:$1,0)-1,1000,1)=IF(R$7="","Yes",R$7))/(OFFSET(Data!$A$1,0,MATCH(R$6,Data!$1:$1,0)-1,1000,1)=IF(R$7="","Yes",R$7))*ROW(Data!$C$1:$C$1009),ROW(R72)-ROW(R$7)),1)),"")</f>
        <v>Hallmark</v>
      </c>
      <c r="S72" s="43" t="str">
        <f ca="1">IF(T72="","",IF(INDEX(Data!$BR:$BR,MATCH(T72,Data!$A:$A,0),1)=0,"",INDEX(Data!$BR:$BR,MATCH(T72,Data!$A:$A,0),1)))</f>
        <v/>
      </c>
      <c r="T72" s="43" t="str" cm="1">
        <f t="array" aca="1" ref="T72" ca="1">IFERROR(_xlfn.SINGLE(INDEX(Data!$A$1:S$1009,_xlfn.AGGREGATE(15,6,(OFFSET(Data!$A$1,0,MATCH(T$6,Data!$1:$1,0)-1,1000,1)=IF(T$7="","Yes",T$7))/(OFFSET(Data!$A$1,0,MATCH(T$6,Data!$1:$1,0)-1,1000,1)=IF(T$7="","Yes",T$7))*ROW(Data!$C$1:$C$1009),ROW(T72)-ROW(T$7)),1)),"")</f>
        <v>Great American Country</v>
      </c>
      <c r="U72" s="43" t="str">
        <f ca="1">IF(V72="","",IF(INDEX(Data!$BR:$BR,MATCH(V72,Data!$A:$A,0),1)=0,"",INDEX(Data!$BR:$BR,MATCH(V72,Data!$A:$A,0),1)))</f>
        <v/>
      </c>
      <c r="V72" s="43" t="str" cm="1">
        <f t="array" aca="1" ref="V72" ca="1">IFERROR(_xlfn.SINGLE(INDEX(Data!$A$1:T$1009,_xlfn.AGGREGATE(15,6,(OFFSET(Data!$A$1,0,MATCH(V$6,Data!$1:$1,0)-1,1000,1)=IF(V$7="","Yes",V$7))/(OFFSET(Data!$A$1,0,MATCH(V$6,Data!$1:$1,0)-1,1000,1)=IF(V$7="","Yes",V$7))*ROW(Data!$C$1:$C$1009),ROW(V72)-ROW(V$7)),1)),"")</f>
        <v>Galavision</v>
      </c>
      <c r="W72" s="43" t="str">
        <f ca="1">IF(X72="","",IF(INDEX(Data!$BR:$BR,MATCH(X72,Data!$A:$A,0),1)=0,"",INDEX(Data!$BR:$BR,MATCH(X72,Data!$A:$A,0),1)))</f>
        <v/>
      </c>
      <c r="X72" s="43" t="str" cm="1">
        <f t="array" aca="1" ref="X72" ca="1">IFERROR(_xlfn.SINGLE(INDEX(Data!$A$1:Y$1009,_xlfn.AGGREGATE(15,6,(OFFSET(Data!$A$1,0,MATCH(X$6,Data!$1:$1,0)-1,1000,1)=IF(X$7="","Yes",X$7))/(OFFSET(Data!$A$1,0,MATCH(X$6,Data!$1:$1,0)-1,1000,1)=IF(X$7="","Yes",X$7))*ROW(Data!$C$1:$C$1009),ROW(X72)-ROW(X$7)),1)),"")</f>
        <v>Motor Trend</v>
      </c>
      <c r="Y72" s="43" t="str">
        <f ca="1">IF(Z72="","",IF(INDEX(Data!$BR:$BR,MATCH(Z72,Data!$A:$A,0),1)=0,"",INDEX(Data!$BR:$BR,MATCH(Z72,Data!$A:$A,0),1)))</f>
        <v/>
      </c>
      <c r="Z72" s="43" t="str" cm="1">
        <f t="array" aca="1" ref="Z72" ca="1">IFERROR(_xlfn.SINGLE(INDEX(Data!$A$1:AA$1009,_xlfn.AGGREGATE(15,6,(OFFSET(Data!$A$1,0,MATCH(Z$6,Data!$1:$1,0)-1,1000,1)=IF(Z$7="","Yes",Z$7))/(OFFSET(Data!$A$1,0,MATCH(Z$6,Data!$1:$1,0)-1,1000,1)=IF(Z$7="","Yes",Z$7))*ROW(Data!$C$1:$C$1009),ROW(Z72)-ROW(Z$7)),1)),"")</f>
        <v>NECN</v>
      </c>
      <c r="AA72" s="43" t="str">
        <f ca="1">IF(AB72="","",IF(INDEX(Data!$BR:$BR,MATCH(AB72,Data!$A:$A,0),1)=0,"",INDEX(Data!$BR:$BR,MATCH(AB72,Data!$A:$A,0),1)))</f>
        <v/>
      </c>
      <c r="AB72" s="43" t="str" cm="1">
        <f t="array" aca="1" ref="AB72" ca="1">IFERROR(_xlfn.SINGLE(INDEX(Data!$A$1:AC$1009,_xlfn.AGGREGATE(15,6,(OFFSET(Data!$A$1,0,MATCH(AB$6,Data!$1:$1,0)-1,1000,1)=IF(AB$7="","Yes",AB$7))/(OFFSET(Data!$A$1,0,MATCH(AB$6,Data!$1:$1,0)-1,1000,1)=IF(AB$7="","Yes",AB$7))*ROW(Data!$C$1:$C$1009),ROW(AB72)-ROW(AB$7)),1)),"")</f>
        <v>TruTV</v>
      </c>
      <c r="AC72" s="43" t="str">
        <f ca="1">IF(AD72="","",IF(INDEX(Data!$BR:$BR,MATCH(AD72,Data!$A:$A,0),1)=0,"",INDEX(Data!$BR:$BR,MATCH(AD72,Data!$A:$A,0),1)))</f>
        <v/>
      </c>
      <c r="AD72" s="43" t="str" cm="1">
        <f t="array" aca="1" ref="AD72" ca="1">IFERROR(_xlfn.SINGLE(INDEX(Data!$A$1:AE$1009,_xlfn.AGGREGATE(15,6,(OFFSET(Data!$A$1,0,MATCH(AD$6,Data!$1:$1,0)-1,1000,1)=IF(AD$7="","Yes",AD$7))/(OFFSET(Data!$A$1,0,MATCH(AD$6,Data!$1:$1,0)-1,1000,1)=IF(AD$7="","Yes",AD$7))*ROW(Data!$C$1:$C$1009),ROW(AD72)-ROW(AD$7)),1)),"")</f>
        <v>NBC News Now</v>
      </c>
      <c r="AE72" s="43" t="str">
        <f ca="1">IF(AF72="","",IF(INDEX(Data!$BR:$BR,MATCH(AF72,Data!$A:$A,0),1)=0,"",INDEX(Data!$BR:$BR,MATCH(AF72,Data!$A:$A,0),1)))</f>
        <v/>
      </c>
      <c r="AF72" s="43" t="str" cm="1">
        <f t="array" aca="1" ref="AF72" ca="1">IFERROR(_xlfn.SINGLE(INDEX(Data!$A$1:AM$1009,_xlfn.AGGREGATE(15,6,(OFFSET(Data!$A$1,0,MATCH(AF$6,Data!$1:$1,0)-1,1000,1)=IF(AF$7="","Yes",AF$7))/(OFFSET(Data!$A$1,0,MATCH(AF$6,Data!$1:$1,0)-1,1000,1)=IF(AF$7="","Yes",AF$7))*ROW(Data!$C$1:$C$1009),ROW(AF72)-ROW(AF$7)),1)),"")</f>
        <v/>
      </c>
      <c r="AG72" s="43" t="str">
        <f ca="1">IF(AH72="","",IF(INDEX(Data!$BR:$BR,MATCH(AH72,Data!$A:$A,0),1)=0,"",INDEX(Data!$BR:$BR,MATCH(AH72,Data!$A:$A,0),1)))</f>
        <v/>
      </c>
      <c r="AH72" s="43" t="str" cm="1">
        <f t="array" aca="1" ref="AH72" ca="1">IFERROR(_xlfn.SINGLE(INDEX(Data!$A$1:AO$1009,_xlfn.AGGREGATE(15,6,(OFFSET(Data!$A$1,0,MATCH(AH$6,Data!$1:$1,0)-1,1000,1)=IF(AH$7="","Yes",AH$7))/(OFFSET(Data!$A$1,0,MATCH(AH$6,Data!$1:$1,0)-1,1000,1)=IF(AH$7="","Yes",AH$7))*ROW(Data!$C$1:$C$1009),ROW(AH72)-ROW(AH$7)),1)),"")</f>
        <v/>
      </c>
      <c r="AI72" s="43" t="str">
        <f ca="1">IF(AJ72="","",IF(INDEX(Data!$BR:$BR,MATCH(AJ72,Data!$A:$A,0),1)=0,"",INDEX(Data!$BR:$BR,MATCH(AJ72,Data!$A:$A,0),1)))</f>
        <v/>
      </c>
      <c r="AJ72" s="43" t="str" cm="1">
        <f t="array" aca="1" ref="AJ72" ca="1">IFERROR(_xlfn.SINGLE(INDEX(Data!$A$1:AQ$1009,_xlfn.AGGREGATE(15,6,(OFFSET(Data!$A$1,0,MATCH(AJ$6,Data!$1:$1,0)-1,1000,1)=IF(AJ$7="","Yes",AJ$7))/(OFFSET(Data!$A$1,0,MATCH(AJ$6,Data!$1:$1,0)-1,1000,1)=IF(AJ$7="","Yes",AJ$7))*ROW(Data!$C$1:$C$1009),ROW(AJ72)-ROW(AJ$7)),1)),"")</f>
        <v>TV Land</v>
      </c>
      <c r="AK72" s="43" t="str">
        <f ca="1">IF(AL72="","",IF(INDEX(Data!$BR:$BR,MATCH(AL72,Data!$A:$A,0),1)=0,"",INDEX(Data!$BR:$BR,MATCH(AL72,Data!$A:$A,0),1)))</f>
        <v/>
      </c>
      <c r="AL72" s="43" t="str" cm="1">
        <f t="array" aca="1" ref="AL72" ca="1">IFERROR(_xlfn.SINGLE(INDEX(Data!$A$1:AS$1009,_xlfn.AGGREGATE(15,6,(OFFSET(Data!$A$1,0,MATCH(AL$6,Data!$1:$1,0)-1,1000,1)=IF(AL$7="","Yes",AL$7))/(OFFSET(Data!$A$1,0,MATCH(AL$6,Data!$1:$1,0)-1,1000,1)=IF(AL$7="","Yes",AL$7))*ROW(Data!$C$1:$C$1009),ROW(AL72)-ROW(AL$7)),1)),"")</f>
        <v/>
      </c>
      <c r="AM72" s="43" t="str">
        <f ca="1">IF(AN72="","",IF(INDEX(Data!$BR:$BR,MATCH(AN72,Data!$A:$A,0),1)=0,"",INDEX(Data!$BR:$BR,MATCH(AN72,Data!$A:$A,0),1)))</f>
        <v/>
      </c>
      <c r="AN72" s="43" t="str" cm="1">
        <f t="array" aca="1" ref="AN72" ca="1">IFERROR(_xlfn.SINGLE(INDEX(Data!$A$1:AU$1009,_xlfn.AGGREGATE(15,6,(OFFSET(Data!$A$1,0,MATCH(AN$6,Data!$1:$1,0)-1,1000,1)=IF(AN$7="","Yes",AN$7))/(OFFSET(Data!$A$1,0,MATCH(AN$6,Data!$1:$1,0)-1,1000,1)=IF(AN$7="","Yes",AN$7))*ROW(Data!$C$1:$C$1009),ROW(AN72)-ROW(AN$7)),1)),"")</f>
        <v/>
      </c>
    </row>
    <row r="73" spans="1:40" ht="24" x14ac:dyDescent="0.4">
      <c r="A73" s="43" t="str">
        <f ca="1">IF(B73="","",IF(INDEX(Data!$BR:$BR,MATCH(B73,Data!$A:$A,0),1)=0,"",INDEX(Data!$BR:$BR,MATCH(B73,Data!$A:$A,0),1)))</f>
        <v/>
      </c>
      <c r="B73" s="43" t="str" cm="1">
        <f t="array" aca="1" ref="B73" ca="1">IFERROR(_xlfn.SINGLE(INDEX(Data!A$1:$A$1007,_xlfn.AGGREGATE(15,6,(OFFSET(Data!$A$1,0,MATCH(B$6,Data!$1:$1,0)-1,1000,1)=IF(B$7="","Yes",B$7))/(OFFSET(Data!$A$1,0,MATCH(B$6,Data!$1:$1,0)-1,1000,1)=IF(B$7="","Yes",B$7))*ROW(Data!$C$1:$C$1007),ROW(B73)-ROW(B$7)),1)),"")</f>
        <v/>
      </c>
      <c r="C73" s="43" t="str">
        <f ca="1">IF(D73="","",IF(INDEX(Data!$BR:$BR,MATCH(D73,Data!$A:$A,0),1)=0,"",INDEX(Data!$BR:$BR,MATCH(D73,Data!$A:$A,0),1)))</f>
        <v/>
      </c>
      <c r="D73" s="43" t="str" cm="1">
        <f t="array" aca="1" ref="D73" ca="1">IFERROR(_xlfn.SINGLE(INDEX(Data!$A$1:C$1007,_xlfn.AGGREGATE(15,6,(OFFSET(Data!$A$1,0,MATCH(D$6,Data!$1:$1,0)-1,1000,1)=IF(D$7="","Yes",D$7))/(OFFSET(Data!$A$1,0,MATCH(D$6,Data!$1:$1,0)-1,1000,1)=IF(D$7="","Yes",D$7))*ROW(Data!$C$1:$C$1007),ROW(D73)-ROW(D$7)),1)),"")</f>
        <v/>
      </c>
      <c r="E73" s="43" t="str">
        <f ca="1">IF(F73="","",IF(INDEX(Data!$BR:$BR,MATCH(F73,Data!$A:$A,0),1)=0,"",INDEX(Data!$BR:$BR,MATCH(F73,Data!$A:$A,0),1)))</f>
        <v/>
      </c>
      <c r="F73" s="43" t="str" cm="1">
        <f t="array" aca="1" ref="F73" ca="1">IFERROR(_xlfn.SINGLE(INDEX(Data!$A$1:E$1009,_xlfn.AGGREGATE(15,6,(OFFSET(Data!$A$1,0,MATCH(F$6,Data!$1:$1,0)-1,1000,1)=IF(F$7="","Yes",F$7))/(OFFSET(Data!$A$1,0,MATCH(F$6,Data!$1:$1,0)-1,1000,1)=IF(F$7="","Yes",F$7))*ROW(Data!$C$1:$C$1009),ROW(F73)-ROW(F$7)),1)),"")</f>
        <v/>
      </c>
      <c r="G73" s="43" t="str">
        <f ca="1">IF(H73="","",IF(INDEX(Data!$BR:$BR,MATCH(H73,Data!$A:$A,0),1)=0,"",INDEX(Data!$BR:$BR,MATCH(H73,Data!$A:$A,0),1)))</f>
        <v/>
      </c>
      <c r="H73" s="43" t="str" cm="1">
        <f t="array" aca="1" ref="H73" ca="1">IFERROR(_xlfn.SINGLE(INDEX(Data!$A$1:G$1009,_xlfn.AGGREGATE(15,6,(OFFSET(Data!$A$1,0,MATCH(H$6,Data!$1:$1,0)-1,1000,1)=IF(H$7="","Yes",H$7))/(OFFSET(Data!$A$1,0,MATCH(H$6,Data!$1:$1,0)-1,1000,1)=IF(H$7="","Yes",H$7))*ROW(Data!$C$1:$C$1009),ROW(H73)-ROW(H$7)),1)),"")</f>
        <v/>
      </c>
      <c r="I73" s="43" t="str">
        <f ca="1">IF(J73="","",IF(INDEX(Data!$BR:$BR,MATCH(J73,Data!$A:$A,0),1)=0,"",INDEX(Data!$BR:$BR,MATCH(J73,Data!$A:$A,0),1)))</f>
        <v/>
      </c>
      <c r="J73" s="43" t="str" cm="1">
        <f t="array" aca="1" ref="J73" ca="1">IFERROR(_xlfn.SINGLE(INDEX(Data!$A$1:J$1009,_xlfn.AGGREGATE(15,6,(OFFSET(Data!$A$1,0,MATCH(J$6,Data!$1:$1,0)-1,1000,1)=IF(J$7="","Yes",J$7))/(OFFSET(Data!$A$1,0,MATCH(J$6,Data!$1:$1,0)-1,1000,1)=IF(J$7="","Yes",J$7))*ROW(Data!$C$1:$C$1009),ROW(J73)-ROW(J$7)),1)),"")</f>
        <v/>
      </c>
      <c r="K73" s="43" t="str">
        <f ca="1">IF(L73="","",IF(INDEX(Data!$BR:$BR,MATCH(L73,Data!$A:$A,0),1)=0,"",INDEX(Data!$BR:$BR,MATCH(L73,Data!$A:$A,0),1)))</f>
        <v/>
      </c>
      <c r="L73" s="43" t="str" cm="1">
        <f t="array" aca="1" ref="L73" ca="1">IFERROR(_xlfn.SINGLE(INDEX(Data!$A$1:L$1009,_xlfn.AGGREGATE(15,6,(OFFSET(Data!$A$1,0,MATCH(L$6,Data!$1:$1,0)-1,1000,1)=IF(L$7="","Yes",L$7))/(OFFSET(Data!$A$1,0,MATCH(L$6,Data!$1:$1,0)-1,1000,1)=IF(L$7="","Yes",L$7))*ROW(Data!$C$1:$C$1009),ROW(L73)-ROW(L$7)),1)),"")</f>
        <v>SEC Network</v>
      </c>
      <c r="M73" s="43" t="str">
        <f ca="1">IF(N73="","",IF(INDEX(Data!$BR:$BR,MATCH(N73,Data!$A:$A,0),1)=0,"",INDEX(Data!$BR:$BR,MATCH(N73,Data!$A:$A,0),1)))</f>
        <v/>
      </c>
      <c r="N73" s="43" t="str" cm="1">
        <f t="array" aca="1" ref="N73" ca="1">IFERROR(_xlfn.SINGLE(INDEX(Data!$A$1:N$1009,_xlfn.AGGREGATE(15,6,(OFFSET(Data!$A$1,0,MATCH(N$6,Data!$1:$1,0)-1,1000,1)=IF(N$7="","Yes",N$7))/(OFFSET(Data!$A$1,0,MATCH(N$6,Data!$1:$1,0)-1,1000,1)=IF(N$7="","Yes",N$7))*ROW(Data!$C$1:$C$1009),ROW(N73)-ROW(N$7)),1)),"")</f>
        <v>TNT</v>
      </c>
      <c r="O73" s="43" t="str">
        <f ca="1">IF(P73="","",IF(INDEX(Data!$BR:$BR,MATCH(P73,Data!$A:$A,0),1)=0,"",INDEX(Data!$BR:$BR,MATCH(P73,Data!$A:$A,0),1)))</f>
        <v/>
      </c>
      <c r="P73" s="43" t="str" cm="1">
        <f t="array" aca="1" ref="P73" ca="1">IFERROR(_xlfn.SINGLE(INDEX(Data!$A$1:Q$1009,_xlfn.AGGREGATE(15,6,(OFFSET(Data!$A$1,0,MATCH(P$6,Data!$1:$1,0)-1,1000,1)=IF(P$7="","Yes",P$7))/(OFFSET(Data!$A$1,0,MATCH(P$6,Data!$1:$1,0)-1,1000,1)=IF(P$7="","Yes",P$7))*ROW(Data!$C$1:$C$1009),ROW(P73)-ROW(P$7)),1)),"")</f>
        <v>NBC Sports Network</v>
      </c>
      <c r="Q73" s="43" t="str">
        <f ca="1">IF(R73="","",IF(INDEX(Data!$BR:$BR,MATCH(R73,Data!$A:$A,0),1)=0,"",INDEX(Data!$BR:$BR,MATCH(R73,Data!$A:$A,0),1)))</f>
        <v/>
      </c>
      <c r="R73" s="43" t="str" cm="1">
        <f t="array" aca="1" ref="R73" ca="1">IFERROR(_xlfn.SINGLE(INDEX(Data!$A$1:R$1009,_xlfn.AGGREGATE(15,6,(OFFSET(Data!$A$1,0,MATCH(R$6,Data!$1:$1,0)-1,1000,1)=IF(R$7="","Yes",R$7))/(OFFSET(Data!$A$1,0,MATCH(R$6,Data!$1:$1,0)-1,1000,1)=IF(R$7="","Yes",R$7))*ROW(Data!$C$1:$C$1009),ROW(R73)-ROW(R$7)),1)),"")</f>
        <v>HGTV</v>
      </c>
      <c r="S73" s="43" t="str">
        <f ca="1">IF(T73="","",IF(INDEX(Data!$BR:$BR,MATCH(T73,Data!$A:$A,0),1)=0,"",INDEX(Data!$BR:$BR,MATCH(T73,Data!$A:$A,0),1)))</f>
        <v/>
      </c>
      <c r="T73" s="43" t="str" cm="1">
        <f t="array" aca="1" ref="T73" ca="1">IFERROR(_xlfn.SINGLE(INDEX(Data!$A$1:S$1009,_xlfn.AGGREGATE(15,6,(OFFSET(Data!$A$1,0,MATCH(T$6,Data!$1:$1,0)-1,1000,1)=IF(T$7="","Yes",T$7))/(OFFSET(Data!$A$1,0,MATCH(T$6,Data!$1:$1,0)-1,1000,1)=IF(T$7="","Yes",T$7))*ROW(Data!$C$1:$C$1009),ROW(T73)-ROW(T$7)),1)),"")</f>
        <v>Hallmark</v>
      </c>
      <c r="U73" s="43" t="str">
        <f ca="1">IF(V73="","",IF(INDEX(Data!$BR:$BR,MATCH(V73,Data!$A:$A,0),1)=0,"",INDEX(Data!$BR:$BR,MATCH(V73,Data!$A:$A,0),1)))</f>
        <v/>
      </c>
      <c r="V73" s="43" t="str" cm="1">
        <f t="array" aca="1" ref="V73" ca="1">IFERROR(_xlfn.SINGLE(INDEX(Data!$A$1:T$1009,_xlfn.AGGREGATE(15,6,(OFFSET(Data!$A$1,0,MATCH(V$6,Data!$1:$1,0)-1,1000,1)=IF(V$7="","Yes",V$7))/(OFFSET(Data!$A$1,0,MATCH(V$6,Data!$1:$1,0)-1,1000,1)=IF(V$7="","Yes",V$7))*ROW(Data!$C$1:$C$1009),ROW(V73)-ROW(V$7)),1)),"")</f>
        <v>Game Show Network</v>
      </c>
      <c r="W73" s="43" t="str">
        <f ca="1">IF(X73="","",IF(INDEX(Data!$BR:$BR,MATCH(X73,Data!$A:$A,0),1)=0,"",INDEX(Data!$BR:$BR,MATCH(X73,Data!$A:$A,0),1)))</f>
        <v/>
      </c>
      <c r="X73" s="43" t="str" cm="1">
        <f t="array" aca="1" ref="X73" ca="1">IFERROR(_xlfn.SINGLE(INDEX(Data!$A$1:Y$1009,_xlfn.AGGREGATE(15,6,(OFFSET(Data!$A$1,0,MATCH(X$6,Data!$1:$1,0)-1,1000,1)=IF(X$7="","Yes",X$7))/(OFFSET(Data!$A$1,0,MATCH(X$6,Data!$1:$1,0)-1,1000,1)=IF(X$7="","Yes",X$7))*ROW(Data!$C$1:$C$1009),ROW(X73)-ROW(X$7)),1)),"")</f>
        <v>MSNBC</v>
      </c>
      <c r="Y73" s="43" t="str">
        <f ca="1">IF(Z73="","",IF(INDEX(Data!$BR:$BR,MATCH(Z73,Data!$A:$A,0),1)=0,"",INDEX(Data!$BR:$BR,MATCH(Z73,Data!$A:$A,0),1)))</f>
        <v/>
      </c>
      <c r="Z73" s="43" t="str" cm="1">
        <f t="array" aca="1" ref="Z73" ca="1">IFERROR(_xlfn.SINGLE(INDEX(Data!$A$1:AA$1009,_xlfn.AGGREGATE(15,6,(OFFSET(Data!$A$1,0,MATCH(Z$6,Data!$1:$1,0)-1,1000,1)=IF(Z$7="","Yes",Z$7))/(OFFSET(Data!$A$1,0,MATCH(Z$6,Data!$1:$1,0)-1,1000,1)=IF(Z$7="","Yes",Z$7))*ROW(Data!$C$1:$C$1009),ROW(Z73)-ROW(Z$7)),1)),"")</f>
        <v>NESN National</v>
      </c>
      <c r="AA73" s="43" t="str">
        <f ca="1">IF(AB73="","",IF(INDEX(Data!$BR:$BR,MATCH(AB73,Data!$A:$A,0),1)=0,"",INDEX(Data!$BR:$BR,MATCH(AB73,Data!$A:$A,0),1)))</f>
        <v/>
      </c>
      <c r="AB73" s="43" t="str" cm="1">
        <f t="array" aca="1" ref="AB73" ca="1">IFERROR(_xlfn.SINGLE(INDEX(Data!$A$1:AC$1009,_xlfn.AGGREGATE(15,6,(OFFSET(Data!$A$1,0,MATCH(AB$6,Data!$1:$1,0)-1,1000,1)=IF(AB$7="","Yes",AB$7))/(OFFSET(Data!$A$1,0,MATCH(AB$6,Data!$1:$1,0)-1,1000,1)=IF(AB$7="","Yes",AB$7))*ROW(Data!$C$1:$C$1009),ROW(AB73)-ROW(AB$7)),1)),"")</f>
        <v>Turner Classic Movies</v>
      </c>
      <c r="AC73" s="43" t="str">
        <f ca="1">IF(AD73="","",IF(INDEX(Data!$BR:$BR,MATCH(AD73,Data!$A:$A,0),1)=0,"",INDEX(Data!$BR:$BR,MATCH(AD73,Data!$A:$A,0),1)))</f>
        <v/>
      </c>
      <c r="AD73" s="43" t="str" cm="1">
        <f t="array" aca="1" ref="AD73" ca="1">IFERROR(_xlfn.SINGLE(INDEX(Data!$A$1:AE$1009,_xlfn.AGGREGATE(15,6,(OFFSET(Data!$A$1,0,MATCH(AD$6,Data!$1:$1,0)-1,1000,1)=IF(AD$7="","Yes",AD$7))/(OFFSET(Data!$A$1,0,MATCH(AD$6,Data!$1:$1,0)-1,1000,1)=IF(AD$7="","Yes",AD$7))*ROW(Data!$C$1:$C$1009),ROW(AD73)-ROW(AD$7)),1)),"")</f>
        <v>NBC Sports Network</v>
      </c>
      <c r="AE73" s="43" t="str">
        <f ca="1">IF(AF73="","",IF(INDEX(Data!$BR:$BR,MATCH(AF73,Data!$A:$A,0),1)=0,"",INDEX(Data!$BR:$BR,MATCH(AF73,Data!$A:$A,0),1)))</f>
        <v/>
      </c>
      <c r="AF73" s="43" t="str" cm="1">
        <f t="array" aca="1" ref="AF73" ca="1">IFERROR(_xlfn.SINGLE(INDEX(Data!$A$1:AM$1009,_xlfn.AGGREGATE(15,6,(OFFSET(Data!$A$1,0,MATCH(AF$6,Data!$1:$1,0)-1,1000,1)=IF(AF$7="","Yes",AF$7))/(OFFSET(Data!$A$1,0,MATCH(AF$6,Data!$1:$1,0)-1,1000,1)=IF(AF$7="","Yes",AF$7))*ROW(Data!$C$1:$C$1009),ROW(AF73)-ROW(AF$7)),1)),"")</f>
        <v/>
      </c>
      <c r="AG73" s="43" t="str">
        <f ca="1">IF(AH73="","",IF(INDEX(Data!$BR:$BR,MATCH(AH73,Data!$A:$A,0),1)=0,"",INDEX(Data!$BR:$BR,MATCH(AH73,Data!$A:$A,0),1)))</f>
        <v/>
      </c>
      <c r="AH73" s="43" t="str" cm="1">
        <f t="array" aca="1" ref="AH73" ca="1">IFERROR(_xlfn.SINGLE(INDEX(Data!$A$1:AO$1009,_xlfn.AGGREGATE(15,6,(OFFSET(Data!$A$1,0,MATCH(AH$6,Data!$1:$1,0)-1,1000,1)=IF(AH$7="","Yes",AH$7))/(OFFSET(Data!$A$1,0,MATCH(AH$6,Data!$1:$1,0)-1,1000,1)=IF(AH$7="","Yes",AH$7))*ROW(Data!$C$1:$C$1009),ROW(AH73)-ROW(AH$7)),1)),"")</f>
        <v/>
      </c>
      <c r="AI73" s="43" t="str">
        <f ca="1">IF(AJ73="","",IF(INDEX(Data!$BR:$BR,MATCH(AJ73,Data!$A:$A,0),1)=0,"",INDEX(Data!$BR:$BR,MATCH(AJ73,Data!$A:$A,0),1)))</f>
        <v/>
      </c>
      <c r="AJ73" s="43" t="str" cm="1">
        <f t="array" aca="1" ref="AJ73" ca="1">IFERROR(_xlfn.SINGLE(INDEX(Data!$A$1:AQ$1009,_xlfn.AGGREGATE(15,6,(OFFSET(Data!$A$1,0,MATCH(AJ$6,Data!$1:$1,0)-1,1000,1)=IF(AJ$7="","Yes",AJ$7))/(OFFSET(Data!$A$1,0,MATCH(AJ$6,Data!$1:$1,0)-1,1000,1)=IF(AJ$7="","Yes",AJ$7))*ROW(Data!$C$1:$C$1009),ROW(AJ73)-ROW(AJ$7)),1)),"")</f>
        <v>Up</v>
      </c>
      <c r="AK73" s="43" t="str">
        <f ca="1">IF(AL73="","",IF(INDEX(Data!$BR:$BR,MATCH(AL73,Data!$A:$A,0),1)=0,"",INDEX(Data!$BR:$BR,MATCH(AL73,Data!$A:$A,0),1)))</f>
        <v/>
      </c>
      <c r="AL73" s="43" t="str" cm="1">
        <f t="array" aca="1" ref="AL73" ca="1">IFERROR(_xlfn.SINGLE(INDEX(Data!$A$1:AS$1009,_xlfn.AGGREGATE(15,6,(OFFSET(Data!$A$1,0,MATCH(AL$6,Data!$1:$1,0)-1,1000,1)=IF(AL$7="","Yes",AL$7))/(OFFSET(Data!$A$1,0,MATCH(AL$6,Data!$1:$1,0)-1,1000,1)=IF(AL$7="","Yes",AL$7))*ROW(Data!$C$1:$C$1009),ROW(AL73)-ROW(AL$7)),1)),"")</f>
        <v/>
      </c>
      <c r="AM73" s="43" t="str">
        <f ca="1">IF(AN73="","",IF(INDEX(Data!$BR:$BR,MATCH(AN73,Data!$A:$A,0),1)=0,"",INDEX(Data!$BR:$BR,MATCH(AN73,Data!$A:$A,0),1)))</f>
        <v/>
      </c>
      <c r="AN73" s="43" t="str" cm="1">
        <f t="array" aca="1" ref="AN73" ca="1">IFERROR(_xlfn.SINGLE(INDEX(Data!$A$1:AU$1009,_xlfn.AGGREGATE(15,6,(OFFSET(Data!$A$1,0,MATCH(AN$6,Data!$1:$1,0)-1,1000,1)=IF(AN$7="","Yes",AN$7))/(OFFSET(Data!$A$1,0,MATCH(AN$6,Data!$1:$1,0)-1,1000,1)=IF(AN$7="","Yes",AN$7))*ROW(Data!$C$1:$C$1009),ROW(AN73)-ROW(AN$7)),1)),"")</f>
        <v/>
      </c>
    </row>
    <row r="74" spans="1:40" ht="24" x14ac:dyDescent="0.4">
      <c r="A74" s="43" t="str">
        <f ca="1">IF(B74="","",IF(INDEX(Data!$BR:$BR,MATCH(B74,Data!$A:$A,0),1)=0,"",INDEX(Data!$BR:$BR,MATCH(B74,Data!$A:$A,0),1)))</f>
        <v/>
      </c>
      <c r="B74" s="43" t="str" cm="1">
        <f t="array" aca="1" ref="B74" ca="1">IFERROR(_xlfn.SINGLE(INDEX(Data!A$1:$A$1007,_xlfn.AGGREGATE(15,6,(OFFSET(Data!$A$1,0,MATCH(B$6,Data!$1:$1,0)-1,1000,1)=IF(B$7="","Yes",B$7))/(OFFSET(Data!$A$1,0,MATCH(B$6,Data!$1:$1,0)-1,1000,1)=IF(B$7="","Yes",B$7))*ROW(Data!$C$1:$C$1007),ROW(B74)-ROW(B$7)),1)),"")</f>
        <v/>
      </c>
      <c r="C74" s="43" t="str">
        <f ca="1">IF(D74="","",IF(INDEX(Data!$BR:$BR,MATCH(D74,Data!$A:$A,0),1)=0,"",INDEX(Data!$BR:$BR,MATCH(D74,Data!$A:$A,0),1)))</f>
        <v/>
      </c>
      <c r="D74" s="43" t="str" cm="1">
        <f t="array" aca="1" ref="D74" ca="1">IFERROR(_xlfn.SINGLE(INDEX(Data!$A$1:C$1007,_xlfn.AGGREGATE(15,6,(OFFSET(Data!$A$1,0,MATCH(D$6,Data!$1:$1,0)-1,1000,1)=IF(D$7="","Yes",D$7))/(OFFSET(Data!$A$1,0,MATCH(D$6,Data!$1:$1,0)-1,1000,1)=IF(D$7="","Yes",D$7))*ROW(Data!$C$1:$C$1007),ROW(D74)-ROW(D$7)),1)),"")</f>
        <v/>
      </c>
      <c r="E74" s="43" t="str">
        <f ca="1">IF(F74="","",IF(INDEX(Data!$BR:$BR,MATCH(F74,Data!$A:$A,0),1)=0,"",INDEX(Data!$BR:$BR,MATCH(F74,Data!$A:$A,0),1)))</f>
        <v/>
      </c>
      <c r="F74" s="43" t="str" cm="1">
        <f t="array" aca="1" ref="F74" ca="1">IFERROR(_xlfn.SINGLE(INDEX(Data!$A$1:E$1009,_xlfn.AGGREGATE(15,6,(OFFSET(Data!$A$1,0,MATCH(F$6,Data!$1:$1,0)-1,1000,1)=IF(F$7="","Yes",F$7))/(OFFSET(Data!$A$1,0,MATCH(F$6,Data!$1:$1,0)-1,1000,1)=IF(F$7="","Yes",F$7))*ROW(Data!$C$1:$C$1009),ROW(F74)-ROW(F$7)),1)),"")</f>
        <v/>
      </c>
      <c r="G74" s="43" t="str">
        <f ca="1">IF(H74="","",IF(INDEX(Data!$BR:$BR,MATCH(H74,Data!$A:$A,0),1)=0,"",INDEX(Data!$BR:$BR,MATCH(H74,Data!$A:$A,0),1)))</f>
        <v/>
      </c>
      <c r="H74" s="43" t="str" cm="1">
        <f t="array" aca="1" ref="H74" ca="1">IFERROR(_xlfn.SINGLE(INDEX(Data!$A$1:G$1009,_xlfn.AGGREGATE(15,6,(OFFSET(Data!$A$1,0,MATCH(H$6,Data!$1:$1,0)-1,1000,1)=IF(H$7="","Yes",H$7))/(OFFSET(Data!$A$1,0,MATCH(H$6,Data!$1:$1,0)-1,1000,1)=IF(H$7="","Yes",H$7))*ROW(Data!$C$1:$C$1009),ROW(H74)-ROW(H$7)),1)),"")</f>
        <v/>
      </c>
      <c r="I74" s="43" t="str">
        <f ca="1">IF(J74="","",IF(INDEX(Data!$BR:$BR,MATCH(J74,Data!$A:$A,0),1)=0,"",INDEX(Data!$BR:$BR,MATCH(J74,Data!$A:$A,0),1)))</f>
        <v/>
      </c>
      <c r="J74" s="43" t="str" cm="1">
        <f t="array" aca="1" ref="J74" ca="1">IFERROR(_xlfn.SINGLE(INDEX(Data!$A$1:J$1009,_xlfn.AGGREGATE(15,6,(OFFSET(Data!$A$1,0,MATCH(J$6,Data!$1:$1,0)-1,1000,1)=IF(J$7="","Yes",J$7))/(OFFSET(Data!$A$1,0,MATCH(J$6,Data!$1:$1,0)-1,1000,1)=IF(J$7="","Yes",J$7))*ROW(Data!$C$1:$C$1009),ROW(J74)-ROW(J$7)),1)),"")</f>
        <v/>
      </c>
      <c r="K74" s="43" t="str">
        <f ca="1">IF(L74="","",IF(INDEX(Data!$BR:$BR,MATCH(L74,Data!$A:$A,0),1)=0,"",INDEX(Data!$BR:$BR,MATCH(L74,Data!$A:$A,0),1)))</f>
        <v/>
      </c>
      <c r="L74" s="43" t="str" cm="1">
        <f t="array" aca="1" ref="L74" ca="1">IFERROR(_xlfn.SINGLE(INDEX(Data!$A$1:L$1009,_xlfn.AGGREGATE(15,6,(OFFSET(Data!$A$1,0,MATCH(L$6,Data!$1:$1,0)-1,1000,1)=IF(L$7="","Yes",L$7))/(OFFSET(Data!$A$1,0,MATCH(L$6,Data!$1:$1,0)-1,1000,1)=IF(L$7="","Yes",L$7))*ROW(Data!$C$1:$C$1009),ROW(L74)-ROW(L$7)),1)),"")</f>
        <v>Spectrum Sportsnet</v>
      </c>
      <c r="M74" s="43" t="str">
        <f ca="1">IF(N74="","",IF(INDEX(Data!$BR:$BR,MATCH(N74,Data!$A:$A,0),1)=0,"",INDEX(Data!$BR:$BR,MATCH(N74,Data!$A:$A,0),1)))</f>
        <v/>
      </c>
      <c r="N74" s="43" t="str" cm="1">
        <f t="array" aca="1" ref="N74" ca="1">IFERROR(_xlfn.SINGLE(INDEX(Data!$A$1:N$1009,_xlfn.AGGREGATE(15,6,(OFFSET(Data!$A$1,0,MATCH(N$6,Data!$1:$1,0)-1,1000,1)=IF(N$7="","Yes",N$7))/(OFFSET(Data!$A$1,0,MATCH(N$6,Data!$1:$1,0)-1,1000,1)=IF(N$7="","Yes",N$7))*ROW(Data!$C$1:$C$1009),ROW(N74)-ROW(N$7)),1)),"")</f>
        <v>TruTV</v>
      </c>
      <c r="O74" s="43" t="str">
        <f ca="1">IF(P74="","",IF(INDEX(Data!$BR:$BR,MATCH(P74,Data!$A:$A,0),1)=0,"",INDEX(Data!$BR:$BR,MATCH(P74,Data!$A:$A,0),1)))</f>
        <v/>
      </c>
      <c r="P74" s="43" t="str" cm="1">
        <f t="array" aca="1" ref="P74" ca="1">IFERROR(_xlfn.SINGLE(INDEX(Data!$A$1:Q$1009,_xlfn.AGGREGATE(15,6,(OFFSET(Data!$A$1,0,MATCH(P$6,Data!$1:$1,0)-1,1000,1)=IF(P$7="","Yes",P$7))/(OFFSET(Data!$A$1,0,MATCH(P$6,Data!$1:$1,0)-1,1000,1)=IF(P$7="","Yes",P$7))*ROW(Data!$C$1:$C$1009),ROW(P74)-ROW(P$7)),1)),"")</f>
        <v>Nick Jr.</v>
      </c>
      <c r="Q74" s="43" t="str">
        <f ca="1">IF(R74="","",IF(INDEX(Data!$BR:$BR,MATCH(R74,Data!$A:$A,0),1)=0,"",INDEX(Data!$BR:$BR,MATCH(R74,Data!$A:$A,0),1)))</f>
        <v/>
      </c>
      <c r="R74" s="43" t="str" cm="1">
        <f t="array" aca="1" ref="R74" ca="1">IFERROR(_xlfn.SINGLE(INDEX(Data!$A$1:R$1009,_xlfn.AGGREGATE(15,6,(OFFSET(Data!$A$1,0,MATCH(R$6,Data!$1:$1,0)-1,1000,1)=IF(R$7="","Yes",R$7))/(OFFSET(Data!$A$1,0,MATCH(R$6,Data!$1:$1,0)-1,1000,1)=IF(R$7="","Yes",R$7))*ROW(Data!$C$1:$C$1009),ROW(R74)-ROW(R$7)),1)),"")</f>
        <v>History</v>
      </c>
      <c r="S74" s="43" t="str">
        <f ca="1">IF(T74="","",IF(INDEX(Data!$BR:$BR,MATCH(T74,Data!$A:$A,0),1)=0,"",INDEX(Data!$BR:$BR,MATCH(T74,Data!$A:$A,0),1)))</f>
        <v/>
      </c>
      <c r="T74" s="43" t="str" cm="1">
        <f t="array" aca="1" ref="T74" ca="1">IFERROR(_xlfn.SINGLE(INDEX(Data!$A$1:S$1009,_xlfn.AGGREGATE(15,6,(OFFSET(Data!$A$1,0,MATCH(T$6,Data!$1:$1,0)-1,1000,1)=IF(T$7="","Yes",T$7))/(OFFSET(Data!$A$1,0,MATCH(T$6,Data!$1:$1,0)-1,1000,1)=IF(T$7="","Yes",T$7))*ROW(Data!$C$1:$C$1009),ROW(T74)-ROW(T$7)),1)),"")</f>
        <v>HGTV</v>
      </c>
      <c r="U74" s="43" t="str">
        <f ca="1">IF(V74="","",IF(INDEX(Data!$BR:$BR,MATCH(V74,Data!$A:$A,0),1)=0,"",INDEX(Data!$BR:$BR,MATCH(V74,Data!$A:$A,0),1)))</f>
        <v/>
      </c>
      <c r="V74" s="43" t="str" cm="1">
        <f t="array" aca="1" ref="V74" ca="1">IFERROR(_xlfn.SINGLE(INDEX(Data!$A$1:T$1009,_xlfn.AGGREGATE(15,6,(OFFSET(Data!$A$1,0,MATCH(V$6,Data!$1:$1,0)-1,1000,1)=IF(V$7="","Yes",V$7))/(OFFSET(Data!$A$1,0,MATCH(V$6,Data!$1:$1,0)-1,1000,1)=IF(V$7="","Yes",V$7))*ROW(Data!$C$1:$C$1009),ROW(V74)-ROW(V$7)),1)),"")</f>
        <v>GEM</v>
      </c>
      <c r="W74" s="43" t="str">
        <f ca="1">IF(X74="","",IF(INDEX(Data!$BR:$BR,MATCH(X74,Data!$A:$A,0),1)=0,"",INDEX(Data!$BR:$BR,MATCH(X74,Data!$A:$A,0),1)))</f>
        <v/>
      </c>
      <c r="X74" s="43" t="str" cm="1">
        <f t="array" aca="1" ref="X74" ca="1">IFERROR(_xlfn.SINGLE(INDEX(Data!$A$1:Y$1009,_xlfn.AGGREGATE(15,6,(OFFSET(Data!$A$1,0,MATCH(X$6,Data!$1:$1,0)-1,1000,1)=IF(X$7="","Yes",X$7))/(OFFSET(Data!$A$1,0,MATCH(X$6,Data!$1:$1,0)-1,1000,1)=IF(X$7="","Yes",X$7))*ROW(Data!$C$1:$C$1009),ROW(X74)-ROW(X$7)),1)),"")</f>
        <v>MTV</v>
      </c>
      <c r="Y74" s="43" t="str">
        <f ca="1">IF(Z74="","",IF(INDEX(Data!$BR:$BR,MATCH(Z74,Data!$A:$A,0),1)=0,"",INDEX(Data!$BR:$BR,MATCH(Z74,Data!$A:$A,0),1)))</f>
        <v/>
      </c>
      <c r="Z74" s="43" t="str" cm="1">
        <f t="array" aca="1" ref="Z74" ca="1">IFERROR(_xlfn.SINGLE(INDEX(Data!$A$1:AA$1009,_xlfn.AGGREGATE(15,6,(OFFSET(Data!$A$1,0,MATCH(Z$6,Data!$1:$1,0)-1,1000,1)=IF(Z$7="","Yes",Z$7))/(OFFSET(Data!$A$1,0,MATCH(Z$6,Data!$1:$1,0)-1,1000,1)=IF(Z$7="","Yes",Z$7))*ROW(Data!$C$1:$C$1009),ROW(Z74)-ROW(Z$7)),1)),"")</f>
        <v>Newsy</v>
      </c>
      <c r="AA74" s="43" t="str">
        <f ca="1">IF(AB74="","",IF(INDEX(Data!$BR:$BR,MATCH(AB74,Data!$A:$A,0),1)=0,"",INDEX(Data!$BR:$BR,MATCH(AB74,Data!$A:$A,0),1)))</f>
        <v/>
      </c>
      <c r="AB74" s="43" t="str" cm="1">
        <f t="array" aca="1" ref="AB74" ca="1">IFERROR(_xlfn.SINGLE(INDEX(Data!$A$1:AC$1009,_xlfn.AGGREGATE(15,6,(OFFSET(Data!$A$1,0,MATCH(AB$6,Data!$1:$1,0)-1,1000,1)=IF(AB$7="","Yes",AB$7))/(OFFSET(Data!$A$1,0,MATCH(AB$6,Data!$1:$1,0)-1,1000,1)=IF(AB$7="","Yes",AB$7))*ROW(Data!$C$1:$C$1009),ROW(AB74)-ROW(AB$7)),1)),"")</f>
        <v>Universal Kids</v>
      </c>
      <c r="AC74" s="43" t="str">
        <f ca="1">IF(AD74="","",IF(INDEX(Data!$BR:$BR,MATCH(AD74,Data!$A:$A,0),1)=0,"",INDEX(Data!$BR:$BR,MATCH(AD74,Data!$A:$A,0),1)))</f>
        <v/>
      </c>
      <c r="AD74" s="43" t="str" cm="1">
        <f t="array" aca="1" ref="AD74" ca="1">IFERROR(_xlfn.SINGLE(INDEX(Data!$A$1:AE$1009,_xlfn.AGGREGATE(15,6,(OFFSET(Data!$A$1,0,MATCH(AD$6,Data!$1:$1,0)-1,1000,1)=IF(AD$7="","Yes",AD$7))/(OFFSET(Data!$A$1,0,MATCH(AD$6,Data!$1:$1,0)-1,1000,1)=IF(AD$7="","Yes",AD$7))*ROW(Data!$C$1:$C$1009),ROW(AD74)-ROW(AD$7)),1)),"")</f>
        <v>NBCLX</v>
      </c>
      <c r="AE74" s="43" t="str">
        <f ca="1">IF(AF74="","",IF(INDEX(Data!$BR:$BR,MATCH(AF74,Data!$A:$A,0),1)=0,"",INDEX(Data!$BR:$BR,MATCH(AF74,Data!$A:$A,0),1)))</f>
        <v/>
      </c>
      <c r="AF74" s="43" t="str" cm="1">
        <f t="array" aca="1" ref="AF74" ca="1">IFERROR(_xlfn.SINGLE(INDEX(Data!$A$1:AM$1009,_xlfn.AGGREGATE(15,6,(OFFSET(Data!$A$1,0,MATCH(AF$6,Data!$1:$1,0)-1,1000,1)=IF(AF$7="","Yes",AF$7))/(OFFSET(Data!$A$1,0,MATCH(AF$6,Data!$1:$1,0)-1,1000,1)=IF(AF$7="","Yes",AF$7))*ROW(Data!$C$1:$C$1009),ROW(AF74)-ROW(AF$7)),1)),"")</f>
        <v/>
      </c>
      <c r="AG74" s="43" t="str">
        <f ca="1">IF(AH74="","",IF(INDEX(Data!$BR:$BR,MATCH(AH74,Data!$A:$A,0),1)=0,"",INDEX(Data!$BR:$BR,MATCH(AH74,Data!$A:$A,0),1)))</f>
        <v/>
      </c>
      <c r="AH74" s="43" t="str" cm="1">
        <f t="array" aca="1" ref="AH74" ca="1">IFERROR(_xlfn.SINGLE(INDEX(Data!$A$1:AO$1009,_xlfn.AGGREGATE(15,6,(OFFSET(Data!$A$1,0,MATCH(AH$6,Data!$1:$1,0)-1,1000,1)=IF(AH$7="","Yes",AH$7))/(OFFSET(Data!$A$1,0,MATCH(AH$6,Data!$1:$1,0)-1,1000,1)=IF(AH$7="","Yes",AH$7))*ROW(Data!$C$1:$C$1009),ROW(AH74)-ROW(AH$7)),1)),"")</f>
        <v/>
      </c>
      <c r="AI74" s="43" t="str">
        <f ca="1">IF(AJ74="","",IF(INDEX(Data!$BR:$BR,MATCH(AJ74,Data!$A:$A,0),1)=0,"",INDEX(Data!$BR:$BR,MATCH(AJ74,Data!$A:$A,0),1)))</f>
        <v/>
      </c>
      <c r="AJ74" s="43" t="str" cm="1">
        <f t="array" aca="1" ref="AJ74" ca="1">IFERROR(_xlfn.SINGLE(INDEX(Data!$A$1:AQ$1009,_xlfn.AGGREGATE(15,6,(OFFSET(Data!$A$1,0,MATCH(AJ$6,Data!$1:$1,0)-1,1000,1)=IF(AJ$7="","Yes",AJ$7))/(OFFSET(Data!$A$1,0,MATCH(AJ$6,Data!$1:$1,0)-1,1000,1)=IF(AJ$7="","Yes",AJ$7))*ROW(Data!$C$1:$C$1009),ROW(AJ74)-ROW(AJ$7)),1)),"")</f>
        <v>VH1</v>
      </c>
      <c r="AK74" s="43" t="str">
        <f ca="1">IF(AL74="","",IF(INDEX(Data!$BR:$BR,MATCH(AL74,Data!$A:$A,0),1)=0,"",INDEX(Data!$BR:$BR,MATCH(AL74,Data!$A:$A,0),1)))</f>
        <v/>
      </c>
      <c r="AL74" s="43" t="str" cm="1">
        <f t="array" aca="1" ref="AL74" ca="1">IFERROR(_xlfn.SINGLE(INDEX(Data!$A$1:AS$1009,_xlfn.AGGREGATE(15,6,(OFFSET(Data!$A$1,0,MATCH(AL$6,Data!$1:$1,0)-1,1000,1)=IF(AL$7="","Yes",AL$7))/(OFFSET(Data!$A$1,0,MATCH(AL$6,Data!$1:$1,0)-1,1000,1)=IF(AL$7="","Yes",AL$7))*ROW(Data!$C$1:$C$1009),ROW(AL74)-ROW(AL$7)),1)),"")</f>
        <v/>
      </c>
      <c r="AM74" s="43" t="str">
        <f ca="1">IF(AN74="","",IF(INDEX(Data!$BR:$BR,MATCH(AN74,Data!$A:$A,0),1)=0,"",INDEX(Data!$BR:$BR,MATCH(AN74,Data!$A:$A,0),1)))</f>
        <v/>
      </c>
      <c r="AN74" s="43" t="str" cm="1">
        <f t="array" aca="1" ref="AN74" ca="1">IFERROR(_xlfn.SINGLE(INDEX(Data!$A$1:AU$1009,_xlfn.AGGREGATE(15,6,(OFFSET(Data!$A$1,0,MATCH(AN$6,Data!$1:$1,0)-1,1000,1)=IF(AN$7="","Yes",AN$7))/(OFFSET(Data!$A$1,0,MATCH(AN$6,Data!$1:$1,0)-1,1000,1)=IF(AN$7="","Yes",AN$7))*ROW(Data!$C$1:$C$1009),ROW(AN74)-ROW(AN$7)),1)),"")</f>
        <v/>
      </c>
    </row>
    <row r="75" spans="1:40" ht="24" x14ac:dyDescent="0.4">
      <c r="A75" s="43" t="str">
        <f ca="1">IF(B75="","",IF(INDEX(Data!$BR:$BR,MATCH(B75,Data!$A:$A,0),1)=0,"",INDEX(Data!$BR:$BR,MATCH(B75,Data!$A:$A,0),1)))</f>
        <v/>
      </c>
      <c r="B75" s="43" t="str" cm="1">
        <f t="array" aca="1" ref="B75" ca="1">IFERROR(_xlfn.SINGLE(INDEX(Data!A$1:$A$1007,_xlfn.AGGREGATE(15,6,(OFFSET(Data!$A$1,0,MATCH(B$6,Data!$1:$1,0)-1,1000,1)=IF(B$7="","Yes",B$7))/(OFFSET(Data!$A$1,0,MATCH(B$6,Data!$1:$1,0)-1,1000,1)=IF(B$7="","Yes",B$7))*ROW(Data!$C$1:$C$1007),ROW(B75)-ROW(B$7)),1)),"")</f>
        <v/>
      </c>
      <c r="C75" s="43" t="str">
        <f ca="1">IF(D75="","",IF(INDEX(Data!$BR:$BR,MATCH(D75,Data!$A:$A,0),1)=0,"",INDEX(Data!$BR:$BR,MATCH(D75,Data!$A:$A,0),1)))</f>
        <v/>
      </c>
      <c r="D75" s="43" t="str" cm="1">
        <f t="array" aca="1" ref="D75" ca="1">IFERROR(_xlfn.SINGLE(INDEX(Data!$A$1:C$1007,_xlfn.AGGREGATE(15,6,(OFFSET(Data!$A$1,0,MATCH(D$6,Data!$1:$1,0)-1,1000,1)=IF(D$7="","Yes",D$7))/(OFFSET(Data!$A$1,0,MATCH(D$6,Data!$1:$1,0)-1,1000,1)=IF(D$7="","Yes",D$7))*ROW(Data!$C$1:$C$1007),ROW(D75)-ROW(D$7)),1)),"")</f>
        <v/>
      </c>
      <c r="E75" s="43" t="str">
        <f ca="1">IF(F75="","",IF(INDEX(Data!$BR:$BR,MATCH(F75,Data!$A:$A,0),1)=0,"",INDEX(Data!$BR:$BR,MATCH(F75,Data!$A:$A,0),1)))</f>
        <v/>
      </c>
      <c r="F75" s="43" t="str" cm="1">
        <f t="array" aca="1" ref="F75" ca="1">IFERROR(_xlfn.SINGLE(INDEX(Data!$A$1:E$1009,_xlfn.AGGREGATE(15,6,(OFFSET(Data!$A$1,0,MATCH(F$6,Data!$1:$1,0)-1,1000,1)=IF(F$7="","Yes",F$7))/(OFFSET(Data!$A$1,0,MATCH(F$6,Data!$1:$1,0)-1,1000,1)=IF(F$7="","Yes",F$7))*ROW(Data!$C$1:$C$1009),ROW(F75)-ROW(F$7)),1)),"")</f>
        <v/>
      </c>
      <c r="G75" s="43" t="str">
        <f ca="1">IF(H75="","",IF(INDEX(Data!$BR:$BR,MATCH(H75,Data!$A:$A,0),1)=0,"",INDEX(Data!$BR:$BR,MATCH(H75,Data!$A:$A,0),1)))</f>
        <v/>
      </c>
      <c r="H75" s="43" t="str" cm="1">
        <f t="array" aca="1" ref="H75" ca="1">IFERROR(_xlfn.SINGLE(INDEX(Data!$A$1:G$1009,_xlfn.AGGREGATE(15,6,(OFFSET(Data!$A$1,0,MATCH(H$6,Data!$1:$1,0)-1,1000,1)=IF(H$7="","Yes",H$7))/(OFFSET(Data!$A$1,0,MATCH(H$6,Data!$1:$1,0)-1,1000,1)=IF(H$7="","Yes",H$7))*ROW(Data!$C$1:$C$1009),ROW(H75)-ROW(H$7)),1)),"")</f>
        <v/>
      </c>
      <c r="I75" s="43" t="str">
        <f ca="1">IF(J75="","",IF(INDEX(Data!$BR:$BR,MATCH(J75,Data!$A:$A,0),1)=0,"",INDEX(Data!$BR:$BR,MATCH(J75,Data!$A:$A,0),1)))</f>
        <v/>
      </c>
      <c r="J75" s="43" t="str" cm="1">
        <f t="array" aca="1" ref="J75" ca="1">IFERROR(_xlfn.SINGLE(INDEX(Data!$A$1:J$1009,_xlfn.AGGREGATE(15,6,(OFFSET(Data!$A$1,0,MATCH(J$6,Data!$1:$1,0)-1,1000,1)=IF(J$7="","Yes",J$7))/(OFFSET(Data!$A$1,0,MATCH(J$6,Data!$1:$1,0)-1,1000,1)=IF(J$7="","Yes",J$7))*ROW(Data!$C$1:$C$1009),ROW(J75)-ROW(J$7)),1)),"")</f>
        <v/>
      </c>
      <c r="K75" s="43" t="str">
        <f ca="1">IF(L75="","",IF(INDEX(Data!$BR:$BR,MATCH(L75,Data!$A:$A,0),1)=0,"",INDEX(Data!$BR:$BR,MATCH(L75,Data!$A:$A,0),1)))</f>
        <v/>
      </c>
      <c r="L75" s="43" t="str" cm="1">
        <f t="array" aca="1" ref="L75" ca="1">IFERROR(_xlfn.SINGLE(INDEX(Data!$A$1:L$1009,_xlfn.AGGREGATE(15,6,(OFFSET(Data!$A$1,0,MATCH(L$6,Data!$1:$1,0)-1,1000,1)=IF(L$7="","Yes",L$7))/(OFFSET(Data!$A$1,0,MATCH(L$6,Data!$1:$1,0)-1,1000,1)=IF(L$7="","Yes",L$7))*ROW(Data!$C$1:$C$1009),ROW(L75)-ROW(L$7)),1)),"")</f>
        <v>Spectrum Sportsnet LA</v>
      </c>
      <c r="M75" s="43" t="str">
        <f ca="1">IF(N75="","",IF(INDEX(Data!$BR:$BR,MATCH(N75,Data!$A:$A,0),1)=0,"",INDEX(Data!$BR:$BR,MATCH(N75,Data!$A:$A,0),1)))</f>
        <v/>
      </c>
      <c r="N75" s="43" t="str" cm="1">
        <f t="array" aca="1" ref="N75" ca="1">IFERROR(_xlfn.SINGLE(INDEX(Data!$A$1:N$1009,_xlfn.AGGREGATE(15,6,(OFFSET(Data!$A$1,0,MATCH(N$6,Data!$1:$1,0)-1,1000,1)=IF(N$7="","Yes",N$7))/(OFFSET(Data!$A$1,0,MATCH(N$6,Data!$1:$1,0)-1,1000,1)=IF(N$7="","Yes",N$7))*ROW(Data!$C$1:$C$1009),ROW(N75)-ROW(N$7)),1)),"")</f>
        <v>Turner Classic Movies</v>
      </c>
      <c r="O75" s="43" t="str">
        <f ca="1">IF(P75="","",IF(INDEX(Data!$BR:$BR,MATCH(P75,Data!$A:$A,0),1)=0,"",INDEX(Data!$BR:$BR,MATCH(P75,Data!$A:$A,0),1)))</f>
        <v/>
      </c>
      <c r="P75" s="43" t="str" cm="1">
        <f t="array" aca="1" ref="P75" ca="1">IFERROR(_xlfn.SINGLE(INDEX(Data!$A$1:Q$1009,_xlfn.AGGREGATE(15,6,(OFFSET(Data!$A$1,0,MATCH(P$6,Data!$1:$1,0)-1,1000,1)=IF(P$7="","Yes",P$7))/(OFFSET(Data!$A$1,0,MATCH(P$6,Data!$1:$1,0)-1,1000,1)=IF(P$7="","Yes",P$7))*ROW(Data!$C$1:$C$1009),ROW(P75)-ROW(P$7)),1)),"")</f>
        <v>Nickelodeon</v>
      </c>
      <c r="Q75" s="43" t="str">
        <f ca="1">IF(R75="","",IF(INDEX(Data!$BR:$BR,MATCH(R75,Data!$A:$A,0),1)=0,"",INDEX(Data!$BR:$BR,MATCH(R75,Data!$A:$A,0),1)))</f>
        <v/>
      </c>
      <c r="R75" s="43" t="str" cm="1">
        <f t="array" aca="1" ref="R75" ca="1">IFERROR(_xlfn.SINGLE(INDEX(Data!$A$1:R$1009,_xlfn.AGGREGATE(15,6,(OFFSET(Data!$A$1,0,MATCH(R$6,Data!$1:$1,0)-1,1000,1)=IF(R$7="","Yes",R$7))/(OFFSET(Data!$A$1,0,MATCH(R$6,Data!$1:$1,0)-1,1000,1)=IF(R$7="","Yes",R$7))*ROW(Data!$C$1:$C$1009),ROW(R75)-ROW(R$7)),1)),"")</f>
        <v>HLN</v>
      </c>
      <c r="S75" s="43" t="str">
        <f ca="1">IF(T75="","",IF(INDEX(Data!$BR:$BR,MATCH(T75,Data!$A:$A,0),1)=0,"",INDEX(Data!$BR:$BR,MATCH(T75,Data!$A:$A,0),1)))</f>
        <v/>
      </c>
      <c r="T75" s="43" t="str" cm="1">
        <f t="array" aca="1" ref="T75" ca="1">IFERROR(_xlfn.SINGLE(INDEX(Data!$A$1:S$1009,_xlfn.AGGREGATE(15,6,(OFFSET(Data!$A$1,0,MATCH(T$6,Data!$1:$1,0)-1,1000,1)=IF(T$7="","Yes",T$7))/(OFFSET(Data!$A$1,0,MATCH(T$6,Data!$1:$1,0)-1,1000,1)=IF(T$7="","Yes",T$7))*ROW(Data!$C$1:$C$1009),ROW(T75)-ROW(T$7)),1)),"")</f>
        <v>History</v>
      </c>
      <c r="U75" s="43" t="str">
        <f ca="1">IF(V75="","",IF(INDEX(Data!$BR:$BR,MATCH(V75,Data!$A:$A,0),1)=0,"",INDEX(Data!$BR:$BR,MATCH(V75,Data!$A:$A,0),1)))</f>
        <v/>
      </c>
      <c r="V75" s="43" t="str" cm="1">
        <f t="array" aca="1" ref="V75" ca="1">IFERROR(_xlfn.SINGLE(INDEX(Data!$A$1:T$1009,_xlfn.AGGREGATE(15,6,(OFFSET(Data!$A$1,0,MATCH(V$6,Data!$1:$1,0)-1,1000,1)=IF(V$7="","Yes",V$7))/(OFFSET(Data!$A$1,0,MATCH(V$6,Data!$1:$1,0)-1,1000,1)=IF(V$7="","Yes",V$7))*ROW(Data!$C$1:$C$1009),ROW(V75)-ROW(V$7)),1)),"")</f>
        <v>Golf Channel</v>
      </c>
      <c r="W75" s="43" t="str">
        <f ca="1">IF(X75="","",IF(INDEX(Data!$BR:$BR,MATCH(X75,Data!$A:$A,0),1)=0,"",INDEX(Data!$BR:$BR,MATCH(X75,Data!$A:$A,0),1)))</f>
        <v/>
      </c>
      <c r="X75" s="43" t="str" cm="1">
        <f t="array" aca="1" ref="X75" ca="1">IFERROR(_xlfn.SINGLE(INDEX(Data!$A$1:Y$1009,_xlfn.AGGREGATE(15,6,(OFFSET(Data!$A$1,0,MATCH(X$6,Data!$1:$1,0)-1,1000,1)=IF(X$7="","Yes",X$7))/(OFFSET(Data!$A$1,0,MATCH(X$6,Data!$1:$1,0)-1,1000,1)=IF(X$7="","Yes",X$7))*ROW(Data!$C$1:$C$1009),ROW(X75)-ROW(X$7)),1)),"")</f>
        <v>Multimedios</v>
      </c>
      <c r="Y75" s="43" t="str">
        <f ca="1">IF(Z75="","",IF(INDEX(Data!$BR:$BR,MATCH(Z75,Data!$A:$A,0),1)=0,"",INDEX(Data!$BR:$BR,MATCH(Z75,Data!$A:$A,0),1)))</f>
        <v/>
      </c>
      <c r="Z75" s="43" t="str" cm="1">
        <f t="array" aca="1" ref="Z75" ca="1">IFERROR(_xlfn.SINGLE(INDEX(Data!$A$1:AA$1009,_xlfn.AGGREGATE(15,6,(OFFSET(Data!$A$1,0,MATCH(Z$6,Data!$1:$1,0)-1,1000,1)=IF(Z$7="","Yes",Z$7))/(OFFSET(Data!$A$1,0,MATCH(Z$6,Data!$1:$1,0)-1,1000,1)=IF(Z$7="","Yes",Z$7))*ROW(Data!$C$1:$C$1009),ROW(Z75)-ROW(Z$7)),1)),"")</f>
        <v>Nickelodeon</v>
      </c>
      <c r="AA75" s="43" t="str">
        <f ca="1">IF(AB75="","",IF(INDEX(Data!$BR:$BR,MATCH(AB75,Data!$A:$A,0),1)=0,"",INDEX(Data!$BR:$BR,MATCH(AB75,Data!$A:$A,0),1)))</f>
        <v/>
      </c>
      <c r="AB75" s="43" t="str" cm="1">
        <f t="array" aca="1" ref="AB75" ca="1">IFERROR(_xlfn.SINGLE(INDEX(Data!$A$1:AC$1009,_xlfn.AGGREGATE(15,6,(OFFSET(Data!$A$1,0,MATCH(AB$6,Data!$1:$1,0)-1,1000,1)=IF(AB$7="","Yes",AB$7))/(OFFSET(Data!$A$1,0,MATCH(AB$6,Data!$1:$1,0)-1,1000,1)=IF(AB$7="","Yes",AB$7))*ROW(Data!$C$1:$C$1009),ROW(AB75)-ROW(AB$7)),1)),"")</f>
        <v>USA Network</v>
      </c>
      <c r="AC75" s="43" t="str">
        <f ca="1">IF(AD75="","",IF(INDEX(Data!$BR:$BR,MATCH(AD75,Data!$A:$A,0),1)=0,"",INDEX(Data!$BR:$BR,MATCH(AD75,Data!$A:$A,0),1)))</f>
        <v/>
      </c>
      <c r="AD75" s="43" t="str" cm="1">
        <f t="array" aca="1" ref="AD75" ca="1">IFERROR(_xlfn.SINGLE(INDEX(Data!$A$1:AE$1009,_xlfn.AGGREGATE(15,6,(OFFSET(Data!$A$1,0,MATCH(AD$6,Data!$1:$1,0)-1,1000,1)=IF(AD$7="","Yes",AD$7))/(OFFSET(Data!$A$1,0,MATCH(AD$6,Data!$1:$1,0)-1,1000,1)=IF(AD$7="","Yes",AD$7))*ROW(Data!$C$1:$C$1009),ROW(AD75)-ROW(AD$7)),1)),"")</f>
        <v>Newsmax</v>
      </c>
      <c r="AE75" s="43" t="str">
        <f ca="1">IF(AF75="","",IF(INDEX(Data!$BR:$BR,MATCH(AF75,Data!$A:$A,0),1)=0,"",INDEX(Data!$BR:$BR,MATCH(AF75,Data!$A:$A,0),1)))</f>
        <v/>
      </c>
      <c r="AF75" s="43" t="str" cm="1">
        <f t="array" aca="1" ref="AF75" ca="1">IFERROR(_xlfn.SINGLE(INDEX(Data!$A$1:AM$1009,_xlfn.AGGREGATE(15,6,(OFFSET(Data!$A$1,0,MATCH(AF$6,Data!$1:$1,0)-1,1000,1)=IF(AF$7="","Yes",AF$7))/(OFFSET(Data!$A$1,0,MATCH(AF$6,Data!$1:$1,0)-1,1000,1)=IF(AF$7="","Yes",AF$7))*ROW(Data!$C$1:$C$1009),ROW(AF75)-ROW(AF$7)),1)),"")</f>
        <v/>
      </c>
      <c r="AG75" s="43" t="str">
        <f ca="1">IF(AH75="","",IF(INDEX(Data!$BR:$BR,MATCH(AH75,Data!$A:$A,0),1)=0,"",INDEX(Data!$BR:$BR,MATCH(AH75,Data!$A:$A,0),1)))</f>
        <v/>
      </c>
      <c r="AH75" s="43" t="str" cm="1">
        <f t="array" aca="1" ref="AH75" ca="1">IFERROR(_xlfn.SINGLE(INDEX(Data!$A$1:AO$1009,_xlfn.AGGREGATE(15,6,(OFFSET(Data!$A$1,0,MATCH(AH$6,Data!$1:$1,0)-1,1000,1)=IF(AH$7="","Yes",AH$7))/(OFFSET(Data!$A$1,0,MATCH(AH$6,Data!$1:$1,0)-1,1000,1)=IF(AH$7="","Yes",AH$7))*ROW(Data!$C$1:$C$1009),ROW(AH75)-ROW(AH$7)),1)),"")</f>
        <v/>
      </c>
      <c r="AI75" s="43" t="str">
        <f ca="1">IF(AJ75="","",IF(INDEX(Data!$BR:$BR,MATCH(AJ75,Data!$A:$A,0),1)=0,"",INDEX(Data!$BR:$BR,MATCH(AJ75,Data!$A:$A,0),1)))</f>
        <v/>
      </c>
      <c r="AJ75" s="43" t="str" cm="1">
        <f t="array" aca="1" ref="AJ75" ca="1">IFERROR(_xlfn.SINGLE(INDEX(Data!$A$1:AQ$1009,_xlfn.AGGREGATE(15,6,(OFFSET(Data!$A$1,0,MATCH(AJ$6,Data!$1:$1,0)-1,1000,1)=IF(AJ$7="","Yes",AJ$7))/(OFFSET(Data!$A$1,0,MATCH(AJ$6,Data!$1:$1,0)-1,1000,1)=IF(AJ$7="","Yes",AJ$7))*ROW(Data!$C$1:$C$1009),ROW(AJ75)-ROW(AJ$7)),1)),"")</f>
        <v>Viceland</v>
      </c>
      <c r="AK75" s="43" t="str">
        <f ca="1">IF(AL75="","",IF(INDEX(Data!$BR:$BR,MATCH(AL75,Data!$A:$A,0),1)=0,"",INDEX(Data!$BR:$BR,MATCH(AL75,Data!$A:$A,0),1)))</f>
        <v/>
      </c>
      <c r="AL75" s="43" t="str" cm="1">
        <f t="array" aca="1" ref="AL75" ca="1">IFERROR(_xlfn.SINGLE(INDEX(Data!$A$1:AS$1009,_xlfn.AGGREGATE(15,6,(OFFSET(Data!$A$1,0,MATCH(AL$6,Data!$1:$1,0)-1,1000,1)=IF(AL$7="","Yes",AL$7))/(OFFSET(Data!$A$1,0,MATCH(AL$6,Data!$1:$1,0)-1,1000,1)=IF(AL$7="","Yes",AL$7))*ROW(Data!$C$1:$C$1009),ROW(AL75)-ROW(AL$7)),1)),"")</f>
        <v/>
      </c>
      <c r="AM75" s="43" t="str">
        <f ca="1">IF(AN75="","",IF(INDEX(Data!$BR:$BR,MATCH(AN75,Data!$A:$A,0),1)=0,"",INDEX(Data!$BR:$BR,MATCH(AN75,Data!$A:$A,0),1)))</f>
        <v/>
      </c>
      <c r="AN75" s="43" t="str" cm="1">
        <f t="array" aca="1" ref="AN75" ca="1">IFERROR(_xlfn.SINGLE(INDEX(Data!$A$1:AU$1009,_xlfn.AGGREGATE(15,6,(OFFSET(Data!$A$1,0,MATCH(AN$6,Data!$1:$1,0)-1,1000,1)=IF(AN$7="","Yes",AN$7))/(OFFSET(Data!$A$1,0,MATCH(AN$6,Data!$1:$1,0)-1,1000,1)=IF(AN$7="","Yes",AN$7))*ROW(Data!$C$1:$C$1009),ROW(AN75)-ROW(AN$7)),1)),"")</f>
        <v/>
      </c>
    </row>
    <row r="76" spans="1:40" ht="24" x14ac:dyDescent="0.4">
      <c r="A76" s="43" t="str">
        <f ca="1">IF(B76="","",IF(INDEX(Data!$BR:$BR,MATCH(B76,Data!$A:$A,0),1)=0,"",INDEX(Data!$BR:$BR,MATCH(B76,Data!$A:$A,0),1)))</f>
        <v/>
      </c>
      <c r="B76" s="43" t="str" cm="1">
        <f t="array" aca="1" ref="B76" ca="1">IFERROR(_xlfn.SINGLE(INDEX(Data!A$1:$A$1007,_xlfn.AGGREGATE(15,6,(OFFSET(Data!$A$1,0,MATCH(B$6,Data!$1:$1,0)-1,1000,1)=IF(B$7="","Yes",B$7))/(OFFSET(Data!$A$1,0,MATCH(B$6,Data!$1:$1,0)-1,1000,1)=IF(B$7="","Yes",B$7))*ROW(Data!$C$1:$C$1007),ROW(B76)-ROW(B$7)),1)),"")</f>
        <v/>
      </c>
      <c r="C76" s="43" t="str">
        <f ca="1">IF(D76="","",IF(INDEX(Data!$BR:$BR,MATCH(D76,Data!$A:$A,0),1)=0,"",INDEX(Data!$BR:$BR,MATCH(D76,Data!$A:$A,0),1)))</f>
        <v/>
      </c>
      <c r="D76" s="43" t="str" cm="1">
        <f t="array" aca="1" ref="D76" ca="1">IFERROR(_xlfn.SINGLE(INDEX(Data!$A$1:C$1007,_xlfn.AGGREGATE(15,6,(OFFSET(Data!$A$1,0,MATCH(D$6,Data!$1:$1,0)-1,1000,1)=IF(D$7="","Yes",D$7))/(OFFSET(Data!$A$1,0,MATCH(D$6,Data!$1:$1,0)-1,1000,1)=IF(D$7="","Yes",D$7))*ROW(Data!$C$1:$C$1007),ROW(D76)-ROW(D$7)),1)),"")</f>
        <v/>
      </c>
      <c r="E76" s="43" t="str">
        <f ca="1">IF(F76="","",IF(INDEX(Data!$BR:$BR,MATCH(F76,Data!$A:$A,0),1)=0,"",INDEX(Data!$BR:$BR,MATCH(F76,Data!$A:$A,0),1)))</f>
        <v/>
      </c>
      <c r="F76" s="43" t="str" cm="1">
        <f t="array" aca="1" ref="F76" ca="1">IFERROR(_xlfn.SINGLE(INDEX(Data!$A$1:E$1009,_xlfn.AGGREGATE(15,6,(OFFSET(Data!$A$1,0,MATCH(F$6,Data!$1:$1,0)-1,1000,1)=IF(F$7="","Yes",F$7))/(OFFSET(Data!$A$1,0,MATCH(F$6,Data!$1:$1,0)-1,1000,1)=IF(F$7="","Yes",F$7))*ROW(Data!$C$1:$C$1009),ROW(F76)-ROW(F$7)),1)),"")</f>
        <v/>
      </c>
      <c r="G76" s="43" t="str">
        <f ca="1">IF(H76="","",IF(INDEX(Data!$BR:$BR,MATCH(H76,Data!$A:$A,0),1)=0,"",INDEX(Data!$BR:$BR,MATCH(H76,Data!$A:$A,0),1)))</f>
        <v/>
      </c>
      <c r="H76" s="43" t="str" cm="1">
        <f t="array" aca="1" ref="H76" ca="1">IFERROR(_xlfn.SINGLE(INDEX(Data!$A$1:G$1009,_xlfn.AGGREGATE(15,6,(OFFSET(Data!$A$1,0,MATCH(H$6,Data!$1:$1,0)-1,1000,1)=IF(H$7="","Yes",H$7))/(OFFSET(Data!$A$1,0,MATCH(H$6,Data!$1:$1,0)-1,1000,1)=IF(H$7="","Yes",H$7))*ROW(Data!$C$1:$C$1009),ROW(H76)-ROW(H$7)),1)),"")</f>
        <v/>
      </c>
      <c r="I76" s="43" t="str">
        <f ca="1">IF(J76="","",IF(INDEX(Data!$BR:$BR,MATCH(J76,Data!$A:$A,0),1)=0,"",INDEX(Data!$BR:$BR,MATCH(J76,Data!$A:$A,0),1)))</f>
        <v/>
      </c>
      <c r="J76" s="43" t="str" cm="1">
        <f t="array" aca="1" ref="J76" ca="1">IFERROR(_xlfn.SINGLE(INDEX(Data!$A$1:J$1009,_xlfn.AGGREGATE(15,6,(OFFSET(Data!$A$1,0,MATCH(J$6,Data!$1:$1,0)-1,1000,1)=IF(J$7="","Yes",J$7))/(OFFSET(Data!$A$1,0,MATCH(J$6,Data!$1:$1,0)-1,1000,1)=IF(J$7="","Yes",J$7))*ROW(Data!$C$1:$C$1009),ROW(J76)-ROW(J$7)),1)),"")</f>
        <v/>
      </c>
      <c r="K76" s="43" t="str">
        <f ca="1">IF(L76="","",IF(INDEX(Data!$BR:$BR,MATCH(L76,Data!$A:$A,0),1)=0,"",INDEX(Data!$BR:$BR,MATCH(L76,Data!$A:$A,0),1)))</f>
        <v/>
      </c>
      <c r="L76" s="43" t="str" cm="1">
        <f t="array" aca="1" ref="L76" ca="1">IFERROR(_xlfn.SINGLE(INDEX(Data!$A$1:L$1009,_xlfn.AGGREGATE(15,6,(OFFSET(Data!$A$1,0,MATCH(L$6,Data!$1:$1,0)-1,1000,1)=IF(L$7="","Yes",L$7))/(OFFSET(Data!$A$1,0,MATCH(L$6,Data!$1:$1,0)-1,1000,1)=IF(L$7="","Yes",L$7))*ROW(Data!$C$1:$C$1009),ROW(L76)-ROW(L$7)),1)),"")</f>
        <v>Syfy</v>
      </c>
      <c r="M76" s="43" t="str">
        <f ca="1">IF(N76="","",IF(INDEX(Data!$BR:$BR,MATCH(N76,Data!$A:$A,0),1)=0,"",INDEX(Data!$BR:$BR,MATCH(N76,Data!$A:$A,0),1)))</f>
        <v/>
      </c>
      <c r="N76" s="43" t="str" cm="1">
        <f t="array" aca="1" ref="N76" ca="1">IFERROR(_xlfn.SINGLE(INDEX(Data!$A$1:N$1009,_xlfn.AGGREGATE(15,6,(OFFSET(Data!$A$1,0,MATCH(N$6,Data!$1:$1,0)-1,1000,1)=IF(N$7="","Yes",N$7))/(OFFSET(Data!$A$1,0,MATCH(N$6,Data!$1:$1,0)-1,1000,1)=IF(N$7="","Yes",N$7))*ROW(Data!$C$1:$C$1009),ROW(N76)-ROW(N$7)),1)),"")</f>
        <v>TV Land</v>
      </c>
      <c r="O76" s="43" t="str">
        <f ca="1">IF(P76="","",IF(INDEX(Data!$BR:$BR,MATCH(P76,Data!$A:$A,0),1)=0,"",INDEX(Data!$BR:$BR,MATCH(P76,Data!$A:$A,0),1)))</f>
        <v/>
      </c>
      <c r="P76" s="43" t="str" cm="1">
        <f t="array" aca="1" ref="P76" ca="1">IFERROR(_xlfn.SINGLE(INDEX(Data!$A$1:Q$1009,_xlfn.AGGREGATE(15,6,(OFFSET(Data!$A$1,0,MATCH(P$6,Data!$1:$1,0)-1,1000,1)=IF(P$7="","Yes",P$7))/(OFFSET(Data!$A$1,0,MATCH(P$6,Data!$1:$1,0)-1,1000,1)=IF(P$7="","Yes",P$7))*ROW(Data!$C$1:$C$1009),ROW(P76)-ROW(P$7)),1)),"")</f>
        <v>Nicktoons</v>
      </c>
      <c r="Q76" s="43" t="str">
        <f ca="1">IF(R76="","",IF(INDEX(Data!$BR:$BR,MATCH(R76,Data!$A:$A,0),1)=0,"",INDEX(Data!$BR:$BR,MATCH(R76,Data!$A:$A,0),1)))</f>
        <v/>
      </c>
      <c r="R76" s="43" t="str" cm="1">
        <f t="array" aca="1" ref="R76" ca="1">IFERROR(_xlfn.SINGLE(INDEX(Data!$A$1:R$1009,_xlfn.AGGREGATE(15,6,(OFFSET(Data!$A$1,0,MATCH(R$6,Data!$1:$1,0)-1,1000,1)=IF(R$7="","Yes",R$7))/(OFFSET(Data!$A$1,0,MATCH(R$6,Data!$1:$1,0)-1,1000,1)=IF(R$7="","Yes",R$7))*ROW(Data!$C$1:$C$1009),ROW(R76)-ROW(R$7)),1)),"")</f>
        <v>IFC</v>
      </c>
      <c r="S76" s="43" t="str">
        <f ca="1">IF(T76="","",IF(INDEX(Data!$BR:$BR,MATCH(T76,Data!$A:$A,0),1)=0,"",INDEX(Data!$BR:$BR,MATCH(T76,Data!$A:$A,0),1)))</f>
        <v/>
      </c>
      <c r="T76" s="43" t="str" cm="1">
        <f t="array" aca="1" ref="T76" ca="1">IFERROR(_xlfn.SINGLE(INDEX(Data!$A$1:S$1009,_xlfn.AGGREGATE(15,6,(OFFSET(Data!$A$1,0,MATCH(T$6,Data!$1:$1,0)-1,1000,1)=IF(T$7="","Yes",T$7))/(OFFSET(Data!$A$1,0,MATCH(T$6,Data!$1:$1,0)-1,1000,1)=IF(T$7="","Yes",T$7))*ROW(Data!$C$1:$C$1009),ROW(T76)-ROW(T$7)),1)),"")</f>
        <v>HLN</v>
      </c>
      <c r="U76" s="43" t="str">
        <f ca="1">IF(V76="","",IF(INDEX(Data!$BR:$BR,MATCH(V76,Data!$A:$A,0),1)=0,"",INDEX(Data!$BR:$BR,MATCH(V76,Data!$A:$A,0),1)))</f>
        <v/>
      </c>
      <c r="V76" s="43" t="str" cm="1">
        <f t="array" aca="1" ref="V76" ca="1">IFERROR(_xlfn.SINGLE(INDEX(Data!$A$1:T$1009,_xlfn.AGGREGATE(15,6,(OFFSET(Data!$A$1,0,MATCH(V$6,Data!$1:$1,0)-1,1000,1)=IF(V$7="","Yes",V$7))/(OFFSET(Data!$A$1,0,MATCH(V$6,Data!$1:$1,0)-1,1000,1)=IF(V$7="","Yes",V$7))*ROW(Data!$C$1:$C$1009),ROW(V76)-ROW(V$7)),1)),"")</f>
        <v>Great American Country</v>
      </c>
      <c r="W76" s="43" t="str">
        <f ca="1">IF(X76="","",IF(INDEX(Data!$BR:$BR,MATCH(X76,Data!$A:$A,0),1)=0,"",INDEX(Data!$BR:$BR,MATCH(X76,Data!$A:$A,0),1)))</f>
        <v/>
      </c>
      <c r="X76" s="43" t="str" cm="1">
        <f t="array" aca="1" ref="X76" ca="1">IFERROR(_xlfn.SINGLE(INDEX(Data!$A$1:Y$1009,_xlfn.AGGREGATE(15,6,(OFFSET(Data!$A$1,0,MATCH(X$6,Data!$1:$1,0)-1,1000,1)=IF(X$7="","Yes",X$7))/(OFFSET(Data!$A$1,0,MATCH(X$6,Data!$1:$1,0)-1,1000,1)=IF(X$7="","Yes",X$7))*ROW(Data!$C$1:$C$1009),ROW(X76)-ROW(X$7)),1)),"")</f>
        <v>Nat Geo Mundo</v>
      </c>
      <c r="Y76" s="43" t="str">
        <f ca="1">IF(Z76="","",IF(INDEX(Data!$BR:$BR,MATCH(Z76,Data!$A:$A,0),1)=0,"",INDEX(Data!$BR:$BR,MATCH(Z76,Data!$A:$A,0),1)))</f>
        <v/>
      </c>
      <c r="Z76" s="43" t="str" cm="1">
        <f t="array" aca="1" ref="Z76" ca="1">IFERROR(_xlfn.SINGLE(INDEX(Data!$A$1:AA$1009,_xlfn.AGGREGATE(15,6,(OFFSET(Data!$A$1,0,MATCH(Z$6,Data!$1:$1,0)-1,1000,1)=IF(Z$7="","Yes",Z$7))/(OFFSET(Data!$A$1,0,MATCH(Z$6,Data!$1:$1,0)-1,1000,1)=IF(Z$7="","Yes",Z$7))*ROW(Data!$C$1:$C$1009),ROW(Z76)-ROW(Z$7)),1)),"")</f>
        <v>Olympic Channel</v>
      </c>
      <c r="AA76" s="43" t="str">
        <f ca="1">IF(AB76="","",IF(INDEX(Data!$BR:$BR,MATCH(AB76,Data!$A:$A,0),1)=0,"",INDEX(Data!$BR:$BR,MATCH(AB76,Data!$A:$A,0),1)))</f>
        <v/>
      </c>
      <c r="AB76" s="43" t="str" cm="1">
        <f t="array" aca="1" ref="AB76" ca="1">IFERROR(_xlfn.SINGLE(INDEX(Data!$A$1:AC$1009,_xlfn.AGGREGATE(15,6,(OFFSET(Data!$A$1,0,MATCH(AB$6,Data!$1:$1,0)-1,1000,1)=IF(AB$7="","Yes",AB$7))/(OFFSET(Data!$A$1,0,MATCH(AB$6,Data!$1:$1,0)-1,1000,1)=IF(AB$7="","Yes",AB$7))*ROW(Data!$C$1:$C$1009),ROW(AB76)-ROW(AB$7)),1)),"")</f>
        <v>Viceland</v>
      </c>
      <c r="AC76" s="43" t="str">
        <f ca="1">IF(AD76="","",IF(INDEX(Data!$BR:$BR,MATCH(AD76,Data!$A:$A,0),1)=0,"",INDEX(Data!$BR:$BR,MATCH(AD76,Data!$A:$A,0),1)))</f>
        <v/>
      </c>
      <c r="AD76" s="43" t="str" cm="1">
        <f t="array" aca="1" ref="AD76" ca="1">IFERROR(_xlfn.SINGLE(INDEX(Data!$A$1:AE$1009,_xlfn.AGGREGATE(15,6,(OFFSET(Data!$A$1,0,MATCH(AD$6,Data!$1:$1,0)-1,1000,1)=IF(AD$7="","Yes",AD$7))/(OFFSET(Data!$A$1,0,MATCH(AD$6,Data!$1:$1,0)-1,1000,1)=IF(AD$7="","Yes",AD$7))*ROW(Data!$C$1:$C$1009),ROW(AD76)-ROW(AD$7)),1)),"")</f>
        <v>NFL Network</v>
      </c>
      <c r="AE76" s="43" t="str">
        <f ca="1">IF(AF76="","",IF(INDEX(Data!$BR:$BR,MATCH(AF76,Data!$A:$A,0),1)=0,"",INDEX(Data!$BR:$BR,MATCH(AF76,Data!$A:$A,0),1)))</f>
        <v/>
      </c>
      <c r="AF76" s="43" t="str" cm="1">
        <f t="array" aca="1" ref="AF76" ca="1">IFERROR(_xlfn.SINGLE(INDEX(Data!$A$1:AM$1009,_xlfn.AGGREGATE(15,6,(OFFSET(Data!$A$1,0,MATCH(AF$6,Data!$1:$1,0)-1,1000,1)=IF(AF$7="","Yes",AF$7))/(OFFSET(Data!$A$1,0,MATCH(AF$6,Data!$1:$1,0)-1,1000,1)=IF(AF$7="","Yes",AF$7))*ROW(Data!$C$1:$C$1009),ROW(AF76)-ROW(AF$7)),1)),"")</f>
        <v/>
      </c>
      <c r="AG76" s="43" t="str">
        <f ca="1">IF(AH76="","",IF(INDEX(Data!$BR:$BR,MATCH(AH76,Data!$A:$A,0),1)=0,"",INDEX(Data!$BR:$BR,MATCH(AH76,Data!$A:$A,0),1)))</f>
        <v/>
      </c>
      <c r="AH76" s="43" t="str" cm="1">
        <f t="array" aca="1" ref="AH76" ca="1">IFERROR(_xlfn.SINGLE(INDEX(Data!$A$1:AO$1009,_xlfn.AGGREGATE(15,6,(OFFSET(Data!$A$1,0,MATCH(AH$6,Data!$1:$1,0)-1,1000,1)=IF(AH$7="","Yes",AH$7))/(OFFSET(Data!$A$1,0,MATCH(AH$6,Data!$1:$1,0)-1,1000,1)=IF(AH$7="","Yes",AH$7))*ROW(Data!$C$1:$C$1009),ROW(AH76)-ROW(AH$7)),1)),"")</f>
        <v/>
      </c>
      <c r="AI76" s="43" t="str">
        <f ca="1">IF(AJ76="","",IF(INDEX(Data!$BR:$BR,MATCH(AJ76,Data!$A:$A,0),1)=0,"",INDEX(Data!$BR:$BR,MATCH(AJ76,Data!$A:$A,0),1)))</f>
        <v/>
      </c>
      <c r="AJ76" s="43" t="str" cm="1">
        <f t="array" aca="1" ref="AJ76" ca="1">IFERROR(_xlfn.SINGLE(INDEX(Data!$A$1:AQ$1009,_xlfn.AGGREGATE(15,6,(OFFSET(Data!$A$1,0,MATCH(AJ$6,Data!$1:$1,0)-1,1000,1)=IF(AJ$7="","Yes",AJ$7))/(OFFSET(Data!$A$1,0,MATCH(AJ$6,Data!$1:$1,0)-1,1000,1)=IF(AJ$7="","Yes",AJ$7))*ROW(Data!$C$1:$C$1009),ROW(AJ76)-ROW(AJ$7)),1)),"")</f>
        <v/>
      </c>
      <c r="AK76" s="43" t="str">
        <f ca="1">IF(AL76="","",IF(INDEX(Data!$BR:$BR,MATCH(AL76,Data!$A:$A,0),1)=0,"",INDEX(Data!$BR:$BR,MATCH(AL76,Data!$A:$A,0),1)))</f>
        <v/>
      </c>
      <c r="AL76" s="43" t="str" cm="1">
        <f t="array" aca="1" ref="AL76" ca="1">IFERROR(_xlfn.SINGLE(INDEX(Data!$A$1:AS$1009,_xlfn.AGGREGATE(15,6,(OFFSET(Data!$A$1,0,MATCH(AL$6,Data!$1:$1,0)-1,1000,1)=IF(AL$7="","Yes",AL$7))/(OFFSET(Data!$A$1,0,MATCH(AL$6,Data!$1:$1,0)-1,1000,1)=IF(AL$7="","Yes",AL$7))*ROW(Data!$C$1:$C$1009),ROW(AL76)-ROW(AL$7)),1)),"")</f>
        <v/>
      </c>
      <c r="AM76" s="43" t="str">
        <f ca="1">IF(AN76="","",IF(INDEX(Data!$BR:$BR,MATCH(AN76,Data!$A:$A,0),1)=0,"",INDEX(Data!$BR:$BR,MATCH(AN76,Data!$A:$A,0),1)))</f>
        <v/>
      </c>
      <c r="AN76" s="43" t="str" cm="1">
        <f t="array" aca="1" ref="AN76" ca="1">IFERROR(_xlfn.SINGLE(INDEX(Data!$A$1:AU$1009,_xlfn.AGGREGATE(15,6,(OFFSET(Data!$A$1,0,MATCH(AN$6,Data!$1:$1,0)-1,1000,1)=IF(AN$7="","Yes",AN$7))/(OFFSET(Data!$A$1,0,MATCH(AN$6,Data!$1:$1,0)-1,1000,1)=IF(AN$7="","Yes",AN$7))*ROW(Data!$C$1:$C$1009),ROW(AN76)-ROW(AN$7)),1)),"")</f>
        <v/>
      </c>
    </row>
    <row r="77" spans="1:40" ht="24" x14ac:dyDescent="0.4">
      <c r="A77" s="43" t="str">
        <f ca="1">IF(B77="","",IF(INDEX(Data!$BR:$BR,MATCH(B77,Data!$A:$A,0),1)=0,"",INDEX(Data!$BR:$BR,MATCH(B77,Data!$A:$A,0),1)))</f>
        <v/>
      </c>
      <c r="B77" s="43" t="str" cm="1">
        <f t="array" aca="1" ref="B77" ca="1">IFERROR(_xlfn.SINGLE(INDEX(Data!A$1:$A$1007,_xlfn.AGGREGATE(15,6,(OFFSET(Data!$A$1,0,MATCH(B$6,Data!$1:$1,0)-1,1000,1)=IF(B$7="","Yes",B$7))/(OFFSET(Data!$A$1,0,MATCH(B$6,Data!$1:$1,0)-1,1000,1)=IF(B$7="","Yes",B$7))*ROW(Data!$C$1:$C$1007),ROW(B77)-ROW(B$7)),1)),"")</f>
        <v/>
      </c>
      <c r="C77" s="43" t="str">
        <f ca="1">IF(D77="","",IF(INDEX(Data!$BR:$BR,MATCH(D77,Data!$A:$A,0),1)=0,"",INDEX(Data!$BR:$BR,MATCH(D77,Data!$A:$A,0),1)))</f>
        <v/>
      </c>
      <c r="D77" s="43" t="str" cm="1">
        <f t="array" aca="1" ref="D77" ca="1">IFERROR(_xlfn.SINGLE(INDEX(Data!$A$1:C$1007,_xlfn.AGGREGATE(15,6,(OFFSET(Data!$A$1,0,MATCH(D$6,Data!$1:$1,0)-1,1000,1)=IF(D$7="","Yes",D$7))/(OFFSET(Data!$A$1,0,MATCH(D$6,Data!$1:$1,0)-1,1000,1)=IF(D$7="","Yes",D$7))*ROW(Data!$C$1:$C$1007),ROW(D77)-ROW(D$7)),1)),"")</f>
        <v/>
      </c>
      <c r="E77" s="43" t="str">
        <f ca="1">IF(F77="","",IF(INDEX(Data!$BR:$BR,MATCH(F77,Data!$A:$A,0),1)=0,"",INDEX(Data!$BR:$BR,MATCH(F77,Data!$A:$A,0),1)))</f>
        <v/>
      </c>
      <c r="F77" s="43" t="str" cm="1">
        <f t="array" aca="1" ref="F77" ca="1">IFERROR(_xlfn.SINGLE(INDEX(Data!$A$1:E$1009,_xlfn.AGGREGATE(15,6,(OFFSET(Data!$A$1,0,MATCH(F$6,Data!$1:$1,0)-1,1000,1)=IF(F$7="","Yes",F$7))/(OFFSET(Data!$A$1,0,MATCH(F$6,Data!$1:$1,0)-1,1000,1)=IF(F$7="","Yes",F$7))*ROW(Data!$C$1:$C$1009),ROW(F77)-ROW(F$7)),1)),"")</f>
        <v/>
      </c>
      <c r="G77" s="43" t="str">
        <f ca="1">IF(H77="","",IF(INDEX(Data!$BR:$BR,MATCH(H77,Data!$A:$A,0),1)=0,"",INDEX(Data!$BR:$BR,MATCH(H77,Data!$A:$A,0),1)))</f>
        <v/>
      </c>
      <c r="H77" s="43" t="str" cm="1">
        <f t="array" aca="1" ref="H77" ca="1">IFERROR(_xlfn.SINGLE(INDEX(Data!$A$1:G$1009,_xlfn.AGGREGATE(15,6,(OFFSET(Data!$A$1,0,MATCH(H$6,Data!$1:$1,0)-1,1000,1)=IF(H$7="","Yes",H$7))/(OFFSET(Data!$A$1,0,MATCH(H$6,Data!$1:$1,0)-1,1000,1)=IF(H$7="","Yes",H$7))*ROW(Data!$C$1:$C$1009),ROW(H77)-ROW(H$7)),1)),"")</f>
        <v/>
      </c>
      <c r="I77" s="43" t="str">
        <f ca="1">IF(J77="","",IF(INDEX(Data!$BR:$BR,MATCH(J77,Data!$A:$A,0),1)=0,"",INDEX(Data!$BR:$BR,MATCH(J77,Data!$A:$A,0),1)))</f>
        <v/>
      </c>
      <c r="J77" s="43" t="str" cm="1">
        <f t="array" aca="1" ref="J77" ca="1">IFERROR(_xlfn.SINGLE(INDEX(Data!$A$1:J$1009,_xlfn.AGGREGATE(15,6,(OFFSET(Data!$A$1,0,MATCH(J$6,Data!$1:$1,0)-1,1000,1)=IF(J$7="","Yes",J$7))/(OFFSET(Data!$A$1,0,MATCH(J$6,Data!$1:$1,0)-1,1000,1)=IF(J$7="","Yes",J$7))*ROW(Data!$C$1:$C$1009),ROW(J77)-ROW(J$7)),1)),"")</f>
        <v/>
      </c>
      <c r="K77" s="43" t="str">
        <f ca="1">IF(L77="","",IF(INDEX(Data!$BR:$BR,MATCH(L77,Data!$A:$A,0),1)=0,"",INDEX(Data!$BR:$BR,MATCH(L77,Data!$A:$A,0),1)))</f>
        <v/>
      </c>
      <c r="L77" s="43" t="str" cm="1">
        <f t="array" aca="1" ref="L77" ca="1">IFERROR(_xlfn.SINGLE(INDEX(Data!$A$1:L$1009,_xlfn.AGGREGATE(15,6,(OFFSET(Data!$A$1,0,MATCH(L$6,Data!$1:$1,0)-1,1000,1)=IF(L$7="","Yes",L$7))/(OFFSET(Data!$A$1,0,MATCH(L$6,Data!$1:$1,0)-1,1000,1)=IF(L$7="","Yes",L$7))*ROW(Data!$C$1:$C$1009),ROW(L77)-ROW(L$7)),1)),"")</f>
        <v>TBS</v>
      </c>
      <c r="M77" s="43" t="str">
        <f ca="1">IF(N77="","",IF(INDEX(Data!$BR:$BR,MATCH(N77,Data!$A:$A,0),1)=0,"",INDEX(Data!$BR:$BR,MATCH(N77,Data!$A:$A,0),1)))</f>
        <v/>
      </c>
      <c r="N77" s="43" t="str" cm="1">
        <f t="array" aca="1" ref="N77" ca="1">IFERROR(_xlfn.SINGLE(INDEX(Data!$A$1:N$1009,_xlfn.AGGREGATE(15,6,(OFFSET(Data!$A$1,0,MATCH(N$6,Data!$1:$1,0)-1,1000,1)=IF(N$7="","Yes",N$7))/(OFFSET(Data!$A$1,0,MATCH(N$6,Data!$1:$1,0)-1,1000,1)=IF(N$7="","Yes",N$7))*ROW(Data!$C$1:$C$1009),ROW(N77)-ROW(N$7)),1)),"")</f>
        <v>Univision</v>
      </c>
      <c r="O77" s="43" t="str">
        <f ca="1">IF(P77="","",IF(INDEX(Data!$BR:$BR,MATCH(P77,Data!$A:$A,0),1)=0,"",INDEX(Data!$BR:$BR,MATCH(P77,Data!$A:$A,0),1)))</f>
        <v/>
      </c>
      <c r="P77" s="43" t="str" cm="1">
        <f t="array" aca="1" ref="P77" ca="1">IFERROR(_xlfn.SINGLE(INDEX(Data!$A$1:Q$1009,_xlfn.AGGREGATE(15,6,(OFFSET(Data!$A$1,0,MATCH(P$6,Data!$1:$1,0)-1,1000,1)=IF(P$7="","Yes",P$7))/(OFFSET(Data!$A$1,0,MATCH(P$6,Data!$1:$1,0)-1,1000,1)=IF(P$7="","Yes",P$7))*ROW(Data!$C$1:$C$1009),ROW(P77)-ROW(P$7)),1)),"")</f>
        <v>One American News</v>
      </c>
      <c r="Q77" s="43" t="str">
        <f ca="1">IF(R77="","",IF(INDEX(Data!$BR:$BR,MATCH(R77,Data!$A:$A,0),1)=0,"",INDEX(Data!$BR:$BR,MATCH(R77,Data!$A:$A,0),1)))</f>
        <v/>
      </c>
      <c r="R77" s="43" t="str" cm="1">
        <f t="array" aca="1" ref="R77" ca="1">IFERROR(_xlfn.SINGLE(INDEX(Data!$A$1:R$1009,_xlfn.AGGREGATE(15,6,(OFFSET(Data!$A$1,0,MATCH(R$6,Data!$1:$1,0)-1,1000,1)=IF(R$7="","Yes",R$7))/(OFFSET(Data!$A$1,0,MATCH(R$6,Data!$1:$1,0)-1,1000,1)=IF(R$7="","Yes",R$7))*ROW(Data!$C$1:$C$1009),ROW(R77)-ROW(R$7)),1)),"")</f>
        <v>Investigation Discovery</v>
      </c>
      <c r="S77" s="43" t="str">
        <f ca="1">IF(T77="","",IF(INDEX(Data!$BR:$BR,MATCH(T77,Data!$A:$A,0),1)=0,"",INDEX(Data!$BR:$BR,MATCH(T77,Data!$A:$A,0),1)))</f>
        <v/>
      </c>
      <c r="T77" s="43" t="str" cm="1">
        <f t="array" aca="1" ref="T77" ca="1">IFERROR(_xlfn.SINGLE(INDEX(Data!$A$1:S$1009,_xlfn.AGGREGATE(15,6,(OFFSET(Data!$A$1,0,MATCH(T$6,Data!$1:$1,0)-1,1000,1)=IF(T$7="","Yes",T$7))/(OFFSET(Data!$A$1,0,MATCH(T$6,Data!$1:$1,0)-1,1000,1)=IF(T$7="","Yes",T$7))*ROW(Data!$C$1:$C$1009),ROW(T77)-ROW(T$7)),1)),"")</f>
        <v>IFC</v>
      </c>
      <c r="U77" s="43" t="str">
        <f ca="1">IF(V77="","",IF(INDEX(Data!$BR:$BR,MATCH(V77,Data!$A:$A,0),1)=0,"",INDEX(Data!$BR:$BR,MATCH(V77,Data!$A:$A,0),1)))</f>
        <v/>
      </c>
      <c r="V77" s="43" t="str" cm="1">
        <f t="array" aca="1" ref="V77" ca="1">IFERROR(_xlfn.SINGLE(INDEX(Data!$A$1:T$1009,_xlfn.AGGREGATE(15,6,(OFFSET(Data!$A$1,0,MATCH(V$6,Data!$1:$1,0)-1,1000,1)=IF(V$7="","Yes",V$7))/(OFFSET(Data!$A$1,0,MATCH(V$6,Data!$1:$1,0)-1,1000,1)=IF(V$7="","Yes",V$7))*ROW(Data!$C$1:$C$1009),ROW(V77)-ROW(V$7)),1)),"")</f>
        <v>Hallmark</v>
      </c>
      <c r="W77" s="43" t="str">
        <f ca="1">IF(X77="","",IF(INDEX(Data!$BR:$BR,MATCH(X77,Data!$A:$A,0),1)=0,"",INDEX(Data!$BR:$BR,MATCH(X77,Data!$A:$A,0),1)))</f>
        <v/>
      </c>
      <c r="X77" s="43" t="str" cm="1">
        <f t="array" aca="1" ref="X77" ca="1">IFERROR(_xlfn.SINGLE(INDEX(Data!$A$1:Y$1009,_xlfn.AGGREGATE(15,6,(OFFSET(Data!$A$1,0,MATCH(X$6,Data!$1:$1,0)-1,1000,1)=IF(X$7="","Yes",X$7))/(OFFSET(Data!$A$1,0,MATCH(X$6,Data!$1:$1,0)-1,1000,1)=IF(X$7="","Yes",X$7))*ROW(Data!$C$1:$C$1009),ROW(X77)-ROW(X$7)),1)),"")</f>
        <v>National Geographic</v>
      </c>
      <c r="Y77" s="43" t="str">
        <f ca="1">IF(Z77="","",IF(INDEX(Data!$BR:$BR,MATCH(Z77,Data!$A:$A,0),1)=0,"",INDEX(Data!$BR:$BR,MATCH(Z77,Data!$A:$A,0),1)))</f>
        <v/>
      </c>
      <c r="Z77" s="43" t="str" cm="1">
        <f t="array" aca="1" ref="Z77" ca="1">IFERROR(_xlfn.SINGLE(INDEX(Data!$A$1:AA$1009,_xlfn.AGGREGATE(15,6,(OFFSET(Data!$A$1,0,MATCH(Z$6,Data!$1:$1,0)-1,1000,1)=IF(Z$7="","Yes",Z$7))/(OFFSET(Data!$A$1,0,MATCH(Z$6,Data!$1:$1,0)-1,1000,1)=IF(Z$7="","Yes",Z$7))*ROW(Data!$C$1:$C$1009),ROW(Z77)-ROW(Z$7)),1)),"")</f>
        <v>Own</v>
      </c>
      <c r="AA77" s="43" t="str">
        <f ca="1">IF(AB77="","",IF(INDEX(Data!$BR:$BR,MATCH(AB77,Data!$A:$A,0),1)=0,"",INDEX(Data!$BR:$BR,MATCH(AB77,Data!$A:$A,0),1)))</f>
        <v/>
      </c>
      <c r="AB77" s="43" t="str" cm="1">
        <f t="array" aca="1" ref="AB77" ca="1">IFERROR(_xlfn.SINGLE(INDEX(Data!$A$1:AC$1009,_xlfn.AGGREGATE(15,6,(OFFSET(Data!$A$1,0,MATCH(AB$6,Data!$1:$1,0)-1,1000,1)=IF(AB$7="","Yes",AB$7))/(OFFSET(Data!$A$1,0,MATCH(AB$6,Data!$1:$1,0)-1,1000,1)=IF(AB$7="","Yes",AB$7))*ROW(Data!$C$1:$C$1009),ROW(AB77)-ROW(AB$7)),1)),"")</f>
        <v/>
      </c>
      <c r="AC77" s="43" t="str">
        <f ca="1">IF(AD77="","",IF(INDEX(Data!$BR:$BR,MATCH(AD77,Data!$A:$A,0),1)=0,"",INDEX(Data!$BR:$BR,MATCH(AD77,Data!$A:$A,0),1)))</f>
        <v/>
      </c>
      <c r="AD77" s="43" t="str" cm="1">
        <f t="array" aca="1" ref="AD77" ca="1">IFERROR(_xlfn.SINGLE(INDEX(Data!$A$1:AE$1009,_xlfn.AGGREGATE(15,6,(OFFSET(Data!$A$1,0,MATCH(AD$6,Data!$1:$1,0)-1,1000,1)=IF(AD$7="","Yes",AD$7))/(OFFSET(Data!$A$1,0,MATCH(AD$6,Data!$1:$1,0)-1,1000,1)=IF(AD$7="","Yes",AD$7))*ROW(Data!$C$1:$C$1009),ROW(AD77)-ROW(AD$7)),1)),"")</f>
        <v>Nick Jr.</v>
      </c>
      <c r="AE77" s="43" t="str">
        <f ca="1">IF(AF77="","",IF(INDEX(Data!$BR:$BR,MATCH(AF77,Data!$A:$A,0),1)=0,"",INDEX(Data!$BR:$BR,MATCH(AF77,Data!$A:$A,0),1)))</f>
        <v/>
      </c>
      <c r="AF77" s="43" t="str" cm="1">
        <f t="array" aca="1" ref="AF77" ca="1">IFERROR(_xlfn.SINGLE(INDEX(Data!$A$1:AM$1009,_xlfn.AGGREGATE(15,6,(OFFSET(Data!$A$1,0,MATCH(AF$6,Data!$1:$1,0)-1,1000,1)=IF(AF$7="","Yes",AF$7))/(OFFSET(Data!$A$1,0,MATCH(AF$6,Data!$1:$1,0)-1,1000,1)=IF(AF$7="","Yes",AF$7))*ROW(Data!$C$1:$C$1009),ROW(AF77)-ROW(AF$7)),1)),"")</f>
        <v/>
      </c>
      <c r="AG77" s="43" t="str">
        <f ca="1">IF(AH77="","",IF(INDEX(Data!$BR:$BR,MATCH(AH77,Data!$A:$A,0),1)=0,"",INDEX(Data!$BR:$BR,MATCH(AH77,Data!$A:$A,0),1)))</f>
        <v/>
      </c>
      <c r="AH77" s="43" t="str" cm="1">
        <f t="array" aca="1" ref="AH77" ca="1">IFERROR(_xlfn.SINGLE(INDEX(Data!$A$1:AO$1009,_xlfn.AGGREGATE(15,6,(OFFSET(Data!$A$1,0,MATCH(AH$6,Data!$1:$1,0)-1,1000,1)=IF(AH$7="","Yes",AH$7))/(OFFSET(Data!$A$1,0,MATCH(AH$6,Data!$1:$1,0)-1,1000,1)=IF(AH$7="","Yes",AH$7))*ROW(Data!$C$1:$C$1009),ROW(AH77)-ROW(AH$7)),1)),"")</f>
        <v/>
      </c>
      <c r="AI77" s="43" t="str">
        <f ca="1">IF(AJ77="","",IF(INDEX(Data!$BR:$BR,MATCH(AJ77,Data!$A:$A,0),1)=0,"",INDEX(Data!$BR:$BR,MATCH(AJ77,Data!$A:$A,0),1)))</f>
        <v/>
      </c>
      <c r="AJ77" s="43" t="str" cm="1">
        <f t="array" aca="1" ref="AJ77" ca="1">IFERROR(_xlfn.SINGLE(INDEX(Data!$A$1:AQ$1009,_xlfn.AGGREGATE(15,6,(OFFSET(Data!$A$1,0,MATCH(AJ$6,Data!$1:$1,0)-1,1000,1)=IF(AJ$7="","Yes",AJ$7))/(OFFSET(Data!$A$1,0,MATCH(AJ$6,Data!$1:$1,0)-1,1000,1)=IF(AJ$7="","Yes",AJ$7))*ROW(Data!$C$1:$C$1009),ROW(AJ77)-ROW(AJ$7)),1)),"")</f>
        <v/>
      </c>
      <c r="AK77" s="43" t="str">
        <f ca="1">IF(AL77="","",IF(INDEX(Data!$BR:$BR,MATCH(AL77,Data!$A:$A,0),1)=0,"",INDEX(Data!$BR:$BR,MATCH(AL77,Data!$A:$A,0),1)))</f>
        <v/>
      </c>
      <c r="AL77" s="43" t="str" cm="1">
        <f t="array" aca="1" ref="AL77" ca="1">IFERROR(_xlfn.SINGLE(INDEX(Data!$A$1:AS$1009,_xlfn.AGGREGATE(15,6,(OFFSET(Data!$A$1,0,MATCH(AL$6,Data!$1:$1,0)-1,1000,1)=IF(AL$7="","Yes",AL$7))/(OFFSET(Data!$A$1,0,MATCH(AL$6,Data!$1:$1,0)-1,1000,1)=IF(AL$7="","Yes",AL$7))*ROW(Data!$C$1:$C$1009),ROW(AL77)-ROW(AL$7)),1)),"")</f>
        <v/>
      </c>
      <c r="AM77" s="43" t="str">
        <f ca="1">IF(AN77="","",IF(INDEX(Data!$BR:$BR,MATCH(AN77,Data!$A:$A,0),1)=0,"",INDEX(Data!$BR:$BR,MATCH(AN77,Data!$A:$A,0),1)))</f>
        <v/>
      </c>
      <c r="AN77" s="43" t="str" cm="1">
        <f t="array" aca="1" ref="AN77" ca="1">IFERROR(_xlfn.SINGLE(INDEX(Data!$A$1:AU$1009,_xlfn.AGGREGATE(15,6,(OFFSET(Data!$A$1,0,MATCH(AN$6,Data!$1:$1,0)-1,1000,1)=IF(AN$7="","Yes",AN$7))/(OFFSET(Data!$A$1,0,MATCH(AN$6,Data!$1:$1,0)-1,1000,1)=IF(AN$7="","Yes",AN$7))*ROW(Data!$C$1:$C$1009),ROW(AN77)-ROW(AN$7)),1)),"")</f>
        <v/>
      </c>
    </row>
    <row r="78" spans="1:40" ht="24" x14ac:dyDescent="0.4">
      <c r="A78" s="43" t="str">
        <f ca="1">IF(B78="","",IF(INDEX(Data!$BR:$BR,MATCH(B78,Data!$A:$A,0),1)=0,"",INDEX(Data!$BR:$BR,MATCH(B78,Data!$A:$A,0),1)))</f>
        <v/>
      </c>
      <c r="B78" s="43" t="str" cm="1">
        <f t="array" aca="1" ref="B78" ca="1">IFERROR(_xlfn.SINGLE(INDEX(Data!A$1:$A$1007,_xlfn.AGGREGATE(15,6,(OFFSET(Data!$A$1,0,MATCH(B$6,Data!$1:$1,0)-1,1000,1)=IF(B$7="","Yes",B$7))/(OFFSET(Data!$A$1,0,MATCH(B$6,Data!$1:$1,0)-1,1000,1)=IF(B$7="","Yes",B$7))*ROW(Data!$C$1:$C$1007),ROW(B78)-ROW(B$7)),1)),"")</f>
        <v/>
      </c>
      <c r="C78" s="43" t="str">
        <f ca="1">IF(D78="","",IF(INDEX(Data!$BR:$BR,MATCH(D78,Data!$A:$A,0),1)=0,"",INDEX(Data!$BR:$BR,MATCH(D78,Data!$A:$A,0),1)))</f>
        <v/>
      </c>
      <c r="D78" s="43" t="str" cm="1">
        <f t="array" aca="1" ref="D78" ca="1">IFERROR(_xlfn.SINGLE(INDEX(Data!$A$1:C$1007,_xlfn.AGGREGATE(15,6,(OFFSET(Data!$A$1,0,MATCH(D$6,Data!$1:$1,0)-1,1000,1)=IF(D$7="","Yes",D$7))/(OFFSET(Data!$A$1,0,MATCH(D$6,Data!$1:$1,0)-1,1000,1)=IF(D$7="","Yes",D$7))*ROW(Data!$C$1:$C$1007),ROW(D78)-ROW(D$7)),1)),"")</f>
        <v/>
      </c>
      <c r="E78" s="43" t="str">
        <f ca="1">IF(F78="","",IF(INDEX(Data!$BR:$BR,MATCH(F78,Data!$A:$A,0),1)=0,"",INDEX(Data!$BR:$BR,MATCH(F78,Data!$A:$A,0),1)))</f>
        <v/>
      </c>
      <c r="F78" s="43" t="str" cm="1">
        <f t="array" aca="1" ref="F78" ca="1">IFERROR(_xlfn.SINGLE(INDEX(Data!$A$1:E$1009,_xlfn.AGGREGATE(15,6,(OFFSET(Data!$A$1,0,MATCH(F$6,Data!$1:$1,0)-1,1000,1)=IF(F$7="","Yes",F$7))/(OFFSET(Data!$A$1,0,MATCH(F$6,Data!$1:$1,0)-1,1000,1)=IF(F$7="","Yes",F$7))*ROW(Data!$C$1:$C$1009),ROW(F78)-ROW(F$7)),1)),"")</f>
        <v/>
      </c>
      <c r="G78" s="43" t="str">
        <f ca="1">IF(H78="","",IF(INDEX(Data!$BR:$BR,MATCH(H78,Data!$A:$A,0),1)=0,"",INDEX(Data!$BR:$BR,MATCH(H78,Data!$A:$A,0),1)))</f>
        <v/>
      </c>
      <c r="H78" s="43" t="str" cm="1">
        <f t="array" aca="1" ref="H78" ca="1">IFERROR(_xlfn.SINGLE(INDEX(Data!$A$1:G$1009,_xlfn.AGGREGATE(15,6,(OFFSET(Data!$A$1,0,MATCH(H$6,Data!$1:$1,0)-1,1000,1)=IF(H$7="","Yes",H$7))/(OFFSET(Data!$A$1,0,MATCH(H$6,Data!$1:$1,0)-1,1000,1)=IF(H$7="","Yes",H$7))*ROW(Data!$C$1:$C$1009),ROW(H78)-ROW(H$7)),1)),"")</f>
        <v/>
      </c>
      <c r="I78" s="43" t="str">
        <f ca="1">IF(J78="","",IF(INDEX(Data!$BR:$BR,MATCH(J78,Data!$A:$A,0),1)=0,"",INDEX(Data!$BR:$BR,MATCH(J78,Data!$A:$A,0),1)))</f>
        <v/>
      </c>
      <c r="J78" s="43" t="str" cm="1">
        <f t="array" aca="1" ref="J78" ca="1">IFERROR(_xlfn.SINGLE(INDEX(Data!$A$1:J$1009,_xlfn.AGGREGATE(15,6,(OFFSET(Data!$A$1,0,MATCH(J$6,Data!$1:$1,0)-1,1000,1)=IF(J$7="","Yes",J$7))/(OFFSET(Data!$A$1,0,MATCH(J$6,Data!$1:$1,0)-1,1000,1)=IF(J$7="","Yes",J$7))*ROW(Data!$C$1:$C$1009),ROW(J78)-ROW(J$7)),1)),"")</f>
        <v/>
      </c>
      <c r="K78" s="43" t="str">
        <f ca="1">IF(L78="","",IF(INDEX(Data!$BR:$BR,MATCH(L78,Data!$A:$A,0),1)=0,"",INDEX(Data!$BR:$BR,MATCH(L78,Data!$A:$A,0),1)))</f>
        <v/>
      </c>
      <c r="L78" s="43" t="str" cm="1">
        <f t="array" aca="1" ref="L78" ca="1">IFERROR(_xlfn.SINGLE(INDEX(Data!$A$1:L$1009,_xlfn.AGGREGATE(15,6,(OFFSET(Data!$A$1,0,MATCH(L$6,Data!$1:$1,0)-1,1000,1)=IF(L$7="","Yes",L$7))/(OFFSET(Data!$A$1,0,MATCH(L$6,Data!$1:$1,0)-1,1000,1)=IF(L$7="","Yes",L$7))*ROW(Data!$C$1:$C$1009),ROW(L78)-ROW(L$7)),1)),"")</f>
        <v>Telemundo</v>
      </c>
      <c r="M78" s="43" t="str">
        <f ca="1">IF(N78="","",IF(INDEX(Data!$BR:$BR,MATCH(N78,Data!$A:$A,0),1)=0,"",INDEX(Data!$BR:$BR,MATCH(N78,Data!$A:$A,0),1)))</f>
        <v/>
      </c>
      <c r="N78" s="43" t="str" cm="1">
        <f t="array" aca="1" ref="N78" ca="1">IFERROR(_xlfn.SINGLE(INDEX(Data!$A$1:N$1009,_xlfn.AGGREGATE(15,6,(OFFSET(Data!$A$1,0,MATCH(N$6,Data!$1:$1,0)-1,1000,1)=IF(N$7="","Yes",N$7))/(OFFSET(Data!$A$1,0,MATCH(N$6,Data!$1:$1,0)-1,1000,1)=IF(N$7="","Yes",N$7))*ROW(Data!$C$1:$C$1009),ROW(N78)-ROW(N$7)),1)),"")</f>
        <v>USA Network</v>
      </c>
      <c r="O78" s="43" t="str">
        <f ca="1">IF(P78="","",IF(INDEX(Data!$BR:$BR,MATCH(P78,Data!$A:$A,0),1)=0,"",INDEX(Data!$BR:$BR,MATCH(P78,Data!$A:$A,0),1)))</f>
        <v/>
      </c>
      <c r="P78" s="43" t="str" cm="1">
        <f t="array" aca="1" ref="P78" ca="1">IFERROR(_xlfn.SINGLE(INDEX(Data!$A$1:Q$1009,_xlfn.AGGREGATE(15,6,(OFFSET(Data!$A$1,0,MATCH(P$6,Data!$1:$1,0)-1,1000,1)=IF(P$7="","Yes",P$7))/(OFFSET(Data!$A$1,0,MATCH(P$6,Data!$1:$1,0)-1,1000,1)=IF(P$7="","Yes",P$7))*ROW(Data!$C$1:$C$1009),ROW(P78)-ROW(P$7)),1)),"")</f>
        <v>Own</v>
      </c>
      <c r="Q78" s="43" t="str">
        <f ca="1">IF(R78="","",IF(INDEX(Data!$BR:$BR,MATCH(R78,Data!$A:$A,0),1)=0,"",INDEX(Data!$BR:$BR,MATCH(R78,Data!$A:$A,0),1)))</f>
        <v/>
      </c>
      <c r="R78" s="43" t="str" cm="1">
        <f t="array" aca="1" ref="R78" ca="1">IFERROR(_xlfn.SINGLE(INDEX(Data!$A$1:R$1009,_xlfn.AGGREGATE(15,6,(OFFSET(Data!$A$1,0,MATCH(R$6,Data!$1:$1,0)-1,1000,1)=IF(R$7="","Yes",R$7))/(OFFSET(Data!$A$1,0,MATCH(R$6,Data!$1:$1,0)-1,1000,1)=IF(R$7="","Yes",R$7))*ROW(Data!$C$1:$C$1009),ROW(R78)-ROW(R$7)),1)),"")</f>
        <v>Justice Central</v>
      </c>
      <c r="S78" s="43" t="str">
        <f ca="1">IF(T78="","",IF(INDEX(Data!$BR:$BR,MATCH(T78,Data!$A:$A,0),1)=0,"",INDEX(Data!$BR:$BR,MATCH(T78,Data!$A:$A,0),1)))</f>
        <v/>
      </c>
      <c r="T78" s="43" t="str" cm="1">
        <f t="array" aca="1" ref="T78" ca="1">IFERROR(_xlfn.SINGLE(INDEX(Data!$A$1:S$1009,_xlfn.AGGREGATE(15,6,(OFFSET(Data!$A$1,0,MATCH(T$6,Data!$1:$1,0)-1,1000,1)=IF(T$7="","Yes",T$7))/(OFFSET(Data!$A$1,0,MATCH(T$6,Data!$1:$1,0)-1,1000,1)=IF(T$7="","Yes",T$7))*ROW(Data!$C$1:$C$1009),ROW(T78)-ROW(T$7)),1)),"")</f>
        <v>Investigation Discovery</v>
      </c>
      <c r="U78" s="43" t="str">
        <f ca="1">IF(V78="","",IF(INDEX(Data!$BR:$BR,MATCH(V78,Data!$A:$A,0),1)=0,"",INDEX(Data!$BR:$BR,MATCH(V78,Data!$A:$A,0),1)))</f>
        <v/>
      </c>
      <c r="V78" s="43" t="str" cm="1">
        <f t="array" aca="1" ref="V78" ca="1">IFERROR(_xlfn.SINGLE(INDEX(Data!$A$1:T$1009,_xlfn.AGGREGATE(15,6,(OFFSET(Data!$A$1,0,MATCH(V$6,Data!$1:$1,0)-1,1000,1)=IF(V$7="","Yes",V$7))/(OFFSET(Data!$A$1,0,MATCH(V$6,Data!$1:$1,0)-1,1000,1)=IF(V$7="","Yes",V$7))*ROW(Data!$C$1:$C$1009),ROW(V78)-ROW(V$7)),1)),"")</f>
        <v>Hallmark Movies &amp; Mysteries</v>
      </c>
      <c r="W78" s="43">
        <f ca="1">IF(X78="","",IF(INDEX(Data!$BR:$BR,MATCH(X78,Data!$A:$A,0),1)=0,"",INDEX(Data!$BR:$BR,MATCH(X78,Data!$A:$A,0),1)))</f>
        <v>1</v>
      </c>
      <c r="X78" s="43" t="str" cm="1">
        <f t="array" aca="1" ref="X78" ca="1">IFERROR(_xlfn.SINGLE(INDEX(Data!$A$1:Y$1009,_xlfn.AGGREGATE(15,6,(OFFSET(Data!$A$1,0,MATCH(X$6,Data!$1:$1,0)-1,1000,1)=IF(X$7="","Yes",X$7))/(OFFSET(Data!$A$1,0,MATCH(X$6,Data!$1:$1,0)-1,1000,1)=IF(X$7="","Yes",X$7))*ROW(Data!$C$1:$C$1009),ROW(X78)-ROW(X$7)),1)),"")</f>
        <v>NBC</v>
      </c>
      <c r="Y78" s="43" t="str">
        <f ca="1">IF(Z78="","",IF(INDEX(Data!$BR:$BR,MATCH(Z78,Data!$A:$A,0),1)=0,"",INDEX(Data!$BR:$BR,MATCH(Z78,Data!$A:$A,0),1)))</f>
        <v/>
      </c>
      <c r="Z78" s="43" t="str" cm="1">
        <f t="array" aca="1" ref="Z78" ca="1">IFERROR(_xlfn.SINGLE(INDEX(Data!$A$1:AA$1009,_xlfn.AGGREGATE(15,6,(OFFSET(Data!$A$1,0,MATCH(Z$6,Data!$1:$1,0)-1,1000,1)=IF(Z$7="","Yes",Z$7))/(OFFSET(Data!$A$1,0,MATCH(Z$6,Data!$1:$1,0)-1,1000,1)=IF(Z$7="","Yes",Z$7))*ROW(Data!$C$1:$C$1009),ROW(Z78)-ROW(Z$7)),1)),"")</f>
        <v>Oxygen</v>
      </c>
      <c r="AA78" s="43" t="str">
        <f ca="1">IF(AB78="","",IF(INDEX(Data!$BR:$BR,MATCH(AB78,Data!$A:$A,0),1)=0,"",INDEX(Data!$BR:$BR,MATCH(AB78,Data!$A:$A,0),1)))</f>
        <v/>
      </c>
      <c r="AB78" s="43" t="str" cm="1">
        <f t="array" aca="1" ref="AB78" ca="1">IFERROR(_xlfn.SINGLE(INDEX(Data!$A$1:AC$1009,_xlfn.AGGREGATE(15,6,(OFFSET(Data!$A$1,0,MATCH(AB$6,Data!$1:$1,0)-1,1000,1)=IF(AB$7="","Yes",AB$7))/(OFFSET(Data!$A$1,0,MATCH(AB$6,Data!$1:$1,0)-1,1000,1)=IF(AB$7="","Yes",AB$7))*ROW(Data!$C$1:$C$1009),ROW(AB78)-ROW(AB$7)),1)),"")</f>
        <v/>
      </c>
      <c r="AC78" s="43" t="str">
        <f ca="1">IF(AD78="","",IF(INDEX(Data!$BR:$BR,MATCH(AD78,Data!$A:$A,0),1)=0,"",INDEX(Data!$BR:$BR,MATCH(AD78,Data!$A:$A,0),1)))</f>
        <v/>
      </c>
      <c r="AD78" s="43" t="str" cm="1">
        <f t="array" aca="1" ref="AD78" ca="1">IFERROR(_xlfn.SINGLE(INDEX(Data!$A$1:AE$1009,_xlfn.AGGREGATE(15,6,(OFFSET(Data!$A$1,0,MATCH(AD$6,Data!$1:$1,0)-1,1000,1)=IF(AD$7="","Yes",AD$7))/(OFFSET(Data!$A$1,0,MATCH(AD$6,Data!$1:$1,0)-1,1000,1)=IF(AD$7="","Yes",AD$7))*ROW(Data!$C$1:$C$1009),ROW(AD78)-ROW(AD$7)),1)),"")</f>
        <v>Nickelodeon</v>
      </c>
      <c r="AE78" s="43" t="str">
        <f ca="1">IF(AF78="","",IF(INDEX(Data!$BR:$BR,MATCH(AF78,Data!$A:$A,0),1)=0,"",INDEX(Data!$BR:$BR,MATCH(AF78,Data!$A:$A,0),1)))</f>
        <v/>
      </c>
      <c r="AF78" s="43" t="str" cm="1">
        <f t="array" aca="1" ref="AF78" ca="1">IFERROR(_xlfn.SINGLE(INDEX(Data!$A$1:AM$1009,_xlfn.AGGREGATE(15,6,(OFFSET(Data!$A$1,0,MATCH(AF$6,Data!$1:$1,0)-1,1000,1)=IF(AF$7="","Yes",AF$7))/(OFFSET(Data!$A$1,0,MATCH(AF$6,Data!$1:$1,0)-1,1000,1)=IF(AF$7="","Yes",AF$7))*ROW(Data!$C$1:$C$1009),ROW(AF78)-ROW(AF$7)),1)),"")</f>
        <v/>
      </c>
      <c r="AG78" s="43" t="str">
        <f ca="1">IF(AH78="","",IF(INDEX(Data!$BR:$BR,MATCH(AH78,Data!$A:$A,0),1)=0,"",INDEX(Data!$BR:$BR,MATCH(AH78,Data!$A:$A,0),1)))</f>
        <v/>
      </c>
      <c r="AH78" s="43" t="str" cm="1">
        <f t="array" aca="1" ref="AH78" ca="1">IFERROR(_xlfn.SINGLE(INDEX(Data!$A$1:AO$1009,_xlfn.AGGREGATE(15,6,(OFFSET(Data!$A$1,0,MATCH(AH$6,Data!$1:$1,0)-1,1000,1)=IF(AH$7="","Yes",AH$7))/(OFFSET(Data!$A$1,0,MATCH(AH$6,Data!$1:$1,0)-1,1000,1)=IF(AH$7="","Yes",AH$7))*ROW(Data!$C$1:$C$1009),ROW(AH78)-ROW(AH$7)),1)),"")</f>
        <v/>
      </c>
      <c r="AI78" s="43" t="str">
        <f ca="1">IF(AJ78="","",IF(INDEX(Data!$BR:$BR,MATCH(AJ78,Data!$A:$A,0),1)=0,"",INDEX(Data!$BR:$BR,MATCH(AJ78,Data!$A:$A,0),1)))</f>
        <v/>
      </c>
      <c r="AJ78" s="43" t="str" cm="1">
        <f t="array" aca="1" ref="AJ78" ca="1">IFERROR(_xlfn.SINGLE(INDEX(Data!$A$1:AQ$1009,_xlfn.AGGREGATE(15,6,(OFFSET(Data!$A$1,0,MATCH(AJ$6,Data!$1:$1,0)-1,1000,1)=IF(AJ$7="","Yes",AJ$7))/(OFFSET(Data!$A$1,0,MATCH(AJ$6,Data!$1:$1,0)-1,1000,1)=IF(AJ$7="","Yes",AJ$7))*ROW(Data!$C$1:$C$1009),ROW(AJ78)-ROW(AJ$7)),1)),"")</f>
        <v/>
      </c>
      <c r="AK78" s="43" t="str">
        <f ca="1">IF(AL78="","",IF(INDEX(Data!$BR:$BR,MATCH(AL78,Data!$A:$A,0),1)=0,"",INDEX(Data!$BR:$BR,MATCH(AL78,Data!$A:$A,0),1)))</f>
        <v/>
      </c>
      <c r="AL78" s="43" t="str" cm="1">
        <f t="array" aca="1" ref="AL78" ca="1">IFERROR(_xlfn.SINGLE(INDEX(Data!$A$1:AS$1009,_xlfn.AGGREGATE(15,6,(OFFSET(Data!$A$1,0,MATCH(AL$6,Data!$1:$1,0)-1,1000,1)=IF(AL$7="","Yes",AL$7))/(OFFSET(Data!$A$1,0,MATCH(AL$6,Data!$1:$1,0)-1,1000,1)=IF(AL$7="","Yes",AL$7))*ROW(Data!$C$1:$C$1009),ROW(AL78)-ROW(AL$7)),1)),"")</f>
        <v/>
      </c>
      <c r="AM78" s="43" t="str">
        <f ca="1">IF(AN78="","",IF(INDEX(Data!$BR:$BR,MATCH(AN78,Data!$A:$A,0),1)=0,"",INDEX(Data!$BR:$BR,MATCH(AN78,Data!$A:$A,0),1)))</f>
        <v/>
      </c>
      <c r="AN78" s="43" t="str" cm="1">
        <f t="array" aca="1" ref="AN78" ca="1">IFERROR(_xlfn.SINGLE(INDEX(Data!$A$1:AU$1009,_xlfn.AGGREGATE(15,6,(OFFSET(Data!$A$1,0,MATCH(AN$6,Data!$1:$1,0)-1,1000,1)=IF(AN$7="","Yes",AN$7))/(OFFSET(Data!$A$1,0,MATCH(AN$6,Data!$1:$1,0)-1,1000,1)=IF(AN$7="","Yes",AN$7))*ROW(Data!$C$1:$C$1009),ROW(AN78)-ROW(AN$7)),1)),"")</f>
        <v/>
      </c>
    </row>
    <row r="79" spans="1:40" ht="24" x14ac:dyDescent="0.4">
      <c r="A79" s="43" t="str">
        <f ca="1">IF(B79="","",IF(INDEX(Data!$BR:$BR,MATCH(B79,Data!$A:$A,0),1)=0,"",INDEX(Data!$BR:$BR,MATCH(B79,Data!$A:$A,0),1)))</f>
        <v/>
      </c>
      <c r="B79" s="43" t="str" cm="1">
        <f t="array" aca="1" ref="B79" ca="1">IFERROR(_xlfn.SINGLE(INDEX(Data!A$1:$A$1007,_xlfn.AGGREGATE(15,6,(OFFSET(Data!$A$1,0,MATCH(B$6,Data!$1:$1,0)-1,1000,1)=IF(B$7="","Yes",B$7))/(OFFSET(Data!$A$1,0,MATCH(B$6,Data!$1:$1,0)-1,1000,1)=IF(B$7="","Yes",B$7))*ROW(Data!$C$1:$C$1007),ROW(B79)-ROW(B$7)),1)),"")</f>
        <v/>
      </c>
      <c r="C79" s="43" t="str">
        <f ca="1">IF(D79="","",IF(INDEX(Data!$BR:$BR,MATCH(D79,Data!$A:$A,0),1)=0,"",INDEX(Data!$BR:$BR,MATCH(D79,Data!$A:$A,0),1)))</f>
        <v/>
      </c>
      <c r="D79" s="43" t="str" cm="1">
        <f t="array" aca="1" ref="D79" ca="1">IFERROR(_xlfn.SINGLE(INDEX(Data!$A$1:C$1007,_xlfn.AGGREGATE(15,6,(OFFSET(Data!$A$1,0,MATCH(D$6,Data!$1:$1,0)-1,1000,1)=IF(D$7="","Yes",D$7))/(OFFSET(Data!$A$1,0,MATCH(D$6,Data!$1:$1,0)-1,1000,1)=IF(D$7="","Yes",D$7))*ROW(Data!$C$1:$C$1007),ROW(D79)-ROW(D$7)),1)),"")</f>
        <v/>
      </c>
      <c r="E79" s="43" t="str">
        <f ca="1">IF(F79="","",IF(INDEX(Data!$BR:$BR,MATCH(F79,Data!$A:$A,0),1)=0,"",INDEX(Data!$BR:$BR,MATCH(F79,Data!$A:$A,0),1)))</f>
        <v/>
      </c>
      <c r="F79" s="43" t="str" cm="1">
        <f t="array" aca="1" ref="F79" ca="1">IFERROR(_xlfn.SINGLE(INDEX(Data!$A$1:E$1009,_xlfn.AGGREGATE(15,6,(OFFSET(Data!$A$1,0,MATCH(F$6,Data!$1:$1,0)-1,1000,1)=IF(F$7="","Yes",F$7))/(OFFSET(Data!$A$1,0,MATCH(F$6,Data!$1:$1,0)-1,1000,1)=IF(F$7="","Yes",F$7))*ROW(Data!$C$1:$C$1009),ROW(F79)-ROW(F$7)),1)),"")</f>
        <v/>
      </c>
      <c r="G79" s="43" t="str">
        <f ca="1">IF(H79="","",IF(INDEX(Data!$BR:$BR,MATCH(H79,Data!$A:$A,0),1)=0,"",INDEX(Data!$BR:$BR,MATCH(H79,Data!$A:$A,0),1)))</f>
        <v/>
      </c>
      <c r="H79" s="43" t="str" cm="1">
        <f t="array" aca="1" ref="H79" ca="1">IFERROR(_xlfn.SINGLE(INDEX(Data!$A$1:G$1009,_xlfn.AGGREGATE(15,6,(OFFSET(Data!$A$1,0,MATCH(H$6,Data!$1:$1,0)-1,1000,1)=IF(H$7="","Yes",H$7))/(OFFSET(Data!$A$1,0,MATCH(H$6,Data!$1:$1,0)-1,1000,1)=IF(H$7="","Yes",H$7))*ROW(Data!$C$1:$C$1009),ROW(H79)-ROW(H$7)),1)),"")</f>
        <v/>
      </c>
      <c r="I79" s="43" t="str">
        <f ca="1">IF(J79="","",IF(INDEX(Data!$BR:$BR,MATCH(J79,Data!$A:$A,0),1)=0,"",INDEX(Data!$BR:$BR,MATCH(J79,Data!$A:$A,0),1)))</f>
        <v/>
      </c>
      <c r="J79" s="43" t="str" cm="1">
        <f t="array" aca="1" ref="J79" ca="1">IFERROR(_xlfn.SINGLE(INDEX(Data!$A$1:J$1009,_xlfn.AGGREGATE(15,6,(OFFSET(Data!$A$1,0,MATCH(J$6,Data!$1:$1,0)-1,1000,1)=IF(J$7="","Yes",J$7))/(OFFSET(Data!$A$1,0,MATCH(J$6,Data!$1:$1,0)-1,1000,1)=IF(J$7="","Yes",J$7))*ROW(Data!$C$1:$C$1009),ROW(J79)-ROW(J$7)),1)),"")</f>
        <v/>
      </c>
      <c r="K79" s="43" t="str">
        <f ca="1">IF(L79="","",IF(INDEX(Data!$BR:$BR,MATCH(L79,Data!$A:$A,0),1)=0,"",INDEX(Data!$BR:$BR,MATCH(L79,Data!$A:$A,0),1)))</f>
        <v/>
      </c>
      <c r="L79" s="43" t="str" cm="1">
        <f t="array" aca="1" ref="L79" ca="1">IFERROR(_xlfn.SINGLE(INDEX(Data!$A$1:L$1009,_xlfn.AGGREGATE(15,6,(OFFSET(Data!$A$1,0,MATCH(L$6,Data!$1:$1,0)-1,1000,1)=IF(L$7="","Yes",L$7))/(OFFSET(Data!$A$1,0,MATCH(L$6,Data!$1:$1,0)-1,1000,1)=IF(L$7="","Yes",L$7))*ROW(Data!$C$1:$C$1009),ROW(L79)-ROW(L$7)),1)),"")</f>
        <v>Tennis Channel</v>
      </c>
      <c r="M79" s="43" t="str">
        <f ca="1">IF(N79="","",IF(INDEX(Data!$BR:$BR,MATCH(N79,Data!$A:$A,0),1)=0,"",INDEX(Data!$BR:$BR,MATCH(N79,Data!$A:$A,0),1)))</f>
        <v/>
      </c>
      <c r="N79" s="43" t="str" cm="1">
        <f t="array" aca="1" ref="N79" ca="1">IFERROR(_xlfn.SINGLE(INDEX(Data!$A$1:N$1009,_xlfn.AGGREGATE(15,6,(OFFSET(Data!$A$1,0,MATCH(N$6,Data!$1:$1,0)-1,1000,1)=IF(N$7="","Yes",N$7))/(OFFSET(Data!$A$1,0,MATCH(N$6,Data!$1:$1,0)-1,1000,1)=IF(N$7="","Yes",N$7))*ROW(Data!$C$1:$C$1009),ROW(N79)-ROW(N$7)),1)),"")</f>
        <v>VH1</v>
      </c>
      <c r="O79" s="43" t="str">
        <f ca="1">IF(P79="","",IF(INDEX(Data!$BR:$BR,MATCH(P79,Data!$A:$A,0),1)=0,"",INDEX(Data!$BR:$BR,MATCH(P79,Data!$A:$A,0),1)))</f>
        <v/>
      </c>
      <c r="P79" s="43" t="str" cm="1">
        <f t="array" aca="1" ref="P79" ca="1">IFERROR(_xlfn.SINGLE(INDEX(Data!$A$1:Q$1009,_xlfn.AGGREGATE(15,6,(OFFSET(Data!$A$1,0,MATCH(P$6,Data!$1:$1,0)-1,1000,1)=IF(P$7="","Yes",P$7))/(OFFSET(Data!$A$1,0,MATCH(P$6,Data!$1:$1,0)-1,1000,1)=IF(P$7="","Yes",P$7))*ROW(Data!$C$1:$C$1009),ROW(P79)-ROW(P$7)),1)),"")</f>
        <v>Paramount Network</v>
      </c>
      <c r="Q79" s="43" t="str">
        <f ca="1">IF(R79="","",IF(INDEX(Data!$BR:$BR,MATCH(R79,Data!$A:$A,0),1)=0,"",INDEX(Data!$BR:$BR,MATCH(R79,Data!$A:$A,0),1)))</f>
        <v/>
      </c>
      <c r="R79" s="43" t="str" cm="1">
        <f t="array" aca="1" ref="R79" ca="1">IFERROR(_xlfn.SINGLE(INDEX(Data!$A$1:R$1009,_xlfn.AGGREGATE(15,6,(OFFSET(Data!$A$1,0,MATCH(R$6,Data!$1:$1,0)-1,1000,1)=IF(R$7="","Yes",R$7))/(OFFSET(Data!$A$1,0,MATCH(R$6,Data!$1:$1,0)-1,1000,1)=IF(R$7="","Yes",R$7))*ROW(Data!$C$1:$C$1009),ROW(R79)-ROW(R$7)),1)),"")</f>
        <v>Lifetime</v>
      </c>
      <c r="S79" s="43" t="str">
        <f ca="1">IF(T79="","",IF(INDEX(Data!$BR:$BR,MATCH(T79,Data!$A:$A,0),1)=0,"",INDEX(Data!$BR:$BR,MATCH(T79,Data!$A:$A,0),1)))</f>
        <v/>
      </c>
      <c r="T79" s="43" t="str" cm="1">
        <f t="array" aca="1" ref="T79" ca="1">IFERROR(_xlfn.SINGLE(INDEX(Data!$A$1:S$1009,_xlfn.AGGREGATE(15,6,(OFFSET(Data!$A$1,0,MATCH(T$6,Data!$1:$1,0)-1,1000,1)=IF(T$7="","Yes",T$7))/(OFFSET(Data!$A$1,0,MATCH(T$6,Data!$1:$1,0)-1,1000,1)=IF(T$7="","Yes",T$7))*ROW(Data!$C$1:$C$1009),ROW(T79)-ROW(T$7)),1)),"")</f>
        <v>Justice Central</v>
      </c>
      <c r="U79" s="43" t="str">
        <f ca="1">IF(V79="","",IF(INDEX(Data!$BR:$BR,MATCH(V79,Data!$A:$A,0),1)=0,"",INDEX(Data!$BR:$BR,MATCH(V79,Data!$A:$A,0),1)))</f>
        <v/>
      </c>
      <c r="V79" s="43" t="str" cm="1">
        <f t="array" aca="1" ref="V79" ca="1">IFERROR(_xlfn.SINGLE(INDEX(Data!$A$1:T$1009,_xlfn.AGGREGATE(15,6,(OFFSET(Data!$A$1,0,MATCH(V$6,Data!$1:$1,0)-1,1000,1)=IF(V$7="","Yes",V$7))/(OFFSET(Data!$A$1,0,MATCH(V$6,Data!$1:$1,0)-1,1000,1)=IF(V$7="","Yes",V$7))*ROW(Data!$C$1:$C$1009),ROW(V79)-ROW(V$7)),1)),"")</f>
        <v>HGTV</v>
      </c>
      <c r="W79" s="43" t="str">
        <f ca="1">IF(X79="","",IF(INDEX(Data!$BR:$BR,MATCH(X79,Data!$A:$A,0),1)=0,"",INDEX(Data!$BR:$BR,MATCH(X79,Data!$A:$A,0),1)))</f>
        <v/>
      </c>
      <c r="X79" s="43" t="str" cm="1">
        <f t="array" aca="1" ref="X79" ca="1">IFERROR(_xlfn.SINGLE(INDEX(Data!$A$1:Y$1009,_xlfn.AGGREGATE(15,6,(OFFSET(Data!$A$1,0,MATCH(X$6,Data!$1:$1,0)-1,1000,1)=IF(X$7="","Yes",X$7))/(OFFSET(Data!$A$1,0,MATCH(X$6,Data!$1:$1,0)-1,1000,1)=IF(X$7="","Yes",X$7))*ROW(Data!$C$1:$C$1009),ROW(X79)-ROW(X$7)),1)),"")</f>
        <v>NBC Sports Network</v>
      </c>
      <c r="Y79" s="43" t="str">
        <f ca="1">IF(Z79="","",IF(INDEX(Data!$BR:$BR,MATCH(Z79,Data!$A:$A,0),1)=0,"",INDEX(Data!$BR:$BR,MATCH(Z79,Data!$A:$A,0),1)))</f>
        <v/>
      </c>
      <c r="Z79" s="43" t="str" cm="1">
        <f t="array" aca="1" ref="Z79" ca="1">IFERROR(_xlfn.SINGLE(INDEX(Data!$A$1:AA$1009,_xlfn.AGGREGATE(15,6,(OFFSET(Data!$A$1,0,MATCH(Z$6,Data!$1:$1,0)-1,1000,1)=IF(Z$7="","Yes",Z$7))/(OFFSET(Data!$A$1,0,MATCH(Z$6,Data!$1:$1,0)-1,1000,1)=IF(Z$7="","Yes",Z$7))*ROW(Data!$C$1:$C$1009),ROW(Z79)-ROW(Z$7)),1)),"")</f>
        <v>Paramount Network</v>
      </c>
      <c r="AA79" s="43" t="str">
        <f ca="1">IF(AB79="","",IF(INDEX(Data!$BR:$BR,MATCH(AB79,Data!$A:$A,0),1)=0,"",INDEX(Data!$BR:$BR,MATCH(AB79,Data!$A:$A,0),1)))</f>
        <v/>
      </c>
      <c r="AB79" s="43" t="str" cm="1">
        <f t="array" aca="1" ref="AB79" ca="1">IFERROR(_xlfn.SINGLE(INDEX(Data!$A$1:AC$1009,_xlfn.AGGREGATE(15,6,(OFFSET(Data!$A$1,0,MATCH(AB$6,Data!$1:$1,0)-1,1000,1)=IF(AB$7="","Yes",AB$7))/(OFFSET(Data!$A$1,0,MATCH(AB$6,Data!$1:$1,0)-1,1000,1)=IF(AB$7="","Yes",AB$7))*ROW(Data!$C$1:$C$1009),ROW(AB79)-ROW(AB$7)),1)),"")</f>
        <v/>
      </c>
      <c r="AC79" s="43" t="str">
        <f ca="1">IF(AD79="","",IF(INDEX(Data!$BR:$BR,MATCH(AD79,Data!$A:$A,0),1)=0,"",INDEX(Data!$BR:$BR,MATCH(AD79,Data!$A:$A,0),1)))</f>
        <v/>
      </c>
      <c r="AD79" s="43" t="str" cm="1">
        <f t="array" aca="1" ref="AD79" ca="1">IFERROR(_xlfn.SINGLE(INDEX(Data!$A$1:AE$1009,_xlfn.AGGREGATE(15,6,(OFFSET(Data!$A$1,0,MATCH(AD$6,Data!$1:$1,0)-1,1000,1)=IF(AD$7="","Yes",AD$7))/(OFFSET(Data!$A$1,0,MATCH(AD$6,Data!$1:$1,0)-1,1000,1)=IF(AD$7="","Yes",AD$7))*ROW(Data!$C$1:$C$1009),ROW(AD79)-ROW(AD$7)),1)),"")</f>
        <v>Olympic Channel</v>
      </c>
      <c r="AE79" s="43" t="str">
        <f ca="1">IF(AF79="","",IF(INDEX(Data!$BR:$BR,MATCH(AF79,Data!$A:$A,0),1)=0,"",INDEX(Data!$BR:$BR,MATCH(AF79,Data!$A:$A,0),1)))</f>
        <v/>
      </c>
      <c r="AF79" s="43" t="str" cm="1">
        <f t="array" aca="1" ref="AF79" ca="1">IFERROR(_xlfn.SINGLE(INDEX(Data!$A$1:AM$1009,_xlfn.AGGREGATE(15,6,(OFFSET(Data!$A$1,0,MATCH(AF$6,Data!$1:$1,0)-1,1000,1)=IF(AF$7="","Yes",AF$7))/(OFFSET(Data!$A$1,0,MATCH(AF$6,Data!$1:$1,0)-1,1000,1)=IF(AF$7="","Yes",AF$7))*ROW(Data!$C$1:$C$1009),ROW(AF79)-ROW(AF$7)),1)),"")</f>
        <v/>
      </c>
      <c r="AG79" s="43" t="str">
        <f ca="1">IF(AH79="","",IF(INDEX(Data!$BR:$BR,MATCH(AH79,Data!$A:$A,0),1)=0,"",INDEX(Data!$BR:$BR,MATCH(AH79,Data!$A:$A,0),1)))</f>
        <v/>
      </c>
      <c r="AH79" s="43" t="str" cm="1">
        <f t="array" aca="1" ref="AH79" ca="1">IFERROR(_xlfn.SINGLE(INDEX(Data!$A$1:AO$1009,_xlfn.AGGREGATE(15,6,(OFFSET(Data!$A$1,0,MATCH(AH$6,Data!$1:$1,0)-1,1000,1)=IF(AH$7="","Yes",AH$7))/(OFFSET(Data!$A$1,0,MATCH(AH$6,Data!$1:$1,0)-1,1000,1)=IF(AH$7="","Yes",AH$7))*ROW(Data!$C$1:$C$1009),ROW(AH79)-ROW(AH$7)),1)),"")</f>
        <v/>
      </c>
      <c r="AI79" s="43" t="str">
        <f ca="1">IF(AJ79="","",IF(INDEX(Data!$BR:$BR,MATCH(AJ79,Data!$A:$A,0),1)=0,"",INDEX(Data!$BR:$BR,MATCH(AJ79,Data!$A:$A,0),1)))</f>
        <v/>
      </c>
      <c r="AJ79" s="43" t="str" cm="1">
        <f t="array" aca="1" ref="AJ79" ca="1">IFERROR(_xlfn.SINGLE(INDEX(Data!$A$1:AQ$1009,_xlfn.AGGREGATE(15,6,(OFFSET(Data!$A$1,0,MATCH(AJ$6,Data!$1:$1,0)-1,1000,1)=IF(AJ$7="","Yes",AJ$7))/(OFFSET(Data!$A$1,0,MATCH(AJ$6,Data!$1:$1,0)-1,1000,1)=IF(AJ$7="","Yes",AJ$7))*ROW(Data!$C$1:$C$1009),ROW(AJ79)-ROW(AJ$7)),1)),"")</f>
        <v/>
      </c>
      <c r="AK79" s="43" t="str">
        <f ca="1">IF(AL79="","",IF(INDEX(Data!$BR:$BR,MATCH(AL79,Data!$A:$A,0),1)=0,"",INDEX(Data!$BR:$BR,MATCH(AL79,Data!$A:$A,0),1)))</f>
        <v/>
      </c>
      <c r="AL79" s="43" t="str" cm="1">
        <f t="array" aca="1" ref="AL79" ca="1">IFERROR(_xlfn.SINGLE(INDEX(Data!$A$1:AS$1009,_xlfn.AGGREGATE(15,6,(OFFSET(Data!$A$1,0,MATCH(AL$6,Data!$1:$1,0)-1,1000,1)=IF(AL$7="","Yes",AL$7))/(OFFSET(Data!$A$1,0,MATCH(AL$6,Data!$1:$1,0)-1,1000,1)=IF(AL$7="","Yes",AL$7))*ROW(Data!$C$1:$C$1009),ROW(AL79)-ROW(AL$7)),1)),"")</f>
        <v/>
      </c>
      <c r="AM79" s="43" t="str">
        <f ca="1">IF(AN79="","",IF(INDEX(Data!$BR:$BR,MATCH(AN79,Data!$A:$A,0),1)=0,"",INDEX(Data!$BR:$BR,MATCH(AN79,Data!$A:$A,0),1)))</f>
        <v/>
      </c>
      <c r="AN79" s="43" t="str" cm="1">
        <f t="array" aca="1" ref="AN79" ca="1">IFERROR(_xlfn.SINGLE(INDEX(Data!$A$1:AU$1009,_xlfn.AGGREGATE(15,6,(OFFSET(Data!$A$1,0,MATCH(AN$6,Data!$1:$1,0)-1,1000,1)=IF(AN$7="","Yes",AN$7))/(OFFSET(Data!$A$1,0,MATCH(AN$6,Data!$1:$1,0)-1,1000,1)=IF(AN$7="","Yes",AN$7))*ROW(Data!$C$1:$C$1009),ROW(AN79)-ROW(AN$7)),1)),"")</f>
        <v/>
      </c>
    </row>
    <row r="80" spans="1:40" ht="24" x14ac:dyDescent="0.4">
      <c r="A80" s="43" t="str">
        <f ca="1">IF(B80="","",IF(INDEX(Data!$BR:$BR,MATCH(B80,Data!$A:$A,0),1)=0,"",INDEX(Data!$BR:$BR,MATCH(B80,Data!$A:$A,0),1)))</f>
        <v/>
      </c>
      <c r="B80" s="43" t="str" cm="1">
        <f t="array" aca="1" ref="B80" ca="1">IFERROR(_xlfn.SINGLE(INDEX(Data!A$1:$A$1007,_xlfn.AGGREGATE(15,6,(OFFSET(Data!$A$1,0,MATCH(B$6,Data!$1:$1,0)-1,1000,1)=IF(B$7="","Yes",B$7))/(OFFSET(Data!$A$1,0,MATCH(B$6,Data!$1:$1,0)-1,1000,1)=IF(B$7="","Yes",B$7))*ROW(Data!$C$1:$C$1007),ROW(B80)-ROW(B$7)),1)),"")</f>
        <v/>
      </c>
      <c r="C80" s="43" t="str">
        <f ca="1">IF(D80="","",IF(INDEX(Data!$BR:$BR,MATCH(D80,Data!$A:$A,0),1)=0,"",INDEX(Data!$BR:$BR,MATCH(D80,Data!$A:$A,0),1)))</f>
        <v/>
      </c>
      <c r="D80" s="43" t="str" cm="1">
        <f t="array" aca="1" ref="D80" ca="1">IFERROR(_xlfn.SINGLE(INDEX(Data!$A$1:C$1007,_xlfn.AGGREGATE(15,6,(OFFSET(Data!$A$1,0,MATCH(D$6,Data!$1:$1,0)-1,1000,1)=IF(D$7="","Yes",D$7))/(OFFSET(Data!$A$1,0,MATCH(D$6,Data!$1:$1,0)-1,1000,1)=IF(D$7="","Yes",D$7))*ROW(Data!$C$1:$C$1007),ROW(D80)-ROW(D$7)),1)),"")</f>
        <v/>
      </c>
      <c r="E80" s="43" t="str">
        <f ca="1">IF(F80="","",IF(INDEX(Data!$BR:$BR,MATCH(F80,Data!$A:$A,0),1)=0,"",INDEX(Data!$BR:$BR,MATCH(F80,Data!$A:$A,0),1)))</f>
        <v/>
      </c>
      <c r="F80" s="43" t="str" cm="1">
        <f t="array" aca="1" ref="F80" ca="1">IFERROR(_xlfn.SINGLE(INDEX(Data!$A$1:E$1009,_xlfn.AGGREGATE(15,6,(OFFSET(Data!$A$1,0,MATCH(F$6,Data!$1:$1,0)-1,1000,1)=IF(F$7="","Yes",F$7))/(OFFSET(Data!$A$1,0,MATCH(F$6,Data!$1:$1,0)-1,1000,1)=IF(F$7="","Yes",F$7))*ROW(Data!$C$1:$C$1009),ROW(F80)-ROW(F$7)),1)),"")</f>
        <v/>
      </c>
      <c r="G80" s="43" t="str">
        <f ca="1">IF(H80="","",IF(INDEX(Data!$BR:$BR,MATCH(H80,Data!$A:$A,0),1)=0,"",INDEX(Data!$BR:$BR,MATCH(H80,Data!$A:$A,0),1)))</f>
        <v/>
      </c>
      <c r="H80" s="43" t="str" cm="1">
        <f t="array" aca="1" ref="H80" ca="1">IFERROR(_xlfn.SINGLE(INDEX(Data!$A$1:G$1009,_xlfn.AGGREGATE(15,6,(OFFSET(Data!$A$1,0,MATCH(H$6,Data!$1:$1,0)-1,1000,1)=IF(H$7="","Yes",H$7))/(OFFSET(Data!$A$1,0,MATCH(H$6,Data!$1:$1,0)-1,1000,1)=IF(H$7="","Yes",H$7))*ROW(Data!$C$1:$C$1009),ROW(H80)-ROW(H$7)),1)),"")</f>
        <v/>
      </c>
      <c r="I80" s="43" t="str">
        <f ca="1">IF(J80="","",IF(INDEX(Data!$BR:$BR,MATCH(J80,Data!$A:$A,0),1)=0,"",INDEX(Data!$BR:$BR,MATCH(J80,Data!$A:$A,0),1)))</f>
        <v/>
      </c>
      <c r="J80" s="43" t="str" cm="1">
        <f t="array" aca="1" ref="J80" ca="1">IFERROR(_xlfn.SINGLE(INDEX(Data!$A$1:J$1009,_xlfn.AGGREGATE(15,6,(OFFSET(Data!$A$1,0,MATCH(J$6,Data!$1:$1,0)-1,1000,1)=IF(J$7="","Yes",J$7))/(OFFSET(Data!$A$1,0,MATCH(J$6,Data!$1:$1,0)-1,1000,1)=IF(J$7="","Yes",J$7))*ROW(Data!$C$1:$C$1009),ROW(J80)-ROW(J$7)),1)),"")</f>
        <v/>
      </c>
      <c r="K80" s="43" t="str">
        <f ca="1">IF(L80="","",IF(INDEX(Data!$BR:$BR,MATCH(L80,Data!$A:$A,0),1)=0,"",INDEX(Data!$BR:$BR,MATCH(L80,Data!$A:$A,0),1)))</f>
        <v/>
      </c>
      <c r="L80" s="43" t="str" cm="1">
        <f t="array" aca="1" ref="L80" ca="1">IFERROR(_xlfn.SINGLE(INDEX(Data!$A$1:L$1009,_xlfn.AGGREGATE(15,6,(OFFSET(Data!$A$1,0,MATCH(L$6,Data!$1:$1,0)-1,1000,1)=IF(L$7="","Yes",L$7))/(OFFSET(Data!$A$1,0,MATCH(L$6,Data!$1:$1,0)-1,1000,1)=IF(L$7="","Yes",L$7))*ROW(Data!$C$1:$C$1009),ROW(L80)-ROW(L$7)),1)),"")</f>
        <v>TNT</v>
      </c>
      <c r="M80" s="43" t="str">
        <f ca="1">IF(N80="","",IF(INDEX(Data!$BR:$BR,MATCH(N80,Data!$A:$A,0),1)=0,"",INDEX(Data!$BR:$BR,MATCH(N80,Data!$A:$A,0),1)))</f>
        <v/>
      </c>
      <c r="N80" s="43" t="str" cm="1">
        <f t="array" aca="1" ref="N80" ca="1">IFERROR(_xlfn.SINGLE(INDEX(Data!$A$1:N$1009,_xlfn.AGGREGATE(15,6,(OFFSET(Data!$A$1,0,MATCH(N$6,Data!$1:$1,0)-1,1000,1)=IF(N$7="","Yes",N$7))/(OFFSET(Data!$A$1,0,MATCH(N$6,Data!$1:$1,0)-1,1000,1)=IF(N$7="","Yes",N$7))*ROW(Data!$C$1:$C$1009),ROW(N80)-ROW(N$7)),1)),"")</f>
        <v>Viceland</v>
      </c>
      <c r="O80" s="43" t="str">
        <f ca="1">IF(P80="","",IF(INDEX(Data!$BR:$BR,MATCH(P80,Data!$A:$A,0),1)=0,"",INDEX(Data!$BR:$BR,MATCH(P80,Data!$A:$A,0),1)))</f>
        <v/>
      </c>
      <c r="P80" s="43" t="str" cm="1">
        <f t="array" aca="1" ref="P80" ca="1">IFERROR(_xlfn.SINGLE(INDEX(Data!$A$1:Q$1009,_xlfn.AGGREGATE(15,6,(OFFSET(Data!$A$1,0,MATCH(P$6,Data!$1:$1,0)-1,1000,1)=IF(P$7="","Yes",P$7))/(OFFSET(Data!$A$1,0,MATCH(P$6,Data!$1:$1,0)-1,1000,1)=IF(P$7="","Yes",P$7))*ROW(Data!$C$1:$C$1009),ROW(P80)-ROW(P$7)),1)),"")</f>
        <v>POP</v>
      </c>
      <c r="Q80" s="43" t="str">
        <f ca="1">IF(R80="","",IF(INDEX(Data!$BR:$BR,MATCH(R80,Data!$A:$A,0),1)=0,"",INDEX(Data!$BR:$BR,MATCH(R80,Data!$A:$A,0),1)))</f>
        <v/>
      </c>
      <c r="R80" s="43" t="str" cm="1">
        <f t="array" aca="1" ref="R80" ca="1">IFERROR(_xlfn.SINGLE(INDEX(Data!$A$1:R$1009,_xlfn.AGGREGATE(15,6,(OFFSET(Data!$A$1,0,MATCH(R$6,Data!$1:$1,0)-1,1000,1)=IF(R$7="","Yes",R$7))/(OFFSET(Data!$A$1,0,MATCH(R$6,Data!$1:$1,0)-1,1000,1)=IF(R$7="","Yes",R$7))*ROW(Data!$C$1:$C$1009),ROW(R80)-ROW(R$7)),1)),"")</f>
        <v>Lifetime Movie Network</v>
      </c>
      <c r="S80" s="43" t="str">
        <f ca="1">IF(T80="","",IF(INDEX(Data!$BR:$BR,MATCH(T80,Data!$A:$A,0),1)=0,"",INDEX(Data!$BR:$BR,MATCH(T80,Data!$A:$A,0),1)))</f>
        <v/>
      </c>
      <c r="T80" s="43" t="str" cm="1">
        <f t="array" aca="1" ref="T80" ca="1">IFERROR(_xlfn.SINGLE(INDEX(Data!$A$1:S$1009,_xlfn.AGGREGATE(15,6,(OFFSET(Data!$A$1,0,MATCH(T$6,Data!$1:$1,0)-1,1000,1)=IF(T$7="","Yes",T$7))/(OFFSET(Data!$A$1,0,MATCH(T$6,Data!$1:$1,0)-1,1000,1)=IF(T$7="","Yes",T$7))*ROW(Data!$C$1:$C$1009),ROW(T80)-ROW(T$7)),1)),"")</f>
        <v>Lifetime</v>
      </c>
      <c r="U80" s="43" t="str">
        <f ca="1">IF(V80="","",IF(INDEX(Data!$BR:$BR,MATCH(V80,Data!$A:$A,0),1)=0,"",INDEX(Data!$BR:$BR,MATCH(V80,Data!$A:$A,0),1)))</f>
        <v/>
      </c>
      <c r="V80" s="43" t="str" cm="1">
        <f t="array" aca="1" ref="V80" ca="1">IFERROR(_xlfn.SINGLE(INDEX(Data!$A$1:T$1009,_xlfn.AGGREGATE(15,6,(OFFSET(Data!$A$1,0,MATCH(V$6,Data!$1:$1,0)-1,1000,1)=IF(V$7="","Yes",V$7))/(OFFSET(Data!$A$1,0,MATCH(V$6,Data!$1:$1,0)-1,1000,1)=IF(V$7="","Yes",V$7))*ROW(Data!$C$1:$C$1009),ROW(V80)-ROW(V$7)),1)),"")</f>
        <v>History</v>
      </c>
      <c r="W80" s="43" t="str">
        <f ca="1">IF(X80="","",IF(INDEX(Data!$BR:$BR,MATCH(X80,Data!$A:$A,0),1)=0,"",INDEX(Data!$BR:$BR,MATCH(X80,Data!$A:$A,0),1)))</f>
        <v/>
      </c>
      <c r="X80" s="43" t="str" cm="1">
        <f t="array" aca="1" ref="X80" ca="1">IFERROR(_xlfn.SINGLE(INDEX(Data!$A$1:Y$1009,_xlfn.AGGREGATE(15,6,(OFFSET(Data!$A$1,0,MATCH(X$6,Data!$1:$1,0)-1,1000,1)=IF(X$7="","Yes",X$7))/(OFFSET(Data!$A$1,0,MATCH(X$6,Data!$1:$1,0)-1,1000,1)=IF(X$7="","Yes",X$7))*ROW(Data!$C$1:$C$1009),ROW(X80)-ROW(X$7)),1)),"")</f>
        <v>Nick Jr.</v>
      </c>
      <c r="Y80" s="43" t="str">
        <f ca="1">IF(Z80="","",IF(INDEX(Data!$BR:$BR,MATCH(Z80,Data!$A:$A,0),1)=0,"",INDEX(Data!$BR:$BR,MATCH(Z80,Data!$A:$A,0),1)))</f>
        <v/>
      </c>
      <c r="Z80" s="43" t="str" cm="1">
        <f t="array" aca="1" ref="Z80" ca="1">IFERROR(_xlfn.SINGLE(INDEX(Data!$A$1:AA$1009,_xlfn.AGGREGATE(15,6,(OFFSET(Data!$A$1,0,MATCH(Z$6,Data!$1:$1,0)-1,1000,1)=IF(Z$7="","Yes",Z$7))/(OFFSET(Data!$A$1,0,MATCH(Z$6,Data!$1:$1,0)-1,1000,1)=IF(Z$7="","Yes",Z$7))*ROW(Data!$C$1:$C$1009),ROW(Z80)-ROW(Z$7)),1)),"")</f>
        <v>PBS</v>
      </c>
      <c r="AA80" s="43" t="str">
        <f ca="1">IF(AB80="","",IF(INDEX(Data!$BR:$BR,MATCH(AB80,Data!$A:$A,0),1)=0,"",INDEX(Data!$BR:$BR,MATCH(AB80,Data!$A:$A,0),1)))</f>
        <v/>
      </c>
      <c r="AB80" s="43" t="str" cm="1">
        <f t="array" aca="1" ref="AB80" ca="1">IFERROR(_xlfn.SINGLE(INDEX(Data!$A$1:AC$1009,_xlfn.AGGREGATE(15,6,(OFFSET(Data!$A$1,0,MATCH(AB$6,Data!$1:$1,0)-1,1000,1)=IF(AB$7="","Yes",AB$7))/(OFFSET(Data!$A$1,0,MATCH(AB$6,Data!$1:$1,0)-1,1000,1)=IF(AB$7="","Yes",AB$7))*ROW(Data!$C$1:$C$1009),ROW(AB80)-ROW(AB$7)),1)),"")</f>
        <v/>
      </c>
      <c r="AC80" s="43" t="str">
        <f ca="1">IF(AD80="","",IF(INDEX(Data!$BR:$BR,MATCH(AD80,Data!$A:$A,0),1)=0,"",INDEX(Data!$BR:$BR,MATCH(AD80,Data!$A:$A,0),1)))</f>
        <v/>
      </c>
      <c r="AD80" s="43" t="str" cm="1">
        <f t="array" aca="1" ref="AD80" ca="1">IFERROR(_xlfn.SINGLE(INDEX(Data!$A$1:AE$1009,_xlfn.AGGREGATE(15,6,(OFFSET(Data!$A$1,0,MATCH(AD$6,Data!$1:$1,0)-1,1000,1)=IF(AD$7="","Yes",AD$7))/(OFFSET(Data!$A$1,0,MATCH(AD$6,Data!$1:$1,0)-1,1000,1)=IF(AD$7="","Yes",AD$7))*ROW(Data!$C$1:$C$1009),ROW(AD80)-ROW(AD$7)),1)),"")</f>
        <v>Own</v>
      </c>
      <c r="AE80" s="43" t="str">
        <f ca="1">IF(AF80="","",IF(INDEX(Data!$BR:$BR,MATCH(AF80,Data!$A:$A,0),1)=0,"",INDEX(Data!$BR:$BR,MATCH(AF80,Data!$A:$A,0),1)))</f>
        <v/>
      </c>
      <c r="AF80" s="43" t="str" cm="1">
        <f t="array" aca="1" ref="AF80" ca="1">IFERROR(_xlfn.SINGLE(INDEX(Data!$A$1:AM$1009,_xlfn.AGGREGATE(15,6,(OFFSET(Data!$A$1,0,MATCH(AF$6,Data!$1:$1,0)-1,1000,1)=IF(AF$7="","Yes",AF$7))/(OFFSET(Data!$A$1,0,MATCH(AF$6,Data!$1:$1,0)-1,1000,1)=IF(AF$7="","Yes",AF$7))*ROW(Data!$C$1:$C$1009),ROW(AF80)-ROW(AF$7)),1)),"")</f>
        <v/>
      </c>
      <c r="AG80" s="43" t="str">
        <f ca="1">IF(AH80="","",IF(INDEX(Data!$BR:$BR,MATCH(AH80,Data!$A:$A,0),1)=0,"",INDEX(Data!$BR:$BR,MATCH(AH80,Data!$A:$A,0),1)))</f>
        <v/>
      </c>
      <c r="AH80" s="43" t="str" cm="1">
        <f t="array" aca="1" ref="AH80" ca="1">IFERROR(_xlfn.SINGLE(INDEX(Data!$A$1:AO$1009,_xlfn.AGGREGATE(15,6,(OFFSET(Data!$A$1,0,MATCH(AH$6,Data!$1:$1,0)-1,1000,1)=IF(AH$7="","Yes",AH$7))/(OFFSET(Data!$A$1,0,MATCH(AH$6,Data!$1:$1,0)-1,1000,1)=IF(AH$7="","Yes",AH$7))*ROW(Data!$C$1:$C$1009),ROW(AH80)-ROW(AH$7)),1)),"")</f>
        <v/>
      </c>
      <c r="AI80" s="43" t="str">
        <f ca="1">IF(AJ80="","",IF(INDEX(Data!$BR:$BR,MATCH(AJ80,Data!$A:$A,0),1)=0,"",INDEX(Data!$BR:$BR,MATCH(AJ80,Data!$A:$A,0),1)))</f>
        <v/>
      </c>
      <c r="AJ80" s="43" t="str" cm="1">
        <f t="array" aca="1" ref="AJ80" ca="1">IFERROR(_xlfn.SINGLE(INDEX(Data!$A$1:AQ$1009,_xlfn.AGGREGATE(15,6,(OFFSET(Data!$A$1,0,MATCH(AJ$6,Data!$1:$1,0)-1,1000,1)=IF(AJ$7="","Yes",AJ$7))/(OFFSET(Data!$A$1,0,MATCH(AJ$6,Data!$1:$1,0)-1,1000,1)=IF(AJ$7="","Yes",AJ$7))*ROW(Data!$C$1:$C$1009),ROW(AJ80)-ROW(AJ$7)),1)),"")</f>
        <v/>
      </c>
      <c r="AK80" s="43" t="str">
        <f ca="1">IF(AL80="","",IF(INDEX(Data!$BR:$BR,MATCH(AL80,Data!$A:$A,0),1)=0,"",INDEX(Data!$BR:$BR,MATCH(AL80,Data!$A:$A,0),1)))</f>
        <v/>
      </c>
      <c r="AL80" s="43" t="str" cm="1">
        <f t="array" aca="1" ref="AL80" ca="1">IFERROR(_xlfn.SINGLE(INDEX(Data!$A$1:AS$1009,_xlfn.AGGREGATE(15,6,(OFFSET(Data!$A$1,0,MATCH(AL$6,Data!$1:$1,0)-1,1000,1)=IF(AL$7="","Yes",AL$7))/(OFFSET(Data!$A$1,0,MATCH(AL$6,Data!$1:$1,0)-1,1000,1)=IF(AL$7="","Yes",AL$7))*ROW(Data!$C$1:$C$1009),ROW(AL80)-ROW(AL$7)),1)),"")</f>
        <v/>
      </c>
      <c r="AM80" s="43" t="str">
        <f ca="1">IF(AN80="","",IF(INDEX(Data!$BR:$BR,MATCH(AN80,Data!$A:$A,0),1)=0,"",INDEX(Data!$BR:$BR,MATCH(AN80,Data!$A:$A,0),1)))</f>
        <v/>
      </c>
      <c r="AN80" s="43" t="str" cm="1">
        <f t="array" aca="1" ref="AN80" ca="1">IFERROR(_xlfn.SINGLE(INDEX(Data!$A$1:AU$1009,_xlfn.AGGREGATE(15,6,(OFFSET(Data!$A$1,0,MATCH(AN$6,Data!$1:$1,0)-1,1000,1)=IF(AN$7="","Yes",AN$7))/(OFFSET(Data!$A$1,0,MATCH(AN$6,Data!$1:$1,0)-1,1000,1)=IF(AN$7="","Yes",AN$7))*ROW(Data!$C$1:$C$1009),ROW(AN80)-ROW(AN$7)),1)),"")</f>
        <v/>
      </c>
    </row>
    <row r="81" spans="1:40" ht="24" x14ac:dyDescent="0.4">
      <c r="A81" s="43" t="str">
        <f ca="1">IF(B81="","",IF(INDEX(Data!$BR:$BR,MATCH(B81,Data!$A:$A,0),1)=0,"",INDEX(Data!$BR:$BR,MATCH(B81,Data!$A:$A,0),1)))</f>
        <v/>
      </c>
      <c r="B81" s="43" t="str" cm="1">
        <f t="array" aca="1" ref="B81" ca="1">IFERROR(_xlfn.SINGLE(INDEX(Data!A$1:$A$1007,_xlfn.AGGREGATE(15,6,(OFFSET(Data!$A$1,0,MATCH(B$6,Data!$1:$1,0)-1,1000,1)=IF(B$7="","Yes",B$7))/(OFFSET(Data!$A$1,0,MATCH(B$6,Data!$1:$1,0)-1,1000,1)=IF(B$7="","Yes",B$7))*ROW(Data!$C$1:$C$1007),ROW(B81)-ROW(B$7)),1)),"")</f>
        <v/>
      </c>
      <c r="C81" s="43" t="str">
        <f ca="1">IF(D81="","",IF(INDEX(Data!$BR:$BR,MATCH(D81,Data!$A:$A,0),1)=0,"",INDEX(Data!$BR:$BR,MATCH(D81,Data!$A:$A,0),1)))</f>
        <v/>
      </c>
      <c r="D81" s="43" t="str" cm="1">
        <f t="array" aca="1" ref="D81" ca="1">IFERROR(_xlfn.SINGLE(INDEX(Data!$A$1:C$1007,_xlfn.AGGREGATE(15,6,(OFFSET(Data!$A$1,0,MATCH(D$6,Data!$1:$1,0)-1,1000,1)=IF(D$7="","Yes",D$7))/(OFFSET(Data!$A$1,0,MATCH(D$6,Data!$1:$1,0)-1,1000,1)=IF(D$7="","Yes",D$7))*ROW(Data!$C$1:$C$1007),ROW(D81)-ROW(D$7)),1)),"")</f>
        <v/>
      </c>
      <c r="E81" s="43" t="str">
        <f ca="1">IF(F81="","",IF(INDEX(Data!$BR:$BR,MATCH(F81,Data!$A:$A,0),1)=0,"",INDEX(Data!$BR:$BR,MATCH(F81,Data!$A:$A,0),1)))</f>
        <v/>
      </c>
      <c r="F81" s="43" t="str" cm="1">
        <f t="array" aca="1" ref="F81" ca="1">IFERROR(_xlfn.SINGLE(INDEX(Data!$A$1:E$1009,_xlfn.AGGREGATE(15,6,(OFFSET(Data!$A$1,0,MATCH(F$6,Data!$1:$1,0)-1,1000,1)=IF(F$7="","Yes",F$7))/(OFFSET(Data!$A$1,0,MATCH(F$6,Data!$1:$1,0)-1,1000,1)=IF(F$7="","Yes",F$7))*ROW(Data!$C$1:$C$1009),ROW(F81)-ROW(F$7)),1)),"")</f>
        <v/>
      </c>
      <c r="G81" s="43" t="str">
        <f ca="1">IF(H81="","",IF(INDEX(Data!$BR:$BR,MATCH(H81,Data!$A:$A,0),1)=0,"",INDEX(Data!$BR:$BR,MATCH(H81,Data!$A:$A,0),1)))</f>
        <v/>
      </c>
      <c r="H81" s="43" t="str" cm="1">
        <f t="array" aca="1" ref="H81" ca="1">IFERROR(_xlfn.SINGLE(INDEX(Data!$A$1:G$1009,_xlfn.AGGREGATE(15,6,(OFFSET(Data!$A$1,0,MATCH(H$6,Data!$1:$1,0)-1,1000,1)=IF(H$7="","Yes",H$7))/(OFFSET(Data!$A$1,0,MATCH(H$6,Data!$1:$1,0)-1,1000,1)=IF(H$7="","Yes",H$7))*ROW(Data!$C$1:$C$1009),ROW(H81)-ROW(H$7)),1)),"")</f>
        <v/>
      </c>
      <c r="I81" s="43" t="str">
        <f ca="1">IF(J81="","",IF(INDEX(Data!$BR:$BR,MATCH(J81,Data!$A:$A,0),1)=0,"",INDEX(Data!$BR:$BR,MATCH(J81,Data!$A:$A,0),1)))</f>
        <v/>
      </c>
      <c r="J81" s="43" t="str" cm="1">
        <f t="array" aca="1" ref="J81" ca="1">IFERROR(_xlfn.SINGLE(INDEX(Data!$A$1:J$1009,_xlfn.AGGREGATE(15,6,(OFFSET(Data!$A$1,0,MATCH(J$6,Data!$1:$1,0)-1,1000,1)=IF(J$7="","Yes",J$7))/(OFFSET(Data!$A$1,0,MATCH(J$6,Data!$1:$1,0)-1,1000,1)=IF(J$7="","Yes",J$7))*ROW(Data!$C$1:$C$1009),ROW(J81)-ROW(J$7)),1)),"")</f>
        <v/>
      </c>
      <c r="K81" s="43" t="str">
        <f ca="1">IF(L81="","",IF(INDEX(Data!$BR:$BR,MATCH(L81,Data!$A:$A,0),1)=0,"",INDEX(Data!$BR:$BR,MATCH(L81,Data!$A:$A,0),1)))</f>
        <v/>
      </c>
      <c r="L81" s="43" t="str" cm="1">
        <f t="array" aca="1" ref="L81" ca="1">IFERROR(_xlfn.SINGLE(INDEX(Data!$A$1:L$1009,_xlfn.AGGREGATE(15,6,(OFFSET(Data!$A$1,0,MATCH(L$6,Data!$1:$1,0)-1,1000,1)=IF(L$7="","Yes",L$7))/(OFFSET(Data!$A$1,0,MATCH(L$6,Data!$1:$1,0)-1,1000,1)=IF(L$7="","Yes",L$7))*ROW(Data!$C$1:$C$1009),ROW(L81)-ROW(L$7)),1)),"")</f>
        <v>TruTV</v>
      </c>
      <c r="M81" s="43" t="str">
        <f ca="1">IF(N81="","",IF(INDEX(Data!$BR:$BR,MATCH(N81,Data!$A:$A,0),1)=0,"",INDEX(Data!$BR:$BR,MATCH(N81,Data!$A:$A,0),1)))</f>
        <v/>
      </c>
      <c r="N81" s="43" t="str" cm="1">
        <f t="array" aca="1" ref="N81" ca="1">IFERROR(_xlfn.SINGLE(INDEX(Data!$A$1:N$1009,_xlfn.AGGREGATE(15,6,(OFFSET(Data!$A$1,0,MATCH(N$6,Data!$1:$1,0)-1,1000,1)=IF(N$7="","Yes",N$7))/(OFFSET(Data!$A$1,0,MATCH(N$6,Data!$1:$1,0)-1,1000,1)=IF(N$7="","Yes",N$7))*ROW(Data!$C$1:$C$1009),ROW(N81)-ROW(N$7)),1)),"")</f>
        <v>We TV</v>
      </c>
      <c r="O81" s="43" t="str">
        <f ca="1">IF(P81="","",IF(INDEX(Data!$BR:$BR,MATCH(P81,Data!$A:$A,0),1)=0,"",INDEX(Data!$BR:$BR,MATCH(P81,Data!$A:$A,0),1)))</f>
        <v/>
      </c>
      <c r="P81" s="43" t="str" cm="1">
        <f t="array" aca="1" ref="P81" ca="1">IFERROR(_xlfn.SINGLE(INDEX(Data!$A$1:Q$1009,_xlfn.AGGREGATE(15,6,(OFFSET(Data!$A$1,0,MATCH(P$6,Data!$1:$1,0)-1,1000,1)=IF(P$7="","Yes",P$7))/(OFFSET(Data!$A$1,0,MATCH(P$6,Data!$1:$1,0)-1,1000,1)=IF(P$7="","Yes",P$7))*ROW(Data!$C$1:$C$1009),ROW(P81)-ROW(P$7)),1)),"")</f>
        <v>QVC</v>
      </c>
      <c r="Q81" s="43" t="str">
        <f ca="1">IF(R81="","",IF(INDEX(Data!$BR:$BR,MATCH(R81,Data!$A:$A,0),1)=0,"",INDEX(Data!$BR:$BR,MATCH(R81,Data!$A:$A,0),1)))</f>
        <v/>
      </c>
      <c r="R81" s="43" t="str" cm="1">
        <f t="array" aca="1" ref="R81" ca="1">IFERROR(_xlfn.SINGLE(INDEX(Data!$A$1:R$1009,_xlfn.AGGREGATE(15,6,(OFFSET(Data!$A$1,0,MATCH(R$6,Data!$1:$1,0)-1,1000,1)=IF(R$7="","Yes",R$7))/(OFFSET(Data!$A$1,0,MATCH(R$6,Data!$1:$1,0)-1,1000,1)=IF(R$7="","Yes",R$7))*ROW(Data!$C$1:$C$1009),ROW(R81)-ROW(R$7)),1)),"")</f>
        <v>Logo</v>
      </c>
      <c r="S81" s="43" t="str">
        <f ca="1">IF(T81="","",IF(INDEX(Data!$BR:$BR,MATCH(T81,Data!$A:$A,0),1)=0,"",INDEX(Data!$BR:$BR,MATCH(T81,Data!$A:$A,0),1)))</f>
        <v/>
      </c>
      <c r="T81" s="43" t="str" cm="1">
        <f t="array" aca="1" ref="T81" ca="1">IFERROR(_xlfn.SINGLE(INDEX(Data!$A$1:S$1009,_xlfn.AGGREGATE(15,6,(OFFSET(Data!$A$1,0,MATCH(T$6,Data!$1:$1,0)-1,1000,1)=IF(T$7="","Yes",T$7))/(OFFSET(Data!$A$1,0,MATCH(T$6,Data!$1:$1,0)-1,1000,1)=IF(T$7="","Yes",T$7))*ROW(Data!$C$1:$C$1009),ROW(T81)-ROW(T$7)),1)),"")</f>
        <v>Lifetime Movie Network</v>
      </c>
      <c r="U81" s="43" t="str">
        <f ca="1">IF(V81="","",IF(INDEX(Data!$BR:$BR,MATCH(V81,Data!$A:$A,0),1)=0,"",INDEX(Data!$BR:$BR,MATCH(V81,Data!$A:$A,0),1)))</f>
        <v/>
      </c>
      <c r="V81" s="43" t="str" cm="1">
        <f t="array" aca="1" ref="V81" ca="1">IFERROR(_xlfn.SINGLE(INDEX(Data!$A$1:T$1009,_xlfn.AGGREGATE(15,6,(OFFSET(Data!$A$1,0,MATCH(V$6,Data!$1:$1,0)-1,1000,1)=IF(V$7="","Yes",V$7))/(OFFSET(Data!$A$1,0,MATCH(V$6,Data!$1:$1,0)-1,1000,1)=IF(V$7="","Yes",V$7))*ROW(Data!$C$1:$C$1009),ROW(V81)-ROW(V$7)),1)),"")</f>
        <v>HLN</v>
      </c>
      <c r="W81" s="43" t="str">
        <f ca="1">IF(X81="","",IF(INDEX(Data!$BR:$BR,MATCH(X81,Data!$A:$A,0),1)=0,"",INDEX(Data!$BR:$BR,MATCH(X81,Data!$A:$A,0),1)))</f>
        <v/>
      </c>
      <c r="X81" s="43" t="str" cm="1">
        <f t="array" aca="1" ref="X81" ca="1">IFERROR(_xlfn.SINGLE(INDEX(Data!$A$1:Y$1009,_xlfn.AGGREGATE(15,6,(OFFSET(Data!$A$1,0,MATCH(X$6,Data!$1:$1,0)-1,1000,1)=IF(X$7="","Yes",X$7))/(OFFSET(Data!$A$1,0,MATCH(X$6,Data!$1:$1,0)-1,1000,1)=IF(X$7="","Yes",X$7))*ROW(Data!$C$1:$C$1009),ROW(X81)-ROW(X$7)),1)),"")</f>
        <v>Nickelodeon</v>
      </c>
      <c r="Y81" s="43" t="str">
        <f ca="1">IF(Z81="","",IF(INDEX(Data!$BR:$BR,MATCH(Z81,Data!$A:$A,0),1)=0,"",INDEX(Data!$BR:$BR,MATCH(Z81,Data!$A:$A,0),1)))</f>
        <v/>
      </c>
      <c r="Z81" s="43" t="str" cm="1">
        <f t="array" aca="1" ref="Z81" ca="1">IFERROR(_xlfn.SINGLE(INDEX(Data!$A$1:AA$1009,_xlfn.AGGREGATE(15,6,(OFFSET(Data!$A$1,0,MATCH(Z$6,Data!$1:$1,0)-1,1000,1)=IF(Z$7="","Yes",Z$7))/(OFFSET(Data!$A$1,0,MATCH(Z$6,Data!$1:$1,0)-1,1000,1)=IF(Z$7="","Yes",Z$7))*ROW(Data!$C$1:$C$1009),ROW(Z81)-ROW(Z$7)),1)),"")</f>
        <v>PBS Kids</v>
      </c>
      <c r="AA81" s="43" t="str">
        <f ca="1">IF(AB81="","",IF(INDEX(Data!$BR:$BR,MATCH(AB81,Data!$A:$A,0),1)=0,"",INDEX(Data!$BR:$BR,MATCH(AB81,Data!$A:$A,0),1)))</f>
        <v/>
      </c>
      <c r="AB81" s="43" t="str" cm="1">
        <f t="array" aca="1" ref="AB81" ca="1">IFERROR(_xlfn.SINGLE(INDEX(Data!$A$1:AC$1009,_xlfn.AGGREGATE(15,6,(OFFSET(Data!$A$1,0,MATCH(AB$6,Data!$1:$1,0)-1,1000,1)=IF(AB$7="","Yes",AB$7))/(OFFSET(Data!$A$1,0,MATCH(AB$6,Data!$1:$1,0)-1,1000,1)=IF(AB$7="","Yes",AB$7))*ROW(Data!$C$1:$C$1009),ROW(AB81)-ROW(AB$7)),1)),"")</f>
        <v/>
      </c>
      <c r="AC81" s="43" t="str">
        <f ca="1">IF(AD81="","",IF(INDEX(Data!$BR:$BR,MATCH(AD81,Data!$A:$A,0),1)=0,"",INDEX(Data!$BR:$BR,MATCH(AD81,Data!$A:$A,0),1)))</f>
        <v/>
      </c>
      <c r="AD81" s="43" t="str" cm="1">
        <f t="array" aca="1" ref="AD81" ca="1">IFERROR(_xlfn.SINGLE(INDEX(Data!$A$1:AE$1009,_xlfn.AGGREGATE(15,6,(OFFSET(Data!$A$1,0,MATCH(AD$6,Data!$1:$1,0)-1,1000,1)=IF(AD$7="","Yes",AD$7))/(OFFSET(Data!$A$1,0,MATCH(AD$6,Data!$1:$1,0)-1,1000,1)=IF(AD$7="","Yes",AD$7))*ROW(Data!$C$1:$C$1009),ROW(AD81)-ROW(AD$7)),1)),"")</f>
        <v>Oxygen</v>
      </c>
      <c r="AE81" s="43" t="str">
        <f ca="1">IF(AF81="","",IF(INDEX(Data!$BR:$BR,MATCH(AF81,Data!$A:$A,0),1)=0,"",INDEX(Data!$BR:$BR,MATCH(AF81,Data!$A:$A,0),1)))</f>
        <v/>
      </c>
      <c r="AF81" s="43" t="str" cm="1">
        <f t="array" aca="1" ref="AF81" ca="1">IFERROR(_xlfn.SINGLE(INDEX(Data!$A$1:AM$1009,_xlfn.AGGREGATE(15,6,(OFFSET(Data!$A$1,0,MATCH(AF$6,Data!$1:$1,0)-1,1000,1)=IF(AF$7="","Yes",AF$7))/(OFFSET(Data!$A$1,0,MATCH(AF$6,Data!$1:$1,0)-1,1000,1)=IF(AF$7="","Yes",AF$7))*ROW(Data!$C$1:$C$1009),ROW(AF81)-ROW(AF$7)),1)),"")</f>
        <v/>
      </c>
      <c r="AG81" s="43" t="str">
        <f ca="1">IF(AH81="","",IF(INDEX(Data!$BR:$BR,MATCH(AH81,Data!$A:$A,0),1)=0,"",INDEX(Data!$BR:$BR,MATCH(AH81,Data!$A:$A,0),1)))</f>
        <v/>
      </c>
      <c r="AH81" s="43" t="str" cm="1">
        <f t="array" aca="1" ref="AH81" ca="1">IFERROR(_xlfn.SINGLE(INDEX(Data!$A$1:AO$1009,_xlfn.AGGREGATE(15,6,(OFFSET(Data!$A$1,0,MATCH(AH$6,Data!$1:$1,0)-1,1000,1)=IF(AH$7="","Yes",AH$7))/(OFFSET(Data!$A$1,0,MATCH(AH$6,Data!$1:$1,0)-1,1000,1)=IF(AH$7="","Yes",AH$7))*ROW(Data!$C$1:$C$1009),ROW(AH81)-ROW(AH$7)),1)),"")</f>
        <v/>
      </c>
      <c r="AI81" s="43" t="str">
        <f ca="1">IF(AJ81="","",IF(INDEX(Data!$BR:$BR,MATCH(AJ81,Data!$A:$A,0),1)=0,"",INDEX(Data!$BR:$BR,MATCH(AJ81,Data!$A:$A,0),1)))</f>
        <v/>
      </c>
      <c r="AJ81" s="43" t="str" cm="1">
        <f t="array" aca="1" ref="AJ81" ca="1">IFERROR(_xlfn.SINGLE(INDEX(Data!$A$1:AQ$1009,_xlfn.AGGREGATE(15,6,(OFFSET(Data!$A$1,0,MATCH(AJ$6,Data!$1:$1,0)-1,1000,1)=IF(AJ$7="","Yes",AJ$7))/(OFFSET(Data!$A$1,0,MATCH(AJ$6,Data!$1:$1,0)-1,1000,1)=IF(AJ$7="","Yes",AJ$7))*ROW(Data!$C$1:$C$1009),ROW(AJ81)-ROW(AJ$7)),1)),"")</f>
        <v/>
      </c>
      <c r="AK81" s="43" t="str">
        <f ca="1">IF(AL81="","",IF(INDEX(Data!$BR:$BR,MATCH(AL81,Data!$A:$A,0),1)=0,"",INDEX(Data!$BR:$BR,MATCH(AL81,Data!$A:$A,0),1)))</f>
        <v/>
      </c>
      <c r="AL81" s="43" t="str" cm="1">
        <f t="array" aca="1" ref="AL81" ca="1">IFERROR(_xlfn.SINGLE(INDEX(Data!$A$1:AS$1009,_xlfn.AGGREGATE(15,6,(OFFSET(Data!$A$1,0,MATCH(AL$6,Data!$1:$1,0)-1,1000,1)=IF(AL$7="","Yes",AL$7))/(OFFSET(Data!$A$1,0,MATCH(AL$6,Data!$1:$1,0)-1,1000,1)=IF(AL$7="","Yes",AL$7))*ROW(Data!$C$1:$C$1009),ROW(AL81)-ROW(AL$7)),1)),"")</f>
        <v/>
      </c>
      <c r="AM81" s="43" t="str">
        <f ca="1">IF(AN81="","",IF(INDEX(Data!$BR:$BR,MATCH(AN81,Data!$A:$A,0),1)=0,"",INDEX(Data!$BR:$BR,MATCH(AN81,Data!$A:$A,0),1)))</f>
        <v/>
      </c>
      <c r="AN81" s="43" t="str" cm="1">
        <f t="array" aca="1" ref="AN81" ca="1">IFERROR(_xlfn.SINGLE(INDEX(Data!$A$1:AU$1009,_xlfn.AGGREGATE(15,6,(OFFSET(Data!$A$1,0,MATCH(AN$6,Data!$1:$1,0)-1,1000,1)=IF(AN$7="","Yes",AN$7))/(OFFSET(Data!$A$1,0,MATCH(AN$6,Data!$1:$1,0)-1,1000,1)=IF(AN$7="","Yes",AN$7))*ROW(Data!$C$1:$C$1009),ROW(AN81)-ROW(AN$7)),1)),"")</f>
        <v/>
      </c>
    </row>
    <row r="82" spans="1:40" ht="24" x14ac:dyDescent="0.4">
      <c r="A82" s="43" t="str">
        <f ca="1">IF(B82="","",IF(INDEX(Data!$BR:$BR,MATCH(B82,Data!$A:$A,0),1)=0,"",INDEX(Data!$BR:$BR,MATCH(B82,Data!$A:$A,0),1)))</f>
        <v/>
      </c>
      <c r="B82" s="43" t="str" cm="1">
        <f t="array" aca="1" ref="B82" ca="1">IFERROR(_xlfn.SINGLE(INDEX(Data!A$1:$A$1007,_xlfn.AGGREGATE(15,6,(OFFSET(Data!$A$1,0,MATCH(B$6,Data!$1:$1,0)-1,1000,1)=IF(B$7="","Yes",B$7))/(OFFSET(Data!$A$1,0,MATCH(B$6,Data!$1:$1,0)-1,1000,1)=IF(B$7="","Yes",B$7))*ROW(Data!$C$1:$C$1007),ROW(B82)-ROW(B$7)),1)),"")</f>
        <v/>
      </c>
      <c r="C82" s="43" t="str">
        <f ca="1">IF(D82="","",IF(INDEX(Data!$BR:$BR,MATCH(D82,Data!$A:$A,0),1)=0,"",INDEX(Data!$BR:$BR,MATCH(D82,Data!$A:$A,0),1)))</f>
        <v/>
      </c>
      <c r="D82" s="43" t="str" cm="1">
        <f t="array" aca="1" ref="D82" ca="1">IFERROR(_xlfn.SINGLE(INDEX(Data!$A$1:C$1007,_xlfn.AGGREGATE(15,6,(OFFSET(Data!$A$1,0,MATCH(D$6,Data!$1:$1,0)-1,1000,1)=IF(D$7="","Yes",D$7))/(OFFSET(Data!$A$1,0,MATCH(D$6,Data!$1:$1,0)-1,1000,1)=IF(D$7="","Yes",D$7))*ROW(Data!$C$1:$C$1007),ROW(D82)-ROW(D$7)),1)),"")</f>
        <v/>
      </c>
      <c r="E82" s="43" t="str">
        <f ca="1">IF(F82="","",IF(INDEX(Data!$BR:$BR,MATCH(F82,Data!$A:$A,0),1)=0,"",INDEX(Data!$BR:$BR,MATCH(F82,Data!$A:$A,0),1)))</f>
        <v/>
      </c>
      <c r="F82" s="43" t="str" cm="1">
        <f t="array" aca="1" ref="F82" ca="1">IFERROR(_xlfn.SINGLE(INDEX(Data!$A$1:E$1009,_xlfn.AGGREGATE(15,6,(OFFSET(Data!$A$1,0,MATCH(F$6,Data!$1:$1,0)-1,1000,1)=IF(F$7="","Yes",F$7))/(OFFSET(Data!$A$1,0,MATCH(F$6,Data!$1:$1,0)-1,1000,1)=IF(F$7="","Yes",F$7))*ROW(Data!$C$1:$C$1009),ROW(F82)-ROW(F$7)),1)),"")</f>
        <v/>
      </c>
      <c r="G82" s="43" t="str">
        <f ca="1">IF(H82="","",IF(INDEX(Data!$BR:$BR,MATCH(H82,Data!$A:$A,0),1)=0,"",INDEX(Data!$BR:$BR,MATCH(H82,Data!$A:$A,0),1)))</f>
        <v/>
      </c>
      <c r="H82" s="43" t="str" cm="1">
        <f t="array" aca="1" ref="H82" ca="1">IFERROR(_xlfn.SINGLE(INDEX(Data!$A$1:G$1009,_xlfn.AGGREGATE(15,6,(OFFSET(Data!$A$1,0,MATCH(H$6,Data!$1:$1,0)-1,1000,1)=IF(H$7="","Yes",H$7))/(OFFSET(Data!$A$1,0,MATCH(H$6,Data!$1:$1,0)-1,1000,1)=IF(H$7="","Yes",H$7))*ROW(Data!$C$1:$C$1009),ROW(H82)-ROW(H$7)),1)),"")</f>
        <v/>
      </c>
      <c r="I82" s="43" t="str">
        <f ca="1">IF(J82="","",IF(INDEX(Data!$BR:$BR,MATCH(J82,Data!$A:$A,0),1)=0,"",INDEX(Data!$BR:$BR,MATCH(J82,Data!$A:$A,0),1)))</f>
        <v/>
      </c>
      <c r="J82" s="43" t="str" cm="1">
        <f t="array" aca="1" ref="J82" ca="1">IFERROR(_xlfn.SINGLE(INDEX(Data!$A$1:J$1009,_xlfn.AGGREGATE(15,6,(OFFSET(Data!$A$1,0,MATCH(J$6,Data!$1:$1,0)-1,1000,1)=IF(J$7="","Yes",J$7))/(OFFSET(Data!$A$1,0,MATCH(J$6,Data!$1:$1,0)-1,1000,1)=IF(J$7="","Yes",J$7))*ROW(Data!$C$1:$C$1009),ROW(J82)-ROW(J$7)),1)),"")</f>
        <v/>
      </c>
      <c r="K82" s="43" t="str">
        <f ca="1">IF(L82="","",IF(INDEX(Data!$BR:$BR,MATCH(L82,Data!$A:$A,0),1)=0,"",INDEX(Data!$BR:$BR,MATCH(L82,Data!$A:$A,0),1)))</f>
        <v/>
      </c>
      <c r="L82" s="43" t="str" cm="1">
        <f t="array" aca="1" ref="L82" ca="1">IFERROR(_xlfn.SINGLE(INDEX(Data!$A$1:L$1009,_xlfn.AGGREGATE(15,6,(OFFSET(Data!$A$1,0,MATCH(L$6,Data!$1:$1,0)-1,1000,1)=IF(L$7="","Yes",L$7))/(OFFSET(Data!$A$1,0,MATCH(L$6,Data!$1:$1,0)-1,1000,1)=IF(L$7="","Yes",L$7))*ROW(Data!$C$1:$C$1009),ROW(L82)-ROW(L$7)),1)),"")</f>
        <v>Turner Classic Movies</v>
      </c>
      <c r="M82" s="43" t="str">
        <f ca="1">IF(N82="","",IF(INDEX(Data!$BR:$BR,MATCH(N82,Data!$A:$A,0),1)=0,"",INDEX(Data!$BR:$BR,MATCH(N82,Data!$A:$A,0),1)))</f>
        <v/>
      </c>
      <c r="N82" s="43" t="str" cm="1">
        <f t="array" aca="1" ref="N82" ca="1">IFERROR(_xlfn.SINGLE(INDEX(Data!$A$1:N$1009,_xlfn.AGGREGATE(15,6,(OFFSET(Data!$A$1,0,MATCH(N$6,Data!$1:$1,0)-1,1000,1)=IF(N$7="","Yes",N$7))/(OFFSET(Data!$A$1,0,MATCH(N$6,Data!$1:$1,0)-1,1000,1)=IF(N$7="","Yes",N$7))*ROW(Data!$C$1:$C$1009),ROW(N82)-ROW(N$7)),1)),"")</f>
        <v/>
      </c>
      <c r="O82" s="43" t="str">
        <f ca="1">IF(P82="","",IF(INDEX(Data!$BR:$BR,MATCH(P82,Data!$A:$A,0),1)=0,"",INDEX(Data!$BR:$BR,MATCH(P82,Data!$A:$A,0),1)))</f>
        <v/>
      </c>
      <c r="P82" s="43" t="str" cm="1">
        <f t="array" aca="1" ref="P82" ca="1">IFERROR(_xlfn.SINGLE(INDEX(Data!$A$1:Q$1009,_xlfn.AGGREGATE(15,6,(OFFSET(Data!$A$1,0,MATCH(P$6,Data!$1:$1,0)-1,1000,1)=IF(P$7="","Yes",P$7))/(OFFSET(Data!$A$1,0,MATCH(P$6,Data!$1:$1,0)-1,1000,1)=IF(P$7="","Yes",P$7))*ROW(Data!$C$1:$C$1009),ROW(P82)-ROW(P$7)),1)),"")</f>
        <v>QVC 2</v>
      </c>
      <c r="Q82" s="43">
        <f ca="1">IF(R82="","",IF(INDEX(Data!$BR:$BR,MATCH(R82,Data!$A:$A,0),1)=0,"",INDEX(Data!$BR:$BR,MATCH(R82,Data!$A:$A,0),1)))</f>
        <v>2</v>
      </c>
      <c r="R82" s="43" t="str" cm="1">
        <f t="array" aca="1" ref="R82" ca="1">IFERROR(_xlfn.SINGLE(INDEX(Data!$A$1:R$1009,_xlfn.AGGREGATE(15,6,(OFFSET(Data!$A$1,0,MATCH(R$6,Data!$1:$1,0)-1,1000,1)=IF(R$7="","Yes",R$7))/(OFFSET(Data!$A$1,0,MATCH(R$6,Data!$1:$1,0)-1,1000,1)=IF(R$7="","Yes",R$7))*ROW(Data!$C$1:$C$1009),ROW(R82)-ROW(R$7)),1)),"")</f>
        <v>Longhorn Network</v>
      </c>
      <c r="S82" s="43" t="str">
        <f ca="1">IF(T82="","",IF(INDEX(Data!$BR:$BR,MATCH(T82,Data!$A:$A,0),1)=0,"",INDEX(Data!$BR:$BR,MATCH(T82,Data!$A:$A,0),1)))</f>
        <v/>
      </c>
      <c r="T82" s="43" t="str" cm="1">
        <f t="array" aca="1" ref="T82" ca="1">IFERROR(_xlfn.SINGLE(INDEX(Data!$A$1:S$1009,_xlfn.AGGREGATE(15,6,(OFFSET(Data!$A$1,0,MATCH(T$6,Data!$1:$1,0)-1,1000,1)=IF(T$7="","Yes",T$7))/(OFFSET(Data!$A$1,0,MATCH(T$6,Data!$1:$1,0)-1,1000,1)=IF(T$7="","Yes",T$7))*ROW(Data!$C$1:$C$1009),ROW(T82)-ROW(T$7)),1)),"")</f>
        <v>Logo</v>
      </c>
      <c r="U82" s="43" t="str">
        <f ca="1">IF(V82="","",IF(INDEX(Data!$BR:$BR,MATCH(V82,Data!$A:$A,0),1)=0,"",INDEX(Data!$BR:$BR,MATCH(V82,Data!$A:$A,0),1)))</f>
        <v/>
      </c>
      <c r="V82" s="43" t="str" cm="1">
        <f t="array" aca="1" ref="V82" ca="1">IFERROR(_xlfn.SINGLE(INDEX(Data!$A$1:T$1009,_xlfn.AGGREGATE(15,6,(OFFSET(Data!$A$1,0,MATCH(V$6,Data!$1:$1,0)-1,1000,1)=IF(V$7="","Yes",V$7))/(OFFSET(Data!$A$1,0,MATCH(V$6,Data!$1:$1,0)-1,1000,1)=IF(V$7="","Yes",V$7))*ROW(Data!$C$1:$C$1009),ROW(V82)-ROW(V$7)),1)),"")</f>
        <v>HSN</v>
      </c>
      <c r="W82" s="43" t="str">
        <f ca="1">IF(X82="","",IF(INDEX(Data!$BR:$BR,MATCH(X82,Data!$A:$A,0),1)=0,"",INDEX(Data!$BR:$BR,MATCH(X82,Data!$A:$A,0),1)))</f>
        <v/>
      </c>
      <c r="X82" s="43" t="str" cm="1">
        <f t="array" aca="1" ref="X82" ca="1">IFERROR(_xlfn.SINGLE(INDEX(Data!$A$1:Y$1009,_xlfn.AGGREGATE(15,6,(OFFSET(Data!$A$1,0,MATCH(X$6,Data!$1:$1,0)-1,1000,1)=IF(X$7="","Yes",X$7))/(OFFSET(Data!$A$1,0,MATCH(X$6,Data!$1:$1,0)-1,1000,1)=IF(X$7="","Yes",X$7))*ROW(Data!$C$1:$C$1009),ROW(X82)-ROW(X$7)),1)),"")</f>
        <v>NTN24</v>
      </c>
      <c r="Y82" s="43" t="str">
        <f ca="1">IF(Z82="","",IF(INDEX(Data!$BR:$BR,MATCH(Z82,Data!$A:$A,0),1)=0,"",INDEX(Data!$BR:$BR,MATCH(Z82,Data!$A:$A,0),1)))</f>
        <v/>
      </c>
      <c r="Z82" s="43" t="str" cm="1">
        <f t="array" aca="1" ref="Z82" ca="1">IFERROR(_xlfn.SINGLE(INDEX(Data!$A$1:AA$1009,_xlfn.AGGREGATE(15,6,(OFFSET(Data!$A$1,0,MATCH(Z$6,Data!$1:$1,0)-1,1000,1)=IF(Z$7="","Yes",Z$7))/(OFFSET(Data!$A$1,0,MATCH(Z$6,Data!$1:$1,0)-1,1000,1)=IF(Z$7="","Yes",Z$7))*ROW(Data!$C$1:$C$1009),ROW(Z82)-ROW(Z$7)),1)),"")</f>
        <v>POP</v>
      </c>
      <c r="AA82" s="43" t="str">
        <f ca="1">IF(AB82="","",IF(INDEX(Data!$BR:$BR,MATCH(AB82,Data!$A:$A,0),1)=0,"",INDEX(Data!$BR:$BR,MATCH(AB82,Data!$A:$A,0),1)))</f>
        <v/>
      </c>
      <c r="AB82" s="43" t="str" cm="1">
        <f t="array" aca="1" ref="AB82" ca="1">IFERROR(_xlfn.SINGLE(INDEX(Data!$A$1:AC$1009,_xlfn.AGGREGATE(15,6,(OFFSET(Data!$A$1,0,MATCH(AB$6,Data!$1:$1,0)-1,1000,1)=IF(AB$7="","Yes",AB$7))/(OFFSET(Data!$A$1,0,MATCH(AB$6,Data!$1:$1,0)-1,1000,1)=IF(AB$7="","Yes",AB$7))*ROW(Data!$C$1:$C$1009),ROW(AB82)-ROW(AB$7)),1)),"")</f>
        <v/>
      </c>
      <c r="AC82" s="43" t="str">
        <f ca="1">IF(AD82="","",IF(INDEX(Data!$BR:$BR,MATCH(AD82,Data!$A:$A,0),1)=0,"",INDEX(Data!$BR:$BR,MATCH(AD82,Data!$A:$A,0),1)))</f>
        <v/>
      </c>
      <c r="AD82" s="43" t="str" cm="1">
        <f t="array" aca="1" ref="AD82" ca="1">IFERROR(_xlfn.SINGLE(INDEX(Data!$A$1:AE$1009,_xlfn.AGGREGATE(15,6,(OFFSET(Data!$A$1,0,MATCH(AD$6,Data!$1:$1,0)-1,1000,1)=IF(AD$7="","Yes",AD$7))/(OFFSET(Data!$A$1,0,MATCH(AD$6,Data!$1:$1,0)-1,1000,1)=IF(AD$7="","Yes",AD$7))*ROW(Data!$C$1:$C$1009),ROW(AD82)-ROW(AD$7)),1)),"")</f>
        <v>Paramount Network</v>
      </c>
      <c r="AE82" s="43" t="str">
        <f ca="1">IF(AF82="","",IF(INDEX(Data!$BR:$BR,MATCH(AF82,Data!$A:$A,0),1)=0,"",INDEX(Data!$BR:$BR,MATCH(AF82,Data!$A:$A,0),1)))</f>
        <v/>
      </c>
      <c r="AF82" s="43" t="str" cm="1">
        <f t="array" aca="1" ref="AF82" ca="1">IFERROR(_xlfn.SINGLE(INDEX(Data!$A$1:AM$1009,_xlfn.AGGREGATE(15,6,(OFFSET(Data!$A$1,0,MATCH(AF$6,Data!$1:$1,0)-1,1000,1)=IF(AF$7="","Yes",AF$7))/(OFFSET(Data!$A$1,0,MATCH(AF$6,Data!$1:$1,0)-1,1000,1)=IF(AF$7="","Yes",AF$7))*ROW(Data!$C$1:$C$1009),ROW(AF82)-ROW(AF$7)),1)),"")</f>
        <v/>
      </c>
      <c r="AG82" s="43" t="str">
        <f ca="1">IF(AH82="","",IF(INDEX(Data!$BR:$BR,MATCH(AH82,Data!$A:$A,0),1)=0,"",INDEX(Data!$BR:$BR,MATCH(AH82,Data!$A:$A,0),1)))</f>
        <v/>
      </c>
      <c r="AH82" s="43" t="str" cm="1">
        <f t="array" aca="1" ref="AH82" ca="1">IFERROR(_xlfn.SINGLE(INDEX(Data!$A$1:AO$1009,_xlfn.AGGREGATE(15,6,(OFFSET(Data!$A$1,0,MATCH(AH$6,Data!$1:$1,0)-1,1000,1)=IF(AH$7="","Yes",AH$7))/(OFFSET(Data!$A$1,0,MATCH(AH$6,Data!$1:$1,0)-1,1000,1)=IF(AH$7="","Yes",AH$7))*ROW(Data!$C$1:$C$1009),ROW(AH82)-ROW(AH$7)),1)),"")</f>
        <v/>
      </c>
      <c r="AI82" s="43" t="str">
        <f ca="1">IF(AJ82="","",IF(INDEX(Data!$BR:$BR,MATCH(AJ82,Data!$A:$A,0),1)=0,"",INDEX(Data!$BR:$BR,MATCH(AJ82,Data!$A:$A,0),1)))</f>
        <v/>
      </c>
      <c r="AJ82" s="43" t="str" cm="1">
        <f t="array" aca="1" ref="AJ82" ca="1">IFERROR(_xlfn.SINGLE(INDEX(Data!$A$1:AQ$1009,_xlfn.AGGREGATE(15,6,(OFFSET(Data!$A$1,0,MATCH(AJ$6,Data!$1:$1,0)-1,1000,1)=IF(AJ$7="","Yes",AJ$7))/(OFFSET(Data!$A$1,0,MATCH(AJ$6,Data!$1:$1,0)-1,1000,1)=IF(AJ$7="","Yes",AJ$7))*ROW(Data!$C$1:$C$1009),ROW(AJ82)-ROW(AJ$7)),1)),"")</f>
        <v/>
      </c>
      <c r="AK82" s="43" t="str">
        <f ca="1">IF(AL82="","",IF(INDEX(Data!$BR:$BR,MATCH(AL82,Data!$A:$A,0),1)=0,"",INDEX(Data!$BR:$BR,MATCH(AL82,Data!$A:$A,0),1)))</f>
        <v/>
      </c>
      <c r="AL82" s="43" t="str" cm="1">
        <f t="array" aca="1" ref="AL82" ca="1">IFERROR(_xlfn.SINGLE(INDEX(Data!$A$1:AS$1009,_xlfn.AGGREGATE(15,6,(OFFSET(Data!$A$1,0,MATCH(AL$6,Data!$1:$1,0)-1,1000,1)=IF(AL$7="","Yes",AL$7))/(OFFSET(Data!$A$1,0,MATCH(AL$6,Data!$1:$1,0)-1,1000,1)=IF(AL$7="","Yes",AL$7))*ROW(Data!$C$1:$C$1009),ROW(AL82)-ROW(AL$7)),1)),"")</f>
        <v/>
      </c>
      <c r="AM82" s="43" t="str">
        <f ca="1">IF(AN82="","",IF(INDEX(Data!$BR:$BR,MATCH(AN82,Data!$A:$A,0),1)=0,"",INDEX(Data!$BR:$BR,MATCH(AN82,Data!$A:$A,0),1)))</f>
        <v/>
      </c>
      <c r="AN82" s="43" t="str" cm="1">
        <f t="array" aca="1" ref="AN82" ca="1">IFERROR(_xlfn.SINGLE(INDEX(Data!$A$1:AU$1009,_xlfn.AGGREGATE(15,6,(OFFSET(Data!$A$1,0,MATCH(AN$6,Data!$1:$1,0)-1,1000,1)=IF(AN$7="","Yes",AN$7))/(OFFSET(Data!$A$1,0,MATCH(AN$6,Data!$1:$1,0)-1,1000,1)=IF(AN$7="","Yes",AN$7))*ROW(Data!$C$1:$C$1009),ROW(AN82)-ROW(AN$7)),1)),"")</f>
        <v/>
      </c>
    </row>
    <row r="83" spans="1:40" x14ac:dyDescent="0.4">
      <c r="A83" s="43" t="str">
        <f ca="1">IF(B83="","",IF(INDEX(Data!$BR:$BR,MATCH(B83,Data!$A:$A,0),1)=0,"",INDEX(Data!$BR:$BR,MATCH(B83,Data!$A:$A,0),1)))</f>
        <v/>
      </c>
      <c r="B83" s="43" t="str" cm="1">
        <f t="array" aca="1" ref="B83" ca="1">IFERROR(_xlfn.SINGLE(INDEX(Data!A$1:$A$1007,_xlfn.AGGREGATE(15,6,(OFFSET(Data!$A$1,0,MATCH(B$6,Data!$1:$1,0)-1,1000,1)=IF(B$7="","Yes",B$7))/(OFFSET(Data!$A$1,0,MATCH(B$6,Data!$1:$1,0)-1,1000,1)=IF(B$7="","Yes",B$7))*ROW(Data!$C$1:$C$1007),ROW(B83)-ROW(B$7)),1)),"")</f>
        <v/>
      </c>
      <c r="C83" s="43" t="str">
        <f ca="1">IF(D83="","",IF(INDEX(Data!$BR:$BR,MATCH(D83,Data!$A:$A,0),1)=0,"",INDEX(Data!$BR:$BR,MATCH(D83,Data!$A:$A,0),1)))</f>
        <v/>
      </c>
      <c r="D83" s="43" t="str" cm="1">
        <f t="array" aca="1" ref="D83" ca="1">IFERROR(_xlfn.SINGLE(INDEX(Data!$A$1:C$1007,_xlfn.AGGREGATE(15,6,(OFFSET(Data!$A$1,0,MATCH(D$6,Data!$1:$1,0)-1,1000,1)=IF(D$7="","Yes",D$7))/(OFFSET(Data!$A$1,0,MATCH(D$6,Data!$1:$1,0)-1,1000,1)=IF(D$7="","Yes",D$7))*ROW(Data!$C$1:$C$1007),ROW(D83)-ROW(D$7)),1)),"")</f>
        <v/>
      </c>
      <c r="E83" s="43" t="str">
        <f ca="1">IF(F83="","",IF(INDEX(Data!$BR:$BR,MATCH(F83,Data!$A:$A,0),1)=0,"",INDEX(Data!$BR:$BR,MATCH(F83,Data!$A:$A,0),1)))</f>
        <v/>
      </c>
      <c r="F83" s="43" t="str" cm="1">
        <f t="array" aca="1" ref="F83" ca="1">IFERROR(_xlfn.SINGLE(INDEX(Data!$A$1:E$1009,_xlfn.AGGREGATE(15,6,(OFFSET(Data!$A$1,0,MATCH(F$6,Data!$1:$1,0)-1,1000,1)=IF(F$7="","Yes",F$7))/(OFFSET(Data!$A$1,0,MATCH(F$6,Data!$1:$1,0)-1,1000,1)=IF(F$7="","Yes",F$7))*ROW(Data!$C$1:$C$1009),ROW(F83)-ROW(F$7)),1)),"")</f>
        <v/>
      </c>
      <c r="G83" s="43" t="str">
        <f ca="1">IF(H83="","",IF(INDEX(Data!$BR:$BR,MATCH(H83,Data!$A:$A,0),1)=0,"",INDEX(Data!$BR:$BR,MATCH(H83,Data!$A:$A,0),1)))</f>
        <v/>
      </c>
      <c r="H83" s="43" t="str" cm="1">
        <f t="array" aca="1" ref="H83" ca="1">IFERROR(_xlfn.SINGLE(INDEX(Data!$A$1:G$1009,_xlfn.AGGREGATE(15,6,(OFFSET(Data!$A$1,0,MATCH(H$6,Data!$1:$1,0)-1,1000,1)=IF(H$7="","Yes",H$7))/(OFFSET(Data!$A$1,0,MATCH(H$6,Data!$1:$1,0)-1,1000,1)=IF(H$7="","Yes",H$7))*ROW(Data!$C$1:$C$1009),ROW(H83)-ROW(H$7)),1)),"")</f>
        <v/>
      </c>
      <c r="I83" s="43" t="str">
        <f ca="1">IF(J83="","",IF(INDEX(Data!$BR:$BR,MATCH(J83,Data!$A:$A,0),1)=0,"",INDEX(Data!$BR:$BR,MATCH(J83,Data!$A:$A,0),1)))</f>
        <v/>
      </c>
      <c r="J83" s="43" t="str" cm="1">
        <f t="array" aca="1" ref="J83" ca="1">IFERROR(_xlfn.SINGLE(INDEX(Data!$A$1:J$1009,_xlfn.AGGREGATE(15,6,(OFFSET(Data!$A$1,0,MATCH(J$6,Data!$1:$1,0)-1,1000,1)=IF(J$7="","Yes",J$7))/(OFFSET(Data!$A$1,0,MATCH(J$6,Data!$1:$1,0)-1,1000,1)=IF(J$7="","Yes",J$7))*ROW(Data!$C$1:$C$1009),ROW(J83)-ROW(J$7)),1)),"")</f>
        <v/>
      </c>
      <c r="K83" s="43" t="str">
        <f ca="1">IF(L83="","",IF(INDEX(Data!$BR:$BR,MATCH(L83,Data!$A:$A,0),1)=0,"",INDEX(Data!$BR:$BR,MATCH(L83,Data!$A:$A,0),1)))</f>
        <v/>
      </c>
      <c r="L83" s="43" t="str" cm="1">
        <f t="array" aca="1" ref="L83" ca="1">IFERROR(_xlfn.SINGLE(INDEX(Data!$A$1:L$1009,_xlfn.AGGREGATE(15,6,(OFFSET(Data!$A$1,0,MATCH(L$6,Data!$1:$1,0)-1,1000,1)=IF(L$7="","Yes",L$7))/(OFFSET(Data!$A$1,0,MATCH(L$6,Data!$1:$1,0)-1,1000,1)=IF(L$7="","Yes",L$7))*ROW(Data!$C$1:$C$1009),ROW(L83)-ROW(L$7)),1)),"")</f>
        <v>TV Land</v>
      </c>
      <c r="M83" s="43" t="str">
        <f ca="1">IF(N83="","",IF(INDEX(Data!$BR:$BR,MATCH(N83,Data!$A:$A,0),1)=0,"",INDEX(Data!$BR:$BR,MATCH(N83,Data!$A:$A,0),1)))</f>
        <v/>
      </c>
      <c r="N83" s="43" t="str" cm="1">
        <f t="array" aca="1" ref="N83" ca="1">IFERROR(_xlfn.SINGLE(INDEX(Data!$A$1:N$1009,_xlfn.AGGREGATE(15,6,(OFFSET(Data!$A$1,0,MATCH(N$6,Data!$1:$1,0)-1,1000,1)=IF(N$7="","Yes",N$7))/(OFFSET(Data!$A$1,0,MATCH(N$6,Data!$1:$1,0)-1,1000,1)=IF(N$7="","Yes",N$7))*ROW(Data!$C$1:$C$1009),ROW(N83)-ROW(N$7)),1)),"")</f>
        <v/>
      </c>
      <c r="O83" s="43" t="str">
        <f ca="1">IF(P83="","",IF(INDEX(Data!$BR:$BR,MATCH(P83,Data!$A:$A,0),1)=0,"",INDEX(Data!$BR:$BR,MATCH(P83,Data!$A:$A,0),1)))</f>
        <v/>
      </c>
      <c r="P83" s="43" t="str" cm="1">
        <f t="array" aca="1" ref="P83" ca="1">IFERROR(_xlfn.SINGLE(INDEX(Data!$A$1:Q$1009,_xlfn.AGGREGATE(15,6,(OFFSET(Data!$A$1,0,MATCH(P$6,Data!$1:$1,0)-1,1000,1)=IF(P$7="","Yes",P$7))/(OFFSET(Data!$A$1,0,MATCH(P$6,Data!$1:$1,0)-1,1000,1)=IF(P$7="","Yes",P$7))*ROW(Data!$C$1:$C$1009),ROW(P83)-ROW(P$7)),1)),"")</f>
        <v>Reelz</v>
      </c>
      <c r="Q83" s="43" t="str">
        <f ca="1">IF(R83="","",IF(INDEX(Data!$BR:$BR,MATCH(R83,Data!$A:$A,0),1)=0,"",INDEX(Data!$BR:$BR,MATCH(R83,Data!$A:$A,0),1)))</f>
        <v/>
      </c>
      <c r="R83" s="43" t="str" cm="1">
        <f t="array" aca="1" ref="R83" ca="1">IFERROR(_xlfn.SINGLE(INDEX(Data!$A$1:R$1009,_xlfn.AGGREGATE(15,6,(OFFSET(Data!$A$1,0,MATCH(R$6,Data!$1:$1,0)-1,1000,1)=IF(R$7="","Yes",R$7))/(OFFSET(Data!$A$1,0,MATCH(R$6,Data!$1:$1,0)-1,1000,1)=IF(R$7="","Yes",R$7))*ROW(Data!$C$1:$C$1009),ROW(R83)-ROW(R$7)),1)),"")</f>
        <v>MLB Network</v>
      </c>
      <c r="S83" s="43">
        <f ca="1">IF(T83="","",IF(INDEX(Data!$BR:$BR,MATCH(T83,Data!$A:$A,0),1)=0,"",INDEX(Data!$BR:$BR,MATCH(T83,Data!$A:$A,0),1)))</f>
        <v>2</v>
      </c>
      <c r="T83" s="43" t="str" cm="1">
        <f t="array" aca="1" ref="T83" ca="1">IFERROR(_xlfn.SINGLE(INDEX(Data!$A$1:S$1009,_xlfn.AGGREGATE(15,6,(OFFSET(Data!$A$1,0,MATCH(T$6,Data!$1:$1,0)-1,1000,1)=IF(T$7="","Yes",T$7))/(OFFSET(Data!$A$1,0,MATCH(T$6,Data!$1:$1,0)-1,1000,1)=IF(T$7="","Yes",T$7))*ROW(Data!$C$1:$C$1009),ROW(T83)-ROW(T$7)),1)),"")</f>
        <v>Longhorn Network</v>
      </c>
      <c r="U83" s="43" t="str">
        <f ca="1">IF(V83="","",IF(INDEX(Data!$BR:$BR,MATCH(V83,Data!$A:$A,0),1)=0,"",INDEX(Data!$BR:$BR,MATCH(V83,Data!$A:$A,0),1)))</f>
        <v/>
      </c>
      <c r="V83" s="43" t="str" cm="1">
        <f t="array" aca="1" ref="V83" ca="1">IFERROR(_xlfn.SINGLE(INDEX(Data!$A$1:T$1009,_xlfn.AGGREGATE(15,6,(OFFSET(Data!$A$1,0,MATCH(V$6,Data!$1:$1,0)-1,1000,1)=IF(V$7="","Yes",V$7))/(OFFSET(Data!$A$1,0,MATCH(V$6,Data!$1:$1,0)-1,1000,1)=IF(V$7="","Yes",V$7))*ROW(Data!$C$1:$C$1009),ROW(V83)-ROW(V$7)),1)),"")</f>
        <v>IFC</v>
      </c>
      <c r="W83" s="43" t="str">
        <f ca="1">IF(X83="","",IF(INDEX(Data!$BR:$BR,MATCH(X83,Data!$A:$A,0),1)=0,"",INDEX(Data!$BR:$BR,MATCH(X83,Data!$A:$A,0),1)))</f>
        <v/>
      </c>
      <c r="X83" s="43" t="str" cm="1">
        <f t="array" aca="1" ref="X83" ca="1">IFERROR(_xlfn.SINGLE(INDEX(Data!$A$1:Y$1009,_xlfn.AGGREGATE(15,6,(OFFSET(Data!$A$1,0,MATCH(X$6,Data!$1:$1,0)-1,1000,1)=IF(X$7="","Yes",X$7))/(OFFSET(Data!$A$1,0,MATCH(X$6,Data!$1:$1,0)-1,1000,1)=IF(X$7="","Yes",X$7))*ROW(Data!$C$1:$C$1009),ROW(X83)-ROW(X$7)),1)),"")</f>
        <v>Nuestra Tele</v>
      </c>
      <c r="Y83" s="43" t="str">
        <f ca="1">IF(Z83="","",IF(INDEX(Data!$BR:$BR,MATCH(Z83,Data!$A:$A,0),1)=0,"",INDEX(Data!$BR:$BR,MATCH(Z83,Data!$A:$A,0),1)))</f>
        <v/>
      </c>
      <c r="Z83" s="43" t="str" cm="1">
        <f t="array" aca="1" ref="Z83" ca="1">IFERROR(_xlfn.SINGLE(INDEX(Data!$A$1:AA$1009,_xlfn.AGGREGATE(15,6,(OFFSET(Data!$A$1,0,MATCH(Z$6,Data!$1:$1,0)-1,1000,1)=IF(Z$7="","Yes",Z$7))/(OFFSET(Data!$A$1,0,MATCH(Z$6,Data!$1:$1,0)-1,1000,1)=IF(Z$7="","Yes",Z$7))*ROW(Data!$C$1:$C$1009),ROW(Z83)-ROW(Z$7)),1)),"")</f>
        <v>SEC Network</v>
      </c>
      <c r="AA83" s="43" t="str">
        <f ca="1">IF(AB83="","",IF(INDEX(Data!$BR:$BR,MATCH(AB83,Data!$A:$A,0),1)=0,"",INDEX(Data!$BR:$BR,MATCH(AB83,Data!$A:$A,0),1)))</f>
        <v/>
      </c>
      <c r="AB83" s="43" t="str" cm="1">
        <f t="array" aca="1" ref="AB83" ca="1">IFERROR(_xlfn.SINGLE(INDEX(Data!$A$1:AC$1009,_xlfn.AGGREGATE(15,6,(OFFSET(Data!$A$1,0,MATCH(AB$6,Data!$1:$1,0)-1,1000,1)=IF(AB$7="","Yes",AB$7))/(OFFSET(Data!$A$1,0,MATCH(AB$6,Data!$1:$1,0)-1,1000,1)=IF(AB$7="","Yes",AB$7))*ROW(Data!$C$1:$C$1009),ROW(AB83)-ROW(AB$7)),1)),"")</f>
        <v/>
      </c>
      <c r="AC83" s="43" t="str">
        <f ca="1">IF(AD83="","",IF(INDEX(Data!$BR:$BR,MATCH(AD83,Data!$A:$A,0),1)=0,"",INDEX(Data!$BR:$BR,MATCH(AD83,Data!$A:$A,0),1)))</f>
        <v/>
      </c>
      <c r="AD83" s="43" t="str" cm="1">
        <f t="array" aca="1" ref="AD83" ca="1">IFERROR(_xlfn.SINGLE(INDEX(Data!$A$1:AE$1009,_xlfn.AGGREGATE(15,6,(OFFSET(Data!$A$1,0,MATCH(AD$6,Data!$1:$1,0)-1,1000,1)=IF(AD$7="","Yes",AD$7))/(OFFSET(Data!$A$1,0,MATCH(AD$6,Data!$1:$1,0)-1,1000,1)=IF(AD$7="","Yes",AD$7))*ROW(Data!$C$1:$C$1009),ROW(AD83)-ROW(AD$7)),1)),"")</f>
        <v>POP</v>
      </c>
      <c r="AE83" s="43" t="str">
        <f ca="1">IF(AF83="","",IF(INDEX(Data!$BR:$BR,MATCH(AF83,Data!$A:$A,0),1)=0,"",INDEX(Data!$BR:$BR,MATCH(AF83,Data!$A:$A,0),1)))</f>
        <v/>
      </c>
      <c r="AF83" s="43" t="str" cm="1">
        <f t="array" aca="1" ref="AF83" ca="1">IFERROR(_xlfn.SINGLE(INDEX(Data!$A$1:AM$1009,_xlfn.AGGREGATE(15,6,(OFFSET(Data!$A$1,0,MATCH(AF$6,Data!$1:$1,0)-1,1000,1)=IF(AF$7="","Yes",AF$7))/(OFFSET(Data!$A$1,0,MATCH(AF$6,Data!$1:$1,0)-1,1000,1)=IF(AF$7="","Yes",AF$7))*ROW(Data!$C$1:$C$1009),ROW(AF83)-ROW(AF$7)),1)),"")</f>
        <v/>
      </c>
      <c r="AG83" s="43" t="str">
        <f ca="1">IF(AH83="","",IF(INDEX(Data!$BR:$BR,MATCH(AH83,Data!$A:$A,0),1)=0,"",INDEX(Data!$BR:$BR,MATCH(AH83,Data!$A:$A,0),1)))</f>
        <v/>
      </c>
      <c r="AH83" s="43" t="str" cm="1">
        <f t="array" aca="1" ref="AH83" ca="1">IFERROR(_xlfn.SINGLE(INDEX(Data!$A$1:AO$1009,_xlfn.AGGREGATE(15,6,(OFFSET(Data!$A$1,0,MATCH(AH$6,Data!$1:$1,0)-1,1000,1)=IF(AH$7="","Yes",AH$7))/(OFFSET(Data!$A$1,0,MATCH(AH$6,Data!$1:$1,0)-1,1000,1)=IF(AH$7="","Yes",AH$7))*ROW(Data!$C$1:$C$1009),ROW(AH83)-ROW(AH$7)),1)),"")</f>
        <v/>
      </c>
      <c r="AI83" s="43" t="str">
        <f ca="1">IF(AJ83="","",IF(INDEX(Data!$BR:$BR,MATCH(AJ83,Data!$A:$A,0),1)=0,"",INDEX(Data!$BR:$BR,MATCH(AJ83,Data!$A:$A,0),1)))</f>
        <v/>
      </c>
      <c r="AJ83" s="43" t="str" cm="1">
        <f t="array" aca="1" ref="AJ83" ca="1">IFERROR(_xlfn.SINGLE(INDEX(Data!$A$1:AQ$1009,_xlfn.AGGREGATE(15,6,(OFFSET(Data!$A$1,0,MATCH(AJ$6,Data!$1:$1,0)-1,1000,1)=IF(AJ$7="","Yes",AJ$7))/(OFFSET(Data!$A$1,0,MATCH(AJ$6,Data!$1:$1,0)-1,1000,1)=IF(AJ$7="","Yes",AJ$7))*ROW(Data!$C$1:$C$1009),ROW(AJ83)-ROW(AJ$7)),1)),"")</f>
        <v/>
      </c>
      <c r="AK83" s="43" t="str">
        <f ca="1">IF(AL83="","",IF(INDEX(Data!$BR:$BR,MATCH(AL83,Data!$A:$A,0),1)=0,"",INDEX(Data!$BR:$BR,MATCH(AL83,Data!$A:$A,0),1)))</f>
        <v/>
      </c>
      <c r="AL83" s="43" t="str" cm="1">
        <f t="array" aca="1" ref="AL83" ca="1">IFERROR(_xlfn.SINGLE(INDEX(Data!$A$1:AS$1009,_xlfn.AGGREGATE(15,6,(OFFSET(Data!$A$1,0,MATCH(AL$6,Data!$1:$1,0)-1,1000,1)=IF(AL$7="","Yes",AL$7))/(OFFSET(Data!$A$1,0,MATCH(AL$6,Data!$1:$1,0)-1,1000,1)=IF(AL$7="","Yes",AL$7))*ROW(Data!$C$1:$C$1009),ROW(AL83)-ROW(AL$7)),1)),"")</f>
        <v/>
      </c>
      <c r="AM83" s="43" t="str">
        <f ca="1">IF(AN83="","",IF(INDEX(Data!$BR:$BR,MATCH(AN83,Data!$A:$A,0),1)=0,"",INDEX(Data!$BR:$BR,MATCH(AN83,Data!$A:$A,0),1)))</f>
        <v/>
      </c>
      <c r="AN83" s="43" t="str" cm="1">
        <f t="array" aca="1" ref="AN83" ca="1">IFERROR(_xlfn.SINGLE(INDEX(Data!$A$1:AU$1009,_xlfn.AGGREGATE(15,6,(OFFSET(Data!$A$1,0,MATCH(AN$6,Data!$1:$1,0)-1,1000,1)=IF(AN$7="","Yes",AN$7))/(OFFSET(Data!$A$1,0,MATCH(AN$6,Data!$1:$1,0)-1,1000,1)=IF(AN$7="","Yes",AN$7))*ROW(Data!$C$1:$C$1009),ROW(AN83)-ROW(AN$7)),1)),"")</f>
        <v/>
      </c>
    </row>
    <row r="84" spans="1:40" ht="24" x14ac:dyDescent="0.4">
      <c r="A84" s="43" t="str">
        <f ca="1">IF(B84="","",IF(INDEX(Data!$BR:$BR,MATCH(B84,Data!$A:$A,0),1)=0,"",INDEX(Data!$BR:$BR,MATCH(B84,Data!$A:$A,0),1)))</f>
        <v/>
      </c>
      <c r="B84" s="43" t="str" cm="1">
        <f t="array" aca="1" ref="B84" ca="1">IFERROR(_xlfn.SINGLE(INDEX(Data!A$1:$A$1007,_xlfn.AGGREGATE(15,6,(OFFSET(Data!$A$1,0,MATCH(B$6,Data!$1:$1,0)-1,1000,1)=IF(B$7="","Yes",B$7))/(OFFSET(Data!$A$1,0,MATCH(B$6,Data!$1:$1,0)-1,1000,1)=IF(B$7="","Yes",B$7))*ROW(Data!$C$1:$C$1007),ROW(B84)-ROW(B$7)),1)),"")</f>
        <v/>
      </c>
      <c r="C84" s="43" t="str">
        <f ca="1">IF(D84="","",IF(INDEX(Data!$BR:$BR,MATCH(D84,Data!$A:$A,0),1)=0,"",INDEX(Data!$BR:$BR,MATCH(D84,Data!$A:$A,0),1)))</f>
        <v/>
      </c>
      <c r="D84" s="43" t="str" cm="1">
        <f t="array" aca="1" ref="D84" ca="1">IFERROR(_xlfn.SINGLE(INDEX(Data!$A$1:C$1007,_xlfn.AGGREGATE(15,6,(OFFSET(Data!$A$1,0,MATCH(D$6,Data!$1:$1,0)-1,1000,1)=IF(D$7="","Yes",D$7))/(OFFSET(Data!$A$1,0,MATCH(D$6,Data!$1:$1,0)-1,1000,1)=IF(D$7="","Yes",D$7))*ROW(Data!$C$1:$C$1007),ROW(D84)-ROW(D$7)),1)),"")</f>
        <v/>
      </c>
      <c r="E84" s="43" t="str">
        <f ca="1">IF(F84="","",IF(INDEX(Data!$BR:$BR,MATCH(F84,Data!$A:$A,0),1)=0,"",INDEX(Data!$BR:$BR,MATCH(F84,Data!$A:$A,0),1)))</f>
        <v/>
      </c>
      <c r="F84" s="43" t="str" cm="1">
        <f t="array" aca="1" ref="F84" ca="1">IFERROR(_xlfn.SINGLE(INDEX(Data!$A$1:E$1009,_xlfn.AGGREGATE(15,6,(OFFSET(Data!$A$1,0,MATCH(F$6,Data!$1:$1,0)-1,1000,1)=IF(F$7="","Yes",F$7))/(OFFSET(Data!$A$1,0,MATCH(F$6,Data!$1:$1,0)-1,1000,1)=IF(F$7="","Yes",F$7))*ROW(Data!$C$1:$C$1009),ROW(F84)-ROW(F$7)),1)),"")</f>
        <v/>
      </c>
      <c r="G84" s="43" t="str">
        <f ca="1">IF(H84="","",IF(INDEX(Data!$BR:$BR,MATCH(H84,Data!$A:$A,0),1)=0,"",INDEX(Data!$BR:$BR,MATCH(H84,Data!$A:$A,0),1)))</f>
        <v/>
      </c>
      <c r="H84" s="43" t="str" cm="1">
        <f t="array" aca="1" ref="H84" ca="1">IFERROR(_xlfn.SINGLE(INDEX(Data!$A$1:G$1009,_xlfn.AGGREGATE(15,6,(OFFSET(Data!$A$1,0,MATCH(H$6,Data!$1:$1,0)-1,1000,1)=IF(H$7="","Yes",H$7))/(OFFSET(Data!$A$1,0,MATCH(H$6,Data!$1:$1,0)-1,1000,1)=IF(H$7="","Yes",H$7))*ROW(Data!$C$1:$C$1009),ROW(H84)-ROW(H$7)),1)),"")</f>
        <v/>
      </c>
      <c r="I84" s="43" t="str">
        <f ca="1">IF(J84="","",IF(INDEX(Data!$BR:$BR,MATCH(J84,Data!$A:$A,0),1)=0,"",INDEX(Data!$BR:$BR,MATCH(J84,Data!$A:$A,0),1)))</f>
        <v/>
      </c>
      <c r="J84" s="43" t="str" cm="1">
        <f t="array" aca="1" ref="J84" ca="1">IFERROR(_xlfn.SINGLE(INDEX(Data!$A$1:J$1009,_xlfn.AGGREGATE(15,6,(OFFSET(Data!$A$1,0,MATCH(J$6,Data!$1:$1,0)-1,1000,1)=IF(J$7="","Yes",J$7))/(OFFSET(Data!$A$1,0,MATCH(J$6,Data!$1:$1,0)-1,1000,1)=IF(J$7="","Yes",J$7))*ROW(Data!$C$1:$C$1009),ROW(J84)-ROW(J$7)),1)),"")</f>
        <v/>
      </c>
      <c r="K84" s="43" t="str">
        <f ca="1">IF(L84="","",IF(INDEX(Data!$BR:$BR,MATCH(L84,Data!$A:$A,0),1)=0,"",INDEX(Data!$BR:$BR,MATCH(L84,Data!$A:$A,0),1)))</f>
        <v/>
      </c>
      <c r="L84" s="43" t="str" cm="1">
        <f t="array" aca="1" ref="L84" ca="1">IFERROR(_xlfn.SINGLE(INDEX(Data!$A$1:L$1009,_xlfn.AGGREGATE(15,6,(OFFSET(Data!$A$1,0,MATCH(L$6,Data!$1:$1,0)-1,1000,1)=IF(L$7="","Yes",L$7))/(OFFSET(Data!$A$1,0,MATCH(L$6,Data!$1:$1,0)-1,1000,1)=IF(L$7="","Yes",L$7))*ROW(Data!$C$1:$C$1009),ROW(L84)-ROW(L$7)),1)),"")</f>
        <v>Universal Kids</v>
      </c>
      <c r="M84" s="43" t="str">
        <f ca="1">IF(N84="","",IF(INDEX(Data!$BR:$BR,MATCH(N84,Data!$A:$A,0),1)=0,"",INDEX(Data!$BR:$BR,MATCH(N84,Data!$A:$A,0),1)))</f>
        <v/>
      </c>
      <c r="N84" s="43" t="str" cm="1">
        <f t="array" aca="1" ref="N84" ca="1">IFERROR(_xlfn.SINGLE(INDEX(Data!$A$1:N$1009,_xlfn.AGGREGATE(15,6,(OFFSET(Data!$A$1,0,MATCH(N$6,Data!$1:$1,0)-1,1000,1)=IF(N$7="","Yes",N$7))/(OFFSET(Data!$A$1,0,MATCH(N$6,Data!$1:$1,0)-1,1000,1)=IF(N$7="","Yes",N$7))*ROW(Data!$C$1:$C$1009),ROW(N84)-ROW(N$7)),1)),"")</f>
        <v/>
      </c>
      <c r="O84" s="43" t="str">
        <f ca="1">IF(P84="","",IF(INDEX(Data!$BR:$BR,MATCH(P84,Data!$A:$A,0),1)=0,"",INDEX(Data!$BR:$BR,MATCH(P84,Data!$A:$A,0),1)))</f>
        <v/>
      </c>
      <c r="P84" s="43" t="str" cm="1">
        <f t="array" aca="1" ref="P84" ca="1">IFERROR(_xlfn.SINGLE(INDEX(Data!$A$1:Q$1009,_xlfn.AGGREGATE(15,6,(OFFSET(Data!$A$1,0,MATCH(P$6,Data!$1:$1,0)-1,1000,1)=IF(P$7="","Yes",P$7))/(OFFSET(Data!$A$1,0,MATCH(P$6,Data!$1:$1,0)-1,1000,1)=IF(P$7="","Yes",P$7))*ROW(Data!$C$1:$C$1009),ROW(P84)-ROW(P$7)),1)),"")</f>
        <v>RFD-TV</v>
      </c>
      <c r="Q84" s="43" t="str">
        <f ca="1">IF(R84="","",IF(INDEX(Data!$BR:$BR,MATCH(R84,Data!$A:$A,0),1)=0,"",INDEX(Data!$BR:$BR,MATCH(R84,Data!$A:$A,0),1)))</f>
        <v/>
      </c>
      <c r="R84" s="43" t="str" cm="1">
        <f t="array" aca="1" ref="R84" ca="1">IFERROR(_xlfn.SINGLE(INDEX(Data!$A$1:R$1009,_xlfn.AGGREGATE(15,6,(OFFSET(Data!$A$1,0,MATCH(R$6,Data!$1:$1,0)-1,1000,1)=IF(R$7="","Yes",R$7))/(OFFSET(Data!$A$1,0,MATCH(R$6,Data!$1:$1,0)-1,1000,1)=IF(R$7="","Yes",R$7))*ROW(Data!$C$1:$C$1009),ROW(R84)-ROW(R$7)),1)),"")</f>
        <v>Motor Trend</v>
      </c>
      <c r="S84" s="43" t="str">
        <f ca="1">IF(T84="","",IF(INDEX(Data!$BR:$BR,MATCH(T84,Data!$A:$A,0),1)=0,"",INDEX(Data!$BR:$BR,MATCH(T84,Data!$A:$A,0),1)))</f>
        <v/>
      </c>
      <c r="T84" s="43" t="str" cm="1">
        <f t="array" aca="1" ref="T84" ca="1">IFERROR(_xlfn.SINGLE(INDEX(Data!$A$1:S$1009,_xlfn.AGGREGATE(15,6,(OFFSET(Data!$A$1,0,MATCH(T$6,Data!$1:$1,0)-1,1000,1)=IF(T$7="","Yes",T$7))/(OFFSET(Data!$A$1,0,MATCH(T$6,Data!$1:$1,0)-1,1000,1)=IF(T$7="","Yes",T$7))*ROW(Data!$C$1:$C$1009),ROW(T84)-ROW(T$7)),1)),"")</f>
        <v>MLB Network</v>
      </c>
      <c r="U84" s="43" t="str">
        <f ca="1">IF(V84="","",IF(INDEX(Data!$BR:$BR,MATCH(V84,Data!$A:$A,0),1)=0,"",INDEX(Data!$BR:$BR,MATCH(V84,Data!$A:$A,0),1)))</f>
        <v/>
      </c>
      <c r="V84" s="43" t="str" cm="1">
        <f t="array" aca="1" ref="V84" ca="1">IFERROR(_xlfn.SINGLE(INDEX(Data!$A$1:T$1009,_xlfn.AGGREGATE(15,6,(OFFSET(Data!$A$1,0,MATCH(V$6,Data!$1:$1,0)-1,1000,1)=IF(V$7="","Yes",V$7))/(OFFSET(Data!$A$1,0,MATCH(V$6,Data!$1:$1,0)-1,1000,1)=IF(V$7="","Yes",V$7))*ROW(Data!$C$1:$C$1009),ROW(V84)-ROW(V$7)),1)),"")</f>
        <v>Investigation Discovery</v>
      </c>
      <c r="W84" s="43" t="str">
        <f ca="1">IF(X84="","",IF(INDEX(Data!$BR:$BR,MATCH(X84,Data!$A:$A,0),1)=0,"",INDEX(Data!$BR:$BR,MATCH(X84,Data!$A:$A,0),1)))</f>
        <v/>
      </c>
      <c r="X84" s="43" t="str" cm="1">
        <f t="array" aca="1" ref="X84" ca="1">IFERROR(_xlfn.SINGLE(INDEX(Data!$A$1:Y$1009,_xlfn.AGGREGATE(15,6,(OFFSET(Data!$A$1,0,MATCH(X$6,Data!$1:$1,0)-1,1000,1)=IF(X$7="","Yes",X$7))/(OFFSET(Data!$A$1,0,MATCH(X$6,Data!$1:$1,0)-1,1000,1)=IF(X$7="","Yes",X$7))*ROW(Data!$C$1:$C$1009),ROW(X84)-ROW(X$7)),1)),"")</f>
        <v>Paramount Network</v>
      </c>
      <c r="Y84" s="43" t="str">
        <f ca="1">IF(Z84="","",IF(INDEX(Data!$BR:$BR,MATCH(Z84,Data!$A:$A,0),1)=0,"",INDEX(Data!$BR:$BR,MATCH(Z84,Data!$A:$A,0),1)))</f>
        <v/>
      </c>
      <c r="Z84" s="43" t="str" cm="1">
        <f t="array" aca="1" ref="Z84" ca="1">IFERROR(_xlfn.SINGLE(INDEX(Data!$A$1:AA$1009,_xlfn.AGGREGATE(15,6,(OFFSET(Data!$A$1,0,MATCH(Z$6,Data!$1:$1,0)-1,1000,1)=IF(Z$7="","Yes",Z$7))/(OFFSET(Data!$A$1,0,MATCH(Z$6,Data!$1:$1,0)-1,1000,1)=IF(Z$7="","Yes",Z$7))*ROW(Data!$C$1:$C$1009),ROW(Z84)-ROW(Z$7)),1)),"")</f>
        <v>Smithsonian</v>
      </c>
      <c r="AA84" s="43" t="str">
        <f ca="1">IF(AB84="","",IF(INDEX(Data!$BR:$BR,MATCH(AB84,Data!$A:$A,0),1)=0,"",INDEX(Data!$BR:$BR,MATCH(AB84,Data!$A:$A,0),1)))</f>
        <v/>
      </c>
      <c r="AB84" s="43" t="str" cm="1">
        <f t="array" aca="1" ref="AB84" ca="1">IFERROR(_xlfn.SINGLE(INDEX(Data!$A$1:AC$1009,_xlfn.AGGREGATE(15,6,(OFFSET(Data!$A$1,0,MATCH(AB$6,Data!$1:$1,0)-1,1000,1)=IF(AB$7="","Yes",AB$7))/(OFFSET(Data!$A$1,0,MATCH(AB$6,Data!$1:$1,0)-1,1000,1)=IF(AB$7="","Yes",AB$7))*ROW(Data!$C$1:$C$1009),ROW(AB84)-ROW(AB$7)),1)),"")</f>
        <v/>
      </c>
      <c r="AC84" s="43" t="str">
        <f ca="1">IF(AD84="","",IF(INDEX(Data!$BR:$BR,MATCH(AD84,Data!$A:$A,0),1)=0,"",INDEX(Data!$BR:$BR,MATCH(AD84,Data!$A:$A,0),1)))</f>
        <v/>
      </c>
      <c r="AD84" s="43" t="str" cm="1">
        <f t="array" aca="1" ref="AD84" ca="1">IFERROR(_xlfn.SINGLE(INDEX(Data!$A$1:AE$1009,_xlfn.AGGREGATE(15,6,(OFFSET(Data!$A$1,0,MATCH(AD$6,Data!$1:$1,0)-1,1000,1)=IF(AD$7="","Yes",AD$7))/(OFFSET(Data!$A$1,0,MATCH(AD$6,Data!$1:$1,0)-1,1000,1)=IF(AD$7="","Yes",AD$7))*ROW(Data!$C$1:$C$1009),ROW(AD84)-ROW(AD$7)),1)),"")</f>
        <v>Smithsonian</v>
      </c>
      <c r="AE84" s="43" t="str">
        <f ca="1">IF(AF84="","",IF(INDEX(Data!$BR:$BR,MATCH(AF84,Data!$A:$A,0),1)=0,"",INDEX(Data!$BR:$BR,MATCH(AF84,Data!$A:$A,0),1)))</f>
        <v/>
      </c>
      <c r="AF84" s="43" t="str" cm="1">
        <f t="array" aca="1" ref="AF84" ca="1">IFERROR(_xlfn.SINGLE(INDEX(Data!$A$1:AM$1009,_xlfn.AGGREGATE(15,6,(OFFSET(Data!$A$1,0,MATCH(AF$6,Data!$1:$1,0)-1,1000,1)=IF(AF$7="","Yes",AF$7))/(OFFSET(Data!$A$1,0,MATCH(AF$6,Data!$1:$1,0)-1,1000,1)=IF(AF$7="","Yes",AF$7))*ROW(Data!$C$1:$C$1009),ROW(AF84)-ROW(AF$7)),1)),"")</f>
        <v/>
      </c>
      <c r="AG84" s="43" t="str">
        <f ca="1">IF(AH84="","",IF(INDEX(Data!$BR:$BR,MATCH(AH84,Data!$A:$A,0),1)=0,"",INDEX(Data!$BR:$BR,MATCH(AH84,Data!$A:$A,0),1)))</f>
        <v/>
      </c>
      <c r="AH84" s="43" t="str" cm="1">
        <f t="array" aca="1" ref="AH84" ca="1">IFERROR(_xlfn.SINGLE(INDEX(Data!$A$1:AO$1009,_xlfn.AGGREGATE(15,6,(OFFSET(Data!$A$1,0,MATCH(AH$6,Data!$1:$1,0)-1,1000,1)=IF(AH$7="","Yes",AH$7))/(OFFSET(Data!$A$1,0,MATCH(AH$6,Data!$1:$1,0)-1,1000,1)=IF(AH$7="","Yes",AH$7))*ROW(Data!$C$1:$C$1009),ROW(AH84)-ROW(AH$7)),1)),"")</f>
        <v/>
      </c>
      <c r="AI84" s="43" t="str">
        <f ca="1">IF(AJ84="","",IF(INDEX(Data!$BR:$BR,MATCH(AJ84,Data!$A:$A,0),1)=0,"",INDEX(Data!$BR:$BR,MATCH(AJ84,Data!$A:$A,0),1)))</f>
        <v/>
      </c>
      <c r="AJ84" s="43" t="str" cm="1">
        <f t="array" aca="1" ref="AJ84" ca="1">IFERROR(_xlfn.SINGLE(INDEX(Data!$A$1:AQ$1009,_xlfn.AGGREGATE(15,6,(OFFSET(Data!$A$1,0,MATCH(AJ$6,Data!$1:$1,0)-1,1000,1)=IF(AJ$7="","Yes",AJ$7))/(OFFSET(Data!$A$1,0,MATCH(AJ$6,Data!$1:$1,0)-1,1000,1)=IF(AJ$7="","Yes",AJ$7))*ROW(Data!$C$1:$C$1009),ROW(AJ84)-ROW(AJ$7)),1)),"")</f>
        <v/>
      </c>
      <c r="AK84" s="43" t="str">
        <f ca="1">IF(AL84="","",IF(INDEX(Data!$BR:$BR,MATCH(AL84,Data!$A:$A,0),1)=0,"",INDEX(Data!$BR:$BR,MATCH(AL84,Data!$A:$A,0),1)))</f>
        <v/>
      </c>
      <c r="AL84" s="43" t="str" cm="1">
        <f t="array" aca="1" ref="AL84" ca="1">IFERROR(_xlfn.SINGLE(INDEX(Data!$A$1:AS$1009,_xlfn.AGGREGATE(15,6,(OFFSET(Data!$A$1,0,MATCH(AL$6,Data!$1:$1,0)-1,1000,1)=IF(AL$7="","Yes",AL$7))/(OFFSET(Data!$A$1,0,MATCH(AL$6,Data!$1:$1,0)-1,1000,1)=IF(AL$7="","Yes",AL$7))*ROW(Data!$C$1:$C$1009),ROW(AL84)-ROW(AL$7)),1)),"")</f>
        <v/>
      </c>
      <c r="AM84" s="43" t="str">
        <f ca="1">IF(AN84="","",IF(INDEX(Data!$BR:$BR,MATCH(AN84,Data!$A:$A,0),1)=0,"",INDEX(Data!$BR:$BR,MATCH(AN84,Data!$A:$A,0),1)))</f>
        <v/>
      </c>
      <c r="AN84" s="43" t="str" cm="1">
        <f t="array" aca="1" ref="AN84" ca="1">IFERROR(_xlfn.SINGLE(INDEX(Data!$A$1:AU$1009,_xlfn.AGGREGATE(15,6,(OFFSET(Data!$A$1,0,MATCH(AN$6,Data!$1:$1,0)-1,1000,1)=IF(AN$7="","Yes",AN$7))/(OFFSET(Data!$A$1,0,MATCH(AN$6,Data!$1:$1,0)-1,1000,1)=IF(AN$7="","Yes",AN$7))*ROW(Data!$C$1:$C$1009),ROW(AN84)-ROW(AN$7)),1)),"")</f>
        <v/>
      </c>
    </row>
    <row r="85" spans="1:40" x14ac:dyDescent="0.4">
      <c r="A85" s="43" t="str">
        <f ca="1">IF(B85="","",IF(INDEX(Data!$BR:$BR,MATCH(B85,Data!$A:$A,0),1)=0,"",INDEX(Data!$BR:$BR,MATCH(B85,Data!$A:$A,0),1)))</f>
        <v/>
      </c>
      <c r="B85" s="43" t="str" cm="1">
        <f t="array" aca="1" ref="B85" ca="1">IFERROR(_xlfn.SINGLE(INDEX(Data!A$1:$A$1007,_xlfn.AGGREGATE(15,6,(OFFSET(Data!$A$1,0,MATCH(B$6,Data!$1:$1,0)-1,1000,1)=IF(B$7="","Yes",B$7))/(OFFSET(Data!$A$1,0,MATCH(B$6,Data!$1:$1,0)-1,1000,1)=IF(B$7="","Yes",B$7))*ROW(Data!$C$1:$C$1007),ROW(B85)-ROW(B$7)),1)),"")</f>
        <v/>
      </c>
      <c r="C85" s="43" t="str">
        <f ca="1">IF(D85="","",IF(INDEX(Data!$BR:$BR,MATCH(D85,Data!$A:$A,0),1)=0,"",INDEX(Data!$BR:$BR,MATCH(D85,Data!$A:$A,0),1)))</f>
        <v/>
      </c>
      <c r="D85" s="43" t="str" cm="1">
        <f t="array" aca="1" ref="D85" ca="1">IFERROR(_xlfn.SINGLE(INDEX(Data!$A$1:C$1007,_xlfn.AGGREGATE(15,6,(OFFSET(Data!$A$1,0,MATCH(D$6,Data!$1:$1,0)-1,1000,1)=IF(D$7="","Yes",D$7))/(OFFSET(Data!$A$1,0,MATCH(D$6,Data!$1:$1,0)-1,1000,1)=IF(D$7="","Yes",D$7))*ROW(Data!$C$1:$C$1007),ROW(D85)-ROW(D$7)),1)),"")</f>
        <v/>
      </c>
      <c r="E85" s="43" t="str">
        <f ca="1">IF(F85="","",IF(INDEX(Data!$BR:$BR,MATCH(F85,Data!$A:$A,0),1)=0,"",INDEX(Data!$BR:$BR,MATCH(F85,Data!$A:$A,0),1)))</f>
        <v/>
      </c>
      <c r="F85" s="43" t="str" cm="1">
        <f t="array" aca="1" ref="F85" ca="1">IFERROR(_xlfn.SINGLE(INDEX(Data!$A$1:E$1009,_xlfn.AGGREGATE(15,6,(OFFSET(Data!$A$1,0,MATCH(F$6,Data!$1:$1,0)-1,1000,1)=IF(F$7="","Yes",F$7))/(OFFSET(Data!$A$1,0,MATCH(F$6,Data!$1:$1,0)-1,1000,1)=IF(F$7="","Yes",F$7))*ROW(Data!$C$1:$C$1009),ROW(F85)-ROW(F$7)),1)),"")</f>
        <v/>
      </c>
      <c r="G85" s="43" t="str">
        <f ca="1">IF(H85="","",IF(INDEX(Data!$BR:$BR,MATCH(H85,Data!$A:$A,0),1)=0,"",INDEX(Data!$BR:$BR,MATCH(H85,Data!$A:$A,0),1)))</f>
        <v/>
      </c>
      <c r="H85" s="43" t="str" cm="1">
        <f t="array" aca="1" ref="H85" ca="1">IFERROR(_xlfn.SINGLE(INDEX(Data!$A$1:G$1009,_xlfn.AGGREGATE(15,6,(OFFSET(Data!$A$1,0,MATCH(H$6,Data!$1:$1,0)-1,1000,1)=IF(H$7="","Yes",H$7))/(OFFSET(Data!$A$1,0,MATCH(H$6,Data!$1:$1,0)-1,1000,1)=IF(H$7="","Yes",H$7))*ROW(Data!$C$1:$C$1009),ROW(H85)-ROW(H$7)),1)),"")</f>
        <v/>
      </c>
      <c r="I85" s="43" t="str">
        <f ca="1">IF(J85="","",IF(INDEX(Data!$BR:$BR,MATCH(J85,Data!$A:$A,0),1)=0,"",INDEX(Data!$BR:$BR,MATCH(J85,Data!$A:$A,0),1)))</f>
        <v/>
      </c>
      <c r="J85" s="43" t="str" cm="1">
        <f t="array" aca="1" ref="J85" ca="1">IFERROR(_xlfn.SINGLE(INDEX(Data!$A$1:J$1009,_xlfn.AGGREGATE(15,6,(OFFSET(Data!$A$1,0,MATCH(J$6,Data!$1:$1,0)-1,1000,1)=IF(J$7="","Yes",J$7))/(OFFSET(Data!$A$1,0,MATCH(J$6,Data!$1:$1,0)-1,1000,1)=IF(J$7="","Yes",J$7))*ROW(Data!$C$1:$C$1009),ROW(J85)-ROW(J$7)),1)),"")</f>
        <v/>
      </c>
      <c r="K85" s="43" t="str">
        <f ca="1">IF(L85="","",IF(INDEX(Data!$BR:$BR,MATCH(L85,Data!$A:$A,0),1)=0,"",INDEX(Data!$BR:$BR,MATCH(L85,Data!$A:$A,0),1)))</f>
        <v/>
      </c>
      <c r="L85" s="43" t="str" cm="1">
        <f t="array" aca="1" ref="L85" ca="1">IFERROR(_xlfn.SINGLE(INDEX(Data!$A$1:L$1009,_xlfn.AGGREGATE(15,6,(OFFSET(Data!$A$1,0,MATCH(L$6,Data!$1:$1,0)-1,1000,1)=IF(L$7="","Yes",L$7))/(OFFSET(Data!$A$1,0,MATCH(L$6,Data!$1:$1,0)-1,1000,1)=IF(L$7="","Yes",L$7))*ROW(Data!$C$1:$C$1009),ROW(L85)-ROW(L$7)),1)),"")</f>
        <v>USA Network</v>
      </c>
      <c r="M85" s="43" t="str">
        <f ca="1">IF(N85="","",IF(INDEX(Data!$BR:$BR,MATCH(N85,Data!$A:$A,0),1)=0,"",INDEX(Data!$BR:$BR,MATCH(N85,Data!$A:$A,0),1)))</f>
        <v/>
      </c>
      <c r="N85" s="43" t="str" cm="1">
        <f t="array" aca="1" ref="N85" ca="1">IFERROR(_xlfn.SINGLE(INDEX(Data!$A$1:N$1009,_xlfn.AGGREGATE(15,6,(OFFSET(Data!$A$1,0,MATCH(N$6,Data!$1:$1,0)-1,1000,1)=IF(N$7="","Yes",N$7))/(OFFSET(Data!$A$1,0,MATCH(N$6,Data!$1:$1,0)-1,1000,1)=IF(N$7="","Yes",N$7))*ROW(Data!$C$1:$C$1009),ROW(N85)-ROW(N$7)),1)),"")</f>
        <v/>
      </c>
      <c r="O85" s="43" t="str">
        <f ca="1">IF(P85="","",IF(INDEX(Data!$BR:$BR,MATCH(P85,Data!$A:$A,0),1)=0,"",INDEX(Data!$BR:$BR,MATCH(P85,Data!$A:$A,0),1)))</f>
        <v/>
      </c>
      <c r="P85" s="43" t="str" cm="1">
        <f t="array" aca="1" ref="P85" ca="1">IFERROR(_xlfn.SINGLE(INDEX(Data!$A$1:Q$1009,_xlfn.AGGREGATE(15,6,(OFFSET(Data!$A$1,0,MATCH(P$6,Data!$1:$1,0)-1,1000,1)=IF(P$7="","Yes",P$7))/(OFFSET(Data!$A$1,0,MATCH(P$6,Data!$1:$1,0)-1,1000,1)=IF(P$7="","Yes",P$7))*ROW(Data!$C$1:$C$1009),ROW(P85)-ROW(P$7)),1)),"")</f>
        <v>Science</v>
      </c>
      <c r="Q85" s="43" t="str">
        <f ca="1">IF(R85="","",IF(INDEX(Data!$BR:$BR,MATCH(R85,Data!$A:$A,0),1)=0,"",INDEX(Data!$BR:$BR,MATCH(R85,Data!$A:$A,0),1)))</f>
        <v/>
      </c>
      <c r="R85" s="43" t="str" cm="1">
        <f t="array" aca="1" ref="R85" ca="1">IFERROR(_xlfn.SINGLE(INDEX(Data!$A$1:R$1009,_xlfn.AGGREGATE(15,6,(OFFSET(Data!$A$1,0,MATCH(R$6,Data!$1:$1,0)-1,1000,1)=IF(R$7="","Yes",R$7))/(OFFSET(Data!$A$1,0,MATCH(R$6,Data!$1:$1,0)-1,1000,1)=IF(R$7="","Yes",R$7))*ROW(Data!$C$1:$C$1009),ROW(R85)-ROW(R$7)),1)),"")</f>
        <v>MSG</v>
      </c>
      <c r="S85" s="43" t="str">
        <f ca="1">IF(T85="","",IF(INDEX(Data!$BR:$BR,MATCH(T85,Data!$A:$A,0),1)=0,"",INDEX(Data!$BR:$BR,MATCH(T85,Data!$A:$A,0),1)))</f>
        <v/>
      </c>
      <c r="T85" s="43" t="str" cm="1">
        <f t="array" aca="1" ref="T85" ca="1">IFERROR(_xlfn.SINGLE(INDEX(Data!$A$1:S$1009,_xlfn.AGGREGATE(15,6,(OFFSET(Data!$A$1,0,MATCH(T$6,Data!$1:$1,0)-1,1000,1)=IF(T$7="","Yes",T$7))/(OFFSET(Data!$A$1,0,MATCH(T$6,Data!$1:$1,0)-1,1000,1)=IF(T$7="","Yes",T$7))*ROW(Data!$C$1:$C$1009),ROW(T85)-ROW(T$7)),1)),"")</f>
        <v>Motor Trend</v>
      </c>
      <c r="U85" s="43" t="str">
        <f ca="1">IF(V85="","",IF(INDEX(Data!$BR:$BR,MATCH(V85,Data!$A:$A,0),1)=0,"",INDEX(Data!$BR:$BR,MATCH(V85,Data!$A:$A,0),1)))</f>
        <v/>
      </c>
      <c r="V85" s="43" t="str" cm="1">
        <f t="array" aca="1" ref="V85" ca="1">IFERROR(_xlfn.SINGLE(INDEX(Data!$A$1:T$1009,_xlfn.AGGREGATE(15,6,(OFFSET(Data!$A$1,0,MATCH(V$6,Data!$1:$1,0)-1,1000,1)=IF(V$7="","Yes",V$7))/(OFFSET(Data!$A$1,0,MATCH(V$6,Data!$1:$1,0)-1,1000,1)=IF(V$7="","Yes",V$7))*ROW(Data!$C$1:$C$1009),ROW(V85)-ROW(V$7)),1)),"")</f>
        <v>Justice Central</v>
      </c>
      <c r="W85" s="43" t="str">
        <f ca="1">IF(X85="","",IF(INDEX(Data!$BR:$BR,MATCH(X85,Data!$A:$A,0),1)=0,"",INDEX(Data!$BR:$BR,MATCH(X85,Data!$A:$A,0),1)))</f>
        <v/>
      </c>
      <c r="X85" s="43" t="str" cm="1">
        <f t="array" aca="1" ref="X85" ca="1">IFERROR(_xlfn.SINGLE(INDEX(Data!$A$1:Y$1009,_xlfn.AGGREGATE(15,6,(OFFSET(Data!$A$1,0,MATCH(X$6,Data!$1:$1,0)-1,1000,1)=IF(X$7="","Yes",X$7))/(OFFSET(Data!$A$1,0,MATCH(X$6,Data!$1:$1,0)-1,1000,1)=IF(X$7="","Yes",X$7))*ROW(Data!$C$1:$C$1009),ROW(X85)-ROW(X$7)),1)),"")</f>
        <v>Pasiones</v>
      </c>
      <c r="Y85" s="43" t="str">
        <f ca="1">IF(Z85="","",IF(INDEX(Data!$BR:$BR,MATCH(Z85,Data!$A:$A,0),1)=0,"",INDEX(Data!$BR:$BR,MATCH(Z85,Data!$A:$A,0),1)))</f>
        <v/>
      </c>
      <c r="Z85" s="43" t="str" cm="1">
        <f t="array" aca="1" ref="Z85" ca="1">IFERROR(_xlfn.SINGLE(INDEX(Data!$A$1:AA$1009,_xlfn.AGGREGATE(15,6,(OFFSET(Data!$A$1,0,MATCH(Z$6,Data!$1:$1,0)-1,1000,1)=IF(Z$7="","Yes",Z$7))/(OFFSET(Data!$A$1,0,MATCH(Z$6,Data!$1:$1,0)-1,1000,1)=IF(Z$7="","Yes",Z$7))*ROW(Data!$C$1:$C$1009),ROW(Z85)-ROW(Z$7)),1)),"")</f>
        <v>SNY</v>
      </c>
      <c r="AA85" s="43" t="str">
        <f ca="1">IF(AB85="","",IF(INDEX(Data!$BR:$BR,MATCH(AB85,Data!$A:$A,0),1)=0,"",INDEX(Data!$BR:$BR,MATCH(AB85,Data!$A:$A,0),1)))</f>
        <v/>
      </c>
      <c r="AB85" s="43" t="str" cm="1">
        <f t="array" aca="1" ref="AB85" ca="1">IFERROR(_xlfn.SINGLE(INDEX(Data!$A$1:AC$1009,_xlfn.AGGREGATE(15,6,(OFFSET(Data!$A$1,0,MATCH(AB$6,Data!$1:$1,0)-1,1000,1)=IF(AB$7="","Yes",AB$7))/(OFFSET(Data!$A$1,0,MATCH(AB$6,Data!$1:$1,0)-1,1000,1)=IF(AB$7="","Yes",AB$7))*ROW(Data!$C$1:$C$1009),ROW(AB85)-ROW(AB$7)),1)),"")</f>
        <v/>
      </c>
      <c r="AC85" s="43" t="str">
        <f ca="1">IF(AD85="","",IF(INDEX(Data!$BR:$BR,MATCH(AD85,Data!$A:$A,0),1)=0,"",INDEX(Data!$BR:$BR,MATCH(AD85,Data!$A:$A,0),1)))</f>
        <v/>
      </c>
      <c r="AD85" s="43" t="str" cm="1">
        <f t="array" aca="1" ref="AD85" ca="1">IFERROR(_xlfn.SINGLE(INDEX(Data!$A$1:AE$1009,_xlfn.AGGREGATE(15,6,(OFFSET(Data!$A$1,0,MATCH(AD$6,Data!$1:$1,0)-1,1000,1)=IF(AD$7="","Yes",AD$7))/(OFFSET(Data!$A$1,0,MATCH(AD$6,Data!$1:$1,0)-1,1000,1)=IF(AD$7="","Yes",AD$7))*ROW(Data!$C$1:$C$1009),ROW(AD85)-ROW(AD$7)),1)),"")</f>
        <v>Sundance TV</v>
      </c>
      <c r="AE85" s="43" t="str">
        <f ca="1">IF(AF85="","",IF(INDEX(Data!$BR:$BR,MATCH(AF85,Data!$A:$A,0),1)=0,"",INDEX(Data!$BR:$BR,MATCH(AF85,Data!$A:$A,0),1)))</f>
        <v/>
      </c>
      <c r="AF85" s="43" t="str" cm="1">
        <f t="array" aca="1" ref="AF85" ca="1">IFERROR(_xlfn.SINGLE(INDEX(Data!$A$1:AM$1009,_xlfn.AGGREGATE(15,6,(OFFSET(Data!$A$1,0,MATCH(AF$6,Data!$1:$1,0)-1,1000,1)=IF(AF$7="","Yes",AF$7))/(OFFSET(Data!$A$1,0,MATCH(AF$6,Data!$1:$1,0)-1,1000,1)=IF(AF$7="","Yes",AF$7))*ROW(Data!$C$1:$C$1009),ROW(AF85)-ROW(AF$7)),1)),"")</f>
        <v/>
      </c>
      <c r="AG85" s="43" t="str">
        <f ca="1">IF(AH85="","",IF(INDEX(Data!$BR:$BR,MATCH(AH85,Data!$A:$A,0),1)=0,"",INDEX(Data!$BR:$BR,MATCH(AH85,Data!$A:$A,0),1)))</f>
        <v/>
      </c>
      <c r="AH85" s="43" t="str" cm="1">
        <f t="array" aca="1" ref="AH85" ca="1">IFERROR(_xlfn.SINGLE(INDEX(Data!$A$1:AO$1009,_xlfn.AGGREGATE(15,6,(OFFSET(Data!$A$1,0,MATCH(AH$6,Data!$1:$1,0)-1,1000,1)=IF(AH$7="","Yes",AH$7))/(OFFSET(Data!$A$1,0,MATCH(AH$6,Data!$1:$1,0)-1,1000,1)=IF(AH$7="","Yes",AH$7))*ROW(Data!$C$1:$C$1009),ROW(AH85)-ROW(AH$7)),1)),"")</f>
        <v/>
      </c>
      <c r="AI85" s="43" t="str">
        <f ca="1">IF(AJ85="","",IF(INDEX(Data!$BR:$BR,MATCH(AJ85,Data!$A:$A,0),1)=0,"",INDEX(Data!$BR:$BR,MATCH(AJ85,Data!$A:$A,0),1)))</f>
        <v/>
      </c>
      <c r="AJ85" s="43" t="str" cm="1">
        <f t="array" aca="1" ref="AJ85" ca="1">IFERROR(_xlfn.SINGLE(INDEX(Data!$A$1:AQ$1009,_xlfn.AGGREGATE(15,6,(OFFSET(Data!$A$1,0,MATCH(AJ$6,Data!$1:$1,0)-1,1000,1)=IF(AJ$7="","Yes",AJ$7))/(OFFSET(Data!$A$1,0,MATCH(AJ$6,Data!$1:$1,0)-1,1000,1)=IF(AJ$7="","Yes",AJ$7))*ROW(Data!$C$1:$C$1009),ROW(AJ85)-ROW(AJ$7)),1)),"")</f>
        <v/>
      </c>
      <c r="AK85" s="43" t="str">
        <f ca="1">IF(AL85="","",IF(INDEX(Data!$BR:$BR,MATCH(AL85,Data!$A:$A,0),1)=0,"",INDEX(Data!$BR:$BR,MATCH(AL85,Data!$A:$A,0),1)))</f>
        <v/>
      </c>
      <c r="AL85" s="43" t="str" cm="1">
        <f t="array" aca="1" ref="AL85" ca="1">IFERROR(_xlfn.SINGLE(INDEX(Data!$A$1:AS$1009,_xlfn.AGGREGATE(15,6,(OFFSET(Data!$A$1,0,MATCH(AL$6,Data!$1:$1,0)-1,1000,1)=IF(AL$7="","Yes",AL$7))/(OFFSET(Data!$A$1,0,MATCH(AL$6,Data!$1:$1,0)-1,1000,1)=IF(AL$7="","Yes",AL$7))*ROW(Data!$C$1:$C$1009),ROW(AL85)-ROW(AL$7)),1)),"")</f>
        <v/>
      </c>
      <c r="AM85" s="43" t="str">
        <f ca="1">IF(AN85="","",IF(INDEX(Data!$BR:$BR,MATCH(AN85,Data!$A:$A,0),1)=0,"",INDEX(Data!$BR:$BR,MATCH(AN85,Data!$A:$A,0),1)))</f>
        <v/>
      </c>
      <c r="AN85" s="43" t="str" cm="1">
        <f t="array" aca="1" ref="AN85" ca="1">IFERROR(_xlfn.SINGLE(INDEX(Data!$A$1:AU$1009,_xlfn.AGGREGATE(15,6,(OFFSET(Data!$A$1,0,MATCH(AN$6,Data!$1:$1,0)-1,1000,1)=IF(AN$7="","Yes",AN$7))/(OFFSET(Data!$A$1,0,MATCH(AN$6,Data!$1:$1,0)-1,1000,1)=IF(AN$7="","Yes",AN$7))*ROW(Data!$C$1:$C$1009),ROW(AN85)-ROW(AN$7)),1)),"")</f>
        <v/>
      </c>
    </row>
    <row r="86" spans="1:40" x14ac:dyDescent="0.4">
      <c r="A86" s="43" t="str">
        <f ca="1">IF(B86="","",IF(INDEX(Data!$BR:$BR,MATCH(B86,Data!$A:$A,0),1)=0,"",INDEX(Data!$BR:$BR,MATCH(B86,Data!$A:$A,0),1)))</f>
        <v/>
      </c>
      <c r="B86" s="43" t="str" cm="1">
        <f t="array" aca="1" ref="B86" ca="1">IFERROR(_xlfn.SINGLE(INDEX(Data!A$1:$A$1007,_xlfn.AGGREGATE(15,6,(OFFSET(Data!$A$1,0,MATCH(B$6,Data!$1:$1,0)-1,1000,1)=IF(B$7="","Yes",B$7))/(OFFSET(Data!$A$1,0,MATCH(B$6,Data!$1:$1,0)-1,1000,1)=IF(B$7="","Yes",B$7))*ROW(Data!$C$1:$C$1007),ROW(B86)-ROW(B$7)),1)),"")</f>
        <v/>
      </c>
      <c r="C86" s="43" t="str">
        <f ca="1">IF(D86="","",IF(INDEX(Data!$BR:$BR,MATCH(D86,Data!$A:$A,0),1)=0,"",INDEX(Data!$BR:$BR,MATCH(D86,Data!$A:$A,0),1)))</f>
        <v/>
      </c>
      <c r="D86" s="43" t="str" cm="1">
        <f t="array" aca="1" ref="D86" ca="1">IFERROR(_xlfn.SINGLE(INDEX(Data!$A$1:C$1007,_xlfn.AGGREGATE(15,6,(OFFSET(Data!$A$1,0,MATCH(D$6,Data!$1:$1,0)-1,1000,1)=IF(D$7="","Yes",D$7))/(OFFSET(Data!$A$1,0,MATCH(D$6,Data!$1:$1,0)-1,1000,1)=IF(D$7="","Yes",D$7))*ROW(Data!$C$1:$C$1007),ROW(D86)-ROW(D$7)),1)),"")</f>
        <v/>
      </c>
      <c r="E86" s="43" t="str">
        <f ca="1">IF(F86="","",IF(INDEX(Data!$BR:$BR,MATCH(F86,Data!$A:$A,0),1)=0,"",INDEX(Data!$BR:$BR,MATCH(F86,Data!$A:$A,0),1)))</f>
        <v/>
      </c>
      <c r="F86" s="43" t="str" cm="1">
        <f t="array" aca="1" ref="F86" ca="1">IFERROR(_xlfn.SINGLE(INDEX(Data!$A$1:E$1009,_xlfn.AGGREGATE(15,6,(OFFSET(Data!$A$1,0,MATCH(F$6,Data!$1:$1,0)-1,1000,1)=IF(F$7="","Yes",F$7))/(OFFSET(Data!$A$1,0,MATCH(F$6,Data!$1:$1,0)-1,1000,1)=IF(F$7="","Yes",F$7))*ROW(Data!$C$1:$C$1009),ROW(F86)-ROW(F$7)),1)),"")</f>
        <v/>
      </c>
      <c r="G86" s="43" t="str">
        <f ca="1">IF(H86="","",IF(INDEX(Data!$BR:$BR,MATCH(H86,Data!$A:$A,0),1)=0,"",INDEX(Data!$BR:$BR,MATCH(H86,Data!$A:$A,0),1)))</f>
        <v/>
      </c>
      <c r="H86" s="43" t="str" cm="1">
        <f t="array" aca="1" ref="H86" ca="1">IFERROR(_xlfn.SINGLE(INDEX(Data!$A$1:G$1009,_xlfn.AGGREGATE(15,6,(OFFSET(Data!$A$1,0,MATCH(H$6,Data!$1:$1,0)-1,1000,1)=IF(H$7="","Yes",H$7))/(OFFSET(Data!$A$1,0,MATCH(H$6,Data!$1:$1,0)-1,1000,1)=IF(H$7="","Yes",H$7))*ROW(Data!$C$1:$C$1009),ROW(H86)-ROW(H$7)),1)),"")</f>
        <v/>
      </c>
      <c r="I86" s="43" t="str">
        <f ca="1">IF(J86="","",IF(INDEX(Data!$BR:$BR,MATCH(J86,Data!$A:$A,0),1)=0,"",INDEX(Data!$BR:$BR,MATCH(J86,Data!$A:$A,0),1)))</f>
        <v/>
      </c>
      <c r="J86" s="43" t="str" cm="1">
        <f t="array" aca="1" ref="J86" ca="1">IFERROR(_xlfn.SINGLE(INDEX(Data!$A$1:J$1009,_xlfn.AGGREGATE(15,6,(OFFSET(Data!$A$1,0,MATCH(J$6,Data!$1:$1,0)-1,1000,1)=IF(J$7="","Yes",J$7))/(OFFSET(Data!$A$1,0,MATCH(J$6,Data!$1:$1,0)-1,1000,1)=IF(J$7="","Yes",J$7))*ROW(Data!$C$1:$C$1009),ROW(J86)-ROW(J$7)),1)),"")</f>
        <v/>
      </c>
      <c r="K86" s="43" t="str">
        <f ca="1">IF(L86="","",IF(INDEX(Data!$BR:$BR,MATCH(L86,Data!$A:$A,0),1)=0,"",INDEX(Data!$BR:$BR,MATCH(L86,Data!$A:$A,0),1)))</f>
        <v/>
      </c>
      <c r="L86" s="43" t="str" cm="1">
        <f t="array" aca="1" ref="L86" ca="1">IFERROR(_xlfn.SINGLE(INDEX(Data!$A$1:L$1009,_xlfn.AGGREGATE(15,6,(OFFSET(Data!$A$1,0,MATCH(L$6,Data!$1:$1,0)-1,1000,1)=IF(L$7="","Yes",L$7))/(OFFSET(Data!$A$1,0,MATCH(L$6,Data!$1:$1,0)-1,1000,1)=IF(L$7="","Yes",L$7))*ROW(Data!$C$1:$C$1009),ROW(L86)-ROW(L$7)),1)),"")</f>
        <v>VH1</v>
      </c>
      <c r="M86" s="43" t="str">
        <f ca="1">IF(N86="","",IF(INDEX(Data!$BR:$BR,MATCH(N86,Data!$A:$A,0),1)=0,"",INDEX(Data!$BR:$BR,MATCH(N86,Data!$A:$A,0),1)))</f>
        <v/>
      </c>
      <c r="N86" s="43" t="str" cm="1">
        <f t="array" aca="1" ref="N86" ca="1">IFERROR(_xlfn.SINGLE(INDEX(Data!$A$1:N$1009,_xlfn.AGGREGATE(15,6,(OFFSET(Data!$A$1,0,MATCH(N$6,Data!$1:$1,0)-1,1000,1)=IF(N$7="","Yes",N$7))/(OFFSET(Data!$A$1,0,MATCH(N$6,Data!$1:$1,0)-1,1000,1)=IF(N$7="","Yes",N$7))*ROW(Data!$C$1:$C$1009),ROW(N86)-ROW(N$7)),1)),"")</f>
        <v/>
      </c>
      <c r="O86" s="43" t="str">
        <f ca="1">IF(P86="","",IF(INDEX(Data!$BR:$BR,MATCH(P86,Data!$A:$A,0),1)=0,"",INDEX(Data!$BR:$BR,MATCH(P86,Data!$A:$A,0),1)))</f>
        <v/>
      </c>
      <c r="P86" s="43" t="str" cm="1">
        <f t="array" aca="1" ref="P86" ca="1">IFERROR(_xlfn.SINGLE(INDEX(Data!$A$1:Q$1009,_xlfn.AGGREGATE(15,6,(OFFSET(Data!$A$1,0,MATCH(P$6,Data!$1:$1,0)-1,1000,1)=IF(P$7="","Yes",P$7))/(OFFSET(Data!$A$1,0,MATCH(P$6,Data!$1:$1,0)-1,1000,1)=IF(P$7="","Yes",P$7))*ROW(Data!$C$1:$C$1009),ROW(P86)-ROW(P$7)),1)),"")</f>
        <v>SEC Network</v>
      </c>
      <c r="Q86" s="43" t="str">
        <f ca="1">IF(R86="","",IF(INDEX(Data!$BR:$BR,MATCH(R86,Data!$A:$A,0),1)=0,"",INDEX(Data!$BR:$BR,MATCH(R86,Data!$A:$A,0),1)))</f>
        <v/>
      </c>
      <c r="R86" s="43" t="str" cm="1">
        <f t="array" aca="1" ref="R86" ca="1">IFERROR(_xlfn.SINGLE(INDEX(Data!$A$1:R$1009,_xlfn.AGGREGATE(15,6,(OFFSET(Data!$A$1,0,MATCH(R$6,Data!$1:$1,0)-1,1000,1)=IF(R$7="","Yes",R$7))/(OFFSET(Data!$A$1,0,MATCH(R$6,Data!$1:$1,0)-1,1000,1)=IF(R$7="","Yes",R$7))*ROW(Data!$C$1:$C$1009),ROW(R86)-ROW(R$7)),1)),"")</f>
        <v>MSG+</v>
      </c>
      <c r="S86" s="43" t="str">
        <f ca="1">IF(T86="","",IF(INDEX(Data!$BR:$BR,MATCH(T86,Data!$A:$A,0),1)=0,"",INDEX(Data!$BR:$BR,MATCH(T86,Data!$A:$A,0),1)))</f>
        <v/>
      </c>
      <c r="T86" s="43" t="str" cm="1">
        <f t="array" aca="1" ref="T86" ca="1">IFERROR(_xlfn.SINGLE(INDEX(Data!$A$1:S$1009,_xlfn.AGGREGATE(15,6,(OFFSET(Data!$A$1,0,MATCH(T$6,Data!$1:$1,0)-1,1000,1)=IF(T$7="","Yes",T$7))/(OFFSET(Data!$A$1,0,MATCH(T$6,Data!$1:$1,0)-1,1000,1)=IF(T$7="","Yes",T$7))*ROW(Data!$C$1:$C$1009),ROW(T86)-ROW(T$7)),1)),"")</f>
        <v>MSG</v>
      </c>
      <c r="U86" s="43" t="str">
        <f ca="1">IF(V86="","",IF(INDEX(Data!$BR:$BR,MATCH(V86,Data!$A:$A,0),1)=0,"",INDEX(Data!$BR:$BR,MATCH(V86,Data!$A:$A,0),1)))</f>
        <v/>
      </c>
      <c r="V86" s="43" t="str" cm="1">
        <f t="array" aca="1" ref="V86" ca="1">IFERROR(_xlfn.SINGLE(INDEX(Data!$A$1:T$1009,_xlfn.AGGREGATE(15,6,(OFFSET(Data!$A$1,0,MATCH(V$6,Data!$1:$1,0)-1,1000,1)=IF(V$7="","Yes",V$7))/(OFFSET(Data!$A$1,0,MATCH(V$6,Data!$1:$1,0)-1,1000,1)=IF(V$7="","Yes",V$7))*ROW(Data!$C$1:$C$1009),ROW(V86)-ROW(V$7)),1)),"")</f>
        <v>Lifetime</v>
      </c>
      <c r="W86" s="43" t="str">
        <f ca="1">IF(X86="","",IF(INDEX(Data!$BR:$BR,MATCH(X86,Data!$A:$A,0),1)=0,"",INDEX(Data!$BR:$BR,MATCH(X86,Data!$A:$A,0),1)))</f>
        <v/>
      </c>
      <c r="X86" s="43" t="str" cm="1">
        <f t="array" aca="1" ref="X86" ca="1">IFERROR(_xlfn.SINGLE(INDEX(Data!$A$1:Y$1009,_xlfn.AGGREGATE(15,6,(OFFSET(Data!$A$1,0,MATCH(X$6,Data!$1:$1,0)-1,1000,1)=IF(X$7="","Yes",X$7))/(OFFSET(Data!$A$1,0,MATCH(X$6,Data!$1:$1,0)-1,1000,1)=IF(X$7="","Yes",X$7))*ROW(Data!$C$1:$C$1009),ROW(X86)-ROW(X$7)),1)),"")</f>
        <v>Perú Mágico</v>
      </c>
      <c r="Y86" s="43" t="str">
        <f ca="1">IF(Z86="","",IF(INDEX(Data!$BR:$BR,MATCH(Z86,Data!$A:$A,0),1)=0,"",INDEX(Data!$BR:$BR,MATCH(Z86,Data!$A:$A,0),1)))</f>
        <v/>
      </c>
      <c r="Z86" s="43" t="str" cm="1">
        <f t="array" aca="1" ref="Z86" ca="1">IFERROR(_xlfn.SINGLE(INDEX(Data!$A$1:AA$1009,_xlfn.AGGREGATE(15,6,(OFFSET(Data!$A$1,0,MATCH(Z$6,Data!$1:$1,0)-1,1000,1)=IF(Z$7="","Yes",Z$7))/(OFFSET(Data!$A$1,0,MATCH(Z$6,Data!$1:$1,0)-1,1000,1)=IF(Z$7="","Yes",Z$7))*ROW(Data!$C$1:$C$1009),ROW(Z86)-ROW(Z$7)),1)),"")</f>
        <v>Start TV</v>
      </c>
      <c r="AA86" s="43" t="str">
        <f ca="1">IF(AB86="","",IF(INDEX(Data!$BR:$BR,MATCH(AB86,Data!$A:$A,0),1)=0,"",INDEX(Data!$BR:$BR,MATCH(AB86,Data!$A:$A,0),1)))</f>
        <v/>
      </c>
      <c r="AB86" s="43" t="str" cm="1">
        <f t="array" aca="1" ref="AB86" ca="1">IFERROR(_xlfn.SINGLE(INDEX(Data!$A$1:AC$1009,_xlfn.AGGREGATE(15,6,(OFFSET(Data!$A$1,0,MATCH(AB$6,Data!$1:$1,0)-1,1000,1)=IF(AB$7="","Yes",AB$7))/(OFFSET(Data!$A$1,0,MATCH(AB$6,Data!$1:$1,0)-1,1000,1)=IF(AB$7="","Yes",AB$7))*ROW(Data!$C$1:$C$1009),ROW(AB86)-ROW(AB$7)),1)),"")</f>
        <v/>
      </c>
      <c r="AC86" s="43" t="str">
        <f ca="1">IF(AD86="","",IF(INDEX(Data!$BR:$BR,MATCH(AD86,Data!$A:$A,0),1)=0,"",INDEX(Data!$BR:$BR,MATCH(AD86,Data!$A:$A,0),1)))</f>
        <v/>
      </c>
      <c r="AD86" s="43" t="str" cm="1">
        <f t="array" aca="1" ref="AD86" ca="1">IFERROR(_xlfn.SINGLE(INDEX(Data!$A$1:AE$1009,_xlfn.AGGREGATE(15,6,(OFFSET(Data!$A$1,0,MATCH(AD$6,Data!$1:$1,0)-1,1000,1)=IF(AD$7="","Yes",AD$7))/(OFFSET(Data!$A$1,0,MATCH(AD$6,Data!$1:$1,0)-1,1000,1)=IF(AD$7="","Yes",AD$7))*ROW(Data!$C$1:$C$1009),ROW(AD86)-ROW(AD$7)),1)),"")</f>
        <v>Syfy</v>
      </c>
      <c r="AE86" s="43" t="str">
        <f ca="1">IF(AF86="","",IF(INDEX(Data!$BR:$BR,MATCH(AF86,Data!$A:$A,0),1)=0,"",INDEX(Data!$BR:$BR,MATCH(AF86,Data!$A:$A,0),1)))</f>
        <v/>
      </c>
      <c r="AF86" s="43" t="str" cm="1">
        <f t="array" aca="1" ref="AF86" ca="1">IFERROR(_xlfn.SINGLE(INDEX(Data!$A$1:AM$1009,_xlfn.AGGREGATE(15,6,(OFFSET(Data!$A$1,0,MATCH(AF$6,Data!$1:$1,0)-1,1000,1)=IF(AF$7="","Yes",AF$7))/(OFFSET(Data!$A$1,0,MATCH(AF$6,Data!$1:$1,0)-1,1000,1)=IF(AF$7="","Yes",AF$7))*ROW(Data!$C$1:$C$1009),ROW(AF86)-ROW(AF$7)),1)),"")</f>
        <v/>
      </c>
      <c r="AG86" s="43" t="str">
        <f ca="1">IF(AH86="","",IF(INDEX(Data!$BR:$BR,MATCH(AH86,Data!$A:$A,0),1)=0,"",INDEX(Data!$BR:$BR,MATCH(AH86,Data!$A:$A,0),1)))</f>
        <v/>
      </c>
      <c r="AH86" s="43" t="str" cm="1">
        <f t="array" aca="1" ref="AH86" ca="1">IFERROR(_xlfn.SINGLE(INDEX(Data!$A$1:AO$1009,_xlfn.AGGREGATE(15,6,(OFFSET(Data!$A$1,0,MATCH(AH$6,Data!$1:$1,0)-1,1000,1)=IF(AH$7="","Yes",AH$7))/(OFFSET(Data!$A$1,0,MATCH(AH$6,Data!$1:$1,0)-1,1000,1)=IF(AH$7="","Yes",AH$7))*ROW(Data!$C$1:$C$1009),ROW(AH86)-ROW(AH$7)),1)),"")</f>
        <v/>
      </c>
      <c r="AI86" s="43" t="str">
        <f ca="1">IF(AJ86="","",IF(INDEX(Data!$BR:$BR,MATCH(AJ86,Data!$A:$A,0),1)=0,"",INDEX(Data!$BR:$BR,MATCH(AJ86,Data!$A:$A,0),1)))</f>
        <v/>
      </c>
      <c r="AJ86" s="43" t="str" cm="1">
        <f t="array" aca="1" ref="AJ86" ca="1">IFERROR(_xlfn.SINGLE(INDEX(Data!$A$1:AQ$1009,_xlfn.AGGREGATE(15,6,(OFFSET(Data!$A$1,0,MATCH(AJ$6,Data!$1:$1,0)-1,1000,1)=IF(AJ$7="","Yes",AJ$7))/(OFFSET(Data!$A$1,0,MATCH(AJ$6,Data!$1:$1,0)-1,1000,1)=IF(AJ$7="","Yes",AJ$7))*ROW(Data!$C$1:$C$1009),ROW(AJ86)-ROW(AJ$7)),1)),"")</f>
        <v/>
      </c>
      <c r="AK86" s="43" t="str">
        <f ca="1">IF(AL86="","",IF(INDEX(Data!$BR:$BR,MATCH(AL86,Data!$A:$A,0),1)=0,"",INDEX(Data!$BR:$BR,MATCH(AL86,Data!$A:$A,0),1)))</f>
        <v/>
      </c>
      <c r="AL86" s="43" t="str" cm="1">
        <f t="array" aca="1" ref="AL86" ca="1">IFERROR(_xlfn.SINGLE(INDEX(Data!$A$1:AS$1009,_xlfn.AGGREGATE(15,6,(OFFSET(Data!$A$1,0,MATCH(AL$6,Data!$1:$1,0)-1,1000,1)=IF(AL$7="","Yes",AL$7))/(OFFSET(Data!$A$1,0,MATCH(AL$6,Data!$1:$1,0)-1,1000,1)=IF(AL$7="","Yes",AL$7))*ROW(Data!$C$1:$C$1009),ROW(AL86)-ROW(AL$7)),1)),"")</f>
        <v/>
      </c>
      <c r="AM86" s="43" t="str">
        <f ca="1">IF(AN86="","",IF(INDEX(Data!$BR:$BR,MATCH(AN86,Data!$A:$A,0),1)=0,"",INDEX(Data!$BR:$BR,MATCH(AN86,Data!$A:$A,0),1)))</f>
        <v/>
      </c>
      <c r="AN86" s="43" t="str" cm="1">
        <f t="array" aca="1" ref="AN86" ca="1">IFERROR(_xlfn.SINGLE(INDEX(Data!$A$1:AU$1009,_xlfn.AGGREGATE(15,6,(OFFSET(Data!$A$1,0,MATCH(AN$6,Data!$1:$1,0)-1,1000,1)=IF(AN$7="","Yes",AN$7))/(OFFSET(Data!$A$1,0,MATCH(AN$6,Data!$1:$1,0)-1,1000,1)=IF(AN$7="","Yes",AN$7))*ROW(Data!$C$1:$C$1009),ROW(AN86)-ROW(AN$7)),1)),"")</f>
        <v/>
      </c>
    </row>
    <row r="87" spans="1:40" ht="24" x14ac:dyDescent="0.4">
      <c r="A87" s="43" t="str">
        <f ca="1">IF(B87="","",IF(INDEX(Data!$BR:$BR,MATCH(B87,Data!$A:$A,0),1)=0,"",INDEX(Data!$BR:$BR,MATCH(B87,Data!$A:$A,0),1)))</f>
        <v/>
      </c>
      <c r="B87" s="43" t="str" cm="1">
        <f t="array" aca="1" ref="B87" ca="1">IFERROR(_xlfn.SINGLE(INDEX(Data!A$1:$A$1007,_xlfn.AGGREGATE(15,6,(OFFSET(Data!$A$1,0,MATCH(B$6,Data!$1:$1,0)-1,1000,1)=IF(B$7="","Yes",B$7))/(OFFSET(Data!$A$1,0,MATCH(B$6,Data!$1:$1,0)-1,1000,1)=IF(B$7="","Yes",B$7))*ROW(Data!$C$1:$C$1007),ROW(B87)-ROW(B$7)),1)),"")</f>
        <v/>
      </c>
      <c r="C87" s="43" t="str">
        <f ca="1">IF(D87="","",IF(INDEX(Data!$BR:$BR,MATCH(D87,Data!$A:$A,0),1)=0,"",INDEX(Data!$BR:$BR,MATCH(D87,Data!$A:$A,0),1)))</f>
        <v/>
      </c>
      <c r="D87" s="43" t="str" cm="1">
        <f t="array" aca="1" ref="D87" ca="1">IFERROR(_xlfn.SINGLE(INDEX(Data!$A$1:C$1007,_xlfn.AGGREGATE(15,6,(OFFSET(Data!$A$1,0,MATCH(D$6,Data!$1:$1,0)-1,1000,1)=IF(D$7="","Yes",D$7))/(OFFSET(Data!$A$1,0,MATCH(D$6,Data!$1:$1,0)-1,1000,1)=IF(D$7="","Yes",D$7))*ROW(Data!$C$1:$C$1007),ROW(D87)-ROW(D$7)),1)),"")</f>
        <v/>
      </c>
      <c r="E87" s="43" t="str">
        <f ca="1">IF(F87="","",IF(INDEX(Data!$BR:$BR,MATCH(F87,Data!$A:$A,0),1)=0,"",INDEX(Data!$BR:$BR,MATCH(F87,Data!$A:$A,0),1)))</f>
        <v/>
      </c>
      <c r="F87" s="43" t="str" cm="1">
        <f t="array" aca="1" ref="F87" ca="1">IFERROR(_xlfn.SINGLE(INDEX(Data!$A$1:E$1009,_xlfn.AGGREGATE(15,6,(OFFSET(Data!$A$1,0,MATCH(F$6,Data!$1:$1,0)-1,1000,1)=IF(F$7="","Yes",F$7))/(OFFSET(Data!$A$1,0,MATCH(F$6,Data!$1:$1,0)-1,1000,1)=IF(F$7="","Yes",F$7))*ROW(Data!$C$1:$C$1009),ROW(F87)-ROW(F$7)),1)),"")</f>
        <v/>
      </c>
      <c r="G87" s="43" t="str">
        <f ca="1">IF(H87="","",IF(INDEX(Data!$BR:$BR,MATCH(H87,Data!$A:$A,0),1)=0,"",INDEX(Data!$BR:$BR,MATCH(H87,Data!$A:$A,0),1)))</f>
        <v/>
      </c>
      <c r="H87" s="43" t="str" cm="1">
        <f t="array" aca="1" ref="H87" ca="1">IFERROR(_xlfn.SINGLE(INDEX(Data!$A$1:G$1009,_xlfn.AGGREGATE(15,6,(OFFSET(Data!$A$1,0,MATCH(H$6,Data!$1:$1,0)-1,1000,1)=IF(H$7="","Yes",H$7))/(OFFSET(Data!$A$1,0,MATCH(H$6,Data!$1:$1,0)-1,1000,1)=IF(H$7="","Yes",H$7))*ROW(Data!$C$1:$C$1009),ROW(H87)-ROW(H$7)),1)),"")</f>
        <v/>
      </c>
      <c r="I87" s="43" t="str">
        <f ca="1">IF(J87="","",IF(INDEX(Data!$BR:$BR,MATCH(J87,Data!$A:$A,0),1)=0,"",INDEX(Data!$BR:$BR,MATCH(J87,Data!$A:$A,0),1)))</f>
        <v/>
      </c>
      <c r="J87" s="43" t="str" cm="1">
        <f t="array" aca="1" ref="J87" ca="1">IFERROR(_xlfn.SINGLE(INDEX(Data!$A$1:J$1009,_xlfn.AGGREGATE(15,6,(OFFSET(Data!$A$1,0,MATCH(J$6,Data!$1:$1,0)-1,1000,1)=IF(J$7="","Yes",J$7))/(OFFSET(Data!$A$1,0,MATCH(J$6,Data!$1:$1,0)-1,1000,1)=IF(J$7="","Yes",J$7))*ROW(Data!$C$1:$C$1009),ROW(J87)-ROW(J$7)),1)),"")</f>
        <v/>
      </c>
      <c r="K87" s="43" t="str">
        <f ca="1">IF(L87="","",IF(INDEX(Data!$BR:$BR,MATCH(L87,Data!$A:$A,0),1)=0,"",INDEX(Data!$BR:$BR,MATCH(L87,Data!$A:$A,0),1)))</f>
        <v/>
      </c>
      <c r="L87" s="43" t="str" cm="1">
        <f t="array" aca="1" ref="L87" ca="1">IFERROR(_xlfn.SINGLE(INDEX(Data!$A$1:L$1009,_xlfn.AGGREGATE(15,6,(OFFSET(Data!$A$1,0,MATCH(L$6,Data!$1:$1,0)-1,1000,1)=IF(L$7="","Yes",L$7))/(OFFSET(Data!$A$1,0,MATCH(L$6,Data!$1:$1,0)-1,1000,1)=IF(L$7="","Yes",L$7))*ROW(Data!$C$1:$C$1009),ROW(L87)-ROW(L$7)),1)),"")</f>
        <v>Yes Network</v>
      </c>
      <c r="M87" s="43" t="str">
        <f ca="1">IF(N87="","",IF(INDEX(Data!$BR:$BR,MATCH(N87,Data!$A:$A,0),1)=0,"",INDEX(Data!$BR:$BR,MATCH(N87,Data!$A:$A,0),1)))</f>
        <v/>
      </c>
      <c r="N87" s="43" t="str" cm="1">
        <f t="array" aca="1" ref="N87" ca="1">IFERROR(_xlfn.SINGLE(INDEX(Data!$A$1:N$1009,_xlfn.AGGREGATE(15,6,(OFFSET(Data!$A$1,0,MATCH(N$6,Data!$1:$1,0)-1,1000,1)=IF(N$7="","Yes",N$7))/(OFFSET(Data!$A$1,0,MATCH(N$6,Data!$1:$1,0)-1,1000,1)=IF(N$7="","Yes",N$7))*ROW(Data!$C$1:$C$1009),ROW(N87)-ROW(N$7)),1)),"")</f>
        <v/>
      </c>
      <c r="O87" s="43" t="str">
        <f ca="1">IF(P87="","",IF(INDEX(Data!$BR:$BR,MATCH(P87,Data!$A:$A,0),1)=0,"",INDEX(Data!$BR:$BR,MATCH(P87,Data!$A:$A,0),1)))</f>
        <v/>
      </c>
      <c r="P87" s="43" t="str" cm="1">
        <f t="array" aca="1" ref="P87" ca="1">IFERROR(_xlfn.SINGLE(INDEX(Data!$A$1:Q$1009,_xlfn.AGGREGATE(15,6,(OFFSET(Data!$A$1,0,MATCH(P$6,Data!$1:$1,0)-1,1000,1)=IF(P$7="","Yes",P$7))/(OFFSET(Data!$A$1,0,MATCH(P$6,Data!$1:$1,0)-1,1000,1)=IF(P$7="","Yes",P$7))*ROW(Data!$C$1:$C$1009),ROW(P87)-ROW(P$7)),1)),"")</f>
        <v>SNY</v>
      </c>
      <c r="Q87" s="43" t="str">
        <f ca="1">IF(R87="","",IF(INDEX(Data!$BR:$BR,MATCH(R87,Data!$A:$A,0),1)=0,"",INDEX(Data!$BR:$BR,MATCH(R87,Data!$A:$A,0),1)))</f>
        <v/>
      </c>
      <c r="R87" s="43" t="str" cm="1">
        <f t="array" aca="1" ref="R87" ca="1">IFERROR(_xlfn.SINGLE(INDEX(Data!$A$1:R$1009,_xlfn.AGGREGATE(15,6,(OFFSET(Data!$A$1,0,MATCH(R$6,Data!$1:$1,0)-1,1000,1)=IF(R$7="","Yes",R$7))/(OFFSET(Data!$A$1,0,MATCH(R$6,Data!$1:$1,0)-1,1000,1)=IF(R$7="","Yes",R$7))*ROW(Data!$C$1:$C$1009),ROW(R87)-ROW(R$7)),1)),"")</f>
        <v>MSNBC</v>
      </c>
      <c r="S87" s="43" t="str">
        <f ca="1">IF(T87="","",IF(INDEX(Data!$BR:$BR,MATCH(T87,Data!$A:$A,0),1)=0,"",INDEX(Data!$BR:$BR,MATCH(T87,Data!$A:$A,0),1)))</f>
        <v/>
      </c>
      <c r="T87" s="43" t="str" cm="1">
        <f t="array" aca="1" ref="T87" ca="1">IFERROR(_xlfn.SINGLE(INDEX(Data!$A$1:S$1009,_xlfn.AGGREGATE(15,6,(OFFSET(Data!$A$1,0,MATCH(T$6,Data!$1:$1,0)-1,1000,1)=IF(T$7="","Yes",T$7))/(OFFSET(Data!$A$1,0,MATCH(T$6,Data!$1:$1,0)-1,1000,1)=IF(T$7="","Yes",T$7))*ROW(Data!$C$1:$C$1009),ROW(T87)-ROW(T$7)),1)),"")</f>
        <v>MSG+</v>
      </c>
      <c r="U87" s="43" t="str">
        <f ca="1">IF(V87="","",IF(INDEX(Data!$BR:$BR,MATCH(V87,Data!$A:$A,0),1)=0,"",INDEX(Data!$BR:$BR,MATCH(V87,Data!$A:$A,0),1)))</f>
        <v/>
      </c>
      <c r="V87" s="43" t="str" cm="1">
        <f t="array" aca="1" ref="V87" ca="1">IFERROR(_xlfn.SINGLE(INDEX(Data!$A$1:T$1009,_xlfn.AGGREGATE(15,6,(OFFSET(Data!$A$1,0,MATCH(V$6,Data!$1:$1,0)-1,1000,1)=IF(V$7="","Yes",V$7))/(OFFSET(Data!$A$1,0,MATCH(V$6,Data!$1:$1,0)-1,1000,1)=IF(V$7="","Yes",V$7))*ROW(Data!$C$1:$C$1009),ROW(V87)-ROW(V$7)),1)),"")</f>
        <v>Lifetime Movie Network</v>
      </c>
      <c r="W87" s="43" t="str">
        <f ca="1">IF(X87="","",IF(INDEX(Data!$BR:$BR,MATCH(X87,Data!$A:$A,0),1)=0,"",INDEX(Data!$BR:$BR,MATCH(X87,Data!$A:$A,0),1)))</f>
        <v/>
      </c>
      <c r="X87" s="43" t="str" cm="1">
        <f t="array" aca="1" ref="X87" ca="1">IFERROR(_xlfn.SINGLE(INDEX(Data!$A$1:Y$1009,_xlfn.AGGREGATE(15,6,(OFFSET(Data!$A$1,0,MATCH(X$6,Data!$1:$1,0)-1,1000,1)=IF(X$7="","Yes",X$7))/(OFFSET(Data!$A$1,0,MATCH(X$6,Data!$1:$1,0)-1,1000,1)=IF(X$7="","Yes",X$7))*ROW(Data!$C$1:$C$1009),ROW(X87)-ROW(X$7)),1)),"")</f>
        <v>QVC</v>
      </c>
      <c r="Y87" s="43" t="str">
        <f ca="1">IF(Z87="","",IF(INDEX(Data!$BR:$BR,MATCH(Z87,Data!$A:$A,0),1)=0,"",INDEX(Data!$BR:$BR,MATCH(Z87,Data!$A:$A,0),1)))</f>
        <v/>
      </c>
      <c r="Z87" s="43" t="str" cm="1">
        <f t="array" aca="1" ref="Z87" ca="1">IFERROR(_xlfn.SINGLE(INDEX(Data!$A$1:AA$1009,_xlfn.AGGREGATE(15,6,(OFFSET(Data!$A$1,0,MATCH(Z$6,Data!$1:$1,0)-1,1000,1)=IF(Z$7="","Yes",Z$7))/(OFFSET(Data!$A$1,0,MATCH(Z$6,Data!$1:$1,0)-1,1000,1)=IF(Z$7="","Yes",Z$7))*ROW(Data!$C$1:$C$1009),ROW(Z87)-ROW(Z$7)),1)),"")</f>
        <v>Sundance TV</v>
      </c>
      <c r="AA87" s="43" t="str">
        <f ca="1">IF(AB87="","",IF(INDEX(Data!$BR:$BR,MATCH(AB87,Data!$A:$A,0),1)=0,"",INDEX(Data!$BR:$BR,MATCH(AB87,Data!$A:$A,0),1)))</f>
        <v/>
      </c>
      <c r="AB87" s="43" t="str" cm="1">
        <f t="array" aca="1" ref="AB87" ca="1">IFERROR(_xlfn.SINGLE(INDEX(Data!$A$1:AC$1009,_xlfn.AGGREGATE(15,6,(OFFSET(Data!$A$1,0,MATCH(AB$6,Data!$1:$1,0)-1,1000,1)=IF(AB$7="","Yes",AB$7))/(OFFSET(Data!$A$1,0,MATCH(AB$6,Data!$1:$1,0)-1,1000,1)=IF(AB$7="","Yes",AB$7))*ROW(Data!$C$1:$C$1009),ROW(AB87)-ROW(AB$7)),1)),"")</f>
        <v/>
      </c>
      <c r="AC87" s="43" t="str">
        <f ca="1">IF(AD87="","",IF(INDEX(Data!$BR:$BR,MATCH(AD87,Data!$A:$A,0),1)=0,"",INDEX(Data!$BR:$BR,MATCH(AD87,Data!$A:$A,0),1)))</f>
        <v/>
      </c>
      <c r="AD87" s="43" t="str" cm="1">
        <f t="array" aca="1" ref="AD87" ca="1">IFERROR(_xlfn.SINGLE(INDEX(Data!$A$1:AE$1009,_xlfn.AGGREGATE(15,6,(OFFSET(Data!$A$1,0,MATCH(AD$6,Data!$1:$1,0)-1,1000,1)=IF(AD$7="","Yes",AD$7))/(OFFSET(Data!$A$1,0,MATCH(AD$6,Data!$1:$1,0)-1,1000,1)=IF(AD$7="","Yes",AD$7))*ROW(Data!$C$1:$C$1009),ROW(AD87)-ROW(AD$7)),1)),"")</f>
        <v>Tastemade</v>
      </c>
      <c r="AE87" s="43" t="str">
        <f ca="1">IF(AF87="","",IF(INDEX(Data!$BR:$BR,MATCH(AF87,Data!$A:$A,0),1)=0,"",INDEX(Data!$BR:$BR,MATCH(AF87,Data!$A:$A,0),1)))</f>
        <v/>
      </c>
      <c r="AF87" s="43" t="str" cm="1">
        <f t="array" aca="1" ref="AF87" ca="1">IFERROR(_xlfn.SINGLE(INDEX(Data!$A$1:AM$1009,_xlfn.AGGREGATE(15,6,(OFFSET(Data!$A$1,0,MATCH(AF$6,Data!$1:$1,0)-1,1000,1)=IF(AF$7="","Yes",AF$7))/(OFFSET(Data!$A$1,0,MATCH(AF$6,Data!$1:$1,0)-1,1000,1)=IF(AF$7="","Yes",AF$7))*ROW(Data!$C$1:$C$1009),ROW(AF87)-ROW(AF$7)),1)),"")</f>
        <v/>
      </c>
      <c r="AG87" s="43" t="str">
        <f ca="1">IF(AH87="","",IF(INDEX(Data!$BR:$BR,MATCH(AH87,Data!$A:$A,0),1)=0,"",INDEX(Data!$BR:$BR,MATCH(AH87,Data!$A:$A,0),1)))</f>
        <v/>
      </c>
      <c r="AH87" s="43" t="str" cm="1">
        <f t="array" aca="1" ref="AH87" ca="1">IFERROR(_xlfn.SINGLE(INDEX(Data!$A$1:AO$1009,_xlfn.AGGREGATE(15,6,(OFFSET(Data!$A$1,0,MATCH(AH$6,Data!$1:$1,0)-1,1000,1)=IF(AH$7="","Yes",AH$7))/(OFFSET(Data!$A$1,0,MATCH(AH$6,Data!$1:$1,0)-1,1000,1)=IF(AH$7="","Yes",AH$7))*ROW(Data!$C$1:$C$1009),ROW(AH87)-ROW(AH$7)),1)),"")</f>
        <v/>
      </c>
      <c r="AI87" s="43" t="str">
        <f ca="1">IF(AJ87="","",IF(INDEX(Data!$BR:$BR,MATCH(AJ87,Data!$A:$A,0),1)=0,"",INDEX(Data!$BR:$BR,MATCH(AJ87,Data!$A:$A,0),1)))</f>
        <v/>
      </c>
      <c r="AJ87" s="43" t="str" cm="1">
        <f t="array" aca="1" ref="AJ87" ca="1">IFERROR(_xlfn.SINGLE(INDEX(Data!$A$1:AQ$1009,_xlfn.AGGREGATE(15,6,(OFFSET(Data!$A$1,0,MATCH(AJ$6,Data!$1:$1,0)-1,1000,1)=IF(AJ$7="","Yes",AJ$7))/(OFFSET(Data!$A$1,0,MATCH(AJ$6,Data!$1:$1,0)-1,1000,1)=IF(AJ$7="","Yes",AJ$7))*ROW(Data!$C$1:$C$1009),ROW(AJ87)-ROW(AJ$7)),1)),"")</f>
        <v/>
      </c>
      <c r="AK87" s="43" t="str">
        <f ca="1">IF(AL87="","",IF(INDEX(Data!$BR:$BR,MATCH(AL87,Data!$A:$A,0),1)=0,"",INDEX(Data!$BR:$BR,MATCH(AL87,Data!$A:$A,0),1)))</f>
        <v/>
      </c>
      <c r="AL87" s="43" t="str" cm="1">
        <f t="array" aca="1" ref="AL87" ca="1">IFERROR(_xlfn.SINGLE(INDEX(Data!$A$1:AS$1009,_xlfn.AGGREGATE(15,6,(OFFSET(Data!$A$1,0,MATCH(AL$6,Data!$1:$1,0)-1,1000,1)=IF(AL$7="","Yes",AL$7))/(OFFSET(Data!$A$1,0,MATCH(AL$6,Data!$1:$1,0)-1,1000,1)=IF(AL$7="","Yes",AL$7))*ROW(Data!$C$1:$C$1009),ROW(AL87)-ROW(AL$7)),1)),"")</f>
        <v/>
      </c>
      <c r="AM87" s="43" t="str">
        <f ca="1">IF(AN87="","",IF(INDEX(Data!$BR:$BR,MATCH(AN87,Data!$A:$A,0),1)=0,"",INDEX(Data!$BR:$BR,MATCH(AN87,Data!$A:$A,0),1)))</f>
        <v/>
      </c>
      <c r="AN87" s="43" t="str" cm="1">
        <f t="array" aca="1" ref="AN87" ca="1">IFERROR(_xlfn.SINGLE(INDEX(Data!$A$1:AU$1009,_xlfn.AGGREGATE(15,6,(OFFSET(Data!$A$1,0,MATCH(AN$6,Data!$1:$1,0)-1,1000,1)=IF(AN$7="","Yes",AN$7))/(OFFSET(Data!$A$1,0,MATCH(AN$6,Data!$1:$1,0)-1,1000,1)=IF(AN$7="","Yes",AN$7))*ROW(Data!$C$1:$C$1009),ROW(AN87)-ROW(AN$7)),1)),"")</f>
        <v/>
      </c>
    </row>
    <row r="88" spans="1:40" ht="24" x14ac:dyDescent="0.4">
      <c r="A88" s="43" t="str">
        <f ca="1">IF(B88="","",IF(INDEX(Data!$BR:$BR,MATCH(B88,Data!$A:$A,0),1)=0,"",INDEX(Data!$BR:$BR,MATCH(B88,Data!$A:$A,0),1)))</f>
        <v/>
      </c>
      <c r="B88" s="43" t="str" cm="1">
        <f t="array" aca="1" ref="B88" ca="1">IFERROR(_xlfn.SINGLE(INDEX(Data!A$1:$A$1007,_xlfn.AGGREGATE(15,6,(OFFSET(Data!$A$1,0,MATCH(B$6,Data!$1:$1,0)-1,1000,1)=IF(B$7="","Yes",B$7))/(OFFSET(Data!$A$1,0,MATCH(B$6,Data!$1:$1,0)-1,1000,1)=IF(B$7="","Yes",B$7))*ROW(Data!$C$1:$C$1007),ROW(B88)-ROW(B$7)),1)),"")</f>
        <v/>
      </c>
      <c r="C88" s="43" t="str">
        <f ca="1">IF(D88="","",IF(INDEX(Data!$BR:$BR,MATCH(D88,Data!$A:$A,0),1)=0,"",INDEX(Data!$BR:$BR,MATCH(D88,Data!$A:$A,0),1)))</f>
        <v/>
      </c>
      <c r="D88" s="43" t="str" cm="1">
        <f t="array" aca="1" ref="D88" ca="1">IFERROR(_xlfn.SINGLE(INDEX(Data!$A$1:C$1007,_xlfn.AGGREGATE(15,6,(OFFSET(Data!$A$1,0,MATCH(D$6,Data!$1:$1,0)-1,1000,1)=IF(D$7="","Yes",D$7))/(OFFSET(Data!$A$1,0,MATCH(D$6,Data!$1:$1,0)-1,1000,1)=IF(D$7="","Yes",D$7))*ROW(Data!$C$1:$C$1007),ROW(D88)-ROW(D$7)),1)),"")</f>
        <v/>
      </c>
      <c r="E88" s="43" t="str">
        <f ca="1">IF(F88="","",IF(INDEX(Data!$BR:$BR,MATCH(F88,Data!$A:$A,0),1)=0,"",INDEX(Data!$BR:$BR,MATCH(F88,Data!$A:$A,0),1)))</f>
        <v/>
      </c>
      <c r="F88" s="43" t="str" cm="1">
        <f t="array" aca="1" ref="F88" ca="1">IFERROR(_xlfn.SINGLE(INDEX(Data!$A$1:E$1009,_xlfn.AGGREGATE(15,6,(OFFSET(Data!$A$1,0,MATCH(F$6,Data!$1:$1,0)-1,1000,1)=IF(F$7="","Yes",F$7))/(OFFSET(Data!$A$1,0,MATCH(F$6,Data!$1:$1,0)-1,1000,1)=IF(F$7="","Yes",F$7))*ROW(Data!$C$1:$C$1009),ROW(F88)-ROW(F$7)),1)),"")</f>
        <v/>
      </c>
      <c r="G88" s="43" t="str">
        <f ca="1">IF(H88="","",IF(INDEX(Data!$BR:$BR,MATCH(H88,Data!$A:$A,0),1)=0,"",INDEX(Data!$BR:$BR,MATCH(H88,Data!$A:$A,0),1)))</f>
        <v/>
      </c>
      <c r="H88" s="43" t="str" cm="1">
        <f t="array" aca="1" ref="H88" ca="1">IFERROR(_xlfn.SINGLE(INDEX(Data!$A$1:G$1009,_xlfn.AGGREGATE(15,6,(OFFSET(Data!$A$1,0,MATCH(H$6,Data!$1:$1,0)-1,1000,1)=IF(H$7="","Yes",H$7))/(OFFSET(Data!$A$1,0,MATCH(H$6,Data!$1:$1,0)-1,1000,1)=IF(H$7="","Yes",H$7))*ROW(Data!$C$1:$C$1009),ROW(H88)-ROW(H$7)),1)),"")</f>
        <v/>
      </c>
      <c r="I88" s="43" t="str">
        <f ca="1">IF(J88="","",IF(INDEX(Data!$BR:$BR,MATCH(J88,Data!$A:$A,0),1)=0,"",INDEX(Data!$BR:$BR,MATCH(J88,Data!$A:$A,0),1)))</f>
        <v/>
      </c>
      <c r="J88" s="43" t="str" cm="1">
        <f t="array" aca="1" ref="J88" ca="1">IFERROR(_xlfn.SINGLE(INDEX(Data!$A$1:J$1009,_xlfn.AGGREGATE(15,6,(OFFSET(Data!$A$1,0,MATCH(J$6,Data!$1:$1,0)-1,1000,1)=IF(J$7="","Yes",J$7))/(OFFSET(Data!$A$1,0,MATCH(J$6,Data!$1:$1,0)-1,1000,1)=IF(J$7="","Yes",J$7))*ROW(Data!$C$1:$C$1009),ROW(J88)-ROW(J$7)),1)),"")</f>
        <v/>
      </c>
      <c r="K88" s="43" t="str">
        <f ca="1">IF(L88="","",IF(INDEX(Data!$BR:$BR,MATCH(L88,Data!$A:$A,0),1)=0,"",INDEX(Data!$BR:$BR,MATCH(L88,Data!$A:$A,0),1)))</f>
        <v/>
      </c>
      <c r="L88" s="43" t="str" cm="1">
        <f t="array" aca="1" ref="L88" ca="1">IFERROR(_xlfn.SINGLE(INDEX(Data!$A$1:L$1009,_xlfn.AGGREGATE(15,6,(OFFSET(Data!$A$1,0,MATCH(L$6,Data!$1:$1,0)-1,1000,1)=IF(L$7="","Yes",L$7))/(OFFSET(Data!$A$1,0,MATCH(L$6,Data!$1:$1,0)-1,1000,1)=IF(L$7="","Yes",L$7))*ROW(Data!$C$1:$C$1009),ROW(L88)-ROW(L$7)),1)),"")</f>
        <v/>
      </c>
      <c r="M88" s="43" t="str">
        <f ca="1">IF(N88="","",IF(INDEX(Data!$BR:$BR,MATCH(N88,Data!$A:$A,0),1)=0,"",INDEX(Data!$BR:$BR,MATCH(N88,Data!$A:$A,0),1)))</f>
        <v/>
      </c>
      <c r="N88" s="43" t="str" cm="1">
        <f t="array" aca="1" ref="N88" ca="1">IFERROR(_xlfn.SINGLE(INDEX(Data!$A$1:N$1009,_xlfn.AGGREGATE(15,6,(OFFSET(Data!$A$1,0,MATCH(N$6,Data!$1:$1,0)-1,1000,1)=IF(N$7="","Yes",N$7))/(OFFSET(Data!$A$1,0,MATCH(N$6,Data!$1:$1,0)-1,1000,1)=IF(N$7="","Yes",N$7))*ROW(Data!$C$1:$C$1009),ROW(N88)-ROW(N$7)),1)),"")</f>
        <v/>
      </c>
      <c r="O88" s="43" t="str">
        <f ca="1">IF(P88="","",IF(INDEX(Data!$BR:$BR,MATCH(P88,Data!$A:$A,0),1)=0,"",INDEX(Data!$BR:$BR,MATCH(P88,Data!$A:$A,0),1)))</f>
        <v/>
      </c>
      <c r="P88" s="43" t="str" cm="1">
        <f t="array" aca="1" ref="P88" ca="1">IFERROR(_xlfn.SINGLE(INDEX(Data!$A$1:Q$1009,_xlfn.AGGREGATE(15,6,(OFFSET(Data!$A$1,0,MATCH(P$6,Data!$1:$1,0)-1,1000,1)=IF(P$7="","Yes",P$7))/(OFFSET(Data!$A$1,0,MATCH(P$6,Data!$1:$1,0)-1,1000,1)=IF(P$7="","Yes",P$7))*ROW(Data!$C$1:$C$1009),ROW(P88)-ROW(P$7)),1)),"")</f>
        <v>Spectrum Sportsnet</v>
      </c>
      <c r="Q88" s="43" t="str">
        <f ca="1">IF(R88="","",IF(INDEX(Data!$BR:$BR,MATCH(R88,Data!$A:$A,0),1)=0,"",INDEX(Data!$BR:$BR,MATCH(R88,Data!$A:$A,0),1)))</f>
        <v/>
      </c>
      <c r="R88" s="43" t="str" cm="1">
        <f t="array" aca="1" ref="R88" ca="1">IFERROR(_xlfn.SINGLE(INDEX(Data!$A$1:R$1009,_xlfn.AGGREGATE(15,6,(OFFSET(Data!$A$1,0,MATCH(R$6,Data!$1:$1,0)-1,1000,1)=IF(R$7="","Yes",R$7))/(OFFSET(Data!$A$1,0,MATCH(R$6,Data!$1:$1,0)-1,1000,1)=IF(R$7="","Yes",R$7))*ROW(Data!$C$1:$C$1009),ROW(R88)-ROW(R$7)),1)),"")</f>
        <v>MTV</v>
      </c>
      <c r="S88" s="43" t="str">
        <f ca="1">IF(T88="","",IF(INDEX(Data!$BR:$BR,MATCH(T88,Data!$A:$A,0),1)=0,"",INDEX(Data!$BR:$BR,MATCH(T88,Data!$A:$A,0),1)))</f>
        <v/>
      </c>
      <c r="T88" s="43" t="str" cm="1">
        <f t="array" aca="1" ref="T88" ca="1">IFERROR(_xlfn.SINGLE(INDEX(Data!$A$1:S$1009,_xlfn.AGGREGATE(15,6,(OFFSET(Data!$A$1,0,MATCH(T$6,Data!$1:$1,0)-1,1000,1)=IF(T$7="","Yes",T$7))/(OFFSET(Data!$A$1,0,MATCH(T$6,Data!$1:$1,0)-1,1000,1)=IF(T$7="","Yes",T$7))*ROW(Data!$C$1:$C$1009),ROW(T88)-ROW(T$7)),1)),"")</f>
        <v>MSNBC</v>
      </c>
      <c r="U88" s="43" t="str">
        <f ca="1">IF(V88="","",IF(INDEX(Data!$BR:$BR,MATCH(V88,Data!$A:$A,0),1)=0,"",INDEX(Data!$BR:$BR,MATCH(V88,Data!$A:$A,0),1)))</f>
        <v/>
      </c>
      <c r="V88" s="43" t="str" cm="1">
        <f t="array" aca="1" ref="V88" ca="1">IFERROR(_xlfn.SINGLE(INDEX(Data!$A$1:T$1009,_xlfn.AGGREGATE(15,6,(OFFSET(Data!$A$1,0,MATCH(V$6,Data!$1:$1,0)-1,1000,1)=IF(V$7="","Yes",V$7))/(OFFSET(Data!$A$1,0,MATCH(V$6,Data!$1:$1,0)-1,1000,1)=IF(V$7="","Yes",V$7))*ROW(Data!$C$1:$C$1009),ROW(V88)-ROW(V$7)),1)),"")</f>
        <v>Logo</v>
      </c>
      <c r="W88" s="43" t="str">
        <f ca="1">IF(X88="","",IF(INDEX(Data!$BR:$BR,MATCH(X88,Data!$A:$A,0),1)=0,"",INDEX(Data!$BR:$BR,MATCH(X88,Data!$A:$A,0),1)))</f>
        <v/>
      </c>
      <c r="X88" s="43" t="str" cm="1">
        <f t="array" aca="1" ref="X88" ca="1">IFERROR(_xlfn.SINGLE(INDEX(Data!$A$1:Y$1009,_xlfn.AGGREGATE(15,6,(OFFSET(Data!$A$1,0,MATCH(X$6,Data!$1:$1,0)-1,1000,1)=IF(X$7="","Yes",X$7))/(OFFSET(Data!$A$1,0,MATCH(X$6,Data!$1:$1,0)-1,1000,1)=IF(X$7="","Yes",X$7))*ROW(Data!$C$1:$C$1009),ROW(X88)-ROW(X$7)),1)),"")</f>
        <v>QVC 2</v>
      </c>
      <c r="Y88" s="43" t="str">
        <f ca="1">IF(Z88="","",IF(INDEX(Data!$BR:$BR,MATCH(Z88,Data!$A:$A,0),1)=0,"",INDEX(Data!$BR:$BR,MATCH(Z88,Data!$A:$A,0),1)))</f>
        <v/>
      </c>
      <c r="Z88" s="43" t="str" cm="1">
        <f t="array" aca="1" ref="Z88" ca="1">IFERROR(_xlfn.SINGLE(INDEX(Data!$A$1:AA$1009,_xlfn.AGGREGATE(15,6,(OFFSET(Data!$A$1,0,MATCH(Z$6,Data!$1:$1,0)-1,1000,1)=IF(Z$7="","Yes",Z$7))/(OFFSET(Data!$A$1,0,MATCH(Z$6,Data!$1:$1,0)-1,1000,1)=IF(Z$7="","Yes",Z$7))*ROW(Data!$C$1:$C$1009),ROW(Z88)-ROW(Z$7)),1)),"")</f>
        <v>Syfy</v>
      </c>
      <c r="AA88" s="43" t="str">
        <f ca="1">IF(AB88="","",IF(INDEX(Data!$BR:$BR,MATCH(AB88,Data!$A:$A,0),1)=0,"",INDEX(Data!$BR:$BR,MATCH(AB88,Data!$A:$A,0),1)))</f>
        <v/>
      </c>
      <c r="AB88" s="43" t="str" cm="1">
        <f t="array" aca="1" ref="AB88" ca="1">IFERROR(_xlfn.SINGLE(INDEX(Data!$A$1:AC$1009,_xlfn.AGGREGATE(15,6,(OFFSET(Data!$A$1,0,MATCH(AB$6,Data!$1:$1,0)-1,1000,1)=IF(AB$7="","Yes",AB$7))/(OFFSET(Data!$A$1,0,MATCH(AB$6,Data!$1:$1,0)-1,1000,1)=IF(AB$7="","Yes",AB$7))*ROW(Data!$C$1:$C$1009),ROW(AB88)-ROW(AB$7)),1)),"")</f>
        <v/>
      </c>
      <c r="AC88" s="43" t="str">
        <f ca="1">IF(AD88="","",IF(INDEX(Data!$BR:$BR,MATCH(AD88,Data!$A:$A,0),1)=0,"",INDEX(Data!$BR:$BR,MATCH(AD88,Data!$A:$A,0),1)))</f>
        <v/>
      </c>
      <c r="AD88" s="43" t="str" cm="1">
        <f t="array" aca="1" ref="AD88" ca="1">IFERROR(_xlfn.SINGLE(INDEX(Data!$A$1:AE$1009,_xlfn.AGGREGATE(15,6,(OFFSET(Data!$A$1,0,MATCH(AD$6,Data!$1:$1,0)-1,1000,1)=IF(AD$7="","Yes",AD$7))/(OFFSET(Data!$A$1,0,MATCH(AD$6,Data!$1:$1,0)-1,1000,1)=IF(AD$7="","Yes",AD$7))*ROW(Data!$C$1:$C$1009),ROW(AD88)-ROW(AD$7)),1)),"")</f>
        <v>TLC</v>
      </c>
      <c r="AE88" s="43" t="str">
        <f ca="1">IF(AF88="","",IF(INDEX(Data!$BR:$BR,MATCH(AF88,Data!$A:$A,0),1)=0,"",INDEX(Data!$BR:$BR,MATCH(AF88,Data!$A:$A,0),1)))</f>
        <v/>
      </c>
      <c r="AF88" s="43" t="str" cm="1">
        <f t="array" aca="1" ref="AF88" ca="1">IFERROR(_xlfn.SINGLE(INDEX(Data!$A$1:AM$1009,_xlfn.AGGREGATE(15,6,(OFFSET(Data!$A$1,0,MATCH(AF$6,Data!$1:$1,0)-1,1000,1)=IF(AF$7="","Yes",AF$7))/(OFFSET(Data!$A$1,0,MATCH(AF$6,Data!$1:$1,0)-1,1000,1)=IF(AF$7="","Yes",AF$7))*ROW(Data!$C$1:$C$1009),ROW(AF88)-ROW(AF$7)),1)),"")</f>
        <v/>
      </c>
      <c r="AG88" s="43" t="str">
        <f ca="1">IF(AH88="","",IF(INDEX(Data!$BR:$BR,MATCH(AH88,Data!$A:$A,0),1)=0,"",INDEX(Data!$BR:$BR,MATCH(AH88,Data!$A:$A,0),1)))</f>
        <v/>
      </c>
      <c r="AH88" s="43" t="str" cm="1">
        <f t="array" aca="1" ref="AH88" ca="1">IFERROR(_xlfn.SINGLE(INDEX(Data!$A$1:AO$1009,_xlfn.AGGREGATE(15,6,(OFFSET(Data!$A$1,0,MATCH(AH$6,Data!$1:$1,0)-1,1000,1)=IF(AH$7="","Yes",AH$7))/(OFFSET(Data!$A$1,0,MATCH(AH$6,Data!$1:$1,0)-1,1000,1)=IF(AH$7="","Yes",AH$7))*ROW(Data!$C$1:$C$1009),ROW(AH88)-ROW(AH$7)),1)),"")</f>
        <v/>
      </c>
      <c r="AI88" s="43" t="str">
        <f ca="1">IF(AJ88="","",IF(INDEX(Data!$BR:$BR,MATCH(AJ88,Data!$A:$A,0),1)=0,"",INDEX(Data!$BR:$BR,MATCH(AJ88,Data!$A:$A,0),1)))</f>
        <v/>
      </c>
      <c r="AJ88" s="43" t="str" cm="1">
        <f t="array" aca="1" ref="AJ88" ca="1">IFERROR(_xlfn.SINGLE(INDEX(Data!$A$1:AQ$1009,_xlfn.AGGREGATE(15,6,(OFFSET(Data!$A$1,0,MATCH(AJ$6,Data!$1:$1,0)-1,1000,1)=IF(AJ$7="","Yes",AJ$7))/(OFFSET(Data!$A$1,0,MATCH(AJ$6,Data!$1:$1,0)-1,1000,1)=IF(AJ$7="","Yes",AJ$7))*ROW(Data!$C$1:$C$1009),ROW(AJ88)-ROW(AJ$7)),1)),"")</f>
        <v/>
      </c>
      <c r="AK88" s="43" t="str">
        <f ca="1">IF(AL88="","",IF(INDEX(Data!$BR:$BR,MATCH(AL88,Data!$A:$A,0),1)=0,"",INDEX(Data!$BR:$BR,MATCH(AL88,Data!$A:$A,0),1)))</f>
        <v/>
      </c>
      <c r="AL88" s="43" t="str" cm="1">
        <f t="array" aca="1" ref="AL88" ca="1">IFERROR(_xlfn.SINGLE(INDEX(Data!$A$1:AS$1009,_xlfn.AGGREGATE(15,6,(OFFSET(Data!$A$1,0,MATCH(AL$6,Data!$1:$1,0)-1,1000,1)=IF(AL$7="","Yes",AL$7))/(OFFSET(Data!$A$1,0,MATCH(AL$6,Data!$1:$1,0)-1,1000,1)=IF(AL$7="","Yes",AL$7))*ROW(Data!$C$1:$C$1009),ROW(AL88)-ROW(AL$7)),1)),"")</f>
        <v/>
      </c>
      <c r="AM88" s="43" t="str">
        <f ca="1">IF(AN88="","",IF(INDEX(Data!$BR:$BR,MATCH(AN88,Data!$A:$A,0),1)=0,"",INDEX(Data!$BR:$BR,MATCH(AN88,Data!$A:$A,0),1)))</f>
        <v/>
      </c>
      <c r="AN88" s="43" t="str" cm="1">
        <f t="array" aca="1" ref="AN88" ca="1">IFERROR(_xlfn.SINGLE(INDEX(Data!$A$1:AU$1009,_xlfn.AGGREGATE(15,6,(OFFSET(Data!$A$1,0,MATCH(AN$6,Data!$1:$1,0)-1,1000,1)=IF(AN$7="","Yes",AN$7))/(OFFSET(Data!$A$1,0,MATCH(AN$6,Data!$1:$1,0)-1,1000,1)=IF(AN$7="","Yes",AN$7))*ROW(Data!$C$1:$C$1009),ROW(AN88)-ROW(AN$7)),1)),"")</f>
        <v/>
      </c>
    </row>
    <row r="89" spans="1:40" ht="24" x14ac:dyDescent="0.4">
      <c r="A89" s="43" t="str">
        <f ca="1">IF(B89="","",IF(INDEX(Data!$BR:$BR,MATCH(B89,Data!$A:$A,0),1)=0,"",INDEX(Data!$BR:$BR,MATCH(B89,Data!$A:$A,0),1)))</f>
        <v/>
      </c>
      <c r="B89" s="43" t="str" cm="1">
        <f t="array" aca="1" ref="B89" ca="1">IFERROR(_xlfn.SINGLE(INDEX(Data!A$1:$A$1007,_xlfn.AGGREGATE(15,6,(OFFSET(Data!$A$1,0,MATCH(B$6,Data!$1:$1,0)-1,1000,1)=IF(B$7="","Yes",B$7))/(OFFSET(Data!$A$1,0,MATCH(B$6,Data!$1:$1,0)-1,1000,1)=IF(B$7="","Yes",B$7))*ROW(Data!$C$1:$C$1007),ROW(B89)-ROW(B$7)),1)),"")</f>
        <v/>
      </c>
      <c r="C89" s="43" t="str">
        <f ca="1">IF(D89="","",IF(INDEX(Data!$BR:$BR,MATCH(D89,Data!$A:$A,0),1)=0,"",INDEX(Data!$BR:$BR,MATCH(D89,Data!$A:$A,0),1)))</f>
        <v/>
      </c>
      <c r="D89" s="43" t="str" cm="1">
        <f t="array" aca="1" ref="D89" ca="1">IFERROR(_xlfn.SINGLE(INDEX(Data!$A$1:C$1007,_xlfn.AGGREGATE(15,6,(OFFSET(Data!$A$1,0,MATCH(D$6,Data!$1:$1,0)-1,1000,1)=IF(D$7="","Yes",D$7))/(OFFSET(Data!$A$1,0,MATCH(D$6,Data!$1:$1,0)-1,1000,1)=IF(D$7="","Yes",D$7))*ROW(Data!$C$1:$C$1007),ROW(D89)-ROW(D$7)),1)),"")</f>
        <v/>
      </c>
      <c r="E89" s="43" t="str">
        <f ca="1">IF(F89="","",IF(INDEX(Data!$BR:$BR,MATCH(F89,Data!$A:$A,0),1)=0,"",INDEX(Data!$BR:$BR,MATCH(F89,Data!$A:$A,0),1)))</f>
        <v/>
      </c>
      <c r="F89" s="43" t="str" cm="1">
        <f t="array" aca="1" ref="F89" ca="1">IFERROR(_xlfn.SINGLE(INDEX(Data!$A$1:E$1009,_xlfn.AGGREGATE(15,6,(OFFSET(Data!$A$1,0,MATCH(F$6,Data!$1:$1,0)-1,1000,1)=IF(F$7="","Yes",F$7))/(OFFSET(Data!$A$1,0,MATCH(F$6,Data!$1:$1,0)-1,1000,1)=IF(F$7="","Yes",F$7))*ROW(Data!$C$1:$C$1009),ROW(F89)-ROW(F$7)),1)),"")</f>
        <v/>
      </c>
      <c r="G89" s="43" t="str">
        <f ca="1">IF(H89="","",IF(INDEX(Data!$BR:$BR,MATCH(H89,Data!$A:$A,0),1)=0,"",INDEX(Data!$BR:$BR,MATCH(H89,Data!$A:$A,0),1)))</f>
        <v/>
      </c>
      <c r="H89" s="43" t="str" cm="1">
        <f t="array" aca="1" ref="H89" ca="1">IFERROR(_xlfn.SINGLE(INDEX(Data!$A$1:G$1009,_xlfn.AGGREGATE(15,6,(OFFSET(Data!$A$1,0,MATCH(H$6,Data!$1:$1,0)-1,1000,1)=IF(H$7="","Yes",H$7))/(OFFSET(Data!$A$1,0,MATCH(H$6,Data!$1:$1,0)-1,1000,1)=IF(H$7="","Yes",H$7))*ROW(Data!$C$1:$C$1009),ROW(H89)-ROW(H$7)),1)),"")</f>
        <v/>
      </c>
      <c r="I89" s="43" t="str">
        <f ca="1">IF(J89="","",IF(INDEX(Data!$BR:$BR,MATCH(J89,Data!$A:$A,0),1)=0,"",INDEX(Data!$BR:$BR,MATCH(J89,Data!$A:$A,0),1)))</f>
        <v/>
      </c>
      <c r="J89" s="43" t="str" cm="1">
        <f t="array" aca="1" ref="J89" ca="1">IFERROR(_xlfn.SINGLE(INDEX(Data!$A$1:J$1009,_xlfn.AGGREGATE(15,6,(OFFSET(Data!$A$1,0,MATCH(J$6,Data!$1:$1,0)-1,1000,1)=IF(J$7="","Yes",J$7))/(OFFSET(Data!$A$1,0,MATCH(J$6,Data!$1:$1,0)-1,1000,1)=IF(J$7="","Yes",J$7))*ROW(Data!$C$1:$C$1009),ROW(J89)-ROW(J$7)),1)),"")</f>
        <v/>
      </c>
      <c r="K89" s="43" t="str">
        <f ca="1">IF(L89="","",IF(INDEX(Data!$BR:$BR,MATCH(L89,Data!$A:$A,0),1)=0,"",INDEX(Data!$BR:$BR,MATCH(L89,Data!$A:$A,0),1)))</f>
        <v/>
      </c>
      <c r="L89" s="43" t="str" cm="1">
        <f t="array" aca="1" ref="L89" ca="1">IFERROR(_xlfn.SINGLE(INDEX(Data!$A$1:L$1009,_xlfn.AGGREGATE(15,6,(OFFSET(Data!$A$1,0,MATCH(L$6,Data!$1:$1,0)-1,1000,1)=IF(L$7="","Yes",L$7))/(OFFSET(Data!$A$1,0,MATCH(L$6,Data!$1:$1,0)-1,1000,1)=IF(L$7="","Yes",L$7))*ROW(Data!$C$1:$C$1009),ROW(L89)-ROW(L$7)),1)),"")</f>
        <v/>
      </c>
      <c r="M89" s="43" t="str">
        <f ca="1">IF(N89="","",IF(INDEX(Data!$BR:$BR,MATCH(N89,Data!$A:$A,0),1)=0,"",INDEX(Data!$BR:$BR,MATCH(N89,Data!$A:$A,0),1)))</f>
        <v/>
      </c>
      <c r="N89" s="43" t="str" cm="1">
        <f t="array" aca="1" ref="N89" ca="1">IFERROR(_xlfn.SINGLE(INDEX(Data!$A$1:N$1009,_xlfn.AGGREGATE(15,6,(OFFSET(Data!$A$1,0,MATCH(N$6,Data!$1:$1,0)-1,1000,1)=IF(N$7="","Yes",N$7))/(OFFSET(Data!$A$1,0,MATCH(N$6,Data!$1:$1,0)-1,1000,1)=IF(N$7="","Yes",N$7))*ROW(Data!$C$1:$C$1009),ROW(N89)-ROW(N$7)),1)),"")</f>
        <v/>
      </c>
      <c r="O89" s="43" t="str">
        <f ca="1">IF(P89="","",IF(INDEX(Data!$BR:$BR,MATCH(P89,Data!$A:$A,0),1)=0,"",INDEX(Data!$BR:$BR,MATCH(P89,Data!$A:$A,0),1)))</f>
        <v/>
      </c>
      <c r="P89" s="43" t="str" cm="1">
        <f t="array" aca="1" ref="P89" ca="1">IFERROR(_xlfn.SINGLE(INDEX(Data!$A$1:Q$1009,_xlfn.AGGREGATE(15,6,(OFFSET(Data!$A$1,0,MATCH(P$6,Data!$1:$1,0)-1,1000,1)=IF(P$7="","Yes",P$7))/(OFFSET(Data!$A$1,0,MATCH(P$6,Data!$1:$1,0)-1,1000,1)=IF(P$7="","Yes",P$7))*ROW(Data!$C$1:$C$1009),ROW(P89)-ROW(P$7)),1)),"")</f>
        <v>Spectrum Sportsnet LA</v>
      </c>
      <c r="Q89" s="43" t="str">
        <f ca="1">IF(R89="","",IF(INDEX(Data!$BR:$BR,MATCH(R89,Data!$A:$A,0),1)=0,"",INDEX(Data!$BR:$BR,MATCH(R89,Data!$A:$A,0),1)))</f>
        <v/>
      </c>
      <c r="R89" s="43" t="str" cm="1">
        <f t="array" aca="1" ref="R89" ca="1">IFERROR(_xlfn.SINGLE(INDEX(Data!$A$1:R$1009,_xlfn.AGGREGATE(15,6,(OFFSET(Data!$A$1,0,MATCH(R$6,Data!$1:$1,0)-1,1000,1)=IF(R$7="","Yes",R$7))/(OFFSET(Data!$A$1,0,MATCH(R$6,Data!$1:$1,0)-1,1000,1)=IF(R$7="","Yes",R$7))*ROW(Data!$C$1:$C$1009),ROW(R89)-ROW(R$7)),1)),"")</f>
        <v>MTV Classic</v>
      </c>
      <c r="S89" s="43" t="str">
        <f ca="1">IF(T89="","",IF(INDEX(Data!$BR:$BR,MATCH(T89,Data!$A:$A,0),1)=0,"",INDEX(Data!$BR:$BR,MATCH(T89,Data!$A:$A,0),1)))</f>
        <v/>
      </c>
      <c r="T89" s="43" t="str" cm="1">
        <f t="array" aca="1" ref="T89" ca="1">IFERROR(_xlfn.SINGLE(INDEX(Data!$A$1:S$1009,_xlfn.AGGREGATE(15,6,(OFFSET(Data!$A$1,0,MATCH(T$6,Data!$1:$1,0)-1,1000,1)=IF(T$7="","Yes",T$7))/(OFFSET(Data!$A$1,0,MATCH(T$6,Data!$1:$1,0)-1,1000,1)=IF(T$7="","Yes",T$7))*ROW(Data!$C$1:$C$1009),ROW(T89)-ROW(T$7)),1)),"")</f>
        <v>MTV</v>
      </c>
      <c r="U89" s="43">
        <f ca="1">IF(V89="","",IF(INDEX(Data!$BR:$BR,MATCH(V89,Data!$A:$A,0),1)=0,"",INDEX(Data!$BR:$BR,MATCH(V89,Data!$A:$A,0),1)))</f>
        <v>2</v>
      </c>
      <c r="V89" s="43" t="str" cm="1">
        <f t="array" aca="1" ref="V89" ca="1">IFERROR(_xlfn.SINGLE(INDEX(Data!$A$1:T$1009,_xlfn.AGGREGATE(15,6,(OFFSET(Data!$A$1,0,MATCH(V$6,Data!$1:$1,0)-1,1000,1)=IF(V$7="","Yes",V$7))/(OFFSET(Data!$A$1,0,MATCH(V$6,Data!$1:$1,0)-1,1000,1)=IF(V$7="","Yes",V$7))*ROW(Data!$C$1:$C$1009),ROW(V89)-ROW(V$7)),1)),"")</f>
        <v>Longhorn Network</v>
      </c>
      <c r="W89" s="43" t="str">
        <f ca="1">IF(X89="","",IF(INDEX(Data!$BR:$BR,MATCH(X89,Data!$A:$A,0),1)=0,"",INDEX(Data!$BR:$BR,MATCH(X89,Data!$A:$A,0),1)))</f>
        <v/>
      </c>
      <c r="X89" s="43" t="str" cm="1">
        <f t="array" aca="1" ref="X89" ca="1">IFERROR(_xlfn.SINGLE(INDEX(Data!$A$1:Y$1009,_xlfn.AGGREGATE(15,6,(OFFSET(Data!$A$1,0,MATCH(X$6,Data!$1:$1,0)-1,1000,1)=IF(X$7="","Yes",X$7))/(OFFSET(Data!$A$1,0,MATCH(X$6,Data!$1:$1,0)-1,1000,1)=IF(X$7="","Yes",X$7))*ROW(Data!$C$1:$C$1009),ROW(X89)-ROW(X$7)),1)),"")</f>
        <v>Sur Perú</v>
      </c>
      <c r="Y89" s="43" t="str">
        <f ca="1">IF(Z89="","",IF(INDEX(Data!$BR:$BR,MATCH(Z89,Data!$A:$A,0),1)=0,"",INDEX(Data!$BR:$BR,MATCH(Z89,Data!$A:$A,0),1)))</f>
        <v/>
      </c>
      <c r="Z89" s="43" t="str" cm="1">
        <f t="array" aca="1" ref="Z89" ca="1">IFERROR(_xlfn.SINGLE(INDEX(Data!$A$1:AA$1009,_xlfn.AGGREGATE(15,6,(OFFSET(Data!$A$1,0,MATCH(Z$6,Data!$1:$1,0)-1,1000,1)=IF(Z$7="","Yes",Z$7))/(OFFSET(Data!$A$1,0,MATCH(Z$6,Data!$1:$1,0)-1,1000,1)=IF(Z$7="","Yes",Z$7))*ROW(Data!$C$1:$C$1009),ROW(Z89)-ROW(Z$7)),1)),"")</f>
        <v>Tastemade</v>
      </c>
      <c r="AA89" s="43" t="str">
        <f ca="1">IF(AB89="","",IF(INDEX(Data!$BR:$BR,MATCH(AB89,Data!$A:$A,0),1)=0,"",INDEX(Data!$BR:$BR,MATCH(AB89,Data!$A:$A,0),1)))</f>
        <v/>
      </c>
      <c r="AB89" s="43" t="str" cm="1">
        <f t="array" aca="1" ref="AB89" ca="1">IFERROR(_xlfn.SINGLE(INDEX(Data!$A$1:AC$1009,_xlfn.AGGREGATE(15,6,(OFFSET(Data!$A$1,0,MATCH(AB$6,Data!$1:$1,0)-1,1000,1)=IF(AB$7="","Yes",AB$7))/(OFFSET(Data!$A$1,0,MATCH(AB$6,Data!$1:$1,0)-1,1000,1)=IF(AB$7="","Yes",AB$7))*ROW(Data!$C$1:$C$1009),ROW(AB89)-ROW(AB$7)),1)),"")</f>
        <v/>
      </c>
      <c r="AC89" s="43" t="str">
        <f ca="1">IF(AD89="","",IF(INDEX(Data!$BR:$BR,MATCH(AD89,Data!$A:$A,0),1)=0,"",INDEX(Data!$BR:$BR,MATCH(AD89,Data!$A:$A,0),1)))</f>
        <v/>
      </c>
      <c r="AD89" s="43" t="str" cm="1">
        <f t="array" aca="1" ref="AD89" ca="1">IFERROR(_xlfn.SINGLE(INDEX(Data!$A$1:AE$1009,_xlfn.AGGREGATE(15,6,(OFFSET(Data!$A$1,0,MATCH(AD$6,Data!$1:$1,0)-1,1000,1)=IF(AD$7="","Yes",AD$7))/(OFFSET(Data!$A$1,0,MATCH(AD$6,Data!$1:$1,0)-1,1000,1)=IF(AD$7="","Yes",AD$7))*ROW(Data!$C$1:$C$1009),ROW(AD89)-ROW(AD$7)),1)),"")</f>
        <v>Travel Channel</v>
      </c>
      <c r="AE89" s="43" t="str">
        <f ca="1">IF(AF89="","",IF(INDEX(Data!$BR:$BR,MATCH(AF89,Data!$A:$A,0),1)=0,"",INDEX(Data!$BR:$BR,MATCH(AF89,Data!$A:$A,0),1)))</f>
        <v/>
      </c>
      <c r="AF89" s="43" t="str" cm="1">
        <f t="array" aca="1" ref="AF89" ca="1">IFERROR(_xlfn.SINGLE(INDEX(Data!$A$1:AM$1009,_xlfn.AGGREGATE(15,6,(OFFSET(Data!$A$1,0,MATCH(AF$6,Data!$1:$1,0)-1,1000,1)=IF(AF$7="","Yes",AF$7))/(OFFSET(Data!$A$1,0,MATCH(AF$6,Data!$1:$1,0)-1,1000,1)=IF(AF$7="","Yes",AF$7))*ROW(Data!$C$1:$C$1009),ROW(AF89)-ROW(AF$7)),1)),"")</f>
        <v/>
      </c>
      <c r="AG89" s="43" t="str">
        <f ca="1">IF(AH89="","",IF(INDEX(Data!$BR:$BR,MATCH(AH89,Data!$A:$A,0),1)=0,"",INDEX(Data!$BR:$BR,MATCH(AH89,Data!$A:$A,0),1)))</f>
        <v/>
      </c>
      <c r="AH89" s="43" t="str" cm="1">
        <f t="array" aca="1" ref="AH89" ca="1">IFERROR(_xlfn.SINGLE(INDEX(Data!$A$1:AO$1009,_xlfn.AGGREGATE(15,6,(OFFSET(Data!$A$1,0,MATCH(AH$6,Data!$1:$1,0)-1,1000,1)=IF(AH$7="","Yes",AH$7))/(OFFSET(Data!$A$1,0,MATCH(AH$6,Data!$1:$1,0)-1,1000,1)=IF(AH$7="","Yes",AH$7))*ROW(Data!$C$1:$C$1009),ROW(AH89)-ROW(AH$7)),1)),"")</f>
        <v/>
      </c>
      <c r="AI89" s="43" t="str">
        <f ca="1">IF(AJ89="","",IF(INDEX(Data!$BR:$BR,MATCH(AJ89,Data!$A:$A,0),1)=0,"",INDEX(Data!$BR:$BR,MATCH(AJ89,Data!$A:$A,0),1)))</f>
        <v/>
      </c>
      <c r="AJ89" s="43" t="str" cm="1">
        <f t="array" aca="1" ref="AJ89" ca="1">IFERROR(_xlfn.SINGLE(INDEX(Data!$A$1:AQ$1009,_xlfn.AGGREGATE(15,6,(OFFSET(Data!$A$1,0,MATCH(AJ$6,Data!$1:$1,0)-1,1000,1)=IF(AJ$7="","Yes",AJ$7))/(OFFSET(Data!$A$1,0,MATCH(AJ$6,Data!$1:$1,0)-1,1000,1)=IF(AJ$7="","Yes",AJ$7))*ROW(Data!$C$1:$C$1009),ROW(AJ89)-ROW(AJ$7)),1)),"")</f>
        <v/>
      </c>
      <c r="AK89" s="43" t="str">
        <f ca="1">IF(AL89="","",IF(INDEX(Data!$BR:$BR,MATCH(AL89,Data!$A:$A,0),1)=0,"",INDEX(Data!$BR:$BR,MATCH(AL89,Data!$A:$A,0),1)))</f>
        <v/>
      </c>
      <c r="AL89" s="43" t="str" cm="1">
        <f t="array" aca="1" ref="AL89" ca="1">IFERROR(_xlfn.SINGLE(INDEX(Data!$A$1:AS$1009,_xlfn.AGGREGATE(15,6,(OFFSET(Data!$A$1,0,MATCH(AL$6,Data!$1:$1,0)-1,1000,1)=IF(AL$7="","Yes",AL$7))/(OFFSET(Data!$A$1,0,MATCH(AL$6,Data!$1:$1,0)-1,1000,1)=IF(AL$7="","Yes",AL$7))*ROW(Data!$C$1:$C$1009),ROW(AL89)-ROW(AL$7)),1)),"")</f>
        <v/>
      </c>
      <c r="AM89" s="43" t="str">
        <f ca="1">IF(AN89="","",IF(INDEX(Data!$BR:$BR,MATCH(AN89,Data!$A:$A,0),1)=0,"",INDEX(Data!$BR:$BR,MATCH(AN89,Data!$A:$A,0),1)))</f>
        <v/>
      </c>
      <c r="AN89" s="43" t="str" cm="1">
        <f t="array" aca="1" ref="AN89" ca="1">IFERROR(_xlfn.SINGLE(INDEX(Data!$A$1:AU$1009,_xlfn.AGGREGATE(15,6,(OFFSET(Data!$A$1,0,MATCH(AN$6,Data!$1:$1,0)-1,1000,1)=IF(AN$7="","Yes",AN$7))/(OFFSET(Data!$A$1,0,MATCH(AN$6,Data!$1:$1,0)-1,1000,1)=IF(AN$7="","Yes",AN$7))*ROW(Data!$C$1:$C$1009),ROW(AN89)-ROW(AN$7)),1)),"")</f>
        <v/>
      </c>
    </row>
    <row r="90" spans="1:40" ht="24" x14ac:dyDescent="0.4">
      <c r="A90" s="43" t="str">
        <f ca="1">IF(B90="","",IF(INDEX(Data!$BR:$BR,MATCH(B90,Data!$A:$A,0),1)=0,"",INDEX(Data!$BR:$BR,MATCH(B90,Data!$A:$A,0),1)))</f>
        <v/>
      </c>
      <c r="B90" s="43" t="str" cm="1">
        <f t="array" aca="1" ref="B90" ca="1">IFERROR(_xlfn.SINGLE(INDEX(Data!A$1:$A$1007,_xlfn.AGGREGATE(15,6,(OFFSET(Data!$A$1,0,MATCH(B$6,Data!$1:$1,0)-1,1000,1)=IF(B$7="","Yes",B$7))/(OFFSET(Data!$A$1,0,MATCH(B$6,Data!$1:$1,0)-1,1000,1)=IF(B$7="","Yes",B$7))*ROW(Data!$C$1:$C$1007),ROW(B90)-ROW(B$7)),1)),"")</f>
        <v/>
      </c>
      <c r="C90" s="43" t="str">
        <f ca="1">IF(D90="","",IF(INDEX(Data!$BR:$BR,MATCH(D90,Data!$A:$A,0),1)=0,"",INDEX(Data!$BR:$BR,MATCH(D90,Data!$A:$A,0),1)))</f>
        <v/>
      </c>
      <c r="D90" s="43" t="str" cm="1">
        <f t="array" aca="1" ref="D90" ca="1">IFERROR(_xlfn.SINGLE(INDEX(Data!$A$1:C$1007,_xlfn.AGGREGATE(15,6,(OFFSET(Data!$A$1,0,MATCH(D$6,Data!$1:$1,0)-1,1000,1)=IF(D$7="","Yes",D$7))/(OFFSET(Data!$A$1,0,MATCH(D$6,Data!$1:$1,0)-1,1000,1)=IF(D$7="","Yes",D$7))*ROW(Data!$C$1:$C$1007),ROW(D90)-ROW(D$7)),1)),"")</f>
        <v/>
      </c>
      <c r="E90" s="43" t="str">
        <f ca="1">IF(F90="","",IF(INDEX(Data!$BR:$BR,MATCH(F90,Data!$A:$A,0),1)=0,"",INDEX(Data!$BR:$BR,MATCH(F90,Data!$A:$A,0),1)))</f>
        <v/>
      </c>
      <c r="F90" s="43" t="str" cm="1">
        <f t="array" aca="1" ref="F90" ca="1">IFERROR(_xlfn.SINGLE(INDEX(Data!$A$1:E$1009,_xlfn.AGGREGATE(15,6,(OFFSET(Data!$A$1,0,MATCH(F$6,Data!$1:$1,0)-1,1000,1)=IF(F$7="","Yes",F$7))/(OFFSET(Data!$A$1,0,MATCH(F$6,Data!$1:$1,0)-1,1000,1)=IF(F$7="","Yes",F$7))*ROW(Data!$C$1:$C$1009),ROW(F90)-ROW(F$7)),1)),"")</f>
        <v/>
      </c>
      <c r="G90" s="43" t="str">
        <f ca="1">IF(H90="","",IF(INDEX(Data!$BR:$BR,MATCH(H90,Data!$A:$A,0),1)=0,"",INDEX(Data!$BR:$BR,MATCH(H90,Data!$A:$A,0),1)))</f>
        <v/>
      </c>
      <c r="H90" s="43" t="str" cm="1">
        <f t="array" aca="1" ref="H90" ca="1">IFERROR(_xlfn.SINGLE(INDEX(Data!$A$1:G$1009,_xlfn.AGGREGATE(15,6,(OFFSET(Data!$A$1,0,MATCH(H$6,Data!$1:$1,0)-1,1000,1)=IF(H$7="","Yes",H$7))/(OFFSET(Data!$A$1,0,MATCH(H$6,Data!$1:$1,0)-1,1000,1)=IF(H$7="","Yes",H$7))*ROW(Data!$C$1:$C$1009),ROW(H90)-ROW(H$7)),1)),"")</f>
        <v/>
      </c>
      <c r="I90" s="43" t="str">
        <f ca="1">IF(J90="","",IF(INDEX(Data!$BR:$BR,MATCH(J90,Data!$A:$A,0),1)=0,"",INDEX(Data!$BR:$BR,MATCH(J90,Data!$A:$A,0),1)))</f>
        <v/>
      </c>
      <c r="J90" s="43" t="str" cm="1">
        <f t="array" aca="1" ref="J90" ca="1">IFERROR(_xlfn.SINGLE(INDEX(Data!$A$1:J$1009,_xlfn.AGGREGATE(15,6,(OFFSET(Data!$A$1,0,MATCH(J$6,Data!$1:$1,0)-1,1000,1)=IF(J$7="","Yes",J$7))/(OFFSET(Data!$A$1,0,MATCH(J$6,Data!$1:$1,0)-1,1000,1)=IF(J$7="","Yes",J$7))*ROW(Data!$C$1:$C$1009),ROW(J90)-ROW(J$7)),1)),"")</f>
        <v/>
      </c>
      <c r="K90" s="43" t="str">
        <f ca="1">IF(L90="","",IF(INDEX(Data!$BR:$BR,MATCH(L90,Data!$A:$A,0),1)=0,"",INDEX(Data!$BR:$BR,MATCH(L90,Data!$A:$A,0),1)))</f>
        <v/>
      </c>
      <c r="L90" s="43" t="str" cm="1">
        <f t="array" aca="1" ref="L90" ca="1">IFERROR(_xlfn.SINGLE(INDEX(Data!$A$1:L$1009,_xlfn.AGGREGATE(15,6,(OFFSET(Data!$A$1,0,MATCH(L$6,Data!$1:$1,0)-1,1000,1)=IF(L$7="","Yes",L$7))/(OFFSET(Data!$A$1,0,MATCH(L$6,Data!$1:$1,0)-1,1000,1)=IF(L$7="","Yes",L$7))*ROW(Data!$C$1:$C$1009),ROW(L90)-ROW(L$7)),1)),"")</f>
        <v/>
      </c>
      <c r="M90" s="43" t="str">
        <f ca="1">IF(N90="","",IF(INDEX(Data!$BR:$BR,MATCH(N90,Data!$A:$A,0),1)=0,"",INDEX(Data!$BR:$BR,MATCH(N90,Data!$A:$A,0),1)))</f>
        <v/>
      </c>
      <c r="N90" s="43" t="str" cm="1">
        <f t="array" aca="1" ref="N90" ca="1">IFERROR(_xlfn.SINGLE(INDEX(Data!$A$1:N$1009,_xlfn.AGGREGATE(15,6,(OFFSET(Data!$A$1,0,MATCH(N$6,Data!$1:$1,0)-1,1000,1)=IF(N$7="","Yes",N$7))/(OFFSET(Data!$A$1,0,MATCH(N$6,Data!$1:$1,0)-1,1000,1)=IF(N$7="","Yes",N$7))*ROW(Data!$C$1:$C$1009),ROW(N90)-ROW(N$7)),1)),"")</f>
        <v/>
      </c>
      <c r="O90" s="43" t="str">
        <f ca="1">IF(P90="","",IF(INDEX(Data!$BR:$BR,MATCH(P90,Data!$A:$A,0),1)=0,"",INDEX(Data!$BR:$BR,MATCH(P90,Data!$A:$A,0),1)))</f>
        <v/>
      </c>
      <c r="P90" s="43" t="str" cm="1">
        <f t="array" aca="1" ref="P90" ca="1">IFERROR(_xlfn.SINGLE(INDEX(Data!$A$1:Q$1009,_xlfn.AGGREGATE(15,6,(OFFSET(Data!$A$1,0,MATCH(P$6,Data!$1:$1,0)-1,1000,1)=IF(P$7="","Yes",P$7))/(OFFSET(Data!$A$1,0,MATCH(P$6,Data!$1:$1,0)-1,1000,1)=IF(P$7="","Yes",P$7))*ROW(Data!$C$1:$C$1009),ROW(P90)-ROW(P$7)),1)),"")</f>
        <v>Sundance TV</v>
      </c>
      <c r="Q90" s="43" t="str">
        <f ca="1">IF(R90="","",IF(INDEX(Data!$BR:$BR,MATCH(R90,Data!$A:$A,0),1)=0,"",INDEX(Data!$BR:$BR,MATCH(R90,Data!$A:$A,0),1)))</f>
        <v/>
      </c>
      <c r="R90" s="43" t="str" cm="1">
        <f t="array" aca="1" ref="R90" ca="1">IFERROR(_xlfn.SINGLE(INDEX(Data!$A$1:R$1009,_xlfn.AGGREGATE(15,6,(OFFSET(Data!$A$1,0,MATCH(R$6,Data!$1:$1,0)-1,1000,1)=IF(R$7="","Yes",R$7))/(OFFSET(Data!$A$1,0,MATCH(R$6,Data!$1:$1,0)-1,1000,1)=IF(R$7="","Yes",R$7))*ROW(Data!$C$1:$C$1009),ROW(R90)-ROW(R$7)),1)),"")</f>
        <v>MTV2</v>
      </c>
      <c r="S90" s="43" t="str">
        <f ca="1">IF(T90="","",IF(INDEX(Data!$BR:$BR,MATCH(T90,Data!$A:$A,0),1)=0,"",INDEX(Data!$BR:$BR,MATCH(T90,Data!$A:$A,0),1)))</f>
        <v/>
      </c>
      <c r="T90" s="43" t="str" cm="1">
        <f t="array" aca="1" ref="T90" ca="1">IFERROR(_xlfn.SINGLE(INDEX(Data!$A$1:S$1009,_xlfn.AGGREGATE(15,6,(OFFSET(Data!$A$1,0,MATCH(T$6,Data!$1:$1,0)-1,1000,1)=IF(T$7="","Yes",T$7))/(OFFSET(Data!$A$1,0,MATCH(T$6,Data!$1:$1,0)-1,1000,1)=IF(T$7="","Yes",T$7))*ROW(Data!$C$1:$C$1009),ROW(T90)-ROW(T$7)),1)),"")</f>
        <v>MTV Classic</v>
      </c>
      <c r="U90" s="43" t="str">
        <f ca="1">IF(V90="","",IF(INDEX(Data!$BR:$BR,MATCH(V90,Data!$A:$A,0),1)=0,"",INDEX(Data!$BR:$BR,MATCH(V90,Data!$A:$A,0),1)))</f>
        <v/>
      </c>
      <c r="V90" s="43" t="str" cm="1">
        <f t="array" aca="1" ref="V90" ca="1">IFERROR(_xlfn.SINGLE(INDEX(Data!$A$1:T$1009,_xlfn.AGGREGATE(15,6,(OFFSET(Data!$A$1,0,MATCH(V$6,Data!$1:$1,0)-1,1000,1)=IF(V$7="","Yes",V$7))/(OFFSET(Data!$A$1,0,MATCH(V$6,Data!$1:$1,0)-1,1000,1)=IF(V$7="","Yes",V$7))*ROW(Data!$C$1:$C$1009),ROW(V90)-ROW(V$7)),1)),"")</f>
        <v>Marquee Sports Network</v>
      </c>
      <c r="W90" s="43" t="str">
        <f ca="1">IF(X90="","",IF(INDEX(Data!$BR:$BR,MATCH(X90,Data!$A:$A,0),1)=0,"",INDEX(Data!$BR:$BR,MATCH(X90,Data!$A:$A,0),1)))</f>
        <v/>
      </c>
      <c r="X90" s="43" t="str" cm="1">
        <f t="array" aca="1" ref="X90" ca="1">IFERROR(_xlfn.SINGLE(INDEX(Data!$A$1:Y$1009,_xlfn.AGGREGATE(15,6,(OFFSET(Data!$A$1,0,MATCH(X$6,Data!$1:$1,0)-1,1000,1)=IF(X$7="","Yes",X$7))/(OFFSET(Data!$A$1,0,MATCH(X$6,Data!$1:$1,0)-1,1000,1)=IF(X$7="","Yes",X$7))*ROW(Data!$C$1:$C$1009),ROW(X90)-ROW(X$7)),1)),"")</f>
        <v>TBS</v>
      </c>
      <c r="Y90" s="43" t="str">
        <f ca="1">IF(Z90="","",IF(INDEX(Data!$BR:$BR,MATCH(Z90,Data!$A:$A,0),1)=0,"",INDEX(Data!$BR:$BR,MATCH(Z90,Data!$A:$A,0),1)))</f>
        <v/>
      </c>
      <c r="Z90" s="43" t="str" cm="1">
        <f t="array" aca="1" ref="Z90" ca="1">IFERROR(_xlfn.SINGLE(INDEX(Data!$A$1:AA$1009,_xlfn.AGGREGATE(15,6,(OFFSET(Data!$A$1,0,MATCH(Z$6,Data!$1:$1,0)-1,1000,1)=IF(Z$7="","Yes",Z$7))/(OFFSET(Data!$A$1,0,MATCH(Z$6,Data!$1:$1,0)-1,1000,1)=IF(Z$7="","Yes",Z$7))*ROW(Data!$C$1:$C$1009),ROW(Z90)-ROW(Z$7)),1)),"")</f>
        <v>TBS</v>
      </c>
      <c r="AA90" s="43" t="str">
        <f ca="1">IF(AB90="","",IF(INDEX(Data!$BR:$BR,MATCH(AB90,Data!$A:$A,0),1)=0,"",INDEX(Data!$BR:$BR,MATCH(AB90,Data!$A:$A,0),1)))</f>
        <v/>
      </c>
      <c r="AB90" s="43" t="str" cm="1">
        <f t="array" aca="1" ref="AB90" ca="1">IFERROR(_xlfn.SINGLE(INDEX(Data!$A$1:AC$1009,_xlfn.AGGREGATE(15,6,(OFFSET(Data!$A$1,0,MATCH(AB$6,Data!$1:$1,0)-1,1000,1)=IF(AB$7="","Yes",AB$7))/(OFFSET(Data!$A$1,0,MATCH(AB$6,Data!$1:$1,0)-1,1000,1)=IF(AB$7="","Yes",AB$7))*ROW(Data!$C$1:$C$1009),ROW(AB90)-ROW(AB$7)),1)),"")</f>
        <v/>
      </c>
      <c r="AC90" s="43" t="str">
        <f ca="1">IF(AD90="","",IF(INDEX(Data!$BR:$BR,MATCH(AD90,Data!$A:$A,0),1)=0,"",INDEX(Data!$BR:$BR,MATCH(AD90,Data!$A:$A,0),1)))</f>
        <v/>
      </c>
      <c r="AD90" s="43" t="str" cm="1">
        <f t="array" aca="1" ref="AD90" ca="1">IFERROR(_xlfn.SINGLE(INDEX(Data!$A$1:AE$1009,_xlfn.AGGREGATE(15,6,(OFFSET(Data!$A$1,0,MATCH(AD$6,Data!$1:$1,0)-1,1000,1)=IF(AD$7="","Yes",AD$7))/(OFFSET(Data!$A$1,0,MATCH(AD$6,Data!$1:$1,0)-1,1000,1)=IF(AD$7="","Yes",AD$7))*ROW(Data!$C$1:$C$1009),ROW(AD90)-ROW(AD$7)),1)),"")</f>
        <v>TUDN</v>
      </c>
      <c r="AE90" s="43" t="str">
        <f ca="1">IF(AF90="","",IF(INDEX(Data!$BR:$BR,MATCH(AF90,Data!$A:$A,0),1)=0,"",INDEX(Data!$BR:$BR,MATCH(AF90,Data!$A:$A,0),1)))</f>
        <v/>
      </c>
      <c r="AF90" s="43" t="str" cm="1">
        <f t="array" aca="1" ref="AF90" ca="1">IFERROR(_xlfn.SINGLE(INDEX(Data!$A$1:AM$1009,_xlfn.AGGREGATE(15,6,(OFFSET(Data!$A$1,0,MATCH(AF$6,Data!$1:$1,0)-1,1000,1)=IF(AF$7="","Yes",AF$7))/(OFFSET(Data!$A$1,0,MATCH(AF$6,Data!$1:$1,0)-1,1000,1)=IF(AF$7="","Yes",AF$7))*ROW(Data!$C$1:$C$1009),ROW(AF90)-ROW(AF$7)),1)),"")</f>
        <v/>
      </c>
      <c r="AG90" s="43" t="str">
        <f ca="1">IF(AH90="","",IF(INDEX(Data!$BR:$BR,MATCH(AH90,Data!$A:$A,0),1)=0,"",INDEX(Data!$BR:$BR,MATCH(AH90,Data!$A:$A,0),1)))</f>
        <v/>
      </c>
      <c r="AH90" s="43" t="str" cm="1">
        <f t="array" aca="1" ref="AH90" ca="1">IFERROR(_xlfn.SINGLE(INDEX(Data!$A$1:AO$1009,_xlfn.AGGREGATE(15,6,(OFFSET(Data!$A$1,0,MATCH(AH$6,Data!$1:$1,0)-1,1000,1)=IF(AH$7="","Yes",AH$7))/(OFFSET(Data!$A$1,0,MATCH(AH$6,Data!$1:$1,0)-1,1000,1)=IF(AH$7="","Yes",AH$7))*ROW(Data!$C$1:$C$1009),ROW(AH90)-ROW(AH$7)),1)),"")</f>
        <v/>
      </c>
      <c r="AI90" s="43" t="str">
        <f ca="1">IF(AJ90="","",IF(INDEX(Data!$BR:$BR,MATCH(AJ90,Data!$A:$A,0),1)=0,"",INDEX(Data!$BR:$BR,MATCH(AJ90,Data!$A:$A,0),1)))</f>
        <v/>
      </c>
      <c r="AJ90" s="43" t="str" cm="1">
        <f t="array" aca="1" ref="AJ90" ca="1">IFERROR(_xlfn.SINGLE(INDEX(Data!$A$1:AQ$1009,_xlfn.AGGREGATE(15,6,(OFFSET(Data!$A$1,0,MATCH(AJ$6,Data!$1:$1,0)-1,1000,1)=IF(AJ$7="","Yes",AJ$7))/(OFFSET(Data!$A$1,0,MATCH(AJ$6,Data!$1:$1,0)-1,1000,1)=IF(AJ$7="","Yes",AJ$7))*ROW(Data!$C$1:$C$1009),ROW(AJ90)-ROW(AJ$7)),1)),"")</f>
        <v/>
      </c>
      <c r="AK90" s="43" t="str">
        <f ca="1">IF(AL90="","",IF(INDEX(Data!$BR:$BR,MATCH(AL90,Data!$A:$A,0),1)=0,"",INDEX(Data!$BR:$BR,MATCH(AL90,Data!$A:$A,0),1)))</f>
        <v/>
      </c>
      <c r="AL90" s="43" t="str" cm="1">
        <f t="array" aca="1" ref="AL90" ca="1">IFERROR(_xlfn.SINGLE(INDEX(Data!$A$1:AS$1009,_xlfn.AGGREGATE(15,6,(OFFSET(Data!$A$1,0,MATCH(AL$6,Data!$1:$1,0)-1,1000,1)=IF(AL$7="","Yes",AL$7))/(OFFSET(Data!$A$1,0,MATCH(AL$6,Data!$1:$1,0)-1,1000,1)=IF(AL$7="","Yes",AL$7))*ROW(Data!$C$1:$C$1009),ROW(AL90)-ROW(AL$7)),1)),"")</f>
        <v/>
      </c>
      <c r="AM90" s="43" t="str">
        <f ca="1">IF(AN90="","",IF(INDEX(Data!$BR:$BR,MATCH(AN90,Data!$A:$A,0),1)=0,"",INDEX(Data!$BR:$BR,MATCH(AN90,Data!$A:$A,0),1)))</f>
        <v/>
      </c>
      <c r="AN90" s="43" t="str" cm="1">
        <f t="array" aca="1" ref="AN90" ca="1">IFERROR(_xlfn.SINGLE(INDEX(Data!$A$1:AU$1009,_xlfn.AGGREGATE(15,6,(OFFSET(Data!$A$1,0,MATCH(AN$6,Data!$1:$1,0)-1,1000,1)=IF(AN$7="","Yes",AN$7))/(OFFSET(Data!$A$1,0,MATCH(AN$6,Data!$1:$1,0)-1,1000,1)=IF(AN$7="","Yes",AN$7))*ROW(Data!$C$1:$C$1009),ROW(AN90)-ROW(AN$7)),1)),"")</f>
        <v/>
      </c>
    </row>
    <row r="91" spans="1:40" x14ac:dyDescent="0.4">
      <c r="A91" s="43" t="str">
        <f ca="1">IF(B91="","",IF(INDEX(Data!$BR:$BR,MATCH(B91,Data!$A:$A,0),1)=0,"",INDEX(Data!$BR:$BR,MATCH(B91,Data!$A:$A,0),1)))</f>
        <v/>
      </c>
      <c r="B91" s="43" t="str" cm="1">
        <f t="array" aca="1" ref="B91" ca="1">IFERROR(_xlfn.SINGLE(INDEX(Data!A$1:$A$1007,_xlfn.AGGREGATE(15,6,(OFFSET(Data!$A$1,0,MATCH(B$6,Data!$1:$1,0)-1,1000,1)=IF(B$7="","Yes",B$7))/(OFFSET(Data!$A$1,0,MATCH(B$6,Data!$1:$1,0)-1,1000,1)=IF(B$7="","Yes",B$7))*ROW(Data!$C$1:$C$1007),ROW(B91)-ROW(B$7)),1)),"")</f>
        <v/>
      </c>
      <c r="C91" s="43" t="str">
        <f ca="1">IF(D91="","",IF(INDEX(Data!$BR:$BR,MATCH(D91,Data!$A:$A,0),1)=0,"",INDEX(Data!$BR:$BR,MATCH(D91,Data!$A:$A,0),1)))</f>
        <v/>
      </c>
      <c r="D91" s="43" t="str" cm="1">
        <f t="array" aca="1" ref="D91" ca="1">IFERROR(_xlfn.SINGLE(INDEX(Data!$A$1:C$1007,_xlfn.AGGREGATE(15,6,(OFFSET(Data!$A$1,0,MATCH(D$6,Data!$1:$1,0)-1,1000,1)=IF(D$7="","Yes",D$7))/(OFFSET(Data!$A$1,0,MATCH(D$6,Data!$1:$1,0)-1,1000,1)=IF(D$7="","Yes",D$7))*ROW(Data!$C$1:$C$1007),ROW(D91)-ROW(D$7)),1)),"")</f>
        <v/>
      </c>
      <c r="E91" s="43" t="str">
        <f ca="1">IF(F91="","",IF(INDEX(Data!$BR:$BR,MATCH(F91,Data!$A:$A,0),1)=0,"",INDEX(Data!$BR:$BR,MATCH(F91,Data!$A:$A,0),1)))</f>
        <v/>
      </c>
      <c r="F91" s="43" t="str" cm="1">
        <f t="array" aca="1" ref="F91" ca="1">IFERROR(_xlfn.SINGLE(INDEX(Data!$A$1:E$1009,_xlfn.AGGREGATE(15,6,(OFFSET(Data!$A$1,0,MATCH(F$6,Data!$1:$1,0)-1,1000,1)=IF(F$7="","Yes",F$7))/(OFFSET(Data!$A$1,0,MATCH(F$6,Data!$1:$1,0)-1,1000,1)=IF(F$7="","Yes",F$7))*ROW(Data!$C$1:$C$1009),ROW(F91)-ROW(F$7)),1)),"")</f>
        <v/>
      </c>
      <c r="G91" s="43" t="str">
        <f ca="1">IF(H91="","",IF(INDEX(Data!$BR:$BR,MATCH(H91,Data!$A:$A,0),1)=0,"",INDEX(Data!$BR:$BR,MATCH(H91,Data!$A:$A,0),1)))</f>
        <v/>
      </c>
      <c r="H91" s="43" t="str" cm="1">
        <f t="array" aca="1" ref="H91" ca="1">IFERROR(_xlfn.SINGLE(INDEX(Data!$A$1:G$1009,_xlfn.AGGREGATE(15,6,(OFFSET(Data!$A$1,0,MATCH(H$6,Data!$1:$1,0)-1,1000,1)=IF(H$7="","Yes",H$7))/(OFFSET(Data!$A$1,0,MATCH(H$6,Data!$1:$1,0)-1,1000,1)=IF(H$7="","Yes",H$7))*ROW(Data!$C$1:$C$1009),ROW(H91)-ROW(H$7)),1)),"")</f>
        <v/>
      </c>
      <c r="I91" s="43" t="str">
        <f ca="1">IF(J91="","",IF(INDEX(Data!$BR:$BR,MATCH(J91,Data!$A:$A,0),1)=0,"",INDEX(Data!$BR:$BR,MATCH(J91,Data!$A:$A,0),1)))</f>
        <v/>
      </c>
      <c r="J91" s="43" t="str" cm="1">
        <f t="array" aca="1" ref="J91" ca="1">IFERROR(_xlfn.SINGLE(INDEX(Data!$A$1:J$1009,_xlfn.AGGREGATE(15,6,(OFFSET(Data!$A$1,0,MATCH(J$6,Data!$1:$1,0)-1,1000,1)=IF(J$7="","Yes",J$7))/(OFFSET(Data!$A$1,0,MATCH(J$6,Data!$1:$1,0)-1,1000,1)=IF(J$7="","Yes",J$7))*ROW(Data!$C$1:$C$1009),ROW(J91)-ROW(J$7)),1)),"")</f>
        <v/>
      </c>
      <c r="K91" s="43" t="str">
        <f ca="1">IF(L91="","",IF(INDEX(Data!$BR:$BR,MATCH(L91,Data!$A:$A,0),1)=0,"",INDEX(Data!$BR:$BR,MATCH(L91,Data!$A:$A,0),1)))</f>
        <v/>
      </c>
      <c r="L91" s="43" t="str" cm="1">
        <f t="array" aca="1" ref="L91" ca="1">IFERROR(_xlfn.SINGLE(INDEX(Data!$A$1:L$1009,_xlfn.AGGREGATE(15,6,(OFFSET(Data!$A$1,0,MATCH(L$6,Data!$1:$1,0)-1,1000,1)=IF(L$7="","Yes",L$7))/(OFFSET(Data!$A$1,0,MATCH(L$6,Data!$1:$1,0)-1,1000,1)=IF(L$7="","Yes",L$7))*ROW(Data!$C$1:$C$1009),ROW(L91)-ROW(L$7)),1)),"")</f>
        <v/>
      </c>
      <c r="M91" s="43" t="str">
        <f ca="1">IF(N91="","",IF(INDEX(Data!$BR:$BR,MATCH(N91,Data!$A:$A,0),1)=0,"",INDEX(Data!$BR:$BR,MATCH(N91,Data!$A:$A,0),1)))</f>
        <v/>
      </c>
      <c r="N91" s="43" t="str" cm="1">
        <f t="array" aca="1" ref="N91" ca="1">IFERROR(_xlfn.SINGLE(INDEX(Data!$A$1:N$1009,_xlfn.AGGREGATE(15,6,(OFFSET(Data!$A$1,0,MATCH(N$6,Data!$1:$1,0)-1,1000,1)=IF(N$7="","Yes",N$7))/(OFFSET(Data!$A$1,0,MATCH(N$6,Data!$1:$1,0)-1,1000,1)=IF(N$7="","Yes",N$7))*ROW(Data!$C$1:$C$1009),ROW(N91)-ROW(N$7)),1)),"")</f>
        <v/>
      </c>
      <c r="O91" s="43" t="str">
        <f ca="1">IF(P91="","",IF(INDEX(Data!$BR:$BR,MATCH(P91,Data!$A:$A,0),1)=0,"",INDEX(Data!$BR:$BR,MATCH(P91,Data!$A:$A,0),1)))</f>
        <v/>
      </c>
      <c r="P91" s="43" t="str" cm="1">
        <f t="array" aca="1" ref="P91" ca="1">IFERROR(_xlfn.SINGLE(INDEX(Data!$A$1:Q$1009,_xlfn.AGGREGATE(15,6,(OFFSET(Data!$A$1,0,MATCH(P$6,Data!$1:$1,0)-1,1000,1)=IF(P$7="","Yes",P$7))/(OFFSET(Data!$A$1,0,MATCH(P$6,Data!$1:$1,0)-1,1000,1)=IF(P$7="","Yes",P$7))*ROW(Data!$C$1:$C$1009),ROW(P91)-ROW(P$7)),1)),"")</f>
        <v>Syfy</v>
      </c>
      <c r="Q91" s="43" t="str">
        <f ca="1">IF(R91="","",IF(INDEX(Data!$BR:$BR,MATCH(R91,Data!$A:$A,0),1)=0,"",INDEX(Data!$BR:$BR,MATCH(R91,Data!$A:$A,0),1)))</f>
        <v/>
      </c>
      <c r="R91" s="43" t="str" cm="1">
        <f t="array" aca="1" ref="R91" ca="1">IFERROR(_xlfn.SINGLE(INDEX(Data!$A$1:R$1009,_xlfn.AGGREGATE(15,6,(OFFSET(Data!$A$1,0,MATCH(R$6,Data!$1:$1,0)-1,1000,1)=IF(R$7="","Yes",R$7))/(OFFSET(Data!$A$1,0,MATCH(R$6,Data!$1:$1,0)-1,1000,1)=IF(R$7="","Yes",R$7))*ROW(Data!$C$1:$C$1009),ROW(R91)-ROW(R$7)),1)),"")</f>
        <v>Nat Geo Wild</v>
      </c>
      <c r="S91" s="43" t="str">
        <f ca="1">IF(T91="","",IF(INDEX(Data!$BR:$BR,MATCH(T91,Data!$A:$A,0),1)=0,"",INDEX(Data!$BR:$BR,MATCH(T91,Data!$A:$A,0),1)))</f>
        <v/>
      </c>
      <c r="T91" s="43" t="str" cm="1">
        <f t="array" aca="1" ref="T91" ca="1">IFERROR(_xlfn.SINGLE(INDEX(Data!$A$1:S$1009,_xlfn.AGGREGATE(15,6,(OFFSET(Data!$A$1,0,MATCH(T$6,Data!$1:$1,0)-1,1000,1)=IF(T$7="","Yes",T$7))/(OFFSET(Data!$A$1,0,MATCH(T$6,Data!$1:$1,0)-1,1000,1)=IF(T$7="","Yes",T$7))*ROW(Data!$C$1:$C$1009),ROW(T91)-ROW(T$7)),1)),"")</f>
        <v>MTV2</v>
      </c>
      <c r="U91" s="43" t="str">
        <f ca="1">IF(V91="","",IF(INDEX(Data!$BR:$BR,MATCH(V91,Data!$A:$A,0),1)=0,"",INDEX(Data!$BR:$BR,MATCH(V91,Data!$A:$A,0),1)))</f>
        <v/>
      </c>
      <c r="V91" s="43" t="str" cm="1">
        <f t="array" aca="1" ref="V91" ca="1">IFERROR(_xlfn.SINGLE(INDEX(Data!$A$1:T$1009,_xlfn.AGGREGATE(15,6,(OFFSET(Data!$A$1,0,MATCH(V$6,Data!$1:$1,0)-1,1000,1)=IF(V$7="","Yes",V$7))/(OFFSET(Data!$A$1,0,MATCH(V$6,Data!$1:$1,0)-1,1000,1)=IF(V$7="","Yes",V$7))*ROW(Data!$C$1:$C$1009),ROW(V91)-ROW(V$7)),1)),"")</f>
        <v>MLB Network</v>
      </c>
      <c r="W91" s="43" t="str">
        <f ca="1">IF(X91="","",IF(INDEX(Data!$BR:$BR,MATCH(X91,Data!$A:$A,0),1)=0,"",INDEX(Data!$BR:$BR,MATCH(X91,Data!$A:$A,0),1)))</f>
        <v/>
      </c>
      <c r="X91" s="43" t="str" cm="1">
        <f t="array" aca="1" ref="X91" ca="1">IFERROR(_xlfn.SINGLE(INDEX(Data!$A$1:Y$1009,_xlfn.AGGREGATE(15,6,(OFFSET(Data!$A$1,0,MATCH(X$6,Data!$1:$1,0)-1,1000,1)=IF(X$7="","Yes",X$7))/(OFFSET(Data!$A$1,0,MATCH(X$6,Data!$1:$1,0)-1,1000,1)=IF(X$7="","Yes",X$7))*ROW(Data!$C$1:$C$1009),ROW(X91)-ROW(X$7)),1)),"")</f>
        <v>Telecentro</v>
      </c>
      <c r="Y91" s="43" t="str">
        <f ca="1">IF(Z91="","",IF(INDEX(Data!$BR:$BR,MATCH(Z91,Data!$A:$A,0),1)=0,"",INDEX(Data!$BR:$BR,MATCH(Z91,Data!$A:$A,0),1)))</f>
        <v/>
      </c>
      <c r="Z91" s="43" t="str" cm="1">
        <f t="array" aca="1" ref="Z91" ca="1">IFERROR(_xlfn.SINGLE(INDEX(Data!$A$1:AA$1009,_xlfn.AGGREGATE(15,6,(OFFSET(Data!$A$1,0,MATCH(Z$6,Data!$1:$1,0)-1,1000,1)=IF(Z$7="","Yes",Z$7))/(OFFSET(Data!$A$1,0,MATCH(Z$6,Data!$1:$1,0)-1,1000,1)=IF(Z$7="","Yes",Z$7))*ROW(Data!$C$1:$C$1009),ROW(Z91)-ROW(Z$7)),1)),"")</f>
        <v>Telemundo</v>
      </c>
      <c r="AA91" s="43" t="str">
        <f ca="1">IF(AB91="","",IF(INDEX(Data!$BR:$BR,MATCH(AB91,Data!$A:$A,0),1)=0,"",INDEX(Data!$BR:$BR,MATCH(AB91,Data!$A:$A,0),1)))</f>
        <v/>
      </c>
      <c r="AB91" s="43" t="str" cm="1">
        <f t="array" aca="1" ref="AB91" ca="1">IFERROR(_xlfn.SINGLE(INDEX(Data!$A$1:AC$1009,_xlfn.AGGREGATE(15,6,(OFFSET(Data!$A$1,0,MATCH(AB$6,Data!$1:$1,0)-1,1000,1)=IF(AB$7="","Yes",AB$7))/(OFFSET(Data!$A$1,0,MATCH(AB$6,Data!$1:$1,0)-1,1000,1)=IF(AB$7="","Yes",AB$7))*ROW(Data!$C$1:$C$1009),ROW(AB91)-ROW(AB$7)),1)),"")</f>
        <v/>
      </c>
      <c r="AC91" s="43" t="str">
        <f ca="1">IF(AD91="","",IF(INDEX(Data!$BR:$BR,MATCH(AD91,Data!$A:$A,0),1)=0,"",INDEX(Data!$BR:$BR,MATCH(AD91,Data!$A:$A,0),1)))</f>
        <v/>
      </c>
      <c r="AD91" s="43" t="str" cm="1">
        <f t="array" aca="1" ref="AD91" ca="1">IFERROR(_xlfn.SINGLE(INDEX(Data!$A$1:AE$1009,_xlfn.AGGREGATE(15,6,(OFFSET(Data!$A$1,0,MATCH(AD$6,Data!$1:$1,0)-1,1000,1)=IF(AD$7="","Yes",AD$7))/(OFFSET(Data!$A$1,0,MATCH(AD$6,Data!$1:$1,0)-1,1000,1)=IF(AD$7="","Yes",AD$7))*ROW(Data!$C$1:$C$1009),ROW(AD91)-ROW(AD$7)),1)),"")</f>
        <v>TUDNxtra1</v>
      </c>
      <c r="AE91" s="43" t="str">
        <f ca="1">IF(AF91="","",IF(INDEX(Data!$BR:$BR,MATCH(AF91,Data!$A:$A,0),1)=0,"",INDEX(Data!$BR:$BR,MATCH(AF91,Data!$A:$A,0),1)))</f>
        <v/>
      </c>
      <c r="AF91" s="43" t="str" cm="1">
        <f t="array" aca="1" ref="AF91" ca="1">IFERROR(_xlfn.SINGLE(INDEX(Data!$A$1:AM$1009,_xlfn.AGGREGATE(15,6,(OFFSET(Data!$A$1,0,MATCH(AF$6,Data!$1:$1,0)-1,1000,1)=IF(AF$7="","Yes",AF$7))/(OFFSET(Data!$A$1,0,MATCH(AF$6,Data!$1:$1,0)-1,1000,1)=IF(AF$7="","Yes",AF$7))*ROW(Data!$C$1:$C$1009),ROW(AF91)-ROW(AF$7)),1)),"")</f>
        <v/>
      </c>
      <c r="AG91" s="43" t="str">
        <f ca="1">IF(AH91="","",IF(INDEX(Data!$BR:$BR,MATCH(AH91,Data!$A:$A,0),1)=0,"",INDEX(Data!$BR:$BR,MATCH(AH91,Data!$A:$A,0),1)))</f>
        <v/>
      </c>
      <c r="AH91" s="43" t="str" cm="1">
        <f t="array" aca="1" ref="AH91" ca="1">IFERROR(_xlfn.SINGLE(INDEX(Data!$A$1:AO$1009,_xlfn.AGGREGATE(15,6,(OFFSET(Data!$A$1,0,MATCH(AH$6,Data!$1:$1,0)-1,1000,1)=IF(AH$7="","Yes",AH$7))/(OFFSET(Data!$A$1,0,MATCH(AH$6,Data!$1:$1,0)-1,1000,1)=IF(AH$7="","Yes",AH$7))*ROW(Data!$C$1:$C$1009),ROW(AH91)-ROW(AH$7)),1)),"")</f>
        <v/>
      </c>
      <c r="AI91" s="43" t="str">
        <f ca="1">IF(AJ91="","",IF(INDEX(Data!$BR:$BR,MATCH(AJ91,Data!$A:$A,0),1)=0,"",INDEX(Data!$BR:$BR,MATCH(AJ91,Data!$A:$A,0),1)))</f>
        <v/>
      </c>
      <c r="AJ91" s="43" t="str" cm="1">
        <f t="array" aca="1" ref="AJ91" ca="1">IFERROR(_xlfn.SINGLE(INDEX(Data!$A$1:AQ$1009,_xlfn.AGGREGATE(15,6,(OFFSET(Data!$A$1,0,MATCH(AJ$6,Data!$1:$1,0)-1,1000,1)=IF(AJ$7="","Yes",AJ$7))/(OFFSET(Data!$A$1,0,MATCH(AJ$6,Data!$1:$1,0)-1,1000,1)=IF(AJ$7="","Yes",AJ$7))*ROW(Data!$C$1:$C$1009),ROW(AJ91)-ROW(AJ$7)),1)),"")</f>
        <v/>
      </c>
      <c r="AK91" s="43" t="str">
        <f ca="1">IF(AL91="","",IF(INDEX(Data!$BR:$BR,MATCH(AL91,Data!$A:$A,0),1)=0,"",INDEX(Data!$BR:$BR,MATCH(AL91,Data!$A:$A,0),1)))</f>
        <v/>
      </c>
      <c r="AL91" s="43" t="str" cm="1">
        <f t="array" aca="1" ref="AL91" ca="1">IFERROR(_xlfn.SINGLE(INDEX(Data!$A$1:AS$1009,_xlfn.AGGREGATE(15,6,(OFFSET(Data!$A$1,0,MATCH(AL$6,Data!$1:$1,0)-1,1000,1)=IF(AL$7="","Yes",AL$7))/(OFFSET(Data!$A$1,0,MATCH(AL$6,Data!$1:$1,0)-1,1000,1)=IF(AL$7="","Yes",AL$7))*ROW(Data!$C$1:$C$1009),ROW(AL91)-ROW(AL$7)),1)),"")</f>
        <v/>
      </c>
      <c r="AM91" s="43" t="str">
        <f ca="1">IF(AN91="","",IF(INDEX(Data!$BR:$BR,MATCH(AN91,Data!$A:$A,0),1)=0,"",INDEX(Data!$BR:$BR,MATCH(AN91,Data!$A:$A,0),1)))</f>
        <v/>
      </c>
      <c r="AN91" s="43" t="str" cm="1">
        <f t="array" aca="1" ref="AN91" ca="1">IFERROR(_xlfn.SINGLE(INDEX(Data!$A$1:AU$1009,_xlfn.AGGREGATE(15,6,(OFFSET(Data!$A$1,0,MATCH(AN$6,Data!$1:$1,0)-1,1000,1)=IF(AN$7="","Yes",AN$7))/(OFFSET(Data!$A$1,0,MATCH(AN$6,Data!$1:$1,0)-1,1000,1)=IF(AN$7="","Yes",AN$7))*ROW(Data!$C$1:$C$1009),ROW(AN91)-ROW(AN$7)),1)),"")</f>
        <v/>
      </c>
    </row>
    <row r="92" spans="1:40" ht="24" x14ac:dyDescent="0.4">
      <c r="A92" s="43" t="str">
        <f ca="1">IF(B92="","",IF(INDEX(Data!$BR:$BR,MATCH(B92,Data!$A:$A,0),1)=0,"",INDEX(Data!$BR:$BR,MATCH(B92,Data!$A:$A,0),1)))</f>
        <v/>
      </c>
      <c r="B92" s="43" t="str" cm="1">
        <f t="array" aca="1" ref="B92" ca="1">IFERROR(_xlfn.SINGLE(INDEX(Data!A$1:$A$1007,_xlfn.AGGREGATE(15,6,(OFFSET(Data!$A$1,0,MATCH(B$6,Data!$1:$1,0)-1,1000,1)=IF(B$7="","Yes",B$7))/(OFFSET(Data!$A$1,0,MATCH(B$6,Data!$1:$1,0)-1,1000,1)=IF(B$7="","Yes",B$7))*ROW(Data!$C$1:$C$1007),ROW(B92)-ROW(B$7)),1)),"")</f>
        <v/>
      </c>
      <c r="C92" s="43" t="str">
        <f ca="1">IF(D92="","",IF(INDEX(Data!$BR:$BR,MATCH(D92,Data!$A:$A,0),1)=0,"",INDEX(Data!$BR:$BR,MATCH(D92,Data!$A:$A,0),1)))</f>
        <v/>
      </c>
      <c r="D92" s="43" t="str" cm="1">
        <f t="array" aca="1" ref="D92" ca="1">IFERROR(_xlfn.SINGLE(INDEX(Data!$A$1:C$1007,_xlfn.AGGREGATE(15,6,(OFFSET(Data!$A$1,0,MATCH(D$6,Data!$1:$1,0)-1,1000,1)=IF(D$7="","Yes",D$7))/(OFFSET(Data!$A$1,0,MATCH(D$6,Data!$1:$1,0)-1,1000,1)=IF(D$7="","Yes",D$7))*ROW(Data!$C$1:$C$1007),ROW(D92)-ROW(D$7)),1)),"")</f>
        <v/>
      </c>
      <c r="E92" s="43" t="str">
        <f ca="1">IF(F92="","",IF(INDEX(Data!$BR:$BR,MATCH(F92,Data!$A:$A,0),1)=0,"",INDEX(Data!$BR:$BR,MATCH(F92,Data!$A:$A,0),1)))</f>
        <v/>
      </c>
      <c r="F92" s="43" t="str" cm="1">
        <f t="array" aca="1" ref="F92" ca="1">IFERROR(_xlfn.SINGLE(INDEX(Data!$A$1:E$1009,_xlfn.AGGREGATE(15,6,(OFFSET(Data!$A$1,0,MATCH(F$6,Data!$1:$1,0)-1,1000,1)=IF(F$7="","Yes",F$7))/(OFFSET(Data!$A$1,0,MATCH(F$6,Data!$1:$1,0)-1,1000,1)=IF(F$7="","Yes",F$7))*ROW(Data!$C$1:$C$1009),ROW(F92)-ROW(F$7)),1)),"")</f>
        <v/>
      </c>
      <c r="G92" s="43" t="str">
        <f ca="1">IF(H92="","",IF(INDEX(Data!$BR:$BR,MATCH(H92,Data!$A:$A,0),1)=0,"",INDEX(Data!$BR:$BR,MATCH(H92,Data!$A:$A,0),1)))</f>
        <v/>
      </c>
      <c r="H92" s="43" t="str" cm="1">
        <f t="array" aca="1" ref="H92" ca="1">IFERROR(_xlfn.SINGLE(INDEX(Data!$A$1:G$1009,_xlfn.AGGREGATE(15,6,(OFFSET(Data!$A$1,0,MATCH(H$6,Data!$1:$1,0)-1,1000,1)=IF(H$7="","Yes",H$7))/(OFFSET(Data!$A$1,0,MATCH(H$6,Data!$1:$1,0)-1,1000,1)=IF(H$7="","Yes",H$7))*ROW(Data!$C$1:$C$1009),ROW(H92)-ROW(H$7)),1)),"")</f>
        <v/>
      </c>
      <c r="I92" s="43" t="str">
        <f ca="1">IF(J92="","",IF(INDEX(Data!$BR:$BR,MATCH(J92,Data!$A:$A,0),1)=0,"",INDEX(Data!$BR:$BR,MATCH(J92,Data!$A:$A,0),1)))</f>
        <v/>
      </c>
      <c r="J92" s="43" t="str" cm="1">
        <f t="array" aca="1" ref="J92" ca="1">IFERROR(_xlfn.SINGLE(INDEX(Data!$A$1:J$1009,_xlfn.AGGREGATE(15,6,(OFFSET(Data!$A$1,0,MATCH(J$6,Data!$1:$1,0)-1,1000,1)=IF(J$7="","Yes",J$7))/(OFFSET(Data!$A$1,0,MATCH(J$6,Data!$1:$1,0)-1,1000,1)=IF(J$7="","Yes",J$7))*ROW(Data!$C$1:$C$1009),ROW(J92)-ROW(J$7)),1)),"")</f>
        <v/>
      </c>
      <c r="K92" s="43" t="str">
        <f ca="1">IF(L92="","",IF(INDEX(Data!$BR:$BR,MATCH(L92,Data!$A:$A,0),1)=0,"",INDEX(Data!$BR:$BR,MATCH(L92,Data!$A:$A,0),1)))</f>
        <v/>
      </c>
      <c r="L92" s="43" t="str" cm="1">
        <f t="array" aca="1" ref="L92" ca="1">IFERROR(_xlfn.SINGLE(INDEX(Data!$A$1:L$1009,_xlfn.AGGREGATE(15,6,(OFFSET(Data!$A$1,0,MATCH(L$6,Data!$1:$1,0)-1,1000,1)=IF(L$7="","Yes",L$7))/(OFFSET(Data!$A$1,0,MATCH(L$6,Data!$1:$1,0)-1,1000,1)=IF(L$7="","Yes",L$7))*ROW(Data!$C$1:$C$1009),ROW(L92)-ROW(L$7)),1)),"")</f>
        <v/>
      </c>
      <c r="M92" s="43" t="str">
        <f ca="1">IF(N92="","",IF(INDEX(Data!$BR:$BR,MATCH(N92,Data!$A:$A,0),1)=0,"",INDEX(Data!$BR:$BR,MATCH(N92,Data!$A:$A,0),1)))</f>
        <v/>
      </c>
      <c r="N92" s="43" t="str" cm="1">
        <f t="array" aca="1" ref="N92" ca="1">IFERROR(_xlfn.SINGLE(INDEX(Data!$A$1:N$1009,_xlfn.AGGREGATE(15,6,(OFFSET(Data!$A$1,0,MATCH(N$6,Data!$1:$1,0)-1,1000,1)=IF(N$7="","Yes",N$7))/(OFFSET(Data!$A$1,0,MATCH(N$6,Data!$1:$1,0)-1,1000,1)=IF(N$7="","Yes",N$7))*ROW(Data!$C$1:$C$1009),ROW(N92)-ROW(N$7)),1)),"")</f>
        <v/>
      </c>
      <c r="O92" s="43" t="str">
        <f ca="1">IF(P92="","",IF(INDEX(Data!$BR:$BR,MATCH(P92,Data!$A:$A,0),1)=0,"",INDEX(Data!$BR:$BR,MATCH(P92,Data!$A:$A,0),1)))</f>
        <v/>
      </c>
      <c r="P92" s="43" t="str" cm="1">
        <f t="array" aca="1" ref="P92" ca="1">IFERROR(_xlfn.SINGLE(INDEX(Data!$A$1:Q$1009,_xlfn.AGGREGATE(15,6,(OFFSET(Data!$A$1,0,MATCH(P$6,Data!$1:$1,0)-1,1000,1)=IF(P$7="","Yes",P$7))/(OFFSET(Data!$A$1,0,MATCH(P$6,Data!$1:$1,0)-1,1000,1)=IF(P$7="","Yes",P$7))*ROW(Data!$C$1:$C$1009),ROW(P92)-ROW(P$7)),1)),"")</f>
        <v>Tastemade</v>
      </c>
      <c r="Q92" s="43" t="str">
        <f ca="1">IF(R92="","",IF(INDEX(Data!$BR:$BR,MATCH(R92,Data!$A:$A,0),1)=0,"",INDEX(Data!$BR:$BR,MATCH(R92,Data!$A:$A,0),1)))</f>
        <v/>
      </c>
      <c r="R92" s="43" t="str" cm="1">
        <f t="array" aca="1" ref="R92" ca="1">IFERROR(_xlfn.SINGLE(INDEX(Data!$A$1:R$1009,_xlfn.AGGREGATE(15,6,(OFFSET(Data!$A$1,0,MATCH(R$6,Data!$1:$1,0)-1,1000,1)=IF(R$7="","Yes",R$7))/(OFFSET(Data!$A$1,0,MATCH(R$6,Data!$1:$1,0)-1,1000,1)=IF(R$7="","Yes",R$7))*ROW(Data!$C$1:$C$1009),ROW(R92)-ROW(R$7)),1)),"")</f>
        <v>National Geographic</v>
      </c>
      <c r="S92" s="43" t="str">
        <f ca="1">IF(T92="","",IF(INDEX(Data!$BR:$BR,MATCH(T92,Data!$A:$A,0),1)=0,"",INDEX(Data!$BR:$BR,MATCH(T92,Data!$A:$A,0),1)))</f>
        <v/>
      </c>
      <c r="T92" s="43" t="str" cm="1">
        <f t="array" aca="1" ref="T92" ca="1">IFERROR(_xlfn.SINGLE(INDEX(Data!$A$1:S$1009,_xlfn.AGGREGATE(15,6,(OFFSET(Data!$A$1,0,MATCH(T$6,Data!$1:$1,0)-1,1000,1)=IF(T$7="","Yes",T$7))/(OFFSET(Data!$A$1,0,MATCH(T$6,Data!$1:$1,0)-1,1000,1)=IF(T$7="","Yes",T$7))*ROW(Data!$C$1:$C$1009),ROW(T92)-ROW(T$7)),1)),"")</f>
        <v>Nat Geo Wild</v>
      </c>
      <c r="U92" s="43" t="str">
        <f ca="1">IF(V92="","",IF(INDEX(Data!$BR:$BR,MATCH(V92,Data!$A:$A,0),1)=0,"",INDEX(Data!$BR:$BR,MATCH(V92,Data!$A:$A,0),1)))</f>
        <v/>
      </c>
      <c r="V92" s="43" t="str" cm="1">
        <f t="array" aca="1" ref="V92" ca="1">IFERROR(_xlfn.SINGLE(INDEX(Data!$A$1:T$1009,_xlfn.AGGREGATE(15,6,(OFFSET(Data!$A$1,0,MATCH(V$6,Data!$1:$1,0)-1,1000,1)=IF(V$7="","Yes",V$7))/(OFFSET(Data!$A$1,0,MATCH(V$6,Data!$1:$1,0)-1,1000,1)=IF(V$7="","Yes",V$7))*ROW(Data!$C$1:$C$1009),ROW(V92)-ROW(V$7)),1)),"")</f>
        <v>Motor Trend</v>
      </c>
      <c r="W92" s="43" t="str">
        <f ca="1">IF(X92="","",IF(INDEX(Data!$BR:$BR,MATCH(X92,Data!$A:$A,0),1)=0,"",INDEX(Data!$BR:$BR,MATCH(X92,Data!$A:$A,0),1)))</f>
        <v/>
      </c>
      <c r="X92" s="43" t="str" cm="1">
        <f t="array" aca="1" ref="X92" ca="1">IFERROR(_xlfn.SINGLE(INDEX(Data!$A$1:Y$1009,_xlfn.AGGREGATE(15,6,(OFFSET(Data!$A$1,0,MATCH(X$6,Data!$1:$1,0)-1,1000,1)=IF(X$7="","Yes",X$7))/(OFFSET(Data!$A$1,0,MATCH(X$6,Data!$1:$1,0)-1,1000,1)=IF(X$7="","Yes",X$7))*ROW(Data!$C$1:$C$1009),ROW(X92)-ROW(X$7)),1)),"")</f>
        <v>Telefe</v>
      </c>
      <c r="Y92" s="43" t="str">
        <f ca="1">IF(Z92="","",IF(INDEX(Data!$BR:$BR,MATCH(Z92,Data!$A:$A,0),1)=0,"",INDEX(Data!$BR:$BR,MATCH(Z92,Data!$A:$A,0),1)))</f>
        <v/>
      </c>
      <c r="Z92" s="43" t="str" cm="1">
        <f t="array" aca="1" ref="Z92" ca="1">IFERROR(_xlfn.SINGLE(INDEX(Data!$A$1:AA$1009,_xlfn.AGGREGATE(15,6,(OFFSET(Data!$A$1,0,MATCH(Z$6,Data!$1:$1,0)-1,1000,1)=IF(Z$7="","Yes",Z$7))/(OFFSET(Data!$A$1,0,MATCH(Z$6,Data!$1:$1,0)-1,1000,1)=IF(Z$7="","Yes",Z$7))*ROW(Data!$C$1:$C$1009),ROW(Z92)-ROW(Z$7)),1)),"")</f>
        <v>Tennis Channel</v>
      </c>
      <c r="AA92" s="43" t="str">
        <f ca="1">IF(AB92="","",IF(INDEX(Data!$BR:$BR,MATCH(AB92,Data!$A:$A,0),1)=0,"",INDEX(Data!$BR:$BR,MATCH(AB92,Data!$A:$A,0),1)))</f>
        <v/>
      </c>
      <c r="AB92" s="43" t="str" cm="1">
        <f t="array" aca="1" ref="AB92" ca="1">IFERROR(_xlfn.SINGLE(INDEX(Data!$A$1:AC$1009,_xlfn.AGGREGATE(15,6,(OFFSET(Data!$A$1,0,MATCH(AB$6,Data!$1:$1,0)-1,1000,1)=IF(AB$7="","Yes",AB$7))/(OFFSET(Data!$A$1,0,MATCH(AB$6,Data!$1:$1,0)-1,1000,1)=IF(AB$7="","Yes",AB$7))*ROW(Data!$C$1:$C$1009),ROW(AB92)-ROW(AB$7)),1)),"")</f>
        <v/>
      </c>
      <c r="AC92" s="43" t="str">
        <f ca="1">IF(AD92="","",IF(INDEX(Data!$BR:$BR,MATCH(AD92,Data!$A:$A,0),1)=0,"",INDEX(Data!$BR:$BR,MATCH(AD92,Data!$A:$A,0),1)))</f>
        <v/>
      </c>
      <c r="AD92" s="43" t="str" cm="1">
        <f t="array" aca="1" ref="AD92" ca="1">IFERROR(_xlfn.SINGLE(INDEX(Data!$A$1:AE$1009,_xlfn.AGGREGATE(15,6,(OFFSET(Data!$A$1,0,MATCH(AD$6,Data!$1:$1,0)-1,1000,1)=IF(AD$7="","Yes",AD$7))/(OFFSET(Data!$A$1,0,MATCH(AD$6,Data!$1:$1,0)-1,1000,1)=IF(AD$7="","Yes",AD$7))*ROW(Data!$C$1:$C$1009),ROW(AD92)-ROW(AD$7)),1)),"")</f>
        <v>TUDNxtra10</v>
      </c>
      <c r="AE92" s="43" t="str">
        <f ca="1">IF(AF92="","",IF(INDEX(Data!$BR:$BR,MATCH(AF92,Data!$A:$A,0),1)=0,"",INDEX(Data!$BR:$BR,MATCH(AF92,Data!$A:$A,0),1)))</f>
        <v/>
      </c>
      <c r="AF92" s="43" t="str" cm="1">
        <f t="array" aca="1" ref="AF92" ca="1">IFERROR(_xlfn.SINGLE(INDEX(Data!$A$1:AM$1009,_xlfn.AGGREGATE(15,6,(OFFSET(Data!$A$1,0,MATCH(AF$6,Data!$1:$1,0)-1,1000,1)=IF(AF$7="","Yes",AF$7))/(OFFSET(Data!$A$1,0,MATCH(AF$6,Data!$1:$1,0)-1,1000,1)=IF(AF$7="","Yes",AF$7))*ROW(Data!$C$1:$C$1009),ROW(AF92)-ROW(AF$7)),1)),"")</f>
        <v/>
      </c>
      <c r="AG92" s="43" t="str">
        <f ca="1">IF(AH92="","",IF(INDEX(Data!$BR:$BR,MATCH(AH92,Data!$A:$A,0),1)=0,"",INDEX(Data!$BR:$BR,MATCH(AH92,Data!$A:$A,0),1)))</f>
        <v/>
      </c>
      <c r="AH92" s="43" t="str" cm="1">
        <f t="array" aca="1" ref="AH92" ca="1">IFERROR(_xlfn.SINGLE(INDEX(Data!$A$1:AO$1009,_xlfn.AGGREGATE(15,6,(OFFSET(Data!$A$1,0,MATCH(AH$6,Data!$1:$1,0)-1,1000,1)=IF(AH$7="","Yes",AH$7))/(OFFSET(Data!$A$1,0,MATCH(AH$6,Data!$1:$1,0)-1,1000,1)=IF(AH$7="","Yes",AH$7))*ROW(Data!$C$1:$C$1009),ROW(AH92)-ROW(AH$7)),1)),"")</f>
        <v/>
      </c>
      <c r="AI92" s="43" t="str">
        <f ca="1">IF(AJ92="","",IF(INDEX(Data!$BR:$BR,MATCH(AJ92,Data!$A:$A,0),1)=0,"",INDEX(Data!$BR:$BR,MATCH(AJ92,Data!$A:$A,0),1)))</f>
        <v/>
      </c>
      <c r="AJ92" s="43" t="str" cm="1">
        <f t="array" aca="1" ref="AJ92" ca="1">IFERROR(_xlfn.SINGLE(INDEX(Data!$A$1:AQ$1009,_xlfn.AGGREGATE(15,6,(OFFSET(Data!$A$1,0,MATCH(AJ$6,Data!$1:$1,0)-1,1000,1)=IF(AJ$7="","Yes",AJ$7))/(OFFSET(Data!$A$1,0,MATCH(AJ$6,Data!$1:$1,0)-1,1000,1)=IF(AJ$7="","Yes",AJ$7))*ROW(Data!$C$1:$C$1009),ROW(AJ92)-ROW(AJ$7)),1)),"")</f>
        <v/>
      </c>
      <c r="AK92" s="43" t="str">
        <f ca="1">IF(AL92="","",IF(INDEX(Data!$BR:$BR,MATCH(AL92,Data!$A:$A,0),1)=0,"",INDEX(Data!$BR:$BR,MATCH(AL92,Data!$A:$A,0),1)))</f>
        <v/>
      </c>
      <c r="AL92" s="43" t="str" cm="1">
        <f t="array" aca="1" ref="AL92" ca="1">IFERROR(_xlfn.SINGLE(INDEX(Data!$A$1:AS$1009,_xlfn.AGGREGATE(15,6,(OFFSET(Data!$A$1,0,MATCH(AL$6,Data!$1:$1,0)-1,1000,1)=IF(AL$7="","Yes",AL$7))/(OFFSET(Data!$A$1,0,MATCH(AL$6,Data!$1:$1,0)-1,1000,1)=IF(AL$7="","Yes",AL$7))*ROW(Data!$C$1:$C$1009),ROW(AL92)-ROW(AL$7)),1)),"")</f>
        <v/>
      </c>
      <c r="AM92" s="43" t="str">
        <f ca="1">IF(AN92="","",IF(INDEX(Data!$BR:$BR,MATCH(AN92,Data!$A:$A,0),1)=0,"",INDEX(Data!$BR:$BR,MATCH(AN92,Data!$A:$A,0),1)))</f>
        <v/>
      </c>
      <c r="AN92" s="43" t="str" cm="1">
        <f t="array" aca="1" ref="AN92" ca="1">IFERROR(_xlfn.SINGLE(INDEX(Data!$A$1:AU$1009,_xlfn.AGGREGATE(15,6,(OFFSET(Data!$A$1,0,MATCH(AN$6,Data!$1:$1,0)-1,1000,1)=IF(AN$7="","Yes",AN$7))/(OFFSET(Data!$A$1,0,MATCH(AN$6,Data!$1:$1,0)-1,1000,1)=IF(AN$7="","Yes",AN$7))*ROW(Data!$C$1:$C$1009),ROW(AN92)-ROW(AN$7)),1)),"")</f>
        <v/>
      </c>
    </row>
    <row r="93" spans="1:40" ht="24" x14ac:dyDescent="0.4">
      <c r="A93" s="43" t="str">
        <f ca="1">IF(B93="","",IF(INDEX(Data!$BR:$BR,MATCH(B93,Data!$A:$A,0),1)=0,"",INDEX(Data!$BR:$BR,MATCH(B93,Data!$A:$A,0),1)))</f>
        <v/>
      </c>
      <c r="B93" s="43" t="str" cm="1">
        <f t="array" aca="1" ref="B93" ca="1">IFERROR(_xlfn.SINGLE(INDEX(Data!A$1:$A$1007,_xlfn.AGGREGATE(15,6,(OFFSET(Data!$A$1,0,MATCH(B$6,Data!$1:$1,0)-1,1000,1)=IF(B$7="","Yes",B$7))/(OFFSET(Data!$A$1,0,MATCH(B$6,Data!$1:$1,0)-1,1000,1)=IF(B$7="","Yes",B$7))*ROW(Data!$C$1:$C$1007),ROW(B93)-ROW(B$7)),1)),"")</f>
        <v/>
      </c>
      <c r="C93" s="43" t="str">
        <f ca="1">IF(D93="","",IF(INDEX(Data!$BR:$BR,MATCH(D93,Data!$A:$A,0),1)=0,"",INDEX(Data!$BR:$BR,MATCH(D93,Data!$A:$A,0),1)))</f>
        <v/>
      </c>
      <c r="D93" s="43" t="str" cm="1">
        <f t="array" aca="1" ref="D93" ca="1">IFERROR(_xlfn.SINGLE(INDEX(Data!$A$1:C$1007,_xlfn.AGGREGATE(15,6,(OFFSET(Data!$A$1,0,MATCH(D$6,Data!$1:$1,0)-1,1000,1)=IF(D$7="","Yes",D$7))/(OFFSET(Data!$A$1,0,MATCH(D$6,Data!$1:$1,0)-1,1000,1)=IF(D$7="","Yes",D$7))*ROW(Data!$C$1:$C$1007),ROW(D93)-ROW(D$7)),1)),"")</f>
        <v/>
      </c>
      <c r="E93" s="43" t="str">
        <f ca="1">IF(F93="","",IF(INDEX(Data!$BR:$BR,MATCH(F93,Data!$A:$A,0),1)=0,"",INDEX(Data!$BR:$BR,MATCH(F93,Data!$A:$A,0),1)))</f>
        <v/>
      </c>
      <c r="F93" s="43" t="str" cm="1">
        <f t="array" aca="1" ref="F93" ca="1">IFERROR(_xlfn.SINGLE(INDEX(Data!$A$1:E$1009,_xlfn.AGGREGATE(15,6,(OFFSET(Data!$A$1,0,MATCH(F$6,Data!$1:$1,0)-1,1000,1)=IF(F$7="","Yes",F$7))/(OFFSET(Data!$A$1,0,MATCH(F$6,Data!$1:$1,0)-1,1000,1)=IF(F$7="","Yes",F$7))*ROW(Data!$C$1:$C$1009),ROW(F93)-ROW(F$7)),1)),"")</f>
        <v/>
      </c>
      <c r="G93" s="43" t="str">
        <f ca="1">IF(H93="","",IF(INDEX(Data!$BR:$BR,MATCH(H93,Data!$A:$A,0),1)=0,"",INDEX(Data!$BR:$BR,MATCH(H93,Data!$A:$A,0),1)))</f>
        <v/>
      </c>
      <c r="H93" s="43" t="str" cm="1">
        <f t="array" aca="1" ref="H93" ca="1">IFERROR(_xlfn.SINGLE(INDEX(Data!$A$1:G$1009,_xlfn.AGGREGATE(15,6,(OFFSET(Data!$A$1,0,MATCH(H$6,Data!$1:$1,0)-1,1000,1)=IF(H$7="","Yes",H$7))/(OFFSET(Data!$A$1,0,MATCH(H$6,Data!$1:$1,0)-1,1000,1)=IF(H$7="","Yes",H$7))*ROW(Data!$C$1:$C$1009),ROW(H93)-ROW(H$7)),1)),"")</f>
        <v/>
      </c>
      <c r="I93" s="43" t="str">
        <f ca="1">IF(J93="","",IF(INDEX(Data!$BR:$BR,MATCH(J93,Data!$A:$A,0),1)=0,"",INDEX(Data!$BR:$BR,MATCH(J93,Data!$A:$A,0),1)))</f>
        <v/>
      </c>
      <c r="J93" s="43" t="str" cm="1">
        <f t="array" aca="1" ref="J93" ca="1">IFERROR(_xlfn.SINGLE(INDEX(Data!$A$1:J$1009,_xlfn.AGGREGATE(15,6,(OFFSET(Data!$A$1,0,MATCH(J$6,Data!$1:$1,0)-1,1000,1)=IF(J$7="","Yes",J$7))/(OFFSET(Data!$A$1,0,MATCH(J$6,Data!$1:$1,0)-1,1000,1)=IF(J$7="","Yes",J$7))*ROW(Data!$C$1:$C$1009),ROW(J93)-ROW(J$7)),1)),"")</f>
        <v/>
      </c>
      <c r="K93" s="43" t="str">
        <f ca="1">IF(L93="","",IF(INDEX(Data!$BR:$BR,MATCH(L93,Data!$A:$A,0),1)=0,"",INDEX(Data!$BR:$BR,MATCH(L93,Data!$A:$A,0),1)))</f>
        <v/>
      </c>
      <c r="L93" s="43" t="str" cm="1">
        <f t="array" aca="1" ref="L93" ca="1">IFERROR(_xlfn.SINGLE(INDEX(Data!$A$1:L$1009,_xlfn.AGGREGATE(15,6,(OFFSET(Data!$A$1,0,MATCH(L$6,Data!$1:$1,0)-1,1000,1)=IF(L$7="","Yes",L$7))/(OFFSET(Data!$A$1,0,MATCH(L$6,Data!$1:$1,0)-1,1000,1)=IF(L$7="","Yes",L$7))*ROW(Data!$C$1:$C$1009),ROW(L93)-ROW(L$7)),1)),"")</f>
        <v/>
      </c>
      <c r="M93" s="43" t="str">
        <f ca="1">IF(N93="","",IF(INDEX(Data!$BR:$BR,MATCH(N93,Data!$A:$A,0),1)=0,"",INDEX(Data!$BR:$BR,MATCH(N93,Data!$A:$A,0),1)))</f>
        <v/>
      </c>
      <c r="N93" s="43" t="str" cm="1">
        <f t="array" aca="1" ref="N93" ca="1">IFERROR(_xlfn.SINGLE(INDEX(Data!$A$1:N$1009,_xlfn.AGGREGATE(15,6,(OFFSET(Data!$A$1,0,MATCH(N$6,Data!$1:$1,0)-1,1000,1)=IF(N$7="","Yes",N$7))/(OFFSET(Data!$A$1,0,MATCH(N$6,Data!$1:$1,0)-1,1000,1)=IF(N$7="","Yes",N$7))*ROW(Data!$C$1:$C$1009),ROW(N93)-ROW(N$7)),1)),"")</f>
        <v/>
      </c>
      <c r="O93" s="43" t="str">
        <f ca="1">IF(P93="","",IF(INDEX(Data!$BR:$BR,MATCH(P93,Data!$A:$A,0),1)=0,"",INDEX(Data!$BR:$BR,MATCH(P93,Data!$A:$A,0),1)))</f>
        <v/>
      </c>
      <c r="P93" s="43" t="str" cm="1">
        <f t="array" aca="1" ref="P93" ca="1">IFERROR(_xlfn.SINGLE(INDEX(Data!$A$1:Q$1009,_xlfn.AGGREGATE(15,6,(OFFSET(Data!$A$1,0,MATCH(P$6,Data!$1:$1,0)-1,1000,1)=IF(P$7="","Yes",P$7))/(OFFSET(Data!$A$1,0,MATCH(P$6,Data!$1:$1,0)-1,1000,1)=IF(P$7="","Yes",P$7))*ROW(Data!$C$1:$C$1009),ROW(P93)-ROW(P$7)),1)),"")</f>
        <v>TBS</v>
      </c>
      <c r="Q93" s="43" t="str">
        <f ca="1">IF(R93="","",IF(INDEX(Data!$BR:$BR,MATCH(R93,Data!$A:$A,0),1)=0,"",INDEX(Data!$BR:$BR,MATCH(R93,Data!$A:$A,0),1)))</f>
        <v/>
      </c>
      <c r="R93" s="43" t="str" cm="1">
        <f t="array" aca="1" ref="R93" ca="1">IFERROR(_xlfn.SINGLE(INDEX(Data!$A$1:R$1009,_xlfn.AGGREGATE(15,6,(OFFSET(Data!$A$1,0,MATCH(R$6,Data!$1:$1,0)-1,1000,1)=IF(R$7="","Yes",R$7))/(OFFSET(Data!$A$1,0,MATCH(R$6,Data!$1:$1,0)-1,1000,1)=IF(R$7="","Yes",R$7))*ROW(Data!$C$1:$C$1009),ROW(R93)-ROW(R$7)),1)),"")</f>
        <v>NBA TV</v>
      </c>
      <c r="S93" s="43" t="str">
        <f ca="1">IF(T93="","",IF(INDEX(Data!$BR:$BR,MATCH(T93,Data!$A:$A,0),1)=0,"",INDEX(Data!$BR:$BR,MATCH(T93,Data!$A:$A,0),1)))</f>
        <v/>
      </c>
      <c r="T93" s="43" t="str" cm="1">
        <f t="array" aca="1" ref="T93" ca="1">IFERROR(_xlfn.SINGLE(INDEX(Data!$A$1:S$1009,_xlfn.AGGREGATE(15,6,(OFFSET(Data!$A$1,0,MATCH(T$6,Data!$1:$1,0)-1,1000,1)=IF(T$7="","Yes",T$7))/(OFFSET(Data!$A$1,0,MATCH(T$6,Data!$1:$1,0)-1,1000,1)=IF(T$7="","Yes",T$7))*ROW(Data!$C$1:$C$1009),ROW(T93)-ROW(T$7)),1)),"")</f>
        <v>National Geographic</v>
      </c>
      <c r="U93" s="43" t="str">
        <f ca="1">IF(V93="","",IF(INDEX(Data!$BR:$BR,MATCH(V93,Data!$A:$A,0),1)=0,"",INDEX(Data!$BR:$BR,MATCH(V93,Data!$A:$A,0),1)))</f>
        <v/>
      </c>
      <c r="V93" s="43" t="str" cm="1">
        <f t="array" aca="1" ref="V93" ca="1">IFERROR(_xlfn.SINGLE(INDEX(Data!$A$1:T$1009,_xlfn.AGGREGATE(15,6,(OFFSET(Data!$A$1,0,MATCH(V$6,Data!$1:$1,0)-1,1000,1)=IF(V$7="","Yes",V$7))/(OFFSET(Data!$A$1,0,MATCH(V$6,Data!$1:$1,0)-1,1000,1)=IF(V$7="","Yes",V$7))*ROW(Data!$C$1:$C$1009),ROW(V93)-ROW(V$7)),1)),"")</f>
        <v>MSG</v>
      </c>
      <c r="W93" s="43" t="str">
        <f ca="1">IF(X93="","",IF(INDEX(Data!$BR:$BR,MATCH(X93,Data!$A:$A,0),1)=0,"",INDEX(Data!$BR:$BR,MATCH(X93,Data!$A:$A,0),1)))</f>
        <v/>
      </c>
      <c r="X93" s="43" t="str" cm="1">
        <f t="array" aca="1" ref="X93" ca="1">IFERROR(_xlfn.SINGLE(INDEX(Data!$A$1:Y$1009,_xlfn.AGGREGATE(15,6,(OFFSET(Data!$A$1,0,MATCH(X$6,Data!$1:$1,0)-1,1000,1)=IF(X$7="","Yes",X$7))/(OFFSET(Data!$A$1,0,MATCH(X$6,Data!$1:$1,0)-1,1000,1)=IF(X$7="","Yes",X$7))*ROW(Data!$C$1:$C$1009),ROW(X93)-ROW(X$7)),1)),"")</f>
        <v>Telemundo</v>
      </c>
      <c r="Y93" s="43" t="str">
        <f ca="1">IF(Z93="","",IF(INDEX(Data!$BR:$BR,MATCH(Z93,Data!$A:$A,0),1)=0,"",INDEX(Data!$BR:$BR,MATCH(Z93,Data!$A:$A,0),1)))</f>
        <v/>
      </c>
      <c r="Z93" s="43" t="str" cm="1">
        <f t="array" aca="1" ref="Z93" ca="1">IFERROR(_xlfn.SINGLE(INDEX(Data!$A$1:AA$1009,_xlfn.AGGREGATE(15,6,(OFFSET(Data!$A$1,0,MATCH(Z$6,Data!$1:$1,0)-1,1000,1)=IF(Z$7="","Yes",Z$7))/(OFFSET(Data!$A$1,0,MATCH(Z$6,Data!$1:$1,0)-1,1000,1)=IF(Z$7="","Yes",Z$7))*ROW(Data!$C$1:$C$1009),ROW(Z93)-ROW(Z$7)),1)),"")</f>
        <v>The Young Turks</v>
      </c>
      <c r="AA93" s="43" t="str">
        <f ca="1">IF(AB93="","",IF(INDEX(Data!$BR:$BR,MATCH(AB93,Data!$A:$A,0),1)=0,"",INDEX(Data!$BR:$BR,MATCH(AB93,Data!$A:$A,0),1)))</f>
        <v/>
      </c>
      <c r="AB93" s="43" t="str" cm="1">
        <f t="array" aca="1" ref="AB93" ca="1">IFERROR(_xlfn.SINGLE(INDEX(Data!$A$1:AC$1009,_xlfn.AGGREGATE(15,6,(OFFSET(Data!$A$1,0,MATCH(AB$6,Data!$1:$1,0)-1,1000,1)=IF(AB$7="","Yes",AB$7))/(OFFSET(Data!$A$1,0,MATCH(AB$6,Data!$1:$1,0)-1,1000,1)=IF(AB$7="","Yes",AB$7))*ROW(Data!$C$1:$C$1009),ROW(AB93)-ROW(AB$7)),1)),"")</f>
        <v/>
      </c>
      <c r="AC93" s="43" t="str">
        <f ca="1">IF(AD93="","",IF(INDEX(Data!$BR:$BR,MATCH(AD93,Data!$A:$A,0),1)=0,"",INDEX(Data!$BR:$BR,MATCH(AD93,Data!$A:$A,0),1)))</f>
        <v/>
      </c>
      <c r="AD93" s="43" t="str" cm="1">
        <f t="array" aca="1" ref="AD93" ca="1">IFERROR(_xlfn.SINGLE(INDEX(Data!$A$1:AE$1009,_xlfn.AGGREGATE(15,6,(OFFSET(Data!$A$1,0,MATCH(AD$6,Data!$1:$1,0)-1,1000,1)=IF(AD$7="","Yes",AD$7))/(OFFSET(Data!$A$1,0,MATCH(AD$6,Data!$1:$1,0)-1,1000,1)=IF(AD$7="","Yes",AD$7))*ROW(Data!$C$1:$C$1009),ROW(AD93)-ROW(AD$7)),1)),"")</f>
        <v>TUDNxtra11</v>
      </c>
      <c r="AE93" s="43" t="str">
        <f ca="1">IF(AF93="","",IF(INDEX(Data!$BR:$BR,MATCH(AF93,Data!$A:$A,0),1)=0,"",INDEX(Data!$BR:$BR,MATCH(AF93,Data!$A:$A,0),1)))</f>
        <v/>
      </c>
      <c r="AF93" s="43" t="str" cm="1">
        <f t="array" aca="1" ref="AF93" ca="1">IFERROR(_xlfn.SINGLE(INDEX(Data!$A$1:AM$1009,_xlfn.AGGREGATE(15,6,(OFFSET(Data!$A$1,0,MATCH(AF$6,Data!$1:$1,0)-1,1000,1)=IF(AF$7="","Yes",AF$7))/(OFFSET(Data!$A$1,0,MATCH(AF$6,Data!$1:$1,0)-1,1000,1)=IF(AF$7="","Yes",AF$7))*ROW(Data!$C$1:$C$1009),ROW(AF93)-ROW(AF$7)),1)),"")</f>
        <v/>
      </c>
      <c r="AG93" s="43" t="str">
        <f ca="1">IF(AH93="","",IF(INDEX(Data!$BR:$BR,MATCH(AH93,Data!$A:$A,0),1)=0,"",INDEX(Data!$BR:$BR,MATCH(AH93,Data!$A:$A,0),1)))</f>
        <v/>
      </c>
      <c r="AH93" s="43" t="str" cm="1">
        <f t="array" aca="1" ref="AH93" ca="1">IFERROR(_xlfn.SINGLE(INDEX(Data!$A$1:AO$1009,_xlfn.AGGREGATE(15,6,(OFFSET(Data!$A$1,0,MATCH(AH$6,Data!$1:$1,0)-1,1000,1)=IF(AH$7="","Yes",AH$7))/(OFFSET(Data!$A$1,0,MATCH(AH$6,Data!$1:$1,0)-1,1000,1)=IF(AH$7="","Yes",AH$7))*ROW(Data!$C$1:$C$1009),ROW(AH93)-ROW(AH$7)),1)),"")</f>
        <v/>
      </c>
      <c r="AI93" s="43" t="str">
        <f ca="1">IF(AJ93="","",IF(INDEX(Data!$BR:$BR,MATCH(AJ93,Data!$A:$A,0),1)=0,"",INDEX(Data!$BR:$BR,MATCH(AJ93,Data!$A:$A,0),1)))</f>
        <v/>
      </c>
      <c r="AJ93" s="43" t="str" cm="1">
        <f t="array" aca="1" ref="AJ93" ca="1">IFERROR(_xlfn.SINGLE(INDEX(Data!$A$1:AQ$1009,_xlfn.AGGREGATE(15,6,(OFFSET(Data!$A$1,0,MATCH(AJ$6,Data!$1:$1,0)-1,1000,1)=IF(AJ$7="","Yes",AJ$7))/(OFFSET(Data!$A$1,0,MATCH(AJ$6,Data!$1:$1,0)-1,1000,1)=IF(AJ$7="","Yes",AJ$7))*ROW(Data!$C$1:$C$1009),ROW(AJ93)-ROW(AJ$7)),1)),"")</f>
        <v/>
      </c>
      <c r="AK93" s="43" t="str">
        <f ca="1">IF(AL93="","",IF(INDEX(Data!$BR:$BR,MATCH(AL93,Data!$A:$A,0),1)=0,"",INDEX(Data!$BR:$BR,MATCH(AL93,Data!$A:$A,0),1)))</f>
        <v/>
      </c>
      <c r="AL93" s="43" t="str" cm="1">
        <f t="array" aca="1" ref="AL93" ca="1">IFERROR(_xlfn.SINGLE(INDEX(Data!$A$1:AS$1009,_xlfn.AGGREGATE(15,6,(OFFSET(Data!$A$1,0,MATCH(AL$6,Data!$1:$1,0)-1,1000,1)=IF(AL$7="","Yes",AL$7))/(OFFSET(Data!$A$1,0,MATCH(AL$6,Data!$1:$1,0)-1,1000,1)=IF(AL$7="","Yes",AL$7))*ROW(Data!$C$1:$C$1009),ROW(AL93)-ROW(AL$7)),1)),"")</f>
        <v/>
      </c>
      <c r="AM93" s="43" t="str">
        <f ca="1">IF(AN93="","",IF(INDEX(Data!$BR:$BR,MATCH(AN93,Data!$A:$A,0),1)=0,"",INDEX(Data!$BR:$BR,MATCH(AN93,Data!$A:$A,0),1)))</f>
        <v/>
      </c>
      <c r="AN93" s="43" t="str" cm="1">
        <f t="array" aca="1" ref="AN93" ca="1">IFERROR(_xlfn.SINGLE(INDEX(Data!$A$1:AU$1009,_xlfn.AGGREGATE(15,6,(OFFSET(Data!$A$1,0,MATCH(AN$6,Data!$1:$1,0)-1,1000,1)=IF(AN$7="","Yes",AN$7))/(OFFSET(Data!$A$1,0,MATCH(AN$6,Data!$1:$1,0)-1,1000,1)=IF(AN$7="","Yes",AN$7))*ROW(Data!$C$1:$C$1009),ROW(AN93)-ROW(AN$7)),1)),"")</f>
        <v/>
      </c>
    </row>
    <row r="94" spans="1:40" x14ac:dyDescent="0.4">
      <c r="A94" s="43" t="str">
        <f ca="1">IF(B94="","",IF(INDEX(Data!$BR:$BR,MATCH(B94,Data!$A:$A,0),1)=0,"",INDEX(Data!$BR:$BR,MATCH(B94,Data!$A:$A,0),1)))</f>
        <v/>
      </c>
      <c r="B94" s="43" t="str" cm="1">
        <f t="array" aca="1" ref="B94" ca="1">IFERROR(_xlfn.SINGLE(INDEX(Data!A$1:$A$1007,_xlfn.AGGREGATE(15,6,(OFFSET(Data!$A$1,0,MATCH(B$6,Data!$1:$1,0)-1,1000,1)=IF(B$7="","Yes",B$7))/(OFFSET(Data!$A$1,0,MATCH(B$6,Data!$1:$1,0)-1,1000,1)=IF(B$7="","Yes",B$7))*ROW(Data!$C$1:$C$1007),ROW(B94)-ROW(B$7)),1)),"")</f>
        <v/>
      </c>
      <c r="C94" s="43" t="str">
        <f ca="1">IF(D94="","",IF(INDEX(Data!$BR:$BR,MATCH(D94,Data!$A:$A,0),1)=0,"",INDEX(Data!$BR:$BR,MATCH(D94,Data!$A:$A,0),1)))</f>
        <v/>
      </c>
      <c r="D94" s="43" t="str" cm="1">
        <f t="array" aca="1" ref="D94" ca="1">IFERROR(_xlfn.SINGLE(INDEX(Data!$A$1:C$1007,_xlfn.AGGREGATE(15,6,(OFFSET(Data!$A$1,0,MATCH(D$6,Data!$1:$1,0)-1,1000,1)=IF(D$7="","Yes",D$7))/(OFFSET(Data!$A$1,0,MATCH(D$6,Data!$1:$1,0)-1,1000,1)=IF(D$7="","Yes",D$7))*ROW(Data!$C$1:$C$1007),ROW(D94)-ROW(D$7)),1)),"")</f>
        <v/>
      </c>
      <c r="E94" s="43" t="str">
        <f ca="1">IF(F94="","",IF(INDEX(Data!$BR:$BR,MATCH(F94,Data!$A:$A,0),1)=0,"",INDEX(Data!$BR:$BR,MATCH(F94,Data!$A:$A,0),1)))</f>
        <v/>
      </c>
      <c r="F94" s="43" t="str" cm="1">
        <f t="array" aca="1" ref="F94" ca="1">IFERROR(_xlfn.SINGLE(INDEX(Data!$A$1:E$1009,_xlfn.AGGREGATE(15,6,(OFFSET(Data!$A$1,0,MATCH(F$6,Data!$1:$1,0)-1,1000,1)=IF(F$7="","Yes",F$7))/(OFFSET(Data!$A$1,0,MATCH(F$6,Data!$1:$1,0)-1,1000,1)=IF(F$7="","Yes",F$7))*ROW(Data!$C$1:$C$1009),ROW(F94)-ROW(F$7)),1)),"")</f>
        <v/>
      </c>
      <c r="G94" s="43" t="str">
        <f ca="1">IF(H94="","",IF(INDEX(Data!$BR:$BR,MATCH(H94,Data!$A:$A,0),1)=0,"",INDEX(Data!$BR:$BR,MATCH(H94,Data!$A:$A,0),1)))</f>
        <v/>
      </c>
      <c r="H94" s="43" t="str" cm="1">
        <f t="array" aca="1" ref="H94" ca="1">IFERROR(_xlfn.SINGLE(INDEX(Data!$A$1:G$1009,_xlfn.AGGREGATE(15,6,(OFFSET(Data!$A$1,0,MATCH(H$6,Data!$1:$1,0)-1,1000,1)=IF(H$7="","Yes",H$7))/(OFFSET(Data!$A$1,0,MATCH(H$6,Data!$1:$1,0)-1,1000,1)=IF(H$7="","Yes",H$7))*ROW(Data!$C$1:$C$1009),ROW(H94)-ROW(H$7)),1)),"")</f>
        <v/>
      </c>
      <c r="I94" s="43" t="str">
        <f ca="1">IF(J94="","",IF(INDEX(Data!$BR:$BR,MATCH(J94,Data!$A:$A,0),1)=0,"",INDEX(Data!$BR:$BR,MATCH(J94,Data!$A:$A,0),1)))</f>
        <v/>
      </c>
      <c r="J94" s="43" t="str" cm="1">
        <f t="array" aca="1" ref="J94" ca="1">IFERROR(_xlfn.SINGLE(INDEX(Data!$A$1:J$1009,_xlfn.AGGREGATE(15,6,(OFFSET(Data!$A$1,0,MATCH(J$6,Data!$1:$1,0)-1,1000,1)=IF(J$7="","Yes",J$7))/(OFFSET(Data!$A$1,0,MATCH(J$6,Data!$1:$1,0)-1,1000,1)=IF(J$7="","Yes",J$7))*ROW(Data!$C$1:$C$1009),ROW(J94)-ROW(J$7)),1)),"")</f>
        <v/>
      </c>
      <c r="K94" s="43" t="str">
        <f ca="1">IF(L94="","",IF(INDEX(Data!$BR:$BR,MATCH(L94,Data!$A:$A,0),1)=0,"",INDEX(Data!$BR:$BR,MATCH(L94,Data!$A:$A,0),1)))</f>
        <v/>
      </c>
      <c r="L94" s="43" t="str" cm="1">
        <f t="array" aca="1" ref="L94" ca="1">IFERROR(_xlfn.SINGLE(INDEX(Data!$A$1:L$1009,_xlfn.AGGREGATE(15,6,(OFFSET(Data!$A$1,0,MATCH(L$6,Data!$1:$1,0)-1,1000,1)=IF(L$7="","Yes",L$7))/(OFFSET(Data!$A$1,0,MATCH(L$6,Data!$1:$1,0)-1,1000,1)=IF(L$7="","Yes",L$7))*ROW(Data!$C$1:$C$1009),ROW(L94)-ROW(L$7)),1)),"")</f>
        <v/>
      </c>
      <c r="M94" s="43" t="str">
        <f ca="1">IF(N94="","",IF(INDEX(Data!$BR:$BR,MATCH(N94,Data!$A:$A,0),1)=0,"",INDEX(Data!$BR:$BR,MATCH(N94,Data!$A:$A,0),1)))</f>
        <v/>
      </c>
      <c r="N94" s="43" t="str" cm="1">
        <f t="array" aca="1" ref="N94" ca="1">IFERROR(_xlfn.SINGLE(INDEX(Data!$A$1:N$1009,_xlfn.AGGREGATE(15,6,(OFFSET(Data!$A$1,0,MATCH(N$6,Data!$1:$1,0)-1,1000,1)=IF(N$7="","Yes",N$7))/(OFFSET(Data!$A$1,0,MATCH(N$6,Data!$1:$1,0)-1,1000,1)=IF(N$7="","Yes",N$7))*ROW(Data!$C$1:$C$1009),ROW(N94)-ROW(N$7)),1)),"")</f>
        <v/>
      </c>
      <c r="O94" s="43" t="str">
        <f ca="1">IF(P94="","",IF(INDEX(Data!$BR:$BR,MATCH(P94,Data!$A:$A,0),1)=0,"",INDEX(Data!$BR:$BR,MATCH(P94,Data!$A:$A,0),1)))</f>
        <v/>
      </c>
      <c r="P94" s="43" t="str" cm="1">
        <f t="array" aca="1" ref="P94" ca="1">IFERROR(_xlfn.SINGLE(INDEX(Data!$A$1:Q$1009,_xlfn.AGGREGATE(15,6,(OFFSET(Data!$A$1,0,MATCH(P$6,Data!$1:$1,0)-1,1000,1)=IF(P$7="","Yes",P$7))/(OFFSET(Data!$A$1,0,MATCH(P$6,Data!$1:$1,0)-1,1000,1)=IF(P$7="","Yes",P$7))*ROW(Data!$C$1:$C$1009),ROW(P94)-ROW(P$7)),1)),"")</f>
        <v>Teen Nick</v>
      </c>
      <c r="Q94" s="43">
        <f ca="1">IF(R94="","",IF(INDEX(Data!$BR:$BR,MATCH(R94,Data!$A:$A,0),1)=0,"",INDEX(Data!$BR:$BR,MATCH(R94,Data!$A:$A,0),1)))</f>
        <v>1</v>
      </c>
      <c r="R94" s="43" t="str" cm="1">
        <f t="array" aca="1" ref="R94" ca="1">IFERROR(_xlfn.SINGLE(INDEX(Data!$A$1:R$1009,_xlfn.AGGREGATE(15,6,(OFFSET(Data!$A$1,0,MATCH(R$6,Data!$1:$1,0)-1,1000,1)=IF(R$7="","Yes",R$7))/(OFFSET(Data!$A$1,0,MATCH(R$6,Data!$1:$1,0)-1,1000,1)=IF(R$7="","Yes",R$7))*ROW(Data!$C$1:$C$1009),ROW(R94)-ROW(R$7)),1)),"")</f>
        <v>NBC</v>
      </c>
      <c r="S94" s="43" t="str">
        <f ca="1">IF(T94="","",IF(INDEX(Data!$BR:$BR,MATCH(T94,Data!$A:$A,0),1)=0,"",INDEX(Data!$BR:$BR,MATCH(T94,Data!$A:$A,0),1)))</f>
        <v/>
      </c>
      <c r="T94" s="43" t="str" cm="1">
        <f t="array" aca="1" ref="T94" ca="1">IFERROR(_xlfn.SINGLE(INDEX(Data!$A$1:S$1009,_xlfn.AGGREGATE(15,6,(OFFSET(Data!$A$1,0,MATCH(T$6,Data!$1:$1,0)-1,1000,1)=IF(T$7="","Yes",T$7))/(OFFSET(Data!$A$1,0,MATCH(T$6,Data!$1:$1,0)-1,1000,1)=IF(T$7="","Yes",T$7))*ROW(Data!$C$1:$C$1009),ROW(T94)-ROW(T$7)),1)),"")</f>
        <v>NBA TV</v>
      </c>
      <c r="U94" s="43" t="str">
        <f ca="1">IF(V94="","",IF(INDEX(Data!$BR:$BR,MATCH(V94,Data!$A:$A,0),1)=0,"",INDEX(Data!$BR:$BR,MATCH(V94,Data!$A:$A,0),1)))</f>
        <v/>
      </c>
      <c r="V94" s="43" t="str" cm="1">
        <f t="array" aca="1" ref="V94" ca="1">IFERROR(_xlfn.SINGLE(INDEX(Data!$A$1:T$1009,_xlfn.AGGREGATE(15,6,(OFFSET(Data!$A$1,0,MATCH(V$6,Data!$1:$1,0)-1,1000,1)=IF(V$7="","Yes",V$7))/(OFFSET(Data!$A$1,0,MATCH(V$6,Data!$1:$1,0)-1,1000,1)=IF(V$7="","Yes",V$7))*ROW(Data!$C$1:$C$1009),ROW(V94)-ROW(V$7)),1)),"")</f>
        <v>MSG+</v>
      </c>
      <c r="W94" s="43" t="str">
        <f ca="1">IF(X94="","",IF(INDEX(Data!$BR:$BR,MATCH(X94,Data!$A:$A,0),1)=0,"",INDEX(Data!$BR:$BR,MATCH(X94,Data!$A:$A,0),1)))</f>
        <v/>
      </c>
      <c r="X94" s="43" t="str" cm="1">
        <f t="array" aca="1" ref="X94" ca="1">IFERROR(_xlfn.SINGLE(INDEX(Data!$A$1:Y$1009,_xlfn.AGGREGATE(15,6,(OFFSET(Data!$A$1,0,MATCH(X$6,Data!$1:$1,0)-1,1000,1)=IF(X$7="","Yes",X$7))/(OFFSET(Data!$A$1,0,MATCH(X$6,Data!$1:$1,0)-1,1000,1)=IF(X$7="","Yes",X$7))*ROW(Data!$C$1:$C$1009),ROW(X94)-ROW(X$7)),1)),"")</f>
        <v>TNT</v>
      </c>
      <c r="Y94" s="43" t="str">
        <f ca="1">IF(Z94="","",IF(INDEX(Data!$BR:$BR,MATCH(Z94,Data!$A:$A,0),1)=0,"",INDEX(Data!$BR:$BR,MATCH(Z94,Data!$A:$A,0),1)))</f>
        <v/>
      </c>
      <c r="Z94" s="43" t="str" cm="1">
        <f t="array" aca="1" ref="Z94" ca="1">IFERROR(_xlfn.SINGLE(INDEX(Data!$A$1:AA$1009,_xlfn.AGGREGATE(15,6,(OFFSET(Data!$A$1,0,MATCH(Z$6,Data!$1:$1,0)-1,1000,1)=IF(Z$7="","Yes",Z$7))/(OFFSET(Data!$A$1,0,MATCH(Z$6,Data!$1:$1,0)-1,1000,1)=IF(Z$7="","Yes",Z$7))*ROW(Data!$C$1:$C$1009),ROW(Z94)-ROW(Z$7)),1)),"")</f>
        <v>TLC</v>
      </c>
      <c r="AA94" s="43" t="str">
        <f ca="1">IF(AB94="","",IF(INDEX(Data!$BR:$BR,MATCH(AB94,Data!$A:$A,0),1)=0,"",INDEX(Data!$BR:$BR,MATCH(AB94,Data!$A:$A,0),1)))</f>
        <v/>
      </c>
      <c r="AB94" s="43" t="str" cm="1">
        <f t="array" aca="1" ref="AB94" ca="1">IFERROR(_xlfn.SINGLE(INDEX(Data!$A$1:AC$1009,_xlfn.AGGREGATE(15,6,(OFFSET(Data!$A$1,0,MATCH(AB$6,Data!$1:$1,0)-1,1000,1)=IF(AB$7="","Yes",AB$7))/(OFFSET(Data!$A$1,0,MATCH(AB$6,Data!$1:$1,0)-1,1000,1)=IF(AB$7="","Yes",AB$7))*ROW(Data!$C$1:$C$1009),ROW(AB94)-ROW(AB$7)),1)),"")</f>
        <v/>
      </c>
      <c r="AC94" s="43" t="str">
        <f ca="1">IF(AD94="","",IF(INDEX(Data!$BR:$BR,MATCH(AD94,Data!$A:$A,0),1)=0,"",INDEX(Data!$BR:$BR,MATCH(AD94,Data!$A:$A,0),1)))</f>
        <v/>
      </c>
      <c r="AD94" s="43" t="str" cm="1">
        <f t="array" aca="1" ref="AD94" ca="1">IFERROR(_xlfn.SINGLE(INDEX(Data!$A$1:AE$1009,_xlfn.AGGREGATE(15,6,(OFFSET(Data!$A$1,0,MATCH(AD$6,Data!$1:$1,0)-1,1000,1)=IF(AD$7="","Yes",AD$7))/(OFFSET(Data!$A$1,0,MATCH(AD$6,Data!$1:$1,0)-1,1000,1)=IF(AD$7="","Yes",AD$7))*ROW(Data!$C$1:$C$1009),ROW(AD94)-ROW(AD$7)),1)),"")</f>
        <v>TUDNxtra2</v>
      </c>
      <c r="AE94" s="43" t="str">
        <f ca="1">IF(AF94="","",IF(INDEX(Data!$BR:$BR,MATCH(AF94,Data!$A:$A,0),1)=0,"",INDEX(Data!$BR:$BR,MATCH(AF94,Data!$A:$A,0),1)))</f>
        <v/>
      </c>
      <c r="AF94" s="43" t="str" cm="1">
        <f t="array" aca="1" ref="AF94" ca="1">IFERROR(_xlfn.SINGLE(INDEX(Data!$A$1:AM$1009,_xlfn.AGGREGATE(15,6,(OFFSET(Data!$A$1,0,MATCH(AF$6,Data!$1:$1,0)-1,1000,1)=IF(AF$7="","Yes",AF$7))/(OFFSET(Data!$A$1,0,MATCH(AF$6,Data!$1:$1,0)-1,1000,1)=IF(AF$7="","Yes",AF$7))*ROW(Data!$C$1:$C$1009),ROW(AF94)-ROW(AF$7)),1)),"")</f>
        <v/>
      </c>
      <c r="AG94" s="43" t="str">
        <f ca="1">IF(AH94="","",IF(INDEX(Data!$BR:$BR,MATCH(AH94,Data!$A:$A,0),1)=0,"",INDEX(Data!$BR:$BR,MATCH(AH94,Data!$A:$A,0),1)))</f>
        <v/>
      </c>
      <c r="AH94" s="43" t="str" cm="1">
        <f t="array" aca="1" ref="AH94" ca="1">IFERROR(_xlfn.SINGLE(INDEX(Data!$A$1:AO$1009,_xlfn.AGGREGATE(15,6,(OFFSET(Data!$A$1,0,MATCH(AH$6,Data!$1:$1,0)-1,1000,1)=IF(AH$7="","Yes",AH$7))/(OFFSET(Data!$A$1,0,MATCH(AH$6,Data!$1:$1,0)-1,1000,1)=IF(AH$7="","Yes",AH$7))*ROW(Data!$C$1:$C$1009),ROW(AH94)-ROW(AH$7)),1)),"")</f>
        <v/>
      </c>
      <c r="AI94" s="43" t="str">
        <f ca="1">IF(AJ94="","",IF(INDEX(Data!$BR:$BR,MATCH(AJ94,Data!$A:$A,0),1)=0,"",INDEX(Data!$BR:$BR,MATCH(AJ94,Data!$A:$A,0),1)))</f>
        <v/>
      </c>
      <c r="AJ94" s="43" t="str" cm="1">
        <f t="array" aca="1" ref="AJ94" ca="1">IFERROR(_xlfn.SINGLE(INDEX(Data!$A$1:AQ$1009,_xlfn.AGGREGATE(15,6,(OFFSET(Data!$A$1,0,MATCH(AJ$6,Data!$1:$1,0)-1,1000,1)=IF(AJ$7="","Yes",AJ$7))/(OFFSET(Data!$A$1,0,MATCH(AJ$6,Data!$1:$1,0)-1,1000,1)=IF(AJ$7="","Yes",AJ$7))*ROW(Data!$C$1:$C$1009),ROW(AJ94)-ROW(AJ$7)),1)),"")</f>
        <v/>
      </c>
      <c r="AK94" s="43" t="str">
        <f ca="1">IF(AL94="","",IF(INDEX(Data!$BR:$BR,MATCH(AL94,Data!$A:$A,0),1)=0,"",INDEX(Data!$BR:$BR,MATCH(AL94,Data!$A:$A,0),1)))</f>
        <v/>
      </c>
      <c r="AL94" s="43" t="str" cm="1">
        <f t="array" aca="1" ref="AL94" ca="1">IFERROR(_xlfn.SINGLE(INDEX(Data!$A$1:AS$1009,_xlfn.AGGREGATE(15,6,(OFFSET(Data!$A$1,0,MATCH(AL$6,Data!$1:$1,0)-1,1000,1)=IF(AL$7="","Yes",AL$7))/(OFFSET(Data!$A$1,0,MATCH(AL$6,Data!$1:$1,0)-1,1000,1)=IF(AL$7="","Yes",AL$7))*ROW(Data!$C$1:$C$1009),ROW(AL94)-ROW(AL$7)),1)),"")</f>
        <v/>
      </c>
      <c r="AM94" s="43" t="str">
        <f ca="1">IF(AN94="","",IF(INDEX(Data!$BR:$BR,MATCH(AN94,Data!$A:$A,0),1)=0,"",INDEX(Data!$BR:$BR,MATCH(AN94,Data!$A:$A,0),1)))</f>
        <v/>
      </c>
      <c r="AN94" s="43" t="str" cm="1">
        <f t="array" aca="1" ref="AN94" ca="1">IFERROR(_xlfn.SINGLE(INDEX(Data!$A$1:AU$1009,_xlfn.AGGREGATE(15,6,(OFFSET(Data!$A$1,0,MATCH(AN$6,Data!$1:$1,0)-1,1000,1)=IF(AN$7="","Yes",AN$7))/(OFFSET(Data!$A$1,0,MATCH(AN$6,Data!$1:$1,0)-1,1000,1)=IF(AN$7="","Yes",AN$7))*ROW(Data!$C$1:$C$1009),ROW(AN94)-ROW(AN$7)),1)),"")</f>
        <v/>
      </c>
    </row>
    <row r="95" spans="1:40" ht="24" x14ac:dyDescent="0.4">
      <c r="A95" s="43" t="str">
        <f ca="1">IF(B95="","",IF(INDEX(Data!$BR:$BR,MATCH(B95,Data!$A:$A,0),1)=0,"",INDEX(Data!$BR:$BR,MATCH(B95,Data!$A:$A,0),1)))</f>
        <v/>
      </c>
      <c r="B95" s="43" t="str" cm="1">
        <f t="array" aca="1" ref="B95" ca="1">IFERROR(_xlfn.SINGLE(INDEX(Data!A$1:$A$1007,_xlfn.AGGREGATE(15,6,(OFFSET(Data!$A$1,0,MATCH(B$6,Data!$1:$1,0)-1,1000,1)=IF(B$7="","Yes",B$7))/(OFFSET(Data!$A$1,0,MATCH(B$6,Data!$1:$1,0)-1,1000,1)=IF(B$7="","Yes",B$7))*ROW(Data!$C$1:$C$1007),ROW(B95)-ROW(B$7)),1)),"")</f>
        <v/>
      </c>
      <c r="C95" s="43" t="str">
        <f ca="1">IF(D95="","",IF(INDEX(Data!$BR:$BR,MATCH(D95,Data!$A:$A,0),1)=0,"",INDEX(Data!$BR:$BR,MATCH(D95,Data!$A:$A,0),1)))</f>
        <v/>
      </c>
      <c r="D95" s="43" t="str" cm="1">
        <f t="array" aca="1" ref="D95" ca="1">IFERROR(_xlfn.SINGLE(INDEX(Data!$A$1:C$1007,_xlfn.AGGREGATE(15,6,(OFFSET(Data!$A$1,0,MATCH(D$6,Data!$1:$1,0)-1,1000,1)=IF(D$7="","Yes",D$7))/(OFFSET(Data!$A$1,0,MATCH(D$6,Data!$1:$1,0)-1,1000,1)=IF(D$7="","Yes",D$7))*ROW(Data!$C$1:$C$1007),ROW(D95)-ROW(D$7)),1)),"")</f>
        <v/>
      </c>
      <c r="E95" s="43" t="str">
        <f ca="1">IF(F95="","",IF(INDEX(Data!$BR:$BR,MATCH(F95,Data!$A:$A,0),1)=0,"",INDEX(Data!$BR:$BR,MATCH(F95,Data!$A:$A,0),1)))</f>
        <v/>
      </c>
      <c r="F95" s="43" t="str" cm="1">
        <f t="array" aca="1" ref="F95" ca="1">IFERROR(_xlfn.SINGLE(INDEX(Data!$A$1:E$1009,_xlfn.AGGREGATE(15,6,(OFFSET(Data!$A$1,0,MATCH(F$6,Data!$1:$1,0)-1,1000,1)=IF(F$7="","Yes",F$7))/(OFFSET(Data!$A$1,0,MATCH(F$6,Data!$1:$1,0)-1,1000,1)=IF(F$7="","Yes",F$7))*ROW(Data!$C$1:$C$1009),ROW(F95)-ROW(F$7)),1)),"")</f>
        <v/>
      </c>
      <c r="G95" s="43" t="str">
        <f ca="1">IF(H95="","",IF(INDEX(Data!$BR:$BR,MATCH(H95,Data!$A:$A,0),1)=0,"",INDEX(Data!$BR:$BR,MATCH(H95,Data!$A:$A,0),1)))</f>
        <v/>
      </c>
      <c r="H95" s="43" t="str" cm="1">
        <f t="array" aca="1" ref="H95" ca="1">IFERROR(_xlfn.SINGLE(INDEX(Data!$A$1:G$1009,_xlfn.AGGREGATE(15,6,(OFFSET(Data!$A$1,0,MATCH(H$6,Data!$1:$1,0)-1,1000,1)=IF(H$7="","Yes",H$7))/(OFFSET(Data!$A$1,0,MATCH(H$6,Data!$1:$1,0)-1,1000,1)=IF(H$7="","Yes",H$7))*ROW(Data!$C$1:$C$1009),ROW(H95)-ROW(H$7)),1)),"")</f>
        <v/>
      </c>
      <c r="I95" s="43" t="str">
        <f ca="1">IF(J95="","",IF(INDEX(Data!$BR:$BR,MATCH(J95,Data!$A:$A,0),1)=0,"",INDEX(Data!$BR:$BR,MATCH(J95,Data!$A:$A,0),1)))</f>
        <v/>
      </c>
      <c r="J95" s="43" t="str" cm="1">
        <f t="array" aca="1" ref="J95" ca="1">IFERROR(_xlfn.SINGLE(INDEX(Data!$A$1:J$1009,_xlfn.AGGREGATE(15,6,(OFFSET(Data!$A$1,0,MATCH(J$6,Data!$1:$1,0)-1,1000,1)=IF(J$7="","Yes",J$7))/(OFFSET(Data!$A$1,0,MATCH(J$6,Data!$1:$1,0)-1,1000,1)=IF(J$7="","Yes",J$7))*ROW(Data!$C$1:$C$1009),ROW(J95)-ROW(J$7)),1)),"")</f>
        <v/>
      </c>
      <c r="K95" s="43" t="str">
        <f ca="1">IF(L95="","",IF(INDEX(Data!$BR:$BR,MATCH(L95,Data!$A:$A,0),1)=0,"",INDEX(Data!$BR:$BR,MATCH(L95,Data!$A:$A,0),1)))</f>
        <v/>
      </c>
      <c r="L95" s="43" t="str" cm="1">
        <f t="array" aca="1" ref="L95" ca="1">IFERROR(_xlfn.SINGLE(INDEX(Data!$A$1:L$1009,_xlfn.AGGREGATE(15,6,(OFFSET(Data!$A$1,0,MATCH(L$6,Data!$1:$1,0)-1,1000,1)=IF(L$7="","Yes",L$7))/(OFFSET(Data!$A$1,0,MATCH(L$6,Data!$1:$1,0)-1,1000,1)=IF(L$7="","Yes",L$7))*ROW(Data!$C$1:$C$1009),ROW(L95)-ROW(L$7)),1)),"")</f>
        <v/>
      </c>
      <c r="M95" s="43" t="str">
        <f ca="1">IF(N95="","",IF(INDEX(Data!$BR:$BR,MATCH(N95,Data!$A:$A,0),1)=0,"",INDEX(Data!$BR:$BR,MATCH(N95,Data!$A:$A,0),1)))</f>
        <v/>
      </c>
      <c r="N95" s="43" t="str" cm="1">
        <f t="array" aca="1" ref="N95" ca="1">IFERROR(_xlfn.SINGLE(INDEX(Data!$A$1:N$1009,_xlfn.AGGREGATE(15,6,(OFFSET(Data!$A$1,0,MATCH(N$6,Data!$1:$1,0)-1,1000,1)=IF(N$7="","Yes",N$7))/(OFFSET(Data!$A$1,0,MATCH(N$6,Data!$1:$1,0)-1,1000,1)=IF(N$7="","Yes",N$7))*ROW(Data!$C$1:$C$1009),ROW(N95)-ROW(N$7)),1)),"")</f>
        <v/>
      </c>
      <c r="O95" s="43" t="str">
        <f ca="1">IF(P95="","",IF(INDEX(Data!$BR:$BR,MATCH(P95,Data!$A:$A,0),1)=0,"",INDEX(Data!$BR:$BR,MATCH(P95,Data!$A:$A,0),1)))</f>
        <v/>
      </c>
      <c r="P95" s="43" t="str" cm="1">
        <f t="array" aca="1" ref="P95" ca="1">IFERROR(_xlfn.SINGLE(INDEX(Data!$A$1:Q$1009,_xlfn.AGGREGATE(15,6,(OFFSET(Data!$A$1,0,MATCH(P$6,Data!$1:$1,0)-1,1000,1)=IF(P$7="","Yes",P$7))/(OFFSET(Data!$A$1,0,MATCH(P$6,Data!$1:$1,0)-1,1000,1)=IF(P$7="","Yes",P$7))*ROW(Data!$C$1:$C$1009),ROW(P95)-ROW(P$7)),1)),"")</f>
        <v>Telemundo</v>
      </c>
      <c r="Q95" s="43" t="str">
        <f ca="1">IF(R95="","",IF(INDEX(Data!$BR:$BR,MATCH(R95,Data!$A:$A,0),1)=0,"",INDEX(Data!$BR:$BR,MATCH(R95,Data!$A:$A,0),1)))</f>
        <v/>
      </c>
      <c r="R95" s="43" t="str" cm="1">
        <f t="array" aca="1" ref="R95" ca="1">IFERROR(_xlfn.SINGLE(INDEX(Data!$A$1:R$1009,_xlfn.AGGREGATE(15,6,(OFFSET(Data!$A$1,0,MATCH(R$6,Data!$1:$1,0)-1,1000,1)=IF(R$7="","Yes",R$7))/(OFFSET(Data!$A$1,0,MATCH(R$6,Data!$1:$1,0)-1,1000,1)=IF(R$7="","Yes",R$7))*ROW(Data!$C$1:$C$1009),ROW(R95)-ROW(R$7)),1)),"")</f>
        <v>NBC Sports Network</v>
      </c>
      <c r="S95" s="43">
        <f ca="1">IF(T95="","",IF(INDEX(Data!$BR:$BR,MATCH(T95,Data!$A:$A,0),1)=0,"",INDEX(Data!$BR:$BR,MATCH(T95,Data!$A:$A,0),1)))</f>
        <v>1</v>
      </c>
      <c r="T95" s="43" t="str" cm="1">
        <f t="array" aca="1" ref="T95" ca="1">IFERROR(_xlfn.SINGLE(INDEX(Data!$A$1:S$1009,_xlfn.AGGREGATE(15,6,(OFFSET(Data!$A$1,0,MATCH(T$6,Data!$1:$1,0)-1,1000,1)=IF(T$7="","Yes",T$7))/(OFFSET(Data!$A$1,0,MATCH(T$6,Data!$1:$1,0)-1,1000,1)=IF(T$7="","Yes",T$7))*ROW(Data!$C$1:$C$1009),ROW(T95)-ROW(T$7)),1)),"")</f>
        <v>NBC</v>
      </c>
      <c r="U95" s="43" t="str">
        <f ca="1">IF(V95="","",IF(INDEX(Data!$BR:$BR,MATCH(V95,Data!$A:$A,0),1)=0,"",INDEX(Data!$BR:$BR,MATCH(V95,Data!$A:$A,0),1)))</f>
        <v/>
      </c>
      <c r="V95" s="43" t="str" cm="1">
        <f t="array" aca="1" ref="V95" ca="1">IFERROR(_xlfn.SINGLE(INDEX(Data!$A$1:T$1009,_xlfn.AGGREGATE(15,6,(OFFSET(Data!$A$1,0,MATCH(V$6,Data!$1:$1,0)-1,1000,1)=IF(V$7="","Yes",V$7))/(OFFSET(Data!$A$1,0,MATCH(V$6,Data!$1:$1,0)-1,1000,1)=IF(V$7="","Yes",V$7))*ROW(Data!$C$1:$C$1009),ROW(V95)-ROW(V$7)),1)),"")</f>
        <v>MSNBC</v>
      </c>
      <c r="W95" s="43" t="str">
        <f ca="1">IF(X95="","",IF(INDEX(Data!$BR:$BR,MATCH(X95,Data!$A:$A,0),1)=0,"",INDEX(Data!$BR:$BR,MATCH(X95,Data!$A:$A,0),1)))</f>
        <v/>
      </c>
      <c r="X95" s="43" t="str" cm="1">
        <f t="array" aca="1" ref="X95" ca="1">IFERROR(_xlfn.SINGLE(INDEX(Data!$A$1:Y$1009,_xlfn.AGGREGATE(15,6,(OFFSET(Data!$A$1,0,MATCH(X$6,Data!$1:$1,0)-1,1000,1)=IF(X$7="","Yes",X$7))/(OFFSET(Data!$A$1,0,MATCH(X$6,Data!$1:$1,0)-1,1000,1)=IF(X$7="","Yes",X$7))*ROW(Data!$C$1:$C$1009),ROW(X95)-ROW(X$7)),1)),"")</f>
        <v>Tr3S</v>
      </c>
      <c r="Y95" s="43" t="str">
        <f ca="1">IF(Z95="","",IF(INDEX(Data!$BR:$BR,MATCH(Z95,Data!$A:$A,0),1)=0,"",INDEX(Data!$BR:$BR,MATCH(Z95,Data!$A:$A,0),1)))</f>
        <v/>
      </c>
      <c r="Z95" s="43" t="str" cm="1">
        <f t="array" aca="1" ref="Z95" ca="1">IFERROR(_xlfn.SINGLE(INDEX(Data!$A$1:AA$1009,_xlfn.AGGREGATE(15,6,(OFFSET(Data!$A$1,0,MATCH(Z$6,Data!$1:$1,0)-1,1000,1)=IF(Z$7="","Yes",Z$7))/(OFFSET(Data!$A$1,0,MATCH(Z$6,Data!$1:$1,0)-1,1000,1)=IF(Z$7="","Yes",Z$7))*ROW(Data!$C$1:$C$1009),ROW(Z95)-ROW(Z$7)),1)),"")</f>
        <v>TNT</v>
      </c>
      <c r="AA95" s="43" t="str">
        <f ca="1">IF(AB95="","",IF(INDEX(Data!$BR:$BR,MATCH(AB95,Data!$A:$A,0),1)=0,"",INDEX(Data!$BR:$BR,MATCH(AB95,Data!$A:$A,0),1)))</f>
        <v/>
      </c>
      <c r="AB95" s="43" t="str" cm="1">
        <f t="array" aca="1" ref="AB95" ca="1">IFERROR(_xlfn.SINGLE(INDEX(Data!$A$1:AC$1009,_xlfn.AGGREGATE(15,6,(OFFSET(Data!$A$1,0,MATCH(AB$6,Data!$1:$1,0)-1,1000,1)=IF(AB$7="","Yes",AB$7))/(OFFSET(Data!$A$1,0,MATCH(AB$6,Data!$1:$1,0)-1,1000,1)=IF(AB$7="","Yes",AB$7))*ROW(Data!$C$1:$C$1009),ROW(AB95)-ROW(AB$7)),1)),"")</f>
        <v/>
      </c>
      <c r="AC95" s="43" t="str">
        <f ca="1">IF(AD95="","",IF(INDEX(Data!$BR:$BR,MATCH(AD95,Data!$A:$A,0),1)=0,"",INDEX(Data!$BR:$BR,MATCH(AD95,Data!$A:$A,0),1)))</f>
        <v/>
      </c>
      <c r="AD95" s="43" t="str" cm="1">
        <f t="array" aca="1" ref="AD95" ca="1">IFERROR(_xlfn.SINGLE(INDEX(Data!$A$1:AE$1009,_xlfn.AGGREGATE(15,6,(OFFSET(Data!$A$1,0,MATCH(AD$6,Data!$1:$1,0)-1,1000,1)=IF(AD$7="","Yes",AD$7))/(OFFSET(Data!$A$1,0,MATCH(AD$6,Data!$1:$1,0)-1,1000,1)=IF(AD$7="","Yes",AD$7))*ROW(Data!$C$1:$C$1009),ROW(AD95)-ROW(AD$7)),1)),"")</f>
        <v>TUDNxtra3</v>
      </c>
      <c r="AE95" s="43" t="str">
        <f ca="1">IF(AF95="","",IF(INDEX(Data!$BR:$BR,MATCH(AF95,Data!$A:$A,0),1)=0,"",INDEX(Data!$BR:$BR,MATCH(AF95,Data!$A:$A,0),1)))</f>
        <v/>
      </c>
      <c r="AF95" s="43" t="str" cm="1">
        <f t="array" aca="1" ref="AF95" ca="1">IFERROR(_xlfn.SINGLE(INDEX(Data!$A$1:AM$1009,_xlfn.AGGREGATE(15,6,(OFFSET(Data!$A$1,0,MATCH(AF$6,Data!$1:$1,0)-1,1000,1)=IF(AF$7="","Yes",AF$7))/(OFFSET(Data!$A$1,0,MATCH(AF$6,Data!$1:$1,0)-1,1000,1)=IF(AF$7="","Yes",AF$7))*ROW(Data!$C$1:$C$1009),ROW(AF95)-ROW(AF$7)),1)),"")</f>
        <v/>
      </c>
      <c r="AG95" s="43" t="str">
        <f ca="1">IF(AH95="","",IF(INDEX(Data!$BR:$BR,MATCH(AH95,Data!$A:$A,0),1)=0,"",INDEX(Data!$BR:$BR,MATCH(AH95,Data!$A:$A,0),1)))</f>
        <v/>
      </c>
      <c r="AH95" s="43" t="str" cm="1">
        <f t="array" aca="1" ref="AH95" ca="1">IFERROR(_xlfn.SINGLE(INDEX(Data!$A$1:AO$1009,_xlfn.AGGREGATE(15,6,(OFFSET(Data!$A$1,0,MATCH(AH$6,Data!$1:$1,0)-1,1000,1)=IF(AH$7="","Yes",AH$7))/(OFFSET(Data!$A$1,0,MATCH(AH$6,Data!$1:$1,0)-1,1000,1)=IF(AH$7="","Yes",AH$7))*ROW(Data!$C$1:$C$1009),ROW(AH95)-ROW(AH$7)),1)),"")</f>
        <v/>
      </c>
      <c r="AI95" s="43" t="str">
        <f ca="1">IF(AJ95="","",IF(INDEX(Data!$BR:$BR,MATCH(AJ95,Data!$A:$A,0),1)=0,"",INDEX(Data!$BR:$BR,MATCH(AJ95,Data!$A:$A,0),1)))</f>
        <v/>
      </c>
      <c r="AJ95" s="43" t="str" cm="1">
        <f t="array" aca="1" ref="AJ95" ca="1">IFERROR(_xlfn.SINGLE(INDEX(Data!$A$1:AQ$1009,_xlfn.AGGREGATE(15,6,(OFFSET(Data!$A$1,0,MATCH(AJ$6,Data!$1:$1,0)-1,1000,1)=IF(AJ$7="","Yes",AJ$7))/(OFFSET(Data!$A$1,0,MATCH(AJ$6,Data!$1:$1,0)-1,1000,1)=IF(AJ$7="","Yes",AJ$7))*ROW(Data!$C$1:$C$1009),ROW(AJ95)-ROW(AJ$7)),1)),"")</f>
        <v/>
      </c>
      <c r="AK95" s="43" t="str">
        <f ca="1">IF(AL95="","",IF(INDEX(Data!$BR:$BR,MATCH(AL95,Data!$A:$A,0),1)=0,"",INDEX(Data!$BR:$BR,MATCH(AL95,Data!$A:$A,0),1)))</f>
        <v/>
      </c>
      <c r="AL95" s="43" t="str" cm="1">
        <f t="array" aca="1" ref="AL95" ca="1">IFERROR(_xlfn.SINGLE(INDEX(Data!$A$1:AS$1009,_xlfn.AGGREGATE(15,6,(OFFSET(Data!$A$1,0,MATCH(AL$6,Data!$1:$1,0)-1,1000,1)=IF(AL$7="","Yes",AL$7))/(OFFSET(Data!$A$1,0,MATCH(AL$6,Data!$1:$1,0)-1,1000,1)=IF(AL$7="","Yes",AL$7))*ROW(Data!$C$1:$C$1009),ROW(AL95)-ROW(AL$7)),1)),"")</f>
        <v/>
      </c>
      <c r="AM95" s="43" t="str">
        <f ca="1">IF(AN95="","",IF(INDEX(Data!$BR:$BR,MATCH(AN95,Data!$A:$A,0),1)=0,"",INDEX(Data!$BR:$BR,MATCH(AN95,Data!$A:$A,0),1)))</f>
        <v/>
      </c>
      <c r="AN95" s="43" t="str" cm="1">
        <f t="array" aca="1" ref="AN95" ca="1">IFERROR(_xlfn.SINGLE(INDEX(Data!$A$1:AU$1009,_xlfn.AGGREGATE(15,6,(OFFSET(Data!$A$1,0,MATCH(AN$6,Data!$1:$1,0)-1,1000,1)=IF(AN$7="","Yes",AN$7))/(OFFSET(Data!$A$1,0,MATCH(AN$6,Data!$1:$1,0)-1,1000,1)=IF(AN$7="","Yes",AN$7))*ROW(Data!$C$1:$C$1009),ROW(AN95)-ROW(AN$7)),1)),"")</f>
        <v/>
      </c>
    </row>
    <row r="96" spans="1:40" ht="24" x14ac:dyDescent="0.4">
      <c r="A96" s="43" t="str">
        <f ca="1">IF(B96="","",IF(INDEX(Data!$BR:$BR,MATCH(B96,Data!$A:$A,0),1)=0,"",INDEX(Data!$BR:$BR,MATCH(B96,Data!$A:$A,0),1)))</f>
        <v/>
      </c>
      <c r="B96" s="43" t="str" cm="1">
        <f t="array" aca="1" ref="B96" ca="1">IFERROR(_xlfn.SINGLE(INDEX(Data!A$1:$A$1007,_xlfn.AGGREGATE(15,6,(OFFSET(Data!$A$1,0,MATCH(B$6,Data!$1:$1,0)-1,1000,1)=IF(B$7="","Yes",B$7))/(OFFSET(Data!$A$1,0,MATCH(B$6,Data!$1:$1,0)-1,1000,1)=IF(B$7="","Yes",B$7))*ROW(Data!$C$1:$C$1007),ROW(B96)-ROW(B$7)),1)),"")</f>
        <v/>
      </c>
      <c r="C96" s="43" t="str">
        <f ca="1">IF(D96="","",IF(INDEX(Data!$BR:$BR,MATCH(D96,Data!$A:$A,0),1)=0,"",INDEX(Data!$BR:$BR,MATCH(D96,Data!$A:$A,0),1)))</f>
        <v/>
      </c>
      <c r="D96" s="43" t="str" cm="1">
        <f t="array" aca="1" ref="D96" ca="1">IFERROR(_xlfn.SINGLE(INDEX(Data!$A$1:C$1007,_xlfn.AGGREGATE(15,6,(OFFSET(Data!$A$1,0,MATCH(D$6,Data!$1:$1,0)-1,1000,1)=IF(D$7="","Yes",D$7))/(OFFSET(Data!$A$1,0,MATCH(D$6,Data!$1:$1,0)-1,1000,1)=IF(D$7="","Yes",D$7))*ROW(Data!$C$1:$C$1007),ROW(D96)-ROW(D$7)),1)),"")</f>
        <v/>
      </c>
      <c r="E96" s="43" t="str">
        <f ca="1">IF(F96="","",IF(INDEX(Data!$BR:$BR,MATCH(F96,Data!$A:$A,0),1)=0,"",INDEX(Data!$BR:$BR,MATCH(F96,Data!$A:$A,0),1)))</f>
        <v/>
      </c>
      <c r="F96" s="43" t="str" cm="1">
        <f t="array" aca="1" ref="F96" ca="1">IFERROR(_xlfn.SINGLE(INDEX(Data!$A$1:E$1009,_xlfn.AGGREGATE(15,6,(OFFSET(Data!$A$1,0,MATCH(F$6,Data!$1:$1,0)-1,1000,1)=IF(F$7="","Yes",F$7))/(OFFSET(Data!$A$1,0,MATCH(F$6,Data!$1:$1,0)-1,1000,1)=IF(F$7="","Yes",F$7))*ROW(Data!$C$1:$C$1009),ROW(F96)-ROW(F$7)),1)),"")</f>
        <v/>
      </c>
      <c r="G96" s="43" t="str">
        <f ca="1">IF(H96="","",IF(INDEX(Data!$BR:$BR,MATCH(H96,Data!$A:$A,0),1)=0,"",INDEX(Data!$BR:$BR,MATCH(H96,Data!$A:$A,0),1)))</f>
        <v/>
      </c>
      <c r="H96" s="43" t="str" cm="1">
        <f t="array" aca="1" ref="H96" ca="1">IFERROR(_xlfn.SINGLE(INDEX(Data!$A$1:G$1009,_xlfn.AGGREGATE(15,6,(OFFSET(Data!$A$1,0,MATCH(H$6,Data!$1:$1,0)-1,1000,1)=IF(H$7="","Yes",H$7))/(OFFSET(Data!$A$1,0,MATCH(H$6,Data!$1:$1,0)-1,1000,1)=IF(H$7="","Yes",H$7))*ROW(Data!$C$1:$C$1009),ROW(H96)-ROW(H$7)),1)),"")</f>
        <v/>
      </c>
      <c r="I96" s="43" t="str">
        <f ca="1">IF(J96="","",IF(INDEX(Data!$BR:$BR,MATCH(J96,Data!$A:$A,0),1)=0,"",INDEX(Data!$BR:$BR,MATCH(J96,Data!$A:$A,0),1)))</f>
        <v/>
      </c>
      <c r="J96" s="43" t="str" cm="1">
        <f t="array" aca="1" ref="J96" ca="1">IFERROR(_xlfn.SINGLE(INDEX(Data!$A$1:J$1009,_xlfn.AGGREGATE(15,6,(OFFSET(Data!$A$1,0,MATCH(J$6,Data!$1:$1,0)-1,1000,1)=IF(J$7="","Yes",J$7))/(OFFSET(Data!$A$1,0,MATCH(J$6,Data!$1:$1,0)-1,1000,1)=IF(J$7="","Yes",J$7))*ROW(Data!$C$1:$C$1009),ROW(J96)-ROW(J$7)),1)),"")</f>
        <v/>
      </c>
      <c r="K96" s="43" t="str">
        <f ca="1">IF(L96="","",IF(INDEX(Data!$BR:$BR,MATCH(L96,Data!$A:$A,0),1)=0,"",INDEX(Data!$BR:$BR,MATCH(L96,Data!$A:$A,0),1)))</f>
        <v/>
      </c>
      <c r="L96" s="43" t="str" cm="1">
        <f t="array" aca="1" ref="L96" ca="1">IFERROR(_xlfn.SINGLE(INDEX(Data!$A$1:L$1009,_xlfn.AGGREGATE(15,6,(OFFSET(Data!$A$1,0,MATCH(L$6,Data!$1:$1,0)-1,1000,1)=IF(L$7="","Yes",L$7))/(OFFSET(Data!$A$1,0,MATCH(L$6,Data!$1:$1,0)-1,1000,1)=IF(L$7="","Yes",L$7))*ROW(Data!$C$1:$C$1009),ROW(L96)-ROW(L$7)),1)),"")</f>
        <v/>
      </c>
      <c r="M96" s="43" t="str">
        <f ca="1">IF(N96="","",IF(INDEX(Data!$BR:$BR,MATCH(N96,Data!$A:$A,0),1)=0,"",INDEX(Data!$BR:$BR,MATCH(N96,Data!$A:$A,0),1)))</f>
        <v/>
      </c>
      <c r="N96" s="43" t="str" cm="1">
        <f t="array" aca="1" ref="N96" ca="1">IFERROR(_xlfn.SINGLE(INDEX(Data!$A$1:N$1009,_xlfn.AGGREGATE(15,6,(OFFSET(Data!$A$1,0,MATCH(N$6,Data!$1:$1,0)-1,1000,1)=IF(N$7="","Yes",N$7))/(OFFSET(Data!$A$1,0,MATCH(N$6,Data!$1:$1,0)-1,1000,1)=IF(N$7="","Yes",N$7))*ROW(Data!$C$1:$C$1009),ROW(N96)-ROW(N$7)),1)),"")</f>
        <v/>
      </c>
      <c r="O96" s="43" t="str">
        <f ca="1">IF(P96="","",IF(INDEX(Data!$BR:$BR,MATCH(P96,Data!$A:$A,0),1)=0,"",INDEX(Data!$BR:$BR,MATCH(P96,Data!$A:$A,0),1)))</f>
        <v/>
      </c>
      <c r="P96" s="43" t="str" cm="1">
        <f t="array" aca="1" ref="P96" ca="1">IFERROR(_xlfn.SINGLE(INDEX(Data!$A$1:Q$1009,_xlfn.AGGREGATE(15,6,(OFFSET(Data!$A$1,0,MATCH(P$6,Data!$1:$1,0)-1,1000,1)=IF(P$7="","Yes",P$7))/(OFFSET(Data!$A$1,0,MATCH(P$6,Data!$1:$1,0)-1,1000,1)=IF(P$7="","Yes",P$7))*ROW(Data!$C$1:$C$1009),ROW(P96)-ROW(P$7)),1)),"")</f>
        <v>Tennis Channel</v>
      </c>
      <c r="Q96" s="43" t="str">
        <f ca="1">IF(R96="","",IF(INDEX(Data!$BR:$BR,MATCH(R96,Data!$A:$A,0),1)=0,"",INDEX(Data!$BR:$BR,MATCH(R96,Data!$A:$A,0),1)))</f>
        <v/>
      </c>
      <c r="R96" s="43" t="str" cm="1">
        <f t="array" aca="1" ref="R96" ca="1">IFERROR(_xlfn.SINGLE(INDEX(Data!$A$1:R$1009,_xlfn.AGGREGATE(15,6,(OFFSET(Data!$A$1,0,MATCH(R$6,Data!$1:$1,0)-1,1000,1)=IF(R$7="","Yes",R$7))/(OFFSET(Data!$A$1,0,MATCH(R$6,Data!$1:$1,0)-1,1000,1)=IF(R$7="","Yes",R$7))*ROW(Data!$C$1:$C$1009),ROW(R96)-ROW(R$7)),1)),"")</f>
        <v>NHL Network</v>
      </c>
      <c r="S96" s="43" t="str">
        <f ca="1">IF(T96="","",IF(INDEX(Data!$BR:$BR,MATCH(T96,Data!$A:$A,0),1)=0,"",INDEX(Data!$BR:$BR,MATCH(T96,Data!$A:$A,0),1)))</f>
        <v/>
      </c>
      <c r="T96" s="43" t="str" cm="1">
        <f t="array" aca="1" ref="T96" ca="1">IFERROR(_xlfn.SINGLE(INDEX(Data!$A$1:S$1009,_xlfn.AGGREGATE(15,6,(OFFSET(Data!$A$1,0,MATCH(T$6,Data!$1:$1,0)-1,1000,1)=IF(T$7="","Yes",T$7))/(OFFSET(Data!$A$1,0,MATCH(T$6,Data!$1:$1,0)-1,1000,1)=IF(T$7="","Yes",T$7))*ROW(Data!$C$1:$C$1009),ROW(T96)-ROW(T$7)),1)),"")</f>
        <v>NBC Sports Network</v>
      </c>
      <c r="U96" s="43" t="str">
        <f ca="1">IF(V96="","",IF(INDEX(Data!$BR:$BR,MATCH(V96,Data!$A:$A,0),1)=0,"",INDEX(Data!$BR:$BR,MATCH(V96,Data!$A:$A,0),1)))</f>
        <v/>
      </c>
      <c r="V96" s="43" t="str" cm="1">
        <f t="array" aca="1" ref="V96" ca="1">IFERROR(_xlfn.SINGLE(INDEX(Data!$A$1:T$1009,_xlfn.AGGREGATE(15,6,(OFFSET(Data!$A$1,0,MATCH(V$6,Data!$1:$1,0)-1,1000,1)=IF(V$7="","Yes",V$7))/(OFFSET(Data!$A$1,0,MATCH(V$6,Data!$1:$1,0)-1,1000,1)=IF(V$7="","Yes",V$7))*ROW(Data!$C$1:$C$1009),ROW(V96)-ROW(V$7)),1)),"")</f>
        <v>MTV</v>
      </c>
      <c r="W96" s="43" t="str">
        <f ca="1">IF(X96="","",IF(INDEX(Data!$BR:$BR,MATCH(X96,Data!$A:$A,0),1)=0,"",INDEX(Data!$BR:$BR,MATCH(X96,Data!$A:$A,0),1)))</f>
        <v/>
      </c>
      <c r="X96" s="43" t="str" cm="1">
        <f t="array" aca="1" ref="X96" ca="1">IFERROR(_xlfn.SINGLE(INDEX(Data!$A$1:Y$1009,_xlfn.AGGREGATE(15,6,(OFFSET(Data!$A$1,0,MATCH(X$6,Data!$1:$1,0)-1,1000,1)=IF(X$7="","Yes",X$7))/(OFFSET(Data!$A$1,0,MATCH(X$6,Data!$1:$1,0)-1,1000,1)=IF(X$7="","Yes",X$7))*ROW(Data!$C$1:$C$1009),ROW(X96)-ROW(X$7)),1)),"")</f>
        <v>TV Chile</v>
      </c>
      <c r="Y96" s="43" t="str">
        <f ca="1">IF(Z96="","",IF(INDEX(Data!$BR:$BR,MATCH(Z96,Data!$A:$A,0),1)=0,"",INDEX(Data!$BR:$BR,MATCH(Z96,Data!$A:$A,0),1)))</f>
        <v/>
      </c>
      <c r="Z96" s="43" t="str" cm="1">
        <f t="array" aca="1" ref="Z96" ca="1">IFERROR(_xlfn.SINGLE(INDEX(Data!$A$1:AA$1009,_xlfn.AGGREGATE(15,6,(OFFSET(Data!$A$1,0,MATCH(Z$6,Data!$1:$1,0)-1,1000,1)=IF(Z$7="","Yes",Z$7))/(OFFSET(Data!$A$1,0,MATCH(Z$6,Data!$1:$1,0)-1,1000,1)=IF(Z$7="","Yes",Z$7))*ROW(Data!$C$1:$C$1009),ROW(Z96)-ROW(Z$7)),1)),"")</f>
        <v>Travel Channel</v>
      </c>
      <c r="AA96" s="43" t="str">
        <f ca="1">IF(AB96="","",IF(INDEX(Data!$BR:$BR,MATCH(AB96,Data!$A:$A,0),1)=0,"",INDEX(Data!$BR:$BR,MATCH(AB96,Data!$A:$A,0),1)))</f>
        <v/>
      </c>
      <c r="AB96" s="43" t="str" cm="1">
        <f t="array" aca="1" ref="AB96" ca="1">IFERROR(_xlfn.SINGLE(INDEX(Data!$A$1:AC$1009,_xlfn.AGGREGATE(15,6,(OFFSET(Data!$A$1,0,MATCH(AB$6,Data!$1:$1,0)-1,1000,1)=IF(AB$7="","Yes",AB$7))/(OFFSET(Data!$A$1,0,MATCH(AB$6,Data!$1:$1,0)-1,1000,1)=IF(AB$7="","Yes",AB$7))*ROW(Data!$C$1:$C$1009),ROW(AB96)-ROW(AB$7)),1)),"")</f>
        <v/>
      </c>
      <c r="AC96" s="43" t="str">
        <f ca="1">IF(AD96="","",IF(INDEX(Data!$BR:$BR,MATCH(AD96,Data!$A:$A,0),1)=0,"",INDEX(Data!$BR:$BR,MATCH(AD96,Data!$A:$A,0),1)))</f>
        <v/>
      </c>
      <c r="AD96" s="43" t="str" cm="1">
        <f t="array" aca="1" ref="AD96" ca="1">IFERROR(_xlfn.SINGLE(INDEX(Data!$A$1:AE$1009,_xlfn.AGGREGATE(15,6,(OFFSET(Data!$A$1,0,MATCH(AD$6,Data!$1:$1,0)-1,1000,1)=IF(AD$7="","Yes",AD$7))/(OFFSET(Data!$A$1,0,MATCH(AD$6,Data!$1:$1,0)-1,1000,1)=IF(AD$7="","Yes",AD$7))*ROW(Data!$C$1:$C$1009),ROW(AD96)-ROW(AD$7)),1)),"")</f>
        <v>TUDNxtra4</v>
      </c>
      <c r="AE96" s="43" t="str">
        <f ca="1">IF(AF96="","",IF(INDEX(Data!$BR:$BR,MATCH(AF96,Data!$A:$A,0),1)=0,"",INDEX(Data!$BR:$BR,MATCH(AF96,Data!$A:$A,0),1)))</f>
        <v/>
      </c>
      <c r="AF96" s="43" t="str" cm="1">
        <f t="array" aca="1" ref="AF96" ca="1">IFERROR(_xlfn.SINGLE(INDEX(Data!$A$1:AM$1009,_xlfn.AGGREGATE(15,6,(OFFSET(Data!$A$1,0,MATCH(AF$6,Data!$1:$1,0)-1,1000,1)=IF(AF$7="","Yes",AF$7))/(OFFSET(Data!$A$1,0,MATCH(AF$6,Data!$1:$1,0)-1,1000,1)=IF(AF$7="","Yes",AF$7))*ROW(Data!$C$1:$C$1009),ROW(AF96)-ROW(AF$7)),1)),"")</f>
        <v/>
      </c>
      <c r="AG96" s="43" t="str">
        <f ca="1">IF(AH96="","",IF(INDEX(Data!$BR:$BR,MATCH(AH96,Data!$A:$A,0),1)=0,"",INDEX(Data!$BR:$BR,MATCH(AH96,Data!$A:$A,0),1)))</f>
        <v/>
      </c>
      <c r="AH96" s="43" t="str" cm="1">
        <f t="array" aca="1" ref="AH96" ca="1">IFERROR(_xlfn.SINGLE(INDEX(Data!$A$1:AO$1009,_xlfn.AGGREGATE(15,6,(OFFSET(Data!$A$1,0,MATCH(AH$6,Data!$1:$1,0)-1,1000,1)=IF(AH$7="","Yes",AH$7))/(OFFSET(Data!$A$1,0,MATCH(AH$6,Data!$1:$1,0)-1,1000,1)=IF(AH$7="","Yes",AH$7))*ROW(Data!$C$1:$C$1009),ROW(AH96)-ROW(AH$7)),1)),"")</f>
        <v/>
      </c>
      <c r="AI96" s="43" t="str">
        <f ca="1">IF(AJ96="","",IF(INDEX(Data!$BR:$BR,MATCH(AJ96,Data!$A:$A,0),1)=0,"",INDEX(Data!$BR:$BR,MATCH(AJ96,Data!$A:$A,0),1)))</f>
        <v/>
      </c>
      <c r="AJ96" s="43" t="str" cm="1">
        <f t="array" aca="1" ref="AJ96" ca="1">IFERROR(_xlfn.SINGLE(INDEX(Data!$A$1:AQ$1009,_xlfn.AGGREGATE(15,6,(OFFSET(Data!$A$1,0,MATCH(AJ$6,Data!$1:$1,0)-1,1000,1)=IF(AJ$7="","Yes",AJ$7))/(OFFSET(Data!$A$1,0,MATCH(AJ$6,Data!$1:$1,0)-1,1000,1)=IF(AJ$7="","Yes",AJ$7))*ROW(Data!$C$1:$C$1009),ROW(AJ96)-ROW(AJ$7)),1)),"")</f>
        <v/>
      </c>
      <c r="AK96" s="43" t="str">
        <f ca="1">IF(AL96="","",IF(INDEX(Data!$BR:$BR,MATCH(AL96,Data!$A:$A,0),1)=0,"",INDEX(Data!$BR:$BR,MATCH(AL96,Data!$A:$A,0),1)))</f>
        <v/>
      </c>
      <c r="AL96" s="43" t="str" cm="1">
        <f t="array" aca="1" ref="AL96" ca="1">IFERROR(_xlfn.SINGLE(INDEX(Data!$A$1:AS$1009,_xlfn.AGGREGATE(15,6,(OFFSET(Data!$A$1,0,MATCH(AL$6,Data!$1:$1,0)-1,1000,1)=IF(AL$7="","Yes",AL$7))/(OFFSET(Data!$A$1,0,MATCH(AL$6,Data!$1:$1,0)-1,1000,1)=IF(AL$7="","Yes",AL$7))*ROW(Data!$C$1:$C$1009),ROW(AL96)-ROW(AL$7)),1)),"")</f>
        <v/>
      </c>
      <c r="AM96" s="43" t="str">
        <f ca="1">IF(AN96="","",IF(INDEX(Data!$BR:$BR,MATCH(AN96,Data!$A:$A,0),1)=0,"",INDEX(Data!$BR:$BR,MATCH(AN96,Data!$A:$A,0),1)))</f>
        <v/>
      </c>
      <c r="AN96" s="43" t="str" cm="1">
        <f t="array" aca="1" ref="AN96" ca="1">IFERROR(_xlfn.SINGLE(INDEX(Data!$A$1:AU$1009,_xlfn.AGGREGATE(15,6,(OFFSET(Data!$A$1,0,MATCH(AN$6,Data!$1:$1,0)-1,1000,1)=IF(AN$7="","Yes",AN$7))/(OFFSET(Data!$A$1,0,MATCH(AN$6,Data!$1:$1,0)-1,1000,1)=IF(AN$7="","Yes",AN$7))*ROW(Data!$C$1:$C$1009),ROW(AN96)-ROW(AN$7)),1)),"")</f>
        <v/>
      </c>
    </row>
    <row r="97" spans="1:40" x14ac:dyDescent="0.4">
      <c r="A97" s="43" t="str">
        <f ca="1">IF(B97="","",IF(INDEX(Data!$BR:$BR,MATCH(B97,Data!$A:$A,0),1)=0,"",INDEX(Data!$BR:$BR,MATCH(B97,Data!$A:$A,0),1)))</f>
        <v/>
      </c>
      <c r="B97" s="43" t="str" cm="1">
        <f t="array" aca="1" ref="B97" ca="1">IFERROR(_xlfn.SINGLE(INDEX(Data!A$1:$A$1007,_xlfn.AGGREGATE(15,6,(OFFSET(Data!$A$1,0,MATCH(B$6,Data!$1:$1,0)-1,1000,1)=IF(B$7="","Yes",B$7))/(OFFSET(Data!$A$1,0,MATCH(B$6,Data!$1:$1,0)-1,1000,1)=IF(B$7="","Yes",B$7))*ROW(Data!$C$1:$C$1007),ROW(B97)-ROW(B$7)),1)),"")</f>
        <v/>
      </c>
      <c r="C97" s="43" t="str">
        <f ca="1">IF(D97="","",IF(INDEX(Data!$BR:$BR,MATCH(D97,Data!$A:$A,0),1)=0,"",INDEX(Data!$BR:$BR,MATCH(D97,Data!$A:$A,0),1)))</f>
        <v/>
      </c>
      <c r="D97" s="43" t="str" cm="1">
        <f t="array" aca="1" ref="D97" ca="1">IFERROR(_xlfn.SINGLE(INDEX(Data!$A$1:C$1007,_xlfn.AGGREGATE(15,6,(OFFSET(Data!$A$1,0,MATCH(D$6,Data!$1:$1,0)-1,1000,1)=IF(D$7="","Yes",D$7))/(OFFSET(Data!$A$1,0,MATCH(D$6,Data!$1:$1,0)-1,1000,1)=IF(D$7="","Yes",D$7))*ROW(Data!$C$1:$C$1007),ROW(D97)-ROW(D$7)),1)),"")</f>
        <v/>
      </c>
      <c r="E97" s="43" t="str">
        <f ca="1">IF(F97="","",IF(INDEX(Data!$BR:$BR,MATCH(F97,Data!$A:$A,0),1)=0,"",INDEX(Data!$BR:$BR,MATCH(F97,Data!$A:$A,0),1)))</f>
        <v/>
      </c>
      <c r="F97" s="43" t="str" cm="1">
        <f t="array" aca="1" ref="F97" ca="1">IFERROR(_xlfn.SINGLE(INDEX(Data!$A$1:E$1009,_xlfn.AGGREGATE(15,6,(OFFSET(Data!$A$1,0,MATCH(F$6,Data!$1:$1,0)-1,1000,1)=IF(F$7="","Yes",F$7))/(OFFSET(Data!$A$1,0,MATCH(F$6,Data!$1:$1,0)-1,1000,1)=IF(F$7="","Yes",F$7))*ROW(Data!$C$1:$C$1009),ROW(F97)-ROW(F$7)),1)),"")</f>
        <v/>
      </c>
      <c r="G97" s="43" t="str">
        <f ca="1">IF(H97="","",IF(INDEX(Data!$BR:$BR,MATCH(H97,Data!$A:$A,0),1)=0,"",INDEX(Data!$BR:$BR,MATCH(H97,Data!$A:$A,0),1)))</f>
        <v/>
      </c>
      <c r="H97" s="43" t="str" cm="1">
        <f t="array" aca="1" ref="H97" ca="1">IFERROR(_xlfn.SINGLE(INDEX(Data!$A$1:G$1009,_xlfn.AGGREGATE(15,6,(OFFSET(Data!$A$1,0,MATCH(H$6,Data!$1:$1,0)-1,1000,1)=IF(H$7="","Yes",H$7))/(OFFSET(Data!$A$1,0,MATCH(H$6,Data!$1:$1,0)-1,1000,1)=IF(H$7="","Yes",H$7))*ROW(Data!$C$1:$C$1009),ROW(H97)-ROW(H$7)),1)),"")</f>
        <v/>
      </c>
      <c r="I97" s="43" t="str">
        <f ca="1">IF(J97="","",IF(INDEX(Data!$BR:$BR,MATCH(J97,Data!$A:$A,0),1)=0,"",INDEX(Data!$BR:$BR,MATCH(J97,Data!$A:$A,0),1)))</f>
        <v/>
      </c>
      <c r="J97" s="43" t="str" cm="1">
        <f t="array" aca="1" ref="J97" ca="1">IFERROR(_xlfn.SINGLE(INDEX(Data!$A$1:J$1009,_xlfn.AGGREGATE(15,6,(OFFSET(Data!$A$1,0,MATCH(J$6,Data!$1:$1,0)-1,1000,1)=IF(J$7="","Yes",J$7))/(OFFSET(Data!$A$1,0,MATCH(J$6,Data!$1:$1,0)-1,1000,1)=IF(J$7="","Yes",J$7))*ROW(Data!$C$1:$C$1009),ROW(J97)-ROW(J$7)),1)),"")</f>
        <v/>
      </c>
      <c r="K97" s="43" t="str">
        <f ca="1">IF(L97="","",IF(INDEX(Data!$BR:$BR,MATCH(L97,Data!$A:$A,0),1)=0,"",INDEX(Data!$BR:$BR,MATCH(L97,Data!$A:$A,0),1)))</f>
        <v/>
      </c>
      <c r="L97" s="43" t="str" cm="1">
        <f t="array" aca="1" ref="L97" ca="1">IFERROR(_xlfn.SINGLE(INDEX(Data!$A$1:L$1009,_xlfn.AGGREGATE(15,6,(OFFSET(Data!$A$1,0,MATCH(L$6,Data!$1:$1,0)-1,1000,1)=IF(L$7="","Yes",L$7))/(OFFSET(Data!$A$1,0,MATCH(L$6,Data!$1:$1,0)-1,1000,1)=IF(L$7="","Yes",L$7))*ROW(Data!$C$1:$C$1009),ROW(L97)-ROW(L$7)),1)),"")</f>
        <v/>
      </c>
      <c r="M97" s="43" t="str">
        <f ca="1">IF(N97="","",IF(INDEX(Data!$BR:$BR,MATCH(N97,Data!$A:$A,0),1)=0,"",INDEX(Data!$BR:$BR,MATCH(N97,Data!$A:$A,0),1)))</f>
        <v/>
      </c>
      <c r="N97" s="43" t="str" cm="1">
        <f t="array" aca="1" ref="N97" ca="1">IFERROR(_xlfn.SINGLE(INDEX(Data!$A$1:N$1009,_xlfn.AGGREGATE(15,6,(OFFSET(Data!$A$1,0,MATCH(N$6,Data!$1:$1,0)-1,1000,1)=IF(N$7="","Yes",N$7))/(OFFSET(Data!$A$1,0,MATCH(N$6,Data!$1:$1,0)-1,1000,1)=IF(N$7="","Yes",N$7))*ROW(Data!$C$1:$C$1009),ROW(N97)-ROW(N$7)),1)),"")</f>
        <v/>
      </c>
      <c r="O97" s="43" t="str">
        <f ca="1">IF(P97="","",IF(INDEX(Data!$BR:$BR,MATCH(P97,Data!$A:$A,0),1)=0,"",INDEX(Data!$BR:$BR,MATCH(P97,Data!$A:$A,0),1)))</f>
        <v/>
      </c>
      <c r="P97" s="43" t="str" cm="1">
        <f t="array" aca="1" ref="P97" ca="1">IFERROR(_xlfn.SINGLE(INDEX(Data!$A$1:Q$1009,_xlfn.AGGREGATE(15,6,(OFFSET(Data!$A$1,0,MATCH(P$6,Data!$1:$1,0)-1,1000,1)=IF(P$7="","Yes",P$7))/(OFFSET(Data!$A$1,0,MATCH(P$6,Data!$1:$1,0)-1,1000,1)=IF(P$7="","Yes",P$7))*ROW(Data!$C$1:$C$1009),ROW(P97)-ROW(P$7)),1)),"")</f>
        <v>TLC</v>
      </c>
      <c r="Q97" s="43" t="str">
        <f ca="1">IF(R97="","",IF(INDEX(Data!$BR:$BR,MATCH(R97,Data!$A:$A,0),1)=0,"",INDEX(Data!$BR:$BR,MATCH(R97,Data!$A:$A,0),1)))</f>
        <v/>
      </c>
      <c r="R97" s="43" t="str" cm="1">
        <f t="array" aca="1" ref="R97" ca="1">IFERROR(_xlfn.SINGLE(INDEX(Data!$A$1:R$1009,_xlfn.AGGREGATE(15,6,(OFFSET(Data!$A$1,0,MATCH(R$6,Data!$1:$1,0)-1,1000,1)=IF(R$7="","Yes",R$7))/(OFFSET(Data!$A$1,0,MATCH(R$6,Data!$1:$1,0)-1,1000,1)=IF(R$7="","Yes",R$7))*ROW(Data!$C$1:$C$1009),ROW(R97)-ROW(R$7)),1)),"")</f>
        <v>Nick Jr.</v>
      </c>
      <c r="S97" s="43" t="str">
        <f ca="1">IF(T97="","",IF(INDEX(Data!$BR:$BR,MATCH(T97,Data!$A:$A,0),1)=0,"",INDEX(Data!$BR:$BR,MATCH(T97,Data!$A:$A,0),1)))</f>
        <v/>
      </c>
      <c r="T97" s="43" t="str" cm="1">
        <f t="array" aca="1" ref="T97" ca="1">IFERROR(_xlfn.SINGLE(INDEX(Data!$A$1:S$1009,_xlfn.AGGREGATE(15,6,(OFFSET(Data!$A$1,0,MATCH(T$6,Data!$1:$1,0)-1,1000,1)=IF(T$7="","Yes",T$7))/(OFFSET(Data!$A$1,0,MATCH(T$6,Data!$1:$1,0)-1,1000,1)=IF(T$7="","Yes",T$7))*ROW(Data!$C$1:$C$1009),ROW(T97)-ROW(T$7)),1)),"")</f>
        <v>NHL Network</v>
      </c>
      <c r="U97" s="43" t="str">
        <f ca="1">IF(V97="","",IF(INDEX(Data!$BR:$BR,MATCH(V97,Data!$A:$A,0),1)=0,"",INDEX(Data!$BR:$BR,MATCH(V97,Data!$A:$A,0),1)))</f>
        <v/>
      </c>
      <c r="V97" s="43" t="str" cm="1">
        <f t="array" aca="1" ref="V97" ca="1">IFERROR(_xlfn.SINGLE(INDEX(Data!$A$1:T$1009,_xlfn.AGGREGATE(15,6,(OFFSET(Data!$A$1,0,MATCH(V$6,Data!$1:$1,0)-1,1000,1)=IF(V$7="","Yes",V$7))/(OFFSET(Data!$A$1,0,MATCH(V$6,Data!$1:$1,0)-1,1000,1)=IF(V$7="","Yes",V$7))*ROW(Data!$C$1:$C$1009),ROW(V97)-ROW(V$7)),1)),"")</f>
        <v>MTV Classic</v>
      </c>
      <c r="W97" s="43" t="str">
        <f ca="1">IF(X97="","",IF(INDEX(Data!$BR:$BR,MATCH(X97,Data!$A:$A,0),1)=0,"",INDEX(Data!$BR:$BR,MATCH(X97,Data!$A:$A,0),1)))</f>
        <v/>
      </c>
      <c r="X97" s="43" t="str" cm="1">
        <f t="array" aca="1" ref="X97" ca="1">IFERROR(_xlfn.SINGLE(INDEX(Data!$A$1:Y$1009,_xlfn.AGGREGATE(15,6,(OFFSET(Data!$A$1,0,MATCH(X$6,Data!$1:$1,0)-1,1000,1)=IF(X$7="","Yes",X$7))/(OFFSET(Data!$A$1,0,MATCH(X$6,Data!$1:$1,0)-1,1000,1)=IF(X$7="","Yes",X$7))*ROW(Data!$C$1:$C$1009),ROW(X97)-ROW(X$7)),1)),"")</f>
        <v>TVe</v>
      </c>
      <c r="Y97" s="43" t="str">
        <f ca="1">IF(Z97="","",IF(INDEX(Data!$BR:$BR,MATCH(Z97,Data!$A:$A,0),1)=0,"",INDEX(Data!$BR:$BR,MATCH(Z97,Data!$A:$A,0),1)))</f>
        <v/>
      </c>
      <c r="Z97" s="43" t="str" cm="1">
        <f t="array" aca="1" ref="Z97" ca="1">IFERROR(_xlfn.SINGLE(INDEX(Data!$A$1:AA$1009,_xlfn.AGGREGATE(15,6,(OFFSET(Data!$A$1,0,MATCH(Z$6,Data!$1:$1,0)-1,1000,1)=IF(Z$7="","Yes",Z$7))/(OFFSET(Data!$A$1,0,MATCH(Z$6,Data!$1:$1,0)-1,1000,1)=IF(Z$7="","Yes",Z$7))*ROW(Data!$C$1:$C$1009),ROW(Z97)-ROW(Z$7)),1)),"")</f>
        <v>TruTV</v>
      </c>
      <c r="AA97" s="43" t="str">
        <f ca="1">IF(AB97="","",IF(INDEX(Data!$BR:$BR,MATCH(AB97,Data!$A:$A,0),1)=0,"",INDEX(Data!$BR:$BR,MATCH(AB97,Data!$A:$A,0),1)))</f>
        <v/>
      </c>
      <c r="AB97" s="43" t="str" cm="1">
        <f t="array" aca="1" ref="AB97" ca="1">IFERROR(_xlfn.SINGLE(INDEX(Data!$A$1:AC$1009,_xlfn.AGGREGATE(15,6,(OFFSET(Data!$A$1,0,MATCH(AB$6,Data!$1:$1,0)-1,1000,1)=IF(AB$7="","Yes",AB$7))/(OFFSET(Data!$A$1,0,MATCH(AB$6,Data!$1:$1,0)-1,1000,1)=IF(AB$7="","Yes",AB$7))*ROW(Data!$C$1:$C$1009),ROW(AB97)-ROW(AB$7)),1)),"")</f>
        <v/>
      </c>
      <c r="AC97" s="43" t="str">
        <f ca="1">IF(AD97="","",IF(INDEX(Data!$BR:$BR,MATCH(AD97,Data!$A:$A,0),1)=0,"",INDEX(Data!$BR:$BR,MATCH(AD97,Data!$A:$A,0),1)))</f>
        <v/>
      </c>
      <c r="AD97" s="43" t="str" cm="1">
        <f t="array" aca="1" ref="AD97" ca="1">IFERROR(_xlfn.SINGLE(INDEX(Data!$A$1:AE$1009,_xlfn.AGGREGATE(15,6,(OFFSET(Data!$A$1,0,MATCH(AD$6,Data!$1:$1,0)-1,1000,1)=IF(AD$7="","Yes",AD$7))/(OFFSET(Data!$A$1,0,MATCH(AD$6,Data!$1:$1,0)-1,1000,1)=IF(AD$7="","Yes",AD$7))*ROW(Data!$C$1:$C$1009),ROW(AD97)-ROW(AD$7)),1)),"")</f>
        <v>TUDNxtra5</v>
      </c>
      <c r="AE97" s="43" t="str">
        <f ca="1">IF(AF97="","",IF(INDEX(Data!$BR:$BR,MATCH(AF97,Data!$A:$A,0),1)=0,"",INDEX(Data!$BR:$BR,MATCH(AF97,Data!$A:$A,0),1)))</f>
        <v/>
      </c>
      <c r="AF97" s="43" t="str" cm="1">
        <f t="array" aca="1" ref="AF97" ca="1">IFERROR(_xlfn.SINGLE(INDEX(Data!$A$1:AM$1009,_xlfn.AGGREGATE(15,6,(OFFSET(Data!$A$1,0,MATCH(AF$6,Data!$1:$1,0)-1,1000,1)=IF(AF$7="","Yes",AF$7))/(OFFSET(Data!$A$1,0,MATCH(AF$6,Data!$1:$1,0)-1,1000,1)=IF(AF$7="","Yes",AF$7))*ROW(Data!$C$1:$C$1009),ROW(AF97)-ROW(AF$7)),1)),"")</f>
        <v/>
      </c>
      <c r="AG97" s="43" t="str">
        <f ca="1">IF(AH97="","",IF(INDEX(Data!$BR:$BR,MATCH(AH97,Data!$A:$A,0),1)=0,"",INDEX(Data!$BR:$BR,MATCH(AH97,Data!$A:$A,0),1)))</f>
        <v/>
      </c>
      <c r="AH97" s="43" t="str" cm="1">
        <f t="array" aca="1" ref="AH97" ca="1">IFERROR(_xlfn.SINGLE(INDEX(Data!$A$1:AO$1009,_xlfn.AGGREGATE(15,6,(OFFSET(Data!$A$1,0,MATCH(AH$6,Data!$1:$1,0)-1,1000,1)=IF(AH$7="","Yes",AH$7))/(OFFSET(Data!$A$1,0,MATCH(AH$6,Data!$1:$1,0)-1,1000,1)=IF(AH$7="","Yes",AH$7))*ROW(Data!$C$1:$C$1009),ROW(AH97)-ROW(AH$7)),1)),"")</f>
        <v/>
      </c>
      <c r="AI97" s="43" t="str">
        <f ca="1">IF(AJ97="","",IF(INDEX(Data!$BR:$BR,MATCH(AJ97,Data!$A:$A,0),1)=0,"",INDEX(Data!$BR:$BR,MATCH(AJ97,Data!$A:$A,0),1)))</f>
        <v/>
      </c>
      <c r="AJ97" s="43" t="str" cm="1">
        <f t="array" aca="1" ref="AJ97" ca="1">IFERROR(_xlfn.SINGLE(INDEX(Data!$A$1:AQ$1009,_xlfn.AGGREGATE(15,6,(OFFSET(Data!$A$1,0,MATCH(AJ$6,Data!$1:$1,0)-1,1000,1)=IF(AJ$7="","Yes",AJ$7))/(OFFSET(Data!$A$1,0,MATCH(AJ$6,Data!$1:$1,0)-1,1000,1)=IF(AJ$7="","Yes",AJ$7))*ROW(Data!$C$1:$C$1009),ROW(AJ97)-ROW(AJ$7)),1)),"")</f>
        <v/>
      </c>
      <c r="AK97" s="43" t="str">
        <f ca="1">IF(AL97="","",IF(INDEX(Data!$BR:$BR,MATCH(AL97,Data!$A:$A,0),1)=0,"",INDEX(Data!$BR:$BR,MATCH(AL97,Data!$A:$A,0),1)))</f>
        <v/>
      </c>
      <c r="AL97" s="43" t="str" cm="1">
        <f t="array" aca="1" ref="AL97" ca="1">IFERROR(_xlfn.SINGLE(INDEX(Data!$A$1:AS$1009,_xlfn.AGGREGATE(15,6,(OFFSET(Data!$A$1,0,MATCH(AL$6,Data!$1:$1,0)-1,1000,1)=IF(AL$7="","Yes",AL$7))/(OFFSET(Data!$A$1,0,MATCH(AL$6,Data!$1:$1,0)-1,1000,1)=IF(AL$7="","Yes",AL$7))*ROW(Data!$C$1:$C$1009),ROW(AL97)-ROW(AL$7)),1)),"")</f>
        <v/>
      </c>
      <c r="AM97" s="43" t="str">
        <f ca="1">IF(AN97="","",IF(INDEX(Data!$BR:$BR,MATCH(AN97,Data!$A:$A,0),1)=0,"",INDEX(Data!$BR:$BR,MATCH(AN97,Data!$A:$A,0),1)))</f>
        <v/>
      </c>
      <c r="AN97" s="43" t="str" cm="1">
        <f t="array" aca="1" ref="AN97" ca="1">IFERROR(_xlfn.SINGLE(INDEX(Data!$A$1:AU$1009,_xlfn.AGGREGATE(15,6,(OFFSET(Data!$A$1,0,MATCH(AN$6,Data!$1:$1,0)-1,1000,1)=IF(AN$7="","Yes",AN$7))/(OFFSET(Data!$A$1,0,MATCH(AN$6,Data!$1:$1,0)-1,1000,1)=IF(AN$7="","Yes",AN$7))*ROW(Data!$C$1:$C$1009),ROW(AN97)-ROW(AN$7)),1)),"")</f>
        <v/>
      </c>
    </row>
    <row r="98" spans="1:40" ht="24" x14ac:dyDescent="0.4">
      <c r="A98" s="43" t="str">
        <f ca="1">IF(B98="","",IF(INDEX(Data!$BR:$BR,MATCH(B98,Data!$A:$A,0),1)=0,"",INDEX(Data!$BR:$BR,MATCH(B98,Data!$A:$A,0),1)))</f>
        <v/>
      </c>
      <c r="B98" s="43" t="str" cm="1">
        <f t="array" aca="1" ref="B98" ca="1">IFERROR(_xlfn.SINGLE(INDEX(Data!A$1:$A$1007,_xlfn.AGGREGATE(15,6,(OFFSET(Data!$A$1,0,MATCH(B$6,Data!$1:$1,0)-1,1000,1)=IF(B$7="","Yes",B$7))/(OFFSET(Data!$A$1,0,MATCH(B$6,Data!$1:$1,0)-1,1000,1)=IF(B$7="","Yes",B$7))*ROW(Data!$C$1:$C$1007),ROW(B98)-ROW(B$7)),1)),"")</f>
        <v/>
      </c>
      <c r="C98" s="43" t="str">
        <f ca="1">IF(D98="","",IF(INDEX(Data!$BR:$BR,MATCH(D98,Data!$A:$A,0),1)=0,"",INDEX(Data!$BR:$BR,MATCH(D98,Data!$A:$A,0),1)))</f>
        <v/>
      </c>
      <c r="D98" s="43" t="str" cm="1">
        <f t="array" aca="1" ref="D98" ca="1">IFERROR(_xlfn.SINGLE(INDEX(Data!$A$1:C$1007,_xlfn.AGGREGATE(15,6,(OFFSET(Data!$A$1,0,MATCH(D$6,Data!$1:$1,0)-1,1000,1)=IF(D$7="","Yes",D$7))/(OFFSET(Data!$A$1,0,MATCH(D$6,Data!$1:$1,0)-1,1000,1)=IF(D$7="","Yes",D$7))*ROW(Data!$C$1:$C$1007),ROW(D98)-ROW(D$7)),1)),"")</f>
        <v/>
      </c>
      <c r="E98" s="43" t="str">
        <f ca="1">IF(F98="","",IF(INDEX(Data!$BR:$BR,MATCH(F98,Data!$A:$A,0),1)=0,"",INDEX(Data!$BR:$BR,MATCH(F98,Data!$A:$A,0),1)))</f>
        <v/>
      </c>
      <c r="F98" s="43" t="str" cm="1">
        <f t="array" aca="1" ref="F98" ca="1">IFERROR(_xlfn.SINGLE(INDEX(Data!$A$1:E$1009,_xlfn.AGGREGATE(15,6,(OFFSET(Data!$A$1,0,MATCH(F$6,Data!$1:$1,0)-1,1000,1)=IF(F$7="","Yes",F$7))/(OFFSET(Data!$A$1,0,MATCH(F$6,Data!$1:$1,0)-1,1000,1)=IF(F$7="","Yes",F$7))*ROW(Data!$C$1:$C$1009),ROW(F98)-ROW(F$7)),1)),"")</f>
        <v/>
      </c>
      <c r="G98" s="43" t="str">
        <f ca="1">IF(H98="","",IF(INDEX(Data!$BR:$BR,MATCH(H98,Data!$A:$A,0),1)=0,"",INDEX(Data!$BR:$BR,MATCH(H98,Data!$A:$A,0),1)))</f>
        <v/>
      </c>
      <c r="H98" s="43" t="str" cm="1">
        <f t="array" aca="1" ref="H98" ca="1">IFERROR(_xlfn.SINGLE(INDEX(Data!$A$1:G$1009,_xlfn.AGGREGATE(15,6,(OFFSET(Data!$A$1,0,MATCH(H$6,Data!$1:$1,0)-1,1000,1)=IF(H$7="","Yes",H$7))/(OFFSET(Data!$A$1,0,MATCH(H$6,Data!$1:$1,0)-1,1000,1)=IF(H$7="","Yes",H$7))*ROW(Data!$C$1:$C$1009),ROW(H98)-ROW(H$7)),1)),"")</f>
        <v/>
      </c>
      <c r="I98" s="43" t="str">
        <f ca="1">IF(J98="","",IF(INDEX(Data!$BR:$BR,MATCH(J98,Data!$A:$A,0),1)=0,"",INDEX(Data!$BR:$BR,MATCH(J98,Data!$A:$A,0),1)))</f>
        <v/>
      </c>
      <c r="J98" s="43" t="str" cm="1">
        <f t="array" aca="1" ref="J98" ca="1">IFERROR(_xlfn.SINGLE(INDEX(Data!$A$1:J$1009,_xlfn.AGGREGATE(15,6,(OFFSET(Data!$A$1,0,MATCH(J$6,Data!$1:$1,0)-1,1000,1)=IF(J$7="","Yes",J$7))/(OFFSET(Data!$A$1,0,MATCH(J$6,Data!$1:$1,0)-1,1000,1)=IF(J$7="","Yes",J$7))*ROW(Data!$C$1:$C$1009),ROW(J98)-ROW(J$7)),1)),"")</f>
        <v/>
      </c>
      <c r="K98" s="43" t="str">
        <f ca="1">IF(L98="","",IF(INDEX(Data!$BR:$BR,MATCH(L98,Data!$A:$A,0),1)=0,"",INDEX(Data!$BR:$BR,MATCH(L98,Data!$A:$A,0),1)))</f>
        <v/>
      </c>
      <c r="L98" s="43" t="str" cm="1">
        <f t="array" aca="1" ref="L98" ca="1">IFERROR(_xlfn.SINGLE(INDEX(Data!$A$1:L$1009,_xlfn.AGGREGATE(15,6,(OFFSET(Data!$A$1,0,MATCH(L$6,Data!$1:$1,0)-1,1000,1)=IF(L$7="","Yes",L$7))/(OFFSET(Data!$A$1,0,MATCH(L$6,Data!$1:$1,0)-1,1000,1)=IF(L$7="","Yes",L$7))*ROW(Data!$C$1:$C$1009),ROW(L98)-ROW(L$7)),1)),"")</f>
        <v/>
      </c>
      <c r="M98" s="43" t="str">
        <f ca="1">IF(N98="","",IF(INDEX(Data!$BR:$BR,MATCH(N98,Data!$A:$A,0),1)=0,"",INDEX(Data!$BR:$BR,MATCH(N98,Data!$A:$A,0),1)))</f>
        <v/>
      </c>
      <c r="N98" s="43" t="str" cm="1">
        <f t="array" aca="1" ref="N98" ca="1">IFERROR(_xlfn.SINGLE(INDEX(Data!$A$1:N$1009,_xlfn.AGGREGATE(15,6,(OFFSET(Data!$A$1,0,MATCH(N$6,Data!$1:$1,0)-1,1000,1)=IF(N$7="","Yes",N$7))/(OFFSET(Data!$A$1,0,MATCH(N$6,Data!$1:$1,0)-1,1000,1)=IF(N$7="","Yes",N$7))*ROW(Data!$C$1:$C$1009),ROW(N98)-ROW(N$7)),1)),"")</f>
        <v/>
      </c>
      <c r="O98" s="43" t="str">
        <f ca="1">IF(P98="","",IF(INDEX(Data!$BR:$BR,MATCH(P98,Data!$A:$A,0),1)=0,"",INDEX(Data!$BR:$BR,MATCH(P98,Data!$A:$A,0),1)))</f>
        <v/>
      </c>
      <c r="P98" s="43" t="str" cm="1">
        <f t="array" aca="1" ref="P98" ca="1">IFERROR(_xlfn.SINGLE(INDEX(Data!$A$1:Q$1009,_xlfn.AGGREGATE(15,6,(OFFSET(Data!$A$1,0,MATCH(P$6,Data!$1:$1,0)-1,1000,1)=IF(P$7="","Yes",P$7))/(OFFSET(Data!$A$1,0,MATCH(P$6,Data!$1:$1,0)-1,1000,1)=IF(P$7="","Yes",P$7))*ROW(Data!$C$1:$C$1009),ROW(P98)-ROW(P$7)),1)),"")</f>
        <v>TNT</v>
      </c>
      <c r="Q98" s="43" t="str">
        <f ca="1">IF(R98="","",IF(INDEX(Data!$BR:$BR,MATCH(R98,Data!$A:$A,0),1)=0,"",INDEX(Data!$BR:$BR,MATCH(R98,Data!$A:$A,0),1)))</f>
        <v/>
      </c>
      <c r="R98" s="43" t="str" cm="1">
        <f t="array" aca="1" ref="R98" ca="1">IFERROR(_xlfn.SINGLE(INDEX(Data!$A$1:R$1009,_xlfn.AGGREGATE(15,6,(OFFSET(Data!$A$1,0,MATCH(R$6,Data!$1:$1,0)-1,1000,1)=IF(R$7="","Yes",R$7))/(OFFSET(Data!$A$1,0,MATCH(R$6,Data!$1:$1,0)-1,1000,1)=IF(R$7="","Yes",R$7))*ROW(Data!$C$1:$C$1009),ROW(R98)-ROW(R$7)),1)),"")</f>
        <v>Nickelodeon</v>
      </c>
      <c r="S98" s="43" t="str">
        <f ca="1">IF(T98="","",IF(INDEX(Data!$BR:$BR,MATCH(T98,Data!$A:$A,0),1)=0,"",INDEX(Data!$BR:$BR,MATCH(T98,Data!$A:$A,0),1)))</f>
        <v/>
      </c>
      <c r="T98" s="43" t="str" cm="1">
        <f t="array" aca="1" ref="T98" ca="1">IFERROR(_xlfn.SINGLE(INDEX(Data!$A$1:S$1009,_xlfn.AGGREGATE(15,6,(OFFSET(Data!$A$1,0,MATCH(T$6,Data!$1:$1,0)-1,1000,1)=IF(T$7="","Yes",T$7))/(OFFSET(Data!$A$1,0,MATCH(T$6,Data!$1:$1,0)-1,1000,1)=IF(T$7="","Yes",T$7))*ROW(Data!$C$1:$C$1009),ROW(T98)-ROW(T$7)),1)),"")</f>
        <v>Nick Jr.</v>
      </c>
      <c r="U98" s="43" t="str">
        <f ca="1">IF(V98="","",IF(INDEX(Data!$BR:$BR,MATCH(V98,Data!$A:$A,0),1)=0,"",INDEX(Data!$BR:$BR,MATCH(V98,Data!$A:$A,0),1)))</f>
        <v/>
      </c>
      <c r="V98" s="43" t="str" cm="1">
        <f t="array" aca="1" ref="V98" ca="1">IFERROR(_xlfn.SINGLE(INDEX(Data!$A$1:T$1009,_xlfn.AGGREGATE(15,6,(OFFSET(Data!$A$1,0,MATCH(V$6,Data!$1:$1,0)-1,1000,1)=IF(V$7="","Yes",V$7))/(OFFSET(Data!$A$1,0,MATCH(V$6,Data!$1:$1,0)-1,1000,1)=IF(V$7="","Yes",V$7))*ROW(Data!$C$1:$C$1009),ROW(V98)-ROW(V$7)),1)),"")</f>
        <v>MTV2</v>
      </c>
      <c r="W98" s="43" t="str">
        <f ca="1">IF(X98="","",IF(INDEX(Data!$BR:$BR,MATCH(X98,Data!$A:$A,0),1)=0,"",INDEX(Data!$BR:$BR,MATCH(X98,Data!$A:$A,0),1)))</f>
        <v/>
      </c>
      <c r="X98" s="43" t="str" cm="1">
        <f t="array" aca="1" ref="X98" ca="1">IFERROR(_xlfn.SINGLE(INDEX(Data!$A$1:Y$1009,_xlfn.AGGREGATE(15,6,(OFFSET(Data!$A$1,0,MATCH(X$6,Data!$1:$1,0)-1,1000,1)=IF(X$7="","Yes",X$7))/(OFFSET(Data!$A$1,0,MATCH(X$6,Data!$1:$1,0)-1,1000,1)=IF(X$7="","Yes",X$7))*ROW(Data!$C$1:$C$1009),ROW(X98)-ROW(X$7)),1)),"")</f>
        <v>TVV</v>
      </c>
      <c r="Y98" s="43" t="str">
        <f ca="1">IF(Z98="","",IF(INDEX(Data!$BR:$BR,MATCH(Z98,Data!$A:$A,0),1)=0,"",INDEX(Data!$BR:$BR,MATCH(Z98,Data!$A:$A,0),1)))</f>
        <v/>
      </c>
      <c r="Z98" s="43" t="str" cm="1">
        <f t="array" aca="1" ref="Z98" ca="1">IFERROR(_xlfn.SINGLE(INDEX(Data!$A$1:AA$1009,_xlfn.AGGREGATE(15,6,(OFFSET(Data!$A$1,0,MATCH(Z$6,Data!$1:$1,0)-1,1000,1)=IF(Z$7="","Yes",Z$7))/(OFFSET(Data!$A$1,0,MATCH(Z$6,Data!$1:$1,0)-1,1000,1)=IF(Z$7="","Yes",Z$7))*ROW(Data!$C$1:$C$1009),ROW(Z98)-ROW(Z$7)),1)),"")</f>
        <v>Turner Classic Movies</v>
      </c>
      <c r="AA98" s="43" t="str">
        <f ca="1">IF(AB98="","",IF(INDEX(Data!$BR:$BR,MATCH(AB98,Data!$A:$A,0),1)=0,"",INDEX(Data!$BR:$BR,MATCH(AB98,Data!$A:$A,0),1)))</f>
        <v/>
      </c>
      <c r="AB98" s="43" t="str" cm="1">
        <f t="array" aca="1" ref="AB98" ca="1">IFERROR(_xlfn.SINGLE(INDEX(Data!$A$1:AC$1009,_xlfn.AGGREGATE(15,6,(OFFSET(Data!$A$1,0,MATCH(AB$6,Data!$1:$1,0)-1,1000,1)=IF(AB$7="","Yes",AB$7))/(OFFSET(Data!$A$1,0,MATCH(AB$6,Data!$1:$1,0)-1,1000,1)=IF(AB$7="","Yes",AB$7))*ROW(Data!$C$1:$C$1009),ROW(AB98)-ROW(AB$7)),1)),"")</f>
        <v/>
      </c>
      <c r="AC98" s="43" t="str">
        <f ca="1">IF(AD98="","",IF(INDEX(Data!$BR:$BR,MATCH(AD98,Data!$A:$A,0),1)=0,"",INDEX(Data!$BR:$BR,MATCH(AD98,Data!$A:$A,0),1)))</f>
        <v/>
      </c>
      <c r="AD98" s="43" t="str" cm="1">
        <f t="array" aca="1" ref="AD98" ca="1">IFERROR(_xlfn.SINGLE(INDEX(Data!$A$1:AE$1009,_xlfn.AGGREGATE(15,6,(OFFSET(Data!$A$1,0,MATCH(AD$6,Data!$1:$1,0)-1,1000,1)=IF(AD$7="","Yes",AD$7))/(OFFSET(Data!$A$1,0,MATCH(AD$6,Data!$1:$1,0)-1,1000,1)=IF(AD$7="","Yes",AD$7))*ROW(Data!$C$1:$C$1009),ROW(AD98)-ROW(AD$7)),1)),"")</f>
        <v>TUDNxtra6</v>
      </c>
      <c r="AE98" s="43" t="str">
        <f ca="1">IF(AF98="","",IF(INDEX(Data!$BR:$BR,MATCH(AF98,Data!$A:$A,0),1)=0,"",INDEX(Data!$BR:$BR,MATCH(AF98,Data!$A:$A,0),1)))</f>
        <v/>
      </c>
      <c r="AF98" s="43" t="str" cm="1">
        <f t="array" aca="1" ref="AF98" ca="1">IFERROR(_xlfn.SINGLE(INDEX(Data!$A$1:AM$1009,_xlfn.AGGREGATE(15,6,(OFFSET(Data!$A$1,0,MATCH(AF$6,Data!$1:$1,0)-1,1000,1)=IF(AF$7="","Yes",AF$7))/(OFFSET(Data!$A$1,0,MATCH(AF$6,Data!$1:$1,0)-1,1000,1)=IF(AF$7="","Yes",AF$7))*ROW(Data!$C$1:$C$1009),ROW(AF98)-ROW(AF$7)),1)),"")</f>
        <v/>
      </c>
      <c r="AG98" s="43" t="str">
        <f ca="1">IF(AH98="","",IF(INDEX(Data!$BR:$BR,MATCH(AH98,Data!$A:$A,0),1)=0,"",INDEX(Data!$BR:$BR,MATCH(AH98,Data!$A:$A,0),1)))</f>
        <v/>
      </c>
      <c r="AH98" s="43" t="str" cm="1">
        <f t="array" aca="1" ref="AH98" ca="1">IFERROR(_xlfn.SINGLE(INDEX(Data!$A$1:AO$1009,_xlfn.AGGREGATE(15,6,(OFFSET(Data!$A$1,0,MATCH(AH$6,Data!$1:$1,0)-1,1000,1)=IF(AH$7="","Yes",AH$7))/(OFFSET(Data!$A$1,0,MATCH(AH$6,Data!$1:$1,0)-1,1000,1)=IF(AH$7="","Yes",AH$7))*ROW(Data!$C$1:$C$1009),ROW(AH98)-ROW(AH$7)),1)),"")</f>
        <v/>
      </c>
      <c r="AI98" s="43" t="str">
        <f ca="1">IF(AJ98="","",IF(INDEX(Data!$BR:$BR,MATCH(AJ98,Data!$A:$A,0),1)=0,"",INDEX(Data!$BR:$BR,MATCH(AJ98,Data!$A:$A,0),1)))</f>
        <v/>
      </c>
      <c r="AJ98" s="43" t="str" cm="1">
        <f t="array" aca="1" ref="AJ98" ca="1">IFERROR(_xlfn.SINGLE(INDEX(Data!$A$1:AQ$1009,_xlfn.AGGREGATE(15,6,(OFFSET(Data!$A$1,0,MATCH(AJ$6,Data!$1:$1,0)-1,1000,1)=IF(AJ$7="","Yes",AJ$7))/(OFFSET(Data!$A$1,0,MATCH(AJ$6,Data!$1:$1,0)-1,1000,1)=IF(AJ$7="","Yes",AJ$7))*ROW(Data!$C$1:$C$1009),ROW(AJ98)-ROW(AJ$7)),1)),"")</f>
        <v/>
      </c>
      <c r="AK98" s="43" t="str">
        <f ca="1">IF(AL98="","",IF(INDEX(Data!$BR:$BR,MATCH(AL98,Data!$A:$A,0),1)=0,"",INDEX(Data!$BR:$BR,MATCH(AL98,Data!$A:$A,0),1)))</f>
        <v/>
      </c>
      <c r="AL98" s="43" t="str" cm="1">
        <f t="array" aca="1" ref="AL98" ca="1">IFERROR(_xlfn.SINGLE(INDEX(Data!$A$1:AS$1009,_xlfn.AGGREGATE(15,6,(OFFSET(Data!$A$1,0,MATCH(AL$6,Data!$1:$1,0)-1,1000,1)=IF(AL$7="","Yes",AL$7))/(OFFSET(Data!$A$1,0,MATCH(AL$6,Data!$1:$1,0)-1,1000,1)=IF(AL$7="","Yes",AL$7))*ROW(Data!$C$1:$C$1009),ROW(AL98)-ROW(AL$7)),1)),"")</f>
        <v/>
      </c>
      <c r="AM98" s="43" t="str">
        <f ca="1">IF(AN98="","",IF(INDEX(Data!$BR:$BR,MATCH(AN98,Data!$A:$A,0),1)=0,"",INDEX(Data!$BR:$BR,MATCH(AN98,Data!$A:$A,0),1)))</f>
        <v/>
      </c>
      <c r="AN98" s="43" t="str" cm="1">
        <f t="array" aca="1" ref="AN98" ca="1">IFERROR(_xlfn.SINGLE(INDEX(Data!$A$1:AU$1009,_xlfn.AGGREGATE(15,6,(OFFSET(Data!$A$1,0,MATCH(AN$6,Data!$1:$1,0)-1,1000,1)=IF(AN$7="","Yes",AN$7))/(OFFSET(Data!$A$1,0,MATCH(AN$6,Data!$1:$1,0)-1,1000,1)=IF(AN$7="","Yes",AN$7))*ROW(Data!$C$1:$C$1009),ROW(AN98)-ROW(AN$7)),1)),"")</f>
        <v/>
      </c>
    </row>
    <row r="99" spans="1:40" x14ac:dyDescent="0.4">
      <c r="A99" s="43" t="str">
        <f ca="1">IF(B99="","",IF(INDEX(Data!$BR:$BR,MATCH(B99,Data!$A:$A,0),1)=0,"",INDEX(Data!$BR:$BR,MATCH(B99,Data!$A:$A,0),1)))</f>
        <v/>
      </c>
      <c r="B99" s="43" t="str" cm="1">
        <f t="array" aca="1" ref="B99" ca="1">IFERROR(_xlfn.SINGLE(INDEX(Data!A$1:$A$1007,_xlfn.AGGREGATE(15,6,(OFFSET(Data!$A$1,0,MATCH(B$6,Data!$1:$1,0)-1,1000,1)=IF(B$7="","Yes",B$7))/(OFFSET(Data!$A$1,0,MATCH(B$6,Data!$1:$1,0)-1,1000,1)=IF(B$7="","Yes",B$7))*ROW(Data!$C$1:$C$1007),ROW(B99)-ROW(B$7)),1)),"")</f>
        <v/>
      </c>
      <c r="C99" s="43" t="str">
        <f ca="1">IF(D99="","",IF(INDEX(Data!$BR:$BR,MATCH(D99,Data!$A:$A,0),1)=0,"",INDEX(Data!$BR:$BR,MATCH(D99,Data!$A:$A,0),1)))</f>
        <v/>
      </c>
      <c r="D99" s="43" t="str" cm="1">
        <f t="array" aca="1" ref="D99" ca="1">IFERROR(_xlfn.SINGLE(INDEX(Data!$A$1:C$1007,_xlfn.AGGREGATE(15,6,(OFFSET(Data!$A$1,0,MATCH(D$6,Data!$1:$1,0)-1,1000,1)=IF(D$7="","Yes",D$7))/(OFFSET(Data!$A$1,0,MATCH(D$6,Data!$1:$1,0)-1,1000,1)=IF(D$7="","Yes",D$7))*ROW(Data!$C$1:$C$1007),ROW(D99)-ROW(D$7)),1)),"")</f>
        <v/>
      </c>
      <c r="E99" s="43" t="str">
        <f ca="1">IF(F99="","",IF(INDEX(Data!$BR:$BR,MATCH(F99,Data!$A:$A,0),1)=0,"",INDEX(Data!$BR:$BR,MATCH(F99,Data!$A:$A,0),1)))</f>
        <v/>
      </c>
      <c r="F99" s="43" t="str" cm="1">
        <f t="array" aca="1" ref="F99" ca="1">IFERROR(_xlfn.SINGLE(INDEX(Data!$A$1:E$1009,_xlfn.AGGREGATE(15,6,(OFFSET(Data!$A$1,0,MATCH(F$6,Data!$1:$1,0)-1,1000,1)=IF(F$7="","Yes",F$7))/(OFFSET(Data!$A$1,0,MATCH(F$6,Data!$1:$1,0)-1,1000,1)=IF(F$7="","Yes",F$7))*ROW(Data!$C$1:$C$1009),ROW(F99)-ROW(F$7)),1)),"")</f>
        <v/>
      </c>
      <c r="G99" s="43" t="str">
        <f ca="1">IF(H99="","",IF(INDEX(Data!$BR:$BR,MATCH(H99,Data!$A:$A,0),1)=0,"",INDEX(Data!$BR:$BR,MATCH(H99,Data!$A:$A,0),1)))</f>
        <v/>
      </c>
      <c r="H99" s="43" t="str" cm="1">
        <f t="array" aca="1" ref="H99" ca="1">IFERROR(_xlfn.SINGLE(INDEX(Data!$A$1:G$1009,_xlfn.AGGREGATE(15,6,(OFFSET(Data!$A$1,0,MATCH(H$6,Data!$1:$1,0)-1,1000,1)=IF(H$7="","Yes",H$7))/(OFFSET(Data!$A$1,0,MATCH(H$6,Data!$1:$1,0)-1,1000,1)=IF(H$7="","Yes",H$7))*ROW(Data!$C$1:$C$1009),ROW(H99)-ROW(H$7)),1)),"")</f>
        <v/>
      </c>
      <c r="I99" s="43" t="str">
        <f ca="1">IF(J99="","",IF(INDEX(Data!$BR:$BR,MATCH(J99,Data!$A:$A,0),1)=0,"",INDEX(Data!$BR:$BR,MATCH(J99,Data!$A:$A,0),1)))</f>
        <v/>
      </c>
      <c r="J99" s="43" t="str" cm="1">
        <f t="array" aca="1" ref="J99" ca="1">IFERROR(_xlfn.SINGLE(INDEX(Data!$A$1:J$1009,_xlfn.AGGREGATE(15,6,(OFFSET(Data!$A$1,0,MATCH(J$6,Data!$1:$1,0)-1,1000,1)=IF(J$7="","Yes",J$7))/(OFFSET(Data!$A$1,0,MATCH(J$6,Data!$1:$1,0)-1,1000,1)=IF(J$7="","Yes",J$7))*ROW(Data!$C$1:$C$1009),ROW(J99)-ROW(J$7)),1)),"")</f>
        <v/>
      </c>
      <c r="K99" s="43" t="str">
        <f ca="1">IF(L99="","",IF(INDEX(Data!$BR:$BR,MATCH(L99,Data!$A:$A,0),1)=0,"",INDEX(Data!$BR:$BR,MATCH(L99,Data!$A:$A,0),1)))</f>
        <v/>
      </c>
      <c r="L99" s="43" t="str" cm="1">
        <f t="array" aca="1" ref="L99" ca="1">IFERROR(_xlfn.SINGLE(INDEX(Data!$A$1:L$1009,_xlfn.AGGREGATE(15,6,(OFFSET(Data!$A$1,0,MATCH(L$6,Data!$1:$1,0)-1,1000,1)=IF(L$7="","Yes",L$7))/(OFFSET(Data!$A$1,0,MATCH(L$6,Data!$1:$1,0)-1,1000,1)=IF(L$7="","Yes",L$7))*ROW(Data!$C$1:$C$1009),ROW(L99)-ROW(L$7)),1)),"")</f>
        <v/>
      </c>
      <c r="M99" s="43" t="str">
        <f ca="1">IF(N99="","",IF(INDEX(Data!$BR:$BR,MATCH(N99,Data!$A:$A,0),1)=0,"",INDEX(Data!$BR:$BR,MATCH(N99,Data!$A:$A,0),1)))</f>
        <v/>
      </c>
      <c r="N99" s="43" t="str" cm="1">
        <f t="array" aca="1" ref="N99" ca="1">IFERROR(_xlfn.SINGLE(INDEX(Data!$A$1:N$1009,_xlfn.AGGREGATE(15,6,(OFFSET(Data!$A$1,0,MATCH(N$6,Data!$1:$1,0)-1,1000,1)=IF(N$7="","Yes",N$7))/(OFFSET(Data!$A$1,0,MATCH(N$6,Data!$1:$1,0)-1,1000,1)=IF(N$7="","Yes",N$7))*ROW(Data!$C$1:$C$1009),ROW(N99)-ROW(N$7)),1)),"")</f>
        <v/>
      </c>
      <c r="O99" s="43" t="str">
        <f ca="1">IF(P99="","",IF(INDEX(Data!$BR:$BR,MATCH(P99,Data!$A:$A,0),1)=0,"",INDEX(Data!$BR:$BR,MATCH(P99,Data!$A:$A,0),1)))</f>
        <v/>
      </c>
      <c r="P99" s="43" t="str" cm="1">
        <f t="array" aca="1" ref="P99" ca="1">IFERROR(_xlfn.SINGLE(INDEX(Data!$A$1:Q$1009,_xlfn.AGGREGATE(15,6,(OFFSET(Data!$A$1,0,MATCH(P$6,Data!$1:$1,0)-1,1000,1)=IF(P$7="","Yes",P$7))/(OFFSET(Data!$A$1,0,MATCH(P$6,Data!$1:$1,0)-1,1000,1)=IF(P$7="","Yes",P$7))*ROW(Data!$C$1:$C$1009),ROW(P99)-ROW(P$7)),1)),"")</f>
        <v>Travel Channel</v>
      </c>
      <c r="Q99" s="43" t="str">
        <f ca="1">IF(R99="","",IF(INDEX(Data!$BR:$BR,MATCH(R99,Data!$A:$A,0),1)=0,"",INDEX(Data!$BR:$BR,MATCH(R99,Data!$A:$A,0),1)))</f>
        <v/>
      </c>
      <c r="R99" s="43" t="str" cm="1">
        <f t="array" aca="1" ref="R99" ca="1">IFERROR(_xlfn.SINGLE(INDEX(Data!$A$1:R$1009,_xlfn.AGGREGATE(15,6,(OFFSET(Data!$A$1,0,MATCH(R$6,Data!$1:$1,0)-1,1000,1)=IF(R$7="","Yes",R$7))/(OFFSET(Data!$A$1,0,MATCH(R$6,Data!$1:$1,0)-1,1000,1)=IF(R$7="","Yes",R$7))*ROW(Data!$C$1:$C$1009),ROW(R99)-ROW(R$7)),1)),"")</f>
        <v>Nicktoons</v>
      </c>
      <c r="S99" s="43" t="str">
        <f ca="1">IF(T99="","",IF(INDEX(Data!$BR:$BR,MATCH(T99,Data!$A:$A,0),1)=0,"",INDEX(Data!$BR:$BR,MATCH(T99,Data!$A:$A,0),1)))</f>
        <v/>
      </c>
      <c r="T99" s="43" t="str" cm="1">
        <f t="array" aca="1" ref="T99" ca="1">IFERROR(_xlfn.SINGLE(INDEX(Data!$A$1:S$1009,_xlfn.AGGREGATE(15,6,(OFFSET(Data!$A$1,0,MATCH(T$6,Data!$1:$1,0)-1,1000,1)=IF(T$7="","Yes",T$7))/(OFFSET(Data!$A$1,0,MATCH(T$6,Data!$1:$1,0)-1,1000,1)=IF(T$7="","Yes",T$7))*ROW(Data!$C$1:$C$1009),ROW(T99)-ROW(T$7)),1)),"")</f>
        <v>Nickelodeon</v>
      </c>
      <c r="U99" s="43" t="str">
        <f ca="1">IF(V99="","",IF(INDEX(Data!$BR:$BR,MATCH(V99,Data!$A:$A,0),1)=0,"",INDEX(Data!$BR:$BR,MATCH(V99,Data!$A:$A,0),1)))</f>
        <v/>
      </c>
      <c r="V99" s="43" t="str" cm="1">
        <f t="array" aca="1" ref="V99" ca="1">IFERROR(_xlfn.SINGLE(INDEX(Data!$A$1:T$1009,_xlfn.AGGREGATE(15,6,(OFFSET(Data!$A$1,0,MATCH(V$6,Data!$1:$1,0)-1,1000,1)=IF(V$7="","Yes",V$7))/(OFFSET(Data!$A$1,0,MATCH(V$6,Data!$1:$1,0)-1,1000,1)=IF(V$7="","Yes",V$7))*ROW(Data!$C$1:$C$1009),ROW(V99)-ROW(V$7)),1)),"")</f>
        <v>Nat Geo Wild</v>
      </c>
      <c r="W99" s="43" t="str">
        <f ca="1">IF(X99="","",IF(INDEX(Data!$BR:$BR,MATCH(X99,Data!$A:$A,0),1)=0,"",INDEX(Data!$BR:$BR,MATCH(X99,Data!$A:$A,0),1)))</f>
        <v/>
      </c>
      <c r="X99" s="43" t="str" cm="1">
        <f t="array" aca="1" ref="X99" ca="1">IFERROR(_xlfn.SINGLE(INDEX(Data!$A$1:Y$1009,_xlfn.AGGREGATE(15,6,(OFFSET(Data!$A$1,0,MATCH(X$6,Data!$1:$1,0)-1,1000,1)=IF(X$7="","Yes",X$7))/(OFFSET(Data!$A$1,0,MATCH(X$6,Data!$1:$1,0)-1,1000,1)=IF(X$7="","Yes",X$7))*ROW(Data!$C$1:$C$1009),ROW(X99)-ROW(X$7)),1)),"")</f>
        <v>Ty C TV</v>
      </c>
      <c r="Y99" s="43" t="str">
        <f ca="1">IF(Z99="","",IF(INDEX(Data!$BR:$BR,MATCH(Z99,Data!$A:$A,0),1)=0,"",INDEX(Data!$BR:$BR,MATCH(Z99,Data!$A:$A,0),1)))</f>
        <v/>
      </c>
      <c r="Z99" s="43" t="str" cm="1">
        <f t="array" aca="1" ref="Z99" ca="1">IFERROR(_xlfn.SINGLE(INDEX(Data!$A$1:AA$1009,_xlfn.AGGREGATE(15,6,(OFFSET(Data!$A$1,0,MATCH(Z$6,Data!$1:$1,0)-1,1000,1)=IF(Z$7="","Yes",Z$7))/(OFFSET(Data!$A$1,0,MATCH(Z$6,Data!$1:$1,0)-1,1000,1)=IF(Z$7="","Yes",Z$7))*ROW(Data!$C$1:$C$1009),ROW(Z99)-ROW(Z$7)),1)),"")</f>
        <v>TV Land</v>
      </c>
      <c r="AA99" s="43" t="str">
        <f ca="1">IF(AB99="","",IF(INDEX(Data!$BR:$BR,MATCH(AB99,Data!$A:$A,0),1)=0,"",INDEX(Data!$BR:$BR,MATCH(AB99,Data!$A:$A,0),1)))</f>
        <v/>
      </c>
      <c r="AB99" s="43" t="str" cm="1">
        <f t="array" aca="1" ref="AB99" ca="1">IFERROR(_xlfn.SINGLE(INDEX(Data!$A$1:AC$1009,_xlfn.AGGREGATE(15,6,(OFFSET(Data!$A$1,0,MATCH(AB$6,Data!$1:$1,0)-1,1000,1)=IF(AB$7="","Yes",AB$7))/(OFFSET(Data!$A$1,0,MATCH(AB$6,Data!$1:$1,0)-1,1000,1)=IF(AB$7="","Yes",AB$7))*ROW(Data!$C$1:$C$1009),ROW(AB99)-ROW(AB$7)),1)),"")</f>
        <v/>
      </c>
      <c r="AC99" s="43" t="str">
        <f ca="1">IF(AD99="","",IF(INDEX(Data!$BR:$BR,MATCH(AD99,Data!$A:$A,0),1)=0,"",INDEX(Data!$BR:$BR,MATCH(AD99,Data!$A:$A,0),1)))</f>
        <v/>
      </c>
      <c r="AD99" s="43" t="str" cm="1">
        <f t="array" aca="1" ref="AD99" ca="1">IFERROR(_xlfn.SINGLE(INDEX(Data!$A$1:AE$1009,_xlfn.AGGREGATE(15,6,(OFFSET(Data!$A$1,0,MATCH(AD$6,Data!$1:$1,0)-1,1000,1)=IF(AD$7="","Yes",AD$7))/(OFFSET(Data!$A$1,0,MATCH(AD$6,Data!$1:$1,0)-1,1000,1)=IF(AD$7="","Yes",AD$7))*ROW(Data!$C$1:$C$1009),ROW(AD99)-ROW(AD$7)),1)),"")</f>
        <v>TUDNxtra7</v>
      </c>
      <c r="AE99" s="43" t="str">
        <f ca="1">IF(AF99="","",IF(INDEX(Data!$BR:$BR,MATCH(AF99,Data!$A:$A,0),1)=0,"",INDEX(Data!$BR:$BR,MATCH(AF99,Data!$A:$A,0),1)))</f>
        <v/>
      </c>
      <c r="AF99" s="43" t="str" cm="1">
        <f t="array" aca="1" ref="AF99" ca="1">IFERROR(_xlfn.SINGLE(INDEX(Data!$A$1:AM$1009,_xlfn.AGGREGATE(15,6,(OFFSET(Data!$A$1,0,MATCH(AF$6,Data!$1:$1,0)-1,1000,1)=IF(AF$7="","Yes",AF$7))/(OFFSET(Data!$A$1,0,MATCH(AF$6,Data!$1:$1,0)-1,1000,1)=IF(AF$7="","Yes",AF$7))*ROW(Data!$C$1:$C$1009),ROW(AF99)-ROW(AF$7)),1)),"")</f>
        <v/>
      </c>
      <c r="AG99" s="43" t="str">
        <f ca="1">IF(AH99="","",IF(INDEX(Data!$BR:$BR,MATCH(AH99,Data!$A:$A,0),1)=0,"",INDEX(Data!$BR:$BR,MATCH(AH99,Data!$A:$A,0),1)))</f>
        <v/>
      </c>
      <c r="AH99" s="43" t="str" cm="1">
        <f t="array" aca="1" ref="AH99" ca="1">IFERROR(_xlfn.SINGLE(INDEX(Data!$A$1:AO$1009,_xlfn.AGGREGATE(15,6,(OFFSET(Data!$A$1,0,MATCH(AH$6,Data!$1:$1,0)-1,1000,1)=IF(AH$7="","Yes",AH$7))/(OFFSET(Data!$A$1,0,MATCH(AH$6,Data!$1:$1,0)-1,1000,1)=IF(AH$7="","Yes",AH$7))*ROW(Data!$C$1:$C$1009),ROW(AH99)-ROW(AH$7)),1)),"")</f>
        <v/>
      </c>
      <c r="AI99" s="43" t="str">
        <f ca="1">IF(AJ99="","",IF(INDEX(Data!$BR:$BR,MATCH(AJ99,Data!$A:$A,0),1)=0,"",INDEX(Data!$BR:$BR,MATCH(AJ99,Data!$A:$A,0),1)))</f>
        <v/>
      </c>
      <c r="AJ99" s="43" t="str" cm="1">
        <f t="array" aca="1" ref="AJ99" ca="1">IFERROR(_xlfn.SINGLE(INDEX(Data!$A$1:AQ$1009,_xlfn.AGGREGATE(15,6,(OFFSET(Data!$A$1,0,MATCH(AJ$6,Data!$1:$1,0)-1,1000,1)=IF(AJ$7="","Yes",AJ$7))/(OFFSET(Data!$A$1,0,MATCH(AJ$6,Data!$1:$1,0)-1,1000,1)=IF(AJ$7="","Yes",AJ$7))*ROW(Data!$C$1:$C$1009),ROW(AJ99)-ROW(AJ$7)),1)),"")</f>
        <v/>
      </c>
      <c r="AK99" s="43" t="str">
        <f ca="1">IF(AL99="","",IF(INDEX(Data!$BR:$BR,MATCH(AL99,Data!$A:$A,0),1)=0,"",INDEX(Data!$BR:$BR,MATCH(AL99,Data!$A:$A,0),1)))</f>
        <v/>
      </c>
      <c r="AL99" s="43" t="str" cm="1">
        <f t="array" aca="1" ref="AL99" ca="1">IFERROR(_xlfn.SINGLE(INDEX(Data!$A$1:AS$1009,_xlfn.AGGREGATE(15,6,(OFFSET(Data!$A$1,0,MATCH(AL$6,Data!$1:$1,0)-1,1000,1)=IF(AL$7="","Yes",AL$7))/(OFFSET(Data!$A$1,0,MATCH(AL$6,Data!$1:$1,0)-1,1000,1)=IF(AL$7="","Yes",AL$7))*ROW(Data!$C$1:$C$1009),ROW(AL99)-ROW(AL$7)),1)),"")</f>
        <v/>
      </c>
      <c r="AM99" s="43" t="str">
        <f ca="1">IF(AN99="","",IF(INDEX(Data!$BR:$BR,MATCH(AN99,Data!$A:$A,0),1)=0,"",INDEX(Data!$BR:$BR,MATCH(AN99,Data!$A:$A,0),1)))</f>
        <v/>
      </c>
      <c r="AN99" s="43" t="str" cm="1">
        <f t="array" aca="1" ref="AN99" ca="1">IFERROR(_xlfn.SINGLE(INDEX(Data!$A$1:AU$1009,_xlfn.AGGREGATE(15,6,(OFFSET(Data!$A$1,0,MATCH(AN$6,Data!$1:$1,0)-1,1000,1)=IF(AN$7="","Yes",AN$7))/(OFFSET(Data!$A$1,0,MATCH(AN$6,Data!$1:$1,0)-1,1000,1)=IF(AN$7="","Yes",AN$7))*ROW(Data!$C$1:$C$1009),ROW(AN99)-ROW(AN$7)),1)),"")</f>
        <v/>
      </c>
    </row>
    <row r="100" spans="1:40" ht="24" x14ac:dyDescent="0.4">
      <c r="A100" s="43" t="str">
        <f ca="1">IF(B100="","",IF(INDEX(Data!$BR:$BR,MATCH(B100,Data!$A:$A,0),1)=0,"",INDEX(Data!$BR:$BR,MATCH(B100,Data!$A:$A,0),1)))</f>
        <v/>
      </c>
      <c r="B100" s="43" t="str" cm="1">
        <f t="array" aca="1" ref="B100" ca="1">IFERROR(_xlfn.SINGLE(INDEX(Data!A$1:$A$1007,_xlfn.AGGREGATE(15,6,(OFFSET(Data!$A$1,0,MATCH(B$6,Data!$1:$1,0)-1,1000,1)=IF(B$7="","Yes",B$7))/(OFFSET(Data!$A$1,0,MATCH(B$6,Data!$1:$1,0)-1,1000,1)=IF(B$7="","Yes",B$7))*ROW(Data!$C$1:$C$1007),ROW(B100)-ROW(B$7)),1)),"")</f>
        <v/>
      </c>
      <c r="C100" s="43" t="str">
        <f ca="1">IF(D100="","",IF(INDEX(Data!$BR:$BR,MATCH(D100,Data!$A:$A,0),1)=0,"",INDEX(Data!$BR:$BR,MATCH(D100,Data!$A:$A,0),1)))</f>
        <v/>
      </c>
      <c r="D100" s="43" t="str" cm="1">
        <f t="array" aca="1" ref="D100" ca="1">IFERROR(_xlfn.SINGLE(INDEX(Data!$A$1:C$1007,_xlfn.AGGREGATE(15,6,(OFFSET(Data!$A$1,0,MATCH(D$6,Data!$1:$1,0)-1,1000,1)=IF(D$7="","Yes",D$7))/(OFFSET(Data!$A$1,0,MATCH(D$6,Data!$1:$1,0)-1,1000,1)=IF(D$7="","Yes",D$7))*ROW(Data!$C$1:$C$1007),ROW(D100)-ROW(D$7)),1)),"")</f>
        <v/>
      </c>
      <c r="E100" s="43" t="str">
        <f ca="1">IF(F100="","",IF(INDEX(Data!$BR:$BR,MATCH(F100,Data!$A:$A,0),1)=0,"",INDEX(Data!$BR:$BR,MATCH(F100,Data!$A:$A,0),1)))</f>
        <v/>
      </c>
      <c r="F100" s="43" t="str" cm="1">
        <f t="array" aca="1" ref="F100" ca="1">IFERROR(_xlfn.SINGLE(INDEX(Data!$A$1:E$1009,_xlfn.AGGREGATE(15,6,(OFFSET(Data!$A$1,0,MATCH(F$6,Data!$1:$1,0)-1,1000,1)=IF(F$7="","Yes",F$7))/(OFFSET(Data!$A$1,0,MATCH(F$6,Data!$1:$1,0)-1,1000,1)=IF(F$7="","Yes",F$7))*ROW(Data!$C$1:$C$1009),ROW(F100)-ROW(F$7)),1)),"")</f>
        <v/>
      </c>
      <c r="G100" s="43" t="str">
        <f ca="1">IF(H100="","",IF(INDEX(Data!$BR:$BR,MATCH(H100,Data!$A:$A,0),1)=0,"",INDEX(Data!$BR:$BR,MATCH(H100,Data!$A:$A,0),1)))</f>
        <v/>
      </c>
      <c r="H100" s="43" t="str" cm="1">
        <f t="array" aca="1" ref="H100" ca="1">IFERROR(_xlfn.SINGLE(INDEX(Data!$A$1:G$1009,_xlfn.AGGREGATE(15,6,(OFFSET(Data!$A$1,0,MATCH(H$6,Data!$1:$1,0)-1,1000,1)=IF(H$7="","Yes",H$7))/(OFFSET(Data!$A$1,0,MATCH(H$6,Data!$1:$1,0)-1,1000,1)=IF(H$7="","Yes",H$7))*ROW(Data!$C$1:$C$1009),ROW(H100)-ROW(H$7)),1)),"")</f>
        <v/>
      </c>
      <c r="I100" s="43" t="str">
        <f ca="1">IF(J100="","",IF(INDEX(Data!$BR:$BR,MATCH(J100,Data!$A:$A,0),1)=0,"",INDEX(Data!$BR:$BR,MATCH(J100,Data!$A:$A,0),1)))</f>
        <v/>
      </c>
      <c r="J100" s="43" t="str" cm="1">
        <f t="array" aca="1" ref="J100" ca="1">IFERROR(_xlfn.SINGLE(INDEX(Data!$A$1:J$1009,_xlfn.AGGREGATE(15,6,(OFFSET(Data!$A$1,0,MATCH(J$6,Data!$1:$1,0)-1,1000,1)=IF(J$7="","Yes",J$7))/(OFFSET(Data!$A$1,0,MATCH(J$6,Data!$1:$1,0)-1,1000,1)=IF(J$7="","Yes",J$7))*ROW(Data!$C$1:$C$1009),ROW(J100)-ROW(J$7)),1)),"")</f>
        <v/>
      </c>
      <c r="K100" s="43" t="str">
        <f ca="1">IF(L100="","",IF(INDEX(Data!$BR:$BR,MATCH(L100,Data!$A:$A,0),1)=0,"",INDEX(Data!$BR:$BR,MATCH(L100,Data!$A:$A,0),1)))</f>
        <v/>
      </c>
      <c r="L100" s="43" t="str" cm="1">
        <f t="array" aca="1" ref="L100" ca="1">IFERROR(_xlfn.SINGLE(INDEX(Data!$A$1:L$1009,_xlfn.AGGREGATE(15,6,(OFFSET(Data!$A$1,0,MATCH(L$6,Data!$1:$1,0)-1,1000,1)=IF(L$7="","Yes",L$7))/(OFFSET(Data!$A$1,0,MATCH(L$6,Data!$1:$1,0)-1,1000,1)=IF(L$7="","Yes",L$7))*ROW(Data!$C$1:$C$1009),ROW(L100)-ROW(L$7)),1)),"")</f>
        <v/>
      </c>
      <c r="M100" s="43" t="str">
        <f ca="1">IF(N100="","",IF(INDEX(Data!$BR:$BR,MATCH(N100,Data!$A:$A,0),1)=0,"",INDEX(Data!$BR:$BR,MATCH(N100,Data!$A:$A,0),1)))</f>
        <v/>
      </c>
      <c r="N100" s="43" t="str" cm="1">
        <f t="array" aca="1" ref="N100" ca="1">IFERROR(_xlfn.SINGLE(INDEX(Data!$A$1:N$1009,_xlfn.AGGREGATE(15,6,(OFFSET(Data!$A$1,0,MATCH(N$6,Data!$1:$1,0)-1,1000,1)=IF(N$7="","Yes",N$7))/(OFFSET(Data!$A$1,0,MATCH(N$6,Data!$1:$1,0)-1,1000,1)=IF(N$7="","Yes",N$7))*ROW(Data!$C$1:$C$1009),ROW(N100)-ROW(N$7)),1)),"")</f>
        <v/>
      </c>
      <c r="O100" s="43" t="str">
        <f ca="1">IF(P100="","",IF(INDEX(Data!$BR:$BR,MATCH(P100,Data!$A:$A,0),1)=0,"",INDEX(Data!$BR:$BR,MATCH(P100,Data!$A:$A,0),1)))</f>
        <v/>
      </c>
      <c r="P100" s="43" t="str" cm="1">
        <f t="array" aca="1" ref="P100" ca="1">IFERROR(_xlfn.SINGLE(INDEX(Data!$A$1:Q$1009,_xlfn.AGGREGATE(15,6,(OFFSET(Data!$A$1,0,MATCH(P$6,Data!$1:$1,0)-1,1000,1)=IF(P$7="","Yes",P$7))/(OFFSET(Data!$A$1,0,MATCH(P$6,Data!$1:$1,0)-1,1000,1)=IF(P$7="","Yes",P$7))*ROW(Data!$C$1:$C$1009),ROW(P100)-ROW(P$7)),1)),"")</f>
        <v>TruTV</v>
      </c>
      <c r="Q100" s="43" t="str">
        <f ca="1">IF(R100="","",IF(INDEX(Data!$BR:$BR,MATCH(R100,Data!$A:$A,0),1)=0,"",INDEX(Data!$BR:$BR,MATCH(R100,Data!$A:$A,0),1)))</f>
        <v/>
      </c>
      <c r="R100" s="43" t="str" cm="1">
        <f t="array" aca="1" ref="R100" ca="1">IFERROR(_xlfn.SINGLE(INDEX(Data!$A$1:R$1009,_xlfn.AGGREGATE(15,6,(OFFSET(Data!$A$1,0,MATCH(R$6,Data!$1:$1,0)-1,1000,1)=IF(R$7="","Yes",R$7))/(OFFSET(Data!$A$1,0,MATCH(R$6,Data!$1:$1,0)-1,1000,1)=IF(R$7="","Yes",R$7))*ROW(Data!$C$1:$C$1009),ROW(R100)-ROW(R$7)),1)),"")</f>
        <v>Olympic Channel</v>
      </c>
      <c r="S100" s="43" t="str">
        <f ca="1">IF(T100="","",IF(INDEX(Data!$BR:$BR,MATCH(T100,Data!$A:$A,0),1)=0,"",INDEX(Data!$BR:$BR,MATCH(T100,Data!$A:$A,0),1)))</f>
        <v/>
      </c>
      <c r="T100" s="43" t="str" cm="1">
        <f t="array" aca="1" ref="T100" ca="1">IFERROR(_xlfn.SINGLE(INDEX(Data!$A$1:S$1009,_xlfn.AGGREGATE(15,6,(OFFSET(Data!$A$1,0,MATCH(T$6,Data!$1:$1,0)-1,1000,1)=IF(T$7="","Yes",T$7))/(OFFSET(Data!$A$1,0,MATCH(T$6,Data!$1:$1,0)-1,1000,1)=IF(T$7="","Yes",T$7))*ROW(Data!$C$1:$C$1009),ROW(T100)-ROW(T$7)),1)),"")</f>
        <v>Nicktoons</v>
      </c>
      <c r="U100" s="43" t="str">
        <f ca="1">IF(V100="","",IF(INDEX(Data!$BR:$BR,MATCH(V100,Data!$A:$A,0),1)=0,"",INDEX(Data!$BR:$BR,MATCH(V100,Data!$A:$A,0),1)))</f>
        <v/>
      </c>
      <c r="V100" s="43" t="str" cm="1">
        <f t="array" aca="1" ref="V100" ca="1">IFERROR(_xlfn.SINGLE(INDEX(Data!$A$1:T$1009,_xlfn.AGGREGATE(15,6,(OFFSET(Data!$A$1,0,MATCH(V$6,Data!$1:$1,0)-1,1000,1)=IF(V$7="","Yes",V$7))/(OFFSET(Data!$A$1,0,MATCH(V$6,Data!$1:$1,0)-1,1000,1)=IF(V$7="","Yes",V$7))*ROW(Data!$C$1:$C$1009),ROW(V100)-ROW(V$7)),1)),"")</f>
        <v>National Geographic</v>
      </c>
      <c r="W100" s="43" t="str">
        <f ca="1">IF(X100="","",IF(INDEX(Data!$BR:$BR,MATCH(X100,Data!$A:$A,0),1)=0,"",INDEX(Data!$BR:$BR,MATCH(X100,Data!$A:$A,0),1)))</f>
        <v/>
      </c>
      <c r="X100" s="43" t="str" cm="1">
        <f t="array" aca="1" ref="X100" ca="1">IFERROR(_xlfn.SINGLE(INDEX(Data!$A$1:Y$1009,_xlfn.AGGREGATE(15,6,(OFFSET(Data!$A$1,0,MATCH(X$6,Data!$1:$1,0)-1,1000,1)=IF(X$7="","Yes",X$7))/(OFFSET(Data!$A$1,0,MATCH(X$6,Data!$1:$1,0)-1,1000,1)=IF(X$7="","Yes",X$7))*ROW(Data!$C$1:$C$1009),ROW(X100)-ROW(X$7)),1)),"")</f>
        <v>Unimas</v>
      </c>
      <c r="Y100" s="43" t="str">
        <f ca="1">IF(Z100="","",IF(INDEX(Data!$BR:$BR,MATCH(Z100,Data!$A:$A,0),1)=0,"",INDEX(Data!$BR:$BR,MATCH(Z100,Data!$A:$A,0),1)))</f>
        <v/>
      </c>
      <c r="Z100" s="43" t="str" cm="1">
        <f t="array" aca="1" ref="Z100" ca="1">IFERROR(_xlfn.SINGLE(INDEX(Data!$A$1:AA$1009,_xlfn.AGGREGATE(15,6,(OFFSET(Data!$A$1,0,MATCH(Z$6,Data!$1:$1,0)-1,1000,1)=IF(Z$7="","Yes",Z$7))/(OFFSET(Data!$A$1,0,MATCH(Z$6,Data!$1:$1,0)-1,1000,1)=IF(Z$7="","Yes",Z$7))*ROW(Data!$C$1:$C$1009),ROW(Z100)-ROW(Z$7)),1)),"")</f>
        <v>Universal Kids</v>
      </c>
      <c r="AA100" s="43" t="str">
        <f ca="1">IF(AB100="","",IF(INDEX(Data!$BR:$BR,MATCH(AB100,Data!$A:$A,0),1)=0,"",INDEX(Data!$BR:$BR,MATCH(AB100,Data!$A:$A,0),1)))</f>
        <v/>
      </c>
      <c r="AB100" s="43" t="str" cm="1">
        <f t="array" aca="1" ref="AB100" ca="1">IFERROR(_xlfn.SINGLE(INDEX(Data!$A$1:AC$1009,_xlfn.AGGREGATE(15,6,(OFFSET(Data!$A$1,0,MATCH(AB$6,Data!$1:$1,0)-1,1000,1)=IF(AB$7="","Yes",AB$7))/(OFFSET(Data!$A$1,0,MATCH(AB$6,Data!$1:$1,0)-1,1000,1)=IF(AB$7="","Yes",AB$7))*ROW(Data!$C$1:$C$1009),ROW(AB100)-ROW(AB$7)),1)),"")</f>
        <v/>
      </c>
      <c r="AC100" s="43" t="str">
        <f ca="1">IF(AD100="","",IF(INDEX(Data!$BR:$BR,MATCH(AD100,Data!$A:$A,0),1)=0,"",INDEX(Data!$BR:$BR,MATCH(AD100,Data!$A:$A,0),1)))</f>
        <v/>
      </c>
      <c r="AD100" s="43" t="str" cm="1">
        <f t="array" aca="1" ref="AD100" ca="1">IFERROR(_xlfn.SINGLE(INDEX(Data!$A$1:AE$1009,_xlfn.AGGREGATE(15,6,(OFFSET(Data!$A$1,0,MATCH(AD$6,Data!$1:$1,0)-1,1000,1)=IF(AD$7="","Yes",AD$7))/(OFFSET(Data!$A$1,0,MATCH(AD$6,Data!$1:$1,0)-1,1000,1)=IF(AD$7="","Yes",AD$7))*ROW(Data!$C$1:$C$1009),ROW(AD100)-ROW(AD$7)),1)),"")</f>
        <v>TUDNxtra8</v>
      </c>
      <c r="AE100" s="43" t="str">
        <f ca="1">IF(AF100="","",IF(INDEX(Data!$BR:$BR,MATCH(AF100,Data!$A:$A,0),1)=0,"",INDEX(Data!$BR:$BR,MATCH(AF100,Data!$A:$A,0),1)))</f>
        <v/>
      </c>
      <c r="AF100" s="43" t="str" cm="1">
        <f t="array" aca="1" ref="AF100" ca="1">IFERROR(_xlfn.SINGLE(INDEX(Data!$A$1:AM$1009,_xlfn.AGGREGATE(15,6,(OFFSET(Data!$A$1,0,MATCH(AF$6,Data!$1:$1,0)-1,1000,1)=IF(AF$7="","Yes",AF$7))/(OFFSET(Data!$A$1,0,MATCH(AF$6,Data!$1:$1,0)-1,1000,1)=IF(AF$7="","Yes",AF$7))*ROW(Data!$C$1:$C$1009),ROW(AF100)-ROW(AF$7)),1)),"")</f>
        <v/>
      </c>
      <c r="AG100" s="43" t="str">
        <f ca="1">IF(AH100="","",IF(INDEX(Data!$BR:$BR,MATCH(AH100,Data!$A:$A,0),1)=0,"",INDEX(Data!$BR:$BR,MATCH(AH100,Data!$A:$A,0),1)))</f>
        <v/>
      </c>
      <c r="AH100" s="43" t="str" cm="1">
        <f t="array" aca="1" ref="AH100" ca="1">IFERROR(_xlfn.SINGLE(INDEX(Data!$A$1:AO$1009,_xlfn.AGGREGATE(15,6,(OFFSET(Data!$A$1,0,MATCH(AH$6,Data!$1:$1,0)-1,1000,1)=IF(AH$7="","Yes",AH$7))/(OFFSET(Data!$A$1,0,MATCH(AH$6,Data!$1:$1,0)-1,1000,1)=IF(AH$7="","Yes",AH$7))*ROW(Data!$C$1:$C$1009),ROW(AH100)-ROW(AH$7)),1)),"")</f>
        <v/>
      </c>
      <c r="AI100" s="43" t="str">
        <f ca="1">IF(AJ100="","",IF(INDEX(Data!$BR:$BR,MATCH(AJ100,Data!$A:$A,0),1)=0,"",INDEX(Data!$BR:$BR,MATCH(AJ100,Data!$A:$A,0),1)))</f>
        <v/>
      </c>
      <c r="AJ100" s="43" t="str" cm="1">
        <f t="array" aca="1" ref="AJ100" ca="1">IFERROR(_xlfn.SINGLE(INDEX(Data!$A$1:AQ$1009,_xlfn.AGGREGATE(15,6,(OFFSET(Data!$A$1,0,MATCH(AJ$6,Data!$1:$1,0)-1,1000,1)=IF(AJ$7="","Yes",AJ$7))/(OFFSET(Data!$A$1,0,MATCH(AJ$6,Data!$1:$1,0)-1,1000,1)=IF(AJ$7="","Yes",AJ$7))*ROW(Data!$C$1:$C$1009),ROW(AJ100)-ROW(AJ$7)),1)),"")</f>
        <v/>
      </c>
      <c r="AK100" s="43" t="str">
        <f ca="1">IF(AL100="","",IF(INDEX(Data!$BR:$BR,MATCH(AL100,Data!$A:$A,0),1)=0,"",INDEX(Data!$BR:$BR,MATCH(AL100,Data!$A:$A,0),1)))</f>
        <v/>
      </c>
      <c r="AL100" s="43" t="str" cm="1">
        <f t="array" aca="1" ref="AL100" ca="1">IFERROR(_xlfn.SINGLE(INDEX(Data!$A$1:AS$1009,_xlfn.AGGREGATE(15,6,(OFFSET(Data!$A$1,0,MATCH(AL$6,Data!$1:$1,0)-1,1000,1)=IF(AL$7="","Yes",AL$7))/(OFFSET(Data!$A$1,0,MATCH(AL$6,Data!$1:$1,0)-1,1000,1)=IF(AL$7="","Yes",AL$7))*ROW(Data!$C$1:$C$1009),ROW(AL100)-ROW(AL$7)),1)),"")</f>
        <v/>
      </c>
      <c r="AM100" s="43" t="str">
        <f ca="1">IF(AN100="","",IF(INDEX(Data!$BR:$BR,MATCH(AN100,Data!$A:$A,0),1)=0,"",INDEX(Data!$BR:$BR,MATCH(AN100,Data!$A:$A,0),1)))</f>
        <v/>
      </c>
      <c r="AN100" s="43" t="str" cm="1">
        <f t="array" aca="1" ref="AN100" ca="1">IFERROR(_xlfn.SINGLE(INDEX(Data!$A$1:AU$1009,_xlfn.AGGREGATE(15,6,(OFFSET(Data!$A$1,0,MATCH(AN$6,Data!$1:$1,0)-1,1000,1)=IF(AN$7="","Yes",AN$7))/(OFFSET(Data!$A$1,0,MATCH(AN$6,Data!$1:$1,0)-1,1000,1)=IF(AN$7="","Yes",AN$7))*ROW(Data!$C$1:$C$1009),ROW(AN100)-ROW(AN$7)),1)),"")</f>
        <v/>
      </c>
    </row>
    <row r="101" spans="1:40" ht="24" x14ac:dyDescent="0.4">
      <c r="A101" s="43" t="str">
        <f ca="1">IF(B101="","",IF(INDEX(Data!$BR:$BR,MATCH(B101,Data!$A:$A,0),1)=0,"",INDEX(Data!$BR:$BR,MATCH(B101,Data!$A:$A,0),1)))</f>
        <v/>
      </c>
      <c r="B101" s="43" t="str" cm="1">
        <f t="array" aca="1" ref="B101" ca="1">IFERROR(_xlfn.SINGLE(INDEX(Data!A$1:$A$1007,_xlfn.AGGREGATE(15,6,(OFFSET(Data!$A$1,0,MATCH(B$6,Data!$1:$1,0)-1,1000,1)=IF(B$7="","Yes",B$7))/(OFFSET(Data!$A$1,0,MATCH(B$6,Data!$1:$1,0)-1,1000,1)=IF(B$7="","Yes",B$7))*ROW(Data!$C$1:$C$1007),ROW(B101)-ROW(B$7)),1)),"")</f>
        <v/>
      </c>
      <c r="C101" s="43" t="str">
        <f ca="1">IF(D101="","",IF(INDEX(Data!$BR:$BR,MATCH(D101,Data!$A:$A,0),1)=0,"",INDEX(Data!$BR:$BR,MATCH(D101,Data!$A:$A,0),1)))</f>
        <v/>
      </c>
      <c r="D101" s="43" t="str" cm="1">
        <f t="array" aca="1" ref="D101" ca="1">IFERROR(_xlfn.SINGLE(INDEX(Data!$A$1:C$1007,_xlfn.AGGREGATE(15,6,(OFFSET(Data!$A$1,0,MATCH(D$6,Data!$1:$1,0)-1,1000,1)=IF(D$7="","Yes",D$7))/(OFFSET(Data!$A$1,0,MATCH(D$6,Data!$1:$1,0)-1,1000,1)=IF(D$7="","Yes",D$7))*ROW(Data!$C$1:$C$1007),ROW(D101)-ROW(D$7)),1)),"")</f>
        <v/>
      </c>
      <c r="E101" s="43" t="str">
        <f ca="1">IF(F101="","",IF(INDEX(Data!$BR:$BR,MATCH(F101,Data!$A:$A,0),1)=0,"",INDEX(Data!$BR:$BR,MATCH(F101,Data!$A:$A,0),1)))</f>
        <v/>
      </c>
      <c r="F101" s="43" t="str" cm="1">
        <f t="array" aca="1" ref="F101" ca="1">IFERROR(_xlfn.SINGLE(INDEX(Data!$A$1:E$1009,_xlfn.AGGREGATE(15,6,(OFFSET(Data!$A$1,0,MATCH(F$6,Data!$1:$1,0)-1,1000,1)=IF(F$7="","Yes",F$7))/(OFFSET(Data!$A$1,0,MATCH(F$6,Data!$1:$1,0)-1,1000,1)=IF(F$7="","Yes",F$7))*ROW(Data!$C$1:$C$1009),ROW(F101)-ROW(F$7)),1)),"")</f>
        <v/>
      </c>
      <c r="G101" s="43" t="str">
        <f ca="1">IF(H101="","",IF(INDEX(Data!$BR:$BR,MATCH(H101,Data!$A:$A,0),1)=0,"",INDEX(Data!$BR:$BR,MATCH(H101,Data!$A:$A,0),1)))</f>
        <v/>
      </c>
      <c r="H101" s="43" t="str" cm="1">
        <f t="array" aca="1" ref="H101" ca="1">IFERROR(_xlfn.SINGLE(INDEX(Data!$A$1:G$1009,_xlfn.AGGREGATE(15,6,(OFFSET(Data!$A$1,0,MATCH(H$6,Data!$1:$1,0)-1,1000,1)=IF(H$7="","Yes",H$7))/(OFFSET(Data!$A$1,0,MATCH(H$6,Data!$1:$1,0)-1,1000,1)=IF(H$7="","Yes",H$7))*ROW(Data!$C$1:$C$1009),ROW(H101)-ROW(H$7)),1)),"")</f>
        <v/>
      </c>
      <c r="I101" s="43" t="str">
        <f ca="1">IF(J101="","",IF(INDEX(Data!$BR:$BR,MATCH(J101,Data!$A:$A,0),1)=0,"",INDEX(Data!$BR:$BR,MATCH(J101,Data!$A:$A,0),1)))</f>
        <v/>
      </c>
      <c r="J101" s="43" t="str" cm="1">
        <f t="array" aca="1" ref="J101" ca="1">IFERROR(_xlfn.SINGLE(INDEX(Data!$A$1:J$1009,_xlfn.AGGREGATE(15,6,(OFFSET(Data!$A$1,0,MATCH(J$6,Data!$1:$1,0)-1,1000,1)=IF(J$7="","Yes",J$7))/(OFFSET(Data!$A$1,0,MATCH(J$6,Data!$1:$1,0)-1,1000,1)=IF(J$7="","Yes",J$7))*ROW(Data!$C$1:$C$1009),ROW(J101)-ROW(J$7)),1)),"")</f>
        <v/>
      </c>
      <c r="K101" s="43" t="str">
        <f ca="1">IF(L101="","",IF(INDEX(Data!$BR:$BR,MATCH(L101,Data!$A:$A,0),1)=0,"",INDEX(Data!$BR:$BR,MATCH(L101,Data!$A:$A,0),1)))</f>
        <v/>
      </c>
      <c r="L101" s="43" t="str" cm="1">
        <f t="array" aca="1" ref="L101" ca="1">IFERROR(_xlfn.SINGLE(INDEX(Data!$A$1:L$1009,_xlfn.AGGREGATE(15,6,(OFFSET(Data!$A$1,0,MATCH(L$6,Data!$1:$1,0)-1,1000,1)=IF(L$7="","Yes",L$7))/(OFFSET(Data!$A$1,0,MATCH(L$6,Data!$1:$1,0)-1,1000,1)=IF(L$7="","Yes",L$7))*ROW(Data!$C$1:$C$1009),ROW(L101)-ROW(L$7)),1)),"")</f>
        <v/>
      </c>
      <c r="M101" s="43" t="str">
        <f ca="1">IF(N101="","",IF(INDEX(Data!$BR:$BR,MATCH(N101,Data!$A:$A,0),1)=0,"",INDEX(Data!$BR:$BR,MATCH(N101,Data!$A:$A,0),1)))</f>
        <v/>
      </c>
      <c r="N101" s="43" t="str" cm="1">
        <f t="array" aca="1" ref="N101" ca="1">IFERROR(_xlfn.SINGLE(INDEX(Data!$A$1:N$1009,_xlfn.AGGREGATE(15,6,(OFFSET(Data!$A$1,0,MATCH(N$6,Data!$1:$1,0)-1,1000,1)=IF(N$7="","Yes",N$7))/(OFFSET(Data!$A$1,0,MATCH(N$6,Data!$1:$1,0)-1,1000,1)=IF(N$7="","Yes",N$7))*ROW(Data!$C$1:$C$1009),ROW(N101)-ROW(N$7)),1)),"")</f>
        <v/>
      </c>
      <c r="O101" s="43" t="str">
        <f ca="1">IF(P101="","",IF(INDEX(Data!$BR:$BR,MATCH(P101,Data!$A:$A,0),1)=0,"",INDEX(Data!$BR:$BR,MATCH(P101,Data!$A:$A,0),1)))</f>
        <v/>
      </c>
      <c r="P101" s="43" t="str" cm="1">
        <f t="array" aca="1" ref="P101" ca="1">IFERROR(_xlfn.SINGLE(INDEX(Data!$A$1:Q$1009,_xlfn.AGGREGATE(15,6,(OFFSET(Data!$A$1,0,MATCH(P$6,Data!$1:$1,0)-1,1000,1)=IF(P$7="","Yes",P$7))/(OFFSET(Data!$A$1,0,MATCH(P$6,Data!$1:$1,0)-1,1000,1)=IF(P$7="","Yes",P$7))*ROW(Data!$C$1:$C$1009),ROW(P101)-ROW(P$7)),1)),"")</f>
        <v>Turner Classic Movies</v>
      </c>
      <c r="Q101" s="43" t="str">
        <f ca="1">IF(R101="","",IF(INDEX(Data!$BR:$BR,MATCH(R101,Data!$A:$A,0),1)=0,"",INDEX(Data!$BR:$BR,MATCH(R101,Data!$A:$A,0),1)))</f>
        <v/>
      </c>
      <c r="R101" s="43" t="str" cm="1">
        <f t="array" aca="1" ref="R101" ca="1">IFERROR(_xlfn.SINGLE(INDEX(Data!$A$1:R$1009,_xlfn.AGGREGATE(15,6,(OFFSET(Data!$A$1,0,MATCH(R$6,Data!$1:$1,0)-1,1000,1)=IF(R$7="","Yes",R$7))/(OFFSET(Data!$A$1,0,MATCH(R$6,Data!$1:$1,0)-1,1000,1)=IF(R$7="","Yes",R$7))*ROW(Data!$C$1:$C$1009),ROW(R101)-ROW(R$7)),1)),"")</f>
        <v>One American News</v>
      </c>
      <c r="S101" s="43" t="str">
        <f ca="1">IF(T101="","",IF(INDEX(Data!$BR:$BR,MATCH(T101,Data!$A:$A,0),1)=0,"",INDEX(Data!$BR:$BR,MATCH(T101,Data!$A:$A,0),1)))</f>
        <v/>
      </c>
      <c r="T101" s="43" t="str" cm="1">
        <f t="array" aca="1" ref="T101" ca="1">IFERROR(_xlfn.SINGLE(INDEX(Data!$A$1:S$1009,_xlfn.AGGREGATE(15,6,(OFFSET(Data!$A$1,0,MATCH(T$6,Data!$1:$1,0)-1,1000,1)=IF(T$7="","Yes",T$7))/(OFFSET(Data!$A$1,0,MATCH(T$6,Data!$1:$1,0)-1,1000,1)=IF(T$7="","Yes",T$7))*ROW(Data!$C$1:$C$1009),ROW(T101)-ROW(T$7)),1)),"")</f>
        <v>Olympic Channel</v>
      </c>
      <c r="U101" s="43" t="str">
        <f ca="1">IF(V101="","",IF(INDEX(Data!$BR:$BR,MATCH(V101,Data!$A:$A,0),1)=0,"",INDEX(Data!$BR:$BR,MATCH(V101,Data!$A:$A,0),1)))</f>
        <v/>
      </c>
      <c r="V101" s="43" t="str" cm="1">
        <f t="array" aca="1" ref="V101" ca="1">IFERROR(_xlfn.SINGLE(INDEX(Data!$A$1:T$1009,_xlfn.AGGREGATE(15,6,(OFFSET(Data!$A$1,0,MATCH(V$6,Data!$1:$1,0)-1,1000,1)=IF(V$7="","Yes",V$7))/(OFFSET(Data!$A$1,0,MATCH(V$6,Data!$1:$1,0)-1,1000,1)=IF(V$7="","Yes",V$7))*ROW(Data!$C$1:$C$1009),ROW(V101)-ROW(V$7)),1)),"")</f>
        <v>NBA TV</v>
      </c>
      <c r="W101" s="43" t="str">
        <f ca="1">IF(X101="","",IF(INDEX(Data!$BR:$BR,MATCH(X101,Data!$A:$A,0),1)=0,"",INDEX(Data!$BR:$BR,MATCH(X101,Data!$A:$A,0),1)))</f>
        <v/>
      </c>
      <c r="X101" s="43" t="str" cm="1">
        <f t="array" aca="1" ref="X101" ca="1">IFERROR(_xlfn.SINGLE(INDEX(Data!$A$1:Y$1009,_xlfn.AGGREGATE(15,6,(OFFSET(Data!$A$1,0,MATCH(X$6,Data!$1:$1,0)-1,1000,1)=IF(X$7="","Yes",X$7))/(OFFSET(Data!$A$1,0,MATCH(X$6,Data!$1:$1,0)-1,1000,1)=IF(X$7="","Yes",X$7))*ROW(Data!$C$1:$C$1009),ROW(X101)-ROW(X$7)),1)),"")</f>
        <v>Universo</v>
      </c>
      <c r="Y101" s="43" t="str">
        <f ca="1">IF(Z101="","",IF(INDEX(Data!$BR:$BR,MATCH(Z101,Data!$A:$A,0),1)=0,"",INDEX(Data!$BR:$BR,MATCH(Z101,Data!$A:$A,0),1)))</f>
        <v/>
      </c>
      <c r="Z101" s="43" t="str" cm="1">
        <f t="array" aca="1" ref="Z101" ca="1">IFERROR(_xlfn.SINGLE(INDEX(Data!$A$1:AA$1009,_xlfn.AGGREGATE(15,6,(OFFSET(Data!$A$1,0,MATCH(Z$6,Data!$1:$1,0)-1,1000,1)=IF(Z$7="","Yes",Z$7))/(OFFSET(Data!$A$1,0,MATCH(Z$6,Data!$1:$1,0)-1,1000,1)=IF(Z$7="","Yes",Z$7))*ROW(Data!$C$1:$C$1009),ROW(Z101)-ROW(Z$7)),1)),"")</f>
        <v>Universo</v>
      </c>
      <c r="AA101" s="43" t="str">
        <f ca="1">IF(AB101="","",IF(INDEX(Data!$BR:$BR,MATCH(AB101,Data!$A:$A,0),1)=0,"",INDEX(Data!$BR:$BR,MATCH(AB101,Data!$A:$A,0),1)))</f>
        <v/>
      </c>
      <c r="AB101" s="43" t="str" cm="1">
        <f t="array" aca="1" ref="AB101" ca="1">IFERROR(_xlfn.SINGLE(INDEX(Data!$A$1:AC$1009,_xlfn.AGGREGATE(15,6,(OFFSET(Data!$A$1,0,MATCH(AB$6,Data!$1:$1,0)-1,1000,1)=IF(AB$7="","Yes",AB$7))/(OFFSET(Data!$A$1,0,MATCH(AB$6,Data!$1:$1,0)-1,1000,1)=IF(AB$7="","Yes",AB$7))*ROW(Data!$C$1:$C$1009),ROW(AB101)-ROW(AB$7)),1)),"")</f>
        <v/>
      </c>
      <c r="AC101" s="43" t="str">
        <f ca="1">IF(AD101="","",IF(INDEX(Data!$BR:$BR,MATCH(AD101,Data!$A:$A,0),1)=0,"",INDEX(Data!$BR:$BR,MATCH(AD101,Data!$A:$A,0),1)))</f>
        <v/>
      </c>
      <c r="AD101" s="43" t="str" cm="1">
        <f t="array" aca="1" ref="AD101" ca="1">IFERROR(_xlfn.SINGLE(INDEX(Data!$A$1:AE$1009,_xlfn.AGGREGATE(15,6,(OFFSET(Data!$A$1,0,MATCH(AD$6,Data!$1:$1,0)-1,1000,1)=IF(AD$7="","Yes",AD$7))/(OFFSET(Data!$A$1,0,MATCH(AD$6,Data!$1:$1,0)-1,1000,1)=IF(AD$7="","Yes",AD$7))*ROW(Data!$C$1:$C$1009),ROW(AD101)-ROW(AD$7)),1)),"")</f>
        <v>TUDNxtra9</v>
      </c>
      <c r="AE101" s="43" t="str">
        <f ca="1">IF(AF101="","",IF(INDEX(Data!$BR:$BR,MATCH(AF101,Data!$A:$A,0),1)=0,"",INDEX(Data!$BR:$BR,MATCH(AF101,Data!$A:$A,0),1)))</f>
        <v/>
      </c>
      <c r="AF101" s="43" t="str" cm="1">
        <f t="array" aca="1" ref="AF101" ca="1">IFERROR(_xlfn.SINGLE(INDEX(Data!$A$1:AM$1009,_xlfn.AGGREGATE(15,6,(OFFSET(Data!$A$1,0,MATCH(AF$6,Data!$1:$1,0)-1,1000,1)=IF(AF$7="","Yes",AF$7))/(OFFSET(Data!$A$1,0,MATCH(AF$6,Data!$1:$1,0)-1,1000,1)=IF(AF$7="","Yes",AF$7))*ROW(Data!$C$1:$C$1009),ROW(AF101)-ROW(AF$7)),1)),"")</f>
        <v/>
      </c>
      <c r="AG101" s="43" t="str">
        <f ca="1">IF(AH101="","",IF(INDEX(Data!$BR:$BR,MATCH(AH101,Data!$A:$A,0),1)=0,"",INDEX(Data!$BR:$BR,MATCH(AH101,Data!$A:$A,0),1)))</f>
        <v/>
      </c>
      <c r="AH101" s="43" t="str" cm="1">
        <f t="array" aca="1" ref="AH101" ca="1">IFERROR(_xlfn.SINGLE(INDEX(Data!$A$1:AO$1009,_xlfn.AGGREGATE(15,6,(OFFSET(Data!$A$1,0,MATCH(AH$6,Data!$1:$1,0)-1,1000,1)=IF(AH$7="","Yes",AH$7))/(OFFSET(Data!$A$1,0,MATCH(AH$6,Data!$1:$1,0)-1,1000,1)=IF(AH$7="","Yes",AH$7))*ROW(Data!$C$1:$C$1009),ROW(AH101)-ROW(AH$7)),1)),"")</f>
        <v/>
      </c>
      <c r="AI101" s="43" t="str">
        <f ca="1">IF(AJ101="","",IF(INDEX(Data!$BR:$BR,MATCH(AJ101,Data!$A:$A,0),1)=0,"",INDEX(Data!$BR:$BR,MATCH(AJ101,Data!$A:$A,0),1)))</f>
        <v/>
      </c>
      <c r="AJ101" s="43" t="str" cm="1">
        <f t="array" aca="1" ref="AJ101" ca="1">IFERROR(_xlfn.SINGLE(INDEX(Data!$A$1:AQ$1009,_xlfn.AGGREGATE(15,6,(OFFSET(Data!$A$1,0,MATCH(AJ$6,Data!$1:$1,0)-1,1000,1)=IF(AJ$7="","Yes",AJ$7))/(OFFSET(Data!$A$1,0,MATCH(AJ$6,Data!$1:$1,0)-1,1000,1)=IF(AJ$7="","Yes",AJ$7))*ROW(Data!$C$1:$C$1009),ROW(AJ101)-ROW(AJ$7)),1)),"")</f>
        <v/>
      </c>
      <c r="AK101" s="43" t="str">
        <f ca="1">IF(AL101="","",IF(INDEX(Data!$BR:$BR,MATCH(AL101,Data!$A:$A,0),1)=0,"",INDEX(Data!$BR:$BR,MATCH(AL101,Data!$A:$A,0),1)))</f>
        <v/>
      </c>
      <c r="AL101" s="43" t="str" cm="1">
        <f t="array" aca="1" ref="AL101" ca="1">IFERROR(_xlfn.SINGLE(INDEX(Data!$A$1:AS$1009,_xlfn.AGGREGATE(15,6,(OFFSET(Data!$A$1,0,MATCH(AL$6,Data!$1:$1,0)-1,1000,1)=IF(AL$7="","Yes",AL$7))/(OFFSET(Data!$A$1,0,MATCH(AL$6,Data!$1:$1,0)-1,1000,1)=IF(AL$7="","Yes",AL$7))*ROW(Data!$C$1:$C$1009),ROW(AL101)-ROW(AL$7)),1)),"")</f>
        <v/>
      </c>
      <c r="AM101" s="43" t="str">
        <f ca="1">IF(AN101="","",IF(INDEX(Data!$BR:$BR,MATCH(AN101,Data!$A:$A,0),1)=0,"",INDEX(Data!$BR:$BR,MATCH(AN101,Data!$A:$A,0),1)))</f>
        <v/>
      </c>
      <c r="AN101" s="43" t="str" cm="1">
        <f t="array" aca="1" ref="AN101" ca="1">IFERROR(_xlfn.SINGLE(INDEX(Data!$A$1:AU$1009,_xlfn.AGGREGATE(15,6,(OFFSET(Data!$A$1,0,MATCH(AN$6,Data!$1:$1,0)-1,1000,1)=IF(AN$7="","Yes",AN$7))/(OFFSET(Data!$A$1,0,MATCH(AN$6,Data!$1:$1,0)-1,1000,1)=IF(AN$7="","Yes",AN$7))*ROW(Data!$C$1:$C$1009),ROW(AN101)-ROW(AN$7)),1)),"")</f>
        <v/>
      </c>
    </row>
    <row r="102" spans="1:40" ht="24" x14ac:dyDescent="0.4">
      <c r="A102" s="43" t="str">
        <f ca="1">IF(B102="","",IF(INDEX(Data!$BR:$BR,MATCH(B102,Data!$A:$A,0),1)=0,"",INDEX(Data!$BR:$BR,MATCH(B102,Data!$A:$A,0),1)))</f>
        <v/>
      </c>
      <c r="B102" s="43" t="str" cm="1">
        <f t="array" aca="1" ref="B102" ca="1">IFERROR(_xlfn.SINGLE(INDEX(Data!A$1:$A$1007,_xlfn.AGGREGATE(15,6,(OFFSET(Data!$A$1,0,MATCH(B$6,Data!$1:$1,0)-1,1000,1)=IF(B$7="","Yes",B$7))/(OFFSET(Data!$A$1,0,MATCH(B$6,Data!$1:$1,0)-1,1000,1)=IF(B$7="","Yes",B$7))*ROW(Data!$C$1:$C$1007),ROW(B102)-ROW(B$7)),1)),"")</f>
        <v/>
      </c>
      <c r="C102" s="43" t="str">
        <f ca="1">IF(D102="","",IF(INDEX(Data!$BR:$BR,MATCH(D102,Data!$A:$A,0),1)=0,"",INDEX(Data!$BR:$BR,MATCH(D102,Data!$A:$A,0),1)))</f>
        <v/>
      </c>
      <c r="D102" s="43" t="str" cm="1">
        <f t="array" aca="1" ref="D102" ca="1">IFERROR(_xlfn.SINGLE(INDEX(Data!$A$1:C$1007,_xlfn.AGGREGATE(15,6,(OFFSET(Data!$A$1,0,MATCH(D$6,Data!$1:$1,0)-1,1000,1)=IF(D$7="","Yes",D$7))/(OFFSET(Data!$A$1,0,MATCH(D$6,Data!$1:$1,0)-1,1000,1)=IF(D$7="","Yes",D$7))*ROW(Data!$C$1:$C$1007),ROW(D102)-ROW(D$7)),1)),"")</f>
        <v/>
      </c>
      <c r="E102" s="43" t="str">
        <f ca="1">IF(F102="","",IF(INDEX(Data!$BR:$BR,MATCH(F102,Data!$A:$A,0),1)=0,"",INDEX(Data!$BR:$BR,MATCH(F102,Data!$A:$A,0),1)))</f>
        <v/>
      </c>
      <c r="F102" s="43" t="str" cm="1">
        <f t="array" aca="1" ref="F102" ca="1">IFERROR(_xlfn.SINGLE(INDEX(Data!$A$1:E$1009,_xlfn.AGGREGATE(15,6,(OFFSET(Data!$A$1,0,MATCH(F$6,Data!$1:$1,0)-1,1000,1)=IF(F$7="","Yes",F$7))/(OFFSET(Data!$A$1,0,MATCH(F$6,Data!$1:$1,0)-1,1000,1)=IF(F$7="","Yes",F$7))*ROW(Data!$C$1:$C$1009),ROW(F102)-ROW(F$7)),1)),"")</f>
        <v/>
      </c>
      <c r="G102" s="43" t="str">
        <f ca="1">IF(H102="","",IF(INDEX(Data!$BR:$BR,MATCH(H102,Data!$A:$A,0),1)=0,"",INDEX(Data!$BR:$BR,MATCH(H102,Data!$A:$A,0),1)))</f>
        <v/>
      </c>
      <c r="H102" s="43" t="str" cm="1">
        <f t="array" aca="1" ref="H102" ca="1">IFERROR(_xlfn.SINGLE(INDEX(Data!$A$1:G$1009,_xlfn.AGGREGATE(15,6,(OFFSET(Data!$A$1,0,MATCH(H$6,Data!$1:$1,0)-1,1000,1)=IF(H$7="","Yes",H$7))/(OFFSET(Data!$A$1,0,MATCH(H$6,Data!$1:$1,0)-1,1000,1)=IF(H$7="","Yes",H$7))*ROW(Data!$C$1:$C$1009),ROW(H102)-ROW(H$7)),1)),"")</f>
        <v/>
      </c>
      <c r="I102" s="43" t="str">
        <f ca="1">IF(J102="","",IF(INDEX(Data!$BR:$BR,MATCH(J102,Data!$A:$A,0),1)=0,"",INDEX(Data!$BR:$BR,MATCH(J102,Data!$A:$A,0),1)))</f>
        <v/>
      </c>
      <c r="J102" s="43" t="str" cm="1">
        <f t="array" aca="1" ref="J102" ca="1">IFERROR(_xlfn.SINGLE(INDEX(Data!$A$1:J$1009,_xlfn.AGGREGATE(15,6,(OFFSET(Data!$A$1,0,MATCH(J$6,Data!$1:$1,0)-1,1000,1)=IF(J$7="","Yes",J$7))/(OFFSET(Data!$A$1,0,MATCH(J$6,Data!$1:$1,0)-1,1000,1)=IF(J$7="","Yes",J$7))*ROW(Data!$C$1:$C$1009),ROW(J102)-ROW(J$7)),1)),"")</f>
        <v/>
      </c>
      <c r="K102" s="43" t="str">
        <f ca="1">IF(L102="","",IF(INDEX(Data!$BR:$BR,MATCH(L102,Data!$A:$A,0),1)=0,"",INDEX(Data!$BR:$BR,MATCH(L102,Data!$A:$A,0),1)))</f>
        <v/>
      </c>
      <c r="L102" s="43" t="str" cm="1">
        <f t="array" aca="1" ref="L102" ca="1">IFERROR(_xlfn.SINGLE(INDEX(Data!$A$1:L$1009,_xlfn.AGGREGATE(15,6,(OFFSET(Data!$A$1,0,MATCH(L$6,Data!$1:$1,0)-1,1000,1)=IF(L$7="","Yes",L$7))/(OFFSET(Data!$A$1,0,MATCH(L$6,Data!$1:$1,0)-1,1000,1)=IF(L$7="","Yes",L$7))*ROW(Data!$C$1:$C$1009),ROW(L102)-ROW(L$7)),1)),"")</f>
        <v/>
      </c>
      <c r="M102" s="43" t="str">
        <f ca="1">IF(N102="","",IF(INDEX(Data!$BR:$BR,MATCH(N102,Data!$A:$A,0),1)=0,"",INDEX(Data!$BR:$BR,MATCH(N102,Data!$A:$A,0),1)))</f>
        <v/>
      </c>
      <c r="N102" s="43" t="str" cm="1">
        <f t="array" aca="1" ref="N102" ca="1">IFERROR(_xlfn.SINGLE(INDEX(Data!$A$1:N$1009,_xlfn.AGGREGATE(15,6,(OFFSET(Data!$A$1,0,MATCH(N$6,Data!$1:$1,0)-1,1000,1)=IF(N$7="","Yes",N$7))/(OFFSET(Data!$A$1,0,MATCH(N$6,Data!$1:$1,0)-1,1000,1)=IF(N$7="","Yes",N$7))*ROW(Data!$C$1:$C$1009),ROW(N102)-ROW(N$7)),1)),"")</f>
        <v/>
      </c>
      <c r="O102" s="43" t="str">
        <f ca="1">IF(P102="","",IF(INDEX(Data!$BR:$BR,MATCH(P102,Data!$A:$A,0),1)=0,"",INDEX(Data!$BR:$BR,MATCH(P102,Data!$A:$A,0),1)))</f>
        <v/>
      </c>
      <c r="P102" s="43" t="str" cm="1">
        <f t="array" aca="1" ref="P102" ca="1">IFERROR(_xlfn.SINGLE(INDEX(Data!$A$1:Q$1009,_xlfn.AGGREGATE(15,6,(OFFSET(Data!$A$1,0,MATCH(P$6,Data!$1:$1,0)-1,1000,1)=IF(P$7="","Yes",P$7))/(OFFSET(Data!$A$1,0,MATCH(P$6,Data!$1:$1,0)-1,1000,1)=IF(P$7="","Yes",P$7))*ROW(Data!$C$1:$C$1009),ROW(P102)-ROW(P$7)),1)),"")</f>
        <v>TV Land</v>
      </c>
      <c r="Q102" s="43" t="str">
        <f ca="1">IF(R102="","",IF(INDEX(Data!$BR:$BR,MATCH(R102,Data!$A:$A,0),1)=0,"",INDEX(Data!$BR:$BR,MATCH(R102,Data!$A:$A,0),1)))</f>
        <v/>
      </c>
      <c r="R102" s="43" t="str" cm="1">
        <f t="array" aca="1" ref="R102" ca="1">IFERROR(_xlfn.SINGLE(INDEX(Data!$A$1:R$1009,_xlfn.AGGREGATE(15,6,(OFFSET(Data!$A$1,0,MATCH(R$6,Data!$1:$1,0)-1,1000,1)=IF(R$7="","Yes",R$7))/(OFFSET(Data!$A$1,0,MATCH(R$6,Data!$1:$1,0)-1,1000,1)=IF(R$7="","Yes",R$7))*ROW(Data!$C$1:$C$1009),ROW(R102)-ROW(R$7)),1)),"")</f>
        <v>Ovation</v>
      </c>
      <c r="S102" s="43" t="str">
        <f ca="1">IF(T102="","",IF(INDEX(Data!$BR:$BR,MATCH(T102,Data!$A:$A,0),1)=0,"",INDEX(Data!$BR:$BR,MATCH(T102,Data!$A:$A,0),1)))</f>
        <v/>
      </c>
      <c r="T102" s="43" t="str" cm="1">
        <f t="array" aca="1" ref="T102" ca="1">IFERROR(_xlfn.SINGLE(INDEX(Data!$A$1:S$1009,_xlfn.AGGREGATE(15,6,(OFFSET(Data!$A$1,0,MATCH(T$6,Data!$1:$1,0)-1,1000,1)=IF(T$7="","Yes",T$7))/(OFFSET(Data!$A$1,0,MATCH(T$6,Data!$1:$1,0)-1,1000,1)=IF(T$7="","Yes",T$7))*ROW(Data!$C$1:$C$1009),ROW(T102)-ROW(T$7)),1)),"")</f>
        <v>One American News</v>
      </c>
      <c r="U102" s="43">
        <f ca="1">IF(V102="","",IF(INDEX(Data!$BR:$BR,MATCH(V102,Data!$A:$A,0),1)=0,"",INDEX(Data!$BR:$BR,MATCH(V102,Data!$A:$A,0),1)))</f>
        <v>1</v>
      </c>
      <c r="V102" s="43" t="str" cm="1">
        <f t="array" aca="1" ref="V102" ca="1">IFERROR(_xlfn.SINGLE(INDEX(Data!$A$1:T$1009,_xlfn.AGGREGATE(15,6,(OFFSET(Data!$A$1,0,MATCH(V$6,Data!$1:$1,0)-1,1000,1)=IF(V$7="","Yes",V$7))/(OFFSET(Data!$A$1,0,MATCH(V$6,Data!$1:$1,0)-1,1000,1)=IF(V$7="","Yes",V$7))*ROW(Data!$C$1:$C$1009),ROW(V102)-ROW(V$7)),1)),"")</f>
        <v>NBC</v>
      </c>
      <c r="W102" s="43" t="str">
        <f ca="1">IF(X102="","",IF(INDEX(Data!$BR:$BR,MATCH(X102,Data!$A:$A,0),1)=0,"",INDEX(Data!$BR:$BR,MATCH(X102,Data!$A:$A,0),1)))</f>
        <v/>
      </c>
      <c r="X102" s="43" t="str" cm="1">
        <f t="array" aca="1" ref="X102" ca="1">IFERROR(_xlfn.SINGLE(INDEX(Data!$A$1:Y$1009,_xlfn.AGGREGATE(15,6,(OFFSET(Data!$A$1,0,MATCH(X$6,Data!$1:$1,0)-1,1000,1)=IF(X$7="","Yes",X$7))/(OFFSET(Data!$A$1,0,MATCH(X$6,Data!$1:$1,0)-1,1000,1)=IF(X$7="","Yes",X$7))*ROW(Data!$C$1:$C$1009),ROW(X102)-ROW(X$7)),1)),"")</f>
        <v>Univision</v>
      </c>
      <c r="Y102" s="43" t="str">
        <f ca="1">IF(Z102="","",IF(INDEX(Data!$BR:$BR,MATCH(Z102,Data!$A:$A,0),1)=0,"",INDEX(Data!$BR:$BR,MATCH(Z102,Data!$A:$A,0),1)))</f>
        <v/>
      </c>
      <c r="Z102" s="43" t="str" cm="1">
        <f t="array" aca="1" ref="Z102" ca="1">IFERROR(_xlfn.SINGLE(INDEX(Data!$A$1:AA$1009,_xlfn.AGGREGATE(15,6,(OFFSET(Data!$A$1,0,MATCH(Z$6,Data!$1:$1,0)-1,1000,1)=IF(Z$7="","Yes",Z$7))/(OFFSET(Data!$A$1,0,MATCH(Z$6,Data!$1:$1,0)-1,1000,1)=IF(Z$7="","Yes",Z$7))*ROW(Data!$C$1:$C$1009),ROW(Z102)-ROW(Z$7)),1)),"")</f>
        <v>USA Network</v>
      </c>
      <c r="AA102" s="43" t="str">
        <f ca="1">IF(AB102="","",IF(INDEX(Data!$BR:$BR,MATCH(AB102,Data!$A:$A,0),1)=0,"",INDEX(Data!$BR:$BR,MATCH(AB102,Data!$A:$A,0),1)))</f>
        <v/>
      </c>
      <c r="AB102" s="43" t="str" cm="1">
        <f t="array" aca="1" ref="AB102" ca="1">IFERROR(_xlfn.SINGLE(INDEX(Data!$A$1:AC$1009,_xlfn.AGGREGATE(15,6,(OFFSET(Data!$A$1,0,MATCH(AB$6,Data!$1:$1,0)-1,1000,1)=IF(AB$7="","Yes",AB$7))/(OFFSET(Data!$A$1,0,MATCH(AB$6,Data!$1:$1,0)-1,1000,1)=IF(AB$7="","Yes",AB$7))*ROW(Data!$C$1:$C$1009),ROW(AB102)-ROW(AB$7)),1)),"")</f>
        <v/>
      </c>
      <c r="AC102" s="43" t="str">
        <f ca="1">IF(AD102="","",IF(INDEX(Data!$BR:$BR,MATCH(AD102,Data!$A:$A,0),1)=0,"",INDEX(Data!$BR:$BR,MATCH(AD102,Data!$A:$A,0),1)))</f>
        <v/>
      </c>
      <c r="AD102" s="43" t="str" cm="1">
        <f t="array" aca="1" ref="AD102" ca="1">IFERROR(_xlfn.SINGLE(INDEX(Data!$A$1:AE$1009,_xlfn.AGGREGATE(15,6,(OFFSET(Data!$A$1,0,MATCH(AD$6,Data!$1:$1,0)-1,1000,1)=IF(AD$7="","Yes",AD$7))/(OFFSET(Data!$A$1,0,MATCH(AD$6,Data!$1:$1,0)-1,1000,1)=IF(AD$7="","Yes",AD$7))*ROW(Data!$C$1:$C$1009),ROW(AD102)-ROW(AD$7)),1)),"")</f>
        <v>TV Land</v>
      </c>
      <c r="AE102" s="43" t="str">
        <f ca="1">IF(AF102="","",IF(INDEX(Data!$BR:$BR,MATCH(AF102,Data!$A:$A,0),1)=0,"",INDEX(Data!$BR:$BR,MATCH(AF102,Data!$A:$A,0),1)))</f>
        <v/>
      </c>
      <c r="AF102" s="43" t="str" cm="1">
        <f t="array" aca="1" ref="AF102" ca="1">IFERROR(_xlfn.SINGLE(INDEX(Data!$A$1:AM$1009,_xlfn.AGGREGATE(15,6,(OFFSET(Data!$A$1,0,MATCH(AF$6,Data!$1:$1,0)-1,1000,1)=IF(AF$7="","Yes",AF$7))/(OFFSET(Data!$A$1,0,MATCH(AF$6,Data!$1:$1,0)-1,1000,1)=IF(AF$7="","Yes",AF$7))*ROW(Data!$C$1:$C$1009),ROW(AF102)-ROW(AF$7)),1)),"")</f>
        <v/>
      </c>
      <c r="AG102" s="43" t="str">
        <f ca="1">IF(AH102="","",IF(INDEX(Data!$BR:$BR,MATCH(AH102,Data!$A:$A,0),1)=0,"",INDEX(Data!$BR:$BR,MATCH(AH102,Data!$A:$A,0),1)))</f>
        <v/>
      </c>
      <c r="AH102" s="43" t="str" cm="1">
        <f t="array" aca="1" ref="AH102" ca="1">IFERROR(_xlfn.SINGLE(INDEX(Data!$A$1:AO$1009,_xlfn.AGGREGATE(15,6,(OFFSET(Data!$A$1,0,MATCH(AH$6,Data!$1:$1,0)-1,1000,1)=IF(AH$7="","Yes",AH$7))/(OFFSET(Data!$A$1,0,MATCH(AH$6,Data!$1:$1,0)-1,1000,1)=IF(AH$7="","Yes",AH$7))*ROW(Data!$C$1:$C$1009),ROW(AH102)-ROW(AH$7)),1)),"")</f>
        <v/>
      </c>
      <c r="AI102" s="43" t="str">
        <f ca="1">IF(AJ102="","",IF(INDEX(Data!$BR:$BR,MATCH(AJ102,Data!$A:$A,0),1)=0,"",INDEX(Data!$BR:$BR,MATCH(AJ102,Data!$A:$A,0),1)))</f>
        <v/>
      </c>
      <c r="AJ102" s="43" t="str" cm="1">
        <f t="array" aca="1" ref="AJ102" ca="1">IFERROR(_xlfn.SINGLE(INDEX(Data!$A$1:AQ$1009,_xlfn.AGGREGATE(15,6,(OFFSET(Data!$A$1,0,MATCH(AJ$6,Data!$1:$1,0)-1,1000,1)=IF(AJ$7="","Yes",AJ$7))/(OFFSET(Data!$A$1,0,MATCH(AJ$6,Data!$1:$1,0)-1,1000,1)=IF(AJ$7="","Yes",AJ$7))*ROW(Data!$C$1:$C$1009),ROW(AJ102)-ROW(AJ$7)),1)),"")</f>
        <v/>
      </c>
      <c r="AK102" s="43" t="str">
        <f ca="1">IF(AL102="","",IF(INDEX(Data!$BR:$BR,MATCH(AL102,Data!$A:$A,0),1)=0,"",INDEX(Data!$BR:$BR,MATCH(AL102,Data!$A:$A,0),1)))</f>
        <v/>
      </c>
      <c r="AL102" s="43" t="str" cm="1">
        <f t="array" aca="1" ref="AL102" ca="1">IFERROR(_xlfn.SINGLE(INDEX(Data!$A$1:AS$1009,_xlfn.AGGREGATE(15,6,(OFFSET(Data!$A$1,0,MATCH(AL$6,Data!$1:$1,0)-1,1000,1)=IF(AL$7="","Yes",AL$7))/(OFFSET(Data!$A$1,0,MATCH(AL$6,Data!$1:$1,0)-1,1000,1)=IF(AL$7="","Yes",AL$7))*ROW(Data!$C$1:$C$1009),ROW(AL102)-ROW(AL$7)),1)),"")</f>
        <v/>
      </c>
      <c r="AM102" s="43" t="str">
        <f ca="1">IF(AN102="","",IF(INDEX(Data!$BR:$BR,MATCH(AN102,Data!$A:$A,0),1)=0,"",INDEX(Data!$BR:$BR,MATCH(AN102,Data!$A:$A,0),1)))</f>
        <v/>
      </c>
      <c r="AN102" s="43" t="str" cm="1">
        <f t="array" aca="1" ref="AN102" ca="1">IFERROR(_xlfn.SINGLE(INDEX(Data!$A$1:AU$1009,_xlfn.AGGREGATE(15,6,(OFFSET(Data!$A$1,0,MATCH(AN$6,Data!$1:$1,0)-1,1000,1)=IF(AN$7="","Yes",AN$7))/(OFFSET(Data!$A$1,0,MATCH(AN$6,Data!$1:$1,0)-1,1000,1)=IF(AN$7="","Yes",AN$7))*ROW(Data!$C$1:$C$1009),ROW(AN102)-ROW(AN$7)),1)),"")</f>
        <v/>
      </c>
    </row>
    <row r="103" spans="1:40" ht="24" x14ac:dyDescent="0.4">
      <c r="A103" s="43" t="str">
        <f ca="1">IF(B103="","",IF(INDEX(Data!$BR:$BR,MATCH(B103,Data!$A:$A,0),1)=0,"",INDEX(Data!$BR:$BR,MATCH(B103,Data!$A:$A,0),1)))</f>
        <v/>
      </c>
      <c r="B103" s="43" t="str" cm="1">
        <f t="array" aca="1" ref="B103" ca="1">IFERROR(_xlfn.SINGLE(INDEX(Data!A$1:$A$1007,_xlfn.AGGREGATE(15,6,(OFFSET(Data!$A$1,0,MATCH(B$6,Data!$1:$1,0)-1,1000,1)=IF(B$7="","Yes",B$7))/(OFFSET(Data!$A$1,0,MATCH(B$6,Data!$1:$1,0)-1,1000,1)=IF(B$7="","Yes",B$7))*ROW(Data!$C$1:$C$1007),ROW(B103)-ROW(B$7)),1)),"")</f>
        <v/>
      </c>
      <c r="C103" s="43" t="str">
        <f ca="1">IF(D103="","",IF(INDEX(Data!$BR:$BR,MATCH(D103,Data!$A:$A,0),1)=0,"",INDEX(Data!$BR:$BR,MATCH(D103,Data!$A:$A,0),1)))</f>
        <v/>
      </c>
      <c r="D103" s="43" t="str" cm="1">
        <f t="array" aca="1" ref="D103" ca="1">IFERROR(_xlfn.SINGLE(INDEX(Data!$A$1:C$1007,_xlfn.AGGREGATE(15,6,(OFFSET(Data!$A$1,0,MATCH(D$6,Data!$1:$1,0)-1,1000,1)=IF(D$7="","Yes",D$7))/(OFFSET(Data!$A$1,0,MATCH(D$6,Data!$1:$1,0)-1,1000,1)=IF(D$7="","Yes",D$7))*ROW(Data!$C$1:$C$1007),ROW(D103)-ROW(D$7)),1)),"")</f>
        <v/>
      </c>
      <c r="E103" s="43" t="str">
        <f ca="1">IF(F103="","",IF(INDEX(Data!$BR:$BR,MATCH(F103,Data!$A:$A,0),1)=0,"",INDEX(Data!$BR:$BR,MATCH(F103,Data!$A:$A,0),1)))</f>
        <v/>
      </c>
      <c r="F103" s="43" t="str" cm="1">
        <f t="array" aca="1" ref="F103" ca="1">IFERROR(_xlfn.SINGLE(INDEX(Data!$A$1:E$1009,_xlfn.AGGREGATE(15,6,(OFFSET(Data!$A$1,0,MATCH(F$6,Data!$1:$1,0)-1,1000,1)=IF(F$7="","Yes",F$7))/(OFFSET(Data!$A$1,0,MATCH(F$6,Data!$1:$1,0)-1,1000,1)=IF(F$7="","Yes",F$7))*ROW(Data!$C$1:$C$1009),ROW(F103)-ROW(F$7)),1)),"")</f>
        <v/>
      </c>
      <c r="G103" s="43" t="str">
        <f ca="1">IF(H103="","",IF(INDEX(Data!$BR:$BR,MATCH(H103,Data!$A:$A,0),1)=0,"",INDEX(Data!$BR:$BR,MATCH(H103,Data!$A:$A,0),1)))</f>
        <v/>
      </c>
      <c r="H103" s="43" t="str" cm="1">
        <f t="array" aca="1" ref="H103" ca="1">IFERROR(_xlfn.SINGLE(INDEX(Data!$A$1:G$1009,_xlfn.AGGREGATE(15,6,(OFFSET(Data!$A$1,0,MATCH(H$6,Data!$1:$1,0)-1,1000,1)=IF(H$7="","Yes",H$7))/(OFFSET(Data!$A$1,0,MATCH(H$6,Data!$1:$1,0)-1,1000,1)=IF(H$7="","Yes",H$7))*ROW(Data!$C$1:$C$1009),ROW(H103)-ROW(H$7)),1)),"")</f>
        <v/>
      </c>
      <c r="I103" s="43" t="str">
        <f ca="1">IF(J103="","",IF(INDEX(Data!$BR:$BR,MATCH(J103,Data!$A:$A,0),1)=0,"",INDEX(Data!$BR:$BR,MATCH(J103,Data!$A:$A,0),1)))</f>
        <v/>
      </c>
      <c r="J103" s="43" t="str" cm="1">
        <f t="array" aca="1" ref="J103" ca="1">IFERROR(_xlfn.SINGLE(INDEX(Data!$A$1:J$1009,_xlfn.AGGREGATE(15,6,(OFFSET(Data!$A$1,0,MATCH(J$6,Data!$1:$1,0)-1,1000,1)=IF(J$7="","Yes",J$7))/(OFFSET(Data!$A$1,0,MATCH(J$6,Data!$1:$1,0)-1,1000,1)=IF(J$7="","Yes",J$7))*ROW(Data!$C$1:$C$1009),ROW(J103)-ROW(J$7)),1)),"")</f>
        <v/>
      </c>
      <c r="K103" s="43" t="str">
        <f ca="1">IF(L103="","",IF(INDEX(Data!$BR:$BR,MATCH(L103,Data!$A:$A,0),1)=0,"",INDEX(Data!$BR:$BR,MATCH(L103,Data!$A:$A,0),1)))</f>
        <v/>
      </c>
      <c r="L103" s="43" t="str" cm="1">
        <f t="array" aca="1" ref="L103" ca="1">IFERROR(_xlfn.SINGLE(INDEX(Data!$A$1:L$1009,_xlfn.AGGREGATE(15,6,(OFFSET(Data!$A$1,0,MATCH(L$6,Data!$1:$1,0)-1,1000,1)=IF(L$7="","Yes",L$7))/(OFFSET(Data!$A$1,0,MATCH(L$6,Data!$1:$1,0)-1,1000,1)=IF(L$7="","Yes",L$7))*ROW(Data!$C$1:$C$1009),ROW(L103)-ROW(L$7)),1)),"")</f>
        <v/>
      </c>
      <c r="M103" s="43" t="str">
        <f ca="1">IF(N103="","",IF(INDEX(Data!$BR:$BR,MATCH(N103,Data!$A:$A,0),1)=0,"",INDEX(Data!$BR:$BR,MATCH(N103,Data!$A:$A,0),1)))</f>
        <v/>
      </c>
      <c r="N103" s="43" t="str" cm="1">
        <f t="array" aca="1" ref="N103" ca="1">IFERROR(_xlfn.SINGLE(INDEX(Data!$A$1:N$1009,_xlfn.AGGREGATE(15,6,(OFFSET(Data!$A$1,0,MATCH(N$6,Data!$1:$1,0)-1,1000,1)=IF(N$7="","Yes",N$7))/(OFFSET(Data!$A$1,0,MATCH(N$6,Data!$1:$1,0)-1,1000,1)=IF(N$7="","Yes",N$7))*ROW(Data!$C$1:$C$1009),ROW(N103)-ROW(N$7)),1)),"")</f>
        <v/>
      </c>
      <c r="O103" s="43" t="str">
        <f ca="1">IF(P103="","",IF(INDEX(Data!$BR:$BR,MATCH(P103,Data!$A:$A,0),1)=0,"",INDEX(Data!$BR:$BR,MATCH(P103,Data!$A:$A,0),1)))</f>
        <v/>
      </c>
      <c r="P103" s="43" t="str" cm="1">
        <f t="array" aca="1" ref="P103" ca="1">IFERROR(_xlfn.SINGLE(INDEX(Data!$A$1:Q$1009,_xlfn.AGGREGATE(15,6,(OFFSET(Data!$A$1,0,MATCH(P$6,Data!$1:$1,0)-1,1000,1)=IF(P$7="","Yes",P$7))/(OFFSET(Data!$A$1,0,MATCH(P$6,Data!$1:$1,0)-1,1000,1)=IF(P$7="","Yes",P$7))*ROW(Data!$C$1:$C$1009),ROW(P103)-ROW(P$7)),1)),"")</f>
        <v>TV One</v>
      </c>
      <c r="Q103" s="43" t="str">
        <f ca="1">IF(R103="","",IF(INDEX(Data!$BR:$BR,MATCH(R103,Data!$A:$A,0),1)=0,"",INDEX(Data!$BR:$BR,MATCH(R103,Data!$A:$A,0),1)))</f>
        <v/>
      </c>
      <c r="R103" s="43" t="str" cm="1">
        <f t="array" aca="1" ref="R103" ca="1">IFERROR(_xlfn.SINGLE(INDEX(Data!$A$1:R$1009,_xlfn.AGGREGATE(15,6,(OFFSET(Data!$A$1,0,MATCH(R$6,Data!$1:$1,0)-1,1000,1)=IF(R$7="","Yes",R$7))/(OFFSET(Data!$A$1,0,MATCH(R$6,Data!$1:$1,0)-1,1000,1)=IF(R$7="","Yes",R$7))*ROW(Data!$C$1:$C$1009),ROW(R103)-ROW(R$7)),1)),"")</f>
        <v>Own</v>
      </c>
      <c r="S103" s="43" t="str">
        <f ca="1">IF(T103="","",IF(INDEX(Data!$BR:$BR,MATCH(T103,Data!$A:$A,0),1)=0,"",INDEX(Data!$BR:$BR,MATCH(T103,Data!$A:$A,0),1)))</f>
        <v/>
      </c>
      <c r="T103" s="43" t="str" cm="1">
        <f t="array" aca="1" ref="T103" ca="1">IFERROR(_xlfn.SINGLE(INDEX(Data!$A$1:S$1009,_xlfn.AGGREGATE(15,6,(OFFSET(Data!$A$1,0,MATCH(T$6,Data!$1:$1,0)-1,1000,1)=IF(T$7="","Yes",T$7))/(OFFSET(Data!$A$1,0,MATCH(T$6,Data!$1:$1,0)-1,1000,1)=IF(T$7="","Yes",T$7))*ROW(Data!$C$1:$C$1009),ROW(T103)-ROW(T$7)),1)),"")</f>
        <v>Ovation</v>
      </c>
      <c r="U103" s="43" t="str">
        <f ca="1">IF(V103="","",IF(INDEX(Data!$BR:$BR,MATCH(V103,Data!$A:$A,0),1)=0,"",INDEX(Data!$BR:$BR,MATCH(V103,Data!$A:$A,0),1)))</f>
        <v/>
      </c>
      <c r="V103" s="43" t="str" cm="1">
        <f t="array" aca="1" ref="V103" ca="1">IFERROR(_xlfn.SINGLE(INDEX(Data!$A$1:T$1009,_xlfn.AGGREGATE(15,6,(OFFSET(Data!$A$1,0,MATCH(V$6,Data!$1:$1,0)-1,1000,1)=IF(V$7="","Yes",V$7))/(OFFSET(Data!$A$1,0,MATCH(V$6,Data!$1:$1,0)-1,1000,1)=IF(V$7="","Yes",V$7))*ROW(Data!$C$1:$C$1009),ROW(V103)-ROW(V$7)),1)),"")</f>
        <v>NBC Sports Network</v>
      </c>
      <c r="W103" s="43" t="str">
        <f ca="1">IF(X103="","",IF(INDEX(Data!$BR:$BR,MATCH(X103,Data!$A:$A,0),1)=0,"",INDEX(Data!$BR:$BR,MATCH(X103,Data!$A:$A,0),1)))</f>
        <v/>
      </c>
      <c r="X103" s="43" t="str" cm="1">
        <f t="array" aca="1" ref="X103" ca="1">IFERROR(_xlfn.SINGLE(INDEX(Data!$A$1:Y$1009,_xlfn.AGGREGATE(15,6,(OFFSET(Data!$A$1,0,MATCH(X$6,Data!$1:$1,0)-1,1000,1)=IF(X$7="","Yes",X$7))/(OFFSET(Data!$A$1,0,MATCH(X$6,Data!$1:$1,0)-1,1000,1)=IF(X$7="","Yes",X$7))*ROW(Data!$C$1:$C$1009),ROW(X103)-ROW(X$7)),1)),"")</f>
        <v>Univision Tlnovelas</v>
      </c>
      <c r="Y103" s="43" t="str">
        <f ca="1">IF(Z103="","",IF(INDEX(Data!$BR:$BR,MATCH(Z103,Data!$A:$A,0),1)=0,"",INDEX(Data!$BR:$BR,MATCH(Z103,Data!$A:$A,0),1)))</f>
        <v/>
      </c>
      <c r="Z103" s="43" t="str" cm="1">
        <f t="array" aca="1" ref="Z103" ca="1">IFERROR(_xlfn.SINGLE(INDEX(Data!$A$1:AA$1009,_xlfn.AGGREGATE(15,6,(OFFSET(Data!$A$1,0,MATCH(Z$6,Data!$1:$1,0)-1,1000,1)=IF(Z$7="","Yes",Z$7))/(OFFSET(Data!$A$1,0,MATCH(Z$6,Data!$1:$1,0)-1,1000,1)=IF(Z$7="","Yes",Z$7))*ROW(Data!$C$1:$C$1009),ROW(Z103)-ROW(Z$7)),1)),"")</f>
        <v>VH1</v>
      </c>
      <c r="AA103" s="43" t="str">
        <f ca="1">IF(AB103="","",IF(INDEX(Data!$BR:$BR,MATCH(AB103,Data!$A:$A,0),1)=0,"",INDEX(Data!$BR:$BR,MATCH(AB103,Data!$A:$A,0),1)))</f>
        <v/>
      </c>
      <c r="AB103" s="43" t="str" cm="1">
        <f t="array" aca="1" ref="AB103" ca="1">IFERROR(_xlfn.SINGLE(INDEX(Data!$A$1:AC$1009,_xlfn.AGGREGATE(15,6,(OFFSET(Data!$A$1,0,MATCH(AB$6,Data!$1:$1,0)-1,1000,1)=IF(AB$7="","Yes",AB$7))/(OFFSET(Data!$A$1,0,MATCH(AB$6,Data!$1:$1,0)-1,1000,1)=IF(AB$7="","Yes",AB$7))*ROW(Data!$C$1:$C$1009),ROW(AB103)-ROW(AB$7)),1)),"")</f>
        <v/>
      </c>
      <c r="AC103" s="43" t="str">
        <f ca="1">IF(AD103="","",IF(INDEX(Data!$BR:$BR,MATCH(AD103,Data!$A:$A,0),1)=0,"",INDEX(Data!$BR:$BR,MATCH(AD103,Data!$A:$A,0),1)))</f>
        <v/>
      </c>
      <c r="AD103" s="43" t="str" cm="1">
        <f t="array" aca="1" ref="AD103" ca="1">IFERROR(_xlfn.SINGLE(INDEX(Data!$A$1:AE$1009,_xlfn.AGGREGATE(15,6,(OFFSET(Data!$A$1,0,MATCH(AD$6,Data!$1:$1,0)-1,1000,1)=IF(AD$7="","Yes",AD$7))/(OFFSET(Data!$A$1,0,MATCH(AD$6,Data!$1:$1,0)-1,1000,1)=IF(AD$7="","Yes",AD$7))*ROW(Data!$C$1:$C$1009),ROW(AD103)-ROW(AD$7)),1)),"")</f>
        <v>TVG</v>
      </c>
      <c r="AE103" s="43" t="str">
        <f ca="1">IF(AF103="","",IF(INDEX(Data!$BR:$BR,MATCH(AF103,Data!$A:$A,0),1)=0,"",INDEX(Data!$BR:$BR,MATCH(AF103,Data!$A:$A,0),1)))</f>
        <v/>
      </c>
      <c r="AF103" s="43" t="str" cm="1">
        <f t="array" aca="1" ref="AF103" ca="1">IFERROR(_xlfn.SINGLE(INDEX(Data!$A$1:AM$1009,_xlfn.AGGREGATE(15,6,(OFFSET(Data!$A$1,0,MATCH(AF$6,Data!$1:$1,0)-1,1000,1)=IF(AF$7="","Yes",AF$7))/(OFFSET(Data!$A$1,0,MATCH(AF$6,Data!$1:$1,0)-1,1000,1)=IF(AF$7="","Yes",AF$7))*ROW(Data!$C$1:$C$1009),ROW(AF103)-ROW(AF$7)),1)),"")</f>
        <v/>
      </c>
      <c r="AG103" s="43" t="str">
        <f ca="1">IF(AH103="","",IF(INDEX(Data!$BR:$BR,MATCH(AH103,Data!$A:$A,0),1)=0,"",INDEX(Data!$BR:$BR,MATCH(AH103,Data!$A:$A,0),1)))</f>
        <v/>
      </c>
      <c r="AH103" s="43" t="str" cm="1">
        <f t="array" aca="1" ref="AH103" ca="1">IFERROR(_xlfn.SINGLE(INDEX(Data!$A$1:AO$1009,_xlfn.AGGREGATE(15,6,(OFFSET(Data!$A$1,0,MATCH(AH$6,Data!$1:$1,0)-1,1000,1)=IF(AH$7="","Yes",AH$7))/(OFFSET(Data!$A$1,0,MATCH(AH$6,Data!$1:$1,0)-1,1000,1)=IF(AH$7="","Yes",AH$7))*ROW(Data!$C$1:$C$1009),ROW(AH103)-ROW(AH$7)),1)),"")</f>
        <v/>
      </c>
      <c r="AI103" s="43" t="str">
        <f ca="1">IF(AJ103="","",IF(INDEX(Data!$BR:$BR,MATCH(AJ103,Data!$A:$A,0),1)=0,"",INDEX(Data!$BR:$BR,MATCH(AJ103,Data!$A:$A,0),1)))</f>
        <v/>
      </c>
      <c r="AJ103" s="43" t="str" cm="1">
        <f t="array" aca="1" ref="AJ103" ca="1">IFERROR(_xlfn.SINGLE(INDEX(Data!$A$1:AQ$1009,_xlfn.AGGREGATE(15,6,(OFFSET(Data!$A$1,0,MATCH(AJ$6,Data!$1:$1,0)-1,1000,1)=IF(AJ$7="","Yes",AJ$7))/(OFFSET(Data!$A$1,0,MATCH(AJ$6,Data!$1:$1,0)-1,1000,1)=IF(AJ$7="","Yes",AJ$7))*ROW(Data!$C$1:$C$1009),ROW(AJ103)-ROW(AJ$7)),1)),"")</f>
        <v/>
      </c>
      <c r="AK103" s="43" t="str">
        <f ca="1">IF(AL103="","",IF(INDEX(Data!$BR:$BR,MATCH(AL103,Data!$A:$A,0),1)=0,"",INDEX(Data!$BR:$BR,MATCH(AL103,Data!$A:$A,0),1)))</f>
        <v/>
      </c>
      <c r="AL103" s="43" t="str" cm="1">
        <f t="array" aca="1" ref="AL103" ca="1">IFERROR(_xlfn.SINGLE(INDEX(Data!$A$1:AS$1009,_xlfn.AGGREGATE(15,6,(OFFSET(Data!$A$1,0,MATCH(AL$6,Data!$1:$1,0)-1,1000,1)=IF(AL$7="","Yes",AL$7))/(OFFSET(Data!$A$1,0,MATCH(AL$6,Data!$1:$1,0)-1,1000,1)=IF(AL$7="","Yes",AL$7))*ROW(Data!$C$1:$C$1009),ROW(AL103)-ROW(AL$7)),1)),"")</f>
        <v/>
      </c>
      <c r="AM103" s="43" t="str">
        <f ca="1">IF(AN103="","",IF(INDEX(Data!$BR:$BR,MATCH(AN103,Data!$A:$A,0),1)=0,"",INDEX(Data!$BR:$BR,MATCH(AN103,Data!$A:$A,0),1)))</f>
        <v/>
      </c>
      <c r="AN103" s="43" t="str" cm="1">
        <f t="array" aca="1" ref="AN103" ca="1">IFERROR(_xlfn.SINGLE(INDEX(Data!$A$1:AU$1009,_xlfn.AGGREGATE(15,6,(OFFSET(Data!$A$1,0,MATCH(AN$6,Data!$1:$1,0)-1,1000,1)=IF(AN$7="","Yes",AN$7))/(OFFSET(Data!$A$1,0,MATCH(AN$6,Data!$1:$1,0)-1,1000,1)=IF(AN$7="","Yes",AN$7))*ROW(Data!$C$1:$C$1009),ROW(AN103)-ROW(AN$7)),1)),"")</f>
        <v/>
      </c>
    </row>
    <row r="104" spans="1:40" ht="24" x14ac:dyDescent="0.4">
      <c r="A104" s="43" t="str">
        <f ca="1">IF(B104="","",IF(INDEX(Data!$BR:$BR,MATCH(B104,Data!$A:$A,0),1)=0,"",INDEX(Data!$BR:$BR,MATCH(B104,Data!$A:$A,0),1)))</f>
        <v/>
      </c>
      <c r="B104" s="43" t="str" cm="1">
        <f t="array" aca="1" ref="B104" ca="1">IFERROR(_xlfn.SINGLE(INDEX(Data!A$1:$A$1007,_xlfn.AGGREGATE(15,6,(OFFSET(Data!$A$1,0,MATCH(B$6,Data!$1:$1,0)-1,1000,1)=IF(B$7="","Yes",B$7))/(OFFSET(Data!$A$1,0,MATCH(B$6,Data!$1:$1,0)-1,1000,1)=IF(B$7="","Yes",B$7))*ROW(Data!$C$1:$C$1007),ROW(B104)-ROW(B$7)),1)),"")</f>
        <v/>
      </c>
      <c r="C104" s="43" t="str">
        <f ca="1">IF(D104="","",IF(INDEX(Data!$BR:$BR,MATCH(D104,Data!$A:$A,0),1)=0,"",INDEX(Data!$BR:$BR,MATCH(D104,Data!$A:$A,0),1)))</f>
        <v/>
      </c>
      <c r="D104" s="43" t="str" cm="1">
        <f t="array" aca="1" ref="D104" ca="1">IFERROR(_xlfn.SINGLE(INDEX(Data!$A$1:C$1007,_xlfn.AGGREGATE(15,6,(OFFSET(Data!$A$1,0,MATCH(D$6,Data!$1:$1,0)-1,1000,1)=IF(D$7="","Yes",D$7))/(OFFSET(Data!$A$1,0,MATCH(D$6,Data!$1:$1,0)-1,1000,1)=IF(D$7="","Yes",D$7))*ROW(Data!$C$1:$C$1007),ROW(D104)-ROW(D$7)),1)),"")</f>
        <v/>
      </c>
      <c r="E104" s="43" t="str">
        <f ca="1">IF(F104="","",IF(INDEX(Data!$BR:$BR,MATCH(F104,Data!$A:$A,0),1)=0,"",INDEX(Data!$BR:$BR,MATCH(F104,Data!$A:$A,0),1)))</f>
        <v/>
      </c>
      <c r="F104" s="43" t="str" cm="1">
        <f t="array" aca="1" ref="F104" ca="1">IFERROR(_xlfn.SINGLE(INDEX(Data!$A$1:E$1009,_xlfn.AGGREGATE(15,6,(OFFSET(Data!$A$1,0,MATCH(F$6,Data!$1:$1,0)-1,1000,1)=IF(F$7="","Yes",F$7))/(OFFSET(Data!$A$1,0,MATCH(F$6,Data!$1:$1,0)-1,1000,1)=IF(F$7="","Yes",F$7))*ROW(Data!$C$1:$C$1009),ROW(F104)-ROW(F$7)),1)),"")</f>
        <v/>
      </c>
      <c r="G104" s="43" t="str">
        <f ca="1">IF(H104="","",IF(INDEX(Data!$BR:$BR,MATCH(H104,Data!$A:$A,0),1)=0,"",INDEX(Data!$BR:$BR,MATCH(H104,Data!$A:$A,0),1)))</f>
        <v/>
      </c>
      <c r="H104" s="43" t="str" cm="1">
        <f t="array" aca="1" ref="H104" ca="1">IFERROR(_xlfn.SINGLE(INDEX(Data!$A$1:G$1009,_xlfn.AGGREGATE(15,6,(OFFSET(Data!$A$1,0,MATCH(H$6,Data!$1:$1,0)-1,1000,1)=IF(H$7="","Yes",H$7))/(OFFSET(Data!$A$1,0,MATCH(H$6,Data!$1:$1,0)-1,1000,1)=IF(H$7="","Yes",H$7))*ROW(Data!$C$1:$C$1009),ROW(H104)-ROW(H$7)),1)),"")</f>
        <v/>
      </c>
      <c r="I104" s="43" t="str">
        <f ca="1">IF(J104="","",IF(INDEX(Data!$BR:$BR,MATCH(J104,Data!$A:$A,0),1)=0,"",INDEX(Data!$BR:$BR,MATCH(J104,Data!$A:$A,0),1)))</f>
        <v/>
      </c>
      <c r="J104" s="43" t="str" cm="1">
        <f t="array" aca="1" ref="J104" ca="1">IFERROR(_xlfn.SINGLE(INDEX(Data!$A$1:J$1009,_xlfn.AGGREGATE(15,6,(OFFSET(Data!$A$1,0,MATCH(J$6,Data!$1:$1,0)-1,1000,1)=IF(J$7="","Yes",J$7))/(OFFSET(Data!$A$1,0,MATCH(J$6,Data!$1:$1,0)-1,1000,1)=IF(J$7="","Yes",J$7))*ROW(Data!$C$1:$C$1009),ROW(J104)-ROW(J$7)),1)),"")</f>
        <v/>
      </c>
      <c r="K104" s="43" t="str">
        <f ca="1">IF(L104="","",IF(INDEX(Data!$BR:$BR,MATCH(L104,Data!$A:$A,0),1)=0,"",INDEX(Data!$BR:$BR,MATCH(L104,Data!$A:$A,0),1)))</f>
        <v/>
      </c>
      <c r="L104" s="43" t="str" cm="1">
        <f t="array" aca="1" ref="L104" ca="1">IFERROR(_xlfn.SINGLE(INDEX(Data!$A$1:L$1009,_xlfn.AGGREGATE(15,6,(OFFSET(Data!$A$1,0,MATCH(L$6,Data!$1:$1,0)-1,1000,1)=IF(L$7="","Yes",L$7))/(OFFSET(Data!$A$1,0,MATCH(L$6,Data!$1:$1,0)-1,1000,1)=IF(L$7="","Yes",L$7))*ROW(Data!$C$1:$C$1009),ROW(L104)-ROW(L$7)),1)),"")</f>
        <v/>
      </c>
      <c r="M104" s="43" t="str">
        <f ca="1">IF(N104="","",IF(INDEX(Data!$BR:$BR,MATCH(N104,Data!$A:$A,0),1)=0,"",INDEX(Data!$BR:$BR,MATCH(N104,Data!$A:$A,0),1)))</f>
        <v/>
      </c>
      <c r="N104" s="43" t="str" cm="1">
        <f t="array" aca="1" ref="N104" ca="1">IFERROR(_xlfn.SINGLE(INDEX(Data!$A$1:N$1009,_xlfn.AGGREGATE(15,6,(OFFSET(Data!$A$1,0,MATCH(N$6,Data!$1:$1,0)-1,1000,1)=IF(N$7="","Yes",N$7))/(OFFSET(Data!$A$1,0,MATCH(N$6,Data!$1:$1,0)-1,1000,1)=IF(N$7="","Yes",N$7))*ROW(Data!$C$1:$C$1009),ROW(N104)-ROW(N$7)),1)),"")</f>
        <v/>
      </c>
      <c r="O104" s="43" t="str">
        <f ca="1">IF(P104="","",IF(INDEX(Data!$BR:$BR,MATCH(P104,Data!$A:$A,0),1)=0,"",INDEX(Data!$BR:$BR,MATCH(P104,Data!$A:$A,0),1)))</f>
        <v/>
      </c>
      <c r="P104" s="43" t="str" cm="1">
        <f t="array" aca="1" ref="P104" ca="1">IFERROR(_xlfn.SINGLE(INDEX(Data!$A$1:Q$1009,_xlfn.AGGREGATE(15,6,(OFFSET(Data!$A$1,0,MATCH(P$6,Data!$1:$1,0)-1,1000,1)=IF(P$7="","Yes",P$7))/(OFFSET(Data!$A$1,0,MATCH(P$6,Data!$1:$1,0)-1,1000,1)=IF(P$7="","Yes",P$7))*ROW(Data!$C$1:$C$1009),ROW(P104)-ROW(P$7)),1)),"")</f>
        <v>Unimas</v>
      </c>
      <c r="Q104" s="43" t="str">
        <f ca="1">IF(R104="","",IF(INDEX(Data!$BR:$BR,MATCH(R104,Data!$A:$A,0),1)=0,"",INDEX(Data!$BR:$BR,MATCH(R104,Data!$A:$A,0),1)))</f>
        <v/>
      </c>
      <c r="R104" s="43" t="str" cm="1">
        <f t="array" aca="1" ref="R104" ca="1">IFERROR(_xlfn.SINGLE(INDEX(Data!$A$1:R$1009,_xlfn.AGGREGATE(15,6,(OFFSET(Data!$A$1,0,MATCH(R$6,Data!$1:$1,0)-1,1000,1)=IF(R$7="","Yes",R$7))/(OFFSET(Data!$A$1,0,MATCH(R$6,Data!$1:$1,0)-1,1000,1)=IF(R$7="","Yes",R$7))*ROW(Data!$C$1:$C$1009),ROW(R104)-ROW(R$7)),1)),"")</f>
        <v>Oxygen</v>
      </c>
      <c r="S104" s="43" t="str">
        <f ca="1">IF(T104="","",IF(INDEX(Data!$BR:$BR,MATCH(T104,Data!$A:$A,0),1)=0,"",INDEX(Data!$BR:$BR,MATCH(T104,Data!$A:$A,0),1)))</f>
        <v/>
      </c>
      <c r="T104" s="43" t="str" cm="1">
        <f t="array" aca="1" ref="T104" ca="1">IFERROR(_xlfn.SINGLE(INDEX(Data!$A$1:S$1009,_xlfn.AGGREGATE(15,6,(OFFSET(Data!$A$1,0,MATCH(T$6,Data!$1:$1,0)-1,1000,1)=IF(T$7="","Yes",T$7))/(OFFSET(Data!$A$1,0,MATCH(T$6,Data!$1:$1,0)-1,1000,1)=IF(T$7="","Yes",T$7))*ROW(Data!$C$1:$C$1009),ROW(T104)-ROW(T$7)),1)),"")</f>
        <v>Own</v>
      </c>
      <c r="U104" s="43" t="str">
        <f ca="1">IF(V104="","",IF(INDEX(Data!$BR:$BR,MATCH(V104,Data!$A:$A,0),1)=0,"",INDEX(Data!$BR:$BR,MATCH(V104,Data!$A:$A,0),1)))</f>
        <v/>
      </c>
      <c r="V104" s="43" t="str" cm="1">
        <f t="array" aca="1" ref="V104" ca="1">IFERROR(_xlfn.SINGLE(INDEX(Data!$A$1:T$1009,_xlfn.AGGREGATE(15,6,(OFFSET(Data!$A$1,0,MATCH(V$6,Data!$1:$1,0)-1,1000,1)=IF(V$7="","Yes",V$7))/(OFFSET(Data!$A$1,0,MATCH(V$6,Data!$1:$1,0)-1,1000,1)=IF(V$7="","Yes",V$7))*ROW(Data!$C$1:$C$1009),ROW(V104)-ROW(V$7)),1)),"")</f>
        <v>NBC Sports Regionals</v>
      </c>
      <c r="W104" s="43" t="str">
        <f ca="1">IF(X104="","",IF(INDEX(Data!$BR:$BR,MATCH(X104,Data!$A:$A,0),1)=0,"",INDEX(Data!$BR:$BR,MATCH(X104,Data!$A:$A,0),1)))</f>
        <v/>
      </c>
      <c r="X104" s="43" t="str" cm="1">
        <f t="array" aca="1" ref="X104" ca="1">IFERROR(_xlfn.SINGLE(INDEX(Data!$A$1:Y$1009,_xlfn.AGGREGATE(15,6,(OFFSET(Data!$A$1,0,MATCH(X$6,Data!$1:$1,0)-1,1000,1)=IF(X$7="","Yes",X$7))/(OFFSET(Data!$A$1,0,MATCH(X$6,Data!$1:$1,0)-1,1000,1)=IF(X$7="","Yes",X$7))*ROW(Data!$C$1:$C$1009),ROW(X104)-ROW(X$7)),1)),"")</f>
        <v>Up</v>
      </c>
      <c r="Y104" s="43" t="str">
        <f ca="1">IF(Z104="","",IF(INDEX(Data!$BR:$BR,MATCH(Z104,Data!$A:$A,0),1)=0,"",INDEX(Data!$BR:$BR,MATCH(Z104,Data!$A:$A,0),1)))</f>
        <v/>
      </c>
      <c r="Z104" s="43" t="str" cm="1">
        <f t="array" aca="1" ref="Z104" ca="1">IFERROR(_xlfn.SINGLE(INDEX(Data!$A$1:AA$1009,_xlfn.AGGREGATE(15,6,(OFFSET(Data!$A$1,0,MATCH(Z$6,Data!$1:$1,0)-1,1000,1)=IF(Z$7="","Yes",Z$7))/(OFFSET(Data!$A$1,0,MATCH(Z$6,Data!$1:$1,0)-1,1000,1)=IF(Z$7="","Yes",Z$7))*ROW(Data!$C$1:$C$1009),ROW(Z104)-ROW(Z$7)),1)),"")</f>
        <v>We TV</v>
      </c>
      <c r="AA104" s="43" t="str">
        <f ca="1">IF(AB104="","",IF(INDEX(Data!$BR:$BR,MATCH(AB104,Data!$A:$A,0),1)=0,"",INDEX(Data!$BR:$BR,MATCH(AB104,Data!$A:$A,0),1)))</f>
        <v/>
      </c>
      <c r="AB104" s="43" t="str" cm="1">
        <f t="array" aca="1" ref="AB104" ca="1">IFERROR(_xlfn.SINGLE(INDEX(Data!$A$1:AC$1009,_xlfn.AGGREGATE(15,6,(OFFSET(Data!$A$1,0,MATCH(AB$6,Data!$1:$1,0)-1,1000,1)=IF(AB$7="","Yes",AB$7))/(OFFSET(Data!$A$1,0,MATCH(AB$6,Data!$1:$1,0)-1,1000,1)=IF(AB$7="","Yes",AB$7))*ROW(Data!$C$1:$C$1009),ROW(AB104)-ROW(AB$7)),1)),"")</f>
        <v/>
      </c>
      <c r="AC104" s="43" t="str">
        <f ca="1">IF(AD104="","",IF(INDEX(Data!$BR:$BR,MATCH(AD104,Data!$A:$A,0),1)=0,"",INDEX(Data!$BR:$BR,MATCH(AD104,Data!$A:$A,0),1)))</f>
        <v/>
      </c>
      <c r="AD104" s="43" t="str" cm="1">
        <f t="array" aca="1" ref="AD104" ca="1">IFERROR(_xlfn.SINGLE(INDEX(Data!$A$1:AE$1009,_xlfn.AGGREGATE(15,6,(OFFSET(Data!$A$1,0,MATCH(AD$6,Data!$1:$1,0)-1,1000,1)=IF(AD$7="","Yes",AD$7))/(OFFSET(Data!$A$1,0,MATCH(AD$6,Data!$1:$1,0)-1,1000,1)=IF(AD$7="","Yes",AD$7))*ROW(Data!$C$1:$C$1009),ROW(AD104)-ROW(AD$7)),1)),"")</f>
        <v>Unimas</v>
      </c>
      <c r="AE104" s="43" t="str">
        <f ca="1">IF(AF104="","",IF(INDEX(Data!$BR:$BR,MATCH(AF104,Data!$A:$A,0),1)=0,"",INDEX(Data!$BR:$BR,MATCH(AF104,Data!$A:$A,0),1)))</f>
        <v/>
      </c>
      <c r="AF104" s="43" t="str" cm="1">
        <f t="array" aca="1" ref="AF104" ca="1">IFERROR(_xlfn.SINGLE(INDEX(Data!$A$1:AM$1009,_xlfn.AGGREGATE(15,6,(OFFSET(Data!$A$1,0,MATCH(AF$6,Data!$1:$1,0)-1,1000,1)=IF(AF$7="","Yes",AF$7))/(OFFSET(Data!$A$1,0,MATCH(AF$6,Data!$1:$1,0)-1,1000,1)=IF(AF$7="","Yes",AF$7))*ROW(Data!$C$1:$C$1009),ROW(AF104)-ROW(AF$7)),1)),"")</f>
        <v/>
      </c>
      <c r="AG104" s="43" t="str">
        <f ca="1">IF(AH104="","",IF(INDEX(Data!$BR:$BR,MATCH(AH104,Data!$A:$A,0),1)=0,"",INDEX(Data!$BR:$BR,MATCH(AH104,Data!$A:$A,0),1)))</f>
        <v/>
      </c>
      <c r="AH104" s="43" t="str" cm="1">
        <f t="array" aca="1" ref="AH104" ca="1">IFERROR(_xlfn.SINGLE(INDEX(Data!$A$1:AO$1009,_xlfn.AGGREGATE(15,6,(OFFSET(Data!$A$1,0,MATCH(AH$6,Data!$1:$1,0)-1,1000,1)=IF(AH$7="","Yes",AH$7))/(OFFSET(Data!$A$1,0,MATCH(AH$6,Data!$1:$1,0)-1,1000,1)=IF(AH$7="","Yes",AH$7))*ROW(Data!$C$1:$C$1009),ROW(AH104)-ROW(AH$7)),1)),"")</f>
        <v/>
      </c>
      <c r="AI104" s="43" t="str">
        <f ca="1">IF(AJ104="","",IF(INDEX(Data!$BR:$BR,MATCH(AJ104,Data!$A:$A,0),1)=0,"",INDEX(Data!$BR:$BR,MATCH(AJ104,Data!$A:$A,0),1)))</f>
        <v/>
      </c>
      <c r="AJ104" s="43" t="str" cm="1">
        <f t="array" aca="1" ref="AJ104" ca="1">IFERROR(_xlfn.SINGLE(INDEX(Data!$A$1:AQ$1009,_xlfn.AGGREGATE(15,6,(OFFSET(Data!$A$1,0,MATCH(AJ$6,Data!$1:$1,0)-1,1000,1)=IF(AJ$7="","Yes",AJ$7))/(OFFSET(Data!$A$1,0,MATCH(AJ$6,Data!$1:$1,0)-1,1000,1)=IF(AJ$7="","Yes",AJ$7))*ROW(Data!$C$1:$C$1009),ROW(AJ104)-ROW(AJ$7)),1)),"")</f>
        <v/>
      </c>
      <c r="AK104" s="43" t="str">
        <f ca="1">IF(AL104="","",IF(INDEX(Data!$BR:$BR,MATCH(AL104,Data!$A:$A,0),1)=0,"",INDEX(Data!$BR:$BR,MATCH(AL104,Data!$A:$A,0),1)))</f>
        <v/>
      </c>
      <c r="AL104" s="43" t="str" cm="1">
        <f t="array" aca="1" ref="AL104" ca="1">IFERROR(_xlfn.SINGLE(INDEX(Data!$A$1:AS$1009,_xlfn.AGGREGATE(15,6,(OFFSET(Data!$A$1,0,MATCH(AL$6,Data!$1:$1,0)-1,1000,1)=IF(AL$7="","Yes",AL$7))/(OFFSET(Data!$A$1,0,MATCH(AL$6,Data!$1:$1,0)-1,1000,1)=IF(AL$7="","Yes",AL$7))*ROW(Data!$C$1:$C$1009),ROW(AL104)-ROW(AL$7)),1)),"")</f>
        <v/>
      </c>
      <c r="AM104" s="43" t="str">
        <f ca="1">IF(AN104="","",IF(INDEX(Data!$BR:$BR,MATCH(AN104,Data!$A:$A,0),1)=0,"",INDEX(Data!$BR:$BR,MATCH(AN104,Data!$A:$A,0),1)))</f>
        <v/>
      </c>
      <c r="AN104" s="43" t="str" cm="1">
        <f t="array" aca="1" ref="AN104" ca="1">IFERROR(_xlfn.SINGLE(INDEX(Data!$A$1:AU$1009,_xlfn.AGGREGATE(15,6,(OFFSET(Data!$A$1,0,MATCH(AN$6,Data!$1:$1,0)-1,1000,1)=IF(AN$7="","Yes",AN$7))/(OFFSET(Data!$A$1,0,MATCH(AN$6,Data!$1:$1,0)-1,1000,1)=IF(AN$7="","Yes",AN$7))*ROW(Data!$C$1:$C$1009),ROW(AN104)-ROW(AN$7)),1)),"")</f>
        <v/>
      </c>
    </row>
    <row r="105" spans="1:40" ht="24" x14ac:dyDescent="0.4">
      <c r="A105" s="43" t="str">
        <f ca="1">IF(B105="","",IF(INDEX(Data!$BR:$BR,MATCH(B105,Data!$A:$A,0),1)=0,"",INDEX(Data!$BR:$BR,MATCH(B105,Data!$A:$A,0),1)))</f>
        <v/>
      </c>
      <c r="B105" s="43" t="str" cm="1">
        <f t="array" aca="1" ref="B105" ca="1">IFERROR(_xlfn.SINGLE(INDEX(Data!A$1:$A$1007,_xlfn.AGGREGATE(15,6,(OFFSET(Data!$A$1,0,MATCH(B$6,Data!$1:$1,0)-1,1000,1)=IF(B$7="","Yes",B$7))/(OFFSET(Data!$A$1,0,MATCH(B$6,Data!$1:$1,0)-1,1000,1)=IF(B$7="","Yes",B$7))*ROW(Data!$C$1:$C$1007),ROW(B105)-ROW(B$7)),1)),"")</f>
        <v/>
      </c>
      <c r="C105" s="43" t="str">
        <f ca="1">IF(D105="","",IF(INDEX(Data!$BR:$BR,MATCH(D105,Data!$A:$A,0),1)=0,"",INDEX(Data!$BR:$BR,MATCH(D105,Data!$A:$A,0),1)))</f>
        <v/>
      </c>
      <c r="D105" s="43" t="str" cm="1">
        <f t="array" aca="1" ref="D105" ca="1">IFERROR(_xlfn.SINGLE(INDEX(Data!$A$1:C$1007,_xlfn.AGGREGATE(15,6,(OFFSET(Data!$A$1,0,MATCH(D$6,Data!$1:$1,0)-1,1000,1)=IF(D$7="","Yes",D$7))/(OFFSET(Data!$A$1,0,MATCH(D$6,Data!$1:$1,0)-1,1000,1)=IF(D$7="","Yes",D$7))*ROW(Data!$C$1:$C$1007),ROW(D105)-ROW(D$7)),1)),"")</f>
        <v/>
      </c>
      <c r="E105" s="43" t="str">
        <f ca="1">IF(F105="","",IF(INDEX(Data!$BR:$BR,MATCH(F105,Data!$A:$A,0),1)=0,"",INDEX(Data!$BR:$BR,MATCH(F105,Data!$A:$A,0),1)))</f>
        <v/>
      </c>
      <c r="F105" s="43" t="str" cm="1">
        <f t="array" aca="1" ref="F105" ca="1">IFERROR(_xlfn.SINGLE(INDEX(Data!$A$1:E$1009,_xlfn.AGGREGATE(15,6,(OFFSET(Data!$A$1,0,MATCH(F$6,Data!$1:$1,0)-1,1000,1)=IF(F$7="","Yes",F$7))/(OFFSET(Data!$A$1,0,MATCH(F$6,Data!$1:$1,0)-1,1000,1)=IF(F$7="","Yes",F$7))*ROW(Data!$C$1:$C$1009),ROW(F105)-ROW(F$7)),1)),"")</f>
        <v/>
      </c>
      <c r="G105" s="43" t="str">
        <f ca="1">IF(H105="","",IF(INDEX(Data!$BR:$BR,MATCH(H105,Data!$A:$A,0),1)=0,"",INDEX(Data!$BR:$BR,MATCH(H105,Data!$A:$A,0),1)))</f>
        <v/>
      </c>
      <c r="H105" s="43" t="str" cm="1">
        <f t="array" aca="1" ref="H105" ca="1">IFERROR(_xlfn.SINGLE(INDEX(Data!$A$1:G$1009,_xlfn.AGGREGATE(15,6,(OFFSET(Data!$A$1,0,MATCH(H$6,Data!$1:$1,0)-1,1000,1)=IF(H$7="","Yes",H$7))/(OFFSET(Data!$A$1,0,MATCH(H$6,Data!$1:$1,0)-1,1000,1)=IF(H$7="","Yes",H$7))*ROW(Data!$C$1:$C$1009),ROW(H105)-ROW(H$7)),1)),"")</f>
        <v/>
      </c>
      <c r="I105" s="43" t="str">
        <f ca="1">IF(J105="","",IF(INDEX(Data!$BR:$BR,MATCH(J105,Data!$A:$A,0),1)=0,"",INDEX(Data!$BR:$BR,MATCH(J105,Data!$A:$A,0),1)))</f>
        <v/>
      </c>
      <c r="J105" s="43" t="str" cm="1">
        <f t="array" aca="1" ref="J105" ca="1">IFERROR(_xlfn.SINGLE(INDEX(Data!$A$1:J$1009,_xlfn.AGGREGATE(15,6,(OFFSET(Data!$A$1,0,MATCH(J$6,Data!$1:$1,0)-1,1000,1)=IF(J$7="","Yes",J$7))/(OFFSET(Data!$A$1,0,MATCH(J$6,Data!$1:$1,0)-1,1000,1)=IF(J$7="","Yes",J$7))*ROW(Data!$C$1:$C$1009),ROW(J105)-ROW(J$7)),1)),"")</f>
        <v/>
      </c>
      <c r="K105" s="43" t="str">
        <f ca="1">IF(L105="","",IF(INDEX(Data!$BR:$BR,MATCH(L105,Data!$A:$A,0),1)=0,"",INDEX(Data!$BR:$BR,MATCH(L105,Data!$A:$A,0),1)))</f>
        <v/>
      </c>
      <c r="L105" s="43" t="str" cm="1">
        <f t="array" aca="1" ref="L105" ca="1">IFERROR(_xlfn.SINGLE(INDEX(Data!$A$1:L$1009,_xlfn.AGGREGATE(15,6,(OFFSET(Data!$A$1,0,MATCH(L$6,Data!$1:$1,0)-1,1000,1)=IF(L$7="","Yes",L$7))/(OFFSET(Data!$A$1,0,MATCH(L$6,Data!$1:$1,0)-1,1000,1)=IF(L$7="","Yes",L$7))*ROW(Data!$C$1:$C$1009),ROW(L105)-ROW(L$7)),1)),"")</f>
        <v/>
      </c>
      <c r="M105" s="43" t="str">
        <f ca="1">IF(N105="","",IF(INDEX(Data!$BR:$BR,MATCH(N105,Data!$A:$A,0),1)=0,"",INDEX(Data!$BR:$BR,MATCH(N105,Data!$A:$A,0),1)))</f>
        <v/>
      </c>
      <c r="N105" s="43" t="str" cm="1">
        <f t="array" aca="1" ref="N105" ca="1">IFERROR(_xlfn.SINGLE(INDEX(Data!$A$1:N$1009,_xlfn.AGGREGATE(15,6,(OFFSET(Data!$A$1,0,MATCH(N$6,Data!$1:$1,0)-1,1000,1)=IF(N$7="","Yes",N$7))/(OFFSET(Data!$A$1,0,MATCH(N$6,Data!$1:$1,0)-1,1000,1)=IF(N$7="","Yes",N$7))*ROW(Data!$C$1:$C$1009),ROW(N105)-ROW(N$7)),1)),"")</f>
        <v/>
      </c>
      <c r="O105" s="43" t="str">
        <f ca="1">IF(P105="","",IF(INDEX(Data!$BR:$BR,MATCH(P105,Data!$A:$A,0),1)=0,"",INDEX(Data!$BR:$BR,MATCH(P105,Data!$A:$A,0),1)))</f>
        <v/>
      </c>
      <c r="P105" s="43" t="str" cm="1">
        <f t="array" aca="1" ref="P105" ca="1">IFERROR(_xlfn.SINGLE(INDEX(Data!$A$1:Q$1009,_xlfn.AGGREGATE(15,6,(OFFSET(Data!$A$1,0,MATCH(P$6,Data!$1:$1,0)-1,1000,1)=IF(P$7="","Yes",P$7))/(OFFSET(Data!$A$1,0,MATCH(P$6,Data!$1:$1,0)-1,1000,1)=IF(P$7="","Yes",P$7))*ROW(Data!$C$1:$C$1009),ROW(P105)-ROW(P$7)),1)),"")</f>
        <v>Univision</v>
      </c>
      <c r="Q105" s="43" t="str">
        <f ca="1">IF(R105="","",IF(INDEX(Data!$BR:$BR,MATCH(R105,Data!$A:$A,0),1)=0,"",INDEX(Data!$BR:$BR,MATCH(R105,Data!$A:$A,0),1)))</f>
        <v/>
      </c>
      <c r="R105" s="43" t="str" cm="1">
        <f t="array" aca="1" ref="R105" ca="1">IFERROR(_xlfn.SINGLE(INDEX(Data!$A$1:R$1009,_xlfn.AGGREGATE(15,6,(OFFSET(Data!$A$1,0,MATCH(R$6,Data!$1:$1,0)-1,1000,1)=IF(R$7="","Yes",R$7))/(OFFSET(Data!$A$1,0,MATCH(R$6,Data!$1:$1,0)-1,1000,1)=IF(R$7="","Yes",R$7))*ROW(Data!$C$1:$C$1009),ROW(R105)-ROW(R$7)),1)),"")</f>
        <v>Paramount Network</v>
      </c>
      <c r="S105" s="43" t="str">
        <f ca="1">IF(T105="","",IF(INDEX(Data!$BR:$BR,MATCH(T105,Data!$A:$A,0),1)=0,"",INDEX(Data!$BR:$BR,MATCH(T105,Data!$A:$A,0),1)))</f>
        <v/>
      </c>
      <c r="T105" s="43" t="str" cm="1">
        <f t="array" aca="1" ref="T105" ca="1">IFERROR(_xlfn.SINGLE(INDEX(Data!$A$1:S$1009,_xlfn.AGGREGATE(15,6,(OFFSET(Data!$A$1,0,MATCH(T$6,Data!$1:$1,0)-1,1000,1)=IF(T$7="","Yes",T$7))/(OFFSET(Data!$A$1,0,MATCH(T$6,Data!$1:$1,0)-1,1000,1)=IF(T$7="","Yes",T$7))*ROW(Data!$C$1:$C$1009),ROW(T105)-ROW(T$7)),1)),"")</f>
        <v>Oxygen</v>
      </c>
      <c r="U105" s="43" t="str">
        <f ca="1">IF(V105="","",IF(INDEX(Data!$BR:$BR,MATCH(V105,Data!$A:$A,0),1)=0,"",INDEX(Data!$BR:$BR,MATCH(V105,Data!$A:$A,0),1)))</f>
        <v/>
      </c>
      <c r="V105" s="43" t="str" cm="1">
        <f t="array" aca="1" ref="V105" ca="1">IFERROR(_xlfn.SINGLE(INDEX(Data!$A$1:T$1009,_xlfn.AGGREGATE(15,6,(OFFSET(Data!$A$1,0,MATCH(V$6,Data!$1:$1,0)-1,1000,1)=IF(V$7="","Yes",V$7))/(OFFSET(Data!$A$1,0,MATCH(V$6,Data!$1:$1,0)-1,1000,1)=IF(V$7="","Yes",V$7))*ROW(Data!$C$1:$C$1009),ROW(V105)-ROW(V$7)),1)),"")</f>
        <v>NHL Network</v>
      </c>
      <c r="W105" s="43" t="str">
        <f ca="1">IF(X105="","",IF(INDEX(Data!$BR:$BR,MATCH(X105,Data!$A:$A,0),1)=0,"",INDEX(Data!$BR:$BR,MATCH(X105,Data!$A:$A,0),1)))</f>
        <v/>
      </c>
      <c r="X105" s="43" t="str" cm="1">
        <f t="array" aca="1" ref="X105" ca="1">IFERROR(_xlfn.SINGLE(INDEX(Data!$A$1:Y$1009,_xlfn.AGGREGATE(15,6,(OFFSET(Data!$A$1,0,MATCH(X$6,Data!$1:$1,0)-1,1000,1)=IF(X$7="","Yes",X$7))/(OFFSET(Data!$A$1,0,MATCH(X$6,Data!$1:$1,0)-1,1000,1)=IF(X$7="","Yes",X$7))*ROW(Data!$C$1:$C$1009),ROW(X105)-ROW(X$7)),1)),"")</f>
        <v>USA Network</v>
      </c>
      <c r="Y105" s="43" t="str">
        <f ca="1">IF(Z105="","",IF(INDEX(Data!$BR:$BR,MATCH(Z105,Data!$A:$A,0),1)=0,"",INDEX(Data!$BR:$BR,MATCH(Z105,Data!$A:$A,0),1)))</f>
        <v/>
      </c>
      <c r="Z105" s="43" t="str" cm="1">
        <f t="array" aca="1" ref="Z105" ca="1">IFERROR(_xlfn.SINGLE(INDEX(Data!$A$1:AA$1009,_xlfn.AGGREGATE(15,6,(OFFSET(Data!$A$1,0,MATCH(Z$6,Data!$1:$1,0)-1,1000,1)=IF(Z$7="","Yes",Z$7))/(OFFSET(Data!$A$1,0,MATCH(Z$6,Data!$1:$1,0)-1,1000,1)=IF(Z$7="","Yes",Z$7))*ROW(Data!$C$1:$C$1009),ROW(Z105)-ROW(Z$7)),1)),"")</f>
        <v>Youtube Originals</v>
      </c>
      <c r="AA105" s="43" t="str">
        <f ca="1">IF(AB105="","",IF(INDEX(Data!$BR:$BR,MATCH(AB105,Data!$A:$A,0),1)=0,"",INDEX(Data!$BR:$BR,MATCH(AB105,Data!$A:$A,0),1)))</f>
        <v/>
      </c>
      <c r="AB105" s="43" t="str" cm="1">
        <f t="array" aca="1" ref="AB105" ca="1">IFERROR(_xlfn.SINGLE(INDEX(Data!$A$1:AC$1009,_xlfn.AGGREGATE(15,6,(OFFSET(Data!$A$1,0,MATCH(AB$6,Data!$1:$1,0)-1,1000,1)=IF(AB$7="","Yes",AB$7))/(OFFSET(Data!$A$1,0,MATCH(AB$6,Data!$1:$1,0)-1,1000,1)=IF(AB$7="","Yes",AB$7))*ROW(Data!$C$1:$C$1009),ROW(AB105)-ROW(AB$7)),1)),"")</f>
        <v/>
      </c>
      <c r="AC105" s="43" t="str">
        <f ca="1">IF(AD105="","",IF(INDEX(Data!$BR:$BR,MATCH(AD105,Data!$A:$A,0),1)=0,"",INDEX(Data!$BR:$BR,MATCH(AD105,Data!$A:$A,0),1)))</f>
        <v/>
      </c>
      <c r="AD105" s="43" t="str" cm="1">
        <f t="array" aca="1" ref="AD105" ca="1">IFERROR(_xlfn.SINGLE(INDEX(Data!$A$1:AE$1009,_xlfn.AGGREGATE(15,6,(OFFSET(Data!$A$1,0,MATCH(AD$6,Data!$1:$1,0)-1,1000,1)=IF(AD$7="","Yes",AD$7))/(OFFSET(Data!$A$1,0,MATCH(AD$6,Data!$1:$1,0)-1,1000,1)=IF(AD$7="","Yes",AD$7))*ROW(Data!$C$1:$C$1009),ROW(AD105)-ROW(AD$7)),1)),"")</f>
        <v>Universal Kids</v>
      </c>
      <c r="AE105" s="43" t="str">
        <f ca="1">IF(AF105="","",IF(INDEX(Data!$BR:$BR,MATCH(AF105,Data!$A:$A,0),1)=0,"",INDEX(Data!$BR:$BR,MATCH(AF105,Data!$A:$A,0),1)))</f>
        <v/>
      </c>
      <c r="AF105" s="43" t="str" cm="1">
        <f t="array" aca="1" ref="AF105" ca="1">IFERROR(_xlfn.SINGLE(INDEX(Data!$A$1:AM$1009,_xlfn.AGGREGATE(15,6,(OFFSET(Data!$A$1,0,MATCH(AF$6,Data!$1:$1,0)-1,1000,1)=IF(AF$7="","Yes",AF$7))/(OFFSET(Data!$A$1,0,MATCH(AF$6,Data!$1:$1,0)-1,1000,1)=IF(AF$7="","Yes",AF$7))*ROW(Data!$C$1:$C$1009),ROW(AF105)-ROW(AF$7)),1)),"")</f>
        <v/>
      </c>
      <c r="AG105" s="43" t="str">
        <f ca="1">IF(AH105="","",IF(INDEX(Data!$BR:$BR,MATCH(AH105,Data!$A:$A,0),1)=0,"",INDEX(Data!$BR:$BR,MATCH(AH105,Data!$A:$A,0),1)))</f>
        <v/>
      </c>
      <c r="AH105" s="43" t="str" cm="1">
        <f t="array" aca="1" ref="AH105" ca="1">IFERROR(_xlfn.SINGLE(INDEX(Data!$A$1:AO$1009,_xlfn.AGGREGATE(15,6,(OFFSET(Data!$A$1,0,MATCH(AH$6,Data!$1:$1,0)-1,1000,1)=IF(AH$7="","Yes",AH$7))/(OFFSET(Data!$A$1,0,MATCH(AH$6,Data!$1:$1,0)-1,1000,1)=IF(AH$7="","Yes",AH$7))*ROW(Data!$C$1:$C$1009),ROW(AH105)-ROW(AH$7)),1)),"")</f>
        <v/>
      </c>
      <c r="AI105" s="43" t="str">
        <f ca="1">IF(AJ105="","",IF(INDEX(Data!$BR:$BR,MATCH(AJ105,Data!$A:$A,0),1)=0,"",INDEX(Data!$BR:$BR,MATCH(AJ105,Data!$A:$A,0),1)))</f>
        <v/>
      </c>
      <c r="AJ105" s="43" t="str" cm="1">
        <f t="array" aca="1" ref="AJ105" ca="1">IFERROR(_xlfn.SINGLE(INDEX(Data!$A$1:AQ$1009,_xlfn.AGGREGATE(15,6,(OFFSET(Data!$A$1,0,MATCH(AJ$6,Data!$1:$1,0)-1,1000,1)=IF(AJ$7="","Yes",AJ$7))/(OFFSET(Data!$A$1,0,MATCH(AJ$6,Data!$1:$1,0)-1,1000,1)=IF(AJ$7="","Yes",AJ$7))*ROW(Data!$C$1:$C$1009),ROW(AJ105)-ROW(AJ$7)),1)),"")</f>
        <v/>
      </c>
      <c r="AK105" s="43" t="str">
        <f ca="1">IF(AL105="","",IF(INDEX(Data!$BR:$BR,MATCH(AL105,Data!$A:$A,0),1)=0,"",INDEX(Data!$BR:$BR,MATCH(AL105,Data!$A:$A,0),1)))</f>
        <v/>
      </c>
      <c r="AL105" s="43" t="str" cm="1">
        <f t="array" aca="1" ref="AL105" ca="1">IFERROR(_xlfn.SINGLE(INDEX(Data!$A$1:AS$1009,_xlfn.AGGREGATE(15,6,(OFFSET(Data!$A$1,0,MATCH(AL$6,Data!$1:$1,0)-1,1000,1)=IF(AL$7="","Yes",AL$7))/(OFFSET(Data!$A$1,0,MATCH(AL$6,Data!$1:$1,0)-1,1000,1)=IF(AL$7="","Yes",AL$7))*ROW(Data!$C$1:$C$1009),ROW(AL105)-ROW(AL$7)),1)),"")</f>
        <v/>
      </c>
      <c r="AM105" s="43" t="str">
        <f ca="1">IF(AN105="","",IF(INDEX(Data!$BR:$BR,MATCH(AN105,Data!$A:$A,0),1)=0,"",INDEX(Data!$BR:$BR,MATCH(AN105,Data!$A:$A,0),1)))</f>
        <v/>
      </c>
      <c r="AN105" s="43" t="str" cm="1">
        <f t="array" aca="1" ref="AN105" ca="1">IFERROR(_xlfn.SINGLE(INDEX(Data!$A$1:AU$1009,_xlfn.AGGREGATE(15,6,(OFFSET(Data!$A$1,0,MATCH(AN$6,Data!$1:$1,0)-1,1000,1)=IF(AN$7="","Yes",AN$7))/(OFFSET(Data!$A$1,0,MATCH(AN$6,Data!$1:$1,0)-1,1000,1)=IF(AN$7="","Yes",AN$7))*ROW(Data!$C$1:$C$1009),ROW(AN105)-ROW(AN$7)),1)),"")</f>
        <v/>
      </c>
    </row>
    <row r="106" spans="1:40" ht="24" x14ac:dyDescent="0.4">
      <c r="A106" s="43" t="str">
        <f ca="1">IF(B106="","",IF(INDEX(Data!$BR:$BR,MATCH(B106,Data!$A:$A,0),1)=0,"",INDEX(Data!$BR:$BR,MATCH(B106,Data!$A:$A,0),1)))</f>
        <v/>
      </c>
      <c r="B106" s="43" t="str" cm="1">
        <f t="array" aca="1" ref="B106" ca="1">IFERROR(_xlfn.SINGLE(INDEX(Data!A$1:$A$1007,_xlfn.AGGREGATE(15,6,(OFFSET(Data!$A$1,0,MATCH(B$6,Data!$1:$1,0)-1,1000,1)=IF(B$7="","Yes",B$7))/(OFFSET(Data!$A$1,0,MATCH(B$6,Data!$1:$1,0)-1,1000,1)=IF(B$7="","Yes",B$7))*ROW(Data!$C$1:$C$1007),ROW(B106)-ROW(B$7)),1)),"")</f>
        <v/>
      </c>
      <c r="C106" s="43" t="str">
        <f ca="1">IF(D106="","",IF(INDEX(Data!$BR:$BR,MATCH(D106,Data!$A:$A,0),1)=0,"",INDEX(Data!$BR:$BR,MATCH(D106,Data!$A:$A,0),1)))</f>
        <v/>
      </c>
      <c r="D106" s="43" t="str" cm="1">
        <f t="array" aca="1" ref="D106" ca="1">IFERROR(_xlfn.SINGLE(INDEX(Data!$A$1:C$1007,_xlfn.AGGREGATE(15,6,(OFFSET(Data!$A$1,0,MATCH(D$6,Data!$1:$1,0)-1,1000,1)=IF(D$7="","Yes",D$7))/(OFFSET(Data!$A$1,0,MATCH(D$6,Data!$1:$1,0)-1,1000,1)=IF(D$7="","Yes",D$7))*ROW(Data!$C$1:$C$1007),ROW(D106)-ROW(D$7)),1)),"")</f>
        <v/>
      </c>
      <c r="E106" s="43" t="str">
        <f ca="1">IF(F106="","",IF(INDEX(Data!$BR:$BR,MATCH(F106,Data!$A:$A,0),1)=0,"",INDEX(Data!$BR:$BR,MATCH(F106,Data!$A:$A,0),1)))</f>
        <v/>
      </c>
      <c r="F106" s="43" t="str" cm="1">
        <f t="array" aca="1" ref="F106" ca="1">IFERROR(_xlfn.SINGLE(INDEX(Data!$A$1:E$1009,_xlfn.AGGREGATE(15,6,(OFFSET(Data!$A$1,0,MATCH(F$6,Data!$1:$1,0)-1,1000,1)=IF(F$7="","Yes",F$7))/(OFFSET(Data!$A$1,0,MATCH(F$6,Data!$1:$1,0)-1,1000,1)=IF(F$7="","Yes",F$7))*ROW(Data!$C$1:$C$1009),ROW(F106)-ROW(F$7)),1)),"")</f>
        <v/>
      </c>
      <c r="G106" s="43" t="str">
        <f ca="1">IF(H106="","",IF(INDEX(Data!$BR:$BR,MATCH(H106,Data!$A:$A,0),1)=0,"",INDEX(Data!$BR:$BR,MATCH(H106,Data!$A:$A,0),1)))</f>
        <v/>
      </c>
      <c r="H106" s="43" t="str" cm="1">
        <f t="array" aca="1" ref="H106" ca="1">IFERROR(_xlfn.SINGLE(INDEX(Data!$A$1:G$1009,_xlfn.AGGREGATE(15,6,(OFFSET(Data!$A$1,0,MATCH(H$6,Data!$1:$1,0)-1,1000,1)=IF(H$7="","Yes",H$7))/(OFFSET(Data!$A$1,0,MATCH(H$6,Data!$1:$1,0)-1,1000,1)=IF(H$7="","Yes",H$7))*ROW(Data!$C$1:$C$1009),ROW(H106)-ROW(H$7)),1)),"")</f>
        <v/>
      </c>
      <c r="I106" s="43" t="str">
        <f ca="1">IF(J106="","",IF(INDEX(Data!$BR:$BR,MATCH(J106,Data!$A:$A,0),1)=0,"",INDEX(Data!$BR:$BR,MATCH(J106,Data!$A:$A,0),1)))</f>
        <v/>
      </c>
      <c r="J106" s="43" t="str" cm="1">
        <f t="array" aca="1" ref="J106" ca="1">IFERROR(_xlfn.SINGLE(INDEX(Data!$A$1:J$1009,_xlfn.AGGREGATE(15,6,(OFFSET(Data!$A$1,0,MATCH(J$6,Data!$1:$1,0)-1,1000,1)=IF(J$7="","Yes",J$7))/(OFFSET(Data!$A$1,0,MATCH(J$6,Data!$1:$1,0)-1,1000,1)=IF(J$7="","Yes",J$7))*ROW(Data!$C$1:$C$1009),ROW(J106)-ROW(J$7)),1)),"")</f>
        <v/>
      </c>
      <c r="K106" s="43" t="str">
        <f ca="1">IF(L106="","",IF(INDEX(Data!$BR:$BR,MATCH(L106,Data!$A:$A,0),1)=0,"",INDEX(Data!$BR:$BR,MATCH(L106,Data!$A:$A,0),1)))</f>
        <v/>
      </c>
      <c r="L106" s="43" t="str" cm="1">
        <f t="array" aca="1" ref="L106" ca="1">IFERROR(_xlfn.SINGLE(INDEX(Data!$A$1:L$1009,_xlfn.AGGREGATE(15,6,(OFFSET(Data!$A$1,0,MATCH(L$6,Data!$1:$1,0)-1,1000,1)=IF(L$7="","Yes",L$7))/(OFFSET(Data!$A$1,0,MATCH(L$6,Data!$1:$1,0)-1,1000,1)=IF(L$7="","Yes",L$7))*ROW(Data!$C$1:$C$1009),ROW(L106)-ROW(L$7)),1)),"")</f>
        <v/>
      </c>
      <c r="M106" s="43" t="str">
        <f ca="1">IF(N106="","",IF(INDEX(Data!$BR:$BR,MATCH(N106,Data!$A:$A,0),1)=0,"",INDEX(Data!$BR:$BR,MATCH(N106,Data!$A:$A,0),1)))</f>
        <v/>
      </c>
      <c r="N106" s="43" t="str" cm="1">
        <f t="array" aca="1" ref="N106" ca="1">IFERROR(_xlfn.SINGLE(INDEX(Data!$A$1:N$1009,_xlfn.AGGREGATE(15,6,(OFFSET(Data!$A$1,0,MATCH(N$6,Data!$1:$1,0)-1,1000,1)=IF(N$7="","Yes",N$7))/(OFFSET(Data!$A$1,0,MATCH(N$6,Data!$1:$1,0)-1,1000,1)=IF(N$7="","Yes",N$7))*ROW(Data!$C$1:$C$1009),ROW(N106)-ROW(N$7)),1)),"")</f>
        <v/>
      </c>
      <c r="O106" s="43" t="str">
        <f ca="1">IF(P106="","",IF(INDEX(Data!$BR:$BR,MATCH(P106,Data!$A:$A,0),1)=0,"",INDEX(Data!$BR:$BR,MATCH(P106,Data!$A:$A,0),1)))</f>
        <v/>
      </c>
      <c r="P106" s="43" t="str" cm="1">
        <f t="array" aca="1" ref="P106" ca="1">IFERROR(_xlfn.SINGLE(INDEX(Data!$A$1:Q$1009,_xlfn.AGGREGATE(15,6,(OFFSET(Data!$A$1,0,MATCH(P$6,Data!$1:$1,0)-1,1000,1)=IF(P$7="","Yes",P$7))/(OFFSET(Data!$A$1,0,MATCH(P$6,Data!$1:$1,0)-1,1000,1)=IF(P$7="","Yes",P$7))*ROW(Data!$C$1:$C$1009),ROW(P106)-ROW(P$7)),1)),"")</f>
        <v>Up</v>
      </c>
      <c r="Q106" s="43" t="str">
        <f ca="1">IF(R106="","",IF(INDEX(Data!$BR:$BR,MATCH(R106,Data!$A:$A,0),1)=0,"",INDEX(Data!$BR:$BR,MATCH(R106,Data!$A:$A,0),1)))</f>
        <v/>
      </c>
      <c r="R106" s="43" t="str" cm="1">
        <f t="array" aca="1" ref="R106" ca="1">IFERROR(_xlfn.SINGLE(INDEX(Data!$A$1:R$1009,_xlfn.AGGREGATE(15,6,(OFFSET(Data!$A$1,0,MATCH(R$6,Data!$1:$1,0)-1,1000,1)=IF(R$7="","Yes",R$7))/(OFFSET(Data!$A$1,0,MATCH(R$6,Data!$1:$1,0)-1,1000,1)=IF(R$7="","Yes",R$7))*ROW(Data!$C$1:$C$1009),ROW(R106)-ROW(R$7)),1)),"")</f>
        <v>POP</v>
      </c>
      <c r="S106" s="43" t="str">
        <f ca="1">IF(T106="","",IF(INDEX(Data!$BR:$BR,MATCH(T106,Data!$A:$A,0),1)=0,"",INDEX(Data!$BR:$BR,MATCH(T106,Data!$A:$A,0),1)))</f>
        <v/>
      </c>
      <c r="T106" s="43" t="str" cm="1">
        <f t="array" aca="1" ref="T106" ca="1">IFERROR(_xlfn.SINGLE(INDEX(Data!$A$1:S$1009,_xlfn.AGGREGATE(15,6,(OFFSET(Data!$A$1,0,MATCH(T$6,Data!$1:$1,0)-1,1000,1)=IF(T$7="","Yes",T$7))/(OFFSET(Data!$A$1,0,MATCH(T$6,Data!$1:$1,0)-1,1000,1)=IF(T$7="","Yes",T$7))*ROW(Data!$C$1:$C$1009),ROW(T106)-ROW(T$7)),1)),"")</f>
        <v>Paramount Network</v>
      </c>
      <c r="U106" s="43" t="str">
        <f ca="1">IF(V106="","",IF(INDEX(Data!$BR:$BR,MATCH(V106,Data!$A:$A,0),1)=0,"",INDEX(Data!$BR:$BR,MATCH(V106,Data!$A:$A,0),1)))</f>
        <v/>
      </c>
      <c r="V106" s="43" t="str" cm="1">
        <f t="array" aca="1" ref="V106" ca="1">IFERROR(_xlfn.SINGLE(INDEX(Data!$A$1:T$1009,_xlfn.AGGREGATE(15,6,(OFFSET(Data!$A$1,0,MATCH(V$6,Data!$1:$1,0)-1,1000,1)=IF(V$7="","Yes",V$7))/(OFFSET(Data!$A$1,0,MATCH(V$6,Data!$1:$1,0)-1,1000,1)=IF(V$7="","Yes",V$7))*ROW(Data!$C$1:$C$1009),ROW(V106)-ROW(V$7)),1)),"")</f>
        <v>Nick Jr.</v>
      </c>
      <c r="W106" s="43" t="str">
        <f ca="1">IF(X106="","",IF(INDEX(Data!$BR:$BR,MATCH(X106,Data!$A:$A,0),1)=0,"",INDEX(Data!$BR:$BR,MATCH(X106,Data!$A:$A,0),1)))</f>
        <v/>
      </c>
      <c r="X106" s="43" t="str" cm="1">
        <f t="array" aca="1" ref="X106" ca="1">IFERROR(_xlfn.SINGLE(INDEX(Data!$A$1:Y$1009,_xlfn.AGGREGATE(15,6,(OFFSET(Data!$A$1,0,MATCH(X$6,Data!$1:$1,0)-1,1000,1)=IF(X$7="","Yes",X$7))/(OFFSET(Data!$A$1,0,MATCH(X$6,Data!$1:$1,0)-1,1000,1)=IF(X$7="","Yes",X$7))*ROW(Data!$C$1:$C$1009),ROW(X106)-ROW(X$7)),1)),"")</f>
        <v>Ve Plus TV</v>
      </c>
      <c r="Y106" s="43" t="str">
        <f ca="1">IF(Z106="","",IF(INDEX(Data!$BR:$BR,MATCH(Z106,Data!$A:$A,0),1)=0,"",INDEX(Data!$BR:$BR,MATCH(Z106,Data!$A:$A,0),1)))</f>
        <v/>
      </c>
      <c r="Z106" s="43" t="str" cm="1">
        <f t="array" aca="1" ref="Z106" ca="1">IFERROR(_xlfn.SINGLE(INDEX(Data!$A$1:AA$1009,_xlfn.AGGREGATE(15,6,(OFFSET(Data!$A$1,0,MATCH(Z$6,Data!$1:$1,0)-1,1000,1)=IF(Z$7="","Yes",Z$7))/(OFFSET(Data!$A$1,0,MATCH(Z$6,Data!$1:$1,0)-1,1000,1)=IF(Z$7="","Yes",Z$7))*ROW(Data!$C$1:$C$1009),ROW(Z106)-ROW(Z$7)),1)),"")</f>
        <v/>
      </c>
      <c r="AA106" s="43" t="str">
        <f ca="1">IF(AB106="","",IF(INDEX(Data!$BR:$BR,MATCH(AB106,Data!$A:$A,0),1)=0,"",INDEX(Data!$BR:$BR,MATCH(AB106,Data!$A:$A,0),1)))</f>
        <v/>
      </c>
      <c r="AB106" s="43" t="str" cm="1">
        <f t="array" aca="1" ref="AB106" ca="1">IFERROR(_xlfn.SINGLE(INDEX(Data!$A$1:AC$1009,_xlfn.AGGREGATE(15,6,(OFFSET(Data!$A$1,0,MATCH(AB$6,Data!$1:$1,0)-1,1000,1)=IF(AB$7="","Yes",AB$7))/(OFFSET(Data!$A$1,0,MATCH(AB$6,Data!$1:$1,0)-1,1000,1)=IF(AB$7="","Yes",AB$7))*ROW(Data!$C$1:$C$1009),ROW(AB106)-ROW(AB$7)),1)),"")</f>
        <v/>
      </c>
      <c r="AC106" s="43" t="str">
        <f ca="1">IF(AD106="","",IF(INDEX(Data!$BR:$BR,MATCH(AD106,Data!$A:$A,0),1)=0,"",INDEX(Data!$BR:$BR,MATCH(AD106,Data!$A:$A,0),1)))</f>
        <v/>
      </c>
      <c r="AD106" s="43" t="str" cm="1">
        <f t="array" aca="1" ref="AD106" ca="1">IFERROR(_xlfn.SINGLE(INDEX(Data!$A$1:AE$1009,_xlfn.AGGREGATE(15,6,(OFFSET(Data!$A$1,0,MATCH(AD$6,Data!$1:$1,0)-1,1000,1)=IF(AD$7="","Yes",AD$7))/(OFFSET(Data!$A$1,0,MATCH(AD$6,Data!$1:$1,0)-1,1000,1)=IF(AD$7="","Yes",AD$7))*ROW(Data!$C$1:$C$1009),ROW(AD106)-ROW(AD$7)),1)),"")</f>
        <v>Universo</v>
      </c>
      <c r="AE106" s="43" t="str">
        <f ca="1">IF(AF106="","",IF(INDEX(Data!$BR:$BR,MATCH(AF106,Data!$A:$A,0),1)=0,"",INDEX(Data!$BR:$BR,MATCH(AF106,Data!$A:$A,0),1)))</f>
        <v/>
      </c>
      <c r="AF106" s="43" t="str" cm="1">
        <f t="array" aca="1" ref="AF106" ca="1">IFERROR(_xlfn.SINGLE(INDEX(Data!$A$1:AM$1009,_xlfn.AGGREGATE(15,6,(OFFSET(Data!$A$1,0,MATCH(AF$6,Data!$1:$1,0)-1,1000,1)=IF(AF$7="","Yes",AF$7))/(OFFSET(Data!$A$1,0,MATCH(AF$6,Data!$1:$1,0)-1,1000,1)=IF(AF$7="","Yes",AF$7))*ROW(Data!$C$1:$C$1009),ROW(AF106)-ROW(AF$7)),1)),"")</f>
        <v/>
      </c>
      <c r="AG106" s="43" t="str">
        <f ca="1">IF(AH106="","",IF(INDEX(Data!$BR:$BR,MATCH(AH106,Data!$A:$A,0),1)=0,"",INDEX(Data!$BR:$BR,MATCH(AH106,Data!$A:$A,0),1)))</f>
        <v/>
      </c>
      <c r="AH106" s="43" t="str" cm="1">
        <f t="array" aca="1" ref="AH106" ca="1">IFERROR(_xlfn.SINGLE(INDEX(Data!$A$1:AO$1009,_xlfn.AGGREGATE(15,6,(OFFSET(Data!$A$1,0,MATCH(AH$6,Data!$1:$1,0)-1,1000,1)=IF(AH$7="","Yes",AH$7))/(OFFSET(Data!$A$1,0,MATCH(AH$6,Data!$1:$1,0)-1,1000,1)=IF(AH$7="","Yes",AH$7))*ROW(Data!$C$1:$C$1009),ROW(AH106)-ROW(AH$7)),1)),"")</f>
        <v/>
      </c>
      <c r="AI106" s="43" t="str">
        <f ca="1">IF(AJ106="","",IF(INDEX(Data!$BR:$BR,MATCH(AJ106,Data!$A:$A,0),1)=0,"",INDEX(Data!$BR:$BR,MATCH(AJ106,Data!$A:$A,0),1)))</f>
        <v/>
      </c>
      <c r="AJ106" s="43" t="str" cm="1">
        <f t="array" aca="1" ref="AJ106" ca="1">IFERROR(_xlfn.SINGLE(INDEX(Data!$A$1:AQ$1009,_xlfn.AGGREGATE(15,6,(OFFSET(Data!$A$1,0,MATCH(AJ$6,Data!$1:$1,0)-1,1000,1)=IF(AJ$7="","Yes",AJ$7))/(OFFSET(Data!$A$1,0,MATCH(AJ$6,Data!$1:$1,0)-1,1000,1)=IF(AJ$7="","Yes",AJ$7))*ROW(Data!$C$1:$C$1009),ROW(AJ106)-ROW(AJ$7)),1)),"")</f>
        <v/>
      </c>
      <c r="AK106" s="43" t="str">
        <f ca="1">IF(AL106="","",IF(INDEX(Data!$BR:$BR,MATCH(AL106,Data!$A:$A,0),1)=0,"",INDEX(Data!$BR:$BR,MATCH(AL106,Data!$A:$A,0),1)))</f>
        <v/>
      </c>
      <c r="AL106" s="43" t="str" cm="1">
        <f t="array" aca="1" ref="AL106" ca="1">IFERROR(_xlfn.SINGLE(INDEX(Data!$A$1:AS$1009,_xlfn.AGGREGATE(15,6,(OFFSET(Data!$A$1,0,MATCH(AL$6,Data!$1:$1,0)-1,1000,1)=IF(AL$7="","Yes",AL$7))/(OFFSET(Data!$A$1,0,MATCH(AL$6,Data!$1:$1,0)-1,1000,1)=IF(AL$7="","Yes",AL$7))*ROW(Data!$C$1:$C$1009),ROW(AL106)-ROW(AL$7)),1)),"")</f>
        <v/>
      </c>
      <c r="AM106" s="43" t="str">
        <f ca="1">IF(AN106="","",IF(INDEX(Data!$BR:$BR,MATCH(AN106,Data!$A:$A,0),1)=0,"",INDEX(Data!$BR:$BR,MATCH(AN106,Data!$A:$A,0),1)))</f>
        <v/>
      </c>
      <c r="AN106" s="43" t="str" cm="1">
        <f t="array" aca="1" ref="AN106" ca="1">IFERROR(_xlfn.SINGLE(INDEX(Data!$A$1:AU$1009,_xlfn.AGGREGATE(15,6,(OFFSET(Data!$A$1,0,MATCH(AN$6,Data!$1:$1,0)-1,1000,1)=IF(AN$7="","Yes",AN$7))/(OFFSET(Data!$A$1,0,MATCH(AN$6,Data!$1:$1,0)-1,1000,1)=IF(AN$7="","Yes",AN$7))*ROW(Data!$C$1:$C$1009),ROW(AN106)-ROW(AN$7)),1)),"")</f>
        <v/>
      </c>
    </row>
    <row r="107" spans="1:40" x14ac:dyDescent="0.4">
      <c r="A107" s="43" t="str">
        <f ca="1">IF(B107="","",IF(INDEX(Data!$BR:$BR,MATCH(B107,Data!$A:$A,0),1)=0,"",INDEX(Data!$BR:$BR,MATCH(B107,Data!$A:$A,0),1)))</f>
        <v/>
      </c>
      <c r="B107" s="43" t="str" cm="1">
        <f t="array" aca="1" ref="B107" ca="1">IFERROR(_xlfn.SINGLE(INDEX(Data!A$1:$A$1007,_xlfn.AGGREGATE(15,6,(OFFSET(Data!$A$1,0,MATCH(B$6,Data!$1:$1,0)-1,1000,1)=IF(B$7="","Yes",B$7))/(OFFSET(Data!$A$1,0,MATCH(B$6,Data!$1:$1,0)-1,1000,1)=IF(B$7="","Yes",B$7))*ROW(Data!$C$1:$C$1007),ROW(B107)-ROW(B$7)),1)),"")</f>
        <v/>
      </c>
      <c r="C107" s="43" t="str">
        <f ca="1">IF(D107="","",IF(INDEX(Data!$BR:$BR,MATCH(D107,Data!$A:$A,0),1)=0,"",INDEX(Data!$BR:$BR,MATCH(D107,Data!$A:$A,0),1)))</f>
        <v/>
      </c>
      <c r="D107" s="43" t="str" cm="1">
        <f t="array" aca="1" ref="D107" ca="1">IFERROR(_xlfn.SINGLE(INDEX(Data!$A$1:C$1007,_xlfn.AGGREGATE(15,6,(OFFSET(Data!$A$1,0,MATCH(D$6,Data!$1:$1,0)-1,1000,1)=IF(D$7="","Yes",D$7))/(OFFSET(Data!$A$1,0,MATCH(D$6,Data!$1:$1,0)-1,1000,1)=IF(D$7="","Yes",D$7))*ROW(Data!$C$1:$C$1007),ROW(D107)-ROW(D$7)),1)),"")</f>
        <v/>
      </c>
      <c r="E107" s="43" t="str">
        <f ca="1">IF(F107="","",IF(INDEX(Data!$BR:$BR,MATCH(F107,Data!$A:$A,0),1)=0,"",INDEX(Data!$BR:$BR,MATCH(F107,Data!$A:$A,0),1)))</f>
        <v/>
      </c>
      <c r="F107" s="43" t="str" cm="1">
        <f t="array" aca="1" ref="F107" ca="1">IFERROR(_xlfn.SINGLE(INDEX(Data!$A$1:E$1009,_xlfn.AGGREGATE(15,6,(OFFSET(Data!$A$1,0,MATCH(F$6,Data!$1:$1,0)-1,1000,1)=IF(F$7="","Yes",F$7))/(OFFSET(Data!$A$1,0,MATCH(F$6,Data!$1:$1,0)-1,1000,1)=IF(F$7="","Yes",F$7))*ROW(Data!$C$1:$C$1009),ROW(F107)-ROW(F$7)),1)),"")</f>
        <v/>
      </c>
      <c r="G107" s="43" t="str">
        <f ca="1">IF(H107="","",IF(INDEX(Data!$BR:$BR,MATCH(H107,Data!$A:$A,0),1)=0,"",INDEX(Data!$BR:$BR,MATCH(H107,Data!$A:$A,0),1)))</f>
        <v/>
      </c>
      <c r="H107" s="43" t="str" cm="1">
        <f t="array" aca="1" ref="H107" ca="1">IFERROR(_xlfn.SINGLE(INDEX(Data!$A$1:G$1009,_xlfn.AGGREGATE(15,6,(OFFSET(Data!$A$1,0,MATCH(H$6,Data!$1:$1,0)-1,1000,1)=IF(H$7="","Yes",H$7))/(OFFSET(Data!$A$1,0,MATCH(H$6,Data!$1:$1,0)-1,1000,1)=IF(H$7="","Yes",H$7))*ROW(Data!$C$1:$C$1009),ROW(H107)-ROW(H$7)),1)),"")</f>
        <v/>
      </c>
      <c r="I107" s="43" t="str">
        <f ca="1">IF(J107="","",IF(INDEX(Data!$BR:$BR,MATCH(J107,Data!$A:$A,0),1)=0,"",INDEX(Data!$BR:$BR,MATCH(J107,Data!$A:$A,0),1)))</f>
        <v/>
      </c>
      <c r="J107" s="43" t="str" cm="1">
        <f t="array" aca="1" ref="J107" ca="1">IFERROR(_xlfn.SINGLE(INDEX(Data!$A$1:J$1009,_xlfn.AGGREGATE(15,6,(OFFSET(Data!$A$1,0,MATCH(J$6,Data!$1:$1,0)-1,1000,1)=IF(J$7="","Yes",J$7))/(OFFSET(Data!$A$1,0,MATCH(J$6,Data!$1:$1,0)-1,1000,1)=IF(J$7="","Yes",J$7))*ROW(Data!$C$1:$C$1009),ROW(J107)-ROW(J$7)),1)),"")</f>
        <v/>
      </c>
      <c r="K107" s="43" t="str">
        <f ca="1">IF(L107="","",IF(INDEX(Data!$BR:$BR,MATCH(L107,Data!$A:$A,0),1)=0,"",INDEX(Data!$BR:$BR,MATCH(L107,Data!$A:$A,0),1)))</f>
        <v/>
      </c>
      <c r="L107" s="43" t="str" cm="1">
        <f t="array" aca="1" ref="L107" ca="1">IFERROR(_xlfn.SINGLE(INDEX(Data!$A$1:L$1009,_xlfn.AGGREGATE(15,6,(OFFSET(Data!$A$1,0,MATCH(L$6,Data!$1:$1,0)-1,1000,1)=IF(L$7="","Yes",L$7))/(OFFSET(Data!$A$1,0,MATCH(L$6,Data!$1:$1,0)-1,1000,1)=IF(L$7="","Yes",L$7))*ROW(Data!$C$1:$C$1009),ROW(L107)-ROW(L$7)),1)),"")</f>
        <v/>
      </c>
      <c r="M107" s="43" t="str">
        <f ca="1">IF(N107="","",IF(INDEX(Data!$BR:$BR,MATCH(N107,Data!$A:$A,0),1)=0,"",INDEX(Data!$BR:$BR,MATCH(N107,Data!$A:$A,0),1)))</f>
        <v/>
      </c>
      <c r="N107" s="43" t="str" cm="1">
        <f t="array" aca="1" ref="N107" ca="1">IFERROR(_xlfn.SINGLE(INDEX(Data!$A$1:N$1009,_xlfn.AGGREGATE(15,6,(OFFSET(Data!$A$1,0,MATCH(N$6,Data!$1:$1,0)-1,1000,1)=IF(N$7="","Yes",N$7))/(OFFSET(Data!$A$1,0,MATCH(N$6,Data!$1:$1,0)-1,1000,1)=IF(N$7="","Yes",N$7))*ROW(Data!$C$1:$C$1009),ROW(N107)-ROW(N$7)),1)),"")</f>
        <v/>
      </c>
      <c r="O107" s="43" t="str">
        <f ca="1">IF(P107="","",IF(INDEX(Data!$BR:$BR,MATCH(P107,Data!$A:$A,0),1)=0,"",INDEX(Data!$BR:$BR,MATCH(P107,Data!$A:$A,0),1)))</f>
        <v/>
      </c>
      <c r="P107" s="43" t="str" cm="1">
        <f t="array" aca="1" ref="P107" ca="1">IFERROR(_xlfn.SINGLE(INDEX(Data!$A$1:Q$1009,_xlfn.AGGREGATE(15,6,(OFFSET(Data!$A$1,0,MATCH(P$6,Data!$1:$1,0)-1,1000,1)=IF(P$7="","Yes",P$7))/(OFFSET(Data!$A$1,0,MATCH(P$6,Data!$1:$1,0)-1,1000,1)=IF(P$7="","Yes",P$7))*ROW(Data!$C$1:$C$1009),ROW(P107)-ROW(P$7)),1)),"")</f>
        <v>USA Network</v>
      </c>
      <c r="Q107" s="43" t="str">
        <f ca="1">IF(R107="","",IF(INDEX(Data!$BR:$BR,MATCH(R107,Data!$A:$A,0),1)=0,"",INDEX(Data!$BR:$BR,MATCH(R107,Data!$A:$A,0),1)))</f>
        <v/>
      </c>
      <c r="R107" s="43" t="str" cm="1">
        <f t="array" aca="1" ref="R107" ca="1">IFERROR(_xlfn.SINGLE(INDEX(Data!$A$1:R$1009,_xlfn.AGGREGATE(15,6,(OFFSET(Data!$A$1,0,MATCH(R$6,Data!$1:$1,0)-1,1000,1)=IF(R$7="","Yes",R$7))/(OFFSET(Data!$A$1,0,MATCH(R$6,Data!$1:$1,0)-1,1000,1)=IF(R$7="","Yes",R$7))*ROW(Data!$C$1:$C$1009),ROW(R107)-ROW(R$7)),1)),"")</f>
        <v>QVC</v>
      </c>
      <c r="S107" s="43" t="str">
        <f ca="1">IF(T107="","",IF(INDEX(Data!$BR:$BR,MATCH(T107,Data!$A:$A,0),1)=0,"",INDEX(Data!$BR:$BR,MATCH(T107,Data!$A:$A,0),1)))</f>
        <v/>
      </c>
      <c r="T107" s="43" t="str" cm="1">
        <f t="array" aca="1" ref="T107" ca="1">IFERROR(_xlfn.SINGLE(INDEX(Data!$A$1:S$1009,_xlfn.AGGREGATE(15,6,(OFFSET(Data!$A$1,0,MATCH(T$6,Data!$1:$1,0)-1,1000,1)=IF(T$7="","Yes",T$7))/(OFFSET(Data!$A$1,0,MATCH(T$6,Data!$1:$1,0)-1,1000,1)=IF(T$7="","Yes",T$7))*ROW(Data!$C$1:$C$1009),ROW(T107)-ROW(T$7)),1)),"")</f>
        <v>POP</v>
      </c>
      <c r="U107" s="43" t="str">
        <f ca="1">IF(V107="","",IF(INDEX(Data!$BR:$BR,MATCH(V107,Data!$A:$A,0),1)=0,"",INDEX(Data!$BR:$BR,MATCH(V107,Data!$A:$A,0),1)))</f>
        <v/>
      </c>
      <c r="V107" s="43" t="str" cm="1">
        <f t="array" aca="1" ref="V107" ca="1">IFERROR(_xlfn.SINGLE(INDEX(Data!$A$1:T$1009,_xlfn.AGGREGATE(15,6,(OFFSET(Data!$A$1,0,MATCH(V$6,Data!$1:$1,0)-1,1000,1)=IF(V$7="","Yes",V$7))/(OFFSET(Data!$A$1,0,MATCH(V$6,Data!$1:$1,0)-1,1000,1)=IF(V$7="","Yes",V$7))*ROW(Data!$C$1:$C$1009),ROW(V107)-ROW(V$7)),1)),"")</f>
        <v>Nickelodeon</v>
      </c>
      <c r="W107" s="43" t="str">
        <f ca="1">IF(X107="","",IF(INDEX(Data!$BR:$BR,MATCH(X107,Data!$A:$A,0),1)=0,"",INDEX(Data!$BR:$BR,MATCH(X107,Data!$A:$A,0),1)))</f>
        <v/>
      </c>
      <c r="X107" s="43" t="str" cm="1">
        <f t="array" aca="1" ref="X107" ca="1">IFERROR(_xlfn.SINGLE(INDEX(Data!$A$1:Y$1009,_xlfn.AGGREGATE(15,6,(OFFSET(Data!$A$1,0,MATCH(X$6,Data!$1:$1,0)-1,1000,1)=IF(X$7="","Yes",X$7))/(OFFSET(Data!$A$1,0,MATCH(X$6,Data!$1:$1,0)-1,1000,1)=IF(X$7="","Yes",X$7))*ROW(Data!$C$1:$C$1009),ROW(X107)-ROW(X$7)),1)),"")</f>
        <v>VH1</v>
      </c>
      <c r="Y107" s="43" t="str">
        <f ca="1">IF(Z107="","",IF(INDEX(Data!$BR:$BR,MATCH(Z107,Data!$A:$A,0),1)=0,"",INDEX(Data!$BR:$BR,MATCH(Z107,Data!$A:$A,0),1)))</f>
        <v/>
      </c>
      <c r="Z107" s="43" t="str" cm="1">
        <f t="array" aca="1" ref="Z107" ca="1">IFERROR(_xlfn.SINGLE(INDEX(Data!$A$1:AA$1009,_xlfn.AGGREGATE(15,6,(OFFSET(Data!$A$1,0,MATCH(Z$6,Data!$1:$1,0)-1,1000,1)=IF(Z$7="","Yes",Z$7))/(OFFSET(Data!$A$1,0,MATCH(Z$6,Data!$1:$1,0)-1,1000,1)=IF(Z$7="","Yes",Z$7))*ROW(Data!$C$1:$C$1009),ROW(Z107)-ROW(Z$7)),1)),"")</f>
        <v/>
      </c>
      <c r="AA107" s="43" t="str">
        <f ca="1">IF(AB107="","",IF(INDEX(Data!$BR:$BR,MATCH(AB107,Data!$A:$A,0),1)=0,"",INDEX(Data!$BR:$BR,MATCH(AB107,Data!$A:$A,0),1)))</f>
        <v/>
      </c>
      <c r="AB107" s="43" t="str" cm="1">
        <f t="array" aca="1" ref="AB107" ca="1">IFERROR(_xlfn.SINGLE(INDEX(Data!$A$1:AC$1009,_xlfn.AGGREGATE(15,6,(OFFSET(Data!$A$1,0,MATCH(AB$6,Data!$1:$1,0)-1,1000,1)=IF(AB$7="","Yes",AB$7))/(OFFSET(Data!$A$1,0,MATCH(AB$6,Data!$1:$1,0)-1,1000,1)=IF(AB$7="","Yes",AB$7))*ROW(Data!$C$1:$C$1009),ROW(AB107)-ROW(AB$7)),1)),"")</f>
        <v/>
      </c>
      <c r="AC107" s="43" t="str">
        <f ca="1">IF(AD107="","",IF(INDEX(Data!$BR:$BR,MATCH(AD107,Data!$A:$A,0),1)=0,"",INDEX(Data!$BR:$BR,MATCH(AD107,Data!$A:$A,0),1)))</f>
        <v/>
      </c>
      <c r="AD107" s="43" t="str" cm="1">
        <f t="array" aca="1" ref="AD107" ca="1">IFERROR(_xlfn.SINGLE(INDEX(Data!$A$1:AE$1009,_xlfn.AGGREGATE(15,6,(OFFSET(Data!$A$1,0,MATCH(AD$6,Data!$1:$1,0)-1,1000,1)=IF(AD$7="","Yes",AD$7))/(OFFSET(Data!$A$1,0,MATCH(AD$6,Data!$1:$1,0)-1,1000,1)=IF(AD$7="","Yes",AD$7))*ROW(Data!$C$1:$C$1009),ROW(AD107)-ROW(AD$7)),1)),"")</f>
        <v>Univision</v>
      </c>
      <c r="AE107" s="43" t="str">
        <f ca="1">IF(AF107="","",IF(INDEX(Data!$BR:$BR,MATCH(AF107,Data!$A:$A,0),1)=0,"",INDEX(Data!$BR:$BR,MATCH(AF107,Data!$A:$A,0),1)))</f>
        <v/>
      </c>
      <c r="AF107" s="43" t="str" cm="1">
        <f t="array" aca="1" ref="AF107" ca="1">IFERROR(_xlfn.SINGLE(INDEX(Data!$A$1:AM$1009,_xlfn.AGGREGATE(15,6,(OFFSET(Data!$A$1,0,MATCH(AF$6,Data!$1:$1,0)-1,1000,1)=IF(AF$7="","Yes",AF$7))/(OFFSET(Data!$A$1,0,MATCH(AF$6,Data!$1:$1,0)-1,1000,1)=IF(AF$7="","Yes",AF$7))*ROW(Data!$C$1:$C$1009),ROW(AF107)-ROW(AF$7)),1)),"")</f>
        <v/>
      </c>
      <c r="AG107" s="43" t="str">
        <f ca="1">IF(AH107="","",IF(INDEX(Data!$BR:$BR,MATCH(AH107,Data!$A:$A,0),1)=0,"",INDEX(Data!$BR:$BR,MATCH(AH107,Data!$A:$A,0),1)))</f>
        <v/>
      </c>
      <c r="AH107" s="43" t="str" cm="1">
        <f t="array" aca="1" ref="AH107" ca="1">IFERROR(_xlfn.SINGLE(INDEX(Data!$A$1:AO$1009,_xlfn.AGGREGATE(15,6,(OFFSET(Data!$A$1,0,MATCH(AH$6,Data!$1:$1,0)-1,1000,1)=IF(AH$7="","Yes",AH$7))/(OFFSET(Data!$A$1,0,MATCH(AH$6,Data!$1:$1,0)-1,1000,1)=IF(AH$7="","Yes",AH$7))*ROW(Data!$C$1:$C$1009),ROW(AH107)-ROW(AH$7)),1)),"")</f>
        <v/>
      </c>
      <c r="AI107" s="43" t="str">
        <f ca="1">IF(AJ107="","",IF(INDEX(Data!$BR:$BR,MATCH(AJ107,Data!$A:$A,0),1)=0,"",INDEX(Data!$BR:$BR,MATCH(AJ107,Data!$A:$A,0),1)))</f>
        <v/>
      </c>
      <c r="AJ107" s="43" t="str" cm="1">
        <f t="array" aca="1" ref="AJ107" ca="1">IFERROR(_xlfn.SINGLE(INDEX(Data!$A$1:AQ$1009,_xlfn.AGGREGATE(15,6,(OFFSET(Data!$A$1,0,MATCH(AJ$6,Data!$1:$1,0)-1,1000,1)=IF(AJ$7="","Yes",AJ$7))/(OFFSET(Data!$A$1,0,MATCH(AJ$6,Data!$1:$1,0)-1,1000,1)=IF(AJ$7="","Yes",AJ$7))*ROW(Data!$C$1:$C$1009),ROW(AJ107)-ROW(AJ$7)),1)),"")</f>
        <v/>
      </c>
      <c r="AK107" s="43" t="str">
        <f ca="1">IF(AL107="","",IF(INDEX(Data!$BR:$BR,MATCH(AL107,Data!$A:$A,0),1)=0,"",INDEX(Data!$BR:$BR,MATCH(AL107,Data!$A:$A,0),1)))</f>
        <v/>
      </c>
      <c r="AL107" s="43" t="str" cm="1">
        <f t="array" aca="1" ref="AL107" ca="1">IFERROR(_xlfn.SINGLE(INDEX(Data!$A$1:AS$1009,_xlfn.AGGREGATE(15,6,(OFFSET(Data!$A$1,0,MATCH(AL$6,Data!$1:$1,0)-1,1000,1)=IF(AL$7="","Yes",AL$7))/(OFFSET(Data!$A$1,0,MATCH(AL$6,Data!$1:$1,0)-1,1000,1)=IF(AL$7="","Yes",AL$7))*ROW(Data!$C$1:$C$1009),ROW(AL107)-ROW(AL$7)),1)),"")</f>
        <v/>
      </c>
      <c r="AM107" s="43" t="str">
        <f ca="1">IF(AN107="","",IF(INDEX(Data!$BR:$BR,MATCH(AN107,Data!$A:$A,0),1)=0,"",INDEX(Data!$BR:$BR,MATCH(AN107,Data!$A:$A,0),1)))</f>
        <v/>
      </c>
      <c r="AN107" s="43" t="str" cm="1">
        <f t="array" aca="1" ref="AN107" ca="1">IFERROR(_xlfn.SINGLE(INDEX(Data!$A$1:AU$1009,_xlfn.AGGREGATE(15,6,(OFFSET(Data!$A$1,0,MATCH(AN$6,Data!$1:$1,0)-1,1000,1)=IF(AN$7="","Yes",AN$7))/(OFFSET(Data!$A$1,0,MATCH(AN$6,Data!$1:$1,0)-1,1000,1)=IF(AN$7="","Yes",AN$7))*ROW(Data!$C$1:$C$1009),ROW(AN107)-ROW(AN$7)),1)),"")</f>
        <v/>
      </c>
    </row>
    <row r="108" spans="1:40" x14ac:dyDescent="0.4">
      <c r="A108" s="43" t="str">
        <f ca="1">IF(B108="","",IF(INDEX(Data!$BR:$BR,MATCH(B108,Data!$A:$A,0),1)=0,"",INDEX(Data!$BR:$BR,MATCH(B108,Data!$A:$A,0),1)))</f>
        <v/>
      </c>
      <c r="B108" s="43" t="str" cm="1">
        <f t="array" aca="1" ref="B108" ca="1">IFERROR(_xlfn.SINGLE(INDEX(Data!A$1:$A$1007,_xlfn.AGGREGATE(15,6,(OFFSET(Data!$A$1,0,MATCH(B$6,Data!$1:$1,0)-1,1000,1)=IF(B$7="","Yes",B$7))/(OFFSET(Data!$A$1,0,MATCH(B$6,Data!$1:$1,0)-1,1000,1)=IF(B$7="","Yes",B$7))*ROW(Data!$C$1:$C$1007),ROW(B108)-ROW(B$7)),1)),"")</f>
        <v/>
      </c>
      <c r="C108" s="43" t="str">
        <f ca="1">IF(D108="","",IF(INDEX(Data!$BR:$BR,MATCH(D108,Data!$A:$A,0),1)=0,"",INDEX(Data!$BR:$BR,MATCH(D108,Data!$A:$A,0),1)))</f>
        <v/>
      </c>
      <c r="D108" s="43" t="str" cm="1">
        <f t="array" aca="1" ref="D108" ca="1">IFERROR(_xlfn.SINGLE(INDEX(Data!$A$1:C$1007,_xlfn.AGGREGATE(15,6,(OFFSET(Data!$A$1,0,MATCH(D$6,Data!$1:$1,0)-1,1000,1)=IF(D$7="","Yes",D$7))/(OFFSET(Data!$A$1,0,MATCH(D$6,Data!$1:$1,0)-1,1000,1)=IF(D$7="","Yes",D$7))*ROW(Data!$C$1:$C$1007),ROW(D108)-ROW(D$7)),1)),"")</f>
        <v/>
      </c>
      <c r="E108" s="43" t="str">
        <f ca="1">IF(F108="","",IF(INDEX(Data!$BR:$BR,MATCH(F108,Data!$A:$A,0),1)=0,"",INDEX(Data!$BR:$BR,MATCH(F108,Data!$A:$A,0),1)))</f>
        <v/>
      </c>
      <c r="F108" s="43" t="str" cm="1">
        <f t="array" aca="1" ref="F108" ca="1">IFERROR(_xlfn.SINGLE(INDEX(Data!$A$1:E$1009,_xlfn.AGGREGATE(15,6,(OFFSET(Data!$A$1,0,MATCH(F$6,Data!$1:$1,0)-1,1000,1)=IF(F$7="","Yes",F$7))/(OFFSET(Data!$A$1,0,MATCH(F$6,Data!$1:$1,0)-1,1000,1)=IF(F$7="","Yes",F$7))*ROW(Data!$C$1:$C$1009),ROW(F108)-ROW(F$7)),1)),"")</f>
        <v/>
      </c>
      <c r="G108" s="43" t="str">
        <f ca="1">IF(H108="","",IF(INDEX(Data!$BR:$BR,MATCH(H108,Data!$A:$A,0),1)=0,"",INDEX(Data!$BR:$BR,MATCH(H108,Data!$A:$A,0),1)))</f>
        <v/>
      </c>
      <c r="H108" s="43" t="str" cm="1">
        <f t="array" aca="1" ref="H108" ca="1">IFERROR(_xlfn.SINGLE(INDEX(Data!$A$1:G$1009,_xlfn.AGGREGATE(15,6,(OFFSET(Data!$A$1,0,MATCH(H$6,Data!$1:$1,0)-1,1000,1)=IF(H$7="","Yes",H$7))/(OFFSET(Data!$A$1,0,MATCH(H$6,Data!$1:$1,0)-1,1000,1)=IF(H$7="","Yes",H$7))*ROW(Data!$C$1:$C$1009),ROW(H108)-ROW(H$7)),1)),"")</f>
        <v/>
      </c>
      <c r="I108" s="43" t="str">
        <f ca="1">IF(J108="","",IF(INDEX(Data!$BR:$BR,MATCH(J108,Data!$A:$A,0),1)=0,"",INDEX(Data!$BR:$BR,MATCH(J108,Data!$A:$A,0),1)))</f>
        <v/>
      </c>
      <c r="J108" s="43" t="str" cm="1">
        <f t="array" aca="1" ref="J108" ca="1">IFERROR(_xlfn.SINGLE(INDEX(Data!$A$1:J$1009,_xlfn.AGGREGATE(15,6,(OFFSET(Data!$A$1,0,MATCH(J$6,Data!$1:$1,0)-1,1000,1)=IF(J$7="","Yes",J$7))/(OFFSET(Data!$A$1,0,MATCH(J$6,Data!$1:$1,0)-1,1000,1)=IF(J$7="","Yes",J$7))*ROW(Data!$C$1:$C$1009),ROW(J108)-ROW(J$7)),1)),"")</f>
        <v/>
      </c>
      <c r="K108" s="43" t="str">
        <f ca="1">IF(L108="","",IF(INDEX(Data!$BR:$BR,MATCH(L108,Data!$A:$A,0),1)=0,"",INDEX(Data!$BR:$BR,MATCH(L108,Data!$A:$A,0),1)))</f>
        <v/>
      </c>
      <c r="L108" s="43" t="str" cm="1">
        <f t="array" aca="1" ref="L108" ca="1">IFERROR(_xlfn.SINGLE(INDEX(Data!$A$1:L$1009,_xlfn.AGGREGATE(15,6,(OFFSET(Data!$A$1,0,MATCH(L$6,Data!$1:$1,0)-1,1000,1)=IF(L$7="","Yes",L$7))/(OFFSET(Data!$A$1,0,MATCH(L$6,Data!$1:$1,0)-1,1000,1)=IF(L$7="","Yes",L$7))*ROW(Data!$C$1:$C$1009),ROW(L108)-ROW(L$7)),1)),"")</f>
        <v/>
      </c>
      <c r="M108" s="43" t="str">
        <f ca="1">IF(N108="","",IF(INDEX(Data!$BR:$BR,MATCH(N108,Data!$A:$A,0),1)=0,"",INDEX(Data!$BR:$BR,MATCH(N108,Data!$A:$A,0),1)))</f>
        <v/>
      </c>
      <c r="N108" s="43" t="str" cm="1">
        <f t="array" aca="1" ref="N108" ca="1">IFERROR(_xlfn.SINGLE(INDEX(Data!$A$1:N$1009,_xlfn.AGGREGATE(15,6,(OFFSET(Data!$A$1,0,MATCH(N$6,Data!$1:$1,0)-1,1000,1)=IF(N$7="","Yes",N$7))/(OFFSET(Data!$A$1,0,MATCH(N$6,Data!$1:$1,0)-1,1000,1)=IF(N$7="","Yes",N$7))*ROW(Data!$C$1:$C$1009),ROW(N108)-ROW(N$7)),1)),"")</f>
        <v/>
      </c>
      <c r="O108" s="43" t="str">
        <f ca="1">IF(P108="","",IF(INDEX(Data!$BR:$BR,MATCH(P108,Data!$A:$A,0),1)=0,"",INDEX(Data!$BR:$BR,MATCH(P108,Data!$A:$A,0),1)))</f>
        <v/>
      </c>
      <c r="P108" s="43" t="str" cm="1">
        <f t="array" aca="1" ref="P108" ca="1">IFERROR(_xlfn.SINGLE(INDEX(Data!$A$1:Q$1009,_xlfn.AGGREGATE(15,6,(OFFSET(Data!$A$1,0,MATCH(P$6,Data!$1:$1,0)-1,1000,1)=IF(P$7="","Yes",P$7))/(OFFSET(Data!$A$1,0,MATCH(P$6,Data!$1:$1,0)-1,1000,1)=IF(P$7="","Yes",P$7))*ROW(Data!$C$1:$C$1009),ROW(P108)-ROW(P$7)),1)),"")</f>
        <v>VH1</v>
      </c>
      <c r="Q108" s="43" t="str">
        <f ca="1">IF(R108="","",IF(INDEX(Data!$BR:$BR,MATCH(R108,Data!$A:$A,0),1)=0,"",INDEX(Data!$BR:$BR,MATCH(R108,Data!$A:$A,0),1)))</f>
        <v/>
      </c>
      <c r="R108" s="43" t="str" cm="1">
        <f t="array" aca="1" ref="R108" ca="1">IFERROR(_xlfn.SINGLE(INDEX(Data!$A$1:R$1009,_xlfn.AGGREGATE(15,6,(OFFSET(Data!$A$1,0,MATCH(R$6,Data!$1:$1,0)-1,1000,1)=IF(R$7="","Yes",R$7))/(OFFSET(Data!$A$1,0,MATCH(R$6,Data!$1:$1,0)-1,1000,1)=IF(R$7="","Yes",R$7))*ROW(Data!$C$1:$C$1009),ROW(R108)-ROW(R$7)),1)),"")</f>
        <v>QVC 2</v>
      </c>
      <c r="S108" s="43" t="str">
        <f ca="1">IF(T108="","",IF(INDEX(Data!$BR:$BR,MATCH(T108,Data!$A:$A,0),1)=0,"",INDEX(Data!$BR:$BR,MATCH(T108,Data!$A:$A,0),1)))</f>
        <v/>
      </c>
      <c r="T108" s="43" t="str" cm="1">
        <f t="array" aca="1" ref="T108" ca="1">IFERROR(_xlfn.SINGLE(INDEX(Data!$A$1:S$1009,_xlfn.AGGREGATE(15,6,(OFFSET(Data!$A$1,0,MATCH(T$6,Data!$1:$1,0)-1,1000,1)=IF(T$7="","Yes",T$7))/(OFFSET(Data!$A$1,0,MATCH(T$6,Data!$1:$1,0)-1,1000,1)=IF(T$7="","Yes",T$7))*ROW(Data!$C$1:$C$1009),ROW(T108)-ROW(T$7)),1)),"")</f>
        <v>QVC</v>
      </c>
      <c r="U108" s="43" t="str">
        <f ca="1">IF(V108="","",IF(INDEX(Data!$BR:$BR,MATCH(V108,Data!$A:$A,0),1)=0,"",INDEX(Data!$BR:$BR,MATCH(V108,Data!$A:$A,0),1)))</f>
        <v/>
      </c>
      <c r="V108" s="43" t="str" cm="1">
        <f t="array" aca="1" ref="V108" ca="1">IFERROR(_xlfn.SINGLE(INDEX(Data!$A$1:T$1009,_xlfn.AGGREGATE(15,6,(OFFSET(Data!$A$1,0,MATCH(V$6,Data!$1:$1,0)-1,1000,1)=IF(V$7="","Yes",V$7))/(OFFSET(Data!$A$1,0,MATCH(V$6,Data!$1:$1,0)-1,1000,1)=IF(V$7="","Yes",V$7))*ROW(Data!$C$1:$C$1009),ROW(V108)-ROW(V$7)),1)),"")</f>
        <v>Nickelodeon East</v>
      </c>
      <c r="W108" s="43" t="str">
        <f ca="1">IF(X108="","",IF(INDEX(Data!$BR:$BR,MATCH(X108,Data!$A:$A,0),1)=0,"",INDEX(Data!$BR:$BR,MATCH(X108,Data!$A:$A,0),1)))</f>
        <v/>
      </c>
      <c r="X108" s="43" t="str" cm="1">
        <f t="array" aca="1" ref="X108" ca="1">IFERROR(_xlfn.SINGLE(INDEX(Data!$A$1:Y$1009,_xlfn.AGGREGATE(15,6,(OFFSET(Data!$A$1,0,MATCH(X$6,Data!$1:$1,0)-1,1000,1)=IF(X$7="","Yes",X$7))/(OFFSET(Data!$A$1,0,MATCH(X$6,Data!$1:$1,0)-1,1000,1)=IF(X$7="","Yes",X$7))*ROW(Data!$C$1:$C$1009),ROW(X108)-ROW(X$7)),1)),"")</f>
        <v>Viceland</v>
      </c>
      <c r="Y108" s="43" t="str">
        <f ca="1">IF(Z108="","",IF(INDEX(Data!$BR:$BR,MATCH(Z108,Data!$A:$A,0),1)=0,"",INDEX(Data!$BR:$BR,MATCH(Z108,Data!$A:$A,0),1)))</f>
        <v/>
      </c>
      <c r="Z108" s="43" t="str" cm="1">
        <f t="array" aca="1" ref="Z108" ca="1">IFERROR(_xlfn.SINGLE(INDEX(Data!$A$1:AA$1009,_xlfn.AGGREGATE(15,6,(OFFSET(Data!$A$1,0,MATCH(Z$6,Data!$1:$1,0)-1,1000,1)=IF(Z$7="","Yes",Z$7))/(OFFSET(Data!$A$1,0,MATCH(Z$6,Data!$1:$1,0)-1,1000,1)=IF(Z$7="","Yes",Z$7))*ROW(Data!$C$1:$C$1009),ROW(Z108)-ROW(Z$7)),1)),"")</f>
        <v/>
      </c>
      <c r="AA108" s="43" t="str">
        <f ca="1">IF(AB108="","",IF(INDEX(Data!$BR:$BR,MATCH(AB108,Data!$A:$A,0),1)=0,"",INDEX(Data!$BR:$BR,MATCH(AB108,Data!$A:$A,0),1)))</f>
        <v/>
      </c>
      <c r="AB108" s="43" t="str" cm="1">
        <f t="array" aca="1" ref="AB108" ca="1">IFERROR(_xlfn.SINGLE(INDEX(Data!$A$1:AC$1009,_xlfn.AGGREGATE(15,6,(OFFSET(Data!$A$1,0,MATCH(AB$6,Data!$1:$1,0)-1,1000,1)=IF(AB$7="","Yes",AB$7))/(OFFSET(Data!$A$1,0,MATCH(AB$6,Data!$1:$1,0)-1,1000,1)=IF(AB$7="","Yes",AB$7))*ROW(Data!$C$1:$C$1009),ROW(AB108)-ROW(AB$7)),1)),"")</f>
        <v/>
      </c>
      <c r="AC108" s="43" t="str">
        <f ca="1">IF(AD108="","",IF(INDEX(Data!$BR:$BR,MATCH(AD108,Data!$A:$A,0),1)=0,"",INDEX(Data!$BR:$BR,MATCH(AD108,Data!$A:$A,0),1)))</f>
        <v/>
      </c>
      <c r="AD108" s="43" t="str" cm="1">
        <f t="array" aca="1" ref="AD108" ca="1">IFERROR(_xlfn.SINGLE(INDEX(Data!$A$1:AE$1009,_xlfn.AGGREGATE(15,6,(OFFSET(Data!$A$1,0,MATCH(AD$6,Data!$1:$1,0)-1,1000,1)=IF(AD$7="","Yes",AD$7))/(OFFSET(Data!$A$1,0,MATCH(AD$6,Data!$1:$1,0)-1,1000,1)=IF(AD$7="","Yes",AD$7))*ROW(Data!$C$1:$C$1009),ROW(AD108)-ROW(AD$7)),1)),"")</f>
        <v>USA Network</v>
      </c>
      <c r="AE108" s="43" t="str">
        <f ca="1">IF(AF108="","",IF(INDEX(Data!$BR:$BR,MATCH(AF108,Data!$A:$A,0),1)=0,"",INDEX(Data!$BR:$BR,MATCH(AF108,Data!$A:$A,0),1)))</f>
        <v/>
      </c>
      <c r="AF108" s="43" t="str" cm="1">
        <f t="array" aca="1" ref="AF108" ca="1">IFERROR(_xlfn.SINGLE(INDEX(Data!$A$1:AM$1009,_xlfn.AGGREGATE(15,6,(OFFSET(Data!$A$1,0,MATCH(AF$6,Data!$1:$1,0)-1,1000,1)=IF(AF$7="","Yes",AF$7))/(OFFSET(Data!$A$1,0,MATCH(AF$6,Data!$1:$1,0)-1,1000,1)=IF(AF$7="","Yes",AF$7))*ROW(Data!$C$1:$C$1009),ROW(AF108)-ROW(AF$7)),1)),"")</f>
        <v/>
      </c>
      <c r="AG108" s="43" t="str">
        <f ca="1">IF(AH108="","",IF(INDEX(Data!$BR:$BR,MATCH(AH108,Data!$A:$A,0),1)=0,"",INDEX(Data!$BR:$BR,MATCH(AH108,Data!$A:$A,0),1)))</f>
        <v/>
      </c>
      <c r="AH108" s="43" t="str" cm="1">
        <f t="array" aca="1" ref="AH108" ca="1">IFERROR(_xlfn.SINGLE(INDEX(Data!$A$1:AO$1009,_xlfn.AGGREGATE(15,6,(OFFSET(Data!$A$1,0,MATCH(AH$6,Data!$1:$1,0)-1,1000,1)=IF(AH$7="","Yes",AH$7))/(OFFSET(Data!$A$1,0,MATCH(AH$6,Data!$1:$1,0)-1,1000,1)=IF(AH$7="","Yes",AH$7))*ROW(Data!$C$1:$C$1009),ROW(AH108)-ROW(AH$7)),1)),"")</f>
        <v/>
      </c>
      <c r="AI108" s="43" t="str">
        <f ca="1">IF(AJ108="","",IF(INDEX(Data!$BR:$BR,MATCH(AJ108,Data!$A:$A,0),1)=0,"",INDEX(Data!$BR:$BR,MATCH(AJ108,Data!$A:$A,0),1)))</f>
        <v/>
      </c>
      <c r="AJ108" s="43" t="str" cm="1">
        <f t="array" aca="1" ref="AJ108" ca="1">IFERROR(_xlfn.SINGLE(INDEX(Data!$A$1:AQ$1009,_xlfn.AGGREGATE(15,6,(OFFSET(Data!$A$1,0,MATCH(AJ$6,Data!$1:$1,0)-1,1000,1)=IF(AJ$7="","Yes",AJ$7))/(OFFSET(Data!$A$1,0,MATCH(AJ$6,Data!$1:$1,0)-1,1000,1)=IF(AJ$7="","Yes",AJ$7))*ROW(Data!$C$1:$C$1009),ROW(AJ108)-ROW(AJ$7)),1)),"")</f>
        <v/>
      </c>
      <c r="AK108" s="43" t="str">
        <f ca="1">IF(AL108="","",IF(INDEX(Data!$BR:$BR,MATCH(AL108,Data!$A:$A,0),1)=0,"",INDEX(Data!$BR:$BR,MATCH(AL108,Data!$A:$A,0),1)))</f>
        <v/>
      </c>
      <c r="AL108" s="43" t="str" cm="1">
        <f t="array" aca="1" ref="AL108" ca="1">IFERROR(_xlfn.SINGLE(INDEX(Data!$A$1:AS$1009,_xlfn.AGGREGATE(15,6,(OFFSET(Data!$A$1,0,MATCH(AL$6,Data!$1:$1,0)-1,1000,1)=IF(AL$7="","Yes",AL$7))/(OFFSET(Data!$A$1,0,MATCH(AL$6,Data!$1:$1,0)-1,1000,1)=IF(AL$7="","Yes",AL$7))*ROW(Data!$C$1:$C$1009),ROW(AL108)-ROW(AL$7)),1)),"")</f>
        <v/>
      </c>
      <c r="AM108" s="43" t="str">
        <f ca="1">IF(AN108="","",IF(INDEX(Data!$BR:$BR,MATCH(AN108,Data!$A:$A,0),1)=0,"",INDEX(Data!$BR:$BR,MATCH(AN108,Data!$A:$A,0),1)))</f>
        <v/>
      </c>
      <c r="AN108" s="43" t="str" cm="1">
        <f t="array" aca="1" ref="AN108" ca="1">IFERROR(_xlfn.SINGLE(INDEX(Data!$A$1:AU$1009,_xlfn.AGGREGATE(15,6,(OFFSET(Data!$A$1,0,MATCH(AN$6,Data!$1:$1,0)-1,1000,1)=IF(AN$7="","Yes",AN$7))/(OFFSET(Data!$A$1,0,MATCH(AN$6,Data!$1:$1,0)-1,1000,1)=IF(AN$7="","Yes",AN$7))*ROW(Data!$C$1:$C$1009),ROW(AN108)-ROW(AN$7)),1)),"")</f>
        <v/>
      </c>
    </row>
    <row r="109" spans="1:40" x14ac:dyDescent="0.4">
      <c r="A109" s="43" t="str">
        <f ca="1">IF(B109="","",IF(INDEX(Data!$BR:$BR,MATCH(B109,Data!$A:$A,0),1)=0,"",INDEX(Data!$BR:$BR,MATCH(B109,Data!$A:$A,0),1)))</f>
        <v/>
      </c>
      <c r="B109" s="43" t="str" cm="1">
        <f t="array" aca="1" ref="B109" ca="1">IFERROR(_xlfn.SINGLE(INDEX(Data!A$1:$A$1007,_xlfn.AGGREGATE(15,6,(OFFSET(Data!$A$1,0,MATCH(B$6,Data!$1:$1,0)-1,1000,1)=IF(B$7="","Yes",B$7))/(OFFSET(Data!$A$1,0,MATCH(B$6,Data!$1:$1,0)-1,1000,1)=IF(B$7="","Yes",B$7))*ROW(Data!$C$1:$C$1007),ROW(B109)-ROW(B$7)),1)),"")</f>
        <v/>
      </c>
      <c r="C109" s="43" t="str">
        <f ca="1">IF(D109="","",IF(INDEX(Data!$BR:$BR,MATCH(D109,Data!$A:$A,0),1)=0,"",INDEX(Data!$BR:$BR,MATCH(D109,Data!$A:$A,0),1)))</f>
        <v/>
      </c>
      <c r="D109" s="43" t="str" cm="1">
        <f t="array" aca="1" ref="D109" ca="1">IFERROR(_xlfn.SINGLE(INDEX(Data!$A$1:C$1007,_xlfn.AGGREGATE(15,6,(OFFSET(Data!$A$1,0,MATCH(D$6,Data!$1:$1,0)-1,1000,1)=IF(D$7="","Yes",D$7))/(OFFSET(Data!$A$1,0,MATCH(D$6,Data!$1:$1,0)-1,1000,1)=IF(D$7="","Yes",D$7))*ROW(Data!$C$1:$C$1007),ROW(D109)-ROW(D$7)),1)),"")</f>
        <v/>
      </c>
      <c r="E109" s="43" t="str">
        <f ca="1">IF(F109="","",IF(INDEX(Data!$BR:$BR,MATCH(F109,Data!$A:$A,0),1)=0,"",INDEX(Data!$BR:$BR,MATCH(F109,Data!$A:$A,0),1)))</f>
        <v/>
      </c>
      <c r="F109" s="43" t="str" cm="1">
        <f t="array" aca="1" ref="F109" ca="1">IFERROR(_xlfn.SINGLE(INDEX(Data!$A$1:E$1009,_xlfn.AGGREGATE(15,6,(OFFSET(Data!$A$1,0,MATCH(F$6,Data!$1:$1,0)-1,1000,1)=IF(F$7="","Yes",F$7))/(OFFSET(Data!$A$1,0,MATCH(F$6,Data!$1:$1,0)-1,1000,1)=IF(F$7="","Yes",F$7))*ROW(Data!$C$1:$C$1009),ROW(F109)-ROW(F$7)),1)),"")</f>
        <v/>
      </c>
      <c r="G109" s="43" t="str">
        <f ca="1">IF(H109="","",IF(INDEX(Data!$BR:$BR,MATCH(H109,Data!$A:$A,0),1)=0,"",INDEX(Data!$BR:$BR,MATCH(H109,Data!$A:$A,0),1)))</f>
        <v/>
      </c>
      <c r="H109" s="43" t="str" cm="1">
        <f t="array" aca="1" ref="H109" ca="1">IFERROR(_xlfn.SINGLE(INDEX(Data!$A$1:G$1009,_xlfn.AGGREGATE(15,6,(OFFSET(Data!$A$1,0,MATCH(H$6,Data!$1:$1,0)-1,1000,1)=IF(H$7="","Yes",H$7))/(OFFSET(Data!$A$1,0,MATCH(H$6,Data!$1:$1,0)-1,1000,1)=IF(H$7="","Yes",H$7))*ROW(Data!$C$1:$C$1009),ROW(H109)-ROW(H$7)),1)),"")</f>
        <v/>
      </c>
      <c r="I109" s="43" t="str">
        <f ca="1">IF(J109="","",IF(INDEX(Data!$BR:$BR,MATCH(J109,Data!$A:$A,0),1)=0,"",INDEX(Data!$BR:$BR,MATCH(J109,Data!$A:$A,0),1)))</f>
        <v/>
      </c>
      <c r="J109" s="43" t="str" cm="1">
        <f t="array" aca="1" ref="J109" ca="1">IFERROR(_xlfn.SINGLE(INDEX(Data!$A$1:J$1009,_xlfn.AGGREGATE(15,6,(OFFSET(Data!$A$1,0,MATCH(J$6,Data!$1:$1,0)-1,1000,1)=IF(J$7="","Yes",J$7))/(OFFSET(Data!$A$1,0,MATCH(J$6,Data!$1:$1,0)-1,1000,1)=IF(J$7="","Yes",J$7))*ROW(Data!$C$1:$C$1009),ROW(J109)-ROW(J$7)),1)),"")</f>
        <v/>
      </c>
      <c r="K109" s="43" t="str">
        <f ca="1">IF(L109="","",IF(INDEX(Data!$BR:$BR,MATCH(L109,Data!$A:$A,0),1)=0,"",INDEX(Data!$BR:$BR,MATCH(L109,Data!$A:$A,0),1)))</f>
        <v/>
      </c>
      <c r="L109" s="43" t="str" cm="1">
        <f t="array" aca="1" ref="L109" ca="1">IFERROR(_xlfn.SINGLE(INDEX(Data!$A$1:L$1009,_xlfn.AGGREGATE(15,6,(OFFSET(Data!$A$1,0,MATCH(L$6,Data!$1:$1,0)-1,1000,1)=IF(L$7="","Yes",L$7))/(OFFSET(Data!$A$1,0,MATCH(L$6,Data!$1:$1,0)-1,1000,1)=IF(L$7="","Yes",L$7))*ROW(Data!$C$1:$C$1009),ROW(L109)-ROW(L$7)),1)),"")</f>
        <v/>
      </c>
      <c r="M109" s="43" t="str">
        <f ca="1">IF(N109="","",IF(INDEX(Data!$BR:$BR,MATCH(N109,Data!$A:$A,0),1)=0,"",INDEX(Data!$BR:$BR,MATCH(N109,Data!$A:$A,0),1)))</f>
        <v/>
      </c>
      <c r="N109" s="43" t="str" cm="1">
        <f t="array" aca="1" ref="N109" ca="1">IFERROR(_xlfn.SINGLE(INDEX(Data!$A$1:N$1009,_xlfn.AGGREGATE(15,6,(OFFSET(Data!$A$1,0,MATCH(N$6,Data!$1:$1,0)-1,1000,1)=IF(N$7="","Yes",N$7))/(OFFSET(Data!$A$1,0,MATCH(N$6,Data!$1:$1,0)-1,1000,1)=IF(N$7="","Yes",N$7))*ROW(Data!$C$1:$C$1009),ROW(N109)-ROW(N$7)),1)),"")</f>
        <v/>
      </c>
      <c r="O109" s="43" t="str">
        <f ca="1">IF(P109="","",IF(INDEX(Data!$BR:$BR,MATCH(P109,Data!$A:$A,0),1)=0,"",INDEX(Data!$BR:$BR,MATCH(P109,Data!$A:$A,0),1)))</f>
        <v/>
      </c>
      <c r="P109" s="43" t="str" cm="1">
        <f t="array" aca="1" ref="P109" ca="1">IFERROR(_xlfn.SINGLE(INDEX(Data!$A$1:Q$1009,_xlfn.AGGREGATE(15,6,(OFFSET(Data!$A$1,0,MATCH(P$6,Data!$1:$1,0)-1,1000,1)=IF(P$7="","Yes",P$7))/(OFFSET(Data!$A$1,0,MATCH(P$6,Data!$1:$1,0)-1,1000,1)=IF(P$7="","Yes",P$7))*ROW(Data!$C$1:$C$1009),ROW(P109)-ROW(P$7)),1)),"")</f>
        <v>Viceland</v>
      </c>
      <c r="Q109" s="43" t="str">
        <f ca="1">IF(R109="","",IF(INDEX(Data!$BR:$BR,MATCH(R109,Data!$A:$A,0),1)=0,"",INDEX(Data!$BR:$BR,MATCH(R109,Data!$A:$A,0),1)))</f>
        <v/>
      </c>
      <c r="R109" s="43" t="str" cm="1">
        <f t="array" aca="1" ref="R109" ca="1">IFERROR(_xlfn.SINGLE(INDEX(Data!$A$1:R$1009,_xlfn.AGGREGATE(15,6,(OFFSET(Data!$A$1,0,MATCH(R$6,Data!$1:$1,0)-1,1000,1)=IF(R$7="","Yes",R$7))/(OFFSET(Data!$A$1,0,MATCH(R$6,Data!$1:$1,0)-1,1000,1)=IF(R$7="","Yes",R$7))*ROW(Data!$C$1:$C$1009),ROW(R109)-ROW(R$7)),1)),"")</f>
        <v>Reelz</v>
      </c>
      <c r="S109" s="43" t="str">
        <f ca="1">IF(T109="","",IF(INDEX(Data!$BR:$BR,MATCH(T109,Data!$A:$A,0),1)=0,"",INDEX(Data!$BR:$BR,MATCH(T109,Data!$A:$A,0),1)))</f>
        <v/>
      </c>
      <c r="T109" s="43" t="str" cm="1">
        <f t="array" aca="1" ref="T109" ca="1">IFERROR(_xlfn.SINGLE(INDEX(Data!$A$1:S$1009,_xlfn.AGGREGATE(15,6,(OFFSET(Data!$A$1,0,MATCH(T$6,Data!$1:$1,0)-1,1000,1)=IF(T$7="","Yes",T$7))/(OFFSET(Data!$A$1,0,MATCH(T$6,Data!$1:$1,0)-1,1000,1)=IF(T$7="","Yes",T$7))*ROW(Data!$C$1:$C$1009),ROW(T109)-ROW(T$7)),1)),"")</f>
        <v>QVC 2</v>
      </c>
      <c r="U109" s="43" t="str">
        <f ca="1">IF(V109="","",IF(INDEX(Data!$BR:$BR,MATCH(V109,Data!$A:$A,0),1)=0,"",INDEX(Data!$BR:$BR,MATCH(V109,Data!$A:$A,0),1)))</f>
        <v/>
      </c>
      <c r="V109" s="43" t="str" cm="1">
        <f t="array" aca="1" ref="V109" ca="1">IFERROR(_xlfn.SINGLE(INDEX(Data!$A$1:T$1009,_xlfn.AGGREGATE(15,6,(OFFSET(Data!$A$1,0,MATCH(V$6,Data!$1:$1,0)-1,1000,1)=IF(V$7="","Yes",V$7))/(OFFSET(Data!$A$1,0,MATCH(V$6,Data!$1:$1,0)-1,1000,1)=IF(V$7="","Yes",V$7))*ROW(Data!$C$1:$C$1009),ROW(V109)-ROW(V$7)),1)),"")</f>
        <v>Nicktoons</v>
      </c>
      <c r="W109" s="43" t="str">
        <f ca="1">IF(X109="","",IF(INDEX(Data!$BR:$BR,MATCH(X109,Data!$A:$A,0),1)=0,"",INDEX(Data!$BR:$BR,MATCH(X109,Data!$A:$A,0),1)))</f>
        <v/>
      </c>
      <c r="X109" s="43" t="str" cm="1">
        <f t="array" aca="1" ref="X109" ca="1">IFERROR(_xlfn.SINGLE(INDEX(Data!$A$1:Y$1009,_xlfn.AGGREGATE(15,6,(OFFSET(Data!$A$1,0,MATCH(X$6,Data!$1:$1,0)-1,1000,1)=IF(X$7="","Yes",X$7))/(OFFSET(Data!$A$1,0,MATCH(X$6,Data!$1:$1,0)-1,1000,1)=IF(X$7="","Yes",X$7))*ROW(Data!$C$1:$C$1009),ROW(X109)-ROW(X$7)),1)),"")</f>
        <v>Videorola</v>
      </c>
      <c r="Y109" s="43" t="str">
        <f ca="1">IF(Z109="","",IF(INDEX(Data!$BR:$BR,MATCH(Z109,Data!$A:$A,0),1)=0,"",INDEX(Data!$BR:$BR,MATCH(Z109,Data!$A:$A,0),1)))</f>
        <v/>
      </c>
      <c r="Z109" s="43" t="str" cm="1">
        <f t="array" aca="1" ref="Z109" ca="1">IFERROR(_xlfn.SINGLE(INDEX(Data!$A$1:AA$1009,_xlfn.AGGREGATE(15,6,(OFFSET(Data!$A$1,0,MATCH(Z$6,Data!$1:$1,0)-1,1000,1)=IF(Z$7="","Yes",Z$7))/(OFFSET(Data!$A$1,0,MATCH(Z$6,Data!$1:$1,0)-1,1000,1)=IF(Z$7="","Yes",Z$7))*ROW(Data!$C$1:$C$1009),ROW(Z109)-ROW(Z$7)),1)),"")</f>
        <v/>
      </c>
      <c r="AA109" s="43" t="str">
        <f ca="1">IF(AB109="","",IF(INDEX(Data!$BR:$BR,MATCH(AB109,Data!$A:$A,0),1)=0,"",INDEX(Data!$BR:$BR,MATCH(AB109,Data!$A:$A,0),1)))</f>
        <v/>
      </c>
      <c r="AB109" s="43" t="str" cm="1">
        <f t="array" aca="1" ref="AB109" ca="1">IFERROR(_xlfn.SINGLE(INDEX(Data!$A$1:AC$1009,_xlfn.AGGREGATE(15,6,(OFFSET(Data!$A$1,0,MATCH(AB$6,Data!$1:$1,0)-1,1000,1)=IF(AB$7="","Yes",AB$7))/(OFFSET(Data!$A$1,0,MATCH(AB$6,Data!$1:$1,0)-1,1000,1)=IF(AB$7="","Yes",AB$7))*ROW(Data!$C$1:$C$1009),ROW(AB109)-ROW(AB$7)),1)),"")</f>
        <v/>
      </c>
      <c r="AC109" s="43" t="str">
        <f ca="1">IF(AD109="","",IF(INDEX(Data!$BR:$BR,MATCH(AD109,Data!$A:$A,0),1)=0,"",INDEX(Data!$BR:$BR,MATCH(AD109,Data!$A:$A,0),1)))</f>
        <v/>
      </c>
      <c r="AD109" s="43" t="str" cm="1">
        <f t="array" aca="1" ref="AD109" ca="1">IFERROR(_xlfn.SINGLE(INDEX(Data!$A$1:AE$1009,_xlfn.AGGREGATE(15,6,(OFFSET(Data!$A$1,0,MATCH(AD$6,Data!$1:$1,0)-1,1000,1)=IF(AD$7="","Yes",AD$7))/(OFFSET(Data!$A$1,0,MATCH(AD$6,Data!$1:$1,0)-1,1000,1)=IF(AD$7="","Yes",AD$7))*ROW(Data!$C$1:$C$1009),ROW(AD109)-ROW(AD$7)),1)),"")</f>
        <v>VH1</v>
      </c>
      <c r="AE109" s="43" t="str">
        <f ca="1">IF(AF109="","",IF(INDEX(Data!$BR:$BR,MATCH(AF109,Data!$A:$A,0),1)=0,"",INDEX(Data!$BR:$BR,MATCH(AF109,Data!$A:$A,0),1)))</f>
        <v/>
      </c>
      <c r="AF109" s="43" t="str" cm="1">
        <f t="array" aca="1" ref="AF109" ca="1">IFERROR(_xlfn.SINGLE(INDEX(Data!$A$1:AM$1009,_xlfn.AGGREGATE(15,6,(OFFSET(Data!$A$1,0,MATCH(AF$6,Data!$1:$1,0)-1,1000,1)=IF(AF$7="","Yes",AF$7))/(OFFSET(Data!$A$1,0,MATCH(AF$6,Data!$1:$1,0)-1,1000,1)=IF(AF$7="","Yes",AF$7))*ROW(Data!$C$1:$C$1009),ROW(AF109)-ROW(AF$7)),1)),"")</f>
        <v/>
      </c>
      <c r="AG109" s="43" t="str">
        <f ca="1">IF(AH109="","",IF(INDEX(Data!$BR:$BR,MATCH(AH109,Data!$A:$A,0),1)=0,"",INDEX(Data!$BR:$BR,MATCH(AH109,Data!$A:$A,0),1)))</f>
        <v/>
      </c>
      <c r="AH109" s="43" t="str" cm="1">
        <f t="array" aca="1" ref="AH109" ca="1">IFERROR(_xlfn.SINGLE(INDEX(Data!$A$1:AO$1009,_xlfn.AGGREGATE(15,6,(OFFSET(Data!$A$1,0,MATCH(AH$6,Data!$1:$1,0)-1,1000,1)=IF(AH$7="","Yes",AH$7))/(OFFSET(Data!$A$1,0,MATCH(AH$6,Data!$1:$1,0)-1,1000,1)=IF(AH$7="","Yes",AH$7))*ROW(Data!$C$1:$C$1009),ROW(AH109)-ROW(AH$7)),1)),"")</f>
        <v/>
      </c>
      <c r="AI109" s="43" t="str">
        <f ca="1">IF(AJ109="","",IF(INDEX(Data!$BR:$BR,MATCH(AJ109,Data!$A:$A,0),1)=0,"",INDEX(Data!$BR:$BR,MATCH(AJ109,Data!$A:$A,0),1)))</f>
        <v/>
      </c>
      <c r="AJ109" s="43" t="str" cm="1">
        <f t="array" aca="1" ref="AJ109" ca="1">IFERROR(_xlfn.SINGLE(INDEX(Data!$A$1:AQ$1009,_xlfn.AGGREGATE(15,6,(OFFSET(Data!$A$1,0,MATCH(AJ$6,Data!$1:$1,0)-1,1000,1)=IF(AJ$7="","Yes",AJ$7))/(OFFSET(Data!$A$1,0,MATCH(AJ$6,Data!$1:$1,0)-1,1000,1)=IF(AJ$7="","Yes",AJ$7))*ROW(Data!$C$1:$C$1009),ROW(AJ109)-ROW(AJ$7)),1)),"")</f>
        <v/>
      </c>
      <c r="AK109" s="43" t="str">
        <f ca="1">IF(AL109="","",IF(INDEX(Data!$BR:$BR,MATCH(AL109,Data!$A:$A,0),1)=0,"",INDEX(Data!$BR:$BR,MATCH(AL109,Data!$A:$A,0),1)))</f>
        <v/>
      </c>
      <c r="AL109" s="43" t="str" cm="1">
        <f t="array" aca="1" ref="AL109" ca="1">IFERROR(_xlfn.SINGLE(INDEX(Data!$A$1:AS$1009,_xlfn.AGGREGATE(15,6,(OFFSET(Data!$A$1,0,MATCH(AL$6,Data!$1:$1,0)-1,1000,1)=IF(AL$7="","Yes",AL$7))/(OFFSET(Data!$A$1,0,MATCH(AL$6,Data!$1:$1,0)-1,1000,1)=IF(AL$7="","Yes",AL$7))*ROW(Data!$C$1:$C$1009),ROW(AL109)-ROW(AL$7)),1)),"")</f>
        <v/>
      </c>
      <c r="AM109" s="43" t="str">
        <f ca="1">IF(AN109="","",IF(INDEX(Data!$BR:$BR,MATCH(AN109,Data!$A:$A,0),1)=0,"",INDEX(Data!$BR:$BR,MATCH(AN109,Data!$A:$A,0),1)))</f>
        <v/>
      </c>
      <c r="AN109" s="43" t="str" cm="1">
        <f t="array" aca="1" ref="AN109" ca="1">IFERROR(_xlfn.SINGLE(INDEX(Data!$A$1:AU$1009,_xlfn.AGGREGATE(15,6,(OFFSET(Data!$A$1,0,MATCH(AN$6,Data!$1:$1,0)-1,1000,1)=IF(AN$7="","Yes",AN$7))/(OFFSET(Data!$A$1,0,MATCH(AN$6,Data!$1:$1,0)-1,1000,1)=IF(AN$7="","Yes",AN$7))*ROW(Data!$C$1:$C$1009),ROW(AN109)-ROW(AN$7)),1)),"")</f>
        <v/>
      </c>
    </row>
    <row r="110" spans="1:40" x14ac:dyDescent="0.4">
      <c r="A110" s="43" t="str">
        <f ca="1">IF(B110="","",IF(INDEX(Data!$BR:$BR,MATCH(B110,Data!$A:$A,0),1)=0,"",INDEX(Data!$BR:$BR,MATCH(B110,Data!$A:$A,0),1)))</f>
        <v/>
      </c>
      <c r="B110" s="43" t="str" cm="1">
        <f t="array" aca="1" ref="B110" ca="1">IFERROR(_xlfn.SINGLE(INDEX(Data!A$1:$A$1007,_xlfn.AGGREGATE(15,6,(OFFSET(Data!$A$1,0,MATCH(B$6,Data!$1:$1,0)-1,1000,1)=IF(B$7="","Yes",B$7))/(OFFSET(Data!$A$1,0,MATCH(B$6,Data!$1:$1,0)-1,1000,1)=IF(B$7="","Yes",B$7))*ROW(Data!$C$1:$C$1007),ROW(B110)-ROW(B$7)),1)),"")</f>
        <v/>
      </c>
      <c r="C110" s="43" t="str">
        <f ca="1">IF(D110="","",IF(INDEX(Data!$BR:$BR,MATCH(D110,Data!$A:$A,0),1)=0,"",INDEX(Data!$BR:$BR,MATCH(D110,Data!$A:$A,0),1)))</f>
        <v/>
      </c>
      <c r="D110" s="43" t="str" cm="1">
        <f t="array" aca="1" ref="D110" ca="1">IFERROR(_xlfn.SINGLE(INDEX(Data!$A$1:C$1007,_xlfn.AGGREGATE(15,6,(OFFSET(Data!$A$1,0,MATCH(D$6,Data!$1:$1,0)-1,1000,1)=IF(D$7="","Yes",D$7))/(OFFSET(Data!$A$1,0,MATCH(D$6,Data!$1:$1,0)-1,1000,1)=IF(D$7="","Yes",D$7))*ROW(Data!$C$1:$C$1007),ROW(D110)-ROW(D$7)),1)),"")</f>
        <v/>
      </c>
      <c r="E110" s="43" t="str">
        <f ca="1">IF(F110="","",IF(INDEX(Data!$BR:$BR,MATCH(F110,Data!$A:$A,0),1)=0,"",INDEX(Data!$BR:$BR,MATCH(F110,Data!$A:$A,0),1)))</f>
        <v/>
      </c>
      <c r="F110" s="43" t="str" cm="1">
        <f t="array" aca="1" ref="F110" ca="1">IFERROR(_xlfn.SINGLE(INDEX(Data!$A$1:E$1009,_xlfn.AGGREGATE(15,6,(OFFSET(Data!$A$1,0,MATCH(F$6,Data!$1:$1,0)-1,1000,1)=IF(F$7="","Yes",F$7))/(OFFSET(Data!$A$1,0,MATCH(F$6,Data!$1:$1,0)-1,1000,1)=IF(F$7="","Yes",F$7))*ROW(Data!$C$1:$C$1009),ROW(F110)-ROW(F$7)),1)),"")</f>
        <v/>
      </c>
      <c r="G110" s="43" t="str">
        <f ca="1">IF(H110="","",IF(INDEX(Data!$BR:$BR,MATCH(H110,Data!$A:$A,0),1)=0,"",INDEX(Data!$BR:$BR,MATCH(H110,Data!$A:$A,0),1)))</f>
        <v/>
      </c>
      <c r="H110" s="43" t="str" cm="1">
        <f t="array" aca="1" ref="H110" ca="1">IFERROR(_xlfn.SINGLE(INDEX(Data!$A$1:G$1009,_xlfn.AGGREGATE(15,6,(OFFSET(Data!$A$1,0,MATCH(H$6,Data!$1:$1,0)-1,1000,1)=IF(H$7="","Yes",H$7))/(OFFSET(Data!$A$1,0,MATCH(H$6,Data!$1:$1,0)-1,1000,1)=IF(H$7="","Yes",H$7))*ROW(Data!$C$1:$C$1009),ROW(H110)-ROW(H$7)),1)),"")</f>
        <v/>
      </c>
      <c r="I110" s="43" t="str">
        <f ca="1">IF(J110="","",IF(INDEX(Data!$BR:$BR,MATCH(J110,Data!$A:$A,0),1)=0,"",INDEX(Data!$BR:$BR,MATCH(J110,Data!$A:$A,0),1)))</f>
        <v/>
      </c>
      <c r="J110" s="43" t="str" cm="1">
        <f t="array" aca="1" ref="J110" ca="1">IFERROR(_xlfn.SINGLE(INDEX(Data!$A$1:J$1009,_xlfn.AGGREGATE(15,6,(OFFSET(Data!$A$1,0,MATCH(J$6,Data!$1:$1,0)-1,1000,1)=IF(J$7="","Yes",J$7))/(OFFSET(Data!$A$1,0,MATCH(J$6,Data!$1:$1,0)-1,1000,1)=IF(J$7="","Yes",J$7))*ROW(Data!$C$1:$C$1009),ROW(J110)-ROW(J$7)),1)),"")</f>
        <v/>
      </c>
      <c r="K110" s="43" t="str">
        <f ca="1">IF(L110="","",IF(INDEX(Data!$BR:$BR,MATCH(L110,Data!$A:$A,0),1)=0,"",INDEX(Data!$BR:$BR,MATCH(L110,Data!$A:$A,0),1)))</f>
        <v/>
      </c>
      <c r="L110" s="43" t="str" cm="1">
        <f t="array" aca="1" ref="L110" ca="1">IFERROR(_xlfn.SINGLE(INDEX(Data!$A$1:L$1009,_xlfn.AGGREGATE(15,6,(OFFSET(Data!$A$1,0,MATCH(L$6,Data!$1:$1,0)-1,1000,1)=IF(L$7="","Yes",L$7))/(OFFSET(Data!$A$1,0,MATCH(L$6,Data!$1:$1,0)-1,1000,1)=IF(L$7="","Yes",L$7))*ROW(Data!$C$1:$C$1009),ROW(L110)-ROW(L$7)),1)),"")</f>
        <v/>
      </c>
      <c r="M110" s="43" t="str">
        <f ca="1">IF(N110="","",IF(INDEX(Data!$BR:$BR,MATCH(N110,Data!$A:$A,0),1)=0,"",INDEX(Data!$BR:$BR,MATCH(N110,Data!$A:$A,0),1)))</f>
        <v/>
      </c>
      <c r="N110" s="43" t="str" cm="1">
        <f t="array" aca="1" ref="N110" ca="1">IFERROR(_xlfn.SINGLE(INDEX(Data!$A$1:N$1009,_xlfn.AGGREGATE(15,6,(OFFSET(Data!$A$1,0,MATCH(N$6,Data!$1:$1,0)-1,1000,1)=IF(N$7="","Yes",N$7))/(OFFSET(Data!$A$1,0,MATCH(N$6,Data!$1:$1,0)-1,1000,1)=IF(N$7="","Yes",N$7))*ROW(Data!$C$1:$C$1009),ROW(N110)-ROW(N$7)),1)),"")</f>
        <v/>
      </c>
      <c r="O110" s="43" t="str">
        <f ca="1">IF(P110="","",IF(INDEX(Data!$BR:$BR,MATCH(P110,Data!$A:$A,0),1)=0,"",INDEX(Data!$BR:$BR,MATCH(P110,Data!$A:$A,0),1)))</f>
        <v/>
      </c>
      <c r="P110" s="43" t="str" cm="1">
        <f t="array" aca="1" ref="P110" ca="1">IFERROR(_xlfn.SINGLE(INDEX(Data!$A$1:Q$1009,_xlfn.AGGREGATE(15,6,(OFFSET(Data!$A$1,0,MATCH(P$6,Data!$1:$1,0)-1,1000,1)=IF(P$7="","Yes",P$7))/(OFFSET(Data!$A$1,0,MATCH(P$6,Data!$1:$1,0)-1,1000,1)=IF(P$7="","Yes",P$7))*ROW(Data!$C$1:$C$1009),ROW(P110)-ROW(P$7)),1)),"")</f>
        <v>We TV</v>
      </c>
      <c r="Q110" s="43" t="str">
        <f ca="1">IF(R110="","",IF(INDEX(Data!$BR:$BR,MATCH(R110,Data!$A:$A,0),1)=0,"",INDEX(Data!$BR:$BR,MATCH(R110,Data!$A:$A,0),1)))</f>
        <v/>
      </c>
      <c r="R110" s="43" t="str" cm="1">
        <f t="array" aca="1" ref="R110" ca="1">IFERROR(_xlfn.SINGLE(INDEX(Data!$A$1:R$1009,_xlfn.AGGREGATE(15,6,(OFFSET(Data!$A$1,0,MATCH(R$6,Data!$1:$1,0)-1,1000,1)=IF(R$7="","Yes",R$7))/(OFFSET(Data!$A$1,0,MATCH(R$6,Data!$1:$1,0)-1,1000,1)=IF(R$7="","Yes",R$7))*ROW(Data!$C$1:$C$1009),ROW(R110)-ROW(R$7)),1)),"")</f>
        <v>Revolt</v>
      </c>
      <c r="S110" s="43" t="str">
        <f ca="1">IF(T110="","",IF(INDEX(Data!$BR:$BR,MATCH(T110,Data!$A:$A,0),1)=0,"",INDEX(Data!$BR:$BR,MATCH(T110,Data!$A:$A,0),1)))</f>
        <v/>
      </c>
      <c r="T110" s="43" t="str" cm="1">
        <f t="array" aca="1" ref="T110" ca="1">IFERROR(_xlfn.SINGLE(INDEX(Data!$A$1:S$1009,_xlfn.AGGREGATE(15,6,(OFFSET(Data!$A$1,0,MATCH(T$6,Data!$1:$1,0)-1,1000,1)=IF(T$7="","Yes",T$7))/(OFFSET(Data!$A$1,0,MATCH(T$6,Data!$1:$1,0)-1,1000,1)=IF(T$7="","Yes",T$7))*ROW(Data!$C$1:$C$1009),ROW(T110)-ROW(T$7)),1)),"")</f>
        <v>Reelz</v>
      </c>
      <c r="U110" s="43" t="str">
        <f ca="1">IF(V110="","",IF(INDEX(Data!$BR:$BR,MATCH(V110,Data!$A:$A,0),1)=0,"",INDEX(Data!$BR:$BR,MATCH(V110,Data!$A:$A,0),1)))</f>
        <v/>
      </c>
      <c r="V110" s="43" t="str" cm="1">
        <f t="array" aca="1" ref="V110" ca="1">IFERROR(_xlfn.SINGLE(INDEX(Data!$A$1:T$1009,_xlfn.AGGREGATE(15,6,(OFFSET(Data!$A$1,0,MATCH(V$6,Data!$1:$1,0)-1,1000,1)=IF(V$7="","Yes",V$7))/(OFFSET(Data!$A$1,0,MATCH(V$6,Data!$1:$1,0)-1,1000,1)=IF(V$7="","Yes",V$7))*ROW(Data!$C$1:$C$1009),ROW(V110)-ROW(V$7)),1)),"")</f>
        <v>Olympic Channel</v>
      </c>
      <c r="W110" s="43" t="str">
        <f ca="1">IF(X110="","",IF(INDEX(Data!$BR:$BR,MATCH(X110,Data!$A:$A,0),1)=0,"",INDEX(Data!$BR:$BR,MATCH(X110,Data!$A:$A,0),1)))</f>
        <v/>
      </c>
      <c r="X110" s="43" t="str" cm="1">
        <f t="array" aca="1" ref="X110" ca="1">IFERROR(_xlfn.SINGLE(INDEX(Data!$A$1:Y$1009,_xlfn.AGGREGATE(15,6,(OFFSET(Data!$A$1,0,MATCH(X$6,Data!$1:$1,0)-1,1000,1)=IF(X$7="","Yes",X$7))/(OFFSET(Data!$A$1,0,MATCH(X$6,Data!$1:$1,0)-1,1000,1)=IF(X$7="","Yes",X$7))*ROW(Data!$C$1:$C$1009),ROW(X110)-ROW(X$7)),1)),"")</f>
        <v>Viendomovies</v>
      </c>
      <c r="Y110" s="43" t="str">
        <f ca="1">IF(Z110="","",IF(INDEX(Data!$BR:$BR,MATCH(Z110,Data!$A:$A,0),1)=0,"",INDEX(Data!$BR:$BR,MATCH(Z110,Data!$A:$A,0),1)))</f>
        <v/>
      </c>
      <c r="Z110" s="43" t="str" cm="1">
        <f t="array" aca="1" ref="Z110" ca="1">IFERROR(_xlfn.SINGLE(INDEX(Data!$A$1:AA$1009,_xlfn.AGGREGATE(15,6,(OFFSET(Data!$A$1,0,MATCH(Z$6,Data!$1:$1,0)-1,1000,1)=IF(Z$7="","Yes",Z$7))/(OFFSET(Data!$A$1,0,MATCH(Z$6,Data!$1:$1,0)-1,1000,1)=IF(Z$7="","Yes",Z$7))*ROW(Data!$C$1:$C$1009),ROW(Z110)-ROW(Z$7)),1)),"")</f>
        <v/>
      </c>
      <c r="AA110" s="43" t="str">
        <f ca="1">IF(AB110="","",IF(INDEX(Data!$BR:$BR,MATCH(AB110,Data!$A:$A,0),1)=0,"",INDEX(Data!$BR:$BR,MATCH(AB110,Data!$A:$A,0),1)))</f>
        <v/>
      </c>
      <c r="AB110" s="43" t="str" cm="1">
        <f t="array" aca="1" ref="AB110" ca="1">IFERROR(_xlfn.SINGLE(INDEX(Data!$A$1:AC$1009,_xlfn.AGGREGATE(15,6,(OFFSET(Data!$A$1,0,MATCH(AB$6,Data!$1:$1,0)-1,1000,1)=IF(AB$7="","Yes",AB$7))/(OFFSET(Data!$A$1,0,MATCH(AB$6,Data!$1:$1,0)-1,1000,1)=IF(AB$7="","Yes",AB$7))*ROW(Data!$C$1:$C$1009),ROW(AB110)-ROW(AB$7)),1)),"")</f>
        <v/>
      </c>
      <c r="AC110" s="43" t="str">
        <f ca="1">IF(AD110="","",IF(INDEX(Data!$BR:$BR,MATCH(AD110,Data!$A:$A,0),1)=0,"",INDEX(Data!$BR:$BR,MATCH(AD110,Data!$A:$A,0),1)))</f>
        <v/>
      </c>
      <c r="AD110" s="43" t="str" cm="1">
        <f t="array" aca="1" ref="AD110" ca="1">IFERROR(_xlfn.SINGLE(INDEX(Data!$A$1:AE$1009,_xlfn.AGGREGATE(15,6,(OFFSET(Data!$A$1,0,MATCH(AD$6,Data!$1:$1,0)-1,1000,1)=IF(AD$7="","Yes",AD$7))/(OFFSET(Data!$A$1,0,MATCH(AD$6,Data!$1:$1,0)-1,1000,1)=IF(AD$7="","Yes",AD$7))*ROW(Data!$C$1:$C$1009),ROW(AD110)-ROW(AD$7)),1)),"")</f>
        <v>Viceland</v>
      </c>
      <c r="AE110" s="43" t="str">
        <f ca="1">IF(AF110="","",IF(INDEX(Data!$BR:$BR,MATCH(AF110,Data!$A:$A,0),1)=0,"",INDEX(Data!$BR:$BR,MATCH(AF110,Data!$A:$A,0),1)))</f>
        <v/>
      </c>
      <c r="AF110" s="43" t="str" cm="1">
        <f t="array" aca="1" ref="AF110" ca="1">IFERROR(_xlfn.SINGLE(INDEX(Data!$A$1:AM$1009,_xlfn.AGGREGATE(15,6,(OFFSET(Data!$A$1,0,MATCH(AF$6,Data!$1:$1,0)-1,1000,1)=IF(AF$7="","Yes",AF$7))/(OFFSET(Data!$A$1,0,MATCH(AF$6,Data!$1:$1,0)-1,1000,1)=IF(AF$7="","Yes",AF$7))*ROW(Data!$C$1:$C$1009),ROW(AF110)-ROW(AF$7)),1)),"")</f>
        <v/>
      </c>
      <c r="AG110" s="43" t="str">
        <f ca="1">IF(AH110="","",IF(INDEX(Data!$BR:$BR,MATCH(AH110,Data!$A:$A,0),1)=0,"",INDEX(Data!$BR:$BR,MATCH(AH110,Data!$A:$A,0),1)))</f>
        <v/>
      </c>
      <c r="AH110" s="43" t="str" cm="1">
        <f t="array" aca="1" ref="AH110" ca="1">IFERROR(_xlfn.SINGLE(INDEX(Data!$A$1:AO$1009,_xlfn.AGGREGATE(15,6,(OFFSET(Data!$A$1,0,MATCH(AH$6,Data!$1:$1,0)-1,1000,1)=IF(AH$7="","Yes",AH$7))/(OFFSET(Data!$A$1,0,MATCH(AH$6,Data!$1:$1,0)-1,1000,1)=IF(AH$7="","Yes",AH$7))*ROW(Data!$C$1:$C$1009),ROW(AH110)-ROW(AH$7)),1)),"")</f>
        <v/>
      </c>
      <c r="AI110" s="43" t="str">
        <f ca="1">IF(AJ110="","",IF(INDEX(Data!$BR:$BR,MATCH(AJ110,Data!$A:$A,0),1)=0,"",INDEX(Data!$BR:$BR,MATCH(AJ110,Data!$A:$A,0),1)))</f>
        <v/>
      </c>
      <c r="AJ110" s="43" t="str" cm="1">
        <f t="array" aca="1" ref="AJ110" ca="1">IFERROR(_xlfn.SINGLE(INDEX(Data!$A$1:AQ$1009,_xlfn.AGGREGATE(15,6,(OFFSET(Data!$A$1,0,MATCH(AJ$6,Data!$1:$1,0)-1,1000,1)=IF(AJ$7="","Yes",AJ$7))/(OFFSET(Data!$A$1,0,MATCH(AJ$6,Data!$1:$1,0)-1,1000,1)=IF(AJ$7="","Yes",AJ$7))*ROW(Data!$C$1:$C$1009),ROW(AJ110)-ROW(AJ$7)),1)),"")</f>
        <v/>
      </c>
      <c r="AK110" s="43" t="str">
        <f ca="1">IF(AL110="","",IF(INDEX(Data!$BR:$BR,MATCH(AL110,Data!$A:$A,0),1)=0,"",INDEX(Data!$BR:$BR,MATCH(AL110,Data!$A:$A,0),1)))</f>
        <v/>
      </c>
      <c r="AL110" s="43" t="str" cm="1">
        <f t="array" aca="1" ref="AL110" ca="1">IFERROR(_xlfn.SINGLE(INDEX(Data!$A$1:AS$1009,_xlfn.AGGREGATE(15,6,(OFFSET(Data!$A$1,0,MATCH(AL$6,Data!$1:$1,0)-1,1000,1)=IF(AL$7="","Yes",AL$7))/(OFFSET(Data!$A$1,0,MATCH(AL$6,Data!$1:$1,0)-1,1000,1)=IF(AL$7="","Yes",AL$7))*ROW(Data!$C$1:$C$1009),ROW(AL110)-ROW(AL$7)),1)),"")</f>
        <v/>
      </c>
      <c r="AM110" s="43" t="str">
        <f ca="1">IF(AN110="","",IF(INDEX(Data!$BR:$BR,MATCH(AN110,Data!$A:$A,0),1)=0,"",INDEX(Data!$BR:$BR,MATCH(AN110,Data!$A:$A,0),1)))</f>
        <v/>
      </c>
      <c r="AN110" s="43" t="str" cm="1">
        <f t="array" aca="1" ref="AN110" ca="1">IFERROR(_xlfn.SINGLE(INDEX(Data!$A$1:AU$1009,_xlfn.AGGREGATE(15,6,(OFFSET(Data!$A$1,0,MATCH(AN$6,Data!$1:$1,0)-1,1000,1)=IF(AN$7="","Yes",AN$7))/(OFFSET(Data!$A$1,0,MATCH(AN$6,Data!$1:$1,0)-1,1000,1)=IF(AN$7="","Yes",AN$7))*ROW(Data!$C$1:$C$1009),ROW(AN110)-ROW(AN$7)),1)),"")</f>
        <v/>
      </c>
    </row>
    <row r="111" spans="1:40" ht="24" x14ac:dyDescent="0.4">
      <c r="A111" s="43" t="str">
        <f ca="1">IF(B111="","",IF(INDEX(Data!$BR:$BR,MATCH(B111,Data!$A:$A,0),1)=0,"",INDEX(Data!$BR:$BR,MATCH(B111,Data!$A:$A,0),1)))</f>
        <v/>
      </c>
      <c r="B111" s="43" t="str" cm="1">
        <f t="array" aca="1" ref="B111" ca="1">IFERROR(_xlfn.SINGLE(INDEX(Data!A$1:$A$1007,_xlfn.AGGREGATE(15,6,(OFFSET(Data!$A$1,0,MATCH(B$6,Data!$1:$1,0)-1,1000,1)=IF(B$7="","Yes",B$7))/(OFFSET(Data!$A$1,0,MATCH(B$6,Data!$1:$1,0)-1,1000,1)=IF(B$7="","Yes",B$7))*ROW(Data!$C$1:$C$1007),ROW(B111)-ROW(B$7)),1)),"")</f>
        <v/>
      </c>
      <c r="C111" s="43" t="str">
        <f ca="1">IF(D111="","",IF(INDEX(Data!$BR:$BR,MATCH(D111,Data!$A:$A,0),1)=0,"",INDEX(Data!$BR:$BR,MATCH(D111,Data!$A:$A,0),1)))</f>
        <v/>
      </c>
      <c r="D111" s="43" t="str" cm="1">
        <f t="array" aca="1" ref="D111" ca="1">IFERROR(_xlfn.SINGLE(INDEX(Data!$A$1:C$1007,_xlfn.AGGREGATE(15,6,(OFFSET(Data!$A$1,0,MATCH(D$6,Data!$1:$1,0)-1,1000,1)=IF(D$7="","Yes",D$7))/(OFFSET(Data!$A$1,0,MATCH(D$6,Data!$1:$1,0)-1,1000,1)=IF(D$7="","Yes",D$7))*ROW(Data!$C$1:$C$1007),ROW(D111)-ROW(D$7)),1)),"")</f>
        <v/>
      </c>
      <c r="E111" s="43" t="str">
        <f ca="1">IF(F111="","",IF(INDEX(Data!$BR:$BR,MATCH(F111,Data!$A:$A,0),1)=0,"",INDEX(Data!$BR:$BR,MATCH(F111,Data!$A:$A,0),1)))</f>
        <v/>
      </c>
      <c r="F111" s="43" t="str" cm="1">
        <f t="array" aca="1" ref="F111" ca="1">IFERROR(_xlfn.SINGLE(INDEX(Data!$A$1:E$1009,_xlfn.AGGREGATE(15,6,(OFFSET(Data!$A$1,0,MATCH(F$6,Data!$1:$1,0)-1,1000,1)=IF(F$7="","Yes",F$7))/(OFFSET(Data!$A$1,0,MATCH(F$6,Data!$1:$1,0)-1,1000,1)=IF(F$7="","Yes",F$7))*ROW(Data!$C$1:$C$1009),ROW(F111)-ROW(F$7)),1)),"")</f>
        <v/>
      </c>
      <c r="G111" s="43" t="str">
        <f ca="1">IF(H111="","",IF(INDEX(Data!$BR:$BR,MATCH(H111,Data!$A:$A,0),1)=0,"",INDEX(Data!$BR:$BR,MATCH(H111,Data!$A:$A,0),1)))</f>
        <v/>
      </c>
      <c r="H111" s="43" t="str" cm="1">
        <f t="array" aca="1" ref="H111" ca="1">IFERROR(_xlfn.SINGLE(INDEX(Data!$A$1:G$1009,_xlfn.AGGREGATE(15,6,(OFFSET(Data!$A$1,0,MATCH(H$6,Data!$1:$1,0)-1,1000,1)=IF(H$7="","Yes",H$7))/(OFFSET(Data!$A$1,0,MATCH(H$6,Data!$1:$1,0)-1,1000,1)=IF(H$7="","Yes",H$7))*ROW(Data!$C$1:$C$1009),ROW(H111)-ROW(H$7)),1)),"")</f>
        <v/>
      </c>
      <c r="I111" s="43" t="str">
        <f ca="1">IF(J111="","",IF(INDEX(Data!$BR:$BR,MATCH(J111,Data!$A:$A,0),1)=0,"",INDEX(Data!$BR:$BR,MATCH(J111,Data!$A:$A,0),1)))</f>
        <v/>
      </c>
      <c r="J111" s="43" t="str" cm="1">
        <f t="array" aca="1" ref="J111" ca="1">IFERROR(_xlfn.SINGLE(INDEX(Data!$A$1:J$1009,_xlfn.AGGREGATE(15,6,(OFFSET(Data!$A$1,0,MATCH(J$6,Data!$1:$1,0)-1,1000,1)=IF(J$7="","Yes",J$7))/(OFFSET(Data!$A$1,0,MATCH(J$6,Data!$1:$1,0)-1,1000,1)=IF(J$7="","Yes",J$7))*ROW(Data!$C$1:$C$1009),ROW(J111)-ROW(J$7)),1)),"")</f>
        <v/>
      </c>
      <c r="K111" s="43" t="str">
        <f ca="1">IF(L111="","",IF(INDEX(Data!$BR:$BR,MATCH(L111,Data!$A:$A,0),1)=0,"",INDEX(Data!$BR:$BR,MATCH(L111,Data!$A:$A,0),1)))</f>
        <v/>
      </c>
      <c r="L111" s="43" t="str" cm="1">
        <f t="array" aca="1" ref="L111" ca="1">IFERROR(_xlfn.SINGLE(INDEX(Data!$A$1:L$1009,_xlfn.AGGREGATE(15,6,(OFFSET(Data!$A$1,0,MATCH(L$6,Data!$1:$1,0)-1,1000,1)=IF(L$7="","Yes",L$7))/(OFFSET(Data!$A$1,0,MATCH(L$6,Data!$1:$1,0)-1,1000,1)=IF(L$7="","Yes",L$7))*ROW(Data!$C$1:$C$1009),ROW(L111)-ROW(L$7)),1)),"")</f>
        <v/>
      </c>
      <c r="M111" s="43" t="str">
        <f ca="1">IF(N111="","",IF(INDEX(Data!$BR:$BR,MATCH(N111,Data!$A:$A,0),1)=0,"",INDEX(Data!$BR:$BR,MATCH(N111,Data!$A:$A,0),1)))</f>
        <v/>
      </c>
      <c r="N111" s="43" t="str" cm="1">
        <f t="array" aca="1" ref="N111" ca="1">IFERROR(_xlfn.SINGLE(INDEX(Data!$A$1:N$1009,_xlfn.AGGREGATE(15,6,(OFFSET(Data!$A$1,0,MATCH(N$6,Data!$1:$1,0)-1,1000,1)=IF(N$7="","Yes",N$7))/(OFFSET(Data!$A$1,0,MATCH(N$6,Data!$1:$1,0)-1,1000,1)=IF(N$7="","Yes",N$7))*ROW(Data!$C$1:$C$1009),ROW(N111)-ROW(N$7)),1)),"")</f>
        <v/>
      </c>
      <c r="O111" s="43" t="str">
        <f ca="1">IF(P111="","",IF(INDEX(Data!$BR:$BR,MATCH(P111,Data!$A:$A,0),1)=0,"",INDEX(Data!$BR:$BR,MATCH(P111,Data!$A:$A,0),1)))</f>
        <v/>
      </c>
      <c r="P111" s="43" t="str" cm="1">
        <f t="array" aca="1" ref="P111" ca="1">IFERROR(_xlfn.SINGLE(INDEX(Data!$A$1:Q$1009,_xlfn.AGGREGATE(15,6,(OFFSET(Data!$A$1,0,MATCH(P$6,Data!$1:$1,0)-1,1000,1)=IF(P$7="","Yes",P$7))/(OFFSET(Data!$A$1,0,MATCH(P$6,Data!$1:$1,0)-1,1000,1)=IF(P$7="","Yes",P$7))*ROW(Data!$C$1:$C$1009),ROW(P111)-ROW(P$7)),1)),"")</f>
        <v>Weather Channel</v>
      </c>
      <c r="Q111" s="43" t="str">
        <f ca="1">IF(R111="","",IF(INDEX(Data!$BR:$BR,MATCH(R111,Data!$A:$A,0),1)=0,"",INDEX(Data!$BR:$BR,MATCH(R111,Data!$A:$A,0),1)))</f>
        <v/>
      </c>
      <c r="R111" s="43" t="str" cm="1">
        <f t="array" aca="1" ref="R111" ca="1">IFERROR(_xlfn.SINGLE(INDEX(Data!$A$1:R$1009,_xlfn.AGGREGATE(15,6,(OFFSET(Data!$A$1,0,MATCH(R$6,Data!$1:$1,0)-1,1000,1)=IF(R$7="","Yes",R$7))/(OFFSET(Data!$A$1,0,MATCH(R$6,Data!$1:$1,0)-1,1000,1)=IF(R$7="","Yes",R$7))*ROW(Data!$C$1:$C$1009),ROW(R111)-ROW(R$7)),1)),"")</f>
        <v>RFD-TV</v>
      </c>
      <c r="S111" s="43" t="str">
        <f ca="1">IF(T111="","",IF(INDEX(Data!$BR:$BR,MATCH(T111,Data!$A:$A,0),1)=0,"",INDEX(Data!$BR:$BR,MATCH(T111,Data!$A:$A,0),1)))</f>
        <v/>
      </c>
      <c r="T111" s="43" t="str" cm="1">
        <f t="array" aca="1" ref="T111" ca="1">IFERROR(_xlfn.SINGLE(INDEX(Data!$A$1:S$1009,_xlfn.AGGREGATE(15,6,(OFFSET(Data!$A$1,0,MATCH(T$6,Data!$1:$1,0)-1,1000,1)=IF(T$7="","Yes",T$7))/(OFFSET(Data!$A$1,0,MATCH(T$6,Data!$1:$1,0)-1,1000,1)=IF(T$7="","Yes",T$7))*ROW(Data!$C$1:$C$1009),ROW(T111)-ROW(T$7)),1)),"")</f>
        <v>Revolt</v>
      </c>
      <c r="U111" s="43" t="str">
        <f ca="1">IF(V111="","",IF(INDEX(Data!$BR:$BR,MATCH(V111,Data!$A:$A,0),1)=0,"",INDEX(Data!$BR:$BR,MATCH(V111,Data!$A:$A,0),1)))</f>
        <v/>
      </c>
      <c r="V111" s="43" t="str" cm="1">
        <f t="array" aca="1" ref="V111" ca="1">IFERROR(_xlfn.SINGLE(INDEX(Data!$A$1:T$1009,_xlfn.AGGREGATE(15,6,(OFFSET(Data!$A$1,0,MATCH(V$6,Data!$1:$1,0)-1,1000,1)=IF(V$7="","Yes",V$7))/(OFFSET(Data!$A$1,0,MATCH(V$6,Data!$1:$1,0)-1,1000,1)=IF(V$7="","Yes",V$7))*ROW(Data!$C$1:$C$1009),ROW(V111)-ROW(V$7)),1)),"")</f>
        <v>One American News</v>
      </c>
      <c r="W111" s="43" t="str">
        <f ca="1">IF(X111="","",IF(INDEX(Data!$BR:$BR,MATCH(X111,Data!$A:$A,0),1)=0,"",INDEX(Data!$BR:$BR,MATCH(X111,Data!$A:$A,0),1)))</f>
        <v/>
      </c>
      <c r="X111" s="43" t="str" cm="1">
        <f t="array" aca="1" ref="X111" ca="1">IFERROR(_xlfn.SINGLE(INDEX(Data!$A$1:Y$1009,_xlfn.AGGREGATE(15,6,(OFFSET(Data!$A$1,0,MATCH(X$6,Data!$1:$1,0)-1,1000,1)=IF(X$7="","Yes",X$7))/(OFFSET(Data!$A$1,0,MATCH(X$6,Data!$1:$1,0)-1,1000,1)=IF(X$7="","Yes",X$7))*ROW(Data!$C$1:$C$1009),ROW(X111)-ROW(X$7)),1)),"")</f>
        <v>VME</v>
      </c>
      <c r="Y111" s="43" t="str">
        <f ca="1">IF(Z111="","",IF(INDEX(Data!$BR:$BR,MATCH(Z111,Data!$A:$A,0),1)=0,"",INDEX(Data!$BR:$BR,MATCH(Z111,Data!$A:$A,0),1)))</f>
        <v/>
      </c>
      <c r="Z111" s="43" t="str" cm="1">
        <f t="array" aca="1" ref="Z111" ca="1">IFERROR(_xlfn.SINGLE(INDEX(Data!$A$1:AA$1009,_xlfn.AGGREGATE(15,6,(OFFSET(Data!$A$1,0,MATCH(Z$6,Data!$1:$1,0)-1,1000,1)=IF(Z$7="","Yes",Z$7))/(OFFSET(Data!$A$1,0,MATCH(Z$6,Data!$1:$1,0)-1,1000,1)=IF(Z$7="","Yes",Z$7))*ROW(Data!$C$1:$C$1009),ROW(Z111)-ROW(Z$7)),1)),"")</f>
        <v/>
      </c>
      <c r="AA111" s="43" t="str">
        <f ca="1">IF(AB111="","",IF(INDEX(Data!$BR:$BR,MATCH(AB111,Data!$A:$A,0),1)=0,"",INDEX(Data!$BR:$BR,MATCH(AB111,Data!$A:$A,0),1)))</f>
        <v/>
      </c>
      <c r="AB111" s="43" t="str" cm="1">
        <f t="array" aca="1" ref="AB111" ca="1">IFERROR(_xlfn.SINGLE(INDEX(Data!$A$1:AC$1009,_xlfn.AGGREGATE(15,6,(OFFSET(Data!$A$1,0,MATCH(AB$6,Data!$1:$1,0)-1,1000,1)=IF(AB$7="","Yes",AB$7))/(OFFSET(Data!$A$1,0,MATCH(AB$6,Data!$1:$1,0)-1,1000,1)=IF(AB$7="","Yes",AB$7))*ROW(Data!$C$1:$C$1009),ROW(AB111)-ROW(AB$7)),1)),"")</f>
        <v/>
      </c>
      <c r="AC111" s="43" t="str">
        <f ca="1">IF(AD111="","",IF(INDEX(Data!$BR:$BR,MATCH(AD111,Data!$A:$A,0),1)=0,"",INDEX(Data!$BR:$BR,MATCH(AD111,Data!$A:$A,0),1)))</f>
        <v/>
      </c>
      <c r="AD111" s="43" t="str" cm="1">
        <f t="array" aca="1" ref="AD111" ca="1">IFERROR(_xlfn.SINGLE(INDEX(Data!$A$1:AE$1009,_xlfn.AGGREGATE(15,6,(OFFSET(Data!$A$1,0,MATCH(AD$6,Data!$1:$1,0)-1,1000,1)=IF(AD$7="","Yes",AD$7))/(OFFSET(Data!$A$1,0,MATCH(AD$6,Data!$1:$1,0)-1,1000,1)=IF(AD$7="","Yes",AD$7))*ROW(Data!$C$1:$C$1009),ROW(AD111)-ROW(AD$7)),1)),"")</f>
        <v>We TV</v>
      </c>
      <c r="AE111" s="43" t="str">
        <f ca="1">IF(AF111="","",IF(INDEX(Data!$BR:$BR,MATCH(AF111,Data!$A:$A,0),1)=0,"",INDEX(Data!$BR:$BR,MATCH(AF111,Data!$A:$A,0),1)))</f>
        <v/>
      </c>
      <c r="AF111" s="43" t="str" cm="1">
        <f t="array" aca="1" ref="AF111" ca="1">IFERROR(_xlfn.SINGLE(INDEX(Data!$A$1:AM$1009,_xlfn.AGGREGATE(15,6,(OFFSET(Data!$A$1,0,MATCH(AF$6,Data!$1:$1,0)-1,1000,1)=IF(AF$7="","Yes",AF$7))/(OFFSET(Data!$A$1,0,MATCH(AF$6,Data!$1:$1,0)-1,1000,1)=IF(AF$7="","Yes",AF$7))*ROW(Data!$C$1:$C$1009),ROW(AF111)-ROW(AF$7)),1)),"")</f>
        <v/>
      </c>
      <c r="AG111" s="43" t="str">
        <f ca="1">IF(AH111="","",IF(INDEX(Data!$BR:$BR,MATCH(AH111,Data!$A:$A,0),1)=0,"",INDEX(Data!$BR:$BR,MATCH(AH111,Data!$A:$A,0),1)))</f>
        <v/>
      </c>
      <c r="AH111" s="43" t="str" cm="1">
        <f t="array" aca="1" ref="AH111" ca="1">IFERROR(_xlfn.SINGLE(INDEX(Data!$A$1:AO$1009,_xlfn.AGGREGATE(15,6,(OFFSET(Data!$A$1,0,MATCH(AH$6,Data!$1:$1,0)-1,1000,1)=IF(AH$7="","Yes",AH$7))/(OFFSET(Data!$A$1,0,MATCH(AH$6,Data!$1:$1,0)-1,1000,1)=IF(AH$7="","Yes",AH$7))*ROW(Data!$C$1:$C$1009),ROW(AH111)-ROW(AH$7)),1)),"")</f>
        <v/>
      </c>
      <c r="AI111" s="43" t="str">
        <f ca="1">IF(AJ111="","",IF(INDEX(Data!$BR:$BR,MATCH(AJ111,Data!$A:$A,0),1)=0,"",INDEX(Data!$BR:$BR,MATCH(AJ111,Data!$A:$A,0),1)))</f>
        <v/>
      </c>
      <c r="AJ111" s="43" t="str" cm="1">
        <f t="array" aca="1" ref="AJ111" ca="1">IFERROR(_xlfn.SINGLE(INDEX(Data!$A$1:AQ$1009,_xlfn.AGGREGATE(15,6,(OFFSET(Data!$A$1,0,MATCH(AJ$6,Data!$1:$1,0)-1,1000,1)=IF(AJ$7="","Yes",AJ$7))/(OFFSET(Data!$A$1,0,MATCH(AJ$6,Data!$1:$1,0)-1,1000,1)=IF(AJ$7="","Yes",AJ$7))*ROW(Data!$C$1:$C$1009),ROW(AJ111)-ROW(AJ$7)),1)),"")</f>
        <v/>
      </c>
      <c r="AK111" s="43" t="str">
        <f ca="1">IF(AL111="","",IF(INDEX(Data!$BR:$BR,MATCH(AL111,Data!$A:$A,0),1)=0,"",INDEX(Data!$BR:$BR,MATCH(AL111,Data!$A:$A,0),1)))</f>
        <v/>
      </c>
      <c r="AL111" s="43" t="str" cm="1">
        <f t="array" aca="1" ref="AL111" ca="1">IFERROR(_xlfn.SINGLE(INDEX(Data!$A$1:AS$1009,_xlfn.AGGREGATE(15,6,(OFFSET(Data!$A$1,0,MATCH(AL$6,Data!$1:$1,0)-1,1000,1)=IF(AL$7="","Yes",AL$7))/(OFFSET(Data!$A$1,0,MATCH(AL$6,Data!$1:$1,0)-1,1000,1)=IF(AL$7="","Yes",AL$7))*ROW(Data!$C$1:$C$1009),ROW(AL111)-ROW(AL$7)),1)),"")</f>
        <v/>
      </c>
      <c r="AM111" s="43" t="str">
        <f ca="1">IF(AN111="","",IF(INDEX(Data!$BR:$BR,MATCH(AN111,Data!$A:$A,0),1)=0,"",INDEX(Data!$BR:$BR,MATCH(AN111,Data!$A:$A,0),1)))</f>
        <v/>
      </c>
      <c r="AN111" s="43" t="str" cm="1">
        <f t="array" aca="1" ref="AN111" ca="1">IFERROR(_xlfn.SINGLE(INDEX(Data!$A$1:AU$1009,_xlfn.AGGREGATE(15,6,(OFFSET(Data!$A$1,0,MATCH(AN$6,Data!$1:$1,0)-1,1000,1)=IF(AN$7="","Yes",AN$7))/(OFFSET(Data!$A$1,0,MATCH(AN$6,Data!$1:$1,0)-1,1000,1)=IF(AN$7="","Yes",AN$7))*ROW(Data!$C$1:$C$1009),ROW(AN111)-ROW(AN$7)),1)),"")</f>
        <v/>
      </c>
    </row>
    <row r="112" spans="1:40" x14ac:dyDescent="0.4">
      <c r="A112" s="43" t="str">
        <f ca="1">IF(B112="","",IF(INDEX(Data!$BR:$BR,MATCH(B112,Data!$A:$A,0),1)=0,"",INDEX(Data!$BR:$BR,MATCH(B112,Data!$A:$A,0),1)))</f>
        <v/>
      </c>
      <c r="B112" s="43" t="str" cm="1">
        <f t="array" aca="1" ref="B112" ca="1">IFERROR(_xlfn.SINGLE(INDEX(Data!A$1:$A$1007,_xlfn.AGGREGATE(15,6,(OFFSET(Data!$A$1,0,MATCH(B$6,Data!$1:$1,0)-1,1000,1)=IF(B$7="","Yes",B$7))/(OFFSET(Data!$A$1,0,MATCH(B$6,Data!$1:$1,0)-1,1000,1)=IF(B$7="","Yes",B$7))*ROW(Data!$C$1:$C$1007),ROW(B112)-ROW(B$7)),1)),"")</f>
        <v/>
      </c>
      <c r="C112" s="43" t="str">
        <f ca="1">IF(D112="","",IF(INDEX(Data!$BR:$BR,MATCH(D112,Data!$A:$A,0),1)=0,"",INDEX(Data!$BR:$BR,MATCH(D112,Data!$A:$A,0),1)))</f>
        <v/>
      </c>
      <c r="D112" s="43" t="str" cm="1">
        <f t="array" aca="1" ref="D112" ca="1">IFERROR(_xlfn.SINGLE(INDEX(Data!$A$1:C$1007,_xlfn.AGGREGATE(15,6,(OFFSET(Data!$A$1,0,MATCH(D$6,Data!$1:$1,0)-1,1000,1)=IF(D$7="","Yes",D$7))/(OFFSET(Data!$A$1,0,MATCH(D$6,Data!$1:$1,0)-1,1000,1)=IF(D$7="","Yes",D$7))*ROW(Data!$C$1:$C$1007),ROW(D112)-ROW(D$7)),1)),"")</f>
        <v/>
      </c>
      <c r="E112" s="43" t="str">
        <f ca="1">IF(F112="","",IF(INDEX(Data!$BR:$BR,MATCH(F112,Data!$A:$A,0),1)=0,"",INDEX(Data!$BR:$BR,MATCH(F112,Data!$A:$A,0),1)))</f>
        <v/>
      </c>
      <c r="F112" s="43" t="str" cm="1">
        <f t="array" aca="1" ref="F112" ca="1">IFERROR(_xlfn.SINGLE(INDEX(Data!$A$1:E$1009,_xlfn.AGGREGATE(15,6,(OFFSET(Data!$A$1,0,MATCH(F$6,Data!$1:$1,0)-1,1000,1)=IF(F$7="","Yes",F$7))/(OFFSET(Data!$A$1,0,MATCH(F$6,Data!$1:$1,0)-1,1000,1)=IF(F$7="","Yes",F$7))*ROW(Data!$C$1:$C$1009),ROW(F112)-ROW(F$7)),1)),"")</f>
        <v/>
      </c>
      <c r="G112" s="43" t="str">
        <f ca="1">IF(H112="","",IF(INDEX(Data!$BR:$BR,MATCH(H112,Data!$A:$A,0),1)=0,"",INDEX(Data!$BR:$BR,MATCH(H112,Data!$A:$A,0),1)))</f>
        <v/>
      </c>
      <c r="H112" s="43" t="str" cm="1">
        <f t="array" aca="1" ref="H112" ca="1">IFERROR(_xlfn.SINGLE(INDEX(Data!$A$1:G$1009,_xlfn.AGGREGATE(15,6,(OFFSET(Data!$A$1,0,MATCH(H$6,Data!$1:$1,0)-1,1000,1)=IF(H$7="","Yes",H$7))/(OFFSET(Data!$A$1,0,MATCH(H$6,Data!$1:$1,0)-1,1000,1)=IF(H$7="","Yes",H$7))*ROW(Data!$C$1:$C$1009),ROW(H112)-ROW(H$7)),1)),"")</f>
        <v/>
      </c>
      <c r="I112" s="43" t="str">
        <f ca="1">IF(J112="","",IF(INDEX(Data!$BR:$BR,MATCH(J112,Data!$A:$A,0),1)=0,"",INDEX(Data!$BR:$BR,MATCH(J112,Data!$A:$A,0),1)))</f>
        <v/>
      </c>
      <c r="J112" s="43" t="str" cm="1">
        <f t="array" aca="1" ref="J112" ca="1">IFERROR(_xlfn.SINGLE(INDEX(Data!$A$1:J$1009,_xlfn.AGGREGATE(15,6,(OFFSET(Data!$A$1,0,MATCH(J$6,Data!$1:$1,0)-1,1000,1)=IF(J$7="","Yes",J$7))/(OFFSET(Data!$A$1,0,MATCH(J$6,Data!$1:$1,0)-1,1000,1)=IF(J$7="","Yes",J$7))*ROW(Data!$C$1:$C$1009),ROW(J112)-ROW(J$7)),1)),"")</f>
        <v/>
      </c>
      <c r="K112" s="43" t="str">
        <f ca="1">IF(L112="","",IF(INDEX(Data!$BR:$BR,MATCH(L112,Data!$A:$A,0),1)=0,"",INDEX(Data!$BR:$BR,MATCH(L112,Data!$A:$A,0),1)))</f>
        <v/>
      </c>
      <c r="L112" s="43" t="str" cm="1">
        <f t="array" aca="1" ref="L112" ca="1">IFERROR(_xlfn.SINGLE(INDEX(Data!$A$1:L$1009,_xlfn.AGGREGATE(15,6,(OFFSET(Data!$A$1,0,MATCH(L$6,Data!$1:$1,0)-1,1000,1)=IF(L$7="","Yes",L$7))/(OFFSET(Data!$A$1,0,MATCH(L$6,Data!$1:$1,0)-1,1000,1)=IF(L$7="","Yes",L$7))*ROW(Data!$C$1:$C$1009),ROW(L112)-ROW(L$7)),1)),"")</f>
        <v/>
      </c>
      <c r="M112" s="43" t="str">
        <f ca="1">IF(N112="","",IF(INDEX(Data!$BR:$BR,MATCH(N112,Data!$A:$A,0),1)=0,"",INDEX(Data!$BR:$BR,MATCH(N112,Data!$A:$A,0),1)))</f>
        <v/>
      </c>
      <c r="N112" s="43" t="str" cm="1">
        <f t="array" aca="1" ref="N112" ca="1">IFERROR(_xlfn.SINGLE(INDEX(Data!$A$1:N$1009,_xlfn.AGGREGATE(15,6,(OFFSET(Data!$A$1,0,MATCH(N$6,Data!$1:$1,0)-1,1000,1)=IF(N$7="","Yes",N$7))/(OFFSET(Data!$A$1,0,MATCH(N$6,Data!$1:$1,0)-1,1000,1)=IF(N$7="","Yes",N$7))*ROW(Data!$C$1:$C$1009),ROW(N112)-ROW(N$7)),1)),"")</f>
        <v/>
      </c>
      <c r="O112" s="43" t="str">
        <f ca="1">IF(P112="","",IF(INDEX(Data!$BR:$BR,MATCH(P112,Data!$A:$A,0),1)=0,"",INDEX(Data!$BR:$BR,MATCH(P112,Data!$A:$A,0),1)))</f>
        <v/>
      </c>
      <c r="P112" s="43" t="str" cm="1">
        <f t="array" aca="1" ref="P112" ca="1">IFERROR(_xlfn.SINGLE(INDEX(Data!$A$1:Q$1009,_xlfn.AGGREGATE(15,6,(OFFSET(Data!$A$1,0,MATCH(P$6,Data!$1:$1,0)-1,1000,1)=IF(P$7="","Yes",P$7))/(OFFSET(Data!$A$1,0,MATCH(P$6,Data!$1:$1,0)-1,1000,1)=IF(P$7="","Yes",P$7))*ROW(Data!$C$1:$C$1009),ROW(P112)-ROW(P$7)),1)),"")</f>
        <v>Yes Network</v>
      </c>
      <c r="Q112" s="43" t="str">
        <f ca="1">IF(R112="","",IF(INDEX(Data!$BR:$BR,MATCH(R112,Data!$A:$A,0),1)=0,"",INDEX(Data!$BR:$BR,MATCH(R112,Data!$A:$A,0),1)))</f>
        <v/>
      </c>
      <c r="R112" s="43" t="str" cm="1">
        <f t="array" aca="1" ref="R112" ca="1">IFERROR(_xlfn.SINGLE(INDEX(Data!$A$1:R$1009,_xlfn.AGGREGATE(15,6,(OFFSET(Data!$A$1,0,MATCH(R$6,Data!$1:$1,0)-1,1000,1)=IF(R$7="","Yes",R$7))/(OFFSET(Data!$A$1,0,MATCH(R$6,Data!$1:$1,0)-1,1000,1)=IF(R$7="","Yes",R$7))*ROW(Data!$C$1:$C$1009),ROW(R112)-ROW(R$7)),1)),"")</f>
        <v>Science</v>
      </c>
      <c r="S112" s="43" t="str">
        <f ca="1">IF(T112="","",IF(INDEX(Data!$BR:$BR,MATCH(T112,Data!$A:$A,0),1)=0,"",INDEX(Data!$BR:$BR,MATCH(T112,Data!$A:$A,0),1)))</f>
        <v/>
      </c>
      <c r="T112" s="43" t="str" cm="1">
        <f t="array" aca="1" ref="T112" ca="1">IFERROR(_xlfn.SINGLE(INDEX(Data!$A$1:S$1009,_xlfn.AGGREGATE(15,6,(OFFSET(Data!$A$1,0,MATCH(T$6,Data!$1:$1,0)-1,1000,1)=IF(T$7="","Yes",T$7))/(OFFSET(Data!$A$1,0,MATCH(T$6,Data!$1:$1,0)-1,1000,1)=IF(T$7="","Yes",T$7))*ROW(Data!$C$1:$C$1009),ROW(T112)-ROW(T$7)),1)),"")</f>
        <v>RFD-TV</v>
      </c>
      <c r="U112" s="43" t="str">
        <f ca="1">IF(V112="","",IF(INDEX(Data!$BR:$BR,MATCH(V112,Data!$A:$A,0),1)=0,"",INDEX(Data!$BR:$BR,MATCH(V112,Data!$A:$A,0),1)))</f>
        <v/>
      </c>
      <c r="V112" s="43" t="str" cm="1">
        <f t="array" aca="1" ref="V112" ca="1">IFERROR(_xlfn.SINGLE(INDEX(Data!$A$1:T$1009,_xlfn.AGGREGATE(15,6,(OFFSET(Data!$A$1,0,MATCH(V$6,Data!$1:$1,0)-1,1000,1)=IF(V$7="","Yes",V$7))/(OFFSET(Data!$A$1,0,MATCH(V$6,Data!$1:$1,0)-1,1000,1)=IF(V$7="","Yes",V$7))*ROW(Data!$C$1:$C$1009),ROW(V112)-ROW(V$7)),1)),"")</f>
        <v>Ovation</v>
      </c>
      <c r="W112" s="43" t="str">
        <f ca="1">IF(X112="","",IF(INDEX(Data!$BR:$BR,MATCH(X112,Data!$A:$A,0),1)=0,"",INDEX(Data!$BR:$BR,MATCH(X112,Data!$A:$A,0),1)))</f>
        <v/>
      </c>
      <c r="X112" s="43" t="str" cm="1">
        <f t="array" aca="1" ref="X112" ca="1">IFERROR(_xlfn.SINGLE(INDEX(Data!$A$1:Y$1009,_xlfn.AGGREGATE(15,6,(OFFSET(Data!$A$1,0,MATCH(X$6,Data!$1:$1,0)-1,1000,1)=IF(X$7="","Yes",X$7))/(OFFSET(Data!$A$1,0,MATCH(X$6,Data!$1:$1,0)-1,1000,1)=IF(X$7="","Yes",X$7))*ROW(Data!$C$1:$C$1009),ROW(X112)-ROW(X$7)),1)),"")</f>
        <v>WAPA America</v>
      </c>
      <c r="Y112" s="43" t="str">
        <f ca="1">IF(Z112="","",IF(INDEX(Data!$BR:$BR,MATCH(Z112,Data!$A:$A,0),1)=0,"",INDEX(Data!$BR:$BR,MATCH(Z112,Data!$A:$A,0),1)))</f>
        <v/>
      </c>
      <c r="Z112" s="43" t="str" cm="1">
        <f t="array" aca="1" ref="Z112" ca="1">IFERROR(_xlfn.SINGLE(INDEX(Data!$A$1:AA$1009,_xlfn.AGGREGATE(15,6,(OFFSET(Data!$A$1,0,MATCH(Z$6,Data!$1:$1,0)-1,1000,1)=IF(Z$7="","Yes",Z$7))/(OFFSET(Data!$A$1,0,MATCH(Z$6,Data!$1:$1,0)-1,1000,1)=IF(Z$7="","Yes",Z$7))*ROW(Data!$C$1:$C$1009),ROW(Z112)-ROW(Z$7)),1)),"")</f>
        <v/>
      </c>
      <c r="AA112" s="43" t="str">
        <f ca="1">IF(AB112="","",IF(INDEX(Data!$BR:$BR,MATCH(AB112,Data!$A:$A,0),1)=0,"",INDEX(Data!$BR:$BR,MATCH(AB112,Data!$A:$A,0),1)))</f>
        <v/>
      </c>
      <c r="AB112" s="43" t="str" cm="1">
        <f t="array" aca="1" ref="AB112" ca="1">IFERROR(_xlfn.SINGLE(INDEX(Data!$A$1:AC$1009,_xlfn.AGGREGATE(15,6,(OFFSET(Data!$A$1,0,MATCH(AB$6,Data!$1:$1,0)-1,1000,1)=IF(AB$7="","Yes",AB$7))/(OFFSET(Data!$A$1,0,MATCH(AB$6,Data!$1:$1,0)-1,1000,1)=IF(AB$7="","Yes",AB$7))*ROW(Data!$C$1:$C$1009),ROW(AB112)-ROW(AB$7)),1)),"")</f>
        <v/>
      </c>
      <c r="AC112" s="43" t="str">
        <f ca="1">IF(AD112="","",IF(INDEX(Data!$BR:$BR,MATCH(AD112,Data!$A:$A,0),1)=0,"",INDEX(Data!$BR:$BR,MATCH(AD112,Data!$A:$A,0),1)))</f>
        <v/>
      </c>
      <c r="AD112" s="43" t="str" cm="1">
        <f t="array" aca="1" ref="AD112" ca="1">IFERROR(_xlfn.SINGLE(INDEX(Data!$A$1:AE$1009,_xlfn.AGGREGATE(15,6,(OFFSET(Data!$A$1,0,MATCH(AD$6,Data!$1:$1,0)-1,1000,1)=IF(AD$7="","Yes",AD$7))/(OFFSET(Data!$A$1,0,MATCH(AD$6,Data!$1:$1,0)-1,1000,1)=IF(AD$7="","Yes",AD$7))*ROW(Data!$C$1:$C$1009),ROW(AD112)-ROW(AD$7)),1)),"")</f>
        <v>Weather Channel</v>
      </c>
      <c r="AE112" s="43" t="str">
        <f ca="1">IF(AF112="","",IF(INDEX(Data!$BR:$BR,MATCH(AF112,Data!$A:$A,0),1)=0,"",INDEX(Data!$BR:$BR,MATCH(AF112,Data!$A:$A,0),1)))</f>
        <v/>
      </c>
      <c r="AF112" s="43" t="str" cm="1">
        <f t="array" aca="1" ref="AF112" ca="1">IFERROR(_xlfn.SINGLE(INDEX(Data!$A$1:AM$1009,_xlfn.AGGREGATE(15,6,(OFFSET(Data!$A$1,0,MATCH(AF$6,Data!$1:$1,0)-1,1000,1)=IF(AF$7="","Yes",AF$7))/(OFFSET(Data!$A$1,0,MATCH(AF$6,Data!$1:$1,0)-1,1000,1)=IF(AF$7="","Yes",AF$7))*ROW(Data!$C$1:$C$1009),ROW(AF112)-ROW(AF$7)),1)),"")</f>
        <v/>
      </c>
      <c r="AG112" s="43" t="str">
        <f ca="1">IF(AH112="","",IF(INDEX(Data!$BR:$BR,MATCH(AH112,Data!$A:$A,0),1)=0,"",INDEX(Data!$BR:$BR,MATCH(AH112,Data!$A:$A,0),1)))</f>
        <v/>
      </c>
      <c r="AH112" s="43" t="str" cm="1">
        <f t="array" aca="1" ref="AH112" ca="1">IFERROR(_xlfn.SINGLE(INDEX(Data!$A$1:AO$1009,_xlfn.AGGREGATE(15,6,(OFFSET(Data!$A$1,0,MATCH(AH$6,Data!$1:$1,0)-1,1000,1)=IF(AH$7="","Yes",AH$7))/(OFFSET(Data!$A$1,0,MATCH(AH$6,Data!$1:$1,0)-1,1000,1)=IF(AH$7="","Yes",AH$7))*ROW(Data!$C$1:$C$1009),ROW(AH112)-ROW(AH$7)),1)),"")</f>
        <v/>
      </c>
      <c r="AI112" s="43" t="str">
        <f ca="1">IF(AJ112="","",IF(INDEX(Data!$BR:$BR,MATCH(AJ112,Data!$A:$A,0),1)=0,"",INDEX(Data!$BR:$BR,MATCH(AJ112,Data!$A:$A,0),1)))</f>
        <v/>
      </c>
      <c r="AJ112" s="43" t="str" cm="1">
        <f t="array" aca="1" ref="AJ112" ca="1">IFERROR(_xlfn.SINGLE(INDEX(Data!$A$1:AQ$1009,_xlfn.AGGREGATE(15,6,(OFFSET(Data!$A$1,0,MATCH(AJ$6,Data!$1:$1,0)-1,1000,1)=IF(AJ$7="","Yes",AJ$7))/(OFFSET(Data!$A$1,0,MATCH(AJ$6,Data!$1:$1,0)-1,1000,1)=IF(AJ$7="","Yes",AJ$7))*ROW(Data!$C$1:$C$1009),ROW(AJ112)-ROW(AJ$7)),1)),"")</f>
        <v/>
      </c>
      <c r="AK112" s="43" t="str">
        <f ca="1">IF(AL112="","",IF(INDEX(Data!$BR:$BR,MATCH(AL112,Data!$A:$A,0),1)=0,"",INDEX(Data!$BR:$BR,MATCH(AL112,Data!$A:$A,0),1)))</f>
        <v/>
      </c>
      <c r="AL112" s="43" t="str" cm="1">
        <f t="array" aca="1" ref="AL112" ca="1">IFERROR(_xlfn.SINGLE(INDEX(Data!$A$1:AS$1009,_xlfn.AGGREGATE(15,6,(OFFSET(Data!$A$1,0,MATCH(AL$6,Data!$1:$1,0)-1,1000,1)=IF(AL$7="","Yes",AL$7))/(OFFSET(Data!$A$1,0,MATCH(AL$6,Data!$1:$1,0)-1,1000,1)=IF(AL$7="","Yes",AL$7))*ROW(Data!$C$1:$C$1009),ROW(AL112)-ROW(AL$7)),1)),"")</f>
        <v/>
      </c>
      <c r="AM112" s="43" t="str">
        <f ca="1">IF(AN112="","",IF(INDEX(Data!$BR:$BR,MATCH(AN112,Data!$A:$A,0),1)=0,"",INDEX(Data!$BR:$BR,MATCH(AN112,Data!$A:$A,0),1)))</f>
        <v/>
      </c>
      <c r="AN112" s="43" t="str" cm="1">
        <f t="array" aca="1" ref="AN112" ca="1">IFERROR(_xlfn.SINGLE(INDEX(Data!$A$1:AU$1009,_xlfn.AGGREGATE(15,6,(OFFSET(Data!$A$1,0,MATCH(AN$6,Data!$1:$1,0)-1,1000,1)=IF(AN$7="","Yes",AN$7))/(OFFSET(Data!$A$1,0,MATCH(AN$6,Data!$1:$1,0)-1,1000,1)=IF(AN$7="","Yes",AN$7))*ROW(Data!$C$1:$C$1009),ROW(AN112)-ROW(AN$7)),1)),"")</f>
        <v/>
      </c>
    </row>
    <row r="113" spans="1:40" x14ac:dyDescent="0.4">
      <c r="A113" s="43" t="str">
        <f ca="1">IF(B113="","",IF(INDEX(Data!$BR:$BR,MATCH(B113,Data!$A:$A,0),1)=0,"",INDEX(Data!$BR:$BR,MATCH(B113,Data!$A:$A,0),1)))</f>
        <v/>
      </c>
      <c r="B113" s="43" t="str" cm="1">
        <f t="array" aca="1" ref="B113" ca="1">IFERROR(_xlfn.SINGLE(INDEX(Data!A$1:$A$1007,_xlfn.AGGREGATE(15,6,(OFFSET(Data!$A$1,0,MATCH(B$6,Data!$1:$1,0)-1,1000,1)=IF(B$7="","Yes",B$7))/(OFFSET(Data!$A$1,0,MATCH(B$6,Data!$1:$1,0)-1,1000,1)=IF(B$7="","Yes",B$7))*ROW(Data!$C$1:$C$1007),ROW(B113)-ROW(B$7)),1)),"")</f>
        <v/>
      </c>
      <c r="C113" s="43" t="str">
        <f ca="1">IF(D113="","",IF(INDEX(Data!$BR:$BR,MATCH(D113,Data!$A:$A,0),1)=0,"",INDEX(Data!$BR:$BR,MATCH(D113,Data!$A:$A,0),1)))</f>
        <v/>
      </c>
      <c r="D113" s="43" t="str" cm="1">
        <f t="array" aca="1" ref="D113" ca="1">IFERROR(_xlfn.SINGLE(INDEX(Data!$A$1:C$1007,_xlfn.AGGREGATE(15,6,(OFFSET(Data!$A$1,0,MATCH(D$6,Data!$1:$1,0)-1,1000,1)=IF(D$7="","Yes",D$7))/(OFFSET(Data!$A$1,0,MATCH(D$6,Data!$1:$1,0)-1,1000,1)=IF(D$7="","Yes",D$7))*ROW(Data!$C$1:$C$1007),ROW(D113)-ROW(D$7)),1)),"")</f>
        <v/>
      </c>
      <c r="E113" s="43" t="str">
        <f ca="1">IF(F113="","",IF(INDEX(Data!$BR:$BR,MATCH(F113,Data!$A:$A,0),1)=0,"",INDEX(Data!$BR:$BR,MATCH(F113,Data!$A:$A,0),1)))</f>
        <v/>
      </c>
      <c r="F113" s="43" t="str" cm="1">
        <f t="array" aca="1" ref="F113" ca="1">IFERROR(_xlfn.SINGLE(INDEX(Data!$A$1:E$1009,_xlfn.AGGREGATE(15,6,(OFFSET(Data!$A$1,0,MATCH(F$6,Data!$1:$1,0)-1,1000,1)=IF(F$7="","Yes",F$7))/(OFFSET(Data!$A$1,0,MATCH(F$6,Data!$1:$1,0)-1,1000,1)=IF(F$7="","Yes",F$7))*ROW(Data!$C$1:$C$1009),ROW(F113)-ROW(F$7)),1)),"")</f>
        <v/>
      </c>
      <c r="G113" s="43" t="str">
        <f ca="1">IF(H113="","",IF(INDEX(Data!$BR:$BR,MATCH(H113,Data!$A:$A,0),1)=0,"",INDEX(Data!$BR:$BR,MATCH(H113,Data!$A:$A,0),1)))</f>
        <v/>
      </c>
      <c r="H113" s="43" t="str" cm="1">
        <f t="array" aca="1" ref="H113" ca="1">IFERROR(_xlfn.SINGLE(INDEX(Data!$A$1:G$1009,_xlfn.AGGREGATE(15,6,(OFFSET(Data!$A$1,0,MATCH(H$6,Data!$1:$1,0)-1,1000,1)=IF(H$7="","Yes",H$7))/(OFFSET(Data!$A$1,0,MATCH(H$6,Data!$1:$1,0)-1,1000,1)=IF(H$7="","Yes",H$7))*ROW(Data!$C$1:$C$1009),ROW(H113)-ROW(H$7)),1)),"")</f>
        <v/>
      </c>
      <c r="I113" s="43" t="str">
        <f ca="1">IF(J113="","",IF(INDEX(Data!$BR:$BR,MATCH(J113,Data!$A:$A,0),1)=0,"",INDEX(Data!$BR:$BR,MATCH(J113,Data!$A:$A,0),1)))</f>
        <v/>
      </c>
      <c r="J113" s="43" t="str" cm="1">
        <f t="array" aca="1" ref="J113" ca="1">IFERROR(_xlfn.SINGLE(INDEX(Data!$A$1:J$1009,_xlfn.AGGREGATE(15,6,(OFFSET(Data!$A$1,0,MATCH(J$6,Data!$1:$1,0)-1,1000,1)=IF(J$7="","Yes",J$7))/(OFFSET(Data!$A$1,0,MATCH(J$6,Data!$1:$1,0)-1,1000,1)=IF(J$7="","Yes",J$7))*ROW(Data!$C$1:$C$1009),ROW(J113)-ROW(J$7)),1)),"")</f>
        <v/>
      </c>
      <c r="K113" s="43" t="str">
        <f ca="1">IF(L113="","",IF(INDEX(Data!$BR:$BR,MATCH(L113,Data!$A:$A,0),1)=0,"",INDEX(Data!$BR:$BR,MATCH(L113,Data!$A:$A,0),1)))</f>
        <v/>
      </c>
      <c r="L113" s="43" t="str" cm="1">
        <f t="array" aca="1" ref="L113" ca="1">IFERROR(_xlfn.SINGLE(INDEX(Data!$A$1:L$1009,_xlfn.AGGREGATE(15,6,(OFFSET(Data!$A$1,0,MATCH(L$6,Data!$1:$1,0)-1,1000,1)=IF(L$7="","Yes",L$7))/(OFFSET(Data!$A$1,0,MATCH(L$6,Data!$1:$1,0)-1,1000,1)=IF(L$7="","Yes",L$7))*ROW(Data!$C$1:$C$1009),ROW(L113)-ROW(L$7)),1)),"")</f>
        <v/>
      </c>
      <c r="M113" s="43" t="str">
        <f ca="1">IF(N113="","",IF(INDEX(Data!$BR:$BR,MATCH(N113,Data!$A:$A,0),1)=0,"",INDEX(Data!$BR:$BR,MATCH(N113,Data!$A:$A,0),1)))</f>
        <v/>
      </c>
      <c r="N113" s="43" t="str" cm="1">
        <f t="array" aca="1" ref="N113" ca="1">IFERROR(_xlfn.SINGLE(INDEX(Data!$A$1:N$1009,_xlfn.AGGREGATE(15,6,(OFFSET(Data!$A$1,0,MATCH(N$6,Data!$1:$1,0)-1,1000,1)=IF(N$7="","Yes",N$7))/(OFFSET(Data!$A$1,0,MATCH(N$6,Data!$1:$1,0)-1,1000,1)=IF(N$7="","Yes",N$7))*ROW(Data!$C$1:$C$1009),ROW(N113)-ROW(N$7)),1)),"")</f>
        <v/>
      </c>
      <c r="O113" s="43" t="str">
        <f ca="1">IF(P113="","",IF(INDEX(Data!$BR:$BR,MATCH(P113,Data!$A:$A,0),1)=0,"",INDEX(Data!$BR:$BR,MATCH(P113,Data!$A:$A,0),1)))</f>
        <v/>
      </c>
      <c r="P113" s="43" t="str" cm="1">
        <f t="array" aca="1" ref="P113" ca="1">IFERROR(_xlfn.SINGLE(INDEX(Data!$A$1:Q$1009,_xlfn.AGGREGATE(15,6,(OFFSET(Data!$A$1,0,MATCH(P$6,Data!$1:$1,0)-1,1000,1)=IF(P$7="","Yes",P$7))/(OFFSET(Data!$A$1,0,MATCH(P$6,Data!$1:$1,0)-1,1000,1)=IF(P$7="","Yes",P$7))*ROW(Data!$C$1:$C$1009),ROW(P113)-ROW(P$7)),1)),"")</f>
        <v/>
      </c>
      <c r="Q113" s="43" t="str">
        <f ca="1">IF(R113="","",IF(INDEX(Data!$BR:$BR,MATCH(R113,Data!$A:$A,0),1)=0,"",INDEX(Data!$BR:$BR,MATCH(R113,Data!$A:$A,0),1)))</f>
        <v/>
      </c>
      <c r="R113" s="43" t="str" cm="1">
        <f t="array" aca="1" ref="R113" ca="1">IFERROR(_xlfn.SINGLE(INDEX(Data!$A$1:R$1009,_xlfn.AGGREGATE(15,6,(OFFSET(Data!$A$1,0,MATCH(R$6,Data!$1:$1,0)-1,1000,1)=IF(R$7="","Yes",R$7))/(OFFSET(Data!$A$1,0,MATCH(R$6,Data!$1:$1,0)-1,1000,1)=IF(R$7="","Yes",R$7))*ROW(Data!$C$1:$C$1009),ROW(R113)-ROW(R$7)),1)),"")</f>
        <v>SEC Network</v>
      </c>
      <c r="S113" s="43" t="str">
        <f ca="1">IF(T113="","",IF(INDEX(Data!$BR:$BR,MATCH(T113,Data!$A:$A,0),1)=0,"",INDEX(Data!$BR:$BR,MATCH(T113,Data!$A:$A,0),1)))</f>
        <v/>
      </c>
      <c r="T113" s="43" t="str" cm="1">
        <f t="array" aca="1" ref="T113" ca="1">IFERROR(_xlfn.SINGLE(INDEX(Data!$A$1:S$1009,_xlfn.AGGREGATE(15,6,(OFFSET(Data!$A$1,0,MATCH(T$6,Data!$1:$1,0)-1,1000,1)=IF(T$7="","Yes",T$7))/(OFFSET(Data!$A$1,0,MATCH(T$6,Data!$1:$1,0)-1,1000,1)=IF(T$7="","Yes",T$7))*ROW(Data!$C$1:$C$1009),ROW(T113)-ROW(T$7)),1)),"")</f>
        <v>Science</v>
      </c>
      <c r="U113" s="43" t="str">
        <f ca="1">IF(V113="","",IF(INDEX(Data!$BR:$BR,MATCH(V113,Data!$A:$A,0),1)=0,"",INDEX(Data!$BR:$BR,MATCH(V113,Data!$A:$A,0),1)))</f>
        <v/>
      </c>
      <c r="V113" s="43" t="str" cm="1">
        <f t="array" aca="1" ref="V113" ca="1">IFERROR(_xlfn.SINGLE(INDEX(Data!$A$1:T$1009,_xlfn.AGGREGATE(15,6,(OFFSET(Data!$A$1,0,MATCH(V$6,Data!$1:$1,0)-1,1000,1)=IF(V$7="","Yes",V$7))/(OFFSET(Data!$A$1,0,MATCH(V$6,Data!$1:$1,0)-1,1000,1)=IF(V$7="","Yes",V$7))*ROW(Data!$C$1:$C$1009),ROW(V113)-ROW(V$7)),1)),"")</f>
        <v>Own</v>
      </c>
      <c r="W113" s="43" t="str">
        <f ca="1">IF(X113="","",IF(INDEX(Data!$BR:$BR,MATCH(X113,Data!$A:$A,0),1)=0,"",INDEX(Data!$BR:$BR,MATCH(X113,Data!$A:$A,0),1)))</f>
        <v/>
      </c>
      <c r="X113" s="43" t="str" cm="1">
        <f t="array" aca="1" ref="X113" ca="1">IFERROR(_xlfn.SINGLE(INDEX(Data!$A$1:Y$1009,_xlfn.AGGREGATE(15,6,(OFFSET(Data!$A$1,0,MATCH(X$6,Data!$1:$1,0)-1,1000,1)=IF(X$7="","Yes",X$7))/(OFFSET(Data!$A$1,0,MATCH(X$6,Data!$1:$1,0)-1,1000,1)=IF(X$7="","Yes",X$7))*ROW(Data!$C$1:$C$1009),ROW(X113)-ROW(X$7)),1)),"")</f>
        <v>Weather Channel</v>
      </c>
      <c r="Y113" s="43" t="str">
        <f ca="1">IF(Z113="","",IF(INDEX(Data!$BR:$BR,MATCH(Z113,Data!$A:$A,0),1)=0,"",INDEX(Data!$BR:$BR,MATCH(Z113,Data!$A:$A,0),1)))</f>
        <v/>
      </c>
      <c r="Z113" s="43" t="str" cm="1">
        <f t="array" aca="1" ref="Z113" ca="1">IFERROR(_xlfn.SINGLE(INDEX(Data!$A$1:AA$1009,_xlfn.AGGREGATE(15,6,(OFFSET(Data!$A$1,0,MATCH(Z$6,Data!$1:$1,0)-1,1000,1)=IF(Z$7="","Yes",Z$7))/(OFFSET(Data!$A$1,0,MATCH(Z$6,Data!$1:$1,0)-1,1000,1)=IF(Z$7="","Yes",Z$7))*ROW(Data!$C$1:$C$1009),ROW(Z113)-ROW(Z$7)),1)),"")</f>
        <v/>
      </c>
      <c r="AA113" s="43" t="str">
        <f ca="1">IF(AB113="","",IF(INDEX(Data!$BR:$BR,MATCH(AB113,Data!$A:$A,0),1)=0,"",INDEX(Data!$BR:$BR,MATCH(AB113,Data!$A:$A,0),1)))</f>
        <v/>
      </c>
      <c r="AB113" s="43" t="str" cm="1">
        <f t="array" aca="1" ref="AB113" ca="1">IFERROR(_xlfn.SINGLE(INDEX(Data!$A$1:AC$1009,_xlfn.AGGREGATE(15,6,(OFFSET(Data!$A$1,0,MATCH(AB$6,Data!$1:$1,0)-1,1000,1)=IF(AB$7="","Yes",AB$7))/(OFFSET(Data!$A$1,0,MATCH(AB$6,Data!$1:$1,0)-1,1000,1)=IF(AB$7="","Yes",AB$7))*ROW(Data!$C$1:$C$1009),ROW(AB113)-ROW(AB$7)),1)),"")</f>
        <v/>
      </c>
      <c r="AC113" s="43" t="str">
        <f ca="1">IF(AD113="","",IF(INDEX(Data!$BR:$BR,MATCH(AD113,Data!$A:$A,0),1)=0,"",INDEX(Data!$BR:$BR,MATCH(AD113,Data!$A:$A,0),1)))</f>
        <v/>
      </c>
      <c r="AD113" s="43" t="str" cm="1">
        <f t="array" aca="1" ref="AD113" ca="1">IFERROR(_xlfn.SINGLE(INDEX(Data!$A$1:AE$1009,_xlfn.AGGREGATE(15,6,(OFFSET(Data!$A$1,0,MATCH(AD$6,Data!$1:$1,0)-1,1000,1)=IF(AD$7="","Yes",AD$7))/(OFFSET(Data!$A$1,0,MATCH(AD$6,Data!$1:$1,0)-1,1000,1)=IF(AD$7="","Yes",AD$7))*ROW(Data!$C$1:$C$1009),ROW(AD113)-ROW(AD$7)),1)),"")</f>
        <v/>
      </c>
      <c r="AE113" s="43" t="str">
        <f ca="1">IF(AF113="","",IF(INDEX(Data!$BR:$BR,MATCH(AF113,Data!$A:$A,0),1)=0,"",INDEX(Data!$BR:$BR,MATCH(AF113,Data!$A:$A,0),1)))</f>
        <v/>
      </c>
      <c r="AF113" s="43" t="str" cm="1">
        <f t="array" aca="1" ref="AF113" ca="1">IFERROR(_xlfn.SINGLE(INDEX(Data!$A$1:AM$1009,_xlfn.AGGREGATE(15,6,(OFFSET(Data!$A$1,0,MATCH(AF$6,Data!$1:$1,0)-1,1000,1)=IF(AF$7="","Yes",AF$7))/(OFFSET(Data!$A$1,0,MATCH(AF$6,Data!$1:$1,0)-1,1000,1)=IF(AF$7="","Yes",AF$7))*ROW(Data!$C$1:$C$1009),ROW(AF113)-ROW(AF$7)),1)),"")</f>
        <v/>
      </c>
      <c r="AG113" s="43" t="str">
        <f ca="1">IF(AH113="","",IF(INDEX(Data!$BR:$BR,MATCH(AH113,Data!$A:$A,0),1)=0,"",INDEX(Data!$BR:$BR,MATCH(AH113,Data!$A:$A,0),1)))</f>
        <v/>
      </c>
      <c r="AH113" s="43" t="str" cm="1">
        <f t="array" aca="1" ref="AH113" ca="1">IFERROR(_xlfn.SINGLE(INDEX(Data!$A$1:AO$1009,_xlfn.AGGREGATE(15,6,(OFFSET(Data!$A$1,0,MATCH(AH$6,Data!$1:$1,0)-1,1000,1)=IF(AH$7="","Yes",AH$7))/(OFFSET(Data!$A$1,0,MATCH(AH$6,Data!$1:$1,0)-1,1000,1)=IF(AH$7="","Yes",AH$7))*ROW(Data!$C$1:$C$1009),ROW(AH113)-ROW(AH$7)),1)),"")</f>
        <v/>
      </c>
      <c r="AI113" s="43" t="str">
        <f ca="1">IF(AJ113="","",IF(INDEX(Data!$BR:$BR,MATCH(AJ113,Data!$A:$A,0),1)=0,"",INDEX(Data!$BR:$BR,MATCH(AJ113,Data!$A:$A,0),1)))</f>
        <v/>
      </c>
      <c r="AJ113" s="43" t="str" cm="1">
        <f t="array" aca="1" ref="AJ113" ca="1">IFERROR(_xlfn.SINGLE(INDEX(Data!$A$1:AQ$1009,_xlfn.AGGREGATE(15,6,(OFFSET(Data!$A$1,0,MATCH(AJ$6,Data!$1:$1,0)-1,1000,1)=IF(AJ$7="","Yes",AJ$7))/(OFFSET(Data!$A$1,0,MATCH(AJ$6,Data!$1:$1,0)-1,1000,1)=IF(AJ$7="","Yes",AJ$7))*ROW(Data!$C$1:$C$1009),ROW(AJ113)-ROW(AJ$7)),1)),"")</f>
        <v/>
      </c>
      <c r="AK113" s="43" t="str">
        <f ca="1">IF(AL113="","",IF(INDEX(Data!$BR:$BR,MATCH(AL113,Data!$A:$A,0),1)=0,"",INDEX(Data!$BR:$BR,MATCH(AL113,Data!$A:$A,0),1)))</f>
        <v/>
      </c>
      <c r="AL113" s="43" t="str" cm="1">
        <f t="array" aca="1" ref="AL113" ca="1">IFERROR(_xlfn.SINGLE(INDEX(Data!$A$1:AS$1009,_xlfn.AGGREGATE(15,6,(OFFSET(Data!$A$1,0,MATCH(AL$6,Data!$1:$1,0)-1,1000,1)=IF(AL$7="","Yes",AL$7))/(OFFSET(Data!$A$1,0,MATCH(AL$6,Data!$1:$1,0)-1,1000,1)=IF(AL$7="","Yes",AL$7))*ROW(Data!$C$1:$C$1009),ROW(AL113)-ROW(AL$7)),1)),"")</f>
        <v/>
      </c>
      <c r="AM113" s="43" t="str">
        <f ca="1">IF(AN113="","",IF(INDEX(Data!$BR:$BR,MATCH(AN113,Data!$A:$A,0),1)=0,"",INDEX(Data!$BR:$BR,MATCH(AN113,Data!$A:$A,0),1)))</f>
        <v/>
      </c>
      <c r="AN113" s="43" t="str" cm="1">
        <f t="array" aca="1" ref="AN113" ca="1">IFERROR(_xlfn.SINGLE(INDEX(Data!$A$1:AU$1009,_xlfn.AGGREGATE(15,6,(OFFSET(Data!$A$1,0,MATCH(AN$6,Data!$1:$1,0)-1,1000,1)=IF(AN$7="","Yes",AN$7))/(OFFSET(Data!$A$1,0,MATCH(AN$6,Data!$1:$1,0)-1,1000,1)=IF(AN$7="","Yes",AN$7))*ROW(Data!$C$1:$C$1009),ROW(AN113)-ROW(AN$7)),1)),"")</f>
        <v/>
      </c>
    </row>
    <row r="114" spans="1:40" x14ac:dyDescent="0.4">
      <c r="A114" s="43" t="str">
        <f ca="1">IF(B114="","",IF(INDEX(Data!$BR:$BR,MATCH(B114,Data!$A:$A,0),1)=0,"",INDEX(Data!$BR:$BR,MATCH(B114,Data!$A:$A,0),1)))</f>
        <v/>
      </c>
      <c r="B114" s="43" t="str" cm="1">
        <f t="array" aca="1" ref="B114" ca="1">IFERROR(_xlfn.SINGLE(INDEX(Data!A$1:$A$1007,_xlfn.AGGREGATE(15,6,(OFFSET(Data!$A$1,0,MATCH(B$6,Data!$1:$1,0)-1,1000,1)=IF(B$7="","Yes",B$7))/(OFFSET(Data!$A$1,0,MATCH(B$6,Data!$1:$1,0)-1,1000,1)=IF(B$7="","Yes",B$7))*ROW(Data!$C$1:$C$1007),ROW(B114)-ROW(B$7)),1)),"")</f>
        <v/>
      </c>
      <c r="C114" s="43" t="str">
        <f ca="1">IF(D114="","",IF(INDEX(Data!$BR:$BR,MATCH(D114,Data!$A:$A,0),1)=0,"",INDEX(Data!$BR:$BR,MATCH(D114,Data!$A:$A,0),1)))</f>
        <v/>
      </c>
      <c r="D114" s="43" t="str" cm="1">
        <f t="array" aca="1" ref="D114" ca="1">IFERROR(_xlfn.SINGLE(INDEX(Data!$A$1:C$1007,_xlfn.AGGREGATE(15,6,(OFFSET(Data!$A$1,0,MATCH(D$6,Data!$1:$1,0)-1,1000,1)=IF(D$7="","Yes",D$7))/(OFFSET(Data!$A$1,0,MATCH(D$6,Data!$1:$1,0)-1,1000,1)=IF(D$7="","Yes",D$7))*ROW(Data!$C$1:$C$1007),ROW(D114)-ROW(D$7)),1)),"")</f>
        <v/>
      </c>
      <c r="E114" s="43" t="str">
        <f ca="1">IF(F114="","",IF(INDEX(Data!$BR:$BR,MATCH(F114,Data!$A:$A,0),1)=0,"",INDEX(Data!$BR:$BR,MATCH(F114,Data!$A:$A,0),1)))</f>
        <v/>
      </c>
      <c r="F114" s="43" t="str" cm="1">
        <f t="array" aca="1" ref="F114" ca="1">IFERROR(_xlfn.SINGLE(INDEX(Data!$A$1:E$1009,_xlfn.AGGREGATE(15,6,(OFFSET(Data!$A$1,0,MATCH(F$6,Data!$1:$1,0)-1,1000,1)=IF(F$7="","Yes",F$7))/(OFFSET(Data!$A$1,0,MATCH(F$6,Data!$1:$1,0)-1,1000,1)=IF(F$7="","Yes",F$7))*ROW(Data!$C$1:$C$1009),ROW(F114)-ROW(F$7)),1)),"")</f>
        <v/>
      </c>
      <c r="G114" s="43" t="str">
        <f ca="1">IF(H114="","",IF(INDEX(Data!$BR:$BR,MATCH(H114,Data!$A:$A,0),1)=0,"",INDEX(Data!$BR:$BR,MATCH(H114,Data!$A:$A,0),1)))</f>
        <v/>
      </c>
      <c r="H114" s="43" t="str" cm="1">
        <f t="array" aca="1" ref="H114" ca="1">IFERROR(_xlfn.SINGLE(INDEX(Data!$A$1:G$1009,_xlfn.AGGREGATE(15,6,(OFFSET(Data!$A$1,0,MATCH(H$6,Data!$1:$1,0)-1,1000,1)=IF(H$7="","Yes",H$7))/(OFFSET(Data!$A$1,0,MATCH(H$6,Data!$1:$1,0)-1,1000,1)=IF(H$7="","Yes",H$7))*ROW(Data!$C$1:$C$1009),ROW(H114)-ROW(H$7)),1)),"")</f>
        <v/>
      </c>
      <c r="I114" s="43" t="str">
        <f ca="1">IF(J114="","",IF(INDEX(Data!$BR:$BR,MATCH(J114,Data!$A:$A,0),1)=0,"",INDEX(Data!$BR:$BR,MATCH(J114,Data!$A:$A,0),1)))</f>
        <v/>
      </c>
      <c r="J114" s="43" t="str" cm="1">
        <f t="array" aca="1" ref="J114" ca="1">IFERROR(_xlfn.SINGLE(INDEX(Data!$A$1:J$1009,_xlfn.AGGREGATE(15,6,(OFFSET(Data!$A$1,0,MATCH(J$6,Data!$1:$1,0)-1,1000,1)=IF(J$7="","Yes",J$7))/(OFFSET(Data!$A$1,0,MATCH(J$6,Data!$1:$1,0)-1,1000,1)=IF(J$7="","Yes",J$7))*ROW(Data!$C$1:$C$1009),ROW(J114)-ROW(J$7)),1)),"")</f>
        <v/>
      </c>
      <c r="K114" s="43" t="str">
        <f ca="1">IF(L114="","",IF(INDEX(Data!$BR:$BR,MATCH(L114,Data!$A:$A,0),1)=0,"",INDEX(Data!$BR:$BR,MATCH(L114,Data!$A:$A,0),1)))</f>
        <v/>
      </c>
      <c r="L114" s="43" t="str" cm="1">
        <f t="array" aca="1" ref="L114" ca="1">IFERROR(_xlfn.SINGLE(INDEX(Data!$A$1:L$1009,_xlfn.AGGREGATE(15,6,(OFFSET(Data!$A$1,0,MATCH(L$6,Data!$1:$1,0)-1,1000,1)=IF(L$7="","Yes",L$7))/(OFFSET(Data!$A$1,0,MATCH(L$6,Data!$1:$1,0)-1,1000,1)=IF(L$7="","Yes",L$7))*ROW(Data!$C$1:$C$1009),ROW(L114)-ROW(L$7)),1)),"")</f>
        <v/>
      </c>
      <c r="M114" s="43" t="str">
        <f ca="1">IF(N114="","",IF(INDEX(Data!$BR:$BR,MATCH(N114,Data!$A:$A,0),1)=0,"",INDEX(Data!$BR:$BR,MATCH(N114,Data!$A:$A,0),1)))</f>
        <v/>
      </c>
      <c r="N114" s="43" t="str" cm="1">
        <f t="array" aca="1" ref="N114" ca="1">IFERROR(_xlfn.SINGLE(INDEX(Data!$A$1:N$1009,_xlfn.AGGREGATE(15,6,(OFFSET(Data!$A$1,0,MATCH(N$6,Data!$1:$1,0)-1,1000,1)=IF(N$7="","Yes",N$7))/(OFFSET(Data!$A$1,0,MATCH(N$6,Data!$1:$1,0)-1,1000,1)=IF(N$7="","Yes",N$7))*ROW(Data!$C$1:$C$1009),ROW(N114)-ROW(N$7)),1)),"")</f>
        <v/>
      </c>
      <c r="O114" s="43" t="str">
        <f ca="1">IF(P114="","",IF(INDEX(Data!$BR:$BR,MATCH(P114,Data!$A:$A,0),1)=0,"",INDEX(Data!$BR:$BR,MATCH(P114,Data!$A:$A,0),1)))</f>
        <v/>
      </c>
      <c r="P114" s="43" t="str" cm="1">
        <f t="array" aca="1" ref="P114" ca="1">IFERROR(_xlfn.SINGLE(INDEX(Data!$A$1:Q$1009,_xlfn.AGGREGATE(15,6,(OFFSET(Data!$A$1,0,MATCH(P$6,Data!$1:$1,0)-1,1000,1)=IF(P$7="","Yes",P$7))/(OFFSET(Data!$A$1,0,MATCH(P$6,Data!$1:$1,0)-1,1000,1)=IF(P$7="","Yes",P$7))*ROW(Data!$C$1:$C$1009),ROW(P114)-ROW(P$7)),1)),"")</f>
        <v/>
      </c>
      <c r="Q114" s="43" t="str">
        <f ca="1">IF(R114="","",IF(INDEX(Data!$BR:$BR,MATCH(R114,Data!$A:$A,0),1)=0,"",INDEX(Data!$BR:$BR,MATCH(R114,Data!$A:$A,0),1)))</f>
        <v/>
      </c>
      <c r="R114" s="43" t="str" cm="1">
        <f t="array" aca="1" ref="R114" ca="1">IFERROR(_xlfn.SINGLE(INDEX(Data!$A$1:R$1009,_xlfn.AGGREGATE(15,6,(OFFSET(Data!$A$1,0,MATCH(R$6,Data!$1:$1,0)-1,1000,1)=IF(R$7="","Yes",R$7))/(OFFSET(Data!$A$1,0,MATCH(R$6,Data!$1:$1,0)-1,1000,1)=IF(R$7="","Yes",R$7))*ROW(Data!$C$1:$C$1009),ROW(R114)-ROW(R$7)),1)),"")</f>
        <v>Smithsonian</v>
      </c>
      <c r="S114" s="43" t="str">
        <f ca="1">IF(T114="","",IF(INDEX(Data!$BR:$BR,MATCH(T114,Data!$A:$A,0),1)=0,"",INDEX(Data!$BR:$BR,MATCH(T114,Data!$A:$A,0),1)))</f>
        <v/>
      </c>
      <c r="T114" s="43" t="str" cm="1">
        <f t="array" aca="1" ref="T114" ca="1">IFERROR(_xlfn.SINGLE(INDEX(Data!$A$1:S$1009,_xlfn.AGGREGATE(15,6,(OFFSET(Data!$A$1,0,MATCH(T$6,Data!$1:$1,0)-1,1000,1)=IF(T$7="","Yes",T$7))/(OFFSET(Data!$A$1,0,MATCH(T$6,Data!$1:$1,0)-1,1000,1)=IF(T$7="","Yes",T$7))*ROW(Data!$C$1:$C$1009),ROW(T114)-ROW(T$7)),1)),"")</f>
        <v>SEC Network</v>
      </c>
      <c r="U114" s="43" t="str">
        <f ca="1">IF(V114="","",IF(INDEX(Data!$BR:$BR,MATCH(V114,Data!$A:$A,0),1)=0,"",INDEX(Data!$BR:$BR,MATCH(V114,Data!$A:$A,0),1)))</f>
        <v/>
      </c>
      <c r="V114" s="43" t="str" cm="1">
        <f t="array" aca="1" ref="V114" ca="1">IFERROR(_xlfn.SINGLE(INDEX(Data!$A$1:T$1009,_xlfn.AGGREGATE(15,6,(OFFSET(Data!$A$1,0,MATCH(V$6,Data!$1:$1,0)-1,1000,1)=IF(V$7="","Yes",V$7))/(OFFSET(Data!$A$1,0,MATCH(V$6,Data!$1:$1,0)-1,1000,1)=IF(V$7="","Yes",V$7))*ROW(Data!$C$1:$C$1009),ROW(V114)-ROW(V$7)),1)),"")</f>
        <v>Oxygen</v>
      </c>
      <c r="W114" s="43" t="str">
        <f ca="1">IF(X114="","",IF(INDEX(Data!$BR:$BR,MATCH(X114,Data!$A:$A,0),1)=0,"",INDEX(Data!$BR:$BR,MATCH(X114,Data!$A:$A,0),1)))</f>
        <v/>
      </c>
      <c r="X114" s="43" t="str" cm="1">
        <f t="array" aca="1" ref="X114" ca="1">IFERROR(_xlfn.SINGLE(INDEX(Data!$A$1:Y$1009,_xlfn.AGGREGATE(15,6,(OFFSET(Data!$A$1,0,MATCH(X$6,Data!$1:$1,0)-1,1000,1)=IF(X$7="","Yes",X$7))/(OFFSET(Data!$A$1,0,MATCH(X$6,Data!$1:$1,0)-1,1000,1)=IF(X$7="","Yes",X$7))*ROW(Data!$C$1:$C$1009),ROW(X114)-ROW(X$7)),1)),"")</f>
        <v>Zoomoo</v>
      </c>
      <c r="Y114" s="43" t="str">
        <f ca="1">IF(Z114="","",IF(INDEX(Data!$BR:$BR,MATCH(Z114,Data!$A:$A,0),1)=0,"",INDEX(Data!$BR:$BR,MATCH(Z114,Data!$A:$A,0),1)))</f>
        <v/>
      </c>
      <c r="Z114" s="43" t="str" cm="1">
        <f t="array" aca="1" ref="Z114" ca="1">IFERROR(_xlfn.SINGLE(INDEX(Data!$A$1:AA$1009,_xlfn.AGGREGATE(15,6,(OFFSET(Data!$A$1,0,MATCH(Z$6,Data!$1:$1,0)-1,1000,1)=IF(Z$7="","Yes",Z$7))/(OFFSET(Data!$A$1,0,MATCH(Z$6,Data!$1:$1,0)-1,1000,1)=IF(Z$7="","Yes",Z$7))*ROW(Data!$C$1:$C$1009),ROW(Z114)-ROW(Z$7)),1)),"")</f>
        <v/>
      </c>
      <c r="AA114" s="43" t="str">
        <f ca="1">IF(AB114="","",IF(INDEX(Data!$BR:$BR,MATCH(AB114,Data!$A:$A,0),1)=0,"",INDEX(Data!$BR:$BR,MATCH(AB114,Data!$A:$A,0),1)))</f>
        <v/>
      </c>
      <c r="AB114" s="43" t="str" cm="1">
        <f t="array" aca="1" ref="AB114" ca="1">IFERROR(_xlfn.SINGLE(INDEX(Data!$A$1:AC$1009,_xlfn.AGGREGATE(15,6,(OFFSET(Data!$A$1,0,MATCH(AB$6,Data!$1:$1,0)-1,1000,1)=IF(AB$7="","Yes",AB$7))/(OFFSET(Data!$A$1,0,MATCH(AB$6,Data!$1:$1,0)-1,1000,1)=IF(AB$7="","Yes",AB$7))*ROW(Data!$C$1:$C$1009),ROW(AB114)-ROW(AB$7)),1)),"")</f>
        <v/>
      </c>
      <c r="AC114" s="43" t="str">
        <f ca="1">IF(AD114="","",IF(INDEX(Data!$BR:$BR,MATCH(AD114,Data!$A:$A,0),1)=0,"",INDEX(Data!$BR:$BR,MATCH(AD114,Data!$A:$A,0),1)))</f>
        <v/>
      </c>
      <c r="AD114" s="43" t="str" cm="1">
        <f t="array" aca="1" ref="AD114" ca="1">IFERROR(_xlfn.SINGLE(INDEX(Data!$A$1:AE$1009,_xlfn.AGGREGATE(15,6,(OFFSET(Data!$A$1,0,MATCH(AD$6,Data!$1:$1,0)-1,1000,1)=IF(AD$7="","Yes",AD$7))/(OFFSET(Data!$A$1,0,MATCH(AD$6,Data!$1:$1,0)-1,1000,1)=IF(AD$7="","Yes",AD$7))*ROW(Data!$C$1:$C$1009),ROW(AD114)-ROW(AD$7)),1)),"")</f>
        <v/>
      </c>
      <c r="AE114" s="43" t="str">
        <f ca="1">IF(AF114="","",IF(INDEX(Data!$BR:$BR,MATCH(AF114,Data!$A:$A,0),1)=0,"",INDEX(Data!$BR:$BR,MATCH(AF114,Data!$A:$A,0),1)))</f>
        <v/>
      </c>
      <c r="AF114" s="43" t="str" cm="1">
        <f t="array" aca="1" ref="AF114" ca="1">IFERROR(_xlfn.SINGLE(INDEX(Data!$A$1:AM$1009,_xlfn.AGGREGATE(15,6,(OFFSET(Data!$A$1,0,MATCH(AF$6,Data!$1:$1,0)-1,1000,1)=IF(AF$7="","Yes",AF$7))/(OFFSET(Data!$A$1,0,MATCH(AF$6,Data!$1:$1,0)-1,1000,1)=IF(AF$7="","Yes",AF$7))*ROW(Data!$C$1:$C$1009),ROW(AF114)-ROW(AF$7)),1)),"")</f>
        <v/>
      </c>
      <c r="AG114" s="43" t="str">
        <f ca="1">IF(AH114="","",IF(INDEX(Data!$BR:$BR,MATCH(AH114,Data!$A:$A,0),1)=0,"",INDEX(Data!$BR:$BR,MATCH(AH114,Data!$A:$A,0),1)))</f>
        <v/>
      </c>
      <c r="AH114" s="43" t="str" cm="1">
        <f t="array" aca="1" ref="AH114" ca="1">IFERROR(_xlfn.SINGLE(INDEX(Data!$A$1:AO$1009,_xlfn.AGGREGATE(15,6,(OFFSET(Data!$A$1,0,MATCH(AH$6,Data!$1:$1,0)-1,1000,1)=IF(AH$7="","Yes",AH$7))/(OFFSET(Data!$A$1,0,MATCH(AH$6,Data!$1:$1,0)-1,1000,1)=IF(AH$7="","Yes",AH$7))*ROW(Data!$C$1:$C$1009),ROW(AH114)-ROW(AH$7)),1)),"")</f>
        <v/>
      </c>
      <c r="AI114" s="43" t="str">
        <f ca="1">IF(AJ114="","",IF(INDEX(Data!$BR:$BR,MATCH(AJ114,Data!$A:$A,0),1)=0,"",INDEX(Data!$BR:$BR,MATCH(AJ114,Data!$A:$A,0),1)))</f>
        <v/>
      </c>
      <c r="AJ114" s="43" t="str" cm="1">
        <f t="array" aca="1" ref="AJ114" ca="1">IFERROR(_xlfn.SINGLE(INDEX(Data!$A$1:AQ$1009,_xlfn.AGGREGATE(15,6,(OFFSET(Data!$A$1,0,MATCH(AJ$6,Data!$1:$1,0)-1,1000,1)=IF(AJ$7="","Yes",AJ$7))/(OFFSET(Data!$A$1,0,MATCH(AJ$6,Data!$1:$1,0)-1,1000,1)=IF(AJ$7="","Yes",AJ$7))*ROW(Data!$C$1:$C$1009),ROW(AJ114)-ROW(AJ$7)),1)),"")</f>
        <v/>
      </c>
      <c r="AK114" s="43" t="str">
        <f ca="1">IF(AL114="","",IF(INDEX(Data!$BR:$BR,MATCH(AL114,Data!$A:$A,0),1)=0,"",INDEX(Data!$BR:$BR,MATCH(AL114,Data!$A:$A,0),1)))</f>
        <v/>
      </c>
      <c r="AL114" s="43" t="str" cm="1">
        <f t="array" aca="1" ref="AL114" ca="1">IFERROR(_xlfn.SINGLE(INDEX(Data!$A$1:AS$1009,_xlfn.AGGREGATE(15,6,(OFFSET(Data!$A$1,0,MATCH(AL$6,Data!$1:$1,0)-1,1000,1)=IF(AL$7="","Yes",AL$7))/(OFFSET(Data!$A$1,0,MATCH(AL$6,Data!$1:$1,0)-1,1000,1)=IF(AL$7="","Yes",AL$7))*ROW(Data!$C$1:$C$1009),ROW(AL114)-ROW(AL$7)),1)),"")</f>
        <v/>
      </c>
      <c r="AM114" s="43" t="str">
        <f ca="1">IF(AN114="","",IF(INDEX(Data!$BR:$BR,MATCH(AN114,Data!$A:$A,0),1)=0,"",INDEX(Data!$BR:$BR,MATCH(AN114,Data!$A:$A,0),1)))</f>
        <v/>
      </c>
      <c r="AN114" s="43" t="str" cm="1">
        <f t="array" aca="1" ref="AN114" ca="1">IFERROR(_xlfn.SINGLE(INDEX(Data!$A$1:AU$1009,_xlfn.AGGREGATE(15,6,(OFFSET(Data!$A$1,0,MATCH(AN$6,Data!$1:$1,0)-1,1000,1)=IF(AN$7="","Yes",AN$7))/(OFFSET(Data!$A$1,0,MATCH(AN$6,Data!$1:$1,0)-1,1000,1)=IF(AN$7="","Yes",AN$7))*ROW(Data!$C$1:$C$1009),ROW(AN114)-ROW(AN$7)),1)),"")</f>
        <v/>
      </c>
    </row>
    <row r="115" spans="1:40" ht="24" x14ac:dyDescent="0.4">
      <c r="A115" s="43" t="str">
        <f ca="1">IF(B115="","",IF(INDEX(Data!$BR:$BR,MATCH(B115,Data!$A:$A,0),1)=0,"",INDEX(Data!$BR:$BR,MATCH(B115,Data!$A:$A,0),1)))</f>
        <v/>
      </c>
      <c r="B115" s="43" t="str" cm="1">
        <f t="array" aca="1" ref="B115" ca="1">IFERROR(_xlfn.SINGLE(INDEX(Data!A$1:$A$1007,_xlfn.AGGREGATE(15,6,(OFFSET(Data!$A$1,0,MATCH(B$6,Data!$1:$1,0)-1,1000,1)=IF(B$7="","Yes",B$7))/(OFFSET(Data!$A$1,0,MATCH(B$6,Data!$1:$1,0)-1,1000,1)=IF(B$7="","Yes",B$7))*ROW(Data!$C$1:$C$1007),ROW(B115)-ROW(B$7)),1)),"")</f>
        <v/>
      </c>
      <c r="C115" s="43" t="str">
        <f ca="1">IF(D115="","",IF(INDEX(Data!$BR:$BR,MATCH(D115,Data!$A:$A,0),1)=0,"",INDEX(Data!$BR:$BR,MATCH(D115,Data!$A:$A,0),1)))</f>
        <v/>
      </c>
      <c r="D115" s="43" t="str" cm="1">
        <f t="array" aca="1" ref="D115" ca="1">IFERROR(_xlfn.SINGLE(INDEX(Data!$A$1:C$1007,_xlfn.AGGREGATE(15,6,(OFFSET(Data!$A$1,0,MATCH(D$6,Data!$1:$1,0)-1,1000,1)=IF(D$7="","Yes",D$7))/(OFFSET(Data!$A$1,0,MATCH(D$6,Data!$1:$1,0)-1,1000,1)=IF(D$7="","Yes",D$7))*ROW(Data!$C$1:$C$1007),ROW(D115)-ROW(D$7)),1)),"")</f>
        <v/>
      </c>
      <c r="E115" s="43" t="str">
        <f ca="1">IF(F115="","",IF(INDEX(Data!$BR:$BR,MATCH(F115,Data!$A:$A,0),1)=0,"",INDEX(Data!$BR:$BR,MATCH(F115,Data!$A:$A,0),1)))</f>
        <v/>
      </c>
      <c r="F115" s="43" t="str" cm="1">
        <f t="array" aca="1" ref="F115" ca="1">IFERROR(_xlfn.SINGLE(INDEX(Data!$A$1:E$1009,_xlfn.AGGREGATE(15,6,(OFFSET(Data!$A$1,0,MATCH(F$6,Data!$1:$1,0)-1,1000,1)=IF(F$7="","Yes",F$7))/(OFFSET(Data!$A$1,0,MATCH(F$6,Data!$1:$1,0)-1,1000,1)=IF(F$7="","Yes",F$7))*ROW(Data!$C$1:$C$1009),ROW(F115)-ROW(F$7)),1)),"")</f>
        <v/>
      </c>
      <c r="G115" s="43" t="str">
        <f ca="1">IF(H115="","",IF(INDEX(Data!$BR:$BR,MATCH(H115,Data!$A:$A,0),1)=0,"",INDEX(Data!$BR:$BR,MATCH(H115,Data!$A:$A,0),1)))</f>
        <v/>
      </c>
      <c r="H115" s="43" t="str" cm="1">
        <f t="array" aca="1" ref="H115" ca="1">IFERROR(_xlfn.SINGLE(INDEX(Data!$A$1:G$1009,_xlfn.AGGREGATE(15,6,(OFFSET(Data!$A$1,0,MATCH(H$6,Data!$1:$1,0)-1,1000,1)=IF(H$7="","Yes",H$7))/(OFFSET(Data!$A$1,0,MATCH(H$6,Data!$1:$1,0)-1,1000,1)=IF(H$7="","Yes",H$7))*ROW(Data!$C$1:$C$1009),ROW(H115)-ROW(H$7)),1)),"")</f>
        <v/>
      </c>
      <c r="I115" s="43" t="str">
        <f ca="1">IF(J115="","",IF(INDEX(Data!$BR:$BR,MATCH(J115,Data!$A:$A,0),1)=0,"",INDEX(Data!$BR:$BR,MATCH(J115,Data!$A:$A,0),1)))</f>
        <v/>
      </c>
      <c r="J115" s="43" t="str" cm="1">
        <f t="array" aca="1" ref="J115" ca="1">IFERROR(_xlfn.SINGLE(INDEX(Data!$A$1:J$1009,_xlfn.AGGREGATE(15,6,(OFFSET(Data!$A$1,0,MATCH(J$6,Data!$1:$1,0)-1,1000,1)=IF(J$7="","Yes",J$7))/(OFFSET(Data!$A$1,0,MATCH(J$6,Data!$1:$1,0)-1,1000,1)=IF(J$7="","Yes",J$7))*ROW(Data!$C$1:$C$1009),ROW(J115)-ROW(J$7)),1)),"")</f>
        <v/>
      </c>
      <c r="K115" s="43" t="str">
        <f ca="1">IF(L115="","",IF(INDEX(Data!$BR:$BR,MATCH(L115,Data!$A:$A,0),1)=0,"",INDEX(Data!$BR:$BR,MATCH(L115,Data!$A:$A,0),1)))</f>
        <v/>
      </c>
      <c r="L115" s="43" t="str" cm="1">
        <f t="array" aca="1" ref="L115" ca="1">IFERROR(_xlfn.SINGLE(INDEX(Data!$A$1:L$1009,_xlfn.AGGREGATE(15,6,(OFFSET(Data!$A$1,0,MATCH(L$6,Data!$1:$1,0)-1,1000,1)=IF(L$7="","Yes",L$7))/(OFFSET(Data!$A$1,0,MATCH(L$6,Data!$1:$1,0)-1,1000,1)=IF(L$7="","Yes",L$7))*ROW(Data!$C$1:$C$1009),ROW(L115)-ROW(L$7)),1)),"")</f>
        <v/>
      </c>
      <c r="M115" s="43" t="str">
        <f ca="1">IF(N115="","",IF(INDEX(Data!$BR:$BR,MATCH(N115,Data!$A:$A,0),1)=0,"",INDEX(Data!$BR:$BR,MATCH(N115,Data!$A:$A,0),1)))</f>
        <v/>
      </c>
      <c r="N115" s="43" t="str" cm="1">
        <f t="array" aca="1" ref="N115" ca="1">IFERROR(_xlfn.SINGLE(INDEX(Data!$A$1:N$1009,_xlfn.AGGREGATE(15,6,(OFFSET(Data!$A$1,0,MATCH(N$6,Data!$1:$1,0)-1,1000,1)=IF(N$7="","Yes",N$7))/(OFFSET(Data!$A$1,0,MATCH(N$6,Data!$1:$1,0)-1,1000,1)=IF(N$7="","Yes",N$7))*ROW(Data!$C$1:$C$1009),ROW(N115)-ROW(N$7)),1)),"")</f>
        <v/>
      </c>
      <c r="O115" s="43" t="str">
        <f ca="1">IF(P115="","",IF(INDEX(Data!$BR:$BR,MATCH(P115,Data!$A:$A,0),1)=0,"",INDEX(Data!$BR:$BR,MATCH(P115,Data!$A:$A,0),1)))</f>
        <v/>
      </c>
      <c r="P115" s="43" t="str" cm="1">
        <f t="array" aca="1" ref="P115" ca="1">IFERROR(_xlfn.SINGLE(INDEX(Data!$A$1:Q$1009,_xlfn.AGGREGATE(15,6,(OFFSET(Data!$A$1,0,MATCH(P$6,Data!$1:$1,0)-1,1000,1)=IF(P$7="","Yes",P$7))/(OFFSET(Data!$A$1,0,MATCH(P$6,Data!$1:$1,0)-1,1000,1)=IF(P$7="","Yes",P$7))*ROW(Data!$C$1:$C$1009),ROW(P115)-ROW(P$7)),1)),"")</f>
        <v/>
      </c>
      <c r="Q115" s="43" t="str">
        <f ca="1">IF(R115="","",IF(INDEX(Data!$BR:$BR,MATCH(R115,Data!$A:$A,0),1)=0,"",INDEX(Data!$BR:$BR,MATCH(R115,Data!$A:$A,0),1)))</f>
        <v/>
      </c>
      <c r="R115" s="43" t="str" cm="1">
        <f t="array" aca="1" ref="R115" ca="1">IFERROR(_xlfn.SINGLE(INDEX(Data!$A$1:R$1009,_xlfn.AGGREGATE(15,6,(OFFSET(Data!$A$1,0,MATCH(R$6,Data!$1:$1,0)-1,1000,1)=IF(R$7="","Yes",R$7))/(OFFSET(Data!$A$1,0,MATCH(R$6,Data!$1:$1,0)-1,1000,1)=IF(R$7="","Yes",R$7))*ROW(Data!$C$1:$C$1009),ROW(R115)-ROW(R$7)),1)),"")</f>
        <v>SNY</v>
      </c>
      <c r="S115" s="43" t="str">
        <f ca="1">IF(T115="","",IF(INDEX(Data!$BR:$BR,MATCH(T115,Data!$A:$A,0),1)=0,"",INDEX(Data!$BR:$BR,MATCH(T115,Data!$A:$A,0),1)))</f>
        <v/>
      </c>
      <c r="T115" s="43" t="str" cm="1">
        <f t="array" aca="1" ref="T115" ca="1">IFERROR(_xlfn.SINGLE(INDEX(Data!$A$1:S$1009,_xlfn.AGGREGATE(15,6,(OFFSET(Data!$A$1,0,MATCH(T$6,Data!$1:$1,0)-1,1000,1)=IF(T$7="","Yes",T$7))/(OFFSET(Data!$A$1,0,MATCH(T$6,Data!$1:$1,0)-1,1000,1)=IF(T$7="","Yes",T$7))*ROW(Data!$C$1:$C$1009),ROW(T115)-ROW(T$7)),1)),"")</f>
        <v>Smithsonian</v>
      </c>
      <c r="U115" s="43" t="str">
        <f ca="1">IF(V115="","",IF(INDEX(Data!$BR:$BR,MATCH(V115,Data!$A:$A,0),1)=0,"",INDEX(Data!$BR:$BR,MATCH(V115,Data!$A:$A,0),1)))</f>
        <v/>
      </c>
      <c r="V115" s="43" t="str" cm="1">
        <f t="array" aca="1" ref="V115" ca="1">IFERROR(_xlfn.SINGLE(INDEX(Data!$A$1:T$1009,_xlfn.AGGREGATE(15,6,(OFFSET(Data!$A$1,0,MATCH(V$6,Data!$1:$1,0)-1,1000,1)=IF(V$7="","Yes",V$7))/(OFFSET(Data!$A$1,0,MATCH(V$6,Data!$1:$1,0)-1,1000,1)=IF(V$7="","Yes",V$7))*ROW(Data!$C$1:$C$1009),ROW(V115)-ROW(V$7)),1)),"")</f>
        <v>Paramount Network</v>
      </c>
      <c r="W115" s="43" t="str">
        <f ca="1">IF(X115="","",IF(INDEX(Data!$BR:$BR,MATCH(X115,Data!$A:$A,0),1)=0,"",INDEX(Data!$BR:$BR,MATCH(X115,Data!$A:$A,0),1)))</f>
        <v/>
      </c>
      <c r="X115" s="43" t="str" cm="1">
        <f t="array" aca="1" ref="X115" ca="1">IFERROR(_xlfn.SINGLE(INDEX(Data!$A$1:Y$1009,_xlfn.AGGREGATE(15,6,(OFFSET(Data!$A$1,0,MATCH(X$6,Data!$1:$1,0)-1,1000,1)=IF(X$7="","Yes",X$7))/(OFFSET(Data!$A$1,0,MATCH(X$6,Data!$1:$1,0)-1,1000,1)=IF(X$7="","Yes",X$7))*ROW(Data!$C$1:$C$1009),ROW(X115)-ROW(X$7)),1)),"")</f>
        <v/>
      </c>
      <c r="Y115" s="43" t="str">
        <f ca="1">IF(Z115="","",IF(INDEX(Data!$BR:$BR,MATCH(Z115,Data!$A:$A,0),1)=0,"",INDEX(Data!$BR:$BR,MATCH(Z115,Data!$A:$A,0),1)))</f>
        <v/>
      </c>
      <c r="Z115" s="43" t="str" cm="1">
        <f t="array" aca="1" ref="Z115" ca="1">IFERROR(_xlfn.SINGLE(INDEX(Data!$A$1:AA$1009,_xlfn.AGGREGATE(15,6,(OFFSET(Data!$A$1,0,MATCH(Z$6,Data!$1:$1,0)-1,1000,1)=IF(Z$7="","Yes",Z$7))/(OFFSET(Data!$A$1,0,MATCH(Z$6,Data!$1:$1,0)-1,1000,1)=IF(Z$7="","Yes",Z$7))*ROW(Data!$C$1:$C$1009),ROW(Z115)-ROW(Z$7)),1)),"")</f>
        <v/>
      </c>
      <c r="AA115" s="43" t="str">
        <f ca="1">IF(AB115="","",IF(INDEX(Data!$BR:$BR,MATCH(AB115,Data!$A:$A,0),1)=0,"",INDEX(Data!$BR:$BR,MATCH(AB115,Data!$A:$A,0),1)))</f>
        <v/>
      </c>
      <c r="AB115" s="43" t="str" cm="1">
        <f t="array" aca="1" ref="AB115" ca="1">IFERROR(_xlfn.SINGLE(INDEX(Data!$A$1:AC$1009,_xlfn.AGGREGATE(15,6,(OFFSET(Data!$A$1,0,MATCH(AB$6,Data!$1:$1,0)-1,1000,1)=IF(AB$7="","Yes",AB$7))/(OFFSET(Data!$A$1,0,MATCH(AB$6,Data!$1:$1,0)-1,1000,1)=IF(AB$7="","Yes",AB$7))*ROW(Data!$C$1:$C$1009),ROW(AB115)-ROW(AB$7)),1)),"")</f>
        <v/>
      </c>
      <c r="AC115" s="43" t="str">
        <f ca="1">IF(AD115="","",IF(INDEX(Data!$BR:$BR,MATCH(AD115,Data!$A:$A,0),1)=0,"",INDEX(Data!$BR:$BR,MATCH(AD115,Data!$A:$A,0),1)))</f>
        <v/>
      </c>
      <c r="AD115" s="43" t="str" cm="1">
        <f t="array" aca="1" ref="AD115" ca="1">IFERROR(_xlfn.SINGLE(INDEX(Data!$A$1:AE$1009,_xlfn.AGGREGATE(15,6,(OFFSET(Data!$A$1,0,MATCH(AD$6,Data!$1:$1,0)-1,1000,1)=IF(AD$7="","Yes",AD$7))/(OFFSET(Data!$A$1,0,MATCH(AD$6,Data!$1:$1,0)-1,1000,1)=IF(AD$7="","Yes",AD$7))*ROW(Data!$C$1:$C$1009),ROW(AD115)-ROW(AD$7)),1)),"")</f>
        <v/>
      </c>
      <c r="AE115" s="43" t="str">
        <f ca="1">IF(AF115="","",IF(INDEX(Data!$BR:$BR,MATCH(AF115,Data!$A:$A,0),1)=0,"",INDEX(Data!$BR:$BR,MATCH(AF115,Data!$A:$A,0),1)))</f>
        <v/>
      </c>
      <c r="AF115" s="43" t="str" cm="1">
        <f t="array" aca="1" ref="AF115" ca="1">IFERROR(_xlfn.SINGLE(INDEX(Data!$A$1:AM$1009,_xlfn.AGGREGATE(15,6,(OFFSET(Data!$A$1,0,MATCH(AF$6,Data!$1:$1,0)-1,1000,1)=IF(AF$7="","Yes",AF$7))/(OFFSET(Data!$A$1,0,MATCH(AF$6,Data!$1:$1,0)-1,1000,1)=IF(AF$7="","Yes",AF$7))*ROW(Data!$C$1:$C$1009),ROW(AF115)-ROW(AF$7)),1)),"")</f>
        <v/>
      </c>
      <c r="AG115" s="43" t="str">
        <f ca="1">IF(AH115="","",IF(INDEX(Data!$BR:$BR,MATCH(AH115,Data!$A:$A,0),1)=0,"",INDEX(Data!$BR:$BR,MATCH(AH115,Data!$A:$A,0),1)))</f>
        <v/>
      </c>
      <c r="AH115" s="43" t="str" cm="1">
        <f t="array" aca="1" ref="AH115" ca="1">IFERROR(_xlfn.SINGLE(INDEX(Data!$A$1:AO$1009,_xlfn.AGGREGATE(15,6,(OFFSET(Data!$A$1,0,MATCH(AH$6,Data!$1:$1,0)-1,1000,1)=IF(AH$7="","Yes",AH$7))/(OFFSET(Data!$A$1,0,MATCH(AH$6,Data!$1:$1,0)-1,1000,1)=IF(AH$7="","Yes",AH$7))*ROW(Data!$C$1:$C$1009),ROW(AH115)-ROW(AH$7)),1)),"")</f>
        <v/>
      </c>
      <c r="AI115" s="43" t="str">
        <f ca="1">IF(AJ115="","",IF(INDEX(Data!$BR:$BR,MATCH(AJ115,Data!$A:$A,0),1)=0,"",INDEX(Data!$BR:$BR,MATCH(AJ115,Data!$A:$A,0),1)))</f>
        <v/>
      </c>
      <c r="AJ115" s="43" t="str" cm="1">
        <f t="array" aca="1" ref="AJ115" ca="1">IFERROR(_xlfn.SINGLE(INDEX(Data!$A$1:AQ$1009,_xlfn.AGGREGATE(15,6,(OFFSET(Data!$A$1,0,MATCH(AJ$6,Data!$1:$1,0)-1,1000,1)=IF(AJ$7="","Yes",AJ$7))/(OFFSET(Data!$A$1,0,MATCH(AJ$6,Data!$1:$1,0)-1,1000,1)=IF(AJ$7="","Yes",AJ$7))*ROW(Data!$C$1:$C$1009),ROW(AJ115)-ROW(AJ$7)),1)),"")</f>
        <v/>
      </c>
      <c r="AK115" s="43" t="str">
        <f ca="1">IF(AL115="","",IF(INDEX(Data!$BR:$BR,MATCH(AL115,Data!$A:$A,0),1)=0,"",INDEX(Data!$BR:$BR,MATCH(AL115,Data!$A:$A,0),1)))</f>
        <v/>
      </c>
      <c r="AL115" s="43" t="str" cm="1">
        <f t="array" aca="1" ref="AL115" ca="1">IFERROR(_xlfn.SINGLE(INDEX(Data!$A$1:AS$1009,_xlfn.AGGREGATE(15,6,(OFFSET(Data!$A$1,0,MATCH(AL$6,Data!$1:$1,0)-1,1000,1)=IF(AL$7="","Yes",AL$7))/(OFFSET(Data!$A$1,0,MATCH(AL$6,Data!$1:$1,0)-1,1000,1)=IF(AL$7="","Yes",AL$7))*ROW(Data!$C$1:$C$1009),ROW(AL115)-ROW(AL$7)),1)),"")</f>
        <v/>
      </c>
      <c r="AM115" s="43" t="str">
        <f ca="1">IF(AN115="","",IF(INDEX(Data!$BR:$BR,MATCH(AN115,Data!$A:$A,0),1)=0,"",INDEX(Data!$BR:$BR,MATCH(AN115,Data!$A:$A,0),1)))</f>
        <v/>
      </c>
      <c r="AN115" s="43" t="str" cm="1">
        <f t="array" aca="1" ref="AN115" ca="1">IFERROR(_xlfn.SINGLE(INDEX(Data!$A$1:AU$1009,_xlfn.AGGREGATE(15,6,(OFFSET(Data!$A$1,0,MATCH(AN$6,Data!$1:$1,0)-1,1000,1)=IF(AN$7="","Yes",AN$7))/(OFFSET(Data!$A$1,0,MATCH(AN$6,Data!$1:$1,0)-1,1000,1)=IF(AN$7="","Yes",AN$7))*ROW(Data!$C$1:$C$1009),ROW(AN115)-ROW(AN$7)),1)),"")</f>
        <v/>
      </c>
    </row>
    <row r="116" spans="1:40" ht="24" x14ac:dyDescent="0.4">
      <c r="A116" s="43" t="str">
        <f ca="1">IF(B116="","",IF(INDEX(Data!$BR:$BR,MATCH(B116,Data!$A:$A,0),1)=0,"",INDEX(Data!$BR:$BR,MATCH(B116,Data!$A:$A,0),1)))</f>
        <v/>
      </c>
      <c r="B116" s="43" t="str" cm="1">
        <f t="array" aca="1" ref="B116" ca="1">IFERROR(_xlfn.SINGLE(INDEX(Data!A$1:$A$1007,_xlfn.AGGREGATE(15,6,(OFFSET(Data!$A$1,0,MATCH(B$6,Data!$1:$1,0)-1,1000,1)=IF(B$7="","Yes",B$7))/(OFFSET(Data!$A$1,0,MATCH(B$6,Data!$1:$1,0)-1,1000,1)=IF(B$7="","Yes",B$7))*ROW(Data!$C$1:$C$1007),ROW(B116)-ROW(B$7)),1)),"")</f>
        <v/>
      </c>
      <c r="C116" s="43" t="str">
        <f ca="1">IF(D116="","",IF(INDEX(Data!$BR:$BR,MATCH(D116,Data!$A:$A,0),1)=0,"",INDEX(Data!$BR:$BR,MATCH(D116,Data!$A:$A,0),1)))</f>
        <v/>
      </c>
      <c r="D116" s="43" t="str" cm="1">
        <f t="array" aca="1" ref="D116" ca="1">IFERROR(_xlfn.SINGLE(INDEX(Data!$A$1:C$1007,_xlfn.AGGREGATE(15,6,(OFFSET(Data!$A$1,0,MATCH(D$6,Data!$1:$1,0)-1,1000,1)=IF(D$7="","Yes",D$7))/(OFFSET(Data!$A$1,0,MATCH(D$6,Data!$1:$1,0)-1,1000,1)=IF(D$7="","Yes",D$7))*ROW(Data!$C$1:$C$1007),ROW(D116)-ROW(D$7)),1)),"")</f>
        <v/>
      </c>
      <c r="E116" s="43" t="str">
        <f ca="1">IF(F116="","",IF(INDEX(Data!$BR:$BR,MATCH(F116,Data!$A:$A,0),1)=0,"",INDEX(Data!$BR:$BR,MATCH(F116,Data!$A:$A,0),1)))</f>
        <v/>
      </c>
      <c r="F116" s="43" t="str" cm="1">
        <f t="array" aca="1" ref="F116" ca="1">IFERROR(_xlfn.SINGLE(INDEX(Data!$A$1:E$1009,_xlfn.AGGREGATE(15,6,(OFFSET(Data!$A$1,0,MATCH(F$6,Data!$1:$1,0)-1,1000,1)=IF(F$7="","Yes",F$7))/(OFFSET(Data!$A$1,0,MATCH(F$6,Data!$1:$1,0)-1,1000,1)=IF(F$7="","Yes",F$7))*ROW(Data!$C$1:$C$1009),ROW(F116)-ROW(F$7)),1)),"")</f>
        <v/>
      </c>
      <c r="G116" s="43" t="str">
        <f ca="1">IF(H116="","",IF(INDEX(Data!$BR:$BR,MATCH(H116,Data!$A:$A,0),1)=0,"",INDEX(Data!$BR:$BR,MATCH(H116,Data!$A:$A,0),1)))</f>
        <v/>
      </c>
      <c r="H116" s="43" t="str" cm="1">
        <f t="array" aca="1" ref="H116" ca="1">IFERROR(_xlfn.SINGLE(INDEX(Data!$A$1:G$1009,_xlfn.AGGREGATE(15,6,(OFFSET(Data!$A$1,0,MATCH(H$6,Data!$1:$1,0)-1,1000,1)=IF(H$7="","Yes",H$7))/(OFFSET(Data!$A$1,0,MATCH(H$6,Data!$1:$1,0)-1,1000,1)=IF(H$7="","Yes",H$7))*ROW(Data!$C$1:$C$1009),ROW(H116)-ROW(H$7)),1)),"")</f>
        <v/>
      </c>
      <c r="I116" s="43" t="str">
        <f ca="1">IF(J116="","",IF(INDEX(Data!$BR:$BR,MATCH(J116,Data!$A:$A,0),1)=0,"",INDEX(Data!$BR:$BR,MATCH(J116,Data!$A:$A,0),1)))</f>
        <v/>
      </c>
      <c r="J116" s="43" t="str" cm="1">
        <f t="array" aca="1" ref="J116" ca="1">IFERROR(_xlfn.SINGLE(INDEX(Data!$A$1:J$1009,_xlfn.AGGREGATE(15,6,(OFFSET(Data!$A$1,0,MATCH(J$6,Data!$1:$1,0)-1,1000,1)=IF(J$7="","Yes",J$7))/(OFFSET(Data!$A$1,0,MATCH(J$6,Data!$1:$1,0)-1,1000,1)=IF(J$7="","Yes",J$7))*ROW(Data!$C$1:$C$1009),ROW(J116)-ROW(J$7)),1)),"")</f>
        <v/>
      </c>
      <c r="K116" s="43" t="str">
        <f ca="1">IF(L116="","",IF(INDEX(Data!$BR:$BR,MATCH(L116,Data!$A:$A,0),1)=0,"",INDEX(Data!$BR:$BR,MATCH(L116,Data!$A:$A,0),1)))</f>
        <v/>
      </c>
      <c r="L116" s="43" t="str" cm="1">
        <f t="array" aca="1" ref="L116" ca="1">IFERROR(_xlfn.SINGLE(INDEX(Data!$A$1:L$1009,_xlfn.AGGREGATE(15,6,(OFFSET(Data!$A$1,0,MATCH(L$6,Data!$1:$1,0)-1,1000,1)=IF(L$7="","Yes",L$7))/(OFFSET(Data!$A$1,0,MATCH(L$6,Data!$1:$1,0)-1,1000,1)=IF(L$7="","Yes",L$7))*ROW(Data!$C$1:$C$1009),ROW(L116)-ROW(L$7)),1)),"")</f>
        <v/>
      </c>
      <c r="M116" s="43" t="str">
        <f ca="1">IF(N116="","",IF(INDEX(Data!$BR:$BR,MATCH(N116,Data!$A:$A,0),1)=0,"",INDEX(Data!$BR:$BR,MATCH(N116,Data!$A:$A,0),1)))</f>
        <v/>
      </c>
      <c r="N116" s="43" t="str" cm="1">
        <f t="array" aca="1" ref="N116" ca="1">IFERROR(_xlfn.SINGLE(INDEX(Data!$A$1:N$1009,_xlfn.AGGREGATE(15,6,(OFFSET(Data!$A$1,0,MATCH(N$6,Data!$1:$1,0)-1,1000,1)=IF(N$7="","Yes",N$7))/(OFFSET(Data!$A$1,0,MATCH(N$6,Data!$1:$1,0)-1,1000,1)=IF(N$7="","Yes",N$7))*ROW(Data!$C$1:$C$1009),ROW(N116)-ROW(N$7)),1)),"")</f>
        <v/>
      </c>
      <c r="O116" s="43" t="str">
        <f ca="1">IF(P116="","",IF(INDEX(Data!$BR:$BR,MATCH(P116,Data!$A:$A,0),1)=0,"",INDEX(Data!$BR:$BR,MATCH(P116,Data!$A:$A,0),1)))</f>
        <v/>
      </c>
      <c r="P116" s="43" t="str" cm="1">
        <f t="array" aca="1" ref="P116" ca="1">IFERROR(_xlfn.SINGLE(INDEX(Data!$A$1:Q$1009,_xlfn.AGGREGATE(15,6,(OFFSET(Data!$A$1,0,MATCH(P$6,Data!$1:$1,0)-1,1000,1)=IF(P$7="","Yes",P$7))/(OFFSET(Data!$A$1,0,MATCH(P$6,Data!$1:$1,0)-1,1000,1)=IF(P$7="","Yes",P$7))*ROW(Data!$C$1:$C$1009),ROW(P116)-ROW(P$7)),1)),"")</f>
        <v/>
      </c>
      <c r="Q116" s="43" t="str">
        <f ca="1">IF(R116="","",IF(INDEX(Data!$BR:$BR,MATCH(R116,Data!$A:$A,0),1)=0,"",INDEX(Data!$BR:$BR,MATCH(R116,Data!$A:$A,0),1)))</f>
        <v/>
      </c>
      <c r="R116" s="43" t="str" cm="1">
        <f t="array" aca="1" ref="R116" ca="1">IFERROR(_xlfn.SINGLE(INDEX(Data!$A$1:R$1009,_xlfn.AGGREGATE(15,6,(OFFSET(Data!$A$1,0,MATCH(R$6,Data!$1:$1,0)-1,1000,1)=IF(R$7="","Yes",R$7))/(OFFSET(Data!$A$1,0,MATCH(R$6,Data!$1:$1,0)-1,1000,1)=IF(R$7="","Yes",R$7))*ROW(Data!$C$1:$C$1009),ROW(R116)-ROW(R$7)),1)),"")</f>
        <v>Spectrum Sportsnet</v>
      </c>
      <c r="S116" s="43" t="str">
        <f ca="1">IF(T116="","",IF(INDEX(Data!$BR:$BR,MATCH(T116,Data!$A:$A,0),1)=0,"",INDEX(Data!$BR:$BR,MATCH(T116,Data!$A:$A,0),1)))</f>
        <v/>
      </c>
      <c r="T116" s="43" t="str" cm="1">
        <f t="array" aca="1" ref="T116" ca="1">IFERROR(_xlfn.SINGLE(INDEX(Data!$A$1:S$1009,_xlfn.AGGREGATE(15,6,(OFFSET(Data!$A$1,0,MATCH(T$6,Data!$1:$1,0)-1,1000,1)=IF(T$7="","Yes",T$7))/(OFFSET(Data!$A$1,0,MATCH(T$6,Data!$1:$1,0)-1,1000,1)=IF(T$7="","Yes",T$7))*ROW(Data!$C$1:$C$1009),ROW(T116)-ROW(T$7)),1)),"")</f>
        <v>SNY</v>
      </c>
      <c r="U116" s="43" t="str">
        <f ca="1">IF(V116="","",IF(INDEX(Data!$BR:$BR,MATCH(V116,Data!$A:$A,0),1)=0,"",INDEX(Data!$BR:$BR,MATCH(V116,Data!$A:$A,0),1)))</f>
        <v/>
      </c>
      <c r="V116" s="43" t="str" cm="1">
        <f t="array" aca="1" ref="V116" ca="1">IFERROR(_xlfn.SINGLE(INDEX(Data!$A$1:T$1009,_xlfn.AGGREGATE(15,6,(OFFSET(Data!$A$1,0,MATCH(V$6,Data!$1:$1,0)-1,1000,1)=IF(V$7="","Yes",V$7))/(OFFSET(Data!$A$1,0,MATCH(V$6,Data!$1:$1,0)-1,1000,1)=IF(V$7="","Yes",V$7))*ROW(Data!$C$1:$C$1009),ROW(V116)-ROW(V$7)),1)),"")</f>
        <v>POP</v>
      </c>
      <c r="W116" s="43" t="str">
        <f ca="1">IF(X116="","",IF(INDEX(Data!$BR:$BR,MATCH(X116,Data!$A:$A,0),1)=0,"",INDEX(Data!$BR:$BR,MATCH(X116,Data!$A:$A,0),1)))</f>
        <v/>
      </c>
      <c r="X116" s="43" t="str" cm="1">
        <f t="array" aca="1" ref="X116" ca="1">IFERROR(_xlfn.SINGLE(INDEX(Data!$A$1:Y$1009,_xlfn.AGGREGATE(15,6,(OFFSET(Data!$A$1,0,MATCH(X$6,Data!$1:$1,0)-1,1000,1)=IF(X$7="","Yes",X$7))/(OFFSET(Data!$A$1,0,MATCH(X$6,Data!$1:$1,0)-1,1000,1)=IF(X$7="","Yes",X$7))*ROW(Data!$C$1:$C$1009),ROW(X116)-ROW(X$7)),1)),"")</f>
        <v/>
      </c>
      <c r="Y116" s="43" t="str">
        <f ca="1">IF(Z116="","",IF(INDEX(Data!$BR:$BR,MATCH(Z116,Data!$A:$A,0),1)=0,"",INDEX(Data!$BR:$BR,MATCH(Z116,Data!$A:$A,0),1)))</f>
        <v/>
      </c>
      <c r="Z116" s="43" t="str" cm="1">
        <f t="array" aca="1" ref="Z116" ca="1">IFERROR(_xlfn.SINGLE(INDEX(Data!$A$1:AA$1009,_xlfn.AGGREGATE(15,6,(OFFSET(Data!$A$1,0,MATCH(Z$6,Data!$1:$1,0)-1,1000,1)=IF(Z$7="","Yes",Z$7))/(OFFSET(Data!$A$1,0,MATCH(Z$6,Data!$1:$1,0)-1,1000,1)=IF(Z$7="","Yes",Z$7))*ROW(Data!$C$1:$C$1009),ROW(Z116)-ROW(Z$7)),1)),"")</f>
        <v/>
      </c>
      <c r="AA116" s="43" t="str">
        <f ca="1">IF(AB116="","",IF(INDEX(Data!$BR:$BR,MATCH(AB116,Data!$A:$A,0),1)=0,"",INDEX(Data!$BR:$BR,MATCH(AB116,Data!$A:$A,0),1)))</f>
        <v/>
      </c>
      <c r="AB116" s="43" t="str" cm="1">
        <f t="array" aca="1" ref="AB116" ca="1">IFERROR(_xlfn.SINGLE(INDEX(Data!$A$1:AC$1009,_xlfn.AGGREGATE(15,6,(OFFSET(Data!$A$1,0,MATCH(AB$6,Data!$1:$1,0)-1,1000,1)=IF(AB$7="","Yes",AB$7))/(OFFSET(Data!$A$1,0,MATCH(AB$6,Data!$1:$1,0)-1,1000,1)=IF(AB$7="","Yes",AB$7))*ROW(Data!$C$1:$C$1009),ROW(AB116)-ROW(AB$7)),1)),"")</f>
        <v/>
      </c>
      <c r="AC116" s="43" t="str">
        <f ca="1">IF(AD116="","",IF(INDEX(Data!$BR:$BR,MATCH(AD116,Data!$A:$A,0),1)=0,"",INDEX(Data!$BR:$BR,MATCH(AD116,Data!$A:$A,0),1)))</f>
        <v/>
      </c>
      <c r="AD116" s="43" t="str" cm="1">
        <f t="array" aca="1" ref="AD116" ca="1">IFERROR(_xlfn.SINGLE(INDEX(Data!$A$1:AE$1009,_xlfn.AGGREGATE(15,6,(OFFSET(Data!$A$1,0,MATCH(AD$6,Data!$1:$1,0)-1,1000,1)=IF(AD$7="","Yes",AD$7))/(OFFSET(Data!$A$1,0,MATCH(AD$6,Data!$1:$1,0)-1,1000,1)=IF(AD$7="","Yes",AD$7))*ROW(Data!$C$1:$C$1009),ROW(AD116)-ROW(AD$7)),1)),"")</f>
        <v/>
      </c>
      <c r="AE116" s="43" t="str">
        <f ca="1">IF(AF116="","",IF(INDEX(Data!$BR:$BR,MATCH(AF116,Data!$A:$A,0),1)=0,"",INDEX(Data!$BR:$BR,MATCH(AF116,Data!$A:$A,0),1)))</f>
        <v/>
      </c>
      <c r="AF116" s="43" t="str" cm="1">
        <f t="array" aca="1" ref="AF116" ca="1">IFERROR(_xlfn.SINGLE(INDEX(Data!$A$1:AM$1009,_xlfn.AGGREGATE(15,6,(OFFSET(Data!$A$1,0,MATCH(AF$6,Data!$1:$1,0)-1,1000,1)=IF(AF$7="","Yes",AF$7))/(OFFSET(Data!$A$1,0,MATCH(AF$6,Data!$1:$1,0)-1,1000,1)=IF(AF$7="","Yes",AF$7))*ROW(Data!$C$1:$C$1009),ROW(AF116)-ROW(AF$7)),1)),"")</f>
        <v/>
      </c>
      <c r="AG116" s="43" t="str">
        <f ca="1">IF(AH116="","",IF(INDEX(Data!$BR:$BR,MATCH(AH116,Data!$A:$A,0),1)=0,"",INDEX(Data!$BR:$BR,MATCH(AH116,Data!$A:$A,0),1)))</f>
        <v/>
      </c>
      <c r="AH116" s="43" t="str" cm="1">
        <f t="array" aca="1" ref="AH116" ca="1">IFERROR(_xlfn.SINGLE(INDEX(Data!$A$1:AO$1009,_xlfn.AGGREGATE(15,6,(OFFSET(Data!$A$1,0,MATCH(AH$6,Data!$1:$1,0)-1,1000,1)=IF(AH$7="","Yes",AH$7))/(OFFSET(Data!$A$1,0,MATCH(AH$6,Data!$1:$1,0)-1,1000,1)=IF(AH$7="","Yes",AH$7))*ROW(Data!$C$1:$C$1009),ROW(AH116)-ROW(AH$7)),1)),"")</f>
        <v/>
      </c>
      <c r="AI116" s="43" t="str">
        <f ca="1">IF(AJ116="","",IF(INDEX(Data!$BR:$BR,MATCH(AJ116,Data!$A:$A,0),1)=0,"",INDEX(Data!$BR:$BR,MATCH(AJ116,Data!$A:$A,0),1)))</f>
        <v/>
      </c>
      <c r="AJ116" s="43" t="str" cm="1">
        <f t="array" aca="1" ref="AJ116" ca="1">IFERROR(_xlfn.SINGLE(INDEX(Data!$A$1:AQ$1009,_xlfn.AGGREGATE(15,6,(OFFSET(Data!$A$1,0,MATCH(AJ$6,Data!$1:$1,0)-1,1000,1)=IF(AJ$7="","Yes",AJ$7))/(OFFSET(Data!$A$1,0,MATCH(AJ$6,Data!$1:$1,0)-1,1000,1)=IF(AJ$7="","Yes",AJ$7))*ROW(Data!$C$1:$C$1009),ROW(AJ116)-ROW(AJ$7)),1)),"")</f>
        <v/>
      </c>
      <c r="AK116" s="43" t="str">
        <f ca="1">IF(AL116="","",IF(INDEX(Data!$BR:$BR,MATCH(AL116,Data!$A:$A,0),1)=0,"",INDEX(Data!$BR:$BR,MATCH(AL116,Data!$A:$A,0),1)))</f>
        <v/>
      </c>
      <c r="AL116" s="43" t="str" cm="1">
        <f t="array" aca="1" ref="AL116" ca="1">IFERROR(_xlfn.SINGLE(INDEX(Data!$A$1:AS$1009,_xlfn.AGGREGATE(15,6,(OFFSET(Data!$A$1,0,MATCH(AL$6,Data!$1:$1,0)-1,1000,1)=IF(AL$7="","Yes",AL$7))/(OFFSET(Data!$A$1,0,MATCH(AL$6,Data!$1:$1,0)-1,1000,1)=IF(AL$7="","Yes",AL$7))*ROW(Data!$C$1:$C$1009),ROW(AL116)-ROW(AL$7)),1)),"")</f>
        <v/>
      </c>
      <c r="AM116" s="43" t="str">
        <f ca="1">IF(AN116="","",IF(INDEX(Data!$BR:$BR,MATCH(AN116,Data!$A:$A,0),1)=0,"",INDEX(Data!$BR:$BR,MATCH(AN116,Data!$A:$A,0),1)))</f>
        <v/>
      </c>
      <c r="AN116" s="43" t="str" cm="1">
        <f t="array" aca="1" ref="AN116" ca="1">IFERROR(_xlfn.SINGLE(INDEX(Data!$A$1:AU$1009,_xlfn.AGGREGATE(15,6,(OFFSET(Data!$A$1,0,MATCH(AN$6,Data!$1:$1,0)-1,1000,1)=IF(AN$7="","Yes",AN$7))/(OFFSET(Data!$A$1,0,MATCH(AN$6,Data!$1:$1,0)-1,1000,1)=IF(AN$7="","Yes",AN$7))*ROW(Data!$C$1:$C$1009),ROW(AN116)-ROW(AN$7)),1)),"")</f>
        <v/>
      </c>
    </row>
    <row r="117" spans="1:40" ht="24" x14ac:dyDescent="0.4">
      <c r="A117" s="43" t="str">
        <f ca="1">IF(B117="","",IF(INDEX(Data!$BR:$BR,MATCH(B117,Data!$A:$A,0),1)=0,"",INDEX(Data!$BR:$BR,MATCH(B117,Data!$A:$A,0),1)))</f>
        <v/>
      </c>
      <c r="B117" s="43" t="str" cm="1">
        <f t="array" aca="1" ref="B117" ca="1">IFERROR(_xlfn.SINGLE(INDEX(Data!A$1:$A$1007,_xlfn.AGGREGATE(15,6,(OFFSET(Data!$A$1,0,MATCH(B$6,Data!$1:$1,0)-1,1000,1)=IF(B$7="","Yes",B$7))/(OFFSET(Data!$A$1,0,MATCH(B$6,Data!$1:$1,0)-1,1000,1)=IF(B$7="","Yes",B$7))*ROW(Data!$C$1:$C$1007),ROW(B117)-ROW(B$7)),1)),"")</f>
        <v/>
      </c>
      <c r="C117" s="43" t="str">
        <f ca="1">IF(D117="","",IF(INDEX(Data!$BR:$BR,MATCH(D117,Data!$A:$A,0),1)=0,"",INDEX(Data!$BR:$BR,MATCH(D117,Data!$A:$A,0),1)))</f>
        <v/>
      </c>
      <c r="D117" s="43" t="str" cm="1">
        <f t="array" aca="1" ref="D117" ca="1">IFERROR(_xlfn.SINGLE(INDEX(Data!$A$1:C$1007,_xlfn.AGGREGATE(15,6,(OFFSET(Data!$A$1,0,MATCH(D$6,Data!$1:$1,0)-1,1000,1)=IF(D$7="","Yes",D$7))/(OFFSET(Data!$A$1,0,MATCH(D$6,Data!$1:$1,0)-1,1000,1)=IF(D$7="","Yes",D$7))*ROW(Data!$C$1:$C$1007),ROW(D117)-ROW(D$7)),1)),"")</f>
        <v/>
      </c>
      <c r="E117" s="43" t="str">
        <f ca="1">IF(F117="","",IF(INDEX(Data!$BR:$BR,MATCH(F117,Data!$A:$A,0),1)=0,"",INDEX(Data!$BR:$BR,MATCH(F117,Data!$A:$A,0),1)))</f>
        <v/>
      </c>
      <c r="F117" s="43" t="str" cm="1">
        <f t="array" aca="1" ref="F117" ca="1">IFERROR(_xlfn.SINGLE(INDEX(Data!$A$1:E$1009,_xlfn.AGGREGATE(15,6,(OFFSET(Data!$A$1,0,MATCH(F$6,Data!$1:$1,0)-1,1000,1)=IF(F$7="","Yes",F$7))/(OFFSET(Data!$A$1,0,MATCH(F$6,Data!$1:$1,0)-1,1000,1)=IF(F$7="","Yes",F$7))*ROW(Data!$C$1:$C$1009),ROW(F117)-ROW(F$7)),1)),"")</f>
        <v/>
      </c>
      <c r="G117" s="43" t="str">
        <f ca="1">IF(H117="","",IF(INDEX(Data!$BR:$BR,MATCH(H117,Data!$A:$A,0),1)=0,"",INDEX(Data!$BR:$BR,MATCH(H117,Data!$A:$A,0),1)))</f>
        <v/>
      </c>
      <c r="H117" s="43" t="str" cm="1">
        <f t="array" aca="1" ref="H117" ca="1">IFERROR(_xlfn.SINGLE(INDEX(Data!$A$1:G$1009,_xlfn.AGGREGATE(15,6,(OFFSET(Data!$A$1,0,MATCH(H$6,Data!$1:$1,0)-1,1000,1)=IF(H$7="","Yes",H$7))/(OFFSET(Data!$A$1,0,MATCH(H$6,Data!$1:$1,0)-1,1000,1)=IF(H$7="","Yes",H$7))*ROW(Data!$C$1:$C$1009),ROW(H117)-ROW(H$7)),1)),"")</f>
        <v/>
      </c>
      <c r="I117" s="43" t="str">
        <f ca="1">IF(J117="","",IF(INDEX(Data!$BR:$BR,MATCH(J117,Data!$A:$A,0),1)=0,"",INDEX(Data!$BR:$BR,MATCH(J117,Data!$A:$A,0),1)))</f>
        <v/>
      </c>
      <c r="J117" s="43" t="str" cm="1">
        <f t="array" aca="1" ref="J117" ca="1">IFERROR(_xlfn.SINGLE(INDEX(Data!$A$1:J$1009,_xlfn.AGGREGATE(15,6,(OFFSET(Data!$A$1,0,MATCH(J$6,Data!$1:$1,0)-1,1000,1)=IF(J$7="","Yes",J$7))/(OFFSET(Data!$A$1,0,MATCH(J$6,Data!$1:$1,0)-1,1000,1)=IF(J$7="","Yes",J$7))*ROW(Data!$C$1:$C$1009),ROW(J117)-ROW(J$7)),1)),"")</f>
        <v/>
      </c>
      <c r="K117" s="43" t="str">
        <f ca="1">IF(L117="","",IF(INDEX(Data!$BR:$BR,MATCH(L117,Data!$A:$A,0),1)=0,"",INDEX(Data!$BR:$BR,MATCH(L117,Data!$A:$A,0),1)))</f>
        <v/>
      </c>
      <c r="L117" s="43" t="str" cm="1">
        <f t="array" aca="1" ref="L117" ca="1">IFERROR(_xlfn.SINGLE(INDEX(Data!$A$1:L$1009,_xlfn.AGGREGATE(15,6,(OFFSET(Data!$A$1,0,MATCH(L$6,Data!$1:$1,0)-1,1000,1)=IF(L$7="","Yes",L$7))/(OFFSET(Data!$A$1,0,MATCH(L$6,Data!$1:$1,0)-1,1000,1)=IF(L$7="","Yes",L$7))*ROW(Data!$C$1:$C$1009),ROW(L117)-ROW(L$7)),1)),"")</f>
        <v/>
      </c>
      <c r="M117" s="43" t="str">
        <f ca="1">IF(N117="","",IF(INDEX(Data!$BR:$BR,MATCH(N117,Data!$A:$A,0),1)=0,"",INDEX(Data!$BR:$BR,MATCH(N117,Data!$A:$A,0),1)))</f>
        <v/>
      </c>
      <c r="N117" s="43" t="str" cm="1">
        <f t="array" aca="1" ref="N117" ca="1">IFERROR(_xlfn.SINGLE(INDEX(Data!$A$1:N$1009,_xlfn.AGGREGATE(15,6,(OFFSET(Data!$A$1,0,MATCH(N$6,Data!$1:$1,0)-1,1000,1)=IF(N$7="","Yes",N$7))/(OFFSET(Data!$A$1,0,MATCH(N$6,Data!$1:$1,0)-1,1000,1)=IF(N$7="","Yes",N$7))*ROW(Data!$C$1:$C$1009),ROW(N117)-ROW(N$7)),1)),"")</f>
        <v/>
      </c>
      <c r="O117" s="43" t="str">
        <f ca="1">IF(P117="","",IF(INDEX(Data!$BR:$BR,MATCH(P117,Data!$A:$A,0),1)=0,"",INDEX(Data!$BR:$BR,MATCH(P117,Data!$A:$A,0),1)))</f>
        <v/>
      </c>
      <c r="P117" s="43" t="str" cm="1">
        <f t="array" aca="1" ref="P117" ca="1">IFERROR(_xlfn.SINGLE(INDEX(Data!$A$1:Q$1009,_xlfn.AGGREGATE(15,6,(OFFSET(Data!$A$1,0,MATCH(P$6,Data!$1:$1,0)-1,1000,1)=IF(P$7="","Yes",P$7))/(OFFSET(Data!$A$1,0,MATCH(P$6,Data!$1:$1,0)-1,1000,1)=IF(P$7="","Yes",P$7))*ROW(Data!$C$1:$C$1009),ROW(P117)-ROW(P$7)),1)),"")</f>
        <v/>
      </c>
      <c r="Q117" s="43" t="str">
        <f ca="1">IF(R117="","",IF(INDEX(Data!$BR:$BR,MATCH(R117,Data!$A:$A,0),1)=0,"",INDEX(Data!$BR:$BR,MATCH(R117,Data!$A:$A,0),1)))</f>
        <v/>
      </c>
      <c r="R117" s="43" t="str" cm="1">
        <f t="array" aca="1" ref="R117" ca="1">IFERROR(_xlfn.SINGLE(INDEX(Data!$A$1:R$1009,_xlfn.AGGREGATE(15,6,(OFFSET(Data!$A$1,0,MATCH(R$6,Data!$1:$1,0)-1,1000,1)=IF(R$7="","Yes",R$7))/(OFFSET(Data!$A$1,0,MATCH(R$6,Data!$1:$1,0)-1,1000,1)=IF(R$7="","Yes",R$7))*ROW(Data!$C$1:$C$1009),ROW(R117)-ROW(R$7)),1)),"")</f>
        <v>Spectrum Sportsnet LA</v>
      </c>
      <c r="S117" s="43" t="str">
        <f ca="1">IF(T117="","",IF(INDEX(Data!$BR:$BR,MATCH(T117,Data!$A:$A,0),1)=0,"",INDEX(Data!$BR:$BR,MATCH(T117,Data!$A:$A,0),1)))</f>
        <v/>
      </c>
      <c r="T117" s="43" t="str" cm="1">
        <f t="array" aca="1" ref="T117" ca="1">IFERROR(_xlfn.SINGLE(INDEX(Data!$A$1:S$1009,_xlfn.AGGREGATE(15,6,(OFFSET(Data!$A$1,0,MATCH(T$6,Data!$1:$1,0)-1,1000,1)=IF(T$7="","Yes",T$7))/(OFFSET(Data!$A$1,0,MATCH(T$6,Data!$1:$1,0)-1,1000,1)=IF(T$7="","Yes",T$7))*ROW(Data!$C$1:$C$1009),ROW(T117)-ROW(T$7)),1)),"")</f>
        <v>Spectrum Sportsnet</v>
      </c>
      <c r="U117" s="43" t="str">
        <f ca="1">IF(V117="","",IF(INDEX(Data!$BR:$BR,MATCH(V117,Data!$A:$A,0),1)=0,"",INDEX(Data!$BR:$BR,MATCH(V117,Data!$A:$A,0),1)))</f>
        <v/>
      </c>
      <c r="V117" s="43" t="str" cm="1">
        <f t="array" aca="1" ref="V117" ca="1">IFERROR(_xlfn.SINGLE(INDEX(Data!$A$1:T$1009,_xlfn.AGGREGATE(15,6,(OFFSET(Data!$A$1,0,MATCH(V$6,Data!$1:$1,0)-1,1000,1)=IF(V$7="","Yes",V$7))/(OFFSET(Data!$A$1,0,MATCH(V$6,Data!$1:$1,0)-1,1000,1)=IF(V$7="","Yes",V$7))*ROW(Data!$C$1:$C$1009),ROW(V117)-ROW(V$7)),1)),"")</f>
        <v>QVC</v>
      </c>
      <c r="W117" s="43" t="str">
        <f ca="1">IF(X117="","",IF(INDEX(Data!$BR:$BR,MATCH(X117,Data!$A:$A,0),1)=0,"",INDEX(Data!$BR:$BR,MATCH(X117,Data!$A:$A,0),1)))</f>
        <v/>
      </c>
      <c r="X117" s="43" t="str" cm="1">
        <f t="array" aca="1" ref="X117" ca="1">IFERROR(_xlfn.SINGLE(INDEX(Data!$A$1:Y$1009,_xlfn.AGGREGATE(15,6,(OFFSET(Data!$A$1,0,MATCH(X$6,Data!$1:$1,0)-1,1000,1)=IF(X$7="","Yes",X$7))/(OFFSET(Data!$A$1,0,MATCH(X$6,Data!$1:$1,0)-1,1000,1)=IF(X$7="","Yes",X$7))*ROW(Data!$C$1:$C$1009),ROW(X117)-ROW(X$7)),1)),"")</f>
        <v/>
      </c>
      <c r="Y117" s="43" t="str">
        <f ca="1">IF(Z117="","",IF(INDEX(Data!$BR:$BR,MATCH(Z117,Data!$A:$A,0),1)=0,"",INDEX(Data!$BR:$BR,MATCH(Z117,Data!$A:$A,0),1)))</f>
        <v/>
      </c>
      <c r="Z117" s="43" t="str" cm="1">
        <f t="array" aca="1" ref="Z117" ca="1">IFERROR(_xlfn.SINGLE(INDEX(Data!$A$1:AA$1009,_xlfn.AGGREGATE(15,6,(OFFSET(Data!$A$1,0,MATCH(Z$6,Data!$1:$1,0)-1,1000,1)=IF(Z$7="","Yes",Z$7))/(OFFSET(Data!$A$1,0,MATCH(Z$6,Data!$1:$1,0)-1,1000,1)=IF(Z$7="","Yes",Z$7))*ROW(Data!$C$1:$C$1009),ROW(Z117)-ROW(Z$7)),1)),"")</f>
        <v/>
      </c>
      <c r="AA117" s="43" t="str">
        <f ca="1">IF(AB117="","",IF(INDEX(Data!$BR:$BR,MATCH(AB117,Data!$A:$A,0),1)=0,"",INDEX(Data!$BR:$BR,MATCH(AB117,Data!$A:$A,0),1)))</f>
        <v/>
      </c>
      <c r="AB117" s="43" t="str" cm="1">
        <f t="array" aca="1" ref="AB117" ca="1">IFERROR(_xlfn.SINGLE(INDEX(Data!$A$1:AC$1009,_xlfn.AGGREGATE(15,6,(OFFSET(Data!$A$1,0,MATCH(AB$6,Data!$1:$1,0)-1,1000,1)=IF(AB$7="","Yes",AB$7))/(OFFSET(Data!$A$1,0,MATCH(AB$6,Data!$1:$1,0)-1,1000,1)=IF(AB$7="","Yes",AB$7))*ROW(Data!$C$1:$C$1009),ROW(AB117)-ROW(AB$7)),1)),"")</f>
        <v/>
      </c>
      <c r="AC117" s="43" t="str">
        <f ca="1">IF(AD117="","",IF(INDEX(Data!$BR:$BR,MATCH(AD117,Data!$A:$A,0),1)=0,"",INDEX(Data!$BR:$BR,MATCH(AD117,Data!$A:$A,0),1)))</f>
        <v/>
      </c>
      <c r="AD117" s="43" t="str" cm="1">
        <f t="array" aca="1" ref="AD117" ca="1">IFERROR(_xlfn.SINGLE(INDEX(Data!$A$1:AE$1009,_xlfn.AGGREGATE(15,6,(OFFSET(Data!$A$1,0,MATCH(AD$6,Data!$1:$1,0)-1,1000,1)=IF(AD$7="","Yes",AD$7))/(OFFSET(Data!$A$1,0,MATCH(AD$6,Data!$1:$1,0)-1,1000,1)=IF(AD$7="","Yes",AD$7))*ROW(Data!$C$1:$C$1009),ROW(AD117)-ROW(AD$7)),1)),"")</f>
        <v/>
      </c>
      <c r="AE117" s="43" t="str">
        <f ca="1">IF(AF117="","",IF(INDEX(Data!$BR:$BR,MATCH(AF117,Data!$A:$A,0),1)=0,"",INDEX(Data!$BR:$BR,MATCH(AF117,Data!$A:$A,0),1)))</f>
        <v/>
      </c>
      <c r="AF117" s="43" t="str" cm="1">
        <f t="array" aca="1" ref="AF117" ca="1">IFERROR(_xlfn.SINGLE(INDEX(Data!$A$1:AM$1009,_xlfn.AGGREGATE(15,6,(OFFSET(Data!$A$1,0,MATCH(AF$6,Data!$1:$1,0)-1,1000,1)=IF(AF$7="","Yes",AF$7))/(OFFSET(Data!$A$1,0,MATCH(AF$6,Data!$1:$1,0)-1,1000,1)=IF(AF$7="","Yes",AF$7))*ROW(Data!$C$1:$C$1009),ROW(AF117)-ROW(AF$7)),1)),"")</f>
        <v/>
      </c>
      <c r="AG117" s="43" t="str">
        <f ca="1">IF(AH117="","",IF(INDEX(Data!$BR:$BR,MATCH(AH117,Data!$A:$A,0),1)=0,"",INDEX(Data!$BR:$BR,MATCH(AH117,Data!$A:$A,0),1)))</f>
        <v/>
      </c>
      <c r="AH117" s="43" t="str" cm="1">
        <f t="array" aca="1" ref="AH117" ca="1">IFERROR(_xlfn.SINGLE(INDEX(Data!$A$1:AO$1009,_xlfn.AGGREGATE(15,6,(OFFSET(Data!$A$1,0,MATCH(AH$6,Data!$1:$1,0)-1,1000,1)=IF(AH$7="","Yes",AH$7))/(OFFSET(Data!$A$1,0,MATCH(AH$6,Data!$1:$1,0)-1,1000,1)=IF(AH$7="","Yes",AH$7))*ROW(Data!$C$1:$C$1009),ROW(AH117)-ROW(AH$7)),1)),"")</f>
        <v/>
      </c>
      <c r="AI117" s="43" t="str">
        <f ca="1">IF(AJ117="","",IF(INDEX(Data!$BR:$BR,MATCH(AJ117,Data!$A:$A,0),1)=0,"",INDEX(Data!$BR:$BR,MATCH(AJ117,Data!$A:$A,0),1)))</f>
        <v/>
      </c>
      <c r="AJ117" s="43" t="str" cm="1">
        <f t="array" aca="1" ref="AJ117" ca="1">IFERROR(_xlfn.SINGLE(INDEX(Data!$A$1:AQ$1009,_xlfn.AGGREGATE(15,6,(OFFSET(Data!$A$1,0,MATCH(AJ$6,Data!$1:$1,0)-1,1000,1)=IF(AJ$7="","Yes",AJ$7))/(OFFSET(Data!$A$1,0,MATCH(AJ$6,Data!$1:$1,0)-1,1000,1)=IF(AJ$7="","Yes",AJ$7))*ROW(Data!$C$1:$C$1009),ROW(AJ117)-ROW(AJ$7)),1)),"")</f>
        <v/>
      </c>
      <c r="AK117" s="43" t="str">
        <f ca="1">IF(AL117="","",IF(INDEX(Data!$BR:$BR,MATCH(AL117,Data!$A:$A,0),1)=0,"",INDEX(Data!$BR:$BR,MATCH(AL117,Data!$A:$A,0),1)))</f>
        <v/>
      </c>
      <c r="AL117" s="43" t="str" cm="1">
        <f t="array" aca="1" ref="AL117" ca="1">IFERROR(_xlfn.SINGLE(INDEX(Data!$A$1:AS$1009,_xlfn.AGGREGATE(15,6,(OFFSET(Data!$A$1,0,MATCH(AL$6,Data!$1:$1,0)-1,1000,1)=IF(AL$7="","Yes",AL$7))/(OFFSET(Data!$A$1,0,MATCH(AL$6,Data!$1:$1,0)-1,1000,1)=IF(AL$7="","Yes",AL$7))*ROW(Data!$C$1:$C$1009),ROW(AL117)-ROW(AL$7)),1)),"")</f>
        <v/>
      </c>
      <c r="AM117" s="43" t="str">
        <f ca="1">IF(AN117="","",IF(INDEX(Data!$BR:$BR,MATCH(AN117,Data!$A:$A,0),1)=0,"",INDEX(Data!$BR:$BR,MATCH(AN117,Data!$A:$A,0),1)))</f>
        <v/>
      </c>
      <c r="AN117" s="43" t="str" cm="1">
        <f t="array" aca="1" ref="AN117" ca="1">IFERROR(_xlfn.SINGLE(INDEX(Data!$A$1:AU$1009,_xlfn.AGGREGATE(15,6,(OFFSET(Data!$A$1,0,MATCH(AN$6,Data!$1:$1,0)-1,1000,1)=IF(AN$7="","Yes",AN$7))/(OFFSET(Data!$A$1,0,MATCH(AN$6,Data!$1:$1,0)-1,1000,1)=IF(AN$7="","Yes",AN$7))*ROW(Data!$C$1:$C$1009),ROW(AN117)-ROW(AN$7)),1)),"")</f>
        <v/>
      </c>
    </row>
    <row r="118" spans="1:40" ht="24" x14ac:dyDescent="0.4">
      <c r="A118" s="43" t="str">
        <f ca="1">IF(B118="","",IF(INDEX(Data!$BR:$BR,MATCH(B118,Data!$A:$A,0),1)=0,"",INDEX(Data!$BR:$BR,MATCH(B118,Data!$A:$A,0),1)))</f>
        <v/>
      </c>
      <c r="B118" s="43" t="str" cm="1">
        <f t="array" aca="1" ref="B118" ca="1">IFERROR(_xlfn.SINGLE(INDEX(Data!A$1:$A$1007,_xlfn.AGGREGATE(15,6,(OFFSET(Data!$A$1,0,MATCH(B$6,Data!$1:$1,0)-1,1000,1)=IF(B$7="","Yes",B$7))/(OFFSET(Data!$A$1,0,MATCH(B$6,Data!$1:$1,0)-1,1000,1)=IF(B$7="","Yes",B$7))*ROW(Data!$C$1:$C$1007),ROW(B118)-ROW(B$7)),1)),"")</f>
        <v/>
      </c>
      <c r="C118" s="43" t="str">
        <f ca="1">IF(D118="","",IF(INDEX(Data!$BR:$BR,MATCH(D118,Data!$A:$A,0),1)=0,"",INDEX(Data!$BR:$BR,MATCH(D118,Data!$A:$A,0),1)))</f>
        <v/>
      </c>
      <c r="D118" s="43" t="str" cm="1">
        <f t="array" aca="1" ref="D118" ca="1">IFERROR(_xlfn.SINGLE(INDEX(Data!$A$1:C$1007,_xlfn.AGGREGATE(15,6,(OFFSET(Data!$A$1,0,MATCH(D$6,Data!$1:$1,0)-1,1000,1)=IF(D$7="","Yes",D$7))/(OFFSET(Data!$A$1,0,MATCH(D$6,Data!$1:$1,0)-1,1000,1)=IF(D$7="","Yes",D$7))*ROW(Data!$C$1:$C$1007),ROW(D118)-ROW(D$7)),1)),"")</f>
        <v/>
      </c>
      <c r="E118" s="43" t="str">
        <f ca="1">IF(F118="","",IF(INDEX(Data!$BR:$BR,MATCH(F118,Data!$A:$A,0),1)=0,"",INDEX(Data!$BR:$BR,MATCH(F118,Data!$A:$A,0),1)))</f>
        <v/>
      </c>
      <c r="F118" s="43" t="str" cm="1">
        <f t="array" aca="1" ref="F118" ca="1">IFERROR(_xlfn.SINGLE(INDEX(Data!$A$1:E$1009,_xlfn.AGGREGATE(15,6,(OFFSET(Data!$A$1,0,MATCH(F$6,Data!$1:$1,0)-1,1000,1)=IF(F$7="","Yes",F$7))/(OFFSET(Data!$A$1,0,MATCH(F$6,Data!$1:$1,0)-1,1000,1)=IF(F$7="","Yes",F$7))*ROW(Data!$C$1:$C$1009),ROW(F118)-ROW(F$7)),1)),"")</f>
        <v/>
      </c>
      <c r="G118" s="43" t="str">
        <f ca="1">IF(H118="","",IF(INDEX(Data!$BR:$BR,MATCH(H118,Data!$A:$A,0),1)=0,"",INDEX(Data!$BR:$BR,MATCH(H118,Data!$A:$A,0),1)))</f>
        <v/>
      </c>
      <c r="H118" s="43" t="str" cm="1">
        <f t="array" aca="1" ref="H118" ca="1">IFERROR(_xlfn.SINGLE(INDEX(Data!$A$1:G$1009,_xlfn.AGGREGATE(15,6,(OFFSET(Data!$A$1,0,MATCH(H$6,Data!$1:$1,0)-1,1000,1)=IF(H$7="","Yes",H$7))/(OFFSET(Data!$A$1,0,MATCH(H$6,Data!$1:$1,0)-1,1000,1)=IF(H$7="","Yes",H$7))*ROW(Data!$C$1:$C$1009),ROW(H118)-ROW(H$7)),1)),"")</f>
        <v/>
      </c>
      <c r="I118" s="43" t="str">
        <f ca="1">IF(J118="","",IF(INDEX(Data!$BR:$BR,MATCH(J118,Data!$A:$A,0),1)=0,"",INDEX(Data!$BR:$BR,MATCH(J118,Data!$A:$A,0),1)))</f>
        <v/>
      </c>
      <c r="J118" s="43" t="str" cm="1">
        <f t="array" aca="1" ref="J118" ca="1">IFERROR(_xlfn.SINGLE(INDEX(Data!$A$1:J$1009,_xlfn.AGGREGATE(15,6,(OFFSET(Data!$A$1,0,MATCH(J$6,Data!$1:$1,0)-1,1000,1)=IF(J$7="","Yes",J$7))/(OFFSET(Data!$A$1,0,MATCH(J$6,Data!$1:$1,0)-1,1000,1)=IF(J$7="","Yes",J$7))*ROW(Data!$C$1:$C$1009),ROW(J118)-ROW(J$7)),1)),"")</f>
        <v/>
      </c>
      <c r="K118" s="43" t="str">
        <f ca="1">IF(L118="","",IF(INDEX(Data!$BR:$BR,MATCH(L118,Data!$A:$A,0),1)=0,"",INDEX(Data!$BR:$BR,MATCH(L118,Data!$A:$A,0),1)))</f>
        <v/>
      </c>
      <c r="L118" s="43" t="str" cm="1">
        <f t="array" aca="1" ref="L118" ca="1">IFERROR(_xlfn.SINGLE(INDEX(Data!$A$1:L$1009,_xlfn.AGGREGATE(15,6,(OFFSET(Data!$A$1,0,MATCH(L$6,Data!$1:$1,0)-1,1000,1)=IF(L$7="","Yes",L$7))/(OFFSET(Data!$A$1,0,MATCH(L$6,Data!$1:$1,0)-1,1000,1)=IF(L$7="","Yes",L$7))*ROW(Data!$C$1:$C$1009),ROW(L118)-ROW(L$7)),1)),"")</f>
        <v/>
      </c>
      <c r="M118" s="43" t="str">
        <f ca="1">IF(N118="","",IF(INDEX(Data!$BR:$BR,MATCH(N118,Data!$A:$A,0),1)=0,"",INDEX(Data!$BR:$BR,MATCH(N118,Data!$A:$A,0),1)))</f>
        <v/>
      </c>
      <c r="N118" s="43" t="str" cm="1">
        <f t="array" aca="1" ref="N118" ca="1">IFERROR(_xlfn.SINGLE(INDEX(Data!$A$1:N$1009,_xlfn.AGGREGATE(15,6,(OFFSET(Data!$A$1,0,MATCH(N$6,Data!$1:$1,0)-1,1000,1)=IF(N$7="","Yes",N$7))/(OFFSET(Data!$A$1,0,MATCH(N$6,Data!$1:$1,0)-1,1000,1)=IF(N$7="","Yes",N$7))*ROW(Data!$C$1:$C$1009),ROW(N118)-ROW(N$7)),1)),"")</f>
        <v/>
      </c>
      <c r="O118" s="43" t="str">
        <f ca="1">IF(P118="","",IF(INDEX(Data!$BR:$BR,MATCH(P118,Data!$A:$A,0),1)=0,"",INDEX(Data!$BR:$BR,MATCH(P118,Data!$A:$A,0),1)))</f>
        <v/>
      </c>
      <c r="P118" s="43" t="str" cm="1">
        <f t="array" aca="1" ref="P118" ca="1">IFERROR(_xlfn.SINGLE(INDEX(Data!$A$1:Q$1009,_xlfn.AGGREGATE(15,6,(OFFSET(Data!$A$1,0,MATCH(P$6,Data!$1:$1,0)-1,1000,1)=IF(P$7="","Yes",P$7))/(OFFSET(Data!$A$1,0,MATCH(P$6,Data!$1:$1,0)-1,1000,1)=IF(P$7="","Yes",P$7))*ROW(Data!$C$1:$C$1009),ROW(P118)-ROW(P$7)),1)),"")</f>
        <v/>
      </c>
      <c r="Q118" s="43" t="str">
        <f ca="1">IF(R118="","",IF(INDEX(Data!$BR:$BR,MATCH(R118,Data!$A:$A,0),1)=0,"",INDEX(Data!$BR:$BR,MATCH(R118,Data!$A:$A,0),1)))</f>
        <v/>
      </c>
      <c r="R118" s="43" t="str" cm="1">
        <f t="array" aca="1" ref="R118" ca="1">IFERROR(_xlfn.SINGLE(INDEX(Data!$A$1:R$1009,_xlfn.AGGREGATE(15,6,(OFFSET(Data!$A$1,0,MATCH(R$6,Data!$1:$1,0)-1,1000,1)=IF(R$7="","Yes",R$7))/(OFFSET(Data!$A$1,0,MATCH(R$6,Data!$1:$1,0)-1,1000,1)=IF(R$7="","Yes",R$7))*ROW(Data!$C$1:$C$1009),ROW(R118)-ROW(R$7)),1)),"")</f>
        <v>Sportsman Channel</v>
      </c>
      <c r="S118" s="43" t="str">
        <f ca="1">IF(T118="","",IF(INDEX(Data!$BR:$BR,MATCH(T118,Data!$A:$A,0),1)=0,"",INDEX(Data!$BR:$BR,MATCH(T118,Data!$A:$A,0),1)))</f>
        <v/>
      </c>
      <c r="T118" s="43" t="str" cm="1">
        <f t="array" aca="1" ref="T118" ca="1">IFERROR(_xlfn.SINGLE(INDEX(Data!$A$1:S$1009,_xlfn.AGGREGATE(15,6,(OFFSET(Data!$A$1,0,MATCH(T$6,Data!$1:$1,0)-1,1000,1)=IF(T$7="","Yes",T$7))/(OFFSET(Data!$A$1,0,MATCH(T$6,Data!$1:$1,0)-1,1000,1)=IF(T$7="","Yes",T$7))*ROW(Data!$C$1:$C$1009),ROW(T118)-ROW(T$7)),1)),"")</f>
        <v>Spectrum Sportsnet LA</v>
      </c>
      <c r="U118" s="43" t="str">
        <f ca="1">IF(V118="","",IF(INDEX(Data!$BR:$BR,MATCH(V118,Data!$A:$A,0),1)=0,"",INDEX(Data!$BR:$BR,MATCH(V118,Data!$A:$A,0),1)))</f>
        <v/>
      </c>
      <c r="V118" s="43" t="str" cm="1">
        <f t="array" aca="1" ref="V118" ca="1">IFERROR(_xlfn.SINGLE(INDEX(Data!$A$1:T$1009,_xlfn.AGGREGATE(15,6,(OFFSET(Data!$A$1,0,MATCH(V$6,Data!$1:$1,0)-1,1000,1)=IF(V$7="","Yes",V$7))/(OFFSET(Data!$A$1,0,MATCH(V$6,Data!$1:$1,0)-1,1000,1)=IF(V$7="","Yes",V$7))*ROW(Data!$C$1:$C$1009),ROW(V118)-ROW(V$7)),1)),"")</f>
        <v>QVC 2</v>
      </c>
      <c r="W118" s="43" t="str">
        <f ca="1">IF(X118="","",IF(INDEX(Data!$BR:$BR,MATCH(X118,Data!$A:$A,0),1)=0,"",INDEX(Data!$BR:$BR,MATCH(X118,Data!$A:$A,0),1)))</f>
        <v/>
      </c>
      <c r="X118" s="43" t="str" cm="1">
        <f t="array" aca="1" ref="X118" ca="1">IFERROR(_xlfn.SINGLE(INDEX(Data!$A$1:Y$1009,_xlfn.AGGREGATE(15,6,(OFFSET(Data!$A$1,0,MATCH(X$6,Data!$1:$1,0)-1,1000,1)=IF(X$7="","Yes",X$7))/(OFFSET(Data!$A$1,0,MATCH(X$6,Data!$1:$1,0)-1,1000,1)=IF(X$7="","Yes",X$7))*ROW(Data!$C$1:$C$1009),ROW(X118)-ROW(X$7)),1)),"")</f>
        <v/>
      </c>
      <c r="Y118" s="43" t="str">
        <f ca="1">IF(Z118="","",IF(INDEX(Data!$BR:$BR,MATCH(Z118,Data!$A:$A,0),1)=0,"",INDEX(Data!$BR:$BR,MATCH(Z118,Data!$A:$A,0),1)))</f>
        <v/>
      </c>
      <c r="Z118" s="43" t="str" cm="1">
        <f t="array" aca="1" ref="Z118" ca="1">IFERROR(_xlfn.SINGLE(INDEX(Data!$A$1:AA$1009,_xlfn.AGGREGATE(15,6,(OFFSET(Data!$A$1,0,MATCH(Z$6,Data!$1:$1,0)-1,1000,1)=IF(Z$7="","Yes",Z$7))/(OFFSET(Data!$A$1,0,MATCH(Z$6,Data!$1:$1,0)-1,1000,1)=IF(Z$7="","Yes",Z$7))*ROW(Data!$C$1:$C$1009),ROW(Z118)-ROW(Z$7)),1)),"")</f>
        <v/>
      </c>
      <c r="AA118" s="43" t="str">
        <f ca="1">IF(AB118="","",IF(INDEX(Data!$BR:$BR,MATCH(AB118,Data!$A:$A,0),1)=0,"",INDEX(Data!$BR:$BR,MATCH(AB118,Data!$A:$A,0),1)))</f>
        <v/>
      </c>
      <c r="AB118" s="43" t="str" cm="1">
        <f t="array" aca="1" ref="AB118" ca="1">IFERROR(_xlfn.SINGLE(INDEX(Data!$A$1:AC$1009,_xlfn.AGGREGATE(15,6,(OFFSET(Data!$A$1,0,MATCH(AB$6,Data!$1:$1,0)-1,1000,1)=IF(AB$7="","Yes",AB$7))/(OFFSET(Data!$A$1,0,MATCH(AB$6,Data!$1:$1,0)-1,1000,1)=IF(AB$7="","Yes",AB$7))*ROW(Data!$C$1:$C$1009),ROW(AB118)-ROW(AB$7)),1)),"")</f>
        <v/>
      </c>
      <c r="AC118" s="43" t="str">
        <f ca="1">IF(AD118="","",IF(INDEX(Data!$BR:$BR,MATCH(AD118,Data!$A:$A,0),1)=0,"",INDEX(Data!$BR:$BR,MATCH(AD118,Data!$A:$A,0),1)))</f>
        <v/>
      </c>
      <c r="AD118" s="43" t="str" cm="1">
        <f t="array" aca="1" ref="AD118" ca="1">IFERROR(_xlfn.SINGLE(INDEX(Data!$A$1:AE$1009,_xlfn.AGGREGATE(15,6,(OFFSET(Data!$A$1,0,MATCH(AD$6,Data!$1:$1,0)-1,1000,1)=IF(AD$7="","Yes",AD$7))/(OFFSET(Data!$A$1,0,MATCH(AD$6,Data!$1:$1,0)-1,1000,1)=IF(AD$7="","Yes",AD$7))*ROW(Data!$C$1:$C$1009),ROW(AD118)-ROW(AD$7)),1)),"")</f>
        <v/>
      </c>
      <c r="AE118" s="43" t="str">
        <f ca="1">IF(AF118="","",IF(INDEX(Data!$BR:$BR,MATCH(AF118,Data!$A:$A,0),1)=0,"",INDEX(Data!$BR:$BR,MATCH(AF118,Data!$A:$A,0),1)))</f>
        <v/>
      </c>
      <c r="AF118" s="43" t="str" cm="1">
        <f t="array" aca="1" ref="AF118" ca="1">IFERROR(_xlfn.SINGLE(INDEX(Data!$A$1:AM$1009,_xlfn.AGGREGATE(15,6,(OFFSET(Data!$A$1,0,MATCH(AF$6,Data!$1:$1,0)-1,1000,1)=IF(AF$7="","Yes",AF$7))/(OFFSET(Data!$A$1,0,MATCH(AF$6,Data!$1:$1,0)-1,1000,1)=IF(AF$7="","Yes",AF$7))*ROW(Data!$C$1:$C$1009),ROW(AF118)-ROW(AF$7)),1)),"")</f>
        <v/>
      </c>
      <c r="AG118" s="43" t="str">
        <f ca="1">IF(AH118="","",IF(INDEX(Data!$BR:$BR,MATCH(AH118,Data!$A:$A,0),1)=0,"",INDEX(Data!$BR:$BR,MATCH(AH118,Data!$A:$A,0),1)))</f>
        <v/>
      </c>
      <c r="AH118" s="43" t="str" cm="1">
        <f t="array" aca="1" ref="AH118" ca="1">IFERROR(_xlfn.SINGLE(INDEX(Data!$A$1:AO$1009,_xlfn.AGGREGATE(15,6,(OFFSET(Data!$A$1,0,MATCH(AH$6,Data!$1:$1,0)-1,1000,1)=IF(AH$7="","Yes",AH$7))/(OFFSET(Data!$A$1,0,MATCH(AH$6,Data!$1:$1,0)-1,1000,1)=IF(AH$7="","Yes",AH$7))*ROW(Data!$C$1:$C$1009),ROW(AH118)-ROW(AH$7)),1)),"")</f>
        <v/>
      </c>
      <c r="AI118" s="43" t="str">
        <f ca="1">IF(AJ118="","",IF(INDEX(Data!$BR:$BR,MATCH(AJ118,Data!$A:$A,0),1)=0,"",INDEX(Data!$BR:$BR,MATCH(AJ118,Data!$A:$A,0),1)))</f>
        <v/>
      </c>
      <c r="AJ118" s="43" t="str" cm="1">
        <f t="array" aca="1" ref="AJ118" ca="1">IFERROR(_xlfn.SINGLE(INDEX(Data!$A$1:AQ$1009,_xlfn.AGGREGATE(15,6,(OFFSET(Data!$A$1,0,MATCH(AJ$6,Data!$1:$1,0)-1,1000,1)=IF(AJ$7="","Yes",AJ$7))/(OFFSET(Data!$A$1,0,MATCH(AJ$6,Data!$1:$1,0)-1,1000,1)=IF(AJ$7="","Yes",AJ$7))*ROW(Data!$C$1:$C$1009),ROW(AJ118)-ROW(AJ$7)),1)),"")</f>
        <v/>
      </c>
      <c r="AK118" s="43" t="str">
        <f ca="1">IF(AL118="","",IF(INDEX(Data!$BR:$BR,MATCH(AL118,Data!$A:$A,0),1)=0,"",INDEX(Data!$BR:$BR,MATCH(AL118,Data!$A:$A,0),1)))</f>
        <v/>
      </c>
      <c r="AL118" s="43" t="str" cm="1">
        <f t="array" aca="1" ref="AL118" ca="1">IFERROR(_xlfn.SINGLE(INDEX(Data!$A$1:AS$1009,_xlfn.AGGREGATE(15,6,(OFFSET(Data!$A$1,0,MATCH(AL$6,Data!$1:$1,0)-1,1000,1)=IF(AL$7="","Yes",AL$7))/(OFFSET(Data!$A$1,0,MATCH(AL$6,Data!$1:$1,0)-1,1000,1)=IF(AL$7="","Yes",AL$7))*ROW(Data!$C$1:$C$1009),ROW(AL118)-ROW(AL$7)),1)),"")</f>
        <v/>
      </c>
      <c r="AM118" s="43" t="str">
        <f ca="1">IF(AN118="","",IF(INDEX(Data!$BR:$BR,MATCH(AN118,Data!$A:$A,0),1)=0,"",INDEX(Data!$BR:$BR,MATCH(AN118,Data!$A:$A,0),1)))</f>
        <v/>
      </c>
      <c r="AN118" s="43" t="str" cm="1">
        <f t="array" aca="1" ref="AN118" ca="1">IFERROR(_xlfn.SINGLE(INDEX(Data!$A$1:AU$1009,_xlfn.AGGREGATE(15,6,(OFFSET(Data!$A$1,0,MATCH(AN$6,Data!$1:$1,0)-1,1000,1)=IF(AN$7="","Yes",AN$7))/(OFFSET(Data!$A$1,0,MATCH(AN$6,Data!$1:$1,0)-1,1000,1)=IF(AN$7="","Yes",AN$7))*ROW(Data!$C$1:$C$1009),ROW(AN118)-ROW(AN$7)),1)),"")</f>
        <v/>
      </c>
    </row>
    <row r="119" spans="1:40" x14ac:dyDescent="0.4">
      <c r="A119" s="43" t="str">
        <f ca="1">IF(B119="","",IF(INDEX(Data!$BR:$BR,MATCH(B119,Data!$A:$A,0),1)=0,"",INDEX(Data!$BR:$BR,MATCH(B119,Data!$A:$A,0),1)))</f>
        <v/>
      </c>
      <c r="B119" s="43" t="str" cm="1">
        <f t="array" aca="1" ref="B119" ca="1">IFERROR(_xlfn.SINGLE(INDEX(Data!A$1:$A$1007,_xlfn.AGGREGATE(15,6,(OFFSET(Data!$A$1,0,MATCH(B$6,Data!$1:$1,0)-1,1000,1)=IF(B$7="","Yes",B$7))/(OFFSET(Data!$A$1,0,MATCH(B$6,Data!$1:$1,0)-1,1000,1)=IF(B$7="","Yes",B$7))*ROW(Data!$C$1:$C$1007),ROW(B119)-ROW(B$7)),1)),"")</f>
        <v/>
      </c>
      <c r="C119" s="43" t="str">
        <f ca="1">IF(D119="","",IF(INDEX(Data!$BR:$BR,MATCH(D119,Data!$A:$A,0),1)=0,"",INDEX(Data!$BR:$BR,MATCH(D119,Data!$A:$A,0),1)))</f>
        <v/>
      </c>
      <c r="D119" s="43" t="str" cm="1">
        <f t="array" aca="1" ref="D119" ca="1">IFERROR(_xlfn.SINGLE(INDEX(Data!$A$1:C$1007,_xlfn.AGGREGATE(15,6,(OFFSET(Data!$A$1,0,MATCH(D$6,Data!$1:$1,0)-1,1000,1)=IF(D$7="","Yes",D$7))/(OFFSET(Data!$A$1,0,MATCH(D$6,Data!$1:$1,0)-1,1000,1)=IF(D$7="","Yes",D$7))*ROW(Data!$C$1:$C$1007),ROW(D119)-ROW(D$7)),1)),"")</f>
        <v/>
      </c>
      <c r="E119" s="43" t="str">
        <f ca="1">IF(F119="","",IF(INDEX(Data!$BR:$BR,MATCH(F119,Data!$A:$A,0),1)=0,"",INDEX(Data!$BR:$BR,MATCH(F119,Data!$A:$A,0),1)))</f>
        <v/>
      </c>
      <c r="F119" s="43" t="str" cm="1">
        <f t="array" aca="1" ref="F119" ca="1">IFERROR(_xlfn.SINGLE(INDEX(Data!$A$1:E$1009,_xlfn.AGGREGATE(15,6,(OFFSET(Data!$A$1,0,MATCH(F$6,Data!$1:$1,0)-1,1000,1)=IF(F$7="","Yes",F$7))/(OFFSET(Data!$A$1,0,MATCH(F$6,Data!$1:$1,0)-1,1000,1)=IF(F$7="","Yes",F$7))*ROW(Data!$C$1:$C$1009),ROW(F119)-ROW(F$7)),1)),"")</f>
        <v/>
      </c>
      <c r="G119" s="43" t="str">
        <f ca="1">IF(H119="","",IF(INDEX(Data!$BR:$BR,MATCH(H119,Data!$A:$A,0),1)=0,"",INDEX(Data!$BR:$BR,MATCH(H119,Data!$A:$A,0),1)))</f>
        <v/>
      </c>
      <c r="H119" s="43" t="str" cm="1">
        <f t="array" aca="1" ref="H119" ca="1">IFERROR(_xlfn.SINGLE(INDEX(Data!$A$1:G$1009,_xlfn.AGGREGATE(15,6,(OFFSET(Data!$A$1,0,MATCH(H$6,Data!$1:$1,0)-1,1000,1)=IF(H$7="","Yes",H$7))/(OFFSET(Data!$A$1,0,MATCH(H$6,Data!$1:$1,0)-1,1000,1)=IF(H$7="","Yes",H$7))*ROW(Data!$C$1:$C$1009),ROW(H119)-ROW(H$7)),1)),"")</f>
        <v/>
      </c>
      <c r="I119" s="43" t="str">
        <f ca="1">IF(J119="","",IF(INDEX(Data!$BR:$BR,MATCH(J119,Data!$A:$A,0),1)=0,"",INDEX(Data!$BR:$BR,MATCH(J119,Data!$A:$A,0),1)))</f>
        <v/>
      </c>
      <c r="J119" s="43" t="str" cm="1">
        <f t="array" aca="1" ref="J119" ca="1">IFERROR(_xlfn.SINGLE(INDEX(Data!$A$1:J$1009,_xlfn.AGGREGATE(15,6,(OFFSET(Data!$A$1,0,MATCH(J$6,Data!$1:$1,0)-1,1000,1)=IF(J$7="","Yes",J$7))/(OFFSET(Data!$A$1,0,MATCH(J$6,Data!$1:$1,0)-1,1000,1)=IF(J$7="","Yes",J$7))*ROW(Data!$C$1:$C$1009),ROW(J119)-ROW(J$7)),1)),"")</f>
        <v/>
      </c>
      <c r="K119" s="43" t="str">
        <f ca="1">IF(L119="","",IF(INDEX(Data!$BR:$BR,MATCH(L119,Data!$A:$A,0),1)=0,"",INDEX(Data!$BR:$BR,MATCH(L119,Data!$A:$A,0),1)))</f>
        <v/>
      </c>
      <c r="L119" s="43" t="str" cm="1">
        <f t="array" aca="1" ref="L119" ca="1">IFERROR(_xlfn.SINGLE(INDEX(Data!$A$1:L$1009,_xlfn.AGGREGATE(15,6,(OFFSET(Data!$A$1,0,MATCH(L$6,Data!$1:$1,0)-1,1000,1)=IF(L$7="","Yes",L$7))/(OFFSET(Data!$A$1,0,MATCH(L$6,Data!$1:$1,0)-1,1000,1)=IF(L$7="","Yes",L$7))*ROW(Data!$C$1:$C$1009),ROW(L119)-ROW(L$7)),1)),"")</f>
        <v/>
      </c>
      <c r="M119" s="43" t="str">
        <f ca="1">IF(N119="","",IF(INDEX(Data!$BR:$BR,MATCH(N119,Data!$A:$A,0),1)=0,"",INDEX(Data!$BR:$BR,MATCH(N119,Data!$A:$A,0),1)))</f>
        <v/>
      </c>
      <c r="N119" s="43" t="str" cm="1">
        <f t="array" aca="1" ref="N119" ca="1">IFERROR(_xlfn.SINGLE(INDEX(Data!$A$1:N$1009,_xlfn.AGGREGATE(15,6,(OFFSET(Data!$A$1,0,MATCH(N$6,Data!$1:$1,0)-1,1000,1)=IF(N$7="","Yes",N$7))/(OFFSET(Data!$A$1,0,MATCH(N$6,Data!$1:$1,0)-1,1000,1)=IF(N$7="","Yes",N$7))*ROW(Data!$C$1:$C$1009),ROW(N119)-ROW(N$7)),1)),"")</f>
        <v/>
      </c>
      <c r="O119" s="43" t="str">
        <f ca="1">IF(P119="","",IF(INDEX(Data!$BR:$BR,MATCH(P119,Data!$A:$A,0),1)=0,"",INDEX(Data!$BR:$BR,MATCH(P119,Data!$A:$A,0),1)))</f>
        <v/>
      </c>
      <c r="P119" s="43" t="str" cm="1">
        <f t="array" aca="1" ref="P119" ca="1">IFERROR(_xlfn.SINGLE(INDEX(Data!$A$1:Q$1009,_xlfn.AGGREGATE(15,6,(OFFSET(Data!$A$1,0,MATCH(P$6,Data!$1:$1,0)-1,1000,1)=IF(P$7="","Yes",P$7))/(OFFSET(Data!$A$1,0,MATCH(P$6,Data!$1:$1,0)-1,1000,1)=IF(P$7="","Yes",P$7))*ROW(Data!$C$1:$C$1009),ROW(P119)-ROW(P$7)),1)),"")</f>
        <v/>
      </c>
      <c r="Q119" s="43" t="str">
        <f ca="1">IF(R119="","",IF(INDEX(Data!$BR:$BR,MATCH(R119,Data!$A:$A,0),1)=0,"",INDEX(Data!$BR:$BR,MATCH(R119,Data!$A:$A,0),1)))</f>
        <v/>
      </c>
      <c r="R119" s="43" t="str" cm="1">
        <f t="array" aca="1" ref="R119" ca="1">IFERROR(_xlfn.SINGLE(INDEX(Data!$A$1:R$1009,_xlfn.AGGREGATE(15,6,(OFFSET(Data!$A$1,0,MATCH(R$6,Data!$1:$1,0)-1,1000,1)=IF(R$7="","Yes",R$7))/(OFFSET(Data!$A$1,0,MATCH(R$6,Data!$1:$1,0)-1,1000,1)=IF(R$7="","Yes",R$7))*ROW(Data!$C$1:$C$1009),ROW(R119)-ROW(R$7)),1)),"")</f>
        <v>Sundance TV</v>
      </c>
      <c r="S119" s="43" t="str">
        <f ca="1">IF(T119="","",IF(INDEX(Data!$BR:$BR,MATCH(T119,Data!$A:$A,0),1)=0,"",INDEX(Data!$BR:$BR,MATCH(T119,Data!$A:$A,0),1)))</f>
        <v/>
      </c>
      <c r="T119" s="43" t="str" cm="1">
        <f t="array" aca="1" ref="T119" ca="1">IFERROR(_xlfn.SINGLE(INDEX(Data!$A$1:S$1009,_xlfn.AGGREGATE(15,6,(OFFSET(Data!$A$1,0,MATCH(T$6,Data!$1:$1,0)-1,1000,1)=IF(T$7="","Yes",T$7))/(OFFSET(Data!$A$1,0,MATCH(T$6,Data!$1:$1,0)-1,1000,1)=IF(T$7="","Yes",T$7))*ROW(Data!$C$1:$C$1009),ROW(T119)-ROW(T$7)),1)),"")</f>
        <v>Sportsman Channel</v>
      </c>
      <c r="U119" s="43" t="str">
        <f ca="1">IF(V119="","",IF(INDEX(Data!$BR:$BR,MATCH(V119,Data!$A:$A,0),1)=0,"",INDEX(Data!$BR:$BR,MATCH(V119,Data!$A:$A,0),1)))</f>
        <v/>
      </c>
      <c r="V119" s="43" t="str" cm="1">
        <f t="array" aca="1" ref="V119" ca="1">IFERROR(_xlfn.SINGLE(INDEX(Data!$A$1:T$1009,_xlfn.AGGREGATE(15,6,(OFFSET(Data!$A$1,0,MATCH(V$6,Data!$1:$1,0)-1,1000,1)=IF(V$7="","Yes",V$7))/(OFFSET(Data!$A$1,0,MATCH(V$6,Data!$1:$1,0)-1,1000,1)=IF(V$7="","Yes",V$7))*ROW(Data!$C$1:$C$1009),ROW(V119)-ROW(V$7)),1)),"")</f>
        <v>Reelz</v>
      </c>
      <c r="W119" s="43" t="str">
        <f ca="1">IF(X119="","",IF(INDEX(Data!$BR:$BR,MATCH(X119,Data!$A:$A,0),1)=0,"",INDEX(Data!$BR:$BR,MATCH(X119,Data!$A:$A,0),1)))</f>
        <v/>
      </c>
      <c r="X119" s="43" t="str" cm="1">
        <f t="array" aca="1" ref="X119" ca="1">IFERROR(_xlfn.SINGLE(INDEX(Data!$A$1:Y$1009,_xlfn.AGGREGATE(15,6,(OFFSET(Data!$A$1,0,MATCH(X$6,Data!$1:$1,0)-1,1000,1)=IF(X$7="","Yes",X$7))/(OFFSET(Data!$A$1,0,MATCH(X$6,Data!$1:$1,0)-1,1000,1)=IF(X$7="","Yes",X$7))*ROW(Data!$C$1:$C$1009),ROW(X119)-ROW(X$7)),1)),"")</f>
        <v/>
      </c>
      <c r="Y119" s="43" t="str">
        <f ca="1">IF(Z119="","",IF(INDEX(Data!$BR:$BR,MATCH(Z119,Data!$A:$A,0),1)=0,"",INDEX(Data!$BR:$BR,MATCH(Z119,Data!$A:$A,0),1)))</f>
        <v/>
      </c>
      <c r="Z119" s="43" t="str" cm="1">
        <f t="array" aca="1" ref="Z119" ca="1">IFERROR(_xlfn.SINGLE(INDEX(Data!$A$1:AA$1009,_xlfn.AGGREGATE(15,6,(OFFSET(Data!$A$1,0,MATCH(Z$6,Data!$1:$1,0)-1,1000,1)=IF(Z$7="","Yes",Z$7))/(OFFSET(Data!$A$1,0,MATCH(Z$6,Data!$1:$1,0)-1,1000,1)=IF(Z$7="","Yes",Z$7))*ROW(Data!$C$1:$C$1009),ROW(Z119)-ROW(Z$7)),1)),"")</f>
        <v/>
      </c>
      <c r="AA119" s="43" t="str">
        <f ca="1">IF(AB119="","",IF(INDEX(Data!$BR:$BR,MATCH(AB119,Data!$A:$A,0),1)=0,"",INDEX(Data!$BR:$BR,MATCH(AB119,Data!$A:$A,0),1)))</f>
        <v/>
      </c>
      <c r="AB119" s="43" t="str" cm="1">
        <f t="array" aca="1" ref="AB119" ca="1">IFERROR(_xlfn.SINGLE(INDEX(Data!$A$1:AC$1009,_xlfn.AGGREGATE(15,6,(OFFSET(Data!$A$1,0,MATCH(AB$6,Data!$1:$1,0)-1,1000,1)=IF(AB$7="","Yes",AB$7))/(OFFSET(Data!$A$1,0,MATCH(AB$6,Data!$1:$1,0)-1,1000,1)=IF(AB$7="","Yes",AB$7))*ROW(Data!$C$1:$C$1009),ROW(AB119)-ROW(AB$7)),1)),"")</f>
        <v/>
      </c>
      <c r="AC119" s="43" t="str">
        <f ca="1">IF(AD119="","",IF(INDEX(Data!$BR:$BR,MATCH(AD119,Data!$A:$A,0),1)=0,"",INDEX(Data!$BR:$BR,MATCH(AD119,Data!$A:$A,0),1)))</f>
        <v/>
      </c>
      <c r="AD119" s="43" t="str" cm="1">
        <f t="array" aca="1" ref="AD119" ca="1">IFERROR(_xlfn.SINGLE(INDEX(Data!$A$1:AE$1009,_xlfn.AGGREGATE(15,6,(OFFSET(Data!$A$1,0,MATCH(AD$6,Data!$1:$1,0)-1,1000,1)=IF(AD$7="","Yes",AD$7))/(OFFSET(Data!$A$1,0,MATCH(AD$6,Data!$1:$1,0)-1,1000,1)=IF(AD$7="","Yes",AD$7))*ROW(Data!$C$1:$C$1009),ROW(AD119)-ROW(AD$7)),1)),"")</f>
        <v/>
      </c>
      <c r="AE119" s="43" t="str">
        <f ca="1">IF(AF119="","",IF(INDEX(Data!$BR:$BR,MATCH(AF119,Data!$A:$A,0),1)=0,"",INDEX(Data!$BR:$BR,MATCH(AF119,Data!$A:$A,0),1)))</f>
        <v/>
      </c>
      <c r="AF119" s="43" t="str" cm="1">
        <f t="array" aca="1" ref="AF119" ca="1">IFERROR(_xlfn.SINGLE(INDEX(Data!$A$1:AM$1009,_xlfn.AGGREGATE(15,6,(OFFSET(Data!$A$1,0,MATCH(AF$6,Data!$1:$1,0)-1,1000,1)=IF(AF$7="","Yes",AF$7))/(OFFSET(Data!$A$1,0,MATCH(AF$6,Data!$1:$1,0)-1,1000,1)=IF(AF$7="","Yes",AF$7))*ROW(Data!$C$1:$C$1009),ROW(AF119)-ROW(AF$7)),1)),"")</f>
        <v/>
      </c>
      <c r="AG119" s="43" t="str">
        <f ca="1">IF(AH119="","",IF(INDEX(Data!$BR:$BR,MATCH(AH119,Data!$A:$A,0),1)=0,"",INDEX(Data!$BR:$BR,MATCH(AH119,Data!$A:$A,0),1)))</f>
        <v/>
      </c>
      <c r="AH119" s="43" t="str" cm="1">
        <f t="array" aca="1" ref="AH119" ca="1">IFERROR(_xlfn.SINGLE(INDEX(Data!$A$1:AO$1009,_xlfn.AGGREGATE(15,6,(OFFSET(Data!$A$1,0,MATCH(AH$6,Data!$1:$1,0)-1,1000,1)=IF(AH$7="","Yes",AH$7))/(OFFSET(Data!$A$1,0,MATCH(AH$6,Data!$1:$1,0)-1,1000,1)=IF(AH$7="","Yes",AH$7))*ROW(Data!$C$1:$C$1009),ROW(AH119)-ROW(AH$7)),1)),"")</f>
        <v/>
      </c>
      <c r="AI119" s="43" t="str">
        <f ca="1">IF(AJ119="","",IF(INDEX(Data!$BR:$BR,MATCH(AJ119,Data!$A:$A,0),1)=0,"",INDEX(Data!$BR:$BR,MATCH(AJ119,Data!$A:$A,0),1)))</f>
        <v/>
      </c>
      <c r="AJ119" s="43" t="str" cm="1">
        <f t="array" aca="1" ref="AJ119" ca="1">IFERROR(_xlfn.SINGLE(INDEX(Data!$A$1:AQ$1009,_xlfn.AGGREGATE(15,6,(OFFSET(Data!$A$1,0,MATCH(AJ$6,Data!$1:$1,0)-1,1000,1)=IF(AJ$7="","Yes",AJ$7))/(OFFSET(Data!$A$1,0,MATCH(AJ$6,Data!$1:$1,0)-1,1000,1)=IF(AJ$7="","Yes",AJ$7))*ROW(Data!$C$1:$C$1009),ROW(AJ119)-ROW(AJ$7)),1)),"")</f>
        <v/>
      </c>
      <c r="AK119" s="43" t="str">
        <f ca="1">IF(AL119="","",IF(INDEX(Data!$BR:$BR,MATCH(AL119,Data!$A:$A,0),1)=0,"",INDEX(Data!$BR:$BR,MATCH(AL119,Data!$A:$A,0),1)))</f>
        <v/>
      </c>
      <c r="AL119" s="43" t="str" cm="1">
        <f t="array" aca="1" ref="AL119" ca="1">IFERROR(_xlfn.SINGLE(INDEX(Data!$A$1:AS$1009,_xlfn.AGGREGATE(15,6,(OFFSET(Data!$A$1,0,MATCH(AL$6,Data!$1:$1,0)-1,1000,1)=IF(AL$7="","Yes",AL$7))/(OFFSET(Data!$A$1,0,MATCH(AL$6,Data!$1:$1,0)-1,1000,1)=IF(AL$7="","Yes",AL$7))*ROW(Data!$C$1:$C$1009),ROW(AL119)-ROW(AL$7)),1)),"")</f>
        <v/>
      </c>
      <c r="AM119" s="43" t="str">
        <f ca="1">IF(AN119="","",IF(INDEX(Data!$BR:$BR,MATCH(AN119,Data!$A:$A,0),1)=0,"",INDEX(Data!$BR:$BR,MATCH(AN119,Data!$A:$A,0),1)))</f>
        <v/>
      </c>
      <c r="AN119" s="43" t="str" cm="1">
        <f t="array" aca="1" ref="AN119" ca="1">IFERROR(_xlfn.SINGLE(INDEX(Data!$A$1:AU$1009,_xlfn.AGGREGATE(15,6,(OFFSET(Data!$A$1,0,MATCH(AN$6,Data!$1:$1,0)-1,1000,1)=IF(AN$7="","Yes",AN$7))/(OFFSET(Data!$A$1,0,MATCH(AN$6,Data!$1:$1,0)-1,1000,1)=IF(AN$7="","Yes",AN$7))*ROW(Data!$C$1:$C$1009),ROW(AN119)-ROW(AN$7)),1)),"")</f>
        <v/>
      </c>
    </row>
    <row r="120" spans="1:40" ht="24" x14ac:dyDescent="0.4">
      <c r="A120" s="43" t="str">
        <f ca="1">IF(B120="","",IF(INDEX(Data!$BR:$BR,MATCH(B120,Data!$A:$A,0),1)=0,"",INDEX(Data!$BR:$BR,MATCH(B120,Data!$A:$A,0),1)))</f>
        <v/>
      </c>
      <c r="B120" s="43" t="str" cm="1">
        <f t="array" aca="1" ref="B120" ca="1">IFERROR(_xlfn.SINGLE(INDEX(Data!A$1:$A$1007,_xlfn.AGGREGATE(15,6,(OFFSET(Data!$A$1,0,MATCH(B$6,Data!$1:$1,0)-1,1000,1)=IF(B$7="","Yes",B$7))/(OFFSET(Data!$A$1,0,MATCH(B$6,Data!$1:$1,0)-1,1000,1)=IF(B$7="","Yes",B$7))*ROW(Data!$C$1:$C$1007),ROW(B120)-ROW(B$7)),1)),"")</f>
        <v/>
      </c>
      <c r="C120" s="43" t="str">
        <f ca="1">IF(D120="","",IF(INDEX(Data!$BR:$BR,MATCH(D120,Data!$A:$A,0),1)=0,"",INDEX(Data!$BR:$BR,MATCH(D120,Data!$A:$A,0),1)))</f>
        <v/>
      </c>
      <c r="D120" s="43" t="str" cm="1">
        <f t="array" aca="1" ref="D120" ca="1">IFERROR(_xlfn.SINGLE(INDEX(Data!$A$1:C$1007,_xlfn.AGGREGATE(15,6,(OFFSET(Data!$A$1,0,MATCH(D$6,Data!$1:$1,0)-1,1000,1)=IF(D$7="","Yes",D$7))/(OFFSET(Data!$A$1,0,MATCH(D$6,Data!$1:$1,0)-1,1000,1)=IF(D$7="","Yes",D$7))*ROW(Data!$C$1:$C$1007),ROW(D120)-ROW(D$7)),1)),"")</f>
        <v/>
      </c>
      <c r="E120" s="43" t="str">
        <f ca="1">IF(F120="","",IF(INDEX(Data!$BR:$BR,MATCH(F120,Data!$A:$A,0),1)=0,"",INDEX(Data!$BR:$BR,MATCH(F120,Data!$A:$A,0),1)))</f>
        <v/>
      </c>
      <c r="F120" s="43" t="str" cm="1">
        <f t="array" aca="1" ref="F120" ca="1">IFERROR(_xlfn.SINGLE(INDEX(Data!$A$1:E$1009,_xlfn.AGGREGATE(15,6,(OFFSET(Data!$A$1,0,MATCH(F$6,Data!$1:$1,0)-1,1000,1)=IF(F$7="","Yes",F$7))/(OFFSET(Data!$A$1,0,MATCH(F$6,Data!$1:$1,0)-1,1000,1)=IF(F$7="","Yes",F$7))*ROW(Data!$C$1:$C$1009),ROW(F120)-ROW(F$7)),1)),"")</f>
        <v/>
      </c>
      <c r="G120" s="43" t="str">
        <f ca="1">IF(H120="","",IF(INDEX(Data!$BR:$BR,MATCH(H120,Data!$A:$A,0),1)=0,"",INDEX(Data!$BR:$BR,MATCH(H120,Data!$A:$A,0),1)))</f>
        <v/>
      </c>
      <c r="H120" s="43" t="str" cm="1">
        <f t="array" aca="1" ref="H120" ca="1">IFERROR(_xlfn.SINGLE(INDEX(Data!$A$1:G$1009,_xlfn.AGGREGATE(15,6,(OFFSET(Data!$A$1,0,MATCH(H$6,Data!$1:$1,0)-1,1000,1)=IF(H$7="","Yes",H$7))/(OFFSET(Data!$A$1,0,MATCH(H$6,Data!$1:$1,0)-1,1000,1)=IF(H$7="","Yes",H$7))*ROW(Data!$C$1:$C$1009),ROW(H120)-ROW(H$7)),1)),"")</f>
        <v/>
      </c>
      <c r="I120" s="43" t="str">
        <f ca="1">IF(J120="","",IF(INDEX(Data!$BR:$BR,MATCH(J120,Data!$A:$A,0),1)=0,"",INDEX(Data!$BR:$BR,MATCH(J120,Data!$A:$A,0),1)))</f>
        <v/>
      </c>
      <c r="J120" s="43" t="str" cm="1">
        <f t="array" aca="1" ref="J120" ca="1">IFERROR(_xlfn.SINGLE(INDEX(Data!$A$1:J$1009,_xlfn.AGGREGATE(15,6,(OFFSET(Data!$A$1,0,MATCH(J$6,Data!$1:$1,0)-1,1000,1)=IF(J$7="","Yes",J$7))/(OFFSET(Data!$A$1,0,MATCH(J$6,Data!$1:$1,0)-1,1000,1)=IF(J$7="","Yes",J$7))*ROW(Data!$C$1:$C$1009),ROW(J120)-ROW(J$7)),1)),"")</f>
        <v/>
      </c>
      <c r="K120" s="43" t="str">
        <f ca="1">IF(L120="","",IF(INDEX(Data!$BR:$BR,MATCH(L120,Data!$A:$A,0),1)=0,"",INDEX(Data!$BR:$BR,MATCH(L120,Data!$A:$A,0),1)))</f>
        <v/>
      </c>
      <c r="L120" s="43" t="str" cm="1">
        <f t="array" aca="1" ref="L120" ca="1">IFERROR(_xlfn.SINGLE(INDEX(Data!$A$1:L$1009,_xlfn.AGGREGATE(15,6,(OFFSET(Data!$A$1,0,MATCH(L$6,Data!$1:$1,0)-1,1000,1)=IF(L$7="","Yes",L$7))/(OFFSET(Data!$A$1,0,MATCH(L$6,Data!$1:$1,0)-1,1000,1)=IF(L$7="","Yes",L$7))*ROW(Data!$C$1:$C$1009),ROW(L120)-ROW(L$7)),1)),"")</f>
        <v/>
      </c>
      <c r="M120" s="43" t="str">
        <f ca="1">IF(N120="","",IF(INDEX(Data!$BR:$BR,MATCH(N120,Data!$A:$A,0),1)=0,"",INDEX(Data!$BR:$BR,MATCH(N120,Data!$A:$A,0),1)))</f>
        <v/>
      </c>
      <c r="N120" s="43" t="str" cm="1">
        <f t="array" aca="1" ref="N120" ca="1">IFERROR(_xlfn.SINGLE(INDEX(Data!$A$1:N$1009,_xlfn.AGGREGATE(15,6,(OFFSET(Data!$A$1,0,MATCH(N$6,Data!$1:$1,0)-1,1000,1)=IF(N$7="","Yes",N$7))/(OFFSET(Data!$A$1,0,MATCH(N$6,Data!$1:$1,0)-1,1000,1)=IF(N$7="","Yes",N$7))*ROW(Data!$C$1:$C$1009),ROW(N120)-ROW(N$7)),1)),"")</f>
        <v/>
      </c>
      <c r="O120" s="43" t="str">
        <f ca="1">IF(P120="","",IF(INDEX(Data!$BR:$BR,MATCH(P120,Data!$A:$A,0),1)=0,"",INDEX(Data!$BR:$BR,MATCH(P120,Data!$A:$A,0),1)))</f>
        <v/>
      </c>
      <c r="P120" s="43" t="str" cm="1">
        <f t="array" aca="1" ref="P120" ca="1">IFERROR(_xlfn.SINGLE(INDEX(Data!$A$1:Q$1009,_xlfn.AGGREGATE(15,6,(OFFSET(Data!$A$1,0,MATCH(P$6,Data!$1:$1,0)-1,1000,1)=IF(P$7="","Yes",P$7))/(OFFSET(Data!$A$1,0,MATCH(P$6,Data!$1:$1,0)-1,1000,1)=IF(P$7="","Yes",P$7))*ROW(Data!$C$1:$C$1009),ROW(P120)-ROW(P$7)),1)),"")</f>
        <v/>
      </c>
      <c r="Q120" s="43" t="str">
        <f ca="1">IF(R120="","",IF(INDEX(Data!$BR:$BR,MATCH(R120,Data!$A:$A,0),1)=0,"",INDEX(Data!$BR:$BR,MATCH(R120,Data!$A:$A,0),1)))</f>
        <v/>
      </c>
      <c r="R120" s="43" t="str" cm="1">
        <f t="array" aca="1" ref="R120" ca="1">IFERROR(_xlfn.SINGLE(INDEX(Data!$A$1:R$1009,_xlfn.AGGREGATE(15,6,(OFFSET(Data!$A$1,0,MATCH(R$6,Data!$1:$1,0)-1,1000,1)=IF(R$7="","Yes",R$7))/(OFFSET(Data!$A$1,0,MATCH(R$6,Data!$1:$1,0)-1,1000,1)=IF(R$7="","Yes",R$7))*ROW(Data!$C$1:$C$1009),ROW(R120)-ROW(R$7)),1)),"")</f>
        <v>Syfy</v>
      </c>
      <c r="S120" s="43" t="str">
        <f ca="1">IF(T120="","",IF(INDEX(Data!$BR:$BR,MATCH(T120,Data!$A:$A,0),1)=0,"",INDEX(Data!$BR:$BR,MATCH(T120,Data!$A:$A,0),1)))</f>
        <v/>
      </c>
      <c r="T120" s="43" t="str" cm="1">
        <f t="array" aca="1" ref="T120" ca="1">IFERROR(_xlfn.SINGLE(INDEX(Data!$A$1:S$1009,_xlfn.AGGREGATE(15,6,(OFFSET(Data!$A$1,0,MATCH(T$6,Data!$1:$1,0)-1,1000,1)=IF(T$7="","Yes",T$7))/(OFFSET(Data!$A$1,0,MATCH(T$6,Data!$1:$1,0)-1,1000,1)=IF(T$7="","Yes",T$7))*ROW(Data!$C$1:$C$1009),ROW(T120)-ROW(T$7)),1)),"")</f>
        <v>STARZ ENCORE Action</v>
      </c>
      <c r="U120" s="43" t="str">
        <f ca="1">IF(V120="","",IF(INDEX(Data!$BR:$BR,MATCH(V120,Data!$A:$A,0),1)=0,"",INDEX(Data!$BR:$BR,MATCH(V120,Data!$A:$A,0),1)))</f>
        <v/>
      </c>
      <c r="V120" s="43" t="str" cm="1">
        <f t="array" aca="1" ref="V120" ca="1">IFERROR(_xlfn.SINGLE(INDEX(Data!$A$1:T$1009,_xlfn.AGGREGATE(15,6,(OFFSET(Data!$A$1,0,MATCH(V$6,Data!$1:$1,0)-1,1000,1)=IF(V$7="","Yes",V$7))/(OFFSET(Data!$A$1,0,MATCH(V$6,Data!$1:$1,0)-1,1000,1)=IF(V$7="","Yes",V$7))*ROW(Data!$C$1:$C$1009),ROW(V120)-ROW(V$7)),1)),"")</f>
        <v>Revolt</v>
      </c>
      <c r="W120" s="43" t="str">
        <f ca="1">IF(X120="","",IF(INDEX(Data!$BR:$BR,MATCH(X120,Data!$A:$A,0),1)=0,"",INDEX(Data!$BR:$BR,MATCH(X120,Data!$A:$A,0),1)))</f>
        <v/>
      </c>
      <c r="X120" s="43" t="str" cm="1">
        <f t="array" aca="1" ref="X120" ca="1">IFERROR(_xlfn.SINGLE(INDEX(Data!$A$1:Y$1009,_xlfn.AGGREGATE(15,6,(OFFSET(Data!$A$1,0,MATCH(X$6,Data!$1:$1,0)-1,1000,1)=IF(X$7="","Yes",X$7))/(OFFSET(Data!$A$1,0,MATCH(X$6,Data!$1:$1,0)-1,1000,1)=IF(X$7="","Yes",X$7))*ROW(Data!$C$1:$C$1009),ROW(X120)-ROW(X$7)),1)),"")</f>
        <v/>
      </c>
      <c r="Y120" s="43" t="str">
        <f ca="1">IF(Z120="","",IF(INDEX(Data!$BR:$BR,MATCH(Z120,Data!$A:$A,0),1)=0,"",INDEX(Data!$BR:$BR,MATCH(Z120,Data!$A:$A,0),1)))</f>
        <v/>
      </c>
      <c r="Z120" s="43" t="str" cm="1">
        <f t="array" aca="1" ref="Z120" ca="1">IFERROR(_xlfn.SINGLE(INDEX(Data!$A$1:AA$1009,_xlfn.AGGREGATE(15,6,(OFFSET(Data!$A$1,0,MATCH(Z$6,Data!$1:$1,0)-1,1000,1)=IF(Z$7="","Yes",Z$7))/(OFFSET(Data!$A$1,0,MATCH(Z$6,Data!$1:$1,0)-1,1000,1)=IF(Z$7="","Yes",Z$7))*ROW(Data!$C$1:$C$1009),ROW(Z120)-ROW(Z$7)),1)),"")</f>
        <v/>
      </c>
      <c r="AA120" s="43" t="str">
        <f ca="1">IF(AB120="","",IF(INDEX(Data!$BR:$BR,MATCH(AB120,Data!$A:$A,0),1)=0,"",INDEX(Data!$BR:$BR,MATCH(AB120,Data!$A:$A,0),1)))</f>
        <v/>
      </c>
      <c r="AB120" s="43" t="str" cm="1">
        <f t="array" aca="1" ref="AB120" ca="1">IFERROR(_xlfn.SINGLE(INDEX(Data!$A$1:AC$1009,_xlfn.AGGREGATE(15,6,(OFFSET(Data!$A$1,0,MATCH(AB$6,Data!$1:$1,0)-1,1000,1)=IF(AB$7="","Yes",AB$7))/(OFFSET(Data!$A$1,0,MATCH(AB$6,Data!$1:$1,0)-1,1000,1)=IF(AB$7="","Yes",AB$7))*ROW(Data!$C$1:$C$1009),ROW(AB120)-ROW(AB$7)),1)),"")</f>
        <v/>
      </c>
      <c r="AC120" s="43" t="str">
        <f ca="1">IF(AD120="","",IF(INDEX(Data!$BR:$BR,MATCH(AD120,Data!$A:$A,0),1)=0,"",INDEX(Data!$BR:$BR,MATCH(AD120,Data!$A:$A,0),1)))</f>
        <v/>
      </c>
      <c r="AD120" s="43" t="str" cm="1">
        <f t="array" aca="1" ref="AD120" ca="1">IFERROR(_xlfn.SINGLE(INDEX(Data!$A$1:AE$1009,_xlfn.AGGREGATE(15,6,(OFFSET(Data!$A$1,0,MATCH(AD$6,Data!$1:$1,0)-1,1000,1)=IF(AD$7="","Yes",AD$7))/(OFFSET(Data!$A$1,0,MATCH(AD$6,Data!$1:$1,0)-1,1000,1)=IF(AD$7="","Yes",AD$7))*ROW(Data!$C$1:$C$1009),ROW(AD120)-ROW(AD$7)),1)),"")</f>
        <v/>
      </c>
      <c r="AE120" s="43" t="str">
        <f ca="1">IF(AF120="","",IF(INDEX(Data!$BR:$BR,MATCH(AF120,Data!$A:$A,0),1)=0,"",INDEX(Data!$BR:$BR,MATCH(AF120,Data!$A:$A,0),1)))</f>
        <v/>
      </c>
      <c r="AF120" s="43" t="str" cm="1">
        <f t="array" aca="1" ref="AF120" ca="1">IFERROR(_xlfn.SINGLE(INDEX(Data!$A$1:AM$1009,_xlfn.AGGREGATE(15,6,(OFFSET(Data!$A$1,0,MATCH(AF$6,Data!$1:$1,0)-1,1000,1)=IF(AF$7="","Yes",AF$7))/(OFFSET(Data!$A$1,0,MATCH(AF$6,Data!$1:$1,0)-1,1000,1)=IF(AF$7="","Yes",AF$7))*ROW(Data!$C$1:$C$1009),ROW(AF120)-ROW(AF$7)),1)),"")</f>
        <v/>
      </c>
      <c r="AG120" s="43" t="str">
        <f ca="1">IF(AH120="","",IF(INDEX(Data!$BR:$BR,MATCH(AH120,Data!$A:$A,0),1)=0,"",INDEX(Data!$BR:$BR,MATCH(AH120,Data!$A:$A,0),1)))</f>
        <v/>
      </c>
      <c r="AH120" s="43" t="str" cm="1">
        <f t="array" aca="1" ref="AH120" ca="1">IFERROR(_xlfn.SINGLE(INDEX(Data!$A$1:AO$1009,_xlfn.AGGREGATE(15,6,(OFFSET(Data!$A$1,0,MATCH(AH$6,Data!$1:$1,0)-1,1000,1)=IF(AH$7="","Yes",AH$7))/(OFFSET(Data!$A$1,0,MATCH(AH$6,Data!$1:$1,0)-1,1000,1)=IF(AH$7="","Yes",AH$7))*ROW(Data!$C$1:$C$1009),ROW(AH120)-ROW(AH$7)),1)),"")</f>
        <v/>
      </c>
      <c r="AI120" s="43" t="str">
        <f ca="1">IF(AJ120="","",IF(INDEX(Data!$BR:$BR,MATCH(AJ120,Data!$A:$A,0),1)=0,"",INDEX(Data!$BR:$BR,MATCH(AJ120,Data!$A:$A,0),1)))</f>
        <v/>
      </c>
      <c r="AJ120" s="43" t="str" cm="1">
        <f t="array" aca="1" ref="AJ120" ca="1">IFERROR(_xlfn.SINGLE(INDEX(Data!$A$1:AQ$1009,_xlfn.AGGREGATE(15,6,(OFFSET(Data!$A$1,0,MATCH(AJ$6,Data!$1:$1,0)-1,1000,1)=IF(AJ$7="","Yes",AJ$7))/(OFFSET(Data!$A$1,0,MATCH(AJ$6,Data!$1:$1,0)-1,1000,1)=IF(AJ$7="","Yes",AJ$7))*ROW(Data!$C$1:$C$1009),ROW(AJ120)-ROW(AJ$7)),1)),"")</f>
        <v/>
      </c>
      <c r="AK120" s="43" t="str">
        <f ca="1">IF(AL120="","",IF(INDEX(Data!$BR:$BR,MATCH(AL120,Data!$A:$A,0),1)=0,"",INDEX(Data!$BR:$BR,MATCH(AL120,Data!$A:$A,0),1)))</f>
        <v/>
      </c>
      <c r="AL120" s="43" t="str" cm="1">
        <f t="array" aca="1" ref="AL120" ca="1">IFERROR(_xlfn.SINGLE(INDEX(Data!$A$1:AS$1009,_xlfn.AGGREGATE(15,6,(OFFSET(Data!$A$1,0,MATCH(AL$6,Data!$1:$1,0)-1,1000,1)=IF(AL$7="","Yes",AL$7))/(OFFSET(Data!$A$1,0,MATCH(AL$6,Data!$1:$1,0)-1,1000,1)=IF(AL$7="","Yes",AL$7))*ROW(Data!$C$1:$C$1009),ROW(AL120)-ROW(AL$7)),1)),"")</f>
        <v/>
      </c>
      <c r="AM120" s="43" t="str">
        <f ca="1">IF(AN120="","",IF(INDEX(Data!$BR:$BR,MATCH(AN120,Data!$A:$A,0),1)=0,"",INDEX(Data!$BR:$BR,MATCH(AN120,Data!$A:$A,0),1)))</f>
        <v/>
      </c>
      <c r="AN120" s="43" t="str" cm="1">
        <f t="array" aca="1" ref="AN120" ca="1">IFERROR(_xlfn.SINGLE(INDEX(Data!$A$1:AU$1009,_xlfn.AGGREGATE(15,6,(OFFSET(Data!$A$1,0,MATCH(AN$6,Data!$1:$1,0)-1,1000,1)=IF(AN$7="","Yes",AN$7))/(OFFSET(Data!$A$1,0,MATCH(AN$6,Data!$1:$1,0)-1,1000,1)=IF(AN$7="","Yes",AN$7))*ROW(Data!$C$1:$C$1009),ROW(AN120)-ROW(AN$7)),1)),"")</f>
        <v/>
      </c>
    </row>
    <row r="121" spans="1:40" ht="24" x14ac:dyDescent="0.4">
      <c r="A121" s="43" t="str">
        <f ca="1">IF(B121="","",IF(INDEX(Data!$BR:$BR,MATCH(B121,Data!$A:$A,0),1)=0,"",INDEX(Data!$BR:$BR,MATCH(B121,Data!$A:$A,0),1)))</f>
        <v/>
      </c>
      <c r="B121" s="43" t="str" cm="1">
        <f t="array" aca="1" ref="B121" ca="1">IFERROR(_xlfn.SINGLE(INDEX(Data!A$1:$A$1007,_xlfn.AGGREGATE(15,6,(OFFSET(Data!$A$1,0,MATCH(B$6,Data!$1:$1,0)-1,1000,1)=IF(B$7="","Yes",B$7))/(OFFSET(Data!$A$1,0,MATCH(B$6,Data!$1:$1,0)-1,1000,1)=IF(B$7="","Yes",B$7))*ROW(Data!$C$1:$C$1007),ROW(B121)-ROW(B$7)),1)),"")</f>
        <v/>
      </c>
      <c r="C121" s="43" t="str">
        <f ca="1">IF(D121="","",IF(INDEX(Data!$BR:$BR,MATCH(D121,Data!$A:$A,0),1)=0,"",INDEX(Data!$BR:$BR,MATCH(D121,Data!$A:$A,0),1)))</f>
        <v/>
      </c>
      <c r="D121" s="43" t="str" cm="1">
        <f t="array" aca="1" ref="D121" ca="1">IFERROR(_xlfn.SINGLE(INDEX(Data!$A$1:C$1007,_xlfn.AGGREGATE(15,6,(OFFSET(Data!$A$1,0,MATCH(D$6,Data!$1:$1,0)-1,1000,1)=IF(D$7="","Yes",D$7))/(OFFSET(Data!$A$1,0,MATCH(D$6,Data!$1:$1,0)-1,1000,1)=IF(D$7="","Yes",D$7))*ROW(Data!$C$1:$C$1007),ROW(D121)-ROW(D$7)),1)),"")</f>
        <v/>
      </c>
      <c r="E121" s="43" t="str">
        <f ca="1">IF(F121="","",IF(INDEX(Data!$BR:$BR,MATCH(F121,Data!$A:$A,0),1)=0,"",INDEX(Data!$BR:$BR,MATCH(F121,Data!$A:$A,0),1)))</f>
        <v/>
      </c>
      <c r="F121" s="43" t="str" cm="1">
        <f t="array" aca="1" ref="F121" ca="1">IFERROR(_xlfn.SINGLE(INDEX(Data!$A$1:E$1009,_xlfn.AGGREGATE(15,6,(OFFSET(Data!$A$1,0,MATCH(F$6,Data!$1:$1,0)-1,1000,1)=IF(F$7="","Yes",F$7))/(OFFSET(Data!$A$1,0,MATCH(F$6,Data!$1:$1,0)-1,1000,1)=IF(F$7="","Yes",F$7))*ROW(Data!$C$1:$C$1009),ROW(F121)-ROW(F$7)),1)),"")</f>
        <v/>
      </c>
      <c r="G121" s="43" t="str">
        <f ca="1">IF(H121="","",IF(INDEX(Data!$BR:$BR,MATCH(H121,Data!$A:$A,0),1)=0,"",INDEX(Data!$BR:$BR,MATCH(H121,Data!$A:$A,0),1)))</f>
        <v/>
      </c>
      <c r="H121" s="43" t="str" cm="1">
        <f t="array" aca="1" ref="H121" ca="1">IFERROR(_xlfn.SINGLE(INDEX(Data!$A$1:G$1009,_xlfn.AGGREGATE(15,6,(OFFSET(Data!$A$1,0,MATCH(H$6,Data!$1:$1,0)-1,1000,1)=IF(H$7="","Yes",H$7))/(OFFSET(Data!$A$1,0,MATCH(H$6,Data!$1:$1,0)-1,1000,1)=IF(H$7="","Yes",H$7))*ROW(Data!$C$1:$C$1009),ROW(H121)-ROW(H$7)),1)),"")</f>
        <v/>
      </c>
      <c r="I121" s="43" t="str">
        <f ca="1">IF(J121="","",IF(INDEX(Data!$BR:$BR,MATCH(J121,Data!$A:$A,0),1)=0,"",INDEX(Data!$BR:$BR,MATCH(J121,Data!$A:$A,0),1)))</f>
        <v/>
      </c>
      <c r="J121" s="43" t="str" cm="1">
        <f t="array" aca="1" ref="J121" ca="1">IFERROR(_xlfn.SINGLE(INDEX(Data!$A$1:J$1009,_xlfn.AGGREGATE(15,6,(OFFSET(Data!$A$1,0,MATCH(J$6,Data!$1:$1,0)-1,1000,1)=IF(J$7="","Yes",J$7))/(OFFSET(Data!$A$1,0,MATCH(J$6,Data!$1:$1,0)-1,1000,1)=IF(J$7="","Yes",J$7))*ROW(Data!$C$1:$C$1009),ROW(J121)-ROW(J$7)),1)),"")</f>
        <v/>
      </c>
      <c r="K121" s="43" t="str">
        <f ca="1">IF(L121="","",IF(INDEX(Data!$BR:$BR,MATCH(L121,Data!$A:$A,0),1)=0,"",INDEX(Data!$BR:$BR,MATCH(L121,Data!$A:$A,0),1)))</f>
        <v/>
      </c>
      <c r="L121" s="43" t="str" cm="1">
        <f t="array" aca="1" ref="L121" ca="1">IFERROR(_xlfn.SINGLE(INDEX(Data!$A$1:L$1009,_xlfn.AGGREGATE(15,6,(OFFSET(Data!$A$1,0,MATCH(L$6,Data!$1:$1,0)-1,1000,1)=IF(L$7="","Yes",L$7))/(OFFSET(Data!$A$1,0,MATCH(L$6,Data!$1:$1,0)-1,1000,1)=IF(L$7="","Yes",L$7))*ROW(Data!$C$1:$C$1009),ROW(L121)-ROW(L$7)),1)),"")</f>
        <v/>
      </c>
      <c r="M121" s="43" t="str">
        <f ca="1">IF(N121="","",IF(INDEX(Data!$BR:$BR,MATCH(N121,Data!$A:$A,0),1)=0,"",INDEX(Data!$BR:$BR,MATCH(N121,Data!$A:$A,0),1)))</f>
        <v/>
      </c>
      <c r="N121" s="43" t="str" cm="1">
        <f t="array" aca="1" ref="N121" ca="1">IFERROR(_xlfn.SINGLE(INDEX(Data!$A$1:N$1009,_xlfn.AGGREGATE(15,6,(OFFSET(Data!$A$1,0,MATCH(N$6,Data!$1:$1,0)-1,1000,1)=IF(N$7="","Yes",N$7))/(OFFSET(Data!$A$1,0,MATCH(N$6,Data!$1:$1,0)-1,1000,1)=IF(N$7="","Yes",N$7))*ROW(Data!$C$1:$C$1009),ROW(N121)-ROW(N$7)),1)),"")</f>
        <v/>
      </c>
      <c r="O121" s="43" t="str">
        <f ca="1">IF(P121="","",IF(INDEX(Data!$BR:$BR,MATCH(P121,Data!$A:$A,0),1)=0,"",INDEX(Data!$BR:$BR,MATCH(P121,Data!$A:$A,0),1)))</f>
        <v/>
      </c>
      <c r="P121" s="43" t="str" cm="1">
        <f t="array" aca="1" ref="P121" ca="1">IFERROR(_xlfn.SINGLE(INDEX(Data!$A$1:Q$1009,_xlfn.AGGREGATE(15,6,(OFFSET(Data!$A$1,0,MATCH(P$6,Data!$1:$1,0)-1,1000,1)=IF(P$7="","Yes",P$7))/(OFFSET(Data!$A$1,0,MATCH(P$6,Data!$1:$1,0)-1,1000,1)=IF(P$7="","Yes",P$7))*ROW(Data!$C$1:$C$1009),ROW(P121)-ROW(P$7)),1)),"")</f>
        <v/>
      </c>
      <c r="Q121" s="43" t="str">
        <f ca="1">IF(R121="","",IF(INDEX(Data!$BR:$BR,MATCH(R121,Data!$A:$A,0),1)=0,"",INDEX(Data!$BR:$BR,MATCH(R121,Data!$A:$A,0),1)))</f>
        <v/>
      </c>
      <c r="R121" s="43" t="str" cm="1">
        <f t="array" aca="1" ref="R121" ca="1">IFERROR(_xlfn.SINGLE(INDEX(Data!$A$1:R$1009,_xlfn.AGGREGATE(15,6,(OFFSET(Data!$A$1,0,MATCH(R$6,Data!$1:$1,0)-1,1000,1)=IF(R$7="","Yes",R$7))/(OFFSET(Data!$A$1,0,MATCH(R$6,Data!$1:$1,0)-1,1000,1)=IF(R$7="","Yes",R$7))*ROW(Data!$C$1:$C$1009),ROW(R121)-ROW(R$7)),1)),"")</f>
        <v>Tastemade</v>
      </c>
      <c r="S121" s="43" t="str">
        <f ca="1">IF(T121="","",IF(INDEX(Data!$BR:$BR,MATCH(T121,Data!$A:$A,0),1)=0,"",INDEX(Data!$BR:$BR,MATCH(T121,Data!$A:$A,0),1)))</f>
        <v/>
      </c>
      <c r="T121" s="43" t="str" cm="1">
        <f t="array" aca="1" ref="T121" ca="1">IFERROR(_xlfn.SINGLE(INDEX(Data!$A$1:S$1009,_xlfn.AGGREGATE(15,6,(OFFSET(Data!$A$1,0,MATCH(T$6,Data!$1:$1,0)-1,1000,1)=IF(T$7="","Yes",T$7))/(OFFSET(Data!$A$1,0,MATCH(T$6,Data!$1:$1,0)-1,1000,1)=IF(T$7="","Yes",T$7))*ROW(Data!$C$1:$C$1009),ROW(T121)-ROW(T$7)),1)),"")</f>
        <v>STARZ ENCORE Black</v>
      </c>
      <c r="U121" s="43" t="str">
        <f ca="1">IF(V121="","",IF(INDEX(Data!$BR:$BR,MATCH(V121,Data!$A:$A,0),1)=0,"",INDEX(Data!$BR:$BR,MATCH(V121,Data!$A:$A,0),1)))</f>
        <v/>
      </c>
      <c r="V121" s="43" t="str" cm="1">
        <f t="array" aca="1" ref="V121" ca="1">IFERROR(_xlfn.SINGLE(INDEX(Data!$A$1:T$1009,_xlfn.AGGREGATE(15,6,(OFFSET(Data!$A$1,0,MATCH(V$6,Data!$1:$1,0)-1,1000,1)=IF(V$7="","Yes",V$7))/(OFFSET(Data!$A$1,0,MATCH(V$6,Data!$1:$1,0)-1,1000,1)=IF(V$7="","Yes",V$7))*ROW(Data!$C$1:$C$1009),ROW(V121)-ROW(V$7)),1)),"")</f>
        <v>RFD-TV</v>
      </c>
      <c r="W121" s="43" t="str">
        <f ca="1">IF(X121="","",IF(INDEX(Data!$BR:$BR,MATCH(X121,Data!$A:$A,0),1)=0,"",INDEX(Data!$BR:$BR,MATCH(X121,Data!$A:$A,0),1)))</f>
        <v/>
      </c>
      <c r="X121" s="43" t="str" cm="1">
        <f t="array" aca="1" ref="X121" ca="1">IFERROR(_xlfn.SINGLE(INDEX(Data!$A$1:Y$1009,_xlfn.AGGREGATE(15,6,(OFFSET(Data!$A$1,0,MATCH(X$6,Data!$1:$1,0)-1,1000,1)=IF(X$7="","Yes",X$7))/(OFFSET(Data!$A$1,0,MATCH(X$6,Data!$1:$1,0)-1,1000,1)=IF(X$7="","Yes",X$7))*ROW(Data!$C$1:$C$1009),ROW(X121)-ROW(X$7)),1)),"")</f>
        <v/>
      </c>
      <c r="Y121" s="43" t="str">
        <f ca="1">IF(Z121="","",IF(INDEX(Data!$BR:$BR,MATCH(Z121,Data!$A:$A,0),1)=0,"",INDEX(Data!$BR:$BR,MATCH(Z121,Data!$A:$A,0),1)))</f>
        <v/>
      </c>
      <c r="Z121" s="43" t="str" cm="1">
        <f t="array" aca="1" ref="Z121" ca="1">IFERROR(_xlfn.SINGLE(INDEX(Data!$A$1:AA$1009,_xlfn.AGGREGATE(15,6,(OFFSET(Data!$A$1,0,MATCH(Z$6,Data!$1:$1,0)-1,1000,1)=IF(Z$7="","Yes",Z$7))/(OFFSET(Data!$A$1,0,MATCH(Z$6,Data!$1:$1,0)-1,1000,1)=IF(Z$7="","Yes",Z$7))*ROW(Data!$C$1:$C$1009),ROW(Z121)-ROW(Z$7)),1)),"")</f>
        <v/>
      </c>
      <c r="AA121" s="43" t="str">
        <f ca="1">IF(AB121="","",IF(INDEX(Data!$BR:$BR,MATCH(AB121,Data!$A:$A,0),1)=0,"",INDEX(Data!$BR:$BR,MATCH(AB121,Data!$A:$A,0),1)))</f>
        <v/>
      </c>
      <c r="AB121" s="43" t="str" cm="1">
        <f t="array" aca="1" ref="AB121" ca="1">IFERROR(_xlfn.SINGLE(INDEX(Data!$A$1:AC$1009,_xlfn.AGGREGATE(15,6,(OFFSET(Data!$A$1,0,MATCH(AB$6,Data!$1:$1,0)-1,1000,1)=IF(AB$7="","Yes",AB$7))/(OFFSET(Data!$A$1,0,MATCH(AB$6,Data!$1:$1,0)-1,1000,1)=IF(AB$7="","Yes",AB$7))*ROW(Data!$C$1:$C$1009),ROW(AB121)-ROW(AB$7)),1)),"")</f>
        <v/>
      </c>
      <c r="AC121" s="43" t="str">
        <f ca="1">IF(AD121="","",IF(INDEX(Data!$BR:$BR,MATCH(AD121,Data!$A:$A,0),1)=0,"",INDEX(Data!$BR:$BR,MATCH(AD121,Data!$A:$A,0),1)))</f>
        <v/>
      </c>
      <c r="AD121" s="43" t="str" cm="1">
        <f t="array" aca="1" ref="AD121" ca="1">IFERROR(_xlfn.SINGLE(INDEX(Data!$A$1:AE$1009,_xlfn.AGGREGATE(15,6,(OFFSET(Data!$A$1,0,MATCH(AD$6,Data!$1:$1,0)-1,1000,1)=IF(AD$7="","Yes",AD$7))/(OFFSET(Data!$A$1,0,MATCH(AD$6,Data!$1:$1,0)-1,1000,1)=IF(AD$7="","Yes",AD$7))*ROW(Data!$C$1:$C$1009),ROW(AD121)-ROW(AD$7)),1)),"")</f>
        <v/>
      </c>
      <c r="AE121" s="43" t="str">
        <f ca="1">IF(AF121="","",IF(INDEX(Data!$BR:$BR,MATCH(AF121,Data!$A:$A,0),1)=0,"",INDEX(Data!$BR:$BR,MATCH(AF121,Data!$A:$A,0),1)))</f>
        <v/>
      </c>
      <c r="AF121" s="43" t="str" cm="1">
        <f t="array" aca="1" ref="AF121" ca="1">IFERROR(_xlfn.SINGLE(INDEX(Data!$A$1:AM$1009,_xlfn.AGGREGATE(15,6,(OFFSET(Data!$A$1,0,MATCH(AF$6,Data!$1:$1,0)-1,1000,1)=IF(AF$7="","Yes",AF$7))/(OFFSET(Data!$A$1,0,MATCH(AF$6,Data!$1:$1,0)-1,1000,1)=IF(AF$7="","Yes",AF$7))*ROW(Data!$C$1:$C$1009),ROW(AF121)-ROW(AF$7)),1)),"")</f>
        <v/>
      </c>
      <c r="AG121" s="43" t="str">
        <f ca="1">IF(AH121="","",IF(INDEX(Data!$BR:$BR,MATCH(AH121,Data!$A:$A,0),1)=0,"",INDEX(Data!$BR:$BR,MATCH(AH121,Data!$A:$A,0),1)))</f>
        <v/>
      </c>
      <c r="AH121" s="43" t="str" cm="1">
        <f t="array" aca="1" ref="AH121" ca="1">IFERROR(_xlfn.SINGLE(INDEX(Data!$A$1:AO$1009,_xlfn.AGGREGATE(15,6,(OFFSET(Data!$A$1,0,MATCH(AH$6,Data!$1:$1,0)-1,1000,1)=IF(AH$7="","Yes",AH$7))/(OFFSET(Data!$A$1,0,MATCH(AH$6,Data!$1:$1,0)-1,1000,1)=IF(AH$7="","Yes",AH$7))*ROW(Data!$C$1:$C$1009),ROW(AH121)-ROW(AH$7)),1)),"")</f>
        <v/>
      </c>
      <c r="AI121" s="43" t="str">
        <f ca="1">IF(AJ121="","",IF(INDEX(Data!$BR:$BR,MATCH(AJ121,Data!$A:$A,0),1)=0,"",INDEX(Data!$BR:$BR,MATCH(AJ121,Data!$A:$A,0),1)))</f>
        <v/>
      </c>
      <c r="AJ121" s="43" t="str" cm="1">
        <f t="array" aca="1" ref="AJ121" ca="1">IFERROR(_xlfn.SINGLE(INDEX(Data!$A$1:AQ$1009,_xlfn.AGGREGATE(15,6,(OFFSET(Data!$A$1,0,MATCH(AJ$6,Data!$1:$1,0)-1,1000,1)=IF(AJ$7="","Yes",AJ$7))/(OFFSET(Data!$A$1,0,MATCH(AJ$6,Data!$1:$1,0)-1,1000,1)=IF(AJ$7="","Yes",AJ$7))*ROW(Data!$C$1:$C$1009),ROW(AJ121)-ROW(AJ$7)),1)),"")</f>
        <v/>
      </c>
      <c r="AK121" s="43" t="str">
        <f ca="1">IF(AL121="","",IF(INDEX(Data!$BR:$BR,MATCH(AL121,Data!$A:$A,0),1)=0,"",INDEX(Data!$BR:$BR,MATCH(AL121,Data!$A:$A,0),1)))</f>
        <v/>
      </c>
      <c r="AL121" s="43" t="str" cm="1">
        <f t="array" aca="1" ref="AL121" ca="1">IFERROR(_xlfn.SINGLE(INDEX(Data!$A$1:AS$1009,_xlfn.AGGREGATE(15,6,(OFFSET(Data!$A$1,0,MATCH(AL$6,Data!$1:$1,0)-1,1000,1)=IF(AL$7="","Yes",AL$7))/(OFFSET(Data!$A$1,0,MATCH(AL$6,Data!$1:$1,0)-1,1000,1)=IF(AL$7="","Yes",AL$7))*ROW(Data!$C$1:$C$1009),ROW(AL121)-ROW(AL$7)),1)),"")</f>
        <v/>
      </c>
      <c r="AM121" s="43" t="str">
        <f ca="1">IF(AN121="","",IF(INDEX(Data!$BR:$BR,MATCH(AN121,Data!$A:$A,0),1)=0,"",INDEX(Data!$BR:$BR,MATCH(AN121,Data!$A:$A,0),1)))</f>
        <v/>
      </c>
      <c r="AN121" s="43" t="str" cm="1">
        <f t="array" aca="1" ref="AN121" ca="1">IFERROR(_xlfn.SINGLE(INDEX(Data!$A$1:AU$1009,_xlfn.AGGREGATE(15,6,(OFFSET(Data!$A$1,0,MATCH(AN$6,Data!$1:$1,0)-1,1000,1)=IF(AN$7="","Yes",AN$7))/(OFFSET(Data!$A$1,0,MATCH(AN$6,Data!$1:$1,0)-1,1000,1)=IF(AN$7="","Yes",AN$7))*ROW(Data!$C$1:$C$1009),ROW(AN121)-ROW(AN$7)),1)),"")</f>
        <v/>
      </c>
    </row>
    <row r="122" spans="1:40" ht="24" x14ac:dyDescent="0.4">
      <c r="A122" s="43" t="str">
        <f ca="1">IF(B122="","",IF(INDEX(Data!$BR:$BR,MATCH(B122,Data!$A:$A,0),1)=0,"",INDEX(Data!$BR:$BR,MATCH(B122,Data!$A:$A,0),1)))</f>
        <v/>
      </c>
      <c r="B122" s="43" t="str" cm="1">
        <f t="array" aca="1" ref="B122" ca="1">IFERROR(_xlfn.SINGLE(INDEX(Data!A$1:$A$1007,_xlfn.AGGREGATE(15,6,(OFFSET(Data!$A$1,0,MATCH(B$6,Data!$1:$1,0)-1,1000,1)=IF(B$7="","Yes",B$7))/(OFFSET(Data!$A$1,0,MATCH(B$6,Data!$1:$1,0)-1,1000,1)=IF(B$7="","Yes",B$7))*ROW(Data!$C$1:$C$1007),ROW(B122)-ROW(B$7)),1)),"")</f>
        <v/>
      </c>
      <c r="C122" s="43" t="str">
        <f ca="1">IF(D122="","",IF(INDEX(Data!$BR:$BR,MATCH(D122,Data!$A:$A,0),1)=0,"",INDEX(Data!$BR:$BR,MATCH(D122,Data!$A:$A,0),1)))</f>
        <v/>
      </c>
      <c r="D122" s="43" t="str" cm="1">
        <f t="array" aca="1" ref="D122" ca="1">IFERROR(_xlfn.SINGLE(INDEX(Data!$A$1:C$1007,_xlfn.AGGREGATE(15,6,(OFFSET(Data!$A$1,0,MATCH(D$6,Data!$1:$1,0)-1,1000,1)=IF(D$7="","Yes",D$7))/(OFFSET(Data!$A$1,0,MATCH(D$6,Data!$1:$1,0)-1,1000,1)=IF(D$7="","Yes",D$7))*ROW(Data!$C$1:$C$1007),ROW(D122)-ROW(D$7)),1)),"")</f>
        <v/>
      </c>
      <c r="E122" s="43" t="str">
        <f ca="1">IF(F122="","",IF(INDEX(Data!$BR:$BR,MATCH(F122,Data!$A:$A,0),1)=0,"",INDEX(Data!$BR:$BR,MATCH(F122,Data!$A:$A,0),1)))</f>
        <v/>
      </c>
      <c r="F122" s="43" t="str" cm="1">
        <f t="array" aca="1" ref="F122" ca="1">IFERROR(_xlfn.SINGLE(INDEX(Data!$A$1:E$1009,_xlfn.AGGREGATE(15,6,(OFFSET(Data!$A$1,0,MATCH(F$6,Data!$1:$1,0)-1,1000,1)=IF(F$7="","Yes",F$7))/(OFFSET(Data!$A$1,0,MATCH(F$6,Data!$1:$1,0)-1,1000,1)=IF(F$7="","Yes",F$7))*ROW(Data!$C$1:$C$1009),ROW(F122)-ROW(F$7)),1)),"")</f>
        <v/>
      </c>
      <c r="G122" s="43" t="str">
        <f ca="1">IF(H122="","",IF(INDEX(Data!$BR:$BR,MATCH(H122,Data!$A:$A,0),1)=0,"",INDEX(Data!$BR:$BR,MATCH(H122,Data!$A:$A,0),1)))</f>
        <v/>
      </c>
      <c r="H122" s="43" t="str" cm="1">
        <f t="array" aca="1" ref="H122" ca="1">IFERROR(_xlfn.SINGLE(INDEX(Data!$A$1:G$1009,_xlfn.AGGREGATE(15,6,(OFFSET(Data!$A$1,0,MATCH(H$6,Data!$1:$1,0)-1,1000,1)=IF(H$7="","Yes",H$7))/(OFFSET(Data!$A$1,0,MATCH(H$6,Data!$1:$1,0)-1,1000,1)=IF(H$7="","Yes",H$7))*ROW(Data!$C$1:$C$1009),ROW(H122)-ROW(H$7)),1)),"")</f>
        <v/>
      </c>
      <c r="I122" s="43" t="str">
        <f ca="1">IF(J122="","",IF(INDEX(Data!$BR:$BR,MATCH(J122,Data!$A:$A,0),1)=0,"",INDEX(Data!$BR:$BR,MATCH(J122,Data!$A:$A,0),1)))</f>
        <v/>
      </c>
      <c r="J122" s="43" t="str" cm="1">
        <f t="array" aca="1" ref="J122" ca="1">IFERROR(_xlfn.SINGLE(INDEX(Data!$A$1:J$1009,_xlfn.AGGREGATE(15,6,(OFFSET(Data!$A$1,0,MATCH(J$6,Data!$1:$1,0)-1,1000,1)=IF(J$7="","Yes",J$7))/(OFFSET(Data!$A$1,0,MATCH(J$6,Data!$1:$1,0)-1,1000,1)=IF(J$7="","Yes",J$7))*ROW(Data!$C$1:$C$1009),ROW(J122)-ROW(J$7)),1)),"")</f>
        <v/>
      </c>
      <c r="K122" s="43" t="str">
        <f ca="1">IF(L122="","",IF(INDEX(Data!$BR:$BR,MATCH(L122,Data!$A:$A,0),1)=0,"",INDEX(Data!$BR:$BR,MATCH(L122,Data!$A:$A,0),1)))</f>
        <v/>
      </c>
      <c r="L122" s="43" t="str" cm="1">
        <f t="array" aca="1" ref="L122" ca="1">IFERROR(_xlfn.SINGLE(INDEX(Data!$A$1:L$1009,_xlfn.AGGREGATE(15,6,(OFFSET(Data!$A$1,0,MATCH(L$6,Data!$1:$1,0)-1,1000,1)=IF(L$7="","Yes",L$7))/(OFFSET(Data!$A$1,0,MATCH(L$6,Data!$1:$1,0)-1,1000,1)=IF(L$7="","Yes",L$7))*ROW(Data!$C$1:$C$1009),ROW(L122)-ROW(L$7)),1)),"")</f>
        <v/>
      </c>
      <c r="M122" s="43" t="str">
        <f ca="1">IF(N122="","",IF(INDEX(Data!$BR:$BR,MATCH(N122,Data!$A:$A,0),1)=0,"",INDEX(Data!$BR:$BR,MATCH(N122,Data!$A:$A,0),1)))</f>
        <v/>
      </c>
      <c r="N122" s="43" t="str" cm="1">
        <f t="array" aca="1" ref="N122" ca="1">IFERROR(_xlfn.SINGLE(INDEX(Data!$A$1:N$1009,_xlfn.AGGREGATE(15,6,(OFFSET(Data!$A$1,0,MATCH(N$6,Data!$1:$1,0)-1,1000,1)=IF(N$7="","Yes",N$7))/(OFFSET(Data!$A$1,0,MATCH(N$6,Data!$1:$1,0)-1,1000,1)=IF(N$7="","Yes",N$7))*ROW(Data!$C$1:$C$1009),ROW(N122)-ROW(N$7)),1)),"")</f>
        <v/>
      </c>
      <c r="O122" s="43" t="str">
        <f ca="1">IF(P122="","",IF(INDEX(Data!$BR:$BR,MATCH(P122,Data!$A:$A,0),1)=0,"",INDEX(Data!$BR:$BR,MATCH(P122,Data!$A:$A,0),1)))</f>
        <v/>
      </c>
      <c r="P122" s="43" t="str" cm="1">
        <f t="array" aca="1" ref="P122" ca="1">IFERROR(_xlfn.SINGLE(INDEX(Data!$A$1:Q$1009,_xlfn.AGGREGATE(15,6,(OFFSET(Data!$A$1,0,MATCH(P$6,Data!$1:$1,0)-1,1000,1)=IF(P$7="","Yes",P$7))/(OFFSET(Data!$A$1,0,MATCH(P$6,Data!$1:$1,0)-1,1000,1)=IF(P$7="","Yes",P$7))*ROW(Data!$C$1:$C$1009),ROW(P122)-ROW(P$7)),1)),"")</f>
        <v/>
      </c>
      <c r="Q122" s="43" t="str">
        <f ca="1">IF(R122="","",IF(INDEX(Data!$BR:$BR,MATCH(R122,Data!$A:$A,0),1)=0,"",INDEX(Data!$BR:$BR,MATCH(R122,Data!$A:$A,0),1)))</f>
        <v/>
      </c>
      <c r="R122" s="43" t="str" cm="1">
        <f t="array" aca="1" ref="R122" ca="1">IFERROR(_xlfn.SINGLE(INDEX(Data!$A$1:R$1009,_xlfn.AGGREGATE(15,6,(OFFSET(Data!$A$1,0,MATCH(R$6,Data!$1:$1,0)-1,1000,1)=IF(R$7="","Yes",R$7))/(OFFSET(Data!$A$1,0,MATCH(R$6,Data!$1:$1,0)-1,1000,1)=IF(R$7="","Yes",R$7))*ROW(Data!$C$1:$C$1009),ROW(R122)-ROW(R$7)),1)),"")</f>
        <v>TBS</v>
      </c>
      <c r="S122" s="43" t="str">
        <f ca="1">IF(T122="","",IF(INDEX(Data!$BR:$BR,MATCH(T122,Data!$A:$A,0),1)=0,"",INDEX(Data!$BR:$BR,MATCH(T122,Data!$A:$A,0),1)))</f>
        <v/>
      </c>
      <c r="T122" s="43" t="str" cm="1">
        <f t="array" aca="1" ref="T122" ca="1">IFERROR(_xlfn.SINGLE(INDEX(Data!$A$1:S$1009,_xlfn.AGGREGATE(15,6,(OFFSET(Data!$A$1,0,MATCH(T$6,Data!$1:$1,0)-1,1000,1)=IF(T$7="","Yes",T$7))/(OFFSET(Data!$A$1,0,MATCH(T$6,Data!$1:$1,0)-1,1000,1)=IF(T$7="","Yes",T$7))*ROW(Data!$C$1:$C$1009),ROW(T122)-ROW(T$7)),1)),"")</f>
        <v>STARZ ENCORE Classic</v>
      </c>
      <c r="U122" s="43" t="str">
        <f ca="1">IF(V122="","",IF(INDEX(Data!$BR:$BR,MATCH(V122,Data!$A:$A,0),1)=0,"",INDEX(Data!$BR:$BR,MATCH(V122,Data!$A:$A,0),1)))</f>
        <v/>
      </c>
      <c r="V122" s="43" t="str" cm="1">
        <f t="array" aca="1" ref="V122" ca="1">IFERROR(_xlfn.SINGLE(INDEX(Data!$A$1:T$1009,_xlfn.AGGREGATE(15,6,(OFFSET(Data!$A$1,0,MATCH(V$6,Data!$1:$1,0)-1,1000,1)=IF(V$7="","Yes",V$7))/(OFFSET(Data!$A$1,0,MATCH(V$6,Data!$1:$1,0)-1,1000,1)=IF(V$7="","Yes",V$7))*ROW(Data!$C$1:$C$1009),ROW(V122)-ROW(V$7)),1)),"")</f>
        <v>Science</v>
      </c>
      <c r="W122" s="43" t="str">
        <f ca="1">IF(X122="","",IF(INDEX(Data!$BR:$BR,MATCH(X122,Data!$A:$A,0),1)=0,"",INDEX(Data!$BR:$BR,MATCH(X122,Data!$A:$A,0),1)))</f>
        <v/>
      </c>
      <c r="X122" s="43" t="str" cm="1">
        <f t="array" aca="1" ref="X122" ca="1">IFERROR(_xlfn.SINGLE(INDEX(Data!$A$1:Y$1009,_xlfn.AGGREGATE(15,6,(OFFSET(Data!$A$1,0,MATCH(X$6,Data!$1:$1,0)-1,1000,1)=IF(X$7="","Yes",X$7))/(OFFSET(Data!$A$1,0,MATCH(X$6,Data!$1:$1,0)-1,1000,1)=IF(X$7="","Yes",X$7))*ROW(Data!$C$1:$C$1009),ROW(X122)-ROW(X$7)),1)),"")</f>
        <v/>
      </c>
      <c r="Y122" s="43" t="str">
        <f ca="1">IF(Z122="","",IF(INDEX(Data!$BR:$BR,MATCH(Z122,Data!$A:$A,0),1)=0,"",INDEX(Data!$BR:$BR,MATCH(Z122,Data!$A:$A,0),1)))</f>
        <v/>
      </c>
      <c r="Z122" s="43" t="str" cm="1">
        <f t="array" aca="1" ref="Z122" ca="1">IFERROR(_xlfn.SINGLE(INDEX(Data!$A$1:AA$1009,_xlfn.AGGREGATE(15,6,(OFFSET(Data!$A$1,0,MATCH(Z$6,Data!$1:$1,0)-1,1000,1)=IF(Z$7="","Yes",Z$7))/(OFFSET(Data!$A$1,0,MATCH(Z$6,Data!$1:$1,0)-1,1000,1)=IF(Z$7="","Yes",Z$7))*ROW(Data!$C$1:$C$1009),ROW(Z122)-ROW(Z$7)),1)),"")</f>
        <v/>
      </c>
      <c r="AA122" s="43" t="str">
        <f ca="1">IF(AB122="","",IF(INDEX(Data!$BR:$BR,MATCH(AB122,Data!$A:$A,0),1)=0,"",INDEX(Data!$BR:$BR,MATCH(AB122,Data!$A:$A,0),1)))</f>
        <v/>
      </c>
      <c r="AB122" s="43" t="str" cm="1">
        <f t="array" aca="1" ref="AB122" ca="1">IFERROR(_xlfn.SINGLE(INDEX(Data!$A$1:AC$1009,_xlfn.AGGREGATE(15,6,(OFFSET(Data!$A$1,0,MATCH(AB$6,Data!$1:$1,0)-1,1000,1)=IF(AB$7="","Yes",AB$7))/(OFFSET(Data!$A$1,0,MATCH(AB$6,Data!$1:$1,0)-1,1000,1)=IF(AB$7="","Yes",AB$7))*ROW(Data!$C$1:$C$1009),ROW(AB122)-ROW(AB$7)),1)),"")</f>
        <v/>
      </c>
      <c r="AC122" s="43" t="str">
        <f ca="1">IF(AD122="","",IF(INDEX(Data!$BR:$BR,MATCH(AD122,Data!$A:$A,0),1)=0,"",INDEX(Data!$BR:$BR,MATCH(AD122,Data!$A:$A,0),1)))</f>
        <v/>
      </c>
      <c r="AD122" s="43" t="str" cm="1">
        <f t="array" aca="1" ref="AD122" ca="1">IFERROR(_xlfn.SINGLE(INDEX(Data!$A$1:AE$1009,_xlfn.AGGREGATE(15,6,(OFFSET(Data!$A$1,0,MATCH(AD$6,Data!$1:$1,0)-1,1000,1)=IF(AD$7="","Yes",AD$7))/(OFFSET(Data!$A$1,0,MATCH(AD$6,Data!$1:$1,0)-1,1000,1)=IF(AD$7="","Yes",AD$7))*ROW(Data!$C$1:$C$1009),ROW(AD122)-ROW(AD$7)),1)),"")</f>
        <v/>
      </c>
      <c r="AE122" s="43" t="str">
        <f ca="1">IF(AF122="","",IF(INDEX(Data!$BR:$BR,MATCH(AF122,Data!$A:$A,0),1)=0,"",INDEX(Data!$BR:$BR,MATCH(AF122,Data!$A:$A,0),1)))</f>
        <v/>
      </c>
      <c r="AF122" s="43" t="str" cm="1">
        <f t="array" aca="1" ref="AF122" ca="1">IFERROR(_xlfn.SINGLE(INDEX(Data!$A$1:AM$1009,_xlfn.AGGREGATE(15,6,(OFFSET(Data!$A$1,0,MATCH(AF$6,Data!$1:$1,0)-1,1000,1)=IF(AF$7="","Yes",AF$7))/(OFFSET(Data!$A$1,0,MATCH(AF$6,Data!$1:$1,0)-1,1000,1)=IF(AF$7="","Yes",AF$7))*ROW(Data!$C$1:$C$1009),ROW(AF122)-ROW(AF$7)),1)),"")</f>
        <v/>
      </c>
      <c r="AG122" s="43" t="str">
        <f ca="1">IF(AH122="","",IF(INDEX(Data!$BR:$BR,MATCH(AH122,Data!$A:$A,0),1)=0,"",INDEX(Data!$BR:$BR,MATCH(AH122,Data!$A:$A,0),1)))</f>
        <v/>
      </c>
      <c r="AH122" s="43" t="str" cm="1">
        <f t="array" aca="1" ref="AH122" ca="1">IFERROR(_xlfn.SINGLE(INDEX(Data!$A$1:AO$1009,_xlfn.AGGREGATE(15,6,(OFFSET(Data!$A$1,0,MATCH(AH$6,Data!$1:$1,0)-1,1000,1)=IF(AH$7="","Yes",AH$7))/(OFFSET(Data!$A$1,0,MATCH(AH$6,Data!$1:$1,0)-1,1000,1)=IF(AH$7="","Yes",AH$7))*ROW(Data!$C$1:$C$1009),ROW(AH122)-ROW(AH$7)),1)),"")</f>
        <v/>
      </c>
      <c r="AI122" s="43" t="str">
        <f ca="1">IF(AJ122="","",IF(INDEX(Data!$BR:$BR,MATCH(AJ122,Data!$A:$A,0),1)=0,"",INDEX(Data!$BR:$BR,MATCH(AJ122,Data!$A:$A,0),1)))</f>
        <v/>
      </c>
      <c r="AJ122" s="43" t="str" cm="1">
        <f t="array" aca="1" ref="AJ122" ca="1">IFERROR(_xlfn.SINGLE(INDEX(Data!$A$1:AQ$1009,_xlfn.AGGREGATE(15,6,(OFFSET(Data!$A$1,0,MATCH(AJ$6,Data!$1:$1,0)-1,1000,1)=IF(AJ$7="","Yes",AJ$7))/(OFFSET(Data!$A$1,0,MATCH(AJ$6,Data!$1:$1,0)-1,1000,1)=IF(AJ$7="","Yes",AJ$7))*ROW(Data!$C$1:$C$1009),ROW(AJ122)-ROW(AJ$7)),1)),"")</f>
        <v/>
      </c>
      <c r="AK122" s="43" t="str">
        <f ca="1">IF(AL122="","",IF(INDEX(Data!$BR:$BR,MATCH(AL122,Data!$A:$A,0),1)=0,"",INDEX(Data!$BR:$BR,MATCH(AL122,Data!$A:$A,0),1)))</f>
        <v/>
      </c>
      <c r="AL122" s="43" t="str" cm="1">
        <f t="array" aca="1" ref="AL122" ca="1">IFERROR(_xlfn.SINGLE(INDEX(Data!$A$1:AS$1009,_xlfn.AGGREGATE(15,6,(OFFSET(Data!$A$1,0,MATCH(AL$6,Data!$1:$1,0)-1,1000,1)=IF(AL$7="","Yes",AL$7))/(OFFSET(Data!$A$1,0,MATCH(AL$6,Data!$1:$1,0)-1,1000,1)=IF(AL$7="","Yes",AL$7))*ROW(Data!$C$1:$C$1009),ROW(AL122)-ROW(AL$7)),1)),"")</f>
        <v/>
      </c>
      <c r="AM122" s="43" t="str">
        <f ca="1">IF(AN122="","",IF(INDEX(Data!$BR:$BR,MATCH(AN122,Data!$A:$A,0),1)=0,"",INDEX(Data!$BR:$BR,MATCH(AN122,Data!$A:$A,0),1)))</f>
        <v/>
      </c>
      <c r="AN122" s="43" t="str" cm="1">
        <f t="array" aca="1" ref="AN122" ca="1">IFERROR(_xlfn.SINGLE(INDEX(Data!$A$1:AU$1009,_xlfn.AGGREGATE(15,6,(OFFSET(Data!$A$1,0,MATCH(AN$6,Data!$1:$1,0)-1,1000,1)=IF(AN$7="","Yes",AN$7))/(OFFSET(Data!$A$1,0,MATCH(AN$6,Data!$1:$1,0)-1,1000,1)=IF(AN$7="","Yes",AN$7))*ROW(Data!$C$1:$C$1009),ROW(AN122)-ROW(AN$7)),1)),"")</f>
        <v/>
      </c>
    </row>
    <row r="123" spans="1:40" ht="24" x14ac:dyDescent="0.4">
      <c r="A123" s="43" t="str">
        <f ca="1">IF(B123="","",IF(INDEX(Data!$BR:$BR,MATCH(B123,Data!$A:$A,0),1)=0,"",INDEX(Data!$BR:$BR,MATCH(B123,Data!$A:$A,0),1)))</f>
        <v/>
      </c>
      <c r="B123" s="43" t="str" cm="1">
        <f t="array" aca="1" ref="B123" ca="1">IFERROR(_xlfn.SINGLE(INDEX(Data!A$1:$A$1007,_xlfn.AGGREGATE(15,6,(OFFSET(Data!$A$1,0,MATCH(B$6,Data!$1:$1,0)-1,1000,1)=IF(B$7="","Yes",B$7))/(OFFSET(Data!$A$1,0,MATCH(B$6,Data!$1:$1,0)-1,1000,1)=IF(B$7="","Yes",B$7))*ROW(Data!$C$1:$C$1007),ROW(B123)-ROW(B$7)),1)),"")</f>
        <v/>
      </c>
      <c r="C123" s="43" t="str">
        <f ca="1">IF(D123="","",IF(INDEX(Data!$BR:$BR,MATCH(D123,Data!$A:$A,0),1)=0,"",INDEX(Data!$BR:$BR,MATCH(D123,Data!$A:$A,0),1)))</f>
        <v/>
      </c>
      <c r="D123" s="43" t="str" cm="1">
        <f t="array" aca="1" ref="D123" ca="1">IFERROR(_xlfn.SINGLE(INDEX(Data!$A$1:C$1007,_xlfn.AGGREGATE(15,6,(OFFSET(Data!$A$1,0,MATCH(D$6,Data!$1:$1,0)-1,1000,1)=IF(D$7="","Yes",D$7))/(OFFSET(Data!$A$1,0,MATCH(D$6,Data!$1:$1,0)-1,1000,1)=IF(D$7="","Yes",D$7))*ROW(Data!$C$1:$C$1007),ROW(D123)-ROW(D$7)),1)),"")</f>
        <v/>
      </c>
      <c r="E123" s="43" t="str">
        <f ca="1">IF(F123="","",IF(INDEX(Data!$BR:$BR,MATCH(F123,Data!$A:$A,0),1)=0,"",INDEX(Data!$BR:$BR,MATCH(F123,Data!$A:$A,0),1)))</f>
        <v/>
      </c>
      <c r="F123" s="43" t="str" cm="1">
        <f t="array" aca="1" ref="F123" ca="1">IFERROR(_xlfn.SINGLE(INDEX(Data!$A$1:E$1009,_xlfn.AGGREGATE(15,6,(OFFSET(Data!$A$1,0,MATCH(F$6,Data!$1:$1,0)-1,1000,1)=IF(F$7="","Yes",F$7))/(OFFSET(Data!$A$1,0,MATCH(F$6,Data!$1:$1,0)-1,1000,1)=IF(F$7="","Yes",F$7))*ROW(Data!$C$1:$C$1009),ROW(F123)-ROW(F$7)),1)),"")</f>
        <v/>
      </c>
      <c r="G123" s="43" t="str">
        <f ca="1">IF(H123="","",IF(INDEX(Data!$BR:$BR,MATCH(H123,Data!$A:$A,0),1)=0,"",INDEX(Data!$BR:$BR,MATCH(H123,Data!$A:$A,0),1)))</f>
        <v/>
      </c>
      <c r="H123" s="43" t="str" cm="1">
        <f t="array" aca="1" ref="H123" ca="1">IFERROR(_xlfn.SINGLE(INDEX(Data!$A$1:G$1009,_xlfn.AGGREGATE(15,6,(OFFSET(Data!$A$1,0,MATCH(H$6,Data!$1:$1,0)-1,1000,1)=IF(H$7="","Yes",H$7))/(OFFSET(Data!$A$1,0,MATCH(H$6,Data!$1:$1,0)-1,1000,1)=IF(H$7="","Yes",H$7))*ROW(Data!$C$1:$C$1009),ROW(H123)-ROW(H$7)),1)),"")</f>
        <v/>
      </c>
      <c r="I123" s="43" t="str">
        <f ca="1">IF(J123="","",IF(INDEX(Data!$BR:$BR,MATCH(J123,Data!$A:$A,0),1)=0,"",INDEX(Data!$BR:$BR,MATCH(J123,Data!$A:$A,0),1)))</f>
        <v/>
      </c>
      <c r="J123" s="43" t="str" cm="1">
        <f t="array" aca="1" ref="J123" ca="1">IFERROR(_xlfn.SINGLE(INDEX(Data!$A$1:J$1009,_xlfn.AGGREGATE(15,6,(OFFSET(Data!$A$1,0,MATCH(J$6,Data!$1:$1,0)-1,1000,1)=IF(J$7="","Yes",J$7))/(OFFSET(Data!$A$1,0,MATCH(J$6,Data!$1:$1,0)-1,1000,1)=IF(J$7="","Yes",J$7))*ROW(Data!$C$1:$C$1009),ROW(J123)-ROW(J$7)),1)),"")</f>
        <v/>
      </c>
      <c r="K123" s="43" t="str">
        <f ca="1">IF(L123="","",IF(INDEX(Data!$BR:$BR,MATCH(L123,Data!$A:$A,0),1)=0,"",INDEX(Data!$BR:$BR,MATCH(L123,Data!$A:$A,0),1)))</f>
        <v/>
      </c>
      <c r="L123" s="43" t="str" cm="1">
        <f t="array" aca="1" ref="L123" ca="1">IFERROR(_xlfn.SINGLE(INDEX(Data!$A$1:L$1009,_xlfn.AGGREGATE(15,6,(OFFSET(Data!$A$1,0,MATCH(L$6,Data!$1:$1,0)-1,1000,1)=IF(L$7="","Yes",L$7))/(OFFSET(Data!$A$1,0,MATCH(L$6,Data!$1:$1,0)-1,1000,1)=IF(L$7="","Yes",L$7))*ROW(Data!$C$1:$C$1009),ROW(L123)-ROW(L$7)),1)),"")</f>
        <v/>
      </c>
      <c r="M123" s="43" t="str">
        <f ca="1">IF(N123="","",IF(INDEX(Data!$BR:$BR,MATCH(N123,Data!$A:$A,0),1)=0,"",INDEX(Data!$BR:$BR,MATCH(N123,Data!$A:$A,0),1)))</f>
        <v/>
      </c>
      <c r="N123" s="43" t="str" cm="1">
        <f t="array" aca="1" ref="N123" ca="1">IFERROR(_xlfn.SINGLE(INDEX(Data!$A$1:N$1009,_xlfn.AGGREGATE(15,6,(OFFSET(Data!$A$1,0,MATCH(N$6,Data!$1:$1,0)-1,1000,1)=IF(N$7="","Yes",N$7))/(OFFSET(Data!$A$1,0,MATCH(N$6,Data!$1:$1,0)-1,1000,1)=IF(N$7="","Yes",N$7))*ROW(Data!$C$1:$C$1009),ROW(N123)-ROW(N$7)),1)),"")</f>
        <v/>
      </c>
      <c r="O123" s="43" t="str">
        <f ca="1">IF(P123="","",IF(INDEX(Data!$BR:$BR,MATCH(P123,Data!$A:$A,0),1)=0,"",INDEX(Data!$BR:$BR,MATCH(P123,Data!$A:$A,0),1)))</f>
        <v/>
      </c>
      <c r="P123" s="43" t="str" cm="1">
        <f t="array" aca="1" ref="P123" ca="1">IFERROR(_xlfn.SINGLE(INDEX(Data!$A$1:Q$1009,_xlfn.AGGREGATE(15,6,(OFFSET(Data!$A$1,0,MATCH(P$6,Data!$1:$1,0)-1,1000,1)=IF(P$7="","Yes",P$7))/(OFFSET(Data!$A$1,0,MATCH(P$6,Data!$1:$1,0)-1,1000,1)=IF(P$7="","Yes",P$7))*ROW(Data!$C$1:$C$1009),ROW(P123)-ROW(P$7)),1)),"")</f>
        <v/>
      </c>
      <c r="Q123" s="43" t="str">
        <f ca="1">IF(R123="","",IF(INDEX(Data!$BR:$BR,MATCH(R123,Data!$A:$A,0),1)=0,"",INDEX(Data!$BR:$BR,MATCH(R123,Data!$A:$A,0),1)))</f>
        <v/>
      </c>
      <c r="R123" s="43" t="str" cm="1">
        <f t="array" aca="1" ref="R123" ca="1">IFERROR(_xlfn.SINGLE(INDEX(Data!$A$1:R$1009,_xlfn.AGGREGATE(15,6,(OFFSET(Data!$A$1,0,MATCH(R$6,Data!$1:$1,0)-1,1000,1)=IF(R$7="","Yes",R$7))/(OFFSET(Data!$A$1,0,MATCH(R$6,Data!$1:$1,0)-1,1000,1)=IF(R$7="","Yes",R$7))*ROW(Data!$C$1:$C$1009),ROW(R123)-ROW(R$7)),1)),"")</f>
        <v>Teen Nick</v>
      </c>
      <c r="S123" s="43" t="str">
        <f ca="1">IF(T123="","",IF(INDEX(Data!$BR:$BR,MATCH(T123,Data!$A:$A,0),1)=0,"",INDEX(Data!$BR:$BR,MATCH(T123,Data!$A:$A,0),1)))</f>
        <v/>
      </c>
      <c r="T123" s="43" t="str" cm="1">
        <f t="array" aca="1" ref="T123" ca="1">IFERROR(_xlfn.SINGLE(INDEX(Data!$A$1:S$1009,_xlfn.AGGREGATE(15,6,(OFFSET(Data!$A$1,0,MATCH(T$6,Data!$1:$1,0)-1,1000,1)=IF(T$7="","Yes",T$7))/(OFFSET(Data!$A$1,0,MATCH(T$6,Data!$1:$1,0)-1,1000,1)=IF(T$7="","Yes",T$7))*ROW(Data!$C$1:$C$1009),ROW(T123)-ROW(T$7)),1)),"")</f>
        <v>STARZ ENCORE East</v>
      </c>
      <c r="U123" s="43" t="str">
        <f ca="1">IF(V123="","",IF(INDEX(Data!$BR:$BR,MATCH(V123,Data!$A:$A,0),1)=0,"",INDEX(Data!$BR:$BR,MATCH(V123,Data!$A:$A,0),1)))</f>
        <v/>
      </c>
      <c r="V123" s="43" t="str" cm="1">
        <f t="array" aca="1" ref="V123" ca="1">IFERROR(_xlfn.SINGLE(INDEX(Data!$A$1:T$1009,_xlfn.AGGREGATE(15,6,(OFFSET(Data!$A$1,0,MATCH(V$6,Data!$1:$1,0)-1,1000,1)=IF(V$7="","Yes",V$7))/(OFFSET(Data!$A$1,0,MATCH(V$6,Data!$1:$1,0)-1,1000,1)=IF(V$7="","Yes",V$7))*ROW(Data!$C$1:$C$1009),ROW(V123)-ROW(V$7)),1)),"")</f>
        <v>SEC Network</v>
      </c>
      <c r="W123" s="43" t="str">
        <f ca="1">IF(X123="","",IF(INDEX(Data!$BR:$BR,MATCH(X123,Data!$A:$A,0),1)=0,"",INDEX(Data!$BR:$BR,MATCH(X123,Data!$A:$A,0),1)))</f>
        <v/>
      </c>
      <c r="X123" s="43" t="str" cm="1">
        <f t="array" aca="1" ref="X123" ca="1">IFERROR(_xlfn.SINGLE(INDEX(Data!$A$1:Y$1009,_xlfn.AGGREGATE(15,6,(OFFSET(Data!$A$1,0,MATCH(X$6,Data!$1:$1,0)-1,1000,1)=IF(X$7="","Yes",X$7))/(OFFSET(Data!$A$1,0,MATCH(X$6,Data!$1:$1,0)-1,1000,1)=IF(X$7="","Yes",X$7))*ROW(Data!$C$1:$C$1009),ROW(X123)-ROW(X$7)),1)),"")</f>
        <v/>
      </c>
      <c r="Y123" s="43" t="str">
        <f ca="1">IF(Z123="","",IF(INDEX(Data!$BR:$BR,MATCH(Z123,Data!$A:$A,0),1)=0,"",INDEX(Data!$BR:$BR,MATCH(Z123,Data!$A:$A,0),1)))</f>
        <v/>
      </c>
      <c r="Z123" s="43" t="str" cm="1">
        <f t="array" aca="1" ref="Z123" ca="1">IFERROR(_xlfn.SINGLE(INDEX(Data!$A$1:AA$1009,_xlfn.AGGREGATE(15,6,(OFFSET(Data!$A$1,0,MATCH(Z$6,Data!$1:$1,0)-1,1000,1)=IF(Z$7="","Yes",Z$7))/(OFFSET(Data!$A$1,0,MATCH(Z$6,Data!$1:$1,0)-1,1000,1)=IF(Z$7="","Yes",Z$7))*ROW(Data!$C$1:$C$1009),ROW(Z123)-ROW(Z$7)),1)),"")</f>
        <v/>
      </c>
      <c r="AA123" s="43" t="str">
        <f ca="1">IF(AB123="","",IF(INDEX(Data!$BR:$BR,MATCH(AB123,Data!$A:$A,0),1)=0,"",INDEX(Data!$BR:$BR,MATCH(AB123,Data!$A:$A,0),1)))</f>
        <v/>
      </c>
      <c r="AB123" s="43" t="str" cm="1">
        <f t="array" aca="1" ref="AB123" ca="1">IFERROR(_xlfn.SINGLE(INDEX(Data!$A$1:AC$1009,_xlfn.AGGREGATE(15,6,(OFFSET(Data!$A$1,0,MATCH(AB$6,Data!$1:$1,0)-1,1000,1)=IF(AB$7="","Yes",AB$7))/(OFFSET(Data!$A$1,0,MATCH(AB$6,Data!$1:$1,0)-1,1000,1)=IF(AB$7="","Yes",AB$7))*ROW(Data!$C$1:$C$1009),ROW(AB123)-ROW(AB$7)),1)),"")</f>
        <v/>
      </c>
      <c r="AC123" s="43" t="str">
        <f ca="1">IF(AD123="","",IF(INDEX(Data!$BR:$BR,MATCH(AD123,Data!$A:$A,0),1)=0,"",INDEX(Data!$BR:$BR,MATCH(AD123,Data!$A:$A,0),1)))</f>
        <v/>
      </c>
      <c r="AD123" s="43" t="str" cm="1">
        <f t="array" aca="1" ref="AD123" ca="1">IFERROR(_xlfn.SINGLE(INDEX(Data!$A$1:AE$1009,_xlfn.AGGREGATE(15,6,(OFFSET(Data!$A$1,0,MATCH(AD$6,Data!$1:$1,0)-1,1000,1)=IF(AD$7="","Yes",AD$7))/(OFFSET(Data!$A$1,0,MATCH(AD$6,Data!$1:$1,0)-1,1000,1)=IF(AD$7="","Yes",AD$7))*ROW(Data!$C$1:$C$1009),ROW(AD123)-ROW(AD$7)),1)),"")</f>
        <v/>
      </c>
      <c r="AE123" s="43" t="str">
        <f ca="1">IF(AF123="","",IF(INDEX(Data!$BR:$BR,MATCH(AF123,Data!$A:$A,0),1)=0,"",INDEX(Data!$BR:$BR,MATCH(AF123,Data!$A:$A,0),1)))</f>
        <v/>
      </c>
      <c r="AF123" s="43" t="str" cm="1">
        <f t="array" aca="1" ref="AF123" ca="1">IFERROR(_xlfn.SINGLE(INDEX(Data!$A$1:AM$1009,_xlfn.AGGREGATE(15,6,(OFFSET(Data!$A$1,0,MATCH(AF$6,Data!$1:$1,0)-1,1000,1)=IF(AF$7="","Yes",AF$7))/(OFFSET(Data!$A$1,0,MATCH(AF$6,Data!$1:$1,0)-1,1000,1)=IF(AF$7="","Yes",AF$7))*ROW(Data!$C$1:$C$1009),ROW(AF123)-ROW(AF$7)),1)),"")</f>
        <v/>
      </c>
      <c r="AG123" s="43" t="str">
        <f ca="1">IF(AH123="","",IF(INDEX(Data!$BR:$BR,MATCH(AH123,Data!$A:$A,0),1)=0,"",INDEX(Data!$BR:$BR,MATCH(AH123,Data!$A:$A,0),1)))</f>
        <v/>
      </c>
      <c r="AH123" s="43" t="str" cm="1">
        <f t="array" aca="1" ref="AH123" ca="1">IFERROR(_xlfn.SINGLE(INDEX(Data!$A$1:AO$1009,_xlfn.AGGREGATE(15,6,(OFFSET(Data!$A$1,0,MATCH(AH$6,Data!$1:$1,0)-1,1000,1)=IF(AH$7="","Yes",AH$7))/(OFFSET(Data!$A$1,0,MATCH(AH$6,Data!$1:$1,0)-1,1000,1)=IF(AH$7="","Yes",AH$7))*ROW(Data!$C$1:$C$1009),ROW(AH123)-ROW(AH$7)),1)),"")</f>
        <v/>
      </c>
      <c r="AI123" s="43" t="str">
        <f ca="1">IF(AJ123="","",IF(INDEX(Data!$BR:$BR,MATCH(AJ123,Data!$A:$A,0),1)=0,"",INDEX(Data!$BR:$BR,MATCH(AJ123,Data!$A:$A,0),1)))</f>
        <v/>
      </c>
      <c r="AJ123" s="43" t="str" cm="1">
        <f t="array" aca="1" ref="AJ123" ca="1">IFERROR(_xlfn.SINGLE(INDEX(Data!$A$1:AQ$1009,_xlfn.AGGREGATE(15,6,(OFFSET(Data!$A$1,0,MATCH(AJ$6,Data!$1:$1,0)-1,1000,1)=IF(AJ$7="","Yes",AJ$7))/(OFFSET(Data!$A$1,0,MATCH(AJ$6,Data!$1:$1,0)-1,1000,1)=IF(AJ$7="","Yes",AJ$7))*ROW(Data!$C$1:$C$1009),ROW(AJ123)-ROW(AJ$7)),1)),"")</f>
        <v/>
      </c>
      <c r="AK123" s="43" t="str">
        <f ca="1">IF(AL123="","",IF(INDEX(Data!$BR:$BR,MATCH(AL123,Data!$A:$A,0),1)=0,"",INDEX(Data!$BR:$BR,MATCH(AL123,Data!$A:$A,0),1)))</f>
        <v/>
      </c>
      <c r="AL123" s="43" t="str" cm="1">
        <f t="array" aca="1" ref="AL123" ca="1">IFERROR(_xlfn.SINGLE(INDEX(Data!$A$1:AS$1009,_xlfn.AGGREGATE(15,6,(OFFSET(Data!$A$1,0,MATCH(AL$6,Data!$1:$1,0)-1,1000,1)=IF(AL$7="","Yes",AL$7))/(OFFSET(Data!$A$1,0,MATCH(AL$6,Data!$1:$1,0)-1,1000,1)=IF(AL$7="","Yes",AL$7))*ROW(Data!$C$1:$C$1009),ROW(AL123)-ROW(AL$7)),1)),"")</f>
        <v/>
      </c>
      <c r="AM123" s="43" t="str">
        <f ca="1">IF(AN123="","",IF(INDEX(Data!$BR:$BR,MATCH(AN123,Data!$A:$A,0),1)=0,"",INDEX(Data!$BR:$BR,MATCH(AN123,Data!$A:$A,0),1)))</f>
        <v/>
      </c>
      <c r="AN123" s="43" t="str" cm="1">
        <f t="array" aca="1" ref="AN123" ca="1">IFERROR(_xlfn.SINGLE(INDEX(Data!$A$1:AU$1009,_xlfn.AGGREGATE(15,6,(OFFSET(Data!$A$1,0,MATCH(AN$6,Data!$1:$1,0)-1,1000,1)=IF(AN$7="","Yes",AN$7))/(OFFSET(Data!$A$1,0,MATCH(AN$6,Data!$1:$1,0)-1,1000,1)=IF(AN$7="","Yes",AN$7))*ROW(Data!$C$1:$C$1009),ROW(AN123)-ROW(AN$7)),1)),"")</f>
        <v/>
      </c>
    </row>
    <row r="124" spans="1:40" ht="24" x14ac:dyDescent="0.4">
      <c r="A124" s="43" t="str">
        <f ca="1">IF(B124="","",IF(INDEX(Data!$BR:$BR,MATCH(B124,Data!$A:$A,0),1)=0,"",INDEX(Data!$BR:$BR,MATCH(B124,Data!$A:$A,0),1)))</f>
        <v/>
      </c>
      <c r="B124" s="43" t="str" cm="1">
        <f t="array" aca="1" ref="B124" ca="1">IFERROR(_xlfn.SINGLE(INDEX(Data!A$1:$A$1007,_xlfn.AGGREGATE(15,6,(OFFSET(Data!$A$1,0,MATCH(B$6,Data!$1:$1,0)-1,1000,1)=IF(B$7="","Yes",B$7))/(OFFSET(Data!$A$1,0,MATCH(B$6,Data!$1:$1,0)-1,1000,1)=IF(B$7="","Yes",B$7))*ROW(Data!$C$1:$C$1007),ROW(B124)-ROW(B$7)),1)),"")</f>
        <v/>
      </c>
      <c r="C124" s="43" t="str">
        <f ca="1">IF(D124="","",IF(INDEX(Data!$BR:$BR,MATCH(D124,Data!$A:$A,0),1)=0,"",INDEX(Data!$BR:$BR,MATCH(D124,Data!$A:$A,0),1)))</f>
        <v/>
      </c>
      <c r="D124" s="43" t="str" cm="1">
        <f t="array" aca="1" ref="D124" ca="1">IFERROR(_xlfn.SINGLE(INDEX(Data!$A$1:C$1007,_xlfn.AGGREGATE(15,6,(OFFSET(Data!$A$1,0,MATCH(D$6,Data!$1:$1,0)-1,1000,1)=IF(D$7="","Yes",D$7))/(OFFSET(Data!$A$1,0,MATCH(D$6,Data!$1:$1,0)-1,1000,1)=IF(D$7="","Yes",D$7))*ROW(Data!$C$1:$C$1007),ROW(D124)-ROW(D$7)),1)),"")</f>
        <v/>
      </c>
      <c r="E124" s="43" t="str">
        <f ca="1">IF(F124="","",IF(INDEX(Data!$BR:$BR,MATCH(F124,Data!$A:$A,0),1)=0,"",INDEX(Data!$BR:$BR,MATCH(F124,Data!$A:$A,0),1)))</f>
        <v/>
      </c>
      <c r="F124" s="43" t="str" cm="1">
        <f t="array" aca="1" ref="F124" ca="1">IFERROR(_xlfn.SINGLE(INDEX(Data!$A$1:E$1009,_xlfn.AGGREGATE(15,6,(OFFSET(Data!$A$1,0,MATCH(F$6,Data!$1:$1,0)-1,1000,1)=IF(F$7="","Yes",F$7))/(OFFSET(Data!$A$1,0,MATCH(F$6,Data!$1:$1,0)-1,1000,1)=IF(F$7="","Yes",F$7))*ROW(Data!$C$1:$C$1009),ROW(F124)-ROW(F$7)),1)),"")</f>
        <v/>
      </c>
      <c r="G124" s="43" t="str">
        <f ca="1">IF(H124="","",IF(INDEX(Data!$BR:$BR,MATCH(H124,Data!$A:$A,0),1)=0,"",INDEX(Data!$BR:$BR,MATCH(H124,Data!$A:$A,0),1)))</f>
        <v/>
      </c>
      <c r="H124" s="43" t="str" cm="1">
        <f t="array" aca="1" ref="H124" ca="1">IFERROR(_xlfn.SINGLE(INDEX(Data!$A$1:G$1009,_xlfn.AGGREGATE(15,6,(OFFSET(Data!$A$1,0,MATCH(H$6,Data!$1:$1,0)-1,1000,1)=IF(H$7="","Yes",H$7))/(OFFSET(Data!$A$1,0,MATCH(H$6,Data!$1:$1,0)-1,1000,1)=IF(H$7="","Yes",H$7))*ROW(Data!$C$1:$C$1009),ROW(H124)-ROW(H$7)),1)),"")</f>
        <v/>
      </c>
      <c r="I124" s="43" t="str">
        <f ca="1">IF(J124="","",IF(INDEX(Data!$BR:$BR,MATCH(J124,Data!$A:$A,0),1)=0,"",INDEX(Data!$BR:$BR,MATCH(J124,Data!$A:$A,0),1)))</f>
        <v/>
      </c>
      <c r="J124" s="43" t="str" cm="1">
        <f t="array" aca="1" ref="J124" ca="1">IFERROR(_xlfn.SINGLE(INDEX(Data!$A$1:J$1009,_xlfn.AGGREGATE(15,6,(OFFSET(Data!$A$1,0,MATCH(J$6,Data!$1:$1,0)-1,1000,1)=IF(J$7="","Yes",J$7))/(OFFSET(Data!$A$1,0,MATCH(J$6,Data!$1:$1,0)-1,1000,1)=IF(J$7="","Yes",J$7))*ROW(Data!$C$1:$C$1009),ROW(J124)-ROW(J$7)),1)),"")</f>
        <v/>
      </c>
      <c r="K124" s="43" t="str">
        <f ca="1">IF(L124="","",IF(INDEX(Data!$BR:$BR,MATCH(L124,Data!$A:$A,0),1)=0,"",INDEX(Data!$BR:$BR,MATCH(L124,Data!$A:$A,0),1)))</f>
        <v/>
      </c>
      <c r="L124" s="43" t="str" cm="1">
        <f t="array" aca="1" ref="L124" ca="1">IFERROR(_xlfn.SINGLE(INDEX(Data!$A$1:L$1009,_xlfn.AGGREGATE(15,6,(OFFSET(Data!$A$1,0,MATCH(L$6,Data!$1:$1,0)-1,1000,1)=IF(L$7="","Yes",L$7))/(OFFSET(Data!$A$1,0,MATCH(L$6,Data!$1:$1,0)-1,1000,1)=IF(L$7="","Yes",L$7))*ROW(Data!$C$1:$C$1009),ROW(L124)-ROW(L$7)),1)),"")</f>
        <v/>
      </c>
      <c r="M124" s="43" t="str">
        <f ca="1">IF(N124="","",IF(INDEX(Data!$BR:$BR,MATCH(N124,Data!$A:$A,0),1)=0,"",INDEX(Data!$BR:$BR,MATCH(N124,Data!$A:$A,0),1)))</f>
        <v/>
      </c>
      <c r="N124" s="43" t="str" cm="1">
        <f t="array" aca="1" ref="N124" ca="1">IFERROR(_xlfn.SINGLE(INDEX(Data!$A$1:N$1009,_xlfn.AGGREGATE(15,6,(OFFSET(Data!$A$1,0,MATCH(N$6,Data!$1:$1,0)-1,1000,1)=IF(N$7="","Yes",N$7))/(OFFSET(Data!$A$1,0,MATCH(N$6,Data!$1:$1,0)-1,1000,1)=IF(N$7="","Yes",N$7))*ROW(Data!$C$1:$C$1009),ROW(N124)-ROW(N$7)),1)),"")</f>
        <v/>
      </c>
      <c r="O124" s="43" t="str">
        <f ca="1">IF(P124="","",IF(INDEX(Data!$BR:$BR,MATCH(P124,Data!$A:$A,0),1)=0,"",INDEX(Data!$BR:$BR,MATCH(P124,Data!$A:$A,0),1)))</f>
        <v/>
      </c>
      <c r="P124" s="43" t="str" cm="1">
        <f t="array" aca="1" ref="P124" ca="1">IFERROR(_xlfn.SINGLE(INDEX(Data!$A$1:Q$1009,_xlfn.AGGREGATE(15,6,(OFFSET(Data!$A$1,0,MATCH(P$6,Data!$1:$1,0)-1,1000,1)=IF(P$7="","Yes",P$7))/(OFFSET(Data!$A$1,0,MATCH(P$6,Data!$1:$1,0)-1,1000,1)=IF(P$7="","Yes",P$7))*ROW(Data!$C$1:$C$1009),ROW(P124)-ROW(P$7)),1)),"")</f>
        <v/>
      </c>
      <c r="Q124" s="43" t="str">
        <f ca="1">IF(R124="","",IF(INDEX(Data!$BR:$BR,MATCH(R124,Data!$A:$A,0),1)=0,"",INDEX(Data!$BR:$BR,MATCH(R124,Data!$A:$A,0),1)))</f>
        <v/>
      </c>
      <c r="R124" s="43" t="str" cm="1">
        <f t="array" aca="1" ref="R124" ca="1">IFERROR(_xlfn.SINGLE(INDEX(Data!$A$1:R$1009,_xlfn.AGGREGATE(15,6,(OFFSET(Data!$A$1,0,MATCH(R$6,Data!$1:$1,0)-1,1000,1)=IF(R$7="","Yes",R$7))/(OFFSET(Data!$A$1,0,MATCH(R$6,Data!$1:$1,0)-1,1000,1)=IF(R$7="","Yes",R$7))*ROW(Data!$C$1:$C$1009),ROW(R124)-ROW(R$7)),1)),"")</f>
        <v>Telemundo</v>
      </c>
      <c r="S124" s="43" t="str">
        <f ca="1">IF(T124="","",IF(INDEX(Data!$BR:$BR,MATCH(T124,Data!$A:$A,0),1)=0,"",INDEX(Data!$BR:$BR,MATCH(T124,Data!$A:$A,0),1)))</f>
        <v/>
      </c>
      <c r="T124" s="43" t="str" cm="1">
        <f t="array" aca="1" ref="T124" ca="1">IFERROR(_xlfn.SINGLE(INDEX(Data!$A$1:S$1009,_xlfn.AGGREGATE(15,6,(OFFSET(Data!$A$1,0,MATCH(T$6,Data!$1:$1,0)-1,1000,1)=IF(T$7="","Yes",T$7))/(OFFSET(Data!$A$1,0,MATCH(T$6,Data!$1:$1,0)-1,1000,1)=IF(T$7="","Yes",T$7))*ROW(Data!$C$1:$C$1009),ROW(T124)-ROW(T$7)),1)),"")</f>
        <v>STARZ ENCORE Family</v>
      </c>
      <c r="U124" s="43" t="str">
        <f ca="1">IF(V124="","",IF(INDEX(Data!$BR:$BR,MATCH(V124,Data!$A:$A,0),1)=0,"",INDEX(Data!$BR:$BR,MATCH(V124,Data!$A:$A,0),1)))</f>
        <v/>
      </c>
      <c r="V124" s="43" t="str" cm="1">
        <f t="array" aca="1" ref="V124" ca="1">IFERROR(_xlfn.SINGLE(INDEX(Data!$A$1:T$1009,_xlfn.AGGREGATE(15,6,(OFFSET(Data!$A$1,0,MATCH(V$6,Data!$1:$1,0)-1,1000,1)=IF(V$7="","Yes",V$7))/(OFFSET(Data!$A$1,0,MATCH(V$6,Data!$1:$1,0)-1,1000,1)=IF(V$7="","Yes",V$7))*ROW(Data!$C$1:$C$1009),ROW(V124)-ROW(V$7)),1)),"")</f>
        <v>Showtime 2 East</v>
      </c>
      <c r="W124" s="43" t="str">
        <f ca="1">IF(X124="","",IF(INDEX(Data!$BR:$BR,MATCH(X124,Data!$A:$A,0),1)=0,"",INDEX(Data!$BR:$BR,MATCH(X124,Data!$A:$A,0),1)))</f>
        <v/>
      </c>
      <c r="X124" s="43" t="str" cm="1">
        <f t="array" aca="1" ref="X124" ca="1">IFERROR(_xlfn.SINGLE(INDEX(Data!$A$1:Y$1009,_xlfn.AGGREGATE(15,6,(OFFSET(Data!$A$1,0,MATCH(X$6,Data!$1:$1,0)-1,1000,1)=IF(X$7="","Yes",X$7))/(OFFSET(Data!$A$1,0,MATCH(X$6,Data!$1:$1,0)-1,1000,1)=IF(X$7="","Yes",X$7))*ROW(Data!$C$1:$C$1009),ROW(X124)-ROW(X$7)),1)),"")</f>
        <v/>
      </c>
      <c r="Y124" s="43" t="str">
        <f ca="1">IF(Z124="","",IF(INDEX(Data!$BR:$BR,MATCH(Z124,Data!$A:$A,0),1)=0,"",INDEX(Data!$BR:$BR,MATCH(Z124,Data!$A:$A,0),1)))</f>
        <v/>
      </c>
      <c r="Z124" s="43" t="str" cm="1">
        <f t="array" aca="1" ref="Z124" ca="1">IFERROR(_xlfn.SINGLE(INDEX(Data!$A$1:AA$1009,_xlfn.AGGREGATE(15,6,(OFFSET(Data!$A$1,0,MATCH(Z$6,Data!$1:$1,0)-1,1000,1)=IF(Z$7="","Yes",Z$7))/(OFFSET(Data!$A$1,0,MATCH(Z$6,Data!$1:$1,0)-1,1000,1)=IF(Z$7="","Yes",Z$7))*ROW(Data!$C$1:$C$1009),ROW(Z124)-ROW(Z$7)),1)),"")</f>
        <v/>
      </c>
      <c r="AA124" s="43" t="str">
        <f ca="1">IF(AB124="","",IF(INDEX(Data!$BR:$BR,MATCH(AB124,Data!$A:$A,0),1)=0,"",INDEX(Data!$BR:$BR,MATCH(AB124,Data!$A:$A,0),1)))</f>
        <v/>
      </c>
      <c r="AB124" s="43" t="str" cm="1">
        <f t="array" aca="1" ref="AB124" ca="1">IFERROR(_xlfn.SINGLE(INDEX(Data!$A$1:AC$1009,_xlfn.AGGREGATE(15,6,(OFFSET(Data!$A$1,0,MATCH(AB$6,Data!$1:$1,0)-1,1000,1)=IF(AB$7="","Yes",AB$7))/(OFFSET(Data!$A$1,0,MATCH(AB$6,Data!$1:$1,0)-1,1000,1)=IF(AB$7="","Yes",AB$7))*ROW(Data!$C$1:$C$1009),ROW(AB124)-ROW(AB$7)),1)),"")</f>
        <v/>
      </c>
      <c r="AC124" s="43" t="str">
        <f ca="1">IF(AD124="","",IF(INDEX(Data!$BR:$BR,MATCH(AD124,Data!$A:$A,0),1)=0,"",INDEX(Data!$BR:$BR,MATCH(AD124,Data!$A:$A,0),1)))</f>
        <v/>
      </c>
      <c r="AD124" s="43" t="str" cm="1">
        <f t="array" aca="1" ref="AD124" ca="1">IFERROR(_xlfn.SINGLE(INDEX(Data!$A$1:AE$1009,_xlfn.AGGREGATE(15,6,(OFFSET(Data!$A$1,0,MATCH(AD$6,Data!$1:$1,0)-1,1000,1)=IF(AD$7="","Yes",AD$7))/(OFFSET(Data!$A$1,0,MATCH(AD$6,Data!$1:$1,0)-1,1000,1)=IF(AD$7="","Yes",AD$7))*ROW(Data!$C$1:$C$1009),ROW(AD124)-ROW(AD$7)),1)),"")</f>
        <v/>
      </c>
      <c r="AE124" s="43" t="str">
        <f ca="1">IF(AF124="","",IF(INDEX(Data!$BR:$BR,MATCH(AF124,Data!$A:$A,0),1)=0,"",INDEX(Data!$BR:$BR,MATCH(AF124,Data!$A:$A,0),1)))</f>
        <v/>
      </c>
      <c r="AF124" s="43" t="str" cm="1">
        <f t="array" aca="1" ref="AF124" ca="1">IFERROR(_xlfn.SINGLE(INDEX(Data!$A$1:AM$1009,_xlfn.AGGREGATE(15,6,(OFFSET(Data!$A$1,0,MATCH(AF$6,Data!$1:$1,0)-1,1000,1)=IF(AF$7="","Yes",AF$7))/(OFFSET(Data!$A$1,0,MATCH(AF$6,Data!$1:$1,0)-1,1000,1)=IF(AF$7="","Yes",AF$7))*ROW(Data!$C$1:$C$1009),ROW(AF124)-ROW(AF$7)),1)),"")</f>
        <v/>
      </c>
      <c r="AG124" s="43" t="str">
        <f ca="1">IF(AH124="","",IF(INDEX(Data!$BR:$BR,MATCH(AH124,Data!$A:$A,0),1)=0,"",INDEX(Data!$BR:$BR,MATCH(AH124,Data!$A:$A,0),1)))</f>
        <v/>
      </c>
      <c r="AH124" s="43" t="str" cm="1">
        <f t="array" aca="1" ref="AH124" ca="1">IFERROR(_xlfn.SINGLE(INDEX(Data!$A$1:AO$1009,_xlfn.AGGREGATE(15,6,(OFFSET(Data!$A$1,0,MATCH(AH$6,Data!$1:$1,0)-1,1000,1)=IF(AH$7="","Yes",AH$7))/(OFFSET(Data!$A$1,0,MATCH(AH$6,Data!$1:$1,0)-1,1000,1)=IF(AH$7="","Yes",AH$7))*ROW(Data!$C$1:$C$1009),ROW(AH124)-ROW(AH$7)),1)),"")</f>
        <v/>
      </c>
      <c r="AI124" s="43" t="str">
        <f ca="1">IF(AJ124="","",IF(INDEX(Data!$BR:$BR,MATCH(AJ124,Data!$A:$A,0),1)=0,"",INDEX(Data!$BR:$BR,MATCH(AJ124,Data!$A:$A,0),1)))</f>
        <v/>
      </c>
      <c r="AJ124" s="43" t="str" cm="1">
        <f t="array" aca="1" ref="AJ124" ca="1">IFERROR(_xlfn.SINGLE(INDEX(Data!$A$1:AQ$1009,_xlfn.AGGREGATE(15,6,(OFFSET(Data!$A$1,0,MATCH(AJ$6,Data!$1:$1,0)-1,1000,1)=IF(AJ$7="","Yes",AJ$7))/(OFFSET(Data!$A$1,0,MATCH(AJ$6,Data!$1:$1,0)-1,1000,1)=IF(AJ$7="","Yes",AJ$7))*ROW(Data!$C$1:$C$1009),ROW(AJ124)-ROW(AJ$7)),1)),"")</f>
        <v/>
      </c>
      <c r="AK124" s="43" t="str">
        <f ca="1">IF(AL124="","",IF(INDEX(Data!$BR:$BR,MATCH(AL124,Data!$A:$A,0),1)=0,"",INDEX(Data!$BR:$BR,MATCH(AL124,Data!$A:$A,0),1)))</f>
        <v/>
      </c>
      <c r="AL124" s="43" t="str" cm="1">
        <f t="array" aca="1" ref="AL124" ca="1">IFERROR(_xlfn.SINGLE(INDEX(Data!$A$1:AS$1009,_xlfn.AGGREGATE(15,6,(OFFSET(Data!$A$1,0,MATCH(AL$6,Data!$1:$1,0)-1,1000,1)=IF(AL$7="","Yes",AL$7))/(OFFSET(Data!$A$1,0,MATCH(AL$6,Data!$1:$1,0)-1,1000,1)=IF(AL$7="","Yes",AL$7))*ROW(Data!$C$1:$C$1009),ROW(AL124)-ROW(AL$7)),1)),"")</f>
        <v/>
      </c>
      <c r="AM124" s="43" t="str">
        <f ca="1">IF(AN124="","",IF(INDEX(Data!$BR:$BR,MATCH(AN124,Data!$A:$A,0),1)=0,"",INDEX(Data!$BR:$BR,MATCH(AN124,Data!$A:$A,0),1)))</f>
        <v/>
      </c>
      <c r="AN124" s="43" t="str" cm="1">
        <f t="array" aca="1" ref="AN124" ca="1">IFERROR(_xlfn.SINGLE(INDEX(Data!$A$1:AU$1009,_xlfn.AGGREGATE(15,6,(OFFSET(Data!$A$1,0,MATCH(AN$6,Data!$1:$1,0)-1,1000,1)=IF(AN$7="","Yes",AN$7))/(OFFSET(Data!$A$1,0,MATCH(AN$6,Data!$1:$1,0)-1,1000,1)=IF(AN$7="","Yes",AN$7))*ROW(Data!$C$1:$C$1009),ROW(AN124)-ROW(AN$7)),1)),"")</f>
        <v/>
      </c>
    </row>
    <row r="125" spans="1:40" ht="24" x14ac:dyDescent="0.4">
      <c r="A125" s="43" t="str">
        <f ca="1">IF(B125="","",IF(INDEX(Data!$BR:$BR,MATCH(B125,Data!$A:$A,0),1)=0,"",INDEX(Data!$BR:$BR,MATCH(B125,Data!$A:$A,0),1)))</f>
        <v/>
      </c>
      <c r="B125" s="43" t="str" cm="1">
        <f t="array" aca="1" ref="B125" ca="1">IFERROR(_xlfn.SINGLE(INDEX(Data!A$1:$A$1007,_xlfn.AGGREGATE(15,6,(OFFSET(Data!$A$1,0,MATCH(B$6,Data!$1:$1,0)-1,1000,1)=IF(B$7="","Yes",B$7))/(OFFSET(Data!$A$1,0,MATCH(B$6,Data!$1:$1,0)-1,1000,1)=IF(B$7="","Yes",B$7))*ROW(Data!$C$1:$C$1007),ROW(B125)-ROW(B$7)),1)),"")</f>
        <v/>
      </c>
      <c r="C125" s="43" t="str">
        <f ca="1">IF(D125="","",IF(INDEX(Data!$BR:$BR,MATCH(D125,Data!$A:$A,0),1)=0,"",INDEX(Data!$BR:$BR,MATCH(D125,Data!$A:$A,0),1)))</f>
        <v/>
      </c>
      <c r="D125" s="43" t="str" cm="1">
        <f t="array" aca="1" ref="D125" ca="1">IFERROR(_xlfn.SINGLE(INDEX(Data!$A$1:C$1007,_xlfn.AGGREGATE(15,6,(OFFSET(Data!$A$1,0,MATCH(D$6,Data!$1:$1,0)-1,1000,1)=IF(D$7="","Yes",D$7))/(OFFSET(Data!$A$1,0,MATCH(D$6,Data!$1:$1,0)-1,1000,1)=IF(D$7="","Yes",D$7))*ROW(Data!$C$1:$C$1007),ROW(D125)-ROW(D$7)),1)),"")</f>
        <v/>
      </c>
      <c r="E125" s="43" t="str">
        <f ca="1">IF(F125="","",IF(INDEX(Data!$BR:$BR,MATCH(F125,Data!$A:$A,0),1)=0,"",INDEX(Data!$BR:$BR,MATCH(F125,Data!$A:$A,0),1)))</f>
        <v/>
      </c>
      <c r="F125" s="43" t="str" cm="1">
        <f t="array" aca="1" ref="F125" ca="1">IFERROR(_xlfn.SINGLE(INDEX(Data!$A$1:E$1009,_xlfn.AGGREGATE(15,6,(OFFSET(Data!$A$1,0,MATCH(F$6,Data!$1:$1,0)-1,1000,1)=IF(F$7="","Yes",F$7))/(OFFSET(Data!$A$1,0,MATCH(F$6,Data!$1:$1,0)-1,1000,1)=IF(F$7="","Yes",F$7))*ROW(Data!$C$1:$C$1009),ROW(F125)-ROW(F$7)),1)),"")</f>
        <v/>
      </c>
      <c r="G125" s="43" t="str">
        <f ca="1">IF(H125="","",IF(INDEX(Data!$BR:$BR,MATCH(H125,Data!$A:$A,0),1)=0,"",INDEX(Data!$BR:$BR,MATCH(H125,Data!$A:$A,0),1)))</f>
        <v/>
      </c>
      <c r="H125" s="43" t="str" cm="1">
        <f t="array" aca="1" ref="H125" ca="1">IFERROR(_xlfn.SINGLE(INDEX(Data!$A$1:G$1009,_xlfn.AGGREGATE(15,6,(OFFSET(Data!$A$1,0,MATCH(H$6,Data!$1:$1,0)-1,1000,1)=IF(H$7="","Yes",H$7))/(OFFSET(Data!$A$1,0,MATCH(H$6,Data!$1:$1,0)-1,1000,1)=IF(H$7="","Yes",H$7))*ROW(Data!$C$1:$C$1009),ROW(H125)-ROW(H$7)),1)),"")</f>
        <v/>
      </c>
      <c r="I125" s="43" t="str">
        <f ca="1">IF(J125="","",IF(INDEX(Data!$BR:$BR,MATCH(J125,Data!$A:$A,0),1)=0,"",INDEX(Data!$BR:$BR,MATCH(J125,Data!$A:$A,0),1)))</f>
        <v/>
      </c>
      <c r="J125" s="43" t="str" cm="1">
        <f t="array" aca="1" ref="J125" ca="1">IFERROR(_xlfn.SINGLE(INDEX(Data!$A$1:J$1009,_xlfn.AGGREGATE(15,6,(OFFSET(Data!$A$1,0,MATCH(J$6,Data!$1:$1,0)-1,1000,1)=IF(J$7="","Yes",J$7))/(OFFSET(Data!$A$1,0,MATCH(J$6,Data!$1:$1,0)-1,1000,1)=IF(J$7="","Yes",J$7))*ROW(Data!$C$1:$C$1009),ROW(J125)-ROW(J$7)),1)),"")</f>
        <v/>
      </c>
      <c r="K125" s="43" t="str">
        <f ca="1">IF(L125="","",IF(INDEX(Data!$BR:$BR,MATCH(L125,Data!$A:$A,0),1)=0,"",INDEX(Data!$BR:$BR,MATCH(L125,Data!$A:$A,0),1)))</f>
        <v/>
      </c>
      <c r="L125" s="43" t="str" cm="1">
        <f t="array" aca="1" ref="L125" ca="1">IFERROR(_xlfn.SINGLE(INDEX(Data!$A$1:L$1009,_xlfn.AGGREGATE(15,6,(OFFSET(Data!$A$1,0,MATCH(L$6,Data!$1:$1,0)-1,1000,1)=IF(L$7="","Yes",L$7))/(OFFSET(Data!$A$1,0,MATCH(L$6,Data!$1:$1,0)-1,1000,1)=IF(L$7="","Yes",L$7))*ROW(Data!$C$1:$C$1009),ROW(L125)-ROW(L$7)),1)),"")</f>
        <v/>
      </c>
      <c r="M125" s="43" t="str">
        <f ca="1">IF(N125="","",IF(INDEX(Data!$BR:$BR,MATCH(N125,Data!$A:$A,0),1)=0,"",INDEX(Data!$BR:$BR,MATCH(N125,Data!$A:$A,0),1)))</f>
        <v/>
      </c>
      <c r="N125" s="43" t="str" cm="1">
        <f t="array" aca="1" ref="N125" ca="1">IFERROR(_xlfn.SINGLE(INDEX(Data!$A$1:N$1009,_xlfn.AGGREGATE(15,6,(OFFSET(Data!$A$1,0,MATCH(N$6,Data!$1:$1,0)-1,1000,1)=IF(N$7="","Yes",N$7))/(OFFSET(Data!$A$1,0,MATCH(N$6,Data!$1:$1,0)-1,1000,1)=IF(N$7="","Yes",N$7))*ROW(Data!$C$1:$C$1009),ROW(N125)-ROW(N$7)),1)),"")</f>
        <v/>
      </c>
      <c r="O125" s="43" t="str">
        <f ca="1">IF(P125="","",IF(INDEX(Data!$BR:$BR,MATCH(P125,Data!$A:$A,0),1)=0,"",INDEX(Data!$BR:$BR,MATCH(P125,Data!$A:$A,0),1)))</f>
        <v/>
      </c>
      <c r="P125" s="43" t="str" cm="1">
        <f t="array" aca="1" ref="P125" ca="1">IFERROR(_xlfn.SINGLE(INDEX(Data!$A$1:Q$1009,_xlfn.AGGREGATE(15,6,(OFFSET(Data!$A$1,0,MATCH(P$6,Data!$1:$1,0)-1,1000,1)=IF(P$7="","Yes",P$7))/(OFFSET(Data!$A$1,0,MATCH(P$6,Data!$1:$1,0)-1,1000,1)=IF(P$7="","Yes",P$7))*ROW(Data!$C$1:$C$1009),ROW(P125)-ROW(P$7)),1)),"")</f>
        <v/>
      </c>
      <c r="Q125" s="43" t="str">
        <f ca="1">IF(R125="","",IF(INDEX(Data!$BR:$BR,MATCH(R125,Data!$A:$A,0),1)=0,"",INDEX(Data!$BR:$BR,MATCH(R125,Data!$A:$A,0),1)))</f>
        <v/>
      </c>
      <c r="R125" s="43" t="str" cm="1">
        <f t="array" aca="1" ref="R125" ca="1">IFERROR(_xlfn.SINGLE(INDEX(Data!$A$1:R$1009,_xlfn.AGGREGATE(15,6,(OFFSET(Data!$A$1,0,MATCH(R$6,Data!$1:$1,0)-1,1000,1)=IF(R$7="","Yes",R$7))/(OFFSET(Data!$A$1,0,MATCH(R$6,Data!$1:$1,0)-1,1000,1)=IF(R$7="","Yes",R$7))*ROW(Data!$C$1:$C$1009),ROW(R125)-ROW(R$7)),1)),"")</f>
        <v>Tennis Channel</v>
      </c>
      <c r="S125" s="43" t="str">
        <f ca="1">IF(T125="","",IF(INDEX(Data!$BR:$BR,MATCH(T125,Data!$A:$A,0),1)=0,"",INDEX(Data!$BR:$BR,MATCH(T125,Data!$A:$A,0),1)))</f>
        <v/>
      </c>
      <c r="T125" s="43" t="str" cm="1">
        <f t="array" aca="1" ref="T125" ca="1">IFERROR(_xlfn.SINGLE(INDEX(Data!$A$1:S$1009,_xlfn.AGGREGATE(15,6,(OFFSET(Data!$A$1,0,MATCH(T$6,Data!$1:$1,0)-1,1000,1)=IF(T$7="","Yes",T$7))/(OFFSET(Data!$A$1,0,MATCH(T$6,Data!$1:$1,0)-1,1000,1)=IF(T$7="","Yes",T$7))*ROW(Data!$C$1:$C$1009),ROW(T125)-ROW(T$7)),1)),"")</f>
        <v>STARZ ENCORE Suspense</v>
      </c>
      <c r="U125" s="43" t="str">
        <f ca="1">IF(V125="","",IF(INDEX(Data!$BR:$BR,MATCH(V125,Data!$A:$A,0),1)=0,"",INDEX(Data!$BR:$BR,MATCH(V125,Data!$A:$A,0),1)))</f>
        <v/>
      </c>
      <c r="V125" s="43" t="str" cm="1">
        <f t="array" aca="1" ref="V125" ca="1">IFERROR(_xlfn.SINGLE(INDEX(Data!$A$1:T$1009,_xlfn.AGGREGATE(15,6,(OFFSET(Data!$A$1,0,MATCH(V$6,Data!$1:$1,0)-1,1000,1)=IF(V$7="","Yes",V$7))/(OFFSET(Data!$A$1,0,MATCH(V$6,Data!$1:$1,0)-1,1000,1)=IF(V$7="","Yes",V$7))*ROW(Data!$C$1:$C$1009),ROW(V125)-ROW(V$7)),1)),"")</f>
        <v>Showtime East</v>
      </c>
      <c r="W125" s="43" t="str">
        <f ca="1">IF(X125="","",IF(INDEX(Data!$BR:$BR,MATCH(X125,Data!$A:$A,0),1)=0,"",INDEX(Data!$BR:$BR,MATCH(X125,Data!$A:$A,0),1)))</f>
        <v/>
      </c>
      <c r="X125" s="43" t="str" cm="1">
        <f t="array" aca="1" ref="X125" ca="1">IFERROR(_xlfn.SINGLE(INDEX(Data!$A$1:Y$1009,_xlfn.AGGREGATE(15,6,(OFFSET(Data!$A$1,0,MATCH(X$6,Data!$1:$1,0)-1,1000,1)=IF(X$7="","Yes",X$7))/(OFFSET(Data!$A$1,0,MATCH(X$6,Data!$1:$1,0)-1,1000,1)=IF(X$7="","Yes",X$7))*ROW(Data!$C$1:$C$1009),ROW(X125)-ROW(X$7)),1)),"")</f>
        <v/>
      </c>
      <c r="Y125" s="43" t="str">
        <f ca="1">IF(Z125="","",IF(INDEX(Data!$BR:$BR,MATCH(Z125,Data!$A:$A,0),1)=0,"",INDEX(Data!$BR:$BR,MATCH(Z125,Data!$A:$A,0),1)))</f>
        <v/>
      </c>
      <c r="Z125" s="43" t="str" cm="1">
        <f t="array" aca="1" ref="Z125" ca="1">IFERROR(_xlfn.SINGLE(INDEX(Data!$A$1:AA$1009,_xlfn.AGGREGATE(15,6,(OFFSET(Data!$A$1,0,MATCH(Z$6,Data!$1:$1,0)-1,1000,1)=IF(Z$7="","Yes",Z$7))/(OFFSET(Data!$A$1,0,MATCH(Z$6,Data!$1:$1,0)-1,1000,1)=IF(Z$7="","Yes",Z$7))*ROW(Data!$C$1:$C$1009),ROW(Z125)-ROW(Z$7)),1)),"")</f>
        <v/>
      </c>
      <c r="AA125" s="43" t="str">
        <f ca="1">IF(AB125="","",IF(INDEX(Data!$BR:$BR,MATCH(AB125,Data!$A:$A,0),1)=0,"",INDEX(Data!$BR:$BR,MATCH(AB125,Data!$A:$A,0),1)))</f>
        <v/>
      </c>
      <c r="AB125" s="43" t="str" cm="1">
        <f t="array" aca="1" ref="AB125" ca="1">IFERROR(_xlfn.SINGLE(INDEX(Data!$A$1:AC$1009,_xlfn.AGGREGATE(15,6,(OFFSET(Data!$A$1,0,MATCH(AB$6,Data!$1:$1,0)-1,1000,1)=IF(AB$7="","Yes",AB$7))/(OFFSET(Data!$A$1,0,MATCH(AB$6,Data!$1:$1,0)-1,1000,1)=IF(AB$7="","Yes",AB$7))*ROW(Data!$C$1:$C$1009),ROW(AB125)-ROW(AB$7)),1)),"")</f>
        <v/>
      </c>
      <c r="AC125" s="43" t="str">
        <f ca="1">IF(AD125="","",IF(INDEX(Data!$BR:$BR,MATCH(AD125,Data!$A:$A,0),1)=0,"",INDEX(Data!$BR:$BR,MATCH(AD125,Data!$A:$A,0),1)))</f>
        <v/>
      </c>
      <c r="AD125" s="43" t="str" cm="1">
        <f t="array" aca="1" ref="AD125" ca="1">IFERROR(_xlfn.SINGLE(INDEX(Data!$A$1:AE$1009,_xlfn.AGGREGATE(15,6,(OFFSET(Data!$A$1,0,MATCH(AD$6,Data!$1:$1,0)-1,1000,1)=IF(AD$7="","Yes",AD$7))/(OFFSET(Data!$A$1,0,MATCH(AD$6,Data!$1:$1,0)-1,1000,1)=IF(AD$7="","Yes",AD$7))*ROW(Data!$C$1:$C$1009),ROW(AD125)-ROW(AD$7)),1)),"")</f>
        <v/>
      </c>
      <c r="AE125" s="43" t="str">
        <f ca="1">IF(AF125="","",IF(INDEX(Data!$BR:$BR,MATCH(AF125,Data!$A:$A,0),1)=0,"",INDEX(Data!$BR:$BR,MATCH(AF125,Data!$A:$A,0),1)))</f>
        <v/>
      </c>
      <c r="AF125" s="43" t="str" cm="1">
        <f t="array" aca="1" ref="AF125" ca="1">IFERROR(_xlfn.SINGLE(INDEX(Data!$A$1:AM$1009,_xlfn.AGGREGATE(15,6,(OFFSET(Data!$A$1,0,MATCH(AF$6,Data!$1:$1,0)-1,1000,1)=IF(AF$7="","Yes",AF$7))/(OFFSET(Data!$A$1,0,MATCH(AF$6,Data!$1:$1,0)-1,1000,1)=IF(AF$7="","Yes",AF$7))*ROW(Data!$C$1:$C$1009),ROW(AF125)-ROW(AF$7)),1)),"")</f>
        <v/>
      </c>
      <c r="AG125" s="43" t="str">
        <f ca="1">IF(AH125="","",IF(INDEX(Data!$BR:$BR,MATCH(AH125,Data!$A:$A,0),1)=0,"",INDEX(Data!$BR:$BR,MATCH(AH125,Data!$A:$A,0),1)))</f>
        <v/>
      </c>
      <c r="AH125" s="43" t="str" cm="1">
        <f t="array" aca="1" ref="AH125" ca="1">IFERROR(_xlfn.SINGLE(INDEX(Data!$A$1:AO$1009,_xlfn.AGGREGATE(15,6,(OFFSET(Data!$A$1,0,MATCH(AH$6,Data!$1:$1,0)-1,1000,1)=IF(AH$7="","Yes",AH$7))/(OFFSET(Data!$A$1,0,MATCH(AH$6,Data!$1:$1,0)-1,1000,1)=IF(AH$7="","Yes",AH$7))*ROW(Data!$C$1:$C$1009),ROW(AH125)-ROW(AH$7)),1)),"")</f>
        <v/>
      </c>
      <c r="AI125" s="43" t="str">
        <f ca="1">IF(AJ125="","",IF(INDEX(Data!$BR:$BR,MATCH(AJ125,Data!$A:$A,0),1)=0,"",INDEX(Data!$BR:$BR,MATCH(AJ125,Data!$A:$A,0),1)))</f>
        <v/>
      </c>
      <c r="AJ125" s="43" t="str" cm="1">
        <f t="array" aca="1" ref="AJ125" ca="1">IFERROR(_xlfn.SINGLE(INDEX(Data!$A$1:AQ$1009,_xlfn.AGGREGATE(15,6,(OFFSET(Data!$A$1,0,MATCH(AJ$6,Data!$1:$1,0)-1,1000,1)=IF(AJ$7="","Yes",AJ$7))/(OFFSET(Data!$A$1,0,MATCH(AJ$6,Data!$1:$1,0)-1,1000,1)=IF(AJ$7="","Yes",AJ$7))*ROW(Data!$C$1:$C$1009),ROW(AJ125)-ROW(AJ$7)),1)),"")</f>
        <v/>
      </c>
      <c r="AK125" s="43" t="str">
        <f ca="1">IF(AL125="","",IF(INDEX(Data!$BR:$BR,MATCH(AL125,Data!$A:$A,0),1)=0,"",INDEX(Data!$BR:$BR,MATCH(AL125,Data!$A:$A,0),1)))</f>
        <v/>
      </c>
      <c r="AL125" s="43" t="str" cm="1">
        <f t="array" aca="1" ref="AL125" ca="1">IFERROR(_xlfn.SINGLE(INDEX(Data!$A$1:AS$1009,_xlfn.AGGREGATE(15,6,(OFFSET(Data!$A$1,0,MATCH(AL$6,Data!$1:$1,0)-1,1000,1)=IF(AL$7="","Yes",AL$7))/(OFFSET(Data!$A$1,0,MATCH(AL$6,Data!$1:$1,0)-1,1000,1)=IF(AL$7="","Yes",AL$7))*ROW(Data!$C$1:$C$1009),ROW(AL125)-ROW(AL$7)),1)),"")</f>
        <v/>
      </c>
      <c r="AM125" s="43" t="str">
        <f ca="1">IF(AN125="","",IF(INDEX(Data!$BR:$BR,MATCH(AN125,Data!$A:$A,0),1)=0,"",INDEX(Data!$BR:$BR,MATCH(AN125,Data!$A:$A,0),1)))</f>
        <v/>
      </c>
      <c r="AN125" s="43" t="str" cm="1">
        <f t="array" aca="1" ref="AN125" ca="1">IFERROR(_xlfn.SINGLE(INDEX(Data!$A$1:AU$1009,_xlfn.AGGREGATE(15,6,(OFFSET(Data!$A$1,0,MATCH(AN$6,Data!$1:$1,0)-1,1000,1)=IF(AN$7="","Yes",AN$7))/(OFFSET(Data!$A$1,0,MATCH(AN$6,Data!$1:$1,0)-1,1000,1)=IF(AN$7="","Yes",AN$7))*ROW(Data!$C$1:$C$1009),ROW(AN125)-ROW(AN$7)),1)),"")</f>
        <v/>
      </c>
    </row>
    <row r="126" spans="1:40" ht="24" x14ac:dyDescent="0.4">
      <c r="A126" s="43" t="str">
        <f ca="1">IF(B126="","",IF(INDEX(Data!$BR:$BR,MATCH(B126,Data!$A:$A,0),1)=0,"",INDEX(Data!$BR:$BR,MATCH(B126,Data!$A:$A,0),1)))</f>
        <v/>
      </c>
      <c r="B126" s="43" t="str" cm="1">
        <f t="array" aca="1" ref="B126" ca="1">IFERROR(_xlfn.SINGLE(INDEX(Data!A$1:$A$1007,_xlfn.AGGREGATE(15,6,(OFFSET(Data!$A$1,0,MATCH(B$6,Data!$1:$1,0)-1,1000,1)=IF(B$7="","Yes",B$7))/(OFFSET(Data!$A$1,0,MATCH(B$6,Data!$1:$1,0)-1,1000,1)=IF(B$7="","Yes",B$7))*ROW(Data!$C$1:$C$1007),ROW(B126)-ROW(B$7)),1)),"")</f>
        <v/>
      </c>
      <c r="C126" s="43" t="str">
        <f ca="1">IF(D126="","",IF(INDEX(Data!$BR:$BR,MATCH(D126,Data!$A:$A,0),1)=0,"",INDEX(Data!$BR:$BR,MATCH(D126,Data!$A:$A,0),1)))</f>
        <v/>
      </c>
      <c r="D126" s="43" t="str" cm="1">
        <f t="array" aca="1" ref="D126" ca="1">IFERROR(_xlfn.SINGLE(INDEX(Data!$A$1:C$1007,_xlfn.AGGREGATE(15,6,(OFFSET(Data!$A$1,0,MATCH(D$6,Data!$1:$1,0)-1,1000,1)=IF(D$7="","Yes",D$7))/(OFFSET(Data!$A$1,0,MATCH(D$6,Data!$1:$1,0)-1,1000,1)=IF(D$7="","Yes",D$7))*ROW(Data!$C$1:$C$1007),ROW(D126)-ROW(D$7)),1)),"")</f>
        <v/>
      </c>
      <c r="E126" s="43" t="str">
        <f ca="1">IF(F126="","",IF(INDEX(Data!$BR:$BR,MATCH(F126,Data!$A:$A,0),1)=0,"",INDEX(Data!$BR:$BR,MATCH(F126,Data!$A:$A,0),1)))</f>
        <v/>
      </c>
      <c r="F126" s="43" t="str" cm="1">
        <f t="array" aca="1" ref="F126" ca="1">IFERROR(_xlfn.SINGLE(INDEX(Data!$A$1:E$1009,_xlfn.AGGREGATE(15,6,(OFFSET(Data!$A$1,0,MATCH(F$6,Data!$1:$1,0)-1,1000,1)=IF(F$7="","Yes",F$7))/(OFFSET(Data!$A$1,0,MATCH(F$6,Data!$1:$1,0)-1,1000,1)=IF(F$7="","Yes",F$7))*ROW(Data!$C$1:$C$1009),ROW(F126)-ROW(F$7)),1)),"")</f>
        <v/>
      </c>
      <c r="G126" s="43" t="str">
        <f ca="1">IF(H126="","",IF(INDEX(Data!$BR:$BR,MATCH(H126,Data!$A:$A,0),1)=0,"",INDEX(Data!$BR:$BR,MATCH(H126,Data!$A:$A,0),1)))</f>
        <v/>
      </c>
      <c r="H126" s="43" t="str" cm="1">
        <f t="array" aca="1" ref="H126" ca="1">IFERROR(_xlfn.SINGLE(INDEX(Data!$A$1:G$1009,_xlfn.AGGREGATE(15,6,(OFFSET(Data!$A$1,0,MATCH(H$6,Data!$1:$1,0)-1,1000,1)=IF(H$7="","Yes",H$7))/(OFFSET(Data!$A$1,0,MATCH(H$6,Data!$1:$1,0)-1,1000,1)=IF(H$7="","Yes",H$7))*ROW(Data!$C$1:$C$1009),ROW(H126)-ROW(H$7)),1)),"")</f>
        <v/>
      </c>
      <c r="I126" s="43" t="str">
        <f ca="1">IF(J126="","",IF(INDEX(Data!$BR:$BR,MATCH(J126,Data!$A:$A,0),1)=0,"",INDEX(Data!$BR:$BR,MATCH(J126,Data!$A:$A,0),1)))</f>
        <v/>
      </c>
      <c r="J126" s="43" t="str" cm="1">
        <f t="array" aca="1" ref="J126" ca="1">IFERROR(_xlfn.SINGLE(INDEX(Data!$A$1:J$1009,_xlfn.AGGREGATE(15,6,(OFFSET(Data!$A$1,0,MATCH(J$6,Data!$1:$1,0)-1,1000,1)=IF(J$7="","Yes",J$7))/(OFFSET(Data!$A$1,0,MATCH(J$6,Data!$1:$1,0)-1,1000,1)=IF(J$7="","Yes",J$7))*ROW(Data!$C$1:$C$1009),ROW(J126)-ROW(J$7)),1)),"")</f>
        <v/>
      </c>
      <c r="K126" s="43" t="str">
        <f ca="1">IF(L126="","",IF(INDEX(Data!$BR:$BR,MATCH(L126,Data!$A:$A,0),1)=0,"",INDEX(Data!$BR:$BR,MATCH(L126,Data!$A:$A,0),1)))</f>
        <v/>
      </c>
      <c r="L126" s="43" t="str" cm="1">
        <f t="array" aca="1" ref="L126" ca="1">IFERROR(_xlfn.SINGLE(INDEX(Data!$A$1:L$1009,_xlfn.AGGREGATE(15,6,(OFFSET(Data!$A$1,0,MATCH(L$6,Data!$1:$1,0)-1,1000,1)=IF(L$7="","Yes",L$7))/(OFFSET(Data!$A$1,0,MATCH(L$6,Data!$1:$1,0)-1,1000,1)=IF(L$7="","Yes",L$7))*ROW(Data!$C$1:$C$1009),ROW(L126)-ROW(L$7)),1)),"")</f>
        <v/>
      </c>
      <c r="M126" s="43" t="str">
        <f ca="1">IF(N126="","",IF(INDEX(Data!$BR:$BR,MATCH(N126,Data!$A:$A,0),1)=0,"",INDEX(Data!$BR:$BR,MATCH(N126,Data!$A:$A,0),1)))</f>
        <v/>
      </c>
      <c r="N126" s="43" t="str" cm="1">
        <f t="array" aca="1" ref="N126" ca="1">IFERROR(_xlfn.SINGLE(INDEX(Data!$A$1:N$1009,_xlfn.AGGREGATE(15,6,(OFFSET(Data!$A$1,0,MATCH(N$6,Data!$1:$1,0)-1,1000,1)=IF(N$7="","Yes",N$7))/(OFFSET(Data!$A$1,0,MATCH(N$6,Data!$1:$1,0)-1,1000,1)=IF(N$7="","Yes",N$7))*ROW(Data!$C$1:$C$1009),ROW(N126)-ROW(N$7)),1)),"")</f>
        <v/>
      </c>
      <c r="O126" s="43" t="str">
        <f ca="1">IF(P126="","",IF(INDEX(Data!$BR:$BR,MATCH(P126,Data!$A:$A,0),1)=0,"",INDEX(Data!$BR:$BR,MATCH(P126,Data!$A:$A,0),1)))</f>
        <v/>
      </c>
      <c r="P126" s="43" t="str" cm="1">
        <f t="array" aca="1" ref="P126" ca="1">IFERROR(_xlfn.SINGLE(INDEX(Data!$A$1:Q$1009,_xlfn.AGGREGATE(15,6,(OFFSET(Data!$A$1,0,MATCH(P$6,Data!$1:$1,0)-1,1000,1)=IF(P$7="","Yes",P$7))/(OFFSET(Data!$A$1,0,MATCH(P$6,Data!$1:$1,0)-1,1000,1)=IF(P$7="","Yes",P$7))*ROW(Data!$C$1:$C$1009),ROW(P126)-ROW(P$7)),1)),"")</f>
        <v/>
      </c>
      <c r="Q126" s="43" t="str">
        <f ca="1">IF(R126="","",IF(INDEX(Data!$BR:$BR,MATCH(R126,Data!$A:$A,0),1)=0,"",INDEX(Data!$BR:$BR,MATCH(R126,Data!$A:$A,0),1)))</f>
        <v/>
      </c>
      <c r="R126" s="43" t="str" cm="1">
        <f t="array" aca="1" ref="R126" ca="1">IFERROR(_xlfn.SINGLE(INDEX(Data!$A$1:R$1009,_xlfn.AGGREGATE(15,6,(OFFSET(Data!$A$1,0,MATCH(R$6,Data!$1:$1,0)-1,1000,1)=IF(R$7="","Yes",R$7))/(OFFSET(Data!$A$1,0,MATCH(R$6,Data!$1:$1,0)-1,1000,1)=IF(R$7="","Yes",R$7))*ROW(Data!$C$1:$C$1009),ROW(R126)-ROW(R$7)),1)),"")</f>
        <v>TLC</v>
      </c>
      <c r="S126" s="43" t="str">
        <f ca="1">IF(T126="","",IF(INDEX(Data!$BR:$BR,MATCH(T126,Data!$A:$A,0),1)=0,"",INDEX(Data!$BR:$BR,MATCH(T126,Data!$A:$A,0),1)))</f>
        <v/>
      </c>
      <c r="T126" s="43" t="str" cm="1">
        <f t="array" aca="1" ref="T126" ca="1">IFERROR(_xlfn.SINGLE(INDEX(Data!$A$1:S$1009,_xlfn.AGGREGATE(15,6,(OFFSET(Data!$A$1,0,MATCH(T$6,Data!$1:$1,0)-1,1000,1)=IF(T$7="","Yes",T$7))/(OFFSET(Data!$A$1,0,MATCH(T$6,Data!$1:$1,0)-1,1000,1)=IF(T$7="","Yes",T$7))*ROW(Data!$C$1:$C$1009),ROW(T126)-ROW(T$7)),1)),"")</f>
        <v>STARZ ENCORE West</v>
      </c>
      <c r="U126" s="43" t="str">
        <f ca="1">IF(V126="","",IF(INDEX(Data!$BR:$BR,MATCH(V126,Data!$A:$A,0),1)=0,"",INDEX(Data!$BR:$BR,MATCH(V126,Data!$A:$A,0),1)))</f>
        <v/>
      </c>
      <c r="V126" s="43" t="str" cm="1">
        <f t="array" aca="1" ref="V126" ca="1">IFERROR(_xlfn.SINGLE(INDEX(Data!$A$1:T$1009,_xlfn.AGGREGATE(15,6,(OFFSET(Data!$A$1,0,MATCH(V$6,Data!$1:$1,0)-1,1000,1)=IF(V$7="","Yes",V$7))/(OFFSET(Data!$A$1,0,MATCH(V$6,Data!$1:$1,0)-1,1000,1)=IF(V$7="","Yes",V$7))*ROW(Data!$C$1:$C$1009),ROW(V126)-ROW(V$7)),1)),"")</f>
        <v>Showtime Exetreme</v>
      </c>
      <c r="W126" s="43" t="str">
        <f ca="1">IF(X126="","",IF(INDEX(Data!$BR:$BR,MATCH(X126,Data!$A:$A,0),1)=0,"",INDEX(Data!$BR:$BR,MATCH(X126,Data!$A:$A,0),1)))</f>
        <v/>
      </c>
      <c r="X126" s="43" t="str" cm="1">
        <f t="array" aca="1" ref="X126" ca="1">IFERROR(_xlfn.SINGLE(INDEX(Data!$A$1:Y$1009,_xlfn.AGGREGATE(15,6,(OFFSET(Data!$A$1,0,MATCH(X$6,Data!$1:$1,0)-1,1000,1)=IF(X$7="","Yes",X$7))/(OFFSET(Data!$A$1,0,MATCH(X$6,Data!$1:$1,0)-1,1000,1)=IF(X$7="","Yes",X$7))*ROW(Data!$C$1:$C$1009),ROW(X126)-ROW(X$7)),1)),"")</f>
        <v/>
      </c>
      <c r="Y126" s="43" t="str">
        <f ca="1">IF(Z126="","",IF(INDEX(Data!$BR:$BR,MATCH(Z126,Data!$A:$A,0),1)=0,"",INDEX(Data!$BR:$BR,MATCH(Z126,Data!$A:$A,0),1)))</f>
        <v/>
      </c>
      <c r="Z126" s="43" t="str" cm="1">
        <f t="array" aca="1" ref="Z126" ca="1">IFERROR(_xlfn.SINGLE(INDEX(Data!$A$1:AA$1009,_xlfn.AGGREGATE(15,6,(OFFSET(Data!$A$1,0,MATCH(Z$6,Data!$1:$1,0)-1,1000,1)=IF(Z$7="","Yes",Z$7))/(OFFSET(Data!$A$1,0,MATCH(Z$6,Data!$1:$1,0)-1,1000,1)=IF(Z$7="","Yes",Z$7))*ROW(Data!$C$1:$C$1009),ROW(Z126)-ROW(Z$7)),1)),"")</f>
        <v/>
      </c>
      <c r="AA126" s="43" t="str">
        <f ca="1">IF(AB126="","",IF(INDEX(Data!$BR:$BR,MATCH(AB126,Data!$A:$A,0),1)=0,"",INDEX(Data!$BR:$BR,MATCH(AB126,Data!$A:$A,0),1)))</f>
        <v/>
      </c>
      <c r="AB126" s="43" t="str" cm="1">
        <f t="array" aca="1" ref="AB126" ca="1">IFERROR(_xlfn.SINGLE(INDEX(Data!$A$1:AC$1009,_xlfn.AGGREGATE(15,6,(OFFSET(Data!$A$1,0,MATCH(AB$6,Data!$1:$1,0)-1,1000,1)=IF(AB$7="","Yes",AB$7))/(OFFSET(Data!$A$1,0,MATCH(AB$6,Data!$1:$1,0)-1,1000,1)=IF(AB$7="","Yes",AB$7))*ROW(Data!$C$1:$C$1009),ROW(AB126)-ROW(AB$7)),1)),"")</f>
        <v/>
      </c>
      <c r="AC126" s="43" t="str">
        <f ca="1">IF(AD126="","",IF(INDEX(Data!$BR:$BR,MATCH(AD126,Data!$A:$A,0),1)=0,"",INDEX(Data!$BR:$BR,MATCH(AD126,Data!$A:$A,0),1)))</f>
        <v/>
      </c>
      <c r="AD126" s="43" t="str" cm="1">
        <f t="array" aca="1" ref="AD126" ca="1">IFERROR(_xlfn.SINGLE(INDEX(Data!$A$1:AE$1009,_xlfn.AGGREGATE(15,6,(OFFSET(Data!$A$1,0,MATCH(AD$6,Data!$1:$1,0)-1,1000,1)=IF(AD$7="","Yes",AD$7))/(OFFSET(Data!$A$1,0,MATCH(AD$6,Data!$1:$1,0)-1,1000,1)=IF(AD$7="","Yes",AD$7))*ROW(Data!$C$1:$C$1009),ROW(AD126)-ROW(AD$7)),1)),"")</f>
        <v/>
      </c>
      <c r="AE126" s="43" t="str">
        <f ca="1">IF(AF126="","",IF(INDEX(Data!$BR:$BR,MATCH(AF126,Data!$A:$A,0),1)=0,"",INDEX(Data!$BR:$BR,MATCH(AF126,Data!$A:$A,0),1)))</f>
        <v/>
      </c>
      <c r="AF126" s="43" t="str" cm="1">
        <f t="array" aca="1" ref="AF126" ca="1">IFERROR(_xlfn.SINGLE(INDEX(Data!$A$1:AM$1009,_xlfn.AGGREGATE(15,6,(OFFSET(Data!$A$1,0,MATCH(AF$6,Data!$1:$1,0)-1,1000,1)=IF(AF$7="","Yes",AF$7))/(OFFSET(Data!$A$1,0,MATCH(AF$6,Data!$1:$1,0)-1,1000,1)=IF(AF$7="","Yes",AF$7))*ROW(Data!$C$1:$C$1009),ROW(AF126)-ROW(AF$7)),1)),"")</f>
        <v/>
      </c>
      <c r="AG126" s="43" t="str">
        <f ca="1">IF(AH126="","",IF(INDEX(Data!$BR:$BR,MATCH(AH126,Data!$A:$A,0),1)=0,"",INDEX(Data!$BR:$BR,MATCH(AH126,Data!$A:$A,0),1)))</f>
        <v/>
      </c>
      <c r="AH126" s="43" t="str" cm="1">
        <f t="array" aca="1" ref="AH126" ca="1">IFERROR(_xlfn.SINGLE(INDEX(Data!$A$1:AO$1009,_xlfn.AGGREGATE(15,6,(OFFSET(Data!$A$1,0,MATCH(AH$6,Data!$1:$1,0)-1,1000,1)=IF(AH$7="","Yes",AH$7))/(OFFSET(Data!$A$1,0,MATCH(AH$6,Data!$1:$1,0)-1,1000,1)=IF(AH$7="","Yes",AH$7))*ROW(Data!$C$1:$C$1009),ROW(AH126)-ROW(AH$7)),1)),"")</f>
        <v/>
      </c>
      <c r="AI126" s="43" t="str">
        <f ca="1">IF(AJ126="","",IF(INDEX(Data!$BR:$BR,MATCH(AJ126,Data!$A:$A,0),1)=0,"",INDEX(Data!$BR:$BR,MATCH(AJ126,Data!$A:$A,0),1)))</f>
        <v/>
      </c>
      <c r="AJ126" s="43" t="str" cm="1">
        <f t="array" aca="1" ref="AJ126" ca="1">IFERROR(_xlfn.SINGLE(INDEX(Data!$A$1:AQ$1009,_xlfn.AGGREGATE(15,6,(OFFSET(Data!$A$1,0,MATCH(AJ$6,Data!$1:$1,0)-1,1000,1)=IF(AJ$7="","Yes",AJ$7))/(OFFSET(Data!$A$1,0,MATCH(AJ$6,Data!$1:$1,0)-1,1000,1)=IF(AJ$7="","Yes",AJ$7))*ROW(Data!$C$1:$C$1009),ROW(AJ126)-ROW(AJ$7)),1)),"")</f>
        <v/>
      </c>
      <c r="AK126" s="43" t="str">
        <f ca="1">IF(AL126="","",IF(INDEX(Data!$BR:$BR,MATCH(AL126,Data!$A:$A,0),1)=0,"",INDEX(Data!$BR:$BR,MATCH(AL126,Data!$A:$A,0),1)))</f>
        <v/>
      </c>
      <c r="AL126" s="43" t="str" cm="1">
        <f t="array" aca="1" ref="AL126" ca="1">IFERROR(_xlfn.SINGLE(INDEX(Data!$A$1:AS$1009,_xlfn.AGGREGATE(15,6,(OFFSET(Data!$A$1,0,MATCH(AL$6,Data!$1:$1,0)-1,1000,1)=IF(AL$7="","Yes",AL$7))/(OFFSET(Data!$A$1,0,MATCH(AL$6,Data!$1:$1,0)-1,1000,1)=IF(AL$7="","Yes",AL$7))*ROW(Data!$C$1:$C$1009),ROW(AL126)-ROW(AL$7)),1)),"")</f>
        <v/>
      </c>
      <c r="AM126" s="43" t="str">
        <f ca="1">IF(AN126="","",IF(INDEX(Data!$BR:$BR,MATCH(AN126,Data!$A:$A,0),1)=0,"",INDEX(Data!$BR:$BR,MATCH(AN126,Data!$A:$A,0),1)))</f>
        <v/>
      </c>
      <c r="AN126" s="43" t="str" cm="1">
        <f t="array" aca="1" ref="AN126" ca="1">IFERROR(_xlfn.SINGLE(INDEX(Data!$A$1:AU$1009,_xlfn.AGGREGATE(15,6,(OFFSET(Data!$A$1,0,MATCH(AN$6,Data!$1:$1,0)-1,1000,1)=IF(AN$7="","Yes",AN$7))/(OFFSET(Data!$A$1,0,MATCH(AN$6,Data!$1:$1,0)-1,1000,1)=IF(AN$7="","Yes",AN$7))*ROW(Data!$C$1:$C$1009),ROW(AN126)-ROW(AN$7)),1)),"")</f>
        <v/>
      </c>
    </row>
    <row r="127" spans="1:40" ht="24" x14ac:dyDescent="0.4">
      <c r="A127" s="43" t="str">
        <f ca="1">IF(B127="","",IF(INDEX(Data!$BR:$BR,MATCH(B127,Data!$A:$A,0),1)=0,"",INDEX(Data!$BR:$BR,MATCH(B127,Data!$A:$A,0),1)))</f>
        <v/>
      </c>
      <c r="B127" s="43" t="str" cm="1">
        <f t="array" aca="1" ref="B127" ca="1">IFERROR(_xlfn.SINGLE(INDEX(Data!A$1:$A$1007,_xlfn.AGGREGATE(15,6,(OFFSET(Data!$A$1,0,MATCH(B$6,Data!$1:$1,0)-1,1000,1)=IF(B$7="","Yes",B$7))/(OFFSET(Data!$A$1,0,MATCH(B$6,Data!$1:$1,0)-1,1000,1)=IF(B$7="","Yes",B$7))*ROW(Data!$C$1:$C$1007),ROW(B127)-ROW(B$7)),1)),"")</f>
        <v/>
      </c>
      <c r="C127" s="43" t="str">
        <f ca="1">IF(D127="","",IF(INDEX(Data!$BR:$BR,MATCH(D127,Data!$A:$A,0),1)=0,"",INDEX(Data!$BR:$BR,MATCH(D127,Data!$A:$A,0),1)))</f>
        <v/>
      </c>
      <c r="D127" s="43" t="str" cm="1">
        <f t="array" aca="1" ref="D127" ca="1">IFERROR(_xlfn.SINGLE(INDEX(Data!$A$1:C$1007,_xlfn.AGGREGATE(15,6,(OFFSET(Data!$A$1,0,MATCH(D$6,Data!$1:$1,0)-1,1000,1)=IF(D$7="","Yes",D$7))/(OFFSET(Data!$A$1,0,MATCH(D$6,Data!$1:$1,0)-1,1000,1)=IF(D$7="","Yes",D$7))*ROW(Data!$C$1:$C$1007),ROW(D127)-ROW(D$7)),1)),"")</f>
        <v/>
      </c>
      <c r="E127" s="43" t="str">
        <f ca="1">IF(F127="","",IF(INDEX(Data!$BR:$BR,MATCH(F127,Data!$A:$A,0),1)=0,"",INDEX(Data!$BR:$BR,MATCH(F127,Data!$A:$A,0),1)))</f>
        <v/>
      </c>
      <c r="F127" s="43" t="str" cm="1">
        <f t="array" aca="1" ref="F127" ca="1">IFERROR(_xlfn.SINGLE(INDEX(Data!$A$1:E$1009,_xlfn.AGGREGATE(15,6,(OFFSET(Data!$A$1,0,MATCH(F$6,Data!$1:$1,0)-1,1000,1)=IF(F$7="","Yes",F$7))/(OFFSET(Data!$A$1,0,MATCH(F$6,Data!$1:$1,0)-1,1000,1)=IF(F$7="","Yes",F$7))*ROW(Data!$C$1:$C$1009),ROW(F127)-ROW(F$7)),1)),"")</f>
        <v/>
      </c>
      <c r="G127" s="43" t="str">
        <f ca="1">IF(H127="","",IF(INDEX(Data!$BR:$BR,MATCH(H127,Data!$A:$A,0),1)=0,"",INDEX(Data!$BR:$BR,MATCH(H127,Data!$A:$A,0),1)))</f>
        <v/>
      </c>
      <c r="H127" s="43" t="str" cm="1">
        <f t="array" aca="1" ref="H127" ca="1">IFERROR(_xlfn.SINGLE(INDEX(Data!$A$1:G$1009,_xlfn.AGGREGATE(15,6,(OFFSET(Data!$A$1,0,MATCH(H$6,Data!$1:$1,0)-1,1000,1)=IF(H$7="","Yes",H$7))/(OFFSET(Data!$A$1,0,MATCH(H$6,Data!$1:$1,0)-1,1000,1)=IF(H$7="","Yes",H$7))*ROW(Data!$C$1:$C$1009),ROW(H127)-ROW(H$7)),1)),"")</f>
        <v/>
      </c>
      <c r="I127" s="43" t="str">
        <f ca="1">IF(J127="","",IF(INDEX(Data!$BR:$BR,MATCH(J127,Data!$A:$A,0),1)=0,"",INDEX(Data!$BR:$BR,MATCH(J127,Data!$A:$A,0),1)))</f>
        <v/>
      </c>
      <c r="J127" s="43" t="str" cm="1">
        <f t="array" aca="1" ref="J127" ca="1">IFERROR(_xlfn.SINGLE(INDEX(Data!$A$1:J$1009,_xlfn.AGGREGATE(15,6,(OFFSET(Data!$A$1,0,MATCH(J$6,Data!$1:$1,0)-1,1000,1)=IF(J$7="","Yes",J$7))/(OFFSET(Data!$A$1,0,MATCH(J$6,Data!$1:$1,0)-1,1000,1)=IF(J$7="","Yes",J$7))*ROW(Data!$C$1:$C$1009),ROW(J127)-ROW(J$7)),1)),"")</f>
        <v/>
      </c>
      <c r="K127" s="43" t="str">
        <f ca="1">IF(L127="","",IF(INDEX(Data!$BR:$BR,MATCH(L127,Data!$A:$A,0),1)=0,"",INDEX(Data!$BR:$BR,MATCH(L127,Data!$A:$A,0),1)))</f>
        <v/>
      </c>
      <c r="L127" s="43" t="str" cm="1">
        <f t="array" aca="1" ref="L127" ca="1">IFERROR(_xlfn.SINGLE(INDEX(Data!$A$1:L$1009,_xlfn.AGGREGATE(15,6,(OFFSET(Data!$A$1,0,MATCH(L$6,Data!$1:$1,0)-1,1000,1)=IF(L$7="","Yes",L$7))/(OFFSET(Data!$A$1,0,MATCH(L$6,Data!$1:$1,0)-1,1000,1)=IF(L$7="","Yes",L$7))*ROW(Data!$C$1:$C$1009),ROW(L127)-ROW(L$7)),1)),"")</f>
        <v/>
      </c>
      <c r="M127" s="43" t="str">
        <f ca="1">IF(N127="","",IF(INDEX(Data!$BR:$BR,MATCH(N127,Data!$A:$A,0),1)=0,"",INDEX(Data!$BR:$BR,MATCH(N127,Data!$A:$A,0),1)))</f>
        <v/>
      </c>
      <c r="N127" s="43" t="str" cm="1">
        <f t="array" aca="1" ref="N127" ca="1">IFERROR(_xlfn.SINGLE(INDEX(Data!$A$1:N$1009,_xlfn.AGGREGATE(15,6,(OFFSET(Data!$A$1,0,MATCH(N$6,Data!$1:$1,0)-1,1000,1)=IF(N$7="","Yes",N$7))/(OFFSET(Data!$A$1,0,MATCH(N$6,Data!$1:$1,0)-1,1000,1)=IF(N$7="","Yes",N$7))*ROW(Data!$C$1:$C$1009),ROW(N127)-ROW(N$7)),1)),"")</f>
        <v/>
      </c>
      <c r="O127" s="43" t="str">
        <f ca="1">IF(P127="","",IF(INDEX(Data!$BR:$BR,MATCH(P127,Data!$A:$A,0),1)=0,"",INDEX(Data!$BR:$BR,MATCH(P127,Data!$A:$A,0),1)))</f>
        <v/>
      </c>
      <c r="P127" s="43" t="str" cm="1">
        <f t="array" aca="1" ref="P127" ca="1">IFERROR(_xlfn.SINGLE(INDEX(Data!$A$1:Q$1009,_xlfn.AGGREGATE(15,6,(OFFSET(Data!$A$1,0,MATCH(P$6,Data!$1:$1,0)-1,1000,1)=IF(P$7="","Yes",P$7))/(OFFSET(Data!$A$1,0,MATCH(P$6,Data!$1:$1,0)-1,1000,1)=IF(P$7="","Yes",P$7))*ROW(Data!$C$1:$C$1009),ROW(P127)-ROW(P$7)),1)),"")</f>
        <v/>
      </c>
      <c r="Q127" s="43" t="str">
        <f ca="1">IF(R127="","",IF(INDEX(Data!$BR:$BR,MATCH(R127,Data!$A:$A,0),1)=0,"",INDEX(Data!$BR:$BR,MATCH(R127,Data!$A:$A,0),1)))</f>
        <v/>
      </c>
      <c r="R127" s="43" t="str" cm="1">
        <f t="array" aca="1" ref="R127" ca="1">IFERROR(_xlfn.SINGLE(INDEX(Data!$A$1:R$1009,_xlfn.AGGREGATE(15,6,(OFFSET(Data!$A$1,0,MATCH(R$6,Data!$1:$1,0)-1,1000,1)=IF(R$7="","Yes",R$7))/(OFFSET(Data!$A$1,0,MATCH(R$6,Data!$1:$1,0)-1,1000,1)=IF(R$7="","Yes",R$7))*ROW(Data!$C$1:$C$1009),ROW(R127)-ROW(R$7)),1)),"")</f>
        <v>TNT</v>
      </c>
      <c r="S127" s="43" t="str">
        <f ca="1">IF(T127="","",IF(INDEX(Data!$BR:$BR,MATCH(T127,Data!$A:$A,0),1)=0,"",INDEX(Data!$BR:$BR,MATCH(T127,Data!$A:$A,0),1)))</f>
        <v/>
      </c>
      <c r="T127" s="43" t="str" cm="1">
        <f t="array" aca="1" ref="T127" ca="1">IFERROR(_xlfn.SINGLE(INDEX(Data!$A$1:S$1009,_xlfn.AGGREGATE(15,6,(OFFSET(Data!$A$1,0,MATCH(T$6,Data!$1:$1,0)-1,1000,1)=IF(T$7="","Yes",T$7))/(OFFSET(Data!$A$1,0,MATCH(T$6,Data!$1:$1,0)-1,1000,1)=IF(T$7="","Yes",T$7))*ROW(Data!$C$1:$C$1009),ROW(T127)-ROW(T$7)),1)),"")</f>
        <v>STARZ ENCORE Westerns</v>
      </c>
      <c r="U127" s="43" t="str">
        <f ca="1">IF(V127="","",IF(INDEX(Data!$BR:$BR,MATCH(V127,Data!$A:$A,0),1)=0,"",INDEX(Data!$BR:$BR,MATCH(V127,Data!$A:$A,0),1)))</f>
        <v/>
      </c>
      <c r="V127" s="43" t="str" cm="1">
        <f t="array" aca="1" ref="V127" ca="1">IFERROR(_xlfn.SINGLE(INDEX(Data!$A$1:T$1009,_xlfn.AGGREGATE(15,6,(OFFSET(Data!$A$1,0,MATCH(V$6,Data!$1:$1,0)-1,1000,1)=IF(V$7="","Yes",V$7))/(OFFSET(Data!$A$1,0,MATCH(V$6,Data!$1:$1,0)-1,1000,1)=IF(V$7="","Yes",V$7))*ROW(Data!$C$1:$C$1009),ROW(V127)-ROW(V$7)),1)),"")</f>
        <v>Smithsonian</v>
      </c>
      <c r="W127" s="43" t="str">
        <f ca="1">IF(X127="","",IF(INDEX(Data!$BR:$BR,MATCH(X127,Data!$A:$A,0),1)=0,"",INDEX(Data!$BR:$BR,MATCH(X127,Data!$A:$A,0),1)))</f>
        <v/>
      </c>
      <c r="X127" s="43" t="str" cm="1">
        <f t="array" aca="1" ref="X127" ca="1">IFERROR(_xlfn.SINGLE(INDEX(Data!$A$1:Y$1009,_xlfn.AGGREGATE(15,6,(OFFSET(Data!$A$1,0,MATCH(X$6,Data!$1:$1,0)-1,1000,1)=IF(X$7="","Yes",X$7))/(OFFSET(Data!$A$1,0,MATCH(X$6,Data!$1:$1,0)-1,1000,1)=IF(X$7="","Yes",X$7))*ROW(Data!$C$1:$C$1009),ROW(X127)-ROW(X$7)),1)),"")</f>
        <v/>
      </c>
      <c r="Y127" s="43" t="str">
        <f ca="1">IF(Z127="","",IF(INDEX(Data!$BR:$BR,MATCH(Z127,Data!$A:$A,0),1)=0,"",INDEX(Data!$BR:$BR,MATCH(Z127,Data!$A:$A,0),1)))</f>
        <v/>
      </c>
      <c r="Z127" s="43" t="str" cm="1">
        <f t="array" aca="1" ref="Z127" ca="1">IFERROR(_xlfn.SINGLE(INDEX(Data!$A$1:AA$1009,_xlfn.AGGREGATE(15,6,(OFFSET(Data!$A$1,0,MATCH(Z$6,Data!$1:$1,0)-1,1000,1)=IF(Z$7="","Yes",Z$7))/(OFFSET(Data!$A$1,0,MATCH(Z$6,Data!$1:$1,0)-1,1000,1)=IF(Z$7="","Yes",Z$7))*ROW(Data!$C$1:$C$1009),ROW(Z127)-ROW(Z$7)),1)),"")</f>
        <v/>
      </c>
      <c r="AA127" s="43" t="str">
        <f ca="1">IF(AB127="","",IF(INDEX(Data!$BR:$BR,MATCH(AB127,Data!$A:$A,0),1)=0,"",INDEX(Data!$BR:$BR,MATCH(AB127,Data!$A:$A,0),1)))</f>
        <v/>
      </c>
      <c r="AB127" s="43" t="str" cm="1">
        <f t="array" aca="1" ref="AB127" ca="1">IFERROR(_xlfn.SINGLE(INDEX(Data!$A$1:AC$1009,_xlfn.AGGREGATE(15,6,(OFFSET(Data!$A$1,0,MATCH(AB$6,Data!$1:$1,0)-1,1000,1)=IF(AB$7="","Yes",AB$7))/(OFFSET(Data!$A$1,0,MATCH(AB$6,Data!$1:$1,0)-1,1000,1)=IF(AB$7="","Yes",AB$7))*ROW(Data!$C$1:$C$1009),ROW(AB127)-ROW(AB$7)),1)),"")</f>
        <v/>
      </c>
      <c r="AC127" s="43" t="str">
        <f ca="1">IF(AD127="","",IF(INDEX(Data!$BR:$BR,MATCH(AD127,Data!$A:$A,0),1)=0,"",INDEX(Data!$BR:$BR,MATCH(AD127,Data!$A:$A,0),1)))</f>
        <v/>
      </c>
      <c r="AD127" s="43" t="str" cm="1">
        <f t="array" aca="1" ref="AD127" ca="1">IFERROR(_xlfn.SINGLE(INDEX(Data!$A$1:AE$1009,_xlfn.AGGREGATE(15,6,(OFFSET(Data!$A$1,0,MATCH(AD$6,Data!$1:$1,0)-1,1000,1)=IF(AD$7="","Yes",AD$7))/(OFFSET(Data!$A$1,0,MATCH(AD$6,Data!$1:$1,0)-1,1000,1)=IF(AD$7="","Yes",AD$7))*ROW(Data!$C$1:$C$1009),ROW(AD127)-ROW(AD$7)),1)),"")</f>
        <v/>
      </c>
      <c r="AE127" s="43" t="str">
        <f ca="1">IF(AF127="","",IF(INDEX(Data!$BR:$BR,MATCH(AF127,Data!$A:$A,0),1)=0,"",INDEX(Data!$BR:$BR,MATCH(AF127,Data!$A:$A,0),1)))</f>
        <v/>
      </c>
      <c r="AF127" s="43" t="str" cm="1">
        <f t="array" aca="1" ref="AF127" ca="1">IFERROR(_xlfn.SINGLE(INDEX(Data!$A$1:AM$1009,_xlfn.AGGREGATE(15,6,(OFFSET(Data!$A$1,0,MATCH(AF$6,Data!$1:$1,0)-1,1000,1)=IF(AF$7="","Yes",AF$7))/(OFFSET(Data!$A$1,0,MATCH(AF$6,Data!$1:$1,0)-1,1000,1)=IF(AF$7="","Yes",AF$7))*ROW(Data!$C$1:$C$1009),ROW(AF127)-ROW(AF$7)),1)),"")</f>
        <v/>
      </c>
      <c r="AG127" s="43" t="str">
        <f ca="1">IF(AH127="","",IF(INDEX(Data!$BR:$BR,MATCH(AH127,Data!$A:$A,0),1)=0,"",INDEX(Data!$BR:$BR,MATCH(AH127,Data!$A:$A,0),1)))</f>
        <v/>
      </c>
      <c r="AH127" s="43" t="str" cm="1">
        <f t="array" aca="1" ref="AH127" ca="1">IFERROR(_xlfn.SINGLE(INDEX(Data!$A$1:AO$1009,_xlfn.AGGREGATE(15,6,(OFFSET(Data!$A$1,0,MATCH(AH$6,Data!$1:$1,0)-1,1000,1)=IF(AH$7="","Yes",AH$7))/(OFFSET(Data!$A$1,0,MATCH(AH$6,Data!$1:$1,0)-1,1000,1)=IF(AH$7="","Yes",AH$7))*ROW(Data!$C$1:$C$1009),ROW(AH127)-ROW(AH$7)),1)),"")</f>
        <v/>
      </c>
      <c r="AI127" s="43" t="str">
        <f ca="1">IF(AJ127="","",IF(INDEX(Data!$BR:$BR,MATCH(AJ127,Data!$A:$A,0),1)=0,"",INDEX(Data!$BR:$BR,MATCH(AJ127,Data!$A:$A,0),1)))</f>
        <v/>
      </c>
      <c r="AJ127" s="43" t="str" cm="1">
        <f t="array" aca="1" ref="AJ127" ca="1">IFERROR(_xlfn.SINGLE(INDEX(Data!$A$1:AQ$1009,_xlfn.AGGREGATE(15,6,(OFFSET(Data!$A$1,0,MATCH(AJ$6,Data!$1:$1,0)-1,1000,1)=IF(AJ$7="","Yes",AJ$7))/(OFFSET(Data!$A$1,0,MATCH(AJ$6,Data!$1:$1,0)-1,1000,1)=IF(AJ$7="","Yes",AJ$7))*ROW(Data!$C$1:$C$1009),ROW(AJ127)-ROW(AJ$7)),1)),"")</f>
        <v/>
      </c>
      <c r="AK127" s="43" t="str">
        <f ca="1">IF(AL127="","",IF(INDEX(Data!$BR:$BR,MATCH(AL127,Data!$A:$A,0),1)=0,"",INDEX(Data!$BR:$BR,MATCH(AL127,Data!$A:$A,0),1)))</f>
        <v/>
      </c>
      <c r="AL127" s="43" t="str" cm="1">
        <f t="array" aca="1" ref="AL127" ca="1">IFERROR(_xlfn.SINGLE(INDEX(Data!$A$1:AS$1009,_xlfn.AGGREGATE(15,6,(OFFSET(Data!$A$1,0,MATCH(AL$6,Data!$1:$1,0)-1,1000,1)=IF(AL$7="","Yes",AL$7))/(OFFSET(Data!$A$1,0,MATCH(AL$6,Data!$1:$1,0)-1,1000,1)=IF(AL$7="","Yes",AL$7))*ROW(Data!$C$1:$C$1009),ROW(AL127)-ROW(AL$7)),1)),"")</f>
        <v/>
      </c>
      <c r="AM127" s="43" t="str">
        <f ca="1">IF(AN127="","",IF(INDEX(Data!$BR:$BR,MATCH(AN127,Data!$A:$A,0),1)=0,"",INDEX(Data!$BR:$BR,MATCH(AN127,Data!$A:$A,0),1)))</f>
        <v/>
      </c>
      <c r="AN127" s="43" t="str" cm="1">
        <f t="array" aca="1" ref="AN127" ca="1">IFERROR(_xlfn.SINGLE(INDEX(Data!$A$1:AU$1009,_xlfn.AGGREGATE(15,6,(OFFSET(Data!$A$1,0,MATCH(AN$6,Data!$1:$1,0)-1,1000,1)=IF(AN$7="","Yes",AN$7))/(OFFSET(Data!$A$1,0,MATCH(AN$6,Data!$1:$1,0)-1,1000,1)=IF(AN$7="","Yes",AN$7))*ROW(Data!$C$1:$C$1009),ROW(AN127)-ROW(AN$7)),1)),"")</f>
        <v/>
      </c>
    </row>
    <row r="128" spans="1:40" x14ac:dyDescent="0.4">
      <c r="A128" s="43" t="str">
        <f ca="1">IF(B128="","",IF(INDEX(Data!$BR:$BR,MATCH(B128,Data!$A:$A,0),1)=0,"",INDEX(Data!$BR:$BR,MATCH(B128,Data!$A:$A,0),1)))</f>
        <v/>
      </c>
      <c r="B128" s="43" t="str" cm="1">
        <f t="array" aca="1" ref="B128" ca="1">IFERROR(_xlfn.SINGLE(INDEX(Data!A$1:$A$1007,_xlfn.AGGREGATE(15,6,(OFFSET(Data!$A$1,0,MATCH(B$6,Data!$1:$1,0)-1,1000,1)=IF(B$7="","Yes",B$7))/(OFFSET(Data!$A$1,0,MATCH(B$6,Data!$1:$1,0)-1,1000,1)=IF(B$7="","Yes",B$7))*ROW(Data!$C$1:$C$1007),ROW(B128)-ROW(B$7)),1)),"")</f>
        <v/>
      </c>
      <c r="C128" s="43" t="str">
        <f ca="1">IF(D128="","",IF(INDEX(Data!$BR:$BR,MATCH(D128,Data!$A:$A,0),1)=0,"",INDEX(Data!$BR:$BR,MATCH(D128,Data!$A:$A,0),1)))</f>
        <v/>
      </c>
      <c r="D128" s="43" t="str" cm="1">
        <f t="array" aca="1" ref="D128" ca="1">IFERROR(_xlfn.SINGLE(INDEX(Data!$A$1:C$1007,_xlfn.AGGREGATE(15,6,(OFFSET(Data!$A$1,0,MATCH(D$6,Data!$1:$1,0)-1,1000,1)=IF(D$7="","Yes",D$7))/(OFFSET(Data!$A$1,0,MATCH(D$6,Data!$1:$1,0)-1,1000,1)=IF(D$7="","Yes",D$7))*ROW(Data!$C$1:$C$1007),ROW(D128)-ROW(D$7)),1)),"")</f>
        <v/>
      </c>
      <c r="E128" s="43" t="str">
        <f ca="1">IF(F128="","",IF(INDEX(Data!$BR:$BR,MATCH(F128,Data!$A:$A,0),1)=0,"",INDEX(Data!$BR:$BR,MATCH(F128,Data!$A:$A,0),1)))</f>
        <v/>
      </c>
      <c r="F128" s="43" t="str" cm="1">
        <f t="array" aca="1" ref="F128" ca="1">IFERROR(_xlfn.SINGLE(INDEX(Data!$A$1:E$1009,_xlfn.AGGREGATE(15,6,(OFFSET(Data!$A$1,0,MATCH(F$6,Data!$1:$1,0)-1,1000,1)=IF(F$7="","Yes",F$7))/(OFFSET(Data!$A$1,0,MATCH(F$6,Data!$1:$1,0)-1,1000,1)=IF(F$7="","Yes",F$7))*ROW(Data!$C$1:$C$1009),ROW(F128)-ROW(F$7)),1)),"")</f>
        <v/>
      </c>
      <c r="G128" s="43" t="str">
        <f ca="1">IF(H128="","",IF(INDEX(Data!$BR:$BR,MATCH(H128,Data!$A:$A,0),1)=0,"",INDEX(Data!$BR:$BR,MATCH(H128,Data!$A:$A,0),1)))</f>
        <v/>
      </c>
      <c r="H128" s="43" t="str" cm="1">
        <f t="array" aca="1" ref="H128" ca="1">IFERROR(_xlfn.SINGLE(INDEX(Data!$A$1:G$1009,_xlfn.AGGREGATE(15,6,(OFFSET(Data!$A$1,0,MATCH(H$6,Data!$1:$1,0)-1,1000,1)=IF(H$7="","Yes",H$7))/(OFFSET(Data!$A$1,0,MATCH(H$6,Data!$1:$1,0)-1,1000,1)=IF(H$7="","Yes",H$7))*ROW(Data!$C$1:$C$1009),ROW(H128)-ROW(H$7)),1)),"")</f>
        <v/>
      </c>
      <c r="I128" s="43" t="str">
        <f ca="1">IF(J128="","",IF(INDEX(Data!$BR:$BR,MATCH(J128,Data!$A:$A,0),1)=0,"",INDEX(Data!$BR:$BR,MATCH(J128,Data!$A:$A,0),1)))</f>
        <v/>
      </c>
      <c r="J128" s="43" t="str" cm="1">
        <f t="array" aca="1" ref="J128" ca="1">IFERROR(_xlfn.SINGLE(INDEX(Data!$A$1:J$1009,_xlfn.AGGREGATE(15,6,(OFFSET(Data!$A$1,0,MATCH(J$6,Data!$1:$1,0)-1,1000,1)=IF(J$7="","Yes",J$7))/(OFFSET(Data!$A$1,0,MATCH(J$6,Data!$1:$1,0)-1,1000,1)=IF(J$7="","Yes",J$7))*ROW(Data!$C$1:$C$1009),ROW(J128)-ROW(J$7)),1)),"")</f>
        <v/>
      </c>
      <c r="K128" s="43" t="str">
        <f ca="1">IF(L128="","",IF(INDEX(Data!$BR:$BR,MATCH(L128,Data!$A:$A,0),1)=0,"",INDEX(Data!$BR:$BR,MATCH(L128,Data!$A:$A,0),1)))</f>
        <v/>
      </c>
      <c r="L128" s="43" t="str" cm="1">
        <f t="array" aca="1" ref="L128" ca="1">IFERROR(_xlfn.SINGLE(INDEX(Data!$A$1:L$1009,_xlfn.AGGREGATE(15,6,(OFFSET(Data!$A$1,0,MATCH(L$6,Data!$1:$1,0)-1,1000,1)=IF(L$7="","Yes",L$7))/(OFFSET(Data!$A$1,0,MATCH(L$6,Data!$1:$1,0)-1,1000,1)=IF(L$7="","Yes",L$7))*ROW(Data!$C$1:$C$1009),ROW(L128)-ROW(L$7)),1)),"")</f>
        <v/>
      </c>
      <c r="M128" s="43" t="str">
        <f ca="1">IF(N128="","",IF(INDEX(Data!$BR:$BR,MATCH(N128,Data!$A:$A,0),1)=0,"",INDEX(Data!$BR:$BR,MATCH(N128,Data!$A:$A,0),1)))</f>
        <v/>
      </c>
      <c r="N128" s="43" t="str" cm="1">
        <f t="array" aca="1" ref="N128" ca="1">IFERROR(_xlfn.SINGLE(INDEX(Data!$A$1:N$1009,_xlfn.AGGREGATE(15,6,(OFFSET(Data!$A$1,0,MATCH(N$6,Data!$1:$1,0)-1,1000,1)=IF(N$7="","Yes",N$7))/(OFFSET(Data!$A$1,0,MATCH(N$6,Data!$1:$1,0)-1,1000,1)=IF(N$7="","Yes",N$7))*ROW(Data!$C$1:$C$1009),ROW(N128)-ROW(N$7)),1)),"")</f>
        <v/>
      </c>
      <c r="O128" s="43" t="str">
        <f ca="1">IF(P128="","",IF(INDEX(Data!$BR:$BR,MATCH(P128,Data!$A:$A,0),1)=0,"",INDEX(Data!$BR:$BR,MATCH(P128,Data!$A:$A,0),1)))</f>
        <v/>
      </c>
      <c r="P128" s="43" t="str" cm="1">
        <f t="array" aca="1" ref="P128" ca="1">IFERROR(_xlfn.SINGLE(INDEX(Data!$A$1:Q$1009,_xlfn.AGGREGATE(15,6,(OFFSET(Data!$A$1,0,MATCH(P$6,Data!$1:$1,0)-1,1000,1)=IF(P$7="","Yes",P$7))/(OFFSET(Data!$A$1,0,MATCH(P$6,Data!$1:$1,0)-1,1000,1)=IF(P$7="","Yes",P$7))*ROW(Data!$C$1:$C$1009),ROW(P128)-ROW(P$7)),1)),"")</f>
        <v/>
      </c>
      <c r="Q128" s="43" t="str">
        <f ca="1">IF(R128="","",IF(INDEX(Data!$BR:$BR,MATCH(R128,Data!$A:$A,0),1)=0,"",INDEX(Data!$BR:$BR,MATCH(R128,Data!$A:$A,0),1)))</f>
        <v/>
      </c>
      <c r="R128" s="43" t="str" cm="1">
        <f t="array" aca="1" ref="R128" ca="1">IFERROR(_xlfn.SINGLE(INDEX(Data!$A$1:R$1009,_xlfn.AGGREGATE(15,6,(OFFSET(Data!$A$1,0,MATCH(R$6,Data!$1:$1,0)-1,1000,1)=IF(R$7="","Yes",R$7))/(OFFSET(Data!$A$1,0,MATCH(R$6,Data!$1:$1,0)-1,1000,1)=IF(R$7="","Yes",R$7))*ROW(Data!$C$1:$C$1009),ROW(R128)-ROW(R$7)),1)),"")</f>
        <v>Travel Channel</v>
      </c>
      <c r="S128" s="43" t="str">
        <f ca="1">IF(T128="","",IF(INDEX(Data!$BR:$BR,MATCH(T128,Data!$A:$A,0),1)=0,"",INDEX(Data!$BR:$BR,MATCH(T128,Data!$A:$A,0),1)))</f>
        <v/>
      </c>
      <c r="T128" s="43" t="str" cm="1">
        <f t="array" aca="1" ref="T128" ca="1">IFERROR(_xlfn.SINGLE(INDEX(Data!$A$1:S$1009,_xlfn.AGGREGATE(15,6,(OFFSET(Data!$A$1,0,MATCH(T$6,Data!$1:$1,0)-1,1000,1)=IF(T$7="","Yes",T$7))/(OFFSET(Data!$A$1,0,MATCH(T$6,Data!$1:$1,0)-1,1000,1)=IF(T$7="","Yes",T$7))*ROW(Data!$C$1:$C$1009),ROW(T128)-ROW(T$7)),1)),"")</f>
        <v>Sundance TV</v>
      </c>
      <c r="U128" s="43" t="str">
        <f ca="1">IF(V128="","",IF(INDEX(Data!$BR:$BR,MATCH(V128,Data!$A:$A,0),1)=0,"",INDEX(Data!$BR:$BR,MATCH(V128,Data!$A:$A,0),1)))</f>
        <v/>
      </c>
      <c r="V128" s="43" t="str" cm="1">
        <f t="array" aca="1" ref="V128" ca="1">IFERROR(_xlfn.SINGLE(INDEX(Data!$A$1:T$1009,_xlfn.AGGREGATE(15,6,(OFFSET(Data!$A$1,0,MATCH(V$6,Data!$1:$1,0)-1,1000,1)=IF(V$7="","Yes",V$7))/(OFFSET(Data!$A$1,0,MATCH(V$6,Data!$1:$1,0)-1,1000,1)=IF(V$7="","Yes",V$7))*ROW(Data!$C$1:$C$1009),ROW(V128)-ROW(V$7)),1)),"")</f>
        <v>SNY</v>
      </c>
      <c r="W128" s="43" t="str">
        <f ca="1">IF(X128="","",IF(INDEX(Data!$BR:$BR,MATCH(X128,Data!$A:$A,0),1)=0,"",INDEX(Data!$BR:$BR,MATCH(X128,Data!$A:$A,0),1)))</f>
        <v/>
      </c>
      <c r="X128" s="43" t="str" cm="1">
        <f t="array" aca="1" ref="X128" ca="1">IFERROR(_xlfn.SINGLE(INDEX(Data!$A$1:Y$1009,_xlfn.AGGREGATE(15,6,(OFFSET(Data!$A$1,0,MATCH(X$6,Data!$1:$1,0)-1,1000,1)=IF(X$7="","Yes",X$7))/(OFFSET(Data!$A$1,0,MATCH(X$6,Data!$1:$1,0)-1,1000,1)=IF(X$7="","Yes",X$7))*ROW(Data!$C$1:$C$1009),ROW(X128)-ROW(X$7)),1)),"")</f>
        <v/>
      </c>
      <c r="Y128" s="43" t="str">
        <f ca="1">IF(Z128="","",IF(INDEX(Data!$BR:$BR,MATCH(Z128,Data!$A:$A,0),1)=0,"",INDEX(Data!$BR:$BR,MATCH(Z128,Data!$A:$A,0),1)))</f>
        <v/>
      </c>
      <c r="Z128" s="43" t="str" cm="1">
        <f t="array" aca="1" ref="Z128" ca="1">IFERROR(_xlfn.SINGLE(INDEX(Data!$A$1:AA$1009,_xlfn.AGGREGATE(15,6,(OFFSET(Data!$A$1,0,MATCH(Z$6,Data!$1:$1,0)-1,1000,1)=IF(Z$7="","Yes",Z$7))/(OFFSET(Data!$A$1,0,MATCH(Z$6,Data!$1:$1,0)-1,1000,1)=IF(Z$7="","Yes",Z$7))*ROW(Data!$C$1:$C$1009),ROW(Z128)-ROW(Z$7)),1)),"")</f>
        <v/>
      </c>
      <c r="AA128" s="43" t="str">
        <f ca="1">IF(AB128="","",IF(INDEX(Data!$BR:$BR,MATCH(AB128,Data!$A:$A,0),1)=0,"",INDEX(Data!$BR:$BR,MATCH(AB128,Data!$A:$A,0),1)))</f>
        <v/>
      </c>
      <c r="AB128" s="43" t="str" cm="1">
        <f t="array" aca="1" ref="AB128" ca="1">IFERROR(_xlfn.SINGLE(INDEX(Data!$A$1:AC$1009,_xlfn.AGGREGATE(15,6,(OFFSET(Data!$A$1,0,MATCH(AB$6,Data!$1:$1,0)-1,1000,1)=IF(AB$7="","Yes",AB$7))/(OFFSET(Data!$A$1,0,MATCH(AB$6,Data!$1:$1,0)-1,1000,1)=IF(AB$7="","Yes",AB$7))*ROW(Data!$C$1:$C$1009),ROW(AB128)-ROW(AB$7)),1)),"")</f>
        <v/>
      </c>
      <c r="AC128" s="43" t="str">
        <f ca="1">IF(AD128="","",IF(INDEX(Data!$BR:$BR,MATCH(AD128,Data!$A:$A,0),1)=0,"",INDEX(Data!$BR:$BR,MATCH(AD128,Data!$A:$A,0),1)))</f>
        <v/>
      </c>
      <c r="AD128" s="43" t="str" cm="1">
        <f t="array" aca="1" ref="AD128" ca="1">IFERROR(_xlfn.SINGLE(INDEX(Data!$A$1:AE$1009,_xlfn.AGGREGATE(15,6,(OFFSET(Data!$A$1,0,MATCH(AD$6,Data!$1:$1,0)-1,1000,1)=IF(AD$7="","Yes",AD$7))/(OFFSET(Data!$A$1,0,MATCH(AD$6,Data!$1:$1,0)-1,1000,1)=IF(AD$7="","Yes",AD$7))*ROW(Data!$C$1:$C$1009),ROW(AD128)-ROW(AD$7)),1)),"")</f>
        <v/>
      </c>
      <c r="AE128" s="43" t="str">
        <f ca="1">IF(AF128="","",IF(INDEX(Data!$BR:$BR,MATCH(AF128,Data!$A:$A,0),1)=0,"",INDEX(Data!$BR:$BR,MATCH(AF128,Data!$A:$A,0),1)))</f>
        <v/>
      </c>
      <c r="AF128" s="43" t="str" cm="1">
        <f t="array" aca="1" ref="AF128" ca="1">IFERROR(_xlfn.SINGLE(INDEX(Data!$A$1:AM$1009,_xlfn.AGGREGATE(15,6,(OFFSET(Data!$A$1,0,MATCH(AF$6,Data!$1:$1,0)-1,1000,1)=IF(AF$7="","Yes",AF$7))/(OFFSET(Data!$A$1,0,MATCH(AF$6,Data!$1:$1,0)-1,1000,1)=IF(AF$7="","Yes",AF$7))*ROW(Data!$C$1:$C$1009),ROW(AF128)-ROW(AF$7)),1)),"")</f>
        <v/>
      </c>
      <c r="AG128" s="43" t="str">
        <f ca="1">IF(AH128="","",IF(INDEX(Data!$BR:$BR,MATCH(AH128,Data!$A:$A,0),1)=0,"",INDEX(Data!$BR:$BR,MATCH(AH128,Data!$A:$A,0),1)))</f>
        <v/>
      </c>
      <c r="AH128" s="43" t="str" cm="1">
        <f t="array" aca="1" ref="AH128" ca="1">IFERROR(_xlfn.SINGLE(INDEX(Data!$A$1:AO$1009,_xlfn.AGGREGATE(15,6,(OFFSET(Data!$A$1,0,MATCH(AH$6,Data!$1:$1,0)-1,1000,1)=IF(AH$7="","Yes",AH$7))/(OFFSET(Data!$A$1,0,MATCH(AH$6,Data!$1:$1,0)-1,1000,1)=IF(AH$7="","Yes",AH$7))*ROW(Data!$C$1:$C$1009),ROW(AH128)-ROW(AH$7)),1)),"")</f>
        <v/>
      </c>
      <c r="AI128" s="43" t="str">
        <f ca="1">IF(AJ128="","",IF(INDEX(Data!$BR:$BR,MATCH(AJ128,Data!$A:$A,0),1)=0,"",INDEX(Data!$BR:$BR,MATCH(AJ128,Data!$A:$A,0),1)))</f>
        <v/>
      </c>
      <c r="AJ128" s="43" t="str" cm="1">
        <f t="array" aca="1" ref="AJ128" ca="1">IFERROR(_xlfn.SINGLE(INDEX(Data!$A$1:AQ$1009,_xlfn.AGGREGATE(15,6,(OFFSET(Data!$A$1,0,MATCH(AJ$6,Data!$1:$1,0)-1,1000,1)=IF(AJ$7="","Yes",AJ$7))/(OFFSET(Data!$A$1,0,MATCH(AJ$6,Data!$1:$1,0)-1,1000,1)=IF(AJ$7="","Yes",AJ$7))*ROW(Data!$C$1:$C$1009),ROW(AJ128)-ROW(AJ$7)),1)),"")</f>
        <v/>
      </c>
      <c r="AK128" s="43" t="str">
        <f ca="1">IF(AL128="","",IF(INDEX(Data!$BR:$BR,MATCH(AL128,Data!$A:$A,0),1)=0,"",INDEX(Data!$BR:$BR,MATCH(AL128,Data!$A:$A,0),1)))</f>
        <v/>
      </c>
      <c r="AL128" s="43" t="str" cm="1">
        <f t="array" aca="1" ref="AL128" ca="1">IFERROR(_xlfn.SINGLE(INDEX(Data!$A$1:AS$1009,_xlfn.AGGREGATE(15,6,(OFFSET(Data!$A$1,0,MATCH(AL$6,Data!$1:$1,0)-1,1000,1)=IF(AL$7="","Yes",AL$7))/(OFFSET(Data!$A$1,0,MATCH(AL$6,Data!$1:$1,0)-1,1000,1)=IF(AL$7="","Yes",AL$7))*ROW(Data!$C$1:$C$1009),ROW(AL128)-ROW(AL$7)),1)),"")</f>
        <v/>
      </c>
      <c r="AM128" s="43" t="str">
        <f ca="1">IF(AN128="","",IF(INDEX(Data!$BR:$BR,MATCH(AN128,Data!$A:$A,0),1)=0,"",INDEX(Data!$BR:$BR,MATCH(AN128,Data!$A:$A,0),1)))</f>
        <v/>
      </c>
      <c r="AN128" s="43" t="str" cm="1">
        <f t="array" aca="1" ref="AN128" ca="1">IFERROR(_xlfn.SINGLE(INDEX(Data!$A$1:AU$1009,_xlfn.AGGREGATE(15,6,(OFFSET(Data!$A$1,0,MATCH(AN$6,Data!$1:$1,0)-1,1000,1)=IF(AN$7="","Yes",AN$7))/(OFFSET(Data!$A$1,0,MATCH(AN$6,Data!$1:$1,0)-1,1000,1)=IF(AN$7="","Yes",AN$7))*ROW(Data!$C$1:$C$1009),ROW(AN128)-ROW(AN$7)),1)),"")</f>
        <v/>
      </c>
    </row>
    <row r="129" spans="1:40" ht="24" x14ac:dyDescent="0.4">
      <c r="A129" s="43" t="str">
        <f ca="1">IF(B129="","",IF(INDEX(Data!$BR:$BR,MATCH(B129,Data!$A:$A,0),1)=0,"",INDEX(Data!$BR:$BR,MATCH(B129,Data!$A:$A,0),1)))</f>
        <v/>
      </c>
      <c r="B129" s="43" t="str" cm="1">
        <f t="array" aca="1" ref="B129" ca="1">IFERROR(_xlfn.SINGLE(INDEX(Data!A$1:$A$1007,_xlfn.AGGREGATE(15,6,(OFFSET(Data!$A$1,0,MATCH(B$6,Data!$1:$1,0)-1,1000,1)=IF(B$7="","Yes",B$7))/(OFFSET(Data!$A$1,0,MATCH(B$6,Data!$1:$1,0)-1,1000,1)=IF(B$7="","Yes",B$7))*ROW(Data!$C$1:$C$1007),ROW(B129)-ROW(B$7)),1)),"")</f>
        <v/>
      </c>
      <c r="C129" s="43" t="str">
        <f ca="1">IF(D129="","",IF(INDEX(Data!$BR:$BR,MATCH(D129,Data!$A:$A,0),1)=0,"",INDEX(Data!$BR:$BR,MATCH(D129,Data!$A:$A,0),1)))</f>
        <v/>
      </c>
      <c r="D129" s="43" t="str" cm="1">
        <f t="array" aca="1" ref="D129" ca="1">IFERROR(_xlfn.SINGLE(INDEX(Data!$A$1:C$1007,_xlfn.AGGREGATE(15,6,(OFFSET(Data!$A$1,0,MATCH(D$6,Data!$1:$1,0)-1,1000,1)=IF(D$7="","Yes",D$7))/(OFFSET(Data!$A$1,0,MATCH(D$6,Data!$1:$1,0)-1,1000,1)=IF(D$7="","Yes",D$7))*ROW(Data!$C$1:$C$1007),ROW(D129)-ROW(D$7)),1)),"")</f>
        <v/>
      </c>
      <c r="E129" s="43" t="str">
        <f ca="1">IF(F129="","",IF(INDEX(Data!$BR:$BR,MATCH(F129,Data!$A:$A,0),1)=0,"",INDEX(Data!$BR:$BR,MATCH(F129,Data!$A:$A,0),1)))</f>
        <v/>
      </c>
      <c r="F129" s="43" t="str" cm="1">
        <f t="array" aca="1" ref="F129" ca="1">IFERROR(_xlfn.SINGLE(INDEX(Data!$A$1:E$1009,_xlfn.AGGREGATE(15,6,(OFFSET(Data!$A$1,0,MATCH(F$6,Data!$1:$1,0)-1,1000,1)=IF(F$7="","Yes",F$7))/(OFFSET(Data!$A$1,0,MATCH(F$6,Data!$1:$1,0)-1,1000,1)=IF(F$7="","Yes",F$7))*ROW(Data!$C$1:$C$1009),ROW(F129)-ROW(F$7)),1)),"")</f>
        <v/>
      </c>
      <c r="G129" s="43" t="str">
        <f ca="1">IF(H129="","",IF(INDEX(Data!$BR:$BR,MATCH(H129,Data!$A:$A,0),1)=0,"",INDEX(Data!$BR:$BR,MATCH(H129,Data!$A:$A,0),1)))</f>
        <v/>
      </c>
      <c r="H129" s="43" t="str" cm="1">
        <f t="array" aca="1" ref="H129" ca="1">IFERROR(_xlfn.SINGLE(INDEX(Data!$A$1:G$1009,_xlfn.AGGREGATE(15,6,(OFFSET(Data!$A$1,0,MATCH(H$6,Data!$1:$1,0)-1,1000,1)=IF(H$7="","Yes",H$7))/(OFFSET(Data!$A$1,0,MATCH(H$6,Data!$1:$1,0)-1,1000,1)=IF(H$7="","Yes",H$7))*ROW(Data!$C$1:$C$1009),ROW(H129)-ROW(H$7)),1)),"")</f>
        <v/>
      </c>
      <c r="I129" s="43" t="str">
        <f ca="1">IF(J129="","",IF(INDEX(Data!$BR:$BR,MATCH(J129,Data!$A:$A,0),1)=0,"",INDEX(Data!$BR:$BR,MATCH(J129,Data!$A:$A,0),1)))</f>
        <v/>
      </c>
      <c r="J129" s="43" t="str" cm="1">
        <f t="array" aca="1" ref="J129" ca="1">IFERROR(_xlfn.SINGLE(INDEX(Data!$A$1:J$1009,_xlfn.AGGREGATE(15,6,(OFFSET(Data!$A$1,0,MATCH(J$6,Data!$1:$1,0)-1,1000,1)=IF(J$7="","Yes",J$7))/(OFFSET(Data!$A$1,0,MATCH(J$6,Data!$1:$1,0)-1,1000,1)=IF(J$7="","Yes",J$7))*ROW(Data!$C$1:$C$1009),ROW(J129)-ROW(J$7)),1)),"")</f>
        <v/>
      </c>
      <c r="K129" s="43" t="str">
        <f ca="1">IF(L129="","",IF(INDEX(Data!$BR:$BR,MATCH(L129,Data!$A:$A,0),1)=0,"",INDEX(Data!$BR:$BR,MATCH(L129,Data!$A:$A,0),1)))</f>
        <v/>
      </c>
      <c r="L129" s="43" t="str" cm="1">
        <f t="array" aca="1" ref="L129" ca="1">IFERROR(_xlfn.SINGLE(INDEX(Data!$A$1:L$1009,_xlfn.AGGREGATE(15,6,(OFFSET(Data!$A$1,0,MATCH(L$6,Data!$1:$1,0)-1,1000,1)=IF(L$7="","Yes",L$7))/(OFFSET(Data!$A$1,0,MATCH(L$6,Data!$1:$1,0)-1,1000,1)=IF(L$7="","Yes",L$7))*ROW(Data!$C$1:$C$1009),ROW(L129)-ROW(L$7)),1)),"")</f>
        <v/>
      </c>
      <c r="M129" s="43" t="str">
        <f ca="1">IF(N129="","",IF(INDEX(Data!$BR:$BR,MATCH(N129,Data!$A:$A,0),1)=0,"",INDEX(Data!$BR:$BR,MATCH(N129,Data!$A:$A,0),1)))</f>
        <v/>
      </c>
      <c r="N129" s="43" t="str" cm="1">
        <f t="array" aca="1" ref="N129" ca="1">IFERROR(_xlfn.SINGLE(INDEX(Data!$A$1:N$1009,_xlfn.AGGREGATE(15,6,(OFFSET(Data!$A$1,0,MATCH(N$6,Data!$1:$1,0)-1,1000,1)=IF(N$7="","Yes",N$7))/(OFFSET(Data!$A$1,0,MATCH(N$6,Data!$1:$1,0)-1,1000,1)=IF(N$7="","Yes",N$7))*ROW(Data!$C$1:$C$1009),ROW(N129)-ROW(N$7)),1)),"")</f>
        <v/>
      </c>
      <c r="O129" s="43" t="str">
        <f ca="1">IF(P129="","",IF(INDEX(Data!$BR:$BR,MATCH(P129,Data!$A:$A,0),1)=0,"",INDEX(Data!$BR:$BR,MATCH(P129,Data!$A:$A,0),1)))</f>
        <v/>
      </c>
      <c r="P129" s="43" t="str" cm="1">
        <f t="array" aca="1" ref="P129" ca="1">IFERROR(_xlfn.SINGLE(INDEX(Data!$A$1:Q$1009,_xlfn.AGGREGATE(15,6,(OFFSET(Data!$A$1,0,MATCH(P$6,Data!$1:$1,0)-1,1000,1)=IF(P$7="","Yes",P$7))/(OFFSET(Data!$A$1,0,MATCH(P$6,Data!$1:$1,0)-1,1000,1)=IF(P$7="","Yes",P$7))*ROW(Data!$C$1:$C$1009),ROW(P129)-ROW(P$7)),1)),"")</f>
        <v/>
      </c>
      <c r="Q129" s="43" t="str">
        <f ca="1">IF(R129="","",IF(INDEX(Data!$BR:$BR,MATCH(R129,Data!$A:$A,0),1)=0,"",INDEX(Data!$BR:$BR,MATCH(R129,Data!$A:$A,0),1)))</f>
        <v/>
      </c>
      <c r="R129" s="43" t="str" cm="1">
        <f t="array" aca="1" ref="R129" ca="1">IFERROR(_xlfn.SINGLE(INDEX(Data!$A$1:R$1009,_xlfn.AGGREGATE(15,6,(OFFSET(Data!$A$1,0,MATCH(R$6,Data!$1:$1,0)-1,1000,1)=IF(R$7="","Yes",R$7))/(OFFSET(Data!$A$1,0,MATCH(R$6,Data!$1:$1,0)-1,1000,1)=IF(R$7="","Yes",R$7))*ROW(Data!$C$1:$C$1009),ROW(R129)-ROW(R$7)),1)),"")</f>
        <v>TruTV</v>
      </c>
      <c r="S129" s="43" t="str">
        <f ca="1">IF(T129="","",IF(INDEX(Data!$BR:$BR,MATCH(T129,Data!$A:$A,0),1)=0,"",INDEX(Data!$BR:$BR,MATCH(T129,Data!$A:$A,0),1)))</f>
        <v/>
      </c>
      <c r="T129" s="43" t="str" cm="1">
        <f t="array" aca="1" ref="T129" ca="1">IFERROR(_xlfn.SINGLE(INDEX(Data!$A$1:S$1009,_xlfn.AGGREGATE(15,6,(OFFSET(Data!$A$1,0,MATCH(T$6,Data!$1:$1,0)-1,1000,1)=IF(T$7="","Yes",T$7))/(OFFSET(Data!$A$1,0,MATCH(T$6,Data!$1:$1,0)-1,1000,1)=IF(T$7="","Yes",T$7))*ROW(Data!$C$1:$C$1009),ROW(T129)-ROW(T$7)),1)),"")</f>
        <v>Syfy</v>
      </c>
      <c r="U129" s="43" t="str">
        <f ca="1">IF(V129="","",IF(INDEX(Data!$BR:$BR,MATCH(V129,Data!$A:$A,0),1)=0,"",INDEX(Data!$BR:$BR,MATCH(V129,Data!$A:$A,0),1)))</f>
        <v/>
      </c>
      <c r="V129" s="43" t="str" cm="1">
        <f t="array" aca="1" ref="V129" ca="1">IFERROR(_xlfn.SINGLE(INDEX(Data!$A$1:T$1009,_xlfn.AGGREGATE(15,6,(OFFSET(Data!$A$1,0,MATCH(V$6,Data!$1:$1,0)-1,1000,1)=IF(V$7="","Yes",V$7))/(OFFSET(Data!$A$1,0,MATCH(V$6,Data!$1:$1,0)-1,1000,1)=IF(V$7="","Yes",V$7))*ROW(Data!$C$1:$C$1009),ROW(V129)-ROW(V$7)),1)),"")</f>
        <v>Spectrum Sportsnet</v>
      </c>
      <c r="W129" s="43" t="str">
        <f ca="1">IF(X129="","",IF(INDEX(Data!$BR:$BR,MATCH(X129,Data!$A:$A,0),1)=0,"",INDEX(Data!$BR:$BR,MATCH(X129,Data!$A:$A,0),1)))</f>
        <v/>
      </c>
      <c r="X129" s="43" t="str" cm="1">
        <f t="array" aca="1" ref="X129" ca="1">IFERROR(_xlfn.SINGLE(INDEX(Data!$A$1:Y$1009,_xlfn.AGGREGATE(15,6,(OFFSET(Data!$A$1,0,MATCH(X$6,Data!$1:$1,0)-1,1000,1)=IF(X$7="","Yes",X$7))/(OFFSET(Data!$A$1,0,MATCH(X$6,Data!$1:$1,0)-1,1000,1)=IF(X$7="","Yes",X$7))*ROW(Data!$C$1:$C$1009),ROW(X129)-ROW(X$7)),1)),"")</f>
        <v/>
      </c>
      <c r="Y129" s="43" t="str">
        <f ca="1">IF(Z129="","",IF(INDEX(Data!$BR:$BR,MATCH(Z129,Data!$A:$A,0),1)=0,"",INDEX(Data!$BR:$BR,MATCH(Z129,Data!$A:$A,0),1)))</f>
        <v/>
      </c>
      <c r="Z129" s="43" t="str" cm="1">
        <f t="array" aca="1" ref="Z129" ca="1">IFERROR(_xlfn.SINGLE(INDEX(Data!$A$1:AA$1009,_xlfn.AGGREGATE(15,6,(OFFSET(Data!$A$1,0,MATCH(Z$6,Data!$1:$1,0)-1,1000,1)=IF(Z$7="","Yes",Z$7))/(OFFSET(Data!$A$1,0,MATCH(Z$6,Data!$1:$1,0)-1,1000,1)=IF(Z$7="","Yes",Z$7))*ROW(Data!$C$1:$C$1009),ROW(Z129)-ROW(Z$7)),1)),"")</f>
        <v/>
      </c>
      <c r="AA129" s="43" t="str">
        <f ca="1">IF(AB129="","",IF(INDEX(Data!$BR:$BR,MATCH(AB129,Data!$A:$A,0),1)=0,"",INDEX(Data!$BR:$BR,MATCH(AB129,Data!$A:$A,0),1)))</f>
        <v/>
      </c>
      <c r="AB129" s="43" t="str" cm="1">
        <f t="array" aca="1" ref="AB129" ca="1">IFERROR(_xlfn.SINGLE(INDEX(Data!$A$1:AC$1009,_xlfn.AGGREGATE(15,6,(OFFSET(Data!$A$1,0,MATCH(AB$6,Data!$1:$1,0)-1,1000,1)=IF(AB$7="","Yes",AB$7))/(OFFSET(Data!$A$1,0,MATCH(AB$6,Data!$1:$1,0)-1,1000,1)=IF(AB$7="","Yes",AB$7))*ROW(Data!$C$1:$C$1009),ROW(AB129)-ROW(AB$7)),1)),"")</f>
        <v/>
      </c>
      <c r="AC129" s="43" t="str">
        <f ca="1">IF(AD129="","",IF(INDEX(Data!$BR:$BR,MATCH(AD129,Data!$A:$A,0),1)=0,"",INDEX(Data!$BR:$BR,MATCH(AD129,Data!$A:$A,0),1)))</f>
        <v/>
      </c>
      <c r="AD129" s="43" t="str" cm="1">
        <f t="array" aca="1" ref="AD129" ca="1">IFERROR(_xlfn.SINGLE(INDEX(Data!$A$1:AE$1009,_xlfn.AGGREGATE(15,6,(OFFSET(Data!$A$1,0,MATCH(AD$6,Data!$1:$1,0)-1,1000,1)=IF(AD$7="","Yes",AD$7))/(OFFSET(Data!$A$1,0,MATCH(AD$6,Data!$1:$1,0)-1,1000,1)=IF(AD$7="","Yes",AD$7))*ROW(Data!$C$1:$C$1009),ROW(AD129)-ROW(AD$7)),1)),"")</f>
        <v/>
      </c>
      <c r="AE129" s="43" t="str">
        <f ca="1">IF(AF129="","",IF(INDEX(Data!$BR:$BR,MATCH(AF129,Data!$A:$A,0),1)=0,"",INDEX(Data!$BR:$BR,MATCH(AF129,Data!$A:$A,0),1)))</f>
        <v/>
      </c>
      <c r="AF129" s="43" t="str" cm="1">
        <f t="array" aca="1" ref="AF129" ca="1">IFERROR(_xlfn.SINGLE(INDEX(Data!$A$1:AM$1009,_xlfn.AGGREGATE(15,6,(OFFSET(Data!$A$1,0,MATCH(AF$6,Data!$1:$1,0)-1,1000,1)=IF(AF$7="","Yes",AF$7))/(OFFSET(Data!$A$1,0,MATCH(AF$6,Data!$1:$1,0)-1,1000,1)=IF(AF$7="","Yes",AF$7))*ROW(Data!$C$1:$C$1009),ROW(AF129)-ROW(AF$7)),1)),"")</f>
        <v/>
      </c>
      <c r="AG129" s="43" t="str">
        <f ca="1">IF(AH129="","",IF(INDEX(Data!$BR:$BR,MATCH(AH129,Data!$A:$A,0),1)=0,"",INDEX(Data!$BR:$BR,MATCH(AH129,Data!$A:$A,0),1)))</f>
        <v/>
      </c>
      <c r="AH129" s="43" t="str" cm="1">
        <f t="array" aca="1" ref="AH129" ca="1">IFERROR(_xlfn.SINGLE(INDEX(Data!$A$1:AO$1009,_xlfn.AGGREGATE(15,6,(OFFSET(Data!$A$1,0,MATCH(AH$6,Data!$1:$1,0)-1,1000,1)=IF(AH$7="","Yes",AH$7))/(OFFSET(Data!$A$1,0,MATCH(AH$6,Data!$1:$1,0)-1,1000,1)=IF(AH$7="","Yes",AH$7))*ROW(Data!$C$1:$C$1009),ROW(AH129)-ROW(AH$7)),1)),"")</f>
        <v/>
      </c>
      <c r="AI129" s="43" t="str">
        <f ca="1">IF(AJ129="","",IF(INDEX(Data!$BR:$BR,MATCH(AJ129,Data!$A:$A,0),1)=0,"",INDEX(Data!$BR:$BR,MATCH(AJ129,Data!$A:$A,0),1)))</f>
        <v/>
      </c>
      <c r="AJ129" s="43" t="str" cm="1">
        <f t="array" aca="1" ref="AJ129" ca="1">IFERROR(_xlfn.SINGLE(INDEX(Data!$A$1:AQ$1009,_xlfn.AGGREGATE(15,6,(OFFSET(Data!$A$1,0,MATCH(AJ$6,Data!$1:$1,0)-1,1000,1)=IF(AJ$7="","Yes",AJ$7))/(OFFSET(Data!$A$1,0,MATCH(AJ$6,Data!$1:$1,0)-1,1000,1)=IF(AJ$7="","Yes",AJ$7))*ROW(Data!$C$1:$C$1009),ROW(AJ129)-ROW(AJ$7)),1)),"")</f>
        <v/>
      </c>
      <c r="AK129" s="43" t="str">
        <f ca="1">IF(AL129="","",IF(INDEX(Data!$BR:$BR,MATCH(AL129,Data!$A:$A,0),1)=0,"",INDEX(Data!$BR:$BR,MATCH(AL129,Data!$A:$A,0),1)))</f>
        <v/>
      </c>
      <c r="AL129" s="43" t="str" cm="1">
        <f t="array" aca="1" ref="AL129" ca="1">IFERROR(_xlfn.SINGLE(INDEX(Data!$A$1:AS$1009,_xlfn.AGGREGATE(15,6,(OFFSET(Data!$A$1,0,MATCH(AL$6,Data!$1:$1,0)-1,1000,1)=IF(AL$7="","Yes",AL$7))/(OFFSET(Data!$A$1,0,MATCH(AL$6,Data!$1:$1,0)-1,1000,1)=IF(AL$7="","Yes",AL$7))*ROW(Data!$C$1:$C$1009),ROW(AL129)-ROW(AL$7)),1)),"")</f>
        <v/>
      </c>
      <c r="AM129" s="43" t="str">
        <f ca="1">IF(AN129="","",IF(INDEX(Data!$BR:$BR,MATCH(AN129,Data!$A:$A,0),1)=0,"",INDEX(Data!$BR:$BR,MATCH(AN129,Data!$A:$A,0),1)))</f>
        <v/>
      </c>
      <c r="AN129" s="43" t="str" cm="1">
        <f t="array" aca="1" ref="AN129" ca="1">IFERROR(_xlfn.SINGLE(INDEX(Data!$A$1:AU$1009,_xlfn.AGGREGATE(15,6,(OFFSET(Data!$A$1,0,MATCH(AN$6,Data!$1:$1,0)-1,1000,1)=IF(AN$7="","Yes",AN$7))/(OFFSET(Data!$A$1,0,MATCH(AN$6,Data!$1:$1,0)-1,1000,1)=IF(AN$7="","Yes",AN$7))*ROW(Data!$C$1:$C$1009),ROW(AN129)-ROW(AN$7)),1)),"")</f>
        <v/>
      </c>
    </row>
    <row r="130" spans="1:40" ht="24" x14ac:dyDescent="0.4">
      <c r="A130" s="43" t="str">
        <f ca="1">IF(B130="","",IF(INDEX(Data!$BR:$BR,MATCH(B130,Data!$A:$A,0),1)=0,"",INDEX(Data!$BR:$BR,MATCH(B130,Data!$A:$A,0),1)))</f>
        <v/>
      </c>
      <c r="B130" s="43" t="str" cm="1">
        <f t="array" aca="1" ref="B130" ca="1">IFERROR(_xlfn.SINGLE(INDEX(Data!A$1:$A$1007,_xlfn.AGGREGATE(15,6,(OFFSET(Data!$A$1,0,MATCH(B$6,Data!$1:$1,0)-1,1000,1)=IF(B$7="","Yes",B$7))/(OFFSET(Data!$A$1,0,MATCH(B$6,Data!$1:$1,0)-1,1000,1)=IF(B$7="","Yes",B$7))*ROW(Data!$C$1:$C$1007),ROW(B130)-ROW(B$7)),1)),"")</f>
        <v/>
      </c>
      <c r="C130" s="43" t="str">
        <f ca="1">IF(D130="","",IF(INDEX(Data!$BR:$BR,MATCH(D130,Data!$A:$A,0),1)=0,"",INDEX(Data!$BR:$BR,MATCH(D130,Data!$A:$A,0),1)))</f>
        <v/>
      </c>
      <c r="D130" s="43" t="str" cm="1">
        <f t="array" aca="1" ref="D130" ca="1">IFERROR(_xlfn.SINGLE(INDEX(Data!$A$1:C$1007,_xlfn.AGGREGATE(15,6,(OFFSET(Data!$A$1,0,MATCH(D$6,Data!$1:$1,0)-1,1000,1)=IF(D$7="","Yes",D$7))/(OFFSET(Data!$A$1,0,MATCH(D$6,Data!$1:$1,0)-1,1000,1)=IF(D$7="","Yes",D$7))*ROW(Data!$C$1:$C$1007),ROW(D130)-ROW(D$7)),1)),"")</f>
        <v/>
      </c>
      <c r="E130" s="43" t="str">
        <f ca="1">IF(F130="","",IF(INDEX(Data!$BR:$BR,MATCH(F130,Data!$A:$A,0),1)=0,"",INDEX(Data!$BR:$BR,MATCH(F130,Data!$A:$A,0),1)))</f>
        <v/>
      </c>
      <c r="F130" s="43" t="str" cm="1">
        <f t="array" aca="1" ref="F130" ca="1">IFERROR(_xlfn.SINGLE(INDEX(Data!$A$1:E$1009,_xlfn.AGGREGATE(15,6,(OFFSET(Data!$A$1,0,MATCH(F$6,Data!$1:$1,0)-1,1000,1)=IF(F$7="","Yes",F$7))/(OFFSET(Data!$A$1,0,MATCH(F$6,Data!$1:$1,0)-1,1000,1)=IF(F$7="","Yes",F$7))*ROW(Data!$C$1:$C$1009),ROW(F130)-ROW(F$7)),1)),"")</f>
        <v/>
      </c>
      <c r="G130" s="43" t="str">
        <f ca="1">IF(H130="","",IF(INDEX(Data!$BR:$BR,MATCH(H130,Data!$A:$A,0),1)=0,"",INDEX(Data!$BR:$BR,MATCH(H130,Data!$A:$A,0),1)))</f>
        <v/>
      </c>
      <c r="H130" s="43" t="str" cm="1">
        <f t="array" aca="1" ref="H130" ca="1">IFERROR(_xlfn.SINGLE(INDEX(Data!$A$1:G$1009,_xlfn.AGGREGATE(15,6,(OFFSET(Data!$A$1,0,MATCH(H$6,Data!$1:$1,0)-1,1000,1)=IF(H$7="","Yes",H$7))/(OFFSET(Data!$A$1,0,MATCH(H$6,Data!$1:$1,0)-1,1000,1)=IF(H$7="","Yes",H$7))*ROW(Data!$C$1:$C$1009),ROW(H130)-ROW(H$7)),1)),"")</f>
        <v/>
      </c>
      <c r="I130" s="43" t="str">
        <f ca="1">IF(J130="","",IF(INDEX(Data!$BR:$BR,MATCH(J130,Data!$A:$A,0),1)=0,"",INDEX(Data!$BR:$BR,MATCH(J130,Data!$A:$A,0),1)))</f>
        <v/>
      </c>
      <c r="J130" s="43" t="str" cm="1">
        <f t="array" aca="1" ref="J130" ca="1">IFERROR(_xlfn.SINGLE(INDEX(Data!$A$1:J$1009,_xlfn.AGGREGATE(15,6,(OFFSET(Data!$A$1,0,MATCH(J$6,Data!$1:$1,0)-1,1000,1)=IF(J$7="","Yes",J$7))/(OFFSET(Data!$A$1,0,MATCH(J$6,Data!$1:$1,0)-1,1000,1)=IF(J$7="","Yes",J$7))*ROW(Data!$C$1:$C$1009),ROW(J130)-ROW(J$7)),1)),"")</f>
        <v/>
      </c>
      <c r="K130" s="43" t="str">
        <f ca="1">IF(L130="","",IF(INDEX(Data!$BR:$BR,MATCH(L130,Data!$A:$A,0),1)=0,"",INDEX(Data!$BR:$BR,MATCH(L130,Data!$A:$A,0),1)))</f>
        <v/>
      </c>
      <c r="L130" s="43" t="str" cm="1">
        <f t="array" aca="1" ref="L130" ca="1">IFERROR(_xlfn.SINGLE(INDEX(Data!$A$1:L$1009,_xlfn.AGGREGATE(15,6,(OFFSET(Data!$A$1,0,MATCH(L$6,Data!$1:$1,0)-1,1000,1)=IF(L$7="","Yes",L$7))/(OFFSET(Data!$A$1,0,MATCH(L$6,Data!$1:$1,0)-1,1000,1)=IF(L$7="","Yes",L$7))*ROW(Data!$C$1:$C$1009),ROW(L130)-ROW(L$7)),1)),"")</f>
        <v/>
      </c>
      <c r="M130" s="43" t="str">
        <f ca="1">IF(N130="","",IF(INDEX(Data!$BR:$BR,MATCH(N130,Data!$A:$A,0),1)=0,"",INDEX(Data!$BR:$BR,MATCH(N130,Data!$A:$A,0),1)))</f>
        <v/>
      </c>
      <c r="N130" s="43" t="str" cm="1">
        <f t="array" aca="1" ref="N130" ca="1">IFERROR(_xlfn.SINGLE(INDEX(Data!$A$1:N$1009,_xlfn.AGGREGATE(15,6,(OFFSET(Data!$A$1,0,MATCH(N$6,Data!$1:$1,0)-1,1000,1)=IF(N$7="","Yes",N$7))/(OFFSET(Data!$A$1,0,MATCH(N$6,Data!$1:$1,0)-1,1000,1)=IF(N$7="","Yes",N$7))*ROW(Data!$C$1:$C$1009),ROW(N130)-ROW(N$7)),1)),"")</f>
        <v/>
      </c>
      <c r="O130" s="43" t="str">
        <f ca="1">IF(P130="","",IF(INDEX(Data!$BR:$BR,MATCH(P130,Data!$A:$A,0),1)=0,"",INDEX(Data!$BR:$BR,MATCH(P130,Data!$A:$A,0),1)))</f>
        <v/>
      </c>
      <c r="P130" s="43" t="str" cm="1">
        <f t="array" aca="1" ref="P130" ca="1">IFERROR(_xlfn.SINGLE(INDEX(Data!$A$1:Q$1009,_xlfn.AGGREGATE(15,6,(OFFSET(Data!$A$1,0,MATCH(P$6,Data!$1:$1,0)-1,1000,1)=IF(P$7="","Yes",P$7))/(OFFSET(Data!$A$1,0,MATCH(P$6,Data!$1:$1,0)-1,1000,1)=IF(P$7="","Yes",P$7))*ROW(Data!$C$1:$C$1009),ROW(P130)-ROW(P$7)),1)),"")</f>
        <v/>
      </c>
      <c r="Q130" s="43" t="str">
        <f ca="1">IF(R130="","",IF(INDEX(Data!$BR:$BR,MATCH(R130,Data!$A:$A,0),1)=0,"",INDEX(Data!$BR:$BR,MATCH(R130,Data!$A:$A,0),1)))</f>
        <v/>
      </c>
      <c r="R130" s="43" t="str" cm="1">
        <f t="array" aca="1" ref="R130" ca="1">IFERROR(_xlfn.SINGLE(INDEX(Data!$A$1:R$1009,_xlfn.AGGREGATE(15,6,(OFFSET(Data!$A$1,0,MATCH(R$6,Data!$1:$1,0)-1,1000,1)=IF(R$7="","Yes",R$7))/(OFFSET(Data!$A$1,0,MATCH(R$6,Data!$1:$1,0)-1,1000,1)=IF(R$7="","Yes",R$7))*ROW(Data!$C$1:$C$1009),ROW(R130)-ROW(R$7)),1)),"")</f>
        <v>Turner Classic Movies</v>
      </c>
      <c r="S130" s="43" t="str">
        <f ca="1">IF(T130="","",IF(INDEX(Data!$BR:$BR,MATCH(T130,Data!$A:$A,0),1)=0,"",INDEX(Data!$BR:$BR,MATCH(T130,Data!$A:$A,0),1)))</f>
        <v/>
      </c>
      <c r="T130" s="43" t="str" cm="1">
        <f t="array" aca="1" ref="T130" ca="1">IFERROR(_xlfn.SINGLE(INDEX(Data!$A$1:S$1009,_xlfn.AGGREGATE(15,6,(OFFSET(Data!$A$1,0,MATCH(T$6,Data!$1:$1,0)-1,1000,1)=IF(T$7="","Yes",T$7))/(OFFSET(Data!$A$1,0,MATCH(T$6,Data!$1:$1,0)-1,1000,1)=IF(T$7="","Yes",T$7))*ROW(Data!$C$1:$C$1009),ROW(T130)-ROW(T$7)),1)),"")</f>
        <v>Tastemade</v>
      </c>
      <c r="U130" s="43" t="str">
        <f ca="1">IF(V130="","",IF(INDEX(Data!$BR:$BR,MATCH(V130,Data!$A:$A,0),1)=0,"",INDEX(Data!$BR:$BR,MATCH(V130,Data!$A:$A,0),1)))</f>
        <v/>
      </c>
      <c r="V130" s="43" t="str" cm="1">
        <f t="array" aca="1" ref="V130" ca="1">IFERROR(_xlfn.SINGLE(INDEX(Data!$A$1:T$1009,_xlfn.AGGREGATE(15,6,(OFFSET(Data!$A$1,0,MATCH(V$6,Data!$1:$1,0)-1,1000,1)=IF(V$7="","Yes",V$7))/(OFFSET(Data!$A$1,0,MATCH(V$6,Data!$1:$1,0)-1,1000,1)=IF(V$7="","Yes",V$7))*ROW(Data!$C$1:$C$1009),ROW(V130)-ROW(V$7)),1)),"")</f>
        <v>Spectrum Sportsnet LA</v>
      </c>
      <c r="W130" s="43" t="str">
        <f ca="1">IF(X130="","",IF(INDEX(Data!$BR:$BR,MATCH(X130,Data!$A:$A,0),1)=0,"",INDEX(Data!$BR:$BR,MATCH(X130,Data!$A:$A,0),1)))</f>
        <v/>
      </c>
      <c r="X130" s="43" t="str" cm="1">
        <f t="array" aca="1" ref="X130" ca="1">IFERROR(_xlfn.SINGLE(INDEX(Data!$A$1:Y$1009,_xlfn.AGGREGATE(15,6,(OFFSET(Data!$A$1,0,MATCH(X$6,Data!$1:$1,0)-1,1000,1)=IF(X$7="","Yes",X$7))/(OFFSET(Data!$A$1,0,MATCH(X$6,Data!$1:$1,0)-1,1000,1)=IF(X$7="","Yes",X$7))*ROW(Data!$C$1:$C$1009),ROW(X130)-ROW(X$7)),1)),"")</f>
        <v/>
      </c>
      <c r="Y130" s="43" t="str">
        <f ca="1">IF(Z130="","",IF(INDEX(Data!$BR:$BR,MATCH(Z130,Data!$A:$A,0),1)=0,"",INDEX(Data!$BR:$BR,MATCH(Z130,Data!$A:$A,0),1)))</f>
        <v/>
      </c>
      <c r="Z130" s="43" t="str" cm="1">
        <f t="array" aca="1" ref="Z130" ca="1">IFERROR(_xlfn.SINGLE(INDEX(Data!$A$1:AA$1009,_xlfn.AGGREGATE(15,6,(OFFSET(Data!$A$1,0,MATCH(Z$6,Data!$1:$1,0)-1,1000,1)=IF(Z$7="","Yes",Z$7))/(OFFSET(Data!$A$1,0,MATCH(Z$6,Data!$1:$1,0)-1,1000,1)=IF(Z$7="","Yes",Z$7))*ROW(Data!$C$1:$C$1009),ROW(Z130)-ROW(Z$7)),1)),"")</f>
        <v/>
      </c>
      <c r="AA130" s="43" t="str">
        <f ca="1">IF(AB130="","",IF(INDEX(Data!$BR:$BR,MATCH(AB130,Data!$A:$A,0),1)=0,"",INDEX(Data!$BR:$BR,MATCH(AB130,Data!$A:$A,0),1)))</f>
        <v/>
      </c>
      <c r="AB130" s="43" t="str" cm="1">
        <f t="array" aca="1" ref="AB130" ca="1">IFERROR(_xlfn.SINGLE(INDEX(Data!$A$1:AC$1009,_xlfn.AGGREGATE(15,6,(OFFSET(Data!$A$1,0,MATCH(AB$6,Data!$1:$1,0)-1,1000,1)=IF(AB$7="","Yes",AB$7))/(OFFSET(Data!$A$1,0,MATCH(AB$6,Data!$1:$1,0)-1,1000,1)=IF(AB$7="","Yes",AB$7))*ROW(Data!$C$1:$C$1009),ROW(AB130)-ROW(AB$7)),1)),"")</f>
        <v/>
      </c>
      <c r="AC130" s="43" t="str">
        <f ca="1">IF(AD130="","",IF(INDEX(Data!$BR:$BR,MATCH(AD130,Data!$A:$A,0),1)=0,"",INDEX(Data!$BR:$BR,MATCH(AD130,Data!$A:$A,0),1)))</f>
        <v/>
      </c>
      <c r="AD130" s="43" t="str" cm="1">
        <f t="array" aca="1" ref="AD130" ca="1">IFERROR(_xlfn.SINGLE(INDEX(Data!$A$1:AE$1009,_xlfn.AGGREGATE(15,6,(OFFSET(Data!$A$1,0,MATCH(AD$6,Data!$1:$1,0)-1,1000,1)=IF(AD$7="","Yes",AD$7))/(OFFSET(Data!$A$1,0,MATCH(AD$6,Data!$1:$1,0)-1,1000,1)=IF(AD$7="","Yes",AD$7))*ROW(Data!$C$1:$C$1009),ROW(AD130)-ROW(AD$7)),1)),"")</f>
        <v/>
      </c>
      <c r="AE130" s="43" t="str">
        <f ca="1">IF(AF130="","",IF(INDEX(Data!$BR:$BR,MATCH(AF130,Data!$A:$A,0),1)=0,"",INDEX(Data!$BR:$BR,MATCH(AF130,Data!$A:$A,0),1)))</f>
        <v/>
      </c>
      <c r="AF130" s="43" t="str" cm="1">
        <f t="array" aca="1" ref="AF130" ca="1">IFERROR(_xlfn.SINGLE(INDEX(Data!$A$1:AM$1009,_xlfn.AGGREGATE(15,6,(OFFSET(Data!$A$1,0,MATCH(AF$6,Data!$1:$1,0)-1,1000,1)=IF(AF$7="","Yes",AF$7))/(OFFSET(Data!$A$1,0,MATCH(AF$6,Data!$1:$1,0)-1,1000,1)=IF(AF$7="","Yes",AF$7))*ROW(Data!$C$1:$C$1009),ROW(AF130)-ROW(AF$7)),1)),"")</f>
        <v/>
      </c>
      <c r="AG130" s="43" t="str">
        <f ca="1">IF(AH130="","",IF(INDEX(Data!$BR:$BR,MATCH(AH130,Data!$A:$A,0),1)=0,"",INDEX(Data!$BR:$BR,MATCH(AH130,Data!$A:$A,0),1)))</f>
        <v/>
      </c>
      <c r="AH130" s="43" t="str" cm="1">
        <f t="array" aca="1" ref="AH130" ca="1">IFERROR(_xlfn.SINGLE(INDEX(Data!$A$1:AO$1009,_xlfn.AGGREGATE(15,6,(OFFSET(Data!$A$1,0,MATCH(AH$6,Data!$1:$1,0)-1,1000,1)=IF(AH$7="","Yes",AH$7))/(OFFSET(Data!$A$1,0,MATCH(AH$6,Data!$1:$1,0)-1,1000,1)=IF(AH$7="","Yes",AH$7))*ROW(Data!$C$1:$C$1009),ROW(AH130)-ROW(AH$7)),1)),"")</f>
        <v/>
      </c>
      <c r="AI130" s="43" t="str">
        <f ca="1">IF(AJ130="","",IF(INDEX(Data!$BR:$BR,MATCH(AJ130,Data!$A:$A,0),1)=0,"",INDEX(Data!$BR:$BR,MATCH(AJ130,Data!$A:$A,0),1)))</f>
        <v/>
      </c>
      <c r="AJ130" s="43" t="str" cm="1">
        <f t="array" aca="1" ref="AJ130" ca="1">IFERROR(_xlfn.SINGLE(INDEX(Data!$A$1:AQ$1009,_xlfn.AGGREGATE(15,6,(OFFSET(Data!$A$1,0,MATCH(AJ$6,Data!$1:$1,0)-1,1000,1)=IF(AJ$7="","Yes",AJ$7))/(OFFSET(Data!$A$1,0,MATCH(AJ$6,Data!$1:$1,0)-1,1000,1)=IF(AJ$7="","Yes",AJ$7))*ROW(Data!$C$1:$C$1009),ROW(AJ130)-ROW(AJ$7)),1)),"")</f>
        <v/>
      </c>
      <c r="AK130" s="43" t="str">
        <f ca="1">IF(AL130="","",IF(INDEX(Data!$BR:$BR,MATCH(AL130,Data!$A:$A,0),1)=0,"",INDEX(Data!$BR:$BR,MATCH(AL130,Data!$A:$A,0),1)))</f>
        <v/>
      </c>
      <c r="AL130" s="43" t="str" cm="1">
        <f t="array" aca="1" ref="AL130" ca="1">IFERROR(_xlfn.SINGLE(INDEX(Data!$A$1:AS$1009,_xlfn.AGGREGATE(15,6,(OFFSET(Data!$A$1,0,MATCH(AL$6,Data!$1:$1,0)-1,1000,1)=IF(AL$7="","Yes",AL$7))/(OFFSET(Data!$A$1,0,MATCH(AL$6,Data!$1:$1,0)-1,1000,1)=IF(AL$7="","Yes",AL$7))*ROW(Data!$C$1:$C$1009),ROW(AL130)-ROW(AL$7)),1)),"")</f>
        <v/>
      </c>
      <c r="AM130" s="43" t="str">
        <f ca="1">IF(AN130="","",IF(INDEX(Data!$BR:$BR,MATCH(AN130,Data!$A:$A,0),1)=0,"",INDEX(Data!$BR:$BR,MATCH(AN130,Data!$A:$A,0),1)))</f>
        <v/>
      </c>
      <c r="AN130" s="43" t="str" cm="1">
        <f t="array" aca="1" ref="AN130" ca="1">IFERROR(_xlfn.SINGLE(INDEX(Data!$A$1:AU$1009,_xlfn.AGGREGATE(15,6,(OFFSET(Data!$A$1,0,MATCH(AN$6,Data!$1:$1,0)-1,1000,1)=IF(AN$7="","Yes",AN$7))/(OFFSET(Data!$A$1,0,MATCH(AN$6,Data!$1:$1,0)-1,1000,1)=IF(AN$7="","Yes",AN$7))*ROW(Data!$C$1:$C$1009),ROW(AN130)-ROW(AN$7)),1)),"")</f>
        <v/>
      </c>
    </row>
    <row r="131" spans="1:40" x14ac:dyDescent="0.4">
      <c r="A131" s="43" t="str">
        <f ca="1">IF(B131="","",IF(INDEX(Data!$BR:$BR,MATCH(B131,Data!$A:$A,0),1)=0,"",INDEX(Data!$BR:$BR,MATCH(B131,Data!$A:$A,0),1)))</f>
        <v/>
      </c>
      <c r="B131" s="43" t="str" cm="1">
        <f t="array" aca="1" ref="B131" ca="1">IFERROR(_xlfn.SINGLE(INDEX(Data!A$1:$A$1007,_xlfn.AGGREGATE(15,6,(OFFSET(Data!$A$1,0,MATCH(B$6,Data!$1:$1,0)-1,1000,1)=IF(B$7="","Yes",B$7))/(OFFSET(Data!$A$1,0,MATCH(B$6,Data!$1:$1,0)-1,1000,1)=IF(B$7="","Yes",B$7))*ROW(Data!$C$1:$C$1007),ROW(B131)-ROW(B$7)),1)),"")</f>
        <v/>
      </c>
      <c r="C131" s="43" t="str">
        <f ca="1">IF(D131="","",IF(INDEX(Data!$BR:$BR,MATCH(D131,Data!$A:$A,0),1)=0,"",INDEX(Data!$BR:$BR,MATCH(D131,Data!$A:$A,0),1)))</f>
        <v/>
      </c>
      <c r="D131" s="43" t="str" cm="1">
        <f t="array" aca="1" ref="D131" ca="1">IFERROR(_xlfn.SINGLE(INDEX(Data!$A$1:C$1007,_xlfn.AGGREGATE(15,6,(OFFSET(Data!$A$1,0,MATCH(D$6,Data!$1:$1,0)-1,1000,1)=IF(D$7="","Yes",D$7))/(OFFSET(Data!$A$1,0,MATCH(D$6,Data!$1:$1,0)-1,1000,1)=IF(D$7="","Yes",D$7))*ROW(Data!$C$1:$C$1007),ROW(D131)-ROW(D$7)),1)),"")</f>
        <v/>
      </c>
      <c r="E131" s="43" t="str">
        <f ca="1">IF(F131="","",IF(INDEX(Data!$BR:$BR,MATCH(F131,Data!$A:$A,0),1)=0,"",INDEX(Data!$BR:$BR,MATCH(F131,Data!$A:$A,0),1)))</f>
        <v/>
      </c>
      <c r="F131" s="43" t="str" cm="1">
        <f t="array" aca="1" ref="F131" ca="1">IFERROR(_xlfn.SINGLE(INDEX(Data!$A$1:E$1009,_xlfn.AGGREGATE(15,6,(OFFSET(Data!$A$1,0,MATCH(F$6,Data!$1:$1,0)-1,1000,1)=IF(F$7="","Yes",F$7))/(OFFSET(Data!$A$1,0,MATCH(F$6,Data!$1:$1,0)-1,1000,1)=IF(F$7="","Yes",F$7))*ROW(Data!$C$1:$C$1009),ROW(F131)-ROW(F$7)),1)),"")</f>
        <v/>
      </c>
      <c r="G131" s="43" t="str">
        <f ca="1">IF(H131="","",IF(INDEX(Data!$BR:$BR,MATCH(H131,Data!$A:$A,0),1)=0,"",INDEX(Data!$BR:$BR,MATCH(H131,Data!$A:$A,0),1)))</f>
        <v/>
      </c>
      <c r="H131" s="43" t="str" cm="1">
        <f t="array" aca="1" ref="H131" ca="1">IFERROR(_xlfn.SINGLE(INDEX(Data!$A$1:G$1009,_xlfn.AGGREGATE(15,6,(OFFSET(Data!$A$1,0,MATCH(H$6,Data!$1:$1,0)-1,1000,1)=IF(H$7="","Yes",H$7))/(OFFSET(Data!$A$1,0,MATCH(H$6,Data!$1:$1,0)-1,1000,1)=IF(H$7="","Yes",H$7))*ROW(Data!$C$1:$C$1009),ROW(H131)-ROW(H$7)),1)),"")</f>
        <v/>
      </c>
      <c r="I131" s="43" t="str">
        <f ca="1">IF(J131="","",IF(INDEX(Data!$BR:$BR,MATCH(J131,Data!$A:$A,0),1)=0,"",INDEX(Data!$BR:$BR,MATCH(J131,Data!$A:$A,0),1)))</f>
        <v/>
      </c>
      <c r="J131" s="43" t="str" cm="1">
        <f t="array" aca="1" ref="J131" ca="1">IFERROR(_xlfn.SINGLE(INDEX(Data!$A$1:J$1009,_xlfn.AGGREGATE(15,6,(OFFSET(Data!$A$1,0,MATCH(J$6,Data!$1:$1,0)-1,1000,1)=IF(J$7="","Yes",J$7))/(OFFSET(Data!$A$1,0,MATCH(J$6,Data!$1:$1,0)-1,1000,1)=IF(J$7="","Yes",J$7))*ROW(Data!$C$1:$C$1009),ROW(J131)-ROW(J$7)),1)),"")</f>
        <v/>
      </c>
      <c r="K131" s="43" t="str">
        <f ca="1">IF(L131="","",IF(INDEX(Data!$BR:$BR,MATCH(L131,Data!$A:$A,0),1)=0,"",INDEX(Data!$BR:$BR,MATCH(L131,Data!$A:$A,0),1)))</f>
        <v/>
      </c>
      <c r="L131" s="43" t="str" cm="1">
        <f t="array" aca="1" ref="L131" ca="1">IFERROR(_xlfn.SINGLE(INDEX(Data!$A$1:L$1009,_xlfn.AGGREGATE(15,6,(OFFSET(Data!$A$1,0,MATCH(L$6,Data!$1:$1,0)-1,1000,1)=IF(L$7="","Yes",L$7))/(OFFSET(Data!$A$1,0,MATCH(L$6,Data!$1:$1,0)-1,1000,1)=IF(L$7="","Yes",L$7))*ROW(Data!$C$1:$C$1009),ROW(L131)-ROW(L$7)),1)),"")</f>
        <v/>
      </c>
      <c r="M131" s="43" t="str">
        <f ca="1">IF(N131="","",IF(INDEX(Data!$BR:$BR,MATCH(N131,Data!$A:$A,0),1)=0,"",INDEX(Data!$BR:$BR,MATCH(N131,Data!$A:$A,0),1)))</f>
        <v/>
      </c>
      <c r="N131" s="43" t="str" cm="1">
        <f t="array" aca="1" ref="N131" ca="1">IFERROR(_xlfn.SINGLE(INDEX(Data!$A$1:N$1009,_xlfn.AGGREGATE(15,6,(OFFSET(Data!$A$1,0,MATCH(N$6,Data!$1:$1,0)-1,1000,1)=IF(N$7="","Yes",N$7))/(OFFSET(Data!$A$1,0,MATCH(N$6,Data!$1:$1,0)-1,1000,1)=IF(N$7="","Yes",N$7))*ROW(Data!$C$1:$C$1009),ROW(N131)-ROW(N$7)),1)),"")</f>
        <v/>
      </c>
      <c r="O131" s="43" t="str">
        <f ca="1">IF(P131="","",IF(INDEX(Data!$BR:$BR,MATCH(P131,Data!$A:$A,0),1)=0,"",INDEX(Data!$BR:$BR,MATCH(P131,Data!$A:$A,0),1)))</f>
        <v/>
      </c>
      <c r="P131" s="43" t="str" cm="1">
        <f t="array" aca="1" ref="P131" ca="1">IFERROR(_xlfn.SINGLE(INDEX(Data!$A$1:Q$1009,_xlfn.AGGREGATE(15,6,(OFFSET(Data!$A$1,0,MATCH(P$6,Data!$1:$1,0)-1,1000,1)=IF(P$7="","Yes",P$7))/(OFFSET(Data!$A$1,0,MATCH(P$6,Data!$1:$1,0)-1,1000,1)=IF(P$7="","Yes",P$7))*ROW(Data!$C$1:$C$1009),ROW(P131)-ROW(P$7)),1)),"")</f>
        <v/>
      </c>
      <c r="Q131" s="43" t="str">
        <f ca="1">IF(R131="","",IF(INDEX(Data!$BR:$BR,MATCH(R131,Data!$A:$A,0),1)=0,"",INDEX(Data!$BR:$BR,MATCH(R131,Data!$A:$A,0),1)))</f>
        <v/>
      </c>
      <c r="R131" s="43" t="str" cm="1">
        <f t="array" aca="1" ref="R131" ca="1">IFERROR(_xlfn.SINGLE(INDEX(Data!$A$1:R$1009,_xlfn.AGGREGATE(15,6,(OFFSET(Data!$A$1,0,MATCH(R$6,Data!$1:$1,0)-1,1000,1)=IF(R$7="","Yes",R$7))/(OFFSET(Data!$A$1,0,MATCH(R$6,Data!$1:$1,0)-1,1000,1)=IF(R$7="","Yes",R$7))*ROW(Data!$C$1:$C$1009),ROW(R131)-ROW(R$7)),1)),"")</f>
        <v>TV Land</v>
      </c>
      <c r="S131" s="43" t="str">
        <f ca="1">IF(T131="","",IF(INDEX(Data!$BR:$BR,MATCH(T131,Data!$A:$A,0),1)=0,"",INDEX(Data!$BR:$BR,MATCH(T131,Data!$A:$A,0),1)))</f>
        <v/>
      </c>
      <c r="T131" s="43" t="str" cm="1">
        <f t="array" aca="1" ref="T131" ca="1">IFERROR(_xlfn.SINGLE(INDEX(Data!$A$1:S$1009,_xlfn.AGGREGATE(15,6,(OFFSET(Data!$A$1,0,MATCH(T$6,Data!$1:$1,0)-1,1000,1)=IF(T$7="","Yes",T$7))/(OFFSET(Data!$A$1,0,MATCH(T$6,Data!$1:$1,0)-1,1000,1)=IF(T$7="","Yes",T$7))*ROW(Data!$C$1:$C$1009),ROW(T131)-ROW(T$7)),1)),"")</f>
        <v>TBS</v>
      </c>
      <c r="U131" s="43" t="str">
        <f ca="1">IF(V131="","",IF(INDEX(Data!$BR:$BR,MATCH(V131,Data!$A:$A,0),1)=0,"",INDEX(Data!$BR:$BR,MATCH(V131,Data!$A:$A,0),1)))</f>
        <v/>
      </c>
      <c r="V131" s="43" t="str" cm="1">
        <f t="array" aca="1" ref="V131" ca="1">IFERROR(_xlfn.SINGLE(INDEX(Data!$A$1:T$1009,_xlfn.AGGREGATE(15,6,(OFFSET(Data!$A$1,0,MATCH(V$6,Data!$1:$1,0)-1,1000,1)=IF(V$7="","Yes",V$7))/(OFFSET(Data!$A$1,0,MATCH(V$6,Data!$1:$1,0)-1,1000,1)=IF(V$7="","Yes",V$7))*ROW(Data!$C$1:$C$1009),ROW(V131)-ROW(V$7)),1)),"")</f>
        <v>Sportsman Channel</v>
      </c>
      <c r="W131" s="43" t="str">
        <f ca="1">IF(X131="","",IF(INDEX(Data!$BR:$BR,MATCH(X131,Data!$A:$A,0),1)=0,"",INDEX(Data!$BR:$BR,MATCH(X131,Data!$A:$A,0),1)))</f>
        <v/>
      </c>
      <c r="X131" s="43" t="str" cm="1">
        <f t="array" aca="1" ref="X131" ca="1">IFERROR(_xlfn.SINGLE(INDEX(Data!$A$1:Y$1009,_xlfn.AGGREGATE(15,6,(OFFSET(Data!$A$1,0,MATCH(X$6,Data!$1:$1,0)-1,1000,1)=IF(X$7="","Yes",X$7))/(OFFSET(Data!$A$1,0,MATCH(X$6,Data!$1:$1,0)-1,1000,1)=IF(X$7="","Yes",X$7))*ROW(Data!$C$1:$C$1009),ROW(X131)-ROW(X$7)),1)),"")</f>
        <v/>
      </c>
      <c r="Y131" s="43" t="str">
        <f ca="1">IF(Z131="","",IF(INDEX(Data!$BR:$BR,MATCH(Z131,Data!$A:$A,0),1)=0,"",INDEX(Data!$BR:$BR,MATCH(Z131,Data!$A:$A,0),1)))</f>
        <v/>
      </c>
      <c r="Z131" s="43" t="str" cm="1">
        <f t="array" aca="1" ref="Z131" ca="1">IFERROR(_xlfn.SINGLE(INDEX(Data!$A$1:AA$1009,_xlfn.AGGREGATE(15,6,(OFFSET(Data!$A$1,0,MATCH(Z$6,Data!$1:$1,0)-1,1000,1)=IF(Z$7="","Yes",Z$7))/(OFFSET(Data!$A$1,0,MATCH(Z$6,Data!$1:$1,0)-1,1000,1)=IF(Z$7="","Yes",Z$7))*ROW(Data!$C$1:$C$1009),ROW(Z131)-ROW(Z$7)),1)),"")</f>
        <v/>
      </c>
      <c r="AA131" s="43" t="str">
        <f ca="1">IF(AB131="","",IF(INDEX(Data!$BR:$BR,MATCH(AB131,Data!$A:$A,0),1)=0,"",INDEX(Data!$BR:$BR,MATCH(AB131,Data!$A:$A,0),1)))</f>
        <v/>
      </c>
      <c r="AB131" s="43" t="str" cm="1">
        <f t="array" aca="1" ref="AB131" ca="1">IFERROR(_xlfn.SINGLE(INDEX(Data!$A$1:AC$1009,_xlfn.AGGREGATE(15,6,(OFFSET(Data!$A$1,0,MATCH(AB$6,Data!$1:$1,0)-1,1000,1)=IF(AB$7="","Yes",AB$7))/(OFFSET(Data!$A$1,0,MATCH(AB$6,Data!$1:$1,0)-1,1000,1)=IF(AB$7="","Yes",AB$7))*ROW(Data!$C$1:$C$1009),ROW(AB131)-ROW(AB$7)),1)),"")</f>
        <v/>
      </c>
      <c r="AC131" s="43" t="str">
        <f ca="1">IF(AD131="","",IF(INDEX(Data!$BR:$BR,MATCH(AD131,Data!$A:$A,0),1)=0,"",INDEX(Data!$BR:$BR,MATCH(AD131,Data!$A:$A,0),1)))</f>
        <v/>
      </c>
      <c r="AD131" s="43" t="str" cm="1">
        <f t="array" aca="1" ref="AD131" ca="1">IFERROR(_xlfn.SINGLE(INDEX(Data!$A$1:AE$1009,_xlfn.AGGREGATE(15,6,(OFFSET(Data!$A$1,0,MATCH(AD$6,Data!$1:$1,0)-1,1000,1)=IF(AD$7="","Yes",AD$7))/(OFFSET(Data!$A$1,0,MATCH(AD$6,Data!$1:$1,0)-1,1000,1)=IF(AD$7="","Yes",AD$7))*ROW(Data!$C$1:$C$1009),ROW(AD131)-ROW(AD$7)),1)),"")</f>
        <v/>
      </c>
      <c r="AE131" s="43" t="str">
        <f ca="1">IF(AF131="","",IF(INDEX(Data!$BR:$BR,MATCH(AF131,Data!$A:$A,0),1)=0,"",INDEX(Data!$BR:$BR,MATCH(AF131,Data!$A:$A,0),1)))</f>
        <v/>
      </c>
      <c r="AF131" s="43" t="str" cm="1">
        <f t="array" aca="1" ref="AF131" ca="1">IFERROR(_xlfn.SINGLE(INDEX(Data!$A$1:AM$1009,_xlfn.AGGREGATE(15,6,(OFFSET(Data!$A$1,0,MATCH(AF$6,Data!$1:$1,0)-1,1000,1)=IF(AF$7="","Yes",AF$7))/(OFFSET(Data!$A$1,0,MATCH(AF$6,Data!$1:$1,0)-1,1000,1)=IF(AF$7="","Yes",AF$7))*ROW(Data!$C$1:$C$1009),ROW(AF131)-ROW(AF$7)),1)),"")</f>
        <v/>
      </c>
      <c r="AG131" s="43" t="str">
        <f ca="1">IF(AH131="","",IF(INDEX(Data!$BR:$BR,MATCH(AH131,Data!$A:$A,0),1)=0,"",INDEX(Data!$BR:$BR,MATCH(AH131,Data!$A:$A,0),1)))</f>
        <v/>
      </c>
      <c r="AH131" s="43" t="str" cm="1">
        <f t="array" aca="1" ref="AH131" ca="1">IFERROR(_xlfn.SINGLE(INDEX(Data!$A$1:AO$1009,_xlfn.AGGREGATE(15,6,(OFFSET(Data!$A$1,0,MATCH(AH$6,Data!$1:$1,0)-1,1000,1)=IF(AH$7="","Yes",AH$7))/(OFFSET(Data!$A$1,0,MATCH(AH$6,Data!$1:$1,0)-1,1000,1)=IF(AH$7="","Yes",AH$7))*ROW(Data!$C$1:$C$1009),ROW(AH131)-ROW(AH$7)),1)),"")</f>
        <v/>
      </c>
      <c r="AI131" s="43" t="str">
        <f ca="1">IF(AJ131="","",IF(INDEX(Data!$BR:$BR,MATCH(AJ131,Data!$A:$A,0),1)=0,"",INDEX(Data!$BR:$BR,MATCH(AJ131,Data!$A:$A,0),1)))</f>
        <v/>
      </c>
      <c r="AJ131" s="43" t="str" cm="1">
        <f t="array" aca="1" ref="AJ131" ca="1">IFERROR(_xlfn.SINGLE(INDEX(Data!$A$1:AQ$1009,_xlfn.AGGREGATE(15,6,(OFFSET(Data!$A$1,0,MATCH(AJ$6,Data!$1:$1,0)-1,1000,1)=IF(AJ$7="","Yes",AJ$7))/(OFFSET(Data!$A$1,0,MATCH(AJ$6,Data!$1:$1,0)-1,1000,1)=IF(AJ$7="","Yes",AJ$7))*ROW(Data!$C$1:$C$1009),ROW(AJ131)-ROW(AJ$7)),1)),"")</f>
        <v/>
      </c>
      <c r="AK131" s="43" t="str">
        <f ca="1">IF(AL131="","",IF(INDEX(Data!$BR:$BR,MATCH(AL131,Data!$A:$A,0),1)=0,"",INDEX(Data!$BR:$BR,MATCH(AL131,Data!$A:$A,0),1)))</f>
        <v/>
      </c>
      <c r="AL131" s="43" t="str" cm="1">
        <f t="array" aca="1" ref="AL131" ca="1">IFERROR(_xlfn.SINGLE(INDEX(Data!$A$1:AS$1009,_xlfn.AGGREGATE(15,6,(OFFSET(Data!$A$1,0,MATCH(AL$6,Data!$1:$1,0)-1,1000,1)=IF(AL$7="","Yes",AL$7))/(OFFSET(Data!$A$1,0,MATCH(AL$6,Data!$1:$1,0)-1,1000,1)=IF(AL$7="","Yes",AL$7))*ROW(Data!$C$1:$C$1009),ROW(AL131)-ROW(AL$7)),1)),"")</f>
        <v/>
      </c>
      <c r="AM131" s="43" t="str">
        <f ca="1">IF(AN131="","",IF(INDEX(Data!$BR:$BR,MATCH(AN131,Data!$A:$A,0),1)=0,"",INDEX(Data!$BR:$BR,MATCH(AN131,Data!$A:$A,0),1)))</f>
        <v/>
      </c>
      <c r="AN131" s="43" t="str" cm="1">
        <f t="array" aca="1" ref="AN131" ca="1">IFERROR(_xlfn.SINGLE(INDEX(Data!$A$1:AU$1009,_xlfn.AGGREGATE(15,6,(OFFSET(Data!$A$1,0,MATCH(AN$6,Data!$1:$1,0)-1,1000,1)=IF(AN$7="","Yes",AN$7))/(OFFSET(Data!$A$1,0,MATCH(AN$6,Data!$1:$1,0)-1,1000,1)=IF(AN$7="","Yes",AN$7))*ROW(Data!$C$1:$C$1009),ROW(AN131)-ROW(AN$7)),1)),"")</f>
        <v/>
      </c>
    </row>
    <row r="132" spans="1:40" ht="24" x14ac:dyDescent="0.4">
      <c r="A132" s="43" t="str">
        <f ca="1">IF(B132="","",IF(INDEX(Data!$BR:$BR,MATCH(B132,Data!$A:$A,0),1)=0,"",INDEX(Data!$BR:$BR,MATCH(B132,Data!$A:$A,0),1)))</f>
        <v/>
      </c>
      <c r="B132" s="43" t="str" cm="1">
        <f t="array" aca="1" ref="B132" ca="1">IFERROR(_xlfn.SINGLE(INDEX(Data!A$1:$A$1007,_xlfn.AGGREGATE(15,6,(OFFSET(Data!$A$1,0,MATCH(B$6,Data!$1:$1,0)-1,1000,1)=IF(B$7="","Yes",B$7))/(OFFSET(Data!$A$1,0,MATCH(B$6,Data!$1:$1,0)-1,1000,1)=IF(B$7="","Yes",B$7))*ROW(Data!$C$1:$C$1007),ROW(B132)-ROW(B$7)),1)),"")</f>
        <v/>
      </c>
      <c r="C132" s="43" t="str">
        <f ca="1">IF(D132="","",IF(INDEX(Data!$BR:$BR,MATCH(D132,Data!$A:$A,0),1)=0,"",INDEX(Data!$BR:$BR,MATCH(D132,Data!$A:$A,0),1)))</f>
        <v/>
      </c>
      <c r="D132" s="43" t="str" cm="1">
        <f t="array" aca="1" ref="D132" ca="1">IFERROR(_xlfn.SINGLE(INDEX(Data!$A$1:C$1007,_xlfn.AGGREGATE(15,6,(OFFSET(Data!$A$1,0,MATCH(D$6,Data!$1:$1,0)-1,1000,1)=IF(D$7="","Yes",D$7))/(OFFSET(Data!$A$1,0,MATCH(D$6,Data!$1:$1,0)-1,1000,1)=IF(D$7="","Yes",D$7))*ROW(Data!$C$1:$C$1007),ROW(D132)-ROW(D$7)),1)),"")</f>
        <v/>
      </c>
      <c r="E132" s="43" t="str">
        <f ca="1">IF(F132="","",IF(INDEX(Data!$BR:$BR,MATCH(F132,Data!$A:$A,0),1)=0,"",INDEX(Data!$BR:$BR,MATCH(F132,Data!$A:$A,0),1)))</f>
        <v/>
      </c>
      <c r="F132" s="43" t="str" cm="1">
        <f t="array" aca="1" ref="F132" ca="1">IFERROR(_xlfn.SINGLE(INDEX(Data!$A$1:E$1009,_xlfn.AGGREGATE(15,6,(OFFSET(Data!$A$1,0,MATCH(F$6,Data!$1:$1,0)-1,1000,1)=IF(F$7="","Yes",F$7))/(OFFSET(Data!$A$1,0,MATCH(F$6,Data!$1:$1,0)-1,1000,1)=IF(F$7="","Yes",F$7))*ROW(Data!$C$1:$C$1009),ROW(F132)-ROW(F$7)),1)),"")</f>
        <v/>
      </c>
      <c r="G132" s="43" t="str">
        <f ca="1">IF(H132="","",IF(INDEX(Data!$BR:$BR,MATCH(H132,Data!$A:$A,0),1)=0,"",INDEX(Data!$BR:$BR,MATCH(H132,Data!$A:$A,0),1)))</f>
        <v/>
      </c>
      <c r="H132" s="43" t="str" cm="1">
        <f t="array" aca="1" ref="H132" ca="1">IFERROR(_xlfn.SINGLE(INDEX(Data!$A$1:G$1009,_xlfn.AGGREGATE(15,6,(OFFSET(Data!$A$1,0,MATCH(H$6,Data!$1:$1,0)-1,1000,1)=IF(H$7="","Yes",H$7))/(OFFSET(Data!$A$1,0,MATCH(H$6,Data!$1:$1,0)-1,1000,1)=IF(H$7="","Yes",H$7))*ROW(Data!$C$1:$C$1009),ROW(H132)-ROW(H$7)),1)),"")</f>
        <v/>
      </c>
      <c r="I132" s="43" t="str">
        <f ca="1">IF(J132="","",IF(INDEX(Data!$BR:$BR,MATCH(J132,Data!$A:$A,0),1)=0,"",INDEX(Data!$BR:$BR,MATCH(J132,Data!$A:$A,0),1)))</f>
        <v/>
      </c>
      <c r="J132" s="43" t="str" cm="1">
        <f t="array" aca="1" ref="J132" ca="1">IFERROR(_xlfn.SINGLE(INDEX(Data!$A$1:J$1009,_xlfn.AGGREGATE(15,6,(OFFSET(Data!$A$1,0,MATCH(J$6,Data!$1:$1,0)-1,1000,1)=IF(J$7="","Yes",J$7))/(OFFSET(Data!$A$1,0,MATCH(J$6,Data!$1:$1,0)-1,1000,1)=IF(J$7="","Yes",J$7))*ROW(Data!$C$1:$C$1009),ROW(J132)-ROW(J$7)),1)),"")</f>
        <v/>
      </c>
      <c r="K132" s="43" t="str">
        <f ca="1">IF(L132="","",IF(INDEX(Data!$BR:$BR,MATCH(L132,Data!$A:$A,0),1)=0,"",INDEX(Data!$BR:$BR,MATCH(L132,Data!$A:$A,0),1)))</f>
        <v/>
      </c>
      <c r="L132" s="43" t="str" cm="1">
        <f t="array" aca="1" ref="L132" ca="1">IFERROR(_xlfn.SINGLE(INDEX(Data!$A$1:L$1009,_xlfn.AGGREGATE(15,6,(OFFSET(Data!$A$1,0,MATCH(L$6,Data!$1:$1,0)-1,1000,1)=IF(L$7="","Yes",L$7))/(OFFSET(Data!$A$1,0,MATCH(L$6,Data!$1:$1,0)-1,1000,1)=IF(L$7="","Yes",L$7))*ROW(Data!$C$1:$C$1009),ROW(L132)-ROW(L$7)),1)),"")</f>
        <v/>
      </c>
      <c r="M132" s="43" t="str">
        <f ca="1">IF(N132="","",IF(INDEX(Data!$BR:$BR,MATCH(N132,Data!$A:$A,0),1)=0,"",INDEX(Data!$BR:$BR,MATCH(N132,Data!$A:$A,0),1)))</f>
        <v/>
      </c>
      <c r="N132" s="43" t="str" cm="1">
        <f t="array" aca="1" ref="N132" ca="1">IFERROR(_xlfn.SINGLE(INDEX(Data!$A$1:N$1009,_xlfn.AGGREGATE(15,6,(OFFSET(Data!$A$1,0,MATCH(N$6,Data!$1:$1,0)-1,1000,1)=IF(N$7="","Yes",N$7))/(OFFSET(Data!$A$1,0,MATCH(N$6,Data!$1:$1,0)-1,1000,1)=IF(N$7="","Yes",N$7))*ROW(Data!$C$1:$C$1009),ROW(N132)-ROW(N$7)),1)),"")</f>
        <v/>
      </c>
      <c r="O132" s="43" t="str">
        <f ca="1">IF(P132="","",IF(INDEX(Data!$BR:$BR,MATCH(P132,Data!$A:$A,0),1)=0,"",INDEX(Data!$BR:$BR,MATCH(P132,Data!$A:$A,0),1)))</f>
        <v/>
      </c>
      <c r="P132" s="43" t="str" cm="1">
        <f t="array" aca="1" ref="P132" ca="1">IFERROR(_xlfn.SINGLE(INDEX(Data!$A$1:Q$1009,_xlfn.AGGREGATE(15,6,(OFFSET(Data!$A$1,0,MATCH(P$6,Data!$1:$1,0)-1,1000,1)=IF(P$7="","Yes",P$7))/(OFFSET(Data!$A$1,0,MATCH(P$6,Data!$1:$1,0)-1,1000,1)=IF(P$7="","Yes",P$7))*ROW(Data!$C$1:$C$1009),ROW(P132)-ROW(P$7)),1)),"")</f>
        <v/>
      </c>
      <c r="Q132" s="43" t="str">
        <f ca="1">IF(R132="","",IF(INDEX(Data!$BR:$BR,MATCH(R132,Data!$A:$A,0),1)=0,"",INDEX(Data!$BR:$BR,MATCH(R132,Data!$A:$A,0),1)))</f>
        <v/>
      </c>
      <c r="R132" s="43" t="str" cm="1">
        <f t="array" aca="1" ref="R132" ca="1">IFERROR(_xlfn.SINGLE(INDEX(Data!$A$1:R$1009,_xlfn.AGGREGATE(15,6,(OFFSET(Data!$A$1,0,MATCH(R$6,Data!$1:$1,0)-1,1000,1)=IF(R$7="","Yes",R$7))/(OFFSET(Data!$A$1,0,MATCH(R$6,Data!$1:$1,0)-1,1000,1)=IF(R$7="","Yes",R$7))*ROW(Data!$C$1:$C$1009),ROW(R132)-ROW(R$7)),1)),"")</f>
        <v>TV One</v>
      </c>
      <c r="S132" s="43" t="str">
        <f ca="1">IF(T132="","",IF(INDEX(Data!$BR:$BR,MATCH(T132,Data!$A:$A,0),1)=0,"",INDEX(Data!$BR:$BR,MATCH(T132,Data!$A:$A,0),1)))</f>
        <v/>
      </c>
      <c r="T132" s="43" t="str" cm="1">
        <f t="array" aca="1" ref="T132" ca="1">IFERROR(_xlfn.SINGLE(INDEX(Data!$A$1:S$1009,_xlfn.AGGREGATE(15,6,(OFFSET(Data!$A$1,0,MATCH(T$6,Data!$1:$1,0)-1,1000,1)=IF(T$7="","Yes",T$7))/(OFFSET(Data!$A$1,0,MATCH(T$6,Data!$1:$1,0)-1,1000,1)=IF(T$7="","Yes",T$7))*ROW(Data!$C$1:$C$1009),ROW(T132)-ROW(T$7)),1)),"")</f>
        <v>Teen Nick</v>
      </c>
      <c r="U132" s="43" t="str">
        <f ca="1">IF(V132="","",IF(INDEX(Data!$BR:$BR,MATCH(V132,Data!$A:$A,0),1)=0,"",INDEX(Data!$BR:$BR,MATCH(V132,Data!$A:$A,0),1)))</f>
        <v/>
      </c>
      <c r="V132" s="43" t="str" cm="1">
        <f t="array" aca="1" ref="V132" ca="1">IFERROR(_xlfn.SINGLE(INDEX(Data!$A$1:T$1009,_xlfn.AGGREGATE(15,6,(OFFSET(Data!$A$1,0,MATCH(V$6,Data!$1:$1,0)-1,1000,1)=IF(V$7="","Yes",V$7))/(OFFSET(Data!$A$1,0,MATCH(V$6,Data!$1:$1,0)-1,1000,1)=IF(V$7="","Yes",V$7))*ROW(Data!$C$1:$C$1009),ROW(V132)-ROW(V$7)),1)),"")</f>
        <v>STARZ ENCORE Action</v>
      </c>
      <c r="W132" s="43" t="str">
        <f ca="1">IF(X132="","",IF(INDEX(Data!$BR:$BR,MATCH(X132,Data!$A:$A,0),1)=0,"",INDEX(Data!$BR:$BR,MATCH(X132,Data!$A:$A,0),1)))</f>
        <v/>
      </c>
      <c r="X132" s="43" t="str" cm="1">
        <f t="array" aca="1" ref="X132" ca="1">IFERROR(_xlfn.SINGLE(INDEX(Data!$A$1:Y$1009,_xlfn.AGGREGATE(15,6,(OFFSET(Data!$A$1,0,MATCH(X$6,Data!$1:$1,0)-1,1000,1)=IF(X$7="","Yes",X$7))/(OFFSET(Data!$A$1,0,MATCH(X$6,Data!$1:$1,0)-1,1000,1)=IF(X$7="","Yes",X$7))*ROW(Data!$C$1:$C$1009),ROW(X132)-ROW(X$7)),1)),"")</f>
        <v/>
      </c>
      <c r="Y132" s="43" t="str">
        <f ca="1">IF(Z132="","",IF(INDEX(Data!$BR:$BR,MATCH(Z132,Data!$A:$A,0),1)=0,"",INDEX(Data!$BR:$BR,MATCH(Z132,Data!$A:$A,0),1)))</f>
        <v/>
      </c>
      <c r="Z132" s="43" t="str" cm="1">
        <f t="array" aca="1" ref="Z132" ca="1">IFERROR(_xlfn.SINGLE(INDEX(Data!$A$1:AA$1009,_xlfn.AGGREGATE(15,6,(OFFSET(Data!$A$1,0,MATCH(Z$6,Data!$1:$1,0)-1,1000,1)=IF(Z$7="","Yes",Z$7))/(OFFSET(Data!$A$1,0,MATCH(Z$6,Data!$1:$1,0)-1,1000,1)=IF(Z$7="","Yes",Z$7))*ROW(Data!$C$1:$C$1009),ROW(Z132)-ROW(Z$7)),1)),"")</f>
        <v/>
      </c>
      <c r="AA132" s="43" t="str">
        <f ca="1">IF(AB132="","",IF(INDEX(Data!$BR:$BR,MATCH(AB132,Data!$A:$A,0),1)=0,"",INDEX(Data!$BR:$BR,MATCH(AB132,Data!$A:$A,0),1)))</f>
        <v/>
      </c>
      <c r="AB132" s="43" t="str" cm="1">
        <f t="array" aca="1" ref="AB132" ca="1">IFERROR(_xlfn.SINGLE(INDEX(Data!$A$1:AC$1009,_xlfn.AGGREGATE(15,6,(OFFSET(Data!$A$1,0,MATCH(AB$6,Data!$1:$1,0)-1,1000,1)=IF(AB$7="","Yes",AB$7))/(OFFSET(Data!$A$1,0,MATCH(AB$6,Data!$1:$1,0)-1,1000,1)=IF(AB$7="","Yes",AB$7))*ROW(Data!$C$1:$C$1009),ROW(AB132)-ROW(AB$7)),1)),"")</f>
        <v/>
      </c>
      <c r="AC132" s="43" t="str">
        <f ca="1">IF(AD132="","",IF(INDEX(Data!$BR:$BR,MATCH(AD132,Data!$A:$A,0),1)=0,"",INDEX(Data!$BR:$BR,MATCH(AD132,Data!$A:$A,0),1)))</f>
        <v/>
      </c>
      <c r="AD132" s="43" t="str" cm="1">
        <f t="array" aca="1" ref="AD132" ca="1">IFERROR(_xlfn.SINGLE(INDEX(Data!$A$1:AE$1009,_xlfn.AGGREGATE(15,6,(OFFSET(Data!$A$1,0,MATCH(AD$6,Data!$1:$1,0)-1,1000,1)=IF(AD$7="","Yes",AD$7))/(OFFSET(Data!$A$1,0,MATCH(AD$6,Data!$1:$1,0)-1,1000,1)=IF(AD$7="","Yes",AD$7))*ROW(Data!$C$1:$C$1009),ROW(AD132)-ROW(AD$7)),1)),"")</f>
        <v/>
      </c>
      <c r="AE132" s="43" t="str">
        <f ca="1">IF(AF132="","",IF(INDEX(Data!$BR:$BR,MATCH(AF132,Data!$A:$A,0),1)=0,"",INDEX(Data!$BR:$BR,MATCH(AF132,Data!$A:$A,0),1)))</f>
        <v/>
      </c>
      <c r="AF132" s="43" t="str" cm="1">
        <f t="array" aca="1" ref="AF132" ca="1">IFERROR(_xlfn.SINGLE(INDEX(Data!$A$1:AM$1009,_xlfn.AGGREGATE(15,6,(OFFSET(Data!$A$1,0,MATCH(AF$6,Data!$1:$1,0)-1,1000,1)=IF(AF$7="","Yes",AF$7))/(OFFSET(Data!$A$1,0,MATCH(AF$6,Data!$1:$1,0)-1,1000,1)=IF(AF$7="","Yes",AF$7))*ROW(Data!$C$1:$C$1009),ROW(AF132)-ROW(AF$7)),1)),"")</f>
        <v/>
      </c>
      <c r="AG132" s="43" t="str">
        <f ca="1">IF(AH132="","",IF(INDEX(Data!$BR:$BR,MATCH(AH132,Data!$A:$A,0),1)=0,"",INDEX(Data!$BR:$BR,MATCH(AH132,Data!$A:$A,0),1)))</f>
        <v/>
      </c>
      <c r="AH132" s="43" t="str" cm="1">
        <f t="array" aca="1" ref="AH132" ca="1">IFERROR(_xlfn.SINGLE(INDEX(Data!$A$1:AO$1009,_xlfn.AGGREGATE(15,6,(OFFSET(Data!$A$1,0,MATCH(AH$6,Data!$1:$1,0)-1,1000,1)=IF(AH$7="","Yes",AH$7))/(OFFSET(Data!$A$1,0,MATCH(AH$6,Data!$1:$1,0)-1,1000,1)=IF(AH$7="","Yes",AH$7))*ROW(Data!$C$1:$C$1009),ROW(AH132)-ROW(AH$7)),1)),"")</f>
        <v/>
      </c>
      <c r="AI132" s="43" t="str">
        <f ca="1">IF(AJ132="","",IF(INDEX(Data!$BR:$BR,MATCH(AJ132,Data!$A:$A,0),1)=0,"",INDEX(Data!$BR:$BR,MATCH(AJ132,Data!$A:$A,0),1)))</f>
        <v/>
      </c>
      <c r="AJ132" s="43" t="str" cm="1">
        <f t="array" aca="1" ref="AJ132" ca="1">IFERROR(_xlfn.SINGLE(INDEX(Data!$A$1:AQ$1009,_xlfn.AGGREGATE(15,6,(OFFSET(Data!$A$1,0,MATCH(AJ$6,Data!$1:$1,0)-1,1000,1)=IF(AJ$7="","Yes",AJ$7))/(OFFSET(Data!$A$1,0,MATCH(AJ$6,Data!$1:$1,0)-1,1000,1)=IF(AJ$7="","Yes",AJ$7))*ROW(Data!$C$1:$C$1009),ROW(AJ132)-ROW(AJ$7)),1)),"")</f>
        <v/>
      </c>
      <c r="AK132" s="43" t="str">
        <f ca="1">IF(AL132="","",IF(INDEX(Data!$BR:$BR,MATCH(AL132,Data!$A:$A,0),1)=0,"",INDEX(Data!$BR:$BR,MATCH(AL132,Data!$A:$A,0),1)))</f>
        <v/>
      </c>
      <c r="AL132" s="43" t="str" cm="1">
        <f t="array" aca="1" ref="AL132" ca="1">IFERROR(_xlfn.SINGLE(INDEX(Data!$A$1:AS$1009,_xlfn.AGGREGATE(15,6,(OFFSET(Data!$A$1,0,MATCH(AL$6,Data!$1:$1,0)-1,1000,1)=IF(AL$7="","Yes",AL$7))/(OFFSET(Data!$A$1,0,MATCH(AL$6,Data!$1:$1,0)-1,1000,1)=IF(AL$7="","Yes",AL$7))*ROW(Data!$C$1:$C$1009),ROW(AL132)-ROW(AL$7)),1)),"")</f>
        <v/>
      </c>
      <c r="AM132" s="43" t="str">
        <f ca="1">IF(AN132="","",IF(INDEX(Data!$BR:$BR,MATCH(AN132,Data!$A:$A,0),1)=0,"",INDEX(Data!$BR:$BR,MATCH(AN132,Data!$A:$A,0),1)))</f>
        <v/>
      </c>
      <c r="AN132" s="43" t="str" cm="1">
        <f t="array" aca="1" ref="AN132" ca="1">IFERROR(_xlfn.SINGLE(INDEX(Data!$A$1:AU$1009,_xlfn.AGGREGATE(15,6,(OFFSET(Data!$A$1,0,MATCH(AN$6,Data!$1:$1,0)-1,1000,1)=IF(AN$7="","Yes",AN$7))/(OFFSET(Data!$A$1,0,MATCH(AN$6,Data!$1:$1,0)-1,1000,1)=IF(AN$7="","Yes",AN$7))*ROW(Data!$C$1:$C$1009),ROW(AN132)-ROW(AN$7)),1)),"")</f>
        <v/>
      </c>
    </row>
    <row r="133" spans="1:40" ht="24" x14ac:dyDescent="0.4">
      <c r="A133" s="43" t="str">
        <f ca="1">IF(B133="","",IF(INDEX(Data!$BR:$BR,MATCH(B133,Data!$A:$A,0),1)=0,"",INDEX(Data!$BR:$BR,MATCH(B133,Data!$A:$A,0),1)))</f>
        <v/>
      </c>
      <c r="B133" s="43" t="str" cm="1">
        <f t="array" aca="1" ref="B133" ca="1">IFERROR(_xlfn.SINGLE(INDEX(Data!A$1:$A$1007,_xlfn.AGGREGATE(15,6,(OFFSET(Data!$A$1,0,MATCH(B$6,Data!$1:$1,0)-1,1000,1)=IF(B$7="","Yes",B$7))/(OFFSET(Data!$A$1,0,MATCH(B$6,Data!$1:$1,0)-1,1000,1)=IF(B$7="","Yes",B$7))*ROW(Data!$C$1:$C$1007),ROW(B133)-ROW(B$7)),1)),"")</f>
        <v/>
      </c>
      <c r="C133" s="43" t="str">
        <f ca="1">IF(D133="","",IF(INDEX(Data!$BR:$BR,MATCH(D133,Data!$A:$A,0),1)=0,"",INDEX(Data!$BR:$BR,MATCH(D133,Data!$A:$A,0),1)))</f>
        <v/>
      </c>
      <c r="D133" s="43" t="str" cm="1">
        <f t="array" aca="1" ref="D133" ca="1">IFERROR(_xlfn.SINGLE(INDEX(Data!$A$1:C$1007,_xlfn.AGGREGATE(15,6,(OFFSET(Data!$A$1,0,MATCH(D$6,Data!$1:$1,0)-1,1000,1)=IF(D$7="","Yes",D$7))/(OFFSET(Data!$A$1,0,MATCH(D$6,Data!$1:$1,0)-1,1000,1)=IF(D$7="","Yes",D$7))*ROW(Data!$C$1:$C$1007),ROW(D133)-ROW(D$7)),1)),"")</f>
        <v/>
      </c>
      <c r="E133" s="43" t="str">
        <f ca="1">IF(F133="","",IF(INDEX(Data!$BR:$BR,MATCH(F133,Data!$A:$A,0),1)=0,"",INDEX(Data!$BR:$BR,MATCH(F133,Data!$A:$A,0),1)))</f>
        <v/>
      </c>
      <c r="F133" s="43" t="str" cm="1">
        <f t="array" aca="1" ref="F133" ca="1">IFERROR(_xlfn.SINGLE(INDEX(Data!$A$1:E$1009,_xlfn.AGGREGATE(15,6,(OFFSET(Data!$A$1,0,MATCH(F$6,Data!$1:$1,0)-1,1000,1)=IF(F$7="","Yes",F$7))/(OFFSET(Data!$A$1,0,MATCH(F$6,Data!$1:$1,0)-1,1000,1)=IF(F$7="","Yes",F$7))*ROW(Data!$C$1:$C$1009),ROW(F133)-ROW(F$7)),1)),"")</f>
        <v/>
      </c>
      <c r="G133" s="43" t="str">
        <f ca="1">IF(H133="","",IF(INDEX(Data!$BR:$BR,MATCH(H133,Data!$A:$A,0),1)=0,"",INDEX(Data!$BR:$BR,MATCH(H133,Data!$A:$A,0),1)))</f>
        <v/>
      </c>
      <c r="H133" s="43" t="str" cm="1">
        <f t="array" aca="1" ref="H133" ca="1">IFERROR(_xlfn.SINGLE(INDEX(Data!$A$1:G$1009,_xlfn.AGGREGATE(15,6,(OFFSET(Data!$A$1,0,MATCH(H$6,Data!$1:$1,0)-1,1000,1)=IF(H$7="","Yes",H$7))/(OFFSET(Data!$A$1,0,MATCH(H$6,Data!$1:$1,0)-1,1000,1)=IF(H$7="","Yes",H$7))*ROW(Data!$C$1:$C$1009),ROW(H133)-ROW(H$7)),1)),"")</f>
        <v/>
      </c>
      <c r="I133" s="43" t="str">
        <f ca="1">IF(J133="","",IF(INDEX(Data!$BR:$BR,MATCH(J133,Data!$A:$A,0),1)=0,"",INDEX(Data!$BR:$BR,MATCH(J133,Data!$A:$A,0),1)))</f>
        <v/>
      </c>
      <c r="J133" s="43" t="str" cm="1">
        <f t="array" aca="1" ref="J133" ca="1">IFERROR(_xlfn.SINGLE(INDEX(Data!$A$1:J$1009,_xlfn.AGGREGATE(15,6,(OFFSET(Data!$A$1,0,MATCH(J$6,Data!$1:$1,0)-1,1000,1)=IF(J$7="","Yes",J$7))/(OFFSET(Data!$A$1,0,MATCH(J$6,Data!$1:$1,0)-1,1000,1)=IF(J$7="","Yes",J$7))*ROW(Data!$C$1:$C$1009),ROW(J133)-ROW(J$7)),1)),"")</f>
        <v/>
      </c>
      <c r="K133" s="43" t="str">
        <f ca="1">IF(L133="","",IF(INDEX(Data!$BR:$BR,MATCH(L133,Data!$A:$A,0),1)=0,"",INDEX(Data!$BR:$BR,MATCH(L133,Data!$A:$A,0),1)))</f>
        <v/>
      </c>
      <c r="L133" s="43" t="str" cm="1">
        <f t="array" aca="1" ref="L133" ca="1">IFERROR(_xlfn.SINGLE(INDEX(Data!$A$1:L$1009,_xlfn.AGGREGATE(15,6,(OFFSET(Data!$A$1,0,MATCH(L$6,Data!$1:$1,0)-1,1000,1)=IF(L$7="","Yes",L$7))/(OFFSET(Data!$A$1,0,MATCH(L$6,Data!$1:$1,0)-1,1000,1)=IF(L$7="","Yes",L$7))*ROW(Data!$C$1:$C$1009),ROW(L133)-ROW(L$7)),1)),"")</f>
        <v/>
      </c>
      <c r="M133" s="43" t="str">
        <f ca="1">IF(N133="","",IF(INDEX(Data!$BR:$BR,MATCH(N133,Data!$A:$A,0),1)=0,"",INDEX(Data!$BR:$BR,MATCH(N133,Data!$A:$A,0),1)))</f>
        <v/>
      </c>
      <c r="N133" s="43" t="str" cm="1">
        <f t="array" aca="1" ref="N133" ca="1">IFERROR(_xlfn.SINGLE(INDEX(Data!$A$1:N$1009,_xlfn.AGGREGATE(15,6,(OFFSET(Data!$A$1,0,MATCH(N$6,Data!$1:$1,0)-1,1000,1)=IF(N$7="","Yes",N$7))/(OFFSET(Data!$A$1,0,MATCH(N$6,Data!$1:$1,0)-1,1000,1)=IF(N$7="","Yes",N$7))*ROW(Data!$C$1:$C$1009),ROW(N133)-ROW(N$7)),1)),"")</f>
        <v/>
      </c>
      <c r="O133" s="43" t="str">
        <f ca="1">IF(P133="","",IF(INDEX(Data!$BR:$BR,MATCH(P133,Data!$A:$A,0),1)=0,"",INDEX(Data!$BR:$BR,MATCH(P133,Data!$A:$A,0),1)))</f>
        <v/>
      </c>
      <c r="P133" s="43" t="str" cm="1">
        <f t="array" aca="1" ref="P133" ca="1">IFERROR(_xlfn.SINGLE(INDEX(Data!$A$1:Q$1009,_xlfn.AGGREGATE(15,6,(OFFSET(Data!$A$1,0,MATCH(P$6,Data!$1:$1,0)-1,1000,1)=IF(P$7="","Yes",P$7))/(OFFSET(Data!$A$1,0,MATCH(P$6,Data!$1:$1,0)-1,1000,1)=IF(P$7="","Yes",P$7))*ROW(Data!$C$1:$C$1009),ROW(P133)-ROW(P$7)),1)),"")</f>
        <v/>
      </c>
      <c r="Q133" s="43" t="str">
        <f ca="1">IF(R133="","",IF(INDEX(Data!$BR:$BR,MATCH(R133,Data!$A:$A,0),1)=0,"",INDEX(Data!$BR:$BR,MATCH(R133,Data!$A:$A,0),1)))</f>
        <v/>
      </c>
      <c r="R133" s="43" t="str" cm="1">
        <f t="array" aca="1" ref="R133" ca="1">IFERROR(_xlfn.SINGLE(INDEX(Data!$A$1:R$1009,_xlfn.AGGREGATE(15,6,(OFFSET(Data!$A$1,0,MATCH(R$6,Data!$1:$1,0)-1,1000,1)=IF(R$7="","Yes",R$7))/(OFFSET(Data!$A$1,0,MATCH(R$6,Data!$1:$1,0)-1,1000,1)=IF(R$7="","Yes",R$7))*ROW(Data!$C$1:$C$1009),ROW(R133)-ROW(R$7)),1)),"")</f>
        <v>TVG</v>
      </c>
      <c r="S133" s="43" t="str">
        <f ca="1">IF(T133="","",IF(INDEX(Data!$BR:$BR,MATCH(T133,Data!$A:$A,0),1)=0,"",INDEX(Data!$BR:$BR,MATCH(T133,Data!$A:$A,0),1)))</f>
        <v/>
      </c>
      <c r="T133" s="43" t="str" cm="1">
        <f t="array" aca="1" ref="T133" ca="1">IFERROR(_xlfn.SINGLE(INDEX(Data!$A$1:S$1009,_xlfn.AGGREGATE(15,6,(OFFSET(Data!$A$1,0,MATCH(T$6,Data!$1:$1,0)-1,1000,1)=IF(T$7="","Yes",T$7))/(OFFSET(Data!$A$1,0,MATCH(T$6,Data!$1:$1,0)-1,1000,1)=IF(T$7="","Yes",T$7))*ROW(Data!$C$1:$C$1009),ROW(T133)-ROW(T$7)),1)),"")</f>
        <v>Telemundo</v>
      </c>
      <c r="U133" s="43" t="str">
        <f ca="1">IF(V133="","",IF(INDEX(Data!$BR:$BR,MATCH(V133,Data!$A:$A,0),1)=0,"",INDEX(Data!$BR:$BR,MATCH(V133,Data!$A:$A,0),1)))</f>
        <v/>
      </c>
      <c r="V133" s="43" t="str" cm="1">
        <f t="array" aca="1" ref="V133" ca="1">IFERROR(_xlfn.SINGLE(INDEX(Data!$A$1:T$1009,_xlfn.AGGREGATE(15,6,(OFFSET(Data!$A$1,0,MATCH(V$6,Data!$1:$1,0)-1,1000,1)=IF(V$7="","Yes",V$7))/(OFFSET(Data!$A$1,0,MATCH(V$6,Data!$1:$1,0)-1,1000,1)=IF(V$7="","Yes",V$7))*ROW(Data!$C$1:$C$1009),ROW(V133)-ROW(V$7)),1)),"")</f>
        <v>STARZ ENCORE Black</v>
      </c>
      <c r="W133" s="43" t="str">
        <f ca="1">IF(X133="","",IF(INDEX(Data!$BR:$BR,MATCH(X133,Data!$A:$A,0),1)=0,"",INDEX(Data!$BR:$BR,MATCH(X133,Data!$A:$A,0),1)))</f>
        <v/>
      </c>
      <c r="X133" s="43" t="str" cm="1">
        <f t="array" aca="1" ref="X133" ca="1">IFERROR(_xlfn.SINGLE(INDEX(Data!$A$1:Y$1009,_xlfn.AGGREGATE(15,6,(OFFSET(Data!$A$1,0,MATCH(X$6,Data!$1:$1,0)-1,1000,1)=IF(X$7="","Yes",X$7))/(OFFSET(Data!$A$1,0,MATCH(X$6,Data!$1:$1,0)-1,1000,1)=IF(X$7="","Yes",X$7))*ROW(Data!$C$1:$C$1009),ROW(X133)-ROW(X$7)),1)),"")</f>
        <v/>
      </c>
      <c r="Y133" s="43" t="str">
        <f ca="1">IF(Z133="","",IF(INDEX(Data!$BR:$BR,MATCH(Z133,Data!$A:$A,0),1)=0,"",INDEX(Data!$BR:$BR,MATCH(Z133,Data!$A:$A,0),1)))</f>
        <v/>
      </c>
      <c r="Z133" s="43" t="str" cm="1">
        <f t="array" aca="1" ref="Z133" ca="1">IFERROR(_xlfn.SINGLE(INDEX(Data!$A$1:AA$1009,_xlfn.AGGREGATE(15,6,(OFFSET(Data!$A$1,0,MATCH(Z$6,Data!$1:$1,0)-1,1000,1)=IF(Z$7="","Yes",Z$7))/(OFFSET(Data!$A$1,0,MATCH(Z$6,Data!$1:$1,0)-1,1000,1)=IF(Z$7="","Yes",Z$7))*ROW(Data!$C$1:$C$1009),ROW(Z133)-ROW(Z$7)),1)),"")</f>
        <v/>
      </c>
      <c r="AA133" s="43" t="str">
        <f ca="1">IF(AB133="","",IF(INDEX(Data!$BR:$BR,MATCH(AB133,Data!$A:$A,0),1)=0,"",INDEX(Data!$BR:$BR,MATCH(AB133,Data!$A:$A,0),1)))</f>
        <v/>
      </c>
      <c r="AB133" s="43" t="str" cm="1">
        <f t="array" aca="1" ref="AB133" ca="1">IFERROR(_xlfn.SINGLE(INDEX(Data!$A$1:AC$1009,_xlfn.AGGREGATE(15,6,(OFFSET(Data!$A$1,0,MATCH(AB$6,Data!$1:$1,0)-1,1000,1)=IF(AB$7="","Yes",AB$7))/(OFFSET(Data!$A$1,0,MATCH(AB$6,Data!$1:$1,0)-1,1000,1)=IF(AB$7="","Yes",AB$7))*ROW(Data!$C$1:$C$1009),ROW(AB133)-ROW(AB$7)),1)),"")</f>
        <v/>
      </c>
      <c r="AC133" s="43" t="str">
        <f ca="1">IF(AD133="","",IF(INDEX(Data!$BR:$BR,MATCH(AD133,Data!$A:$A,0),1)=0,"",INDEX(Data!$BR:$BR,MATCH(AD133,Data!$A:$A,0),1)))</f>
        <v/>
      </c>
      <c r="AD133" s="43" t="str" cm="1">
        <f t="array" aca="1" ref="AD133" ca="1">IFERROR(_xlfn.SINGLE(INDEX(Data!$A$1:AE$1009,_xlfn.AGGREGATE(15,6,(OFFSET(Data!$A$1,0,MATCH(AD$6,Data!$1:$1,0)-1,1000,1)=IF(AD$7="","Yes",AD$7))/(OFFSET(Data!$A$1,0,MATCH(AD$6,Data!$1:$1,0)-1,1000,1)=IF(AD$7="","Yes",AD$7))*ROW(Data!$C$1:$C$1009),ROW(AD133)-ROW(AD$7)),1)),"")</f>
        <v/>
      </c>
      <c r="AE133" s="43" t="str">
        <f ca="1">IF(AF133="","",IF(INDEX(Data!$BR:$BR,MATCH(AF133,Data!$A:$A,0),1)=0,"",INDEX(Data!$BR:$BR,MATCH(AF133,Data!$A:$A,0),1)))</f>
        <v/>
      </c>
      <c r="AF133" s="43" t="str" cm="1">
        <f t="array" aca="1" ref="AF133" ca="1">IFERROR(_xlfn.SINGLE(INDEX(Data!$A$1:AM$1009,_xlfn.AGGREGATE(15,6,(OFFSET(Data!$A$1,0,MATCH(AF$6,Data!$1:$1,0)-1,1000,1)=IF(AF$7="","Yes",AF$7))/(OFFSET(Data!$A$1,0,MATCH(AF$6,Data!$1:$1,0)-1,1000,1)=IF(AF$7="","Yes",AF$7))*ROW(Data!$C$1:$C$1009),ROW(AF133)-ROW(AF$7)),1)),"")</f>
        <v/>
      </c>
      <c r="AG133" s="43" t="str">
        <f ca="1">IF(AH133="","",IF(INDEX(Data!$BR:$BR,MATCH(AH133,Data!$A:$A,0),1)=0,"",INDEX(Data!$BR:$BR,MATCH(AH133,Data!$A:$A,0),1)))</f>
        <v/>
      </c>
      <c r="AH133" s="43" t="str" cm="1">
        <f t="array" aca="1" ref="AH133" ca="1">IFERROR(_xlfn.SINGLE(INDEX(Data!$A$1:AO$1009,_xlfn.AGGREGATE(15,6,(OFFSET(Data!$A$1,0,MATCH(AH$6,Data!$1:$1,0)-1,1000,1)=IF(AH$7="","Yes",AH$7))/(OFFSET(Data!$A$1,0,MATCH(AH$6,Data!$1:$1,0)-1,1000,1)=IF(AH$7="","Yes",AH$7))*ROW(Data!$C$1:$C$1009),ROW(AH133)-ROW(AH$7)),1)),"")</f>
        <v/>
      </c>
      <c r="AI133" s="43" t="str">
        <f ca="1">IF(AJ133="","",IF(INDEX(Data!$BR:$BR,MATCH(AJ133,Data!$A:$A,0),1)=0,"",INDEX(Data!$BR:$BR,MATCH(AJ133,Data!$A:$A,0),1)))</f>
        <v/>
      </c>
      <c r="AJ133" s="43" t="str" cm="1">
        <f t="array" aca="1" ref="AJ133" ca="1">IFERROR(_xlfn.SINGLE(INDEX(Data!$A$1:AQ$1009,_xlfn.AGGREGATE(15,6,(OFFSET(Data!$A$1,0,MATCH(AJ$6,Data!$1:$1,0)-1,1000,1)=IF(AJ$7="","Yes",AJ$7))/(OFFSET(Data!$A$1,0,MATCH(AJ$6,Data!$1:$1,0)-1,1000,1)=IF(AJ$7="","Yes",AJ$7))*ROW(Data!$C$1:$C$1009),ROW(AJ133)-ROW(AJ$7)),1)),"")</f>
        <v/>
      </c>
      <c r="AK133" s="43" t="str">
        <f ca="1">IF(AL133="","",IF(INDEX(Data!$BR:$BR,MATCH(AL133,Data!$A:$A,0),1)=0,"",INDEX(Data!$BR:$BR,MATCH(AL133,Data!$A:$A,0),1)))</f>
        <v/>
      </c>
      <c r="AL133" s="43" t="str" cm="1">
        <f t="array" aca="1" ref="AL133" ca="1">IFERROR(_xlfn.SINGLE(INDEX(Data!$A$1:AS$1009,_xlfn.AGGREGATE(15,6,(OFFSET(Data!$A$1,0,MATCH(AL$6,Data!$1:$1,0)-1,1000,1)=IF(AL$7="","Yes",AL$7))/(OFFSET(Data!$A$1,0,MATCH(AL$6,Data!$1:$1,0)-1,1000,1)=IF(AL$7="","Yes",AL$7))*ROW(Data!$C$1:$C$1009),ROW(AL133)-ROW(AL$7)),1)),"")</f>
        <v/>
      </c>
      <c r="AM133" s="43" t="str">
        <f ca="1">IF(AN133="","",IF(INDEX(Data!$BR:$BR,MATCH(AN133,Data!$A:$A,0),1)=0,"",INDEX(Data!$BR:$BR,MATCH(AN133,Data!$A:$A,0),1)))</f>
        <v/>
      </c>
      <c r="AN133" s="43" t="str" cm="1">
        <f t="array" aca="1" ref="AN133" ca="1">IFERROR(_xlfn.SINGLE(INDEX(Data!$A$1:AU$1009,_xlfn.AGGREGATE(15,6,(OFFSET(Data!$A$1,0,MATCH(AN$6,Data!$1:$1,0)-1,1000,1)=IF(AN$7="","Yes",AN$7))/(OFFSET(Data!$A$1,0,MATCH(AN$6,Data!$1:$1,0)-1,1000,1)=IF(AN$7="","Yes",AN$7))*ROW(Data!$C$1:$C$1009),ROW(AN133)-ROW(AN$7)),1)),"")</f>
        <v/>
      </c>
    </row>
    <row r="134" spans="1:40" ht="24" x14ac:dyDescent="0.4">
      <c r="A134" s="43" t="str">
        <f ca="1">IF(B134="","",IF(INDEX(Data!$BR:$BR,MATCH(B134,Data!$A:$A,0),1)=0,"",INDEX(Data!$BR:$BR,MATCH(B134,Data!$A:$A,0),1)))</f>
        <v/>
      </c>
      <c r="B134" s="43" t="str" cm="1">
        <f t="array" aca="1" ref="B134" ca="1">IFERROR(_xlfn.SINGLE(INDEX(Data!A$1:$A$1007,_xlfn.AGGREGATE(15,6,(OFFSET(Data!$A$1,0,MATCH(B$6,Data!$1:$1,0)-1,1000,1)=IF(B$7="","Yes",B$7))/(OFFSET(Data!$A$1,0,MATCH(B$6,Data!$1:$1,0)-1,1000,1)=IF(B$7="","Yes",B$7))*ROW(Data!$C$1:$C$1007),ROW(B134)-ROW(B$7)),1)),"")</f>
        <v/>
      </c>
      <c r="C134" s="43" t="str">
        <f ca="1">IF(D134="","",IF(INDEX(Data!$BR:$BR,MATCH(D134,Data!$A:$A,0),1)=0,"",INDEX(Data!$BR:$BR,MATCH(D134,Data!$A:$A,0),1)))</f>
        <v/>
      </c>
      <c r="D134" s="43" t="str" cm="1">
        <f t="array" aca="1" ref="D134" ca="1">IFERROR(_xlfn.SINGLE(INDEX(Data!$A$1:C$1007,_xlfn.AGGREGATE(15,6,(OFFSET(Data!$A$1,0,MATCH(D$6,Data!$1:$1,0)-1,1000,1)=IF(D$7="","Yes",D$7))/(OFFSET(Data!$A$1,0,MATCH(D$6,Data!$1:$1,0)-1,1000,1)=IF(D$7="","Yes",D$7))*ROW(Data!$C$1:$C$1007),ROW(D134)-ROW(D$7)),1)),"")</f>
        <v/>
      </c>
      <c r="E134" s="43" t="str">
        <f ca="1">IF(F134="","",IF(INDEX(Data!$BR:$BR,MATCH(F134,Data!$A:$A,0),1)=0,"",INDEX(Data!$BR:$BR,MATCH(F134,Data!$A:$A,0),1)))</f>
        <v/>
      </c>
      <c r="F134" s="43" t="str" cm="1">
        <f t="array" aca="1" ref="F134" ca="1">IFERROR(_xlfn.SINGLE(INDEX(Data!$A$1:E$1009,_xlfn.AGGREGATE(15,6,(OFFSET(Data!$A$1,0,MATCH(F$6,Data!$1:$1,0)-1,1000,1)=IF(F$7="","Yes",F$7))/(OFFSET(Data!$A$1,0,MATCH(F$6,Data!$1:$1,0)-1,1000,1)=IF(F$7="","Yes",F$7))*ROW(Data!$C$1:$C$1009),ROW(F134)-ROW(F$7)),1)),"")</f>
        <v/>
      </c>
      <c r="G134" s="43" t="str">
        <f ca="1">IF(H134="","",IF(INDEX(Data!$BR:$BR,MATCH(H134,Data!$A:$A,0),1)=0,"",INDEX(Data!$BR:$BR,MATCH(H134,Data!$A:$A,0),1)))</f>
        <v/>
      </c>
      <c r="H134" s="43" t="str" cm="1">
        <f t="array" aca="1" ref="H134" ca="1">IFERROR(_xlfn.SINGLE(INDEX(Data!$A$1:G$1009,_xlfn.AGGREGATE(15,6,(OFFSET(Data!$A$1,0,MATCH(H$6,Data!$1:$1,0)-1,1000,1)=IF(H$7="","Yes",H$7))/(OFFSET(Data!$A$1,0,MATCH(H$6,Data!$1:$1,0)-1,1000,1)=IF(H$7="","Yes",H$7))*ROW(Data!$C$1:$C$1009),ROW(H134)-ROW(H$7)),1)),"")</f>
        <v/>
      </c>
      <c r="I134" s="43" t="str">
        <f ca="1">IF(J134="","",IF(INDEX(Data!$BR:$BR,MATCH(J134,Data!$A:$A,0),1)=0,"",INDEX(Data!$BR:$BR,MATCH(J134,Data!$A:$A,0),1)))</f>
        <v/>
      </c>
      <c r="J134" s="43" t="str" cm="1">
        <f t="array" aca="1" ref="J134" ca="1">IFERROR(_xlfn.SINGLE(INDEX(Data!$A$1:J$1009,_xlfn.AGGREGATE(15,6,(OFFSET(Data!$A$1,0,MATCH(J$6,Data!$1:$1,0)-1,1000,1)=IF(J$7="","Yes",J$7))/(OFFSET(Data!$A$1,0,MATCH(J$6,Data!$1:$1,0)-1,1000,1)=IF(J$7="","Yes",J$7))*ROW(Data!$C$1:$C$1009),ROW(J134)-ROW(J$7)),1)),"")</f>
        <v/>
      </c>
      <c r="K134" s="43" t="str">
        <f ca="1">IF(L134="","",IF(INDEX(Data!$BR:$BR,MATCH(L134,Data!$A:$A,0),1)=0,"",INDEX(Data!$BR:$BR,MATCH(L134,Data!$A:$A,0),1)))</f>
        <v/>
      </c>
      <c r="L134" s="43" t="str" cm="1">
        <f t="array" aca="1" ref="L134" ca="1">IFERROR(_xlfn.SINGLE(INDEX(Data!$A$1:L$1009,_xlfn.AGGREGATE(15,6,(OFFSET(Data!$A$1,0,MATCH(L$6,Data!$1:$1,0)-1,1000,1)=IF(L$7="","Yes",L$7))/(OFFSET(Data!$A$1,0,MATCH(L$6,Data!$1:$1,0)-1,1000,1)=IF(L$7="","Yes",L$7))*ROW(Data!$C$1:$C$1009),ROW(L134)-ROW(L$7)),1)),"")</f>
        <v/>
      </c>
      <c r="M134" s="43" t="str">
        <f ca="1">IF(N134="","",IF(INDEX(Data!$BR:$BR,MATCH(N134,Data!$A:$A,0),1)=0,"",INDEX(Data!$BR:$BR,MATCH(N134,Data!$A:$A,0),1)))</f>
        <v/>
      </c>
      <c r="N134" s="43" t="str" cm="1">
        <f t="array" aca="1" ref="N134" ca="1">IFERROR(_xlfn.SINGLE(INDEX(Data!$A$1:N$1009,_xlfn.AGGREGATE(15,6,(OFFSET(Data!$A$1,0,MATCH(N$6,Data!$1:$1,0)-1,1000,1)=IF(N$7="","Yes",N$7))/(OFFSET(Data!$A$1,0,MATCH(N$6,Data!$1:$1,0)-1,1000,1)=IF(N$7="","Yes",N$7))*ROW(Data!$C$1:$C$1009),ROW(N134)-ROW(N$7)),1)),"")</f>
        <v/>
      </c>
      <c r="O134" s="43" t="str">
        <f ca="1">IF(P134="","",IF(INDEX(Data!$BR:$BR,MATCH(P134,Data!$A:$A,0),1)=0,"",INDEX(Data!$BR:$BR,MATCH(P134,Data!$A:$A,0),1)))</f>
        <v/>
      </c>
      <c r="P134" s="43" t="str" cm="1">
        <f t="array" aca="1" ref="P134" ca="1">IFERROR(_xlfn.SINGLE(INDEX(Data!$A$1:Q$1009,_xlfn.AGGREGATE(15,6,(OFFSET(Data!$A$1,0,MATCH(P$6,Data!$1:$1,0)-1,1000,1)=IF(P$7="","Yes",P$7))/(OFFSET(Data!$A$1,0,MATCH(P$6,Data!$1:$1,0)-1,1000,1)=IF(P$7="","Yes",P$7))*ROW(Data!$C$1:$C$1009),ROW(P134)-ROW(P$7)),1)),"")</f>
        <v/>
      </c>
      <c r="Q134" s="43" t="str">
        <f ca="1">IF(R134="","",IF(INDEX(Data!$BR:$BR,MATCH(R134,Data!$A:$A,0),1)=0,"",INDEX(Data!$BR:$BR,MATCH(R134,Data!$A:$A,0),1)))</f>
        <v/>
      </c>
      <c r="R134" s="43" t="str" cm="1">
        <f t="array" aca="1" ref="R134" ca="1">IFERROR(_xlfn.SINGLE(INDEX(Data!$A$1:R$1009,_xlfn.AGGREGATE(15,6,(OFFSET(Data!$A$1,0,MATCH(R$6,Data!$1:$1,0)-1,1000,1)=IF(R$7="","Yes",R$7))/(OFFSET(Data!$A$1,0,MATCH(R$6,Data!$1:$1,0)-1,1000,1)=IF(R$7="","Yes",R$7))*ROW(Data!$C$1:$C$1009),ROW(R134)-ROW(R$7)),1)),"")</f>
        <v>Unimas</v>
      </c>
      <c r="S134" s="43" t="str">
        <f ca="1">IF(T134="","",IF(INDEX(Data!$BR:$BR,MATCH(T134,Data!$A:$A,0),1)=0,"",INDEX(Data!$BR:$BR,MATCH(T134,Data!$A:$A,0),1)))</f>
        <v/>
      </c>
      <c r="T134" s="43" t="str" cm="1">
        <f t="array" aca="1" ref="T134" ca="1">IFERROR(_xlfn.SINGLE(INDEX(Data!$A$1:S$1009,_xlfn.AGGREGATE(15,6,(OFFSET(Data!$A$1,0,MATCH(T$6,Data!$1:$1,0)-1,1000,1)=IF(T$7="","Yes",T$7))/(OFFSET(Data!$A$1,0,MATCH(T$6,Data!$1:$1,0)-1,1000,1)=IF(T$7="","Yes",T$7))*ROW(Data!$C$1:$C$1009),ROW(T134)-ROW(T$7)),1)),"")</f>
        <v>Tennis Channel</v>
      </c>
      <c r="U134" s="43" t="str">
        <f ca="1">IF(V134="","",IF(INDEX(Data!$BR:$BR,MATCH(V134,Data!$A:$A,0),1)=0,"",INDEX(Data!$BR:$BR,MATCH(V134,Data!$A:$A,0),1)))</f>
        <v/>
      </c>
      <c r="V134" s="43" t="str" cm="1">
        <f t="array" aca="1" ref="V134" ca="1">IFERROR(_xlfn.SINGLE(INDEX(Data!$A$1:T$1009,_xlfn.AGGREGATE(15,6,(OFFSET(Data!$A$1,0,MATCH(V$6,Data!$1:$1,0)-1,1000,1)=IF(V$7="","Yes",V$7))/(OFFSET(Data!$A$1,0,MATCH(V$6,Data!$1:$1,0)-1,1000,1)=IF(V$7="","Yes",V$7))*ROW(Data!$C$1:$C$1009),ROW(V134)-ROW(V$7)),1)),"")</f>
        <v>STARZ ENCORE Classic</v>
      </c>
      <c r="W134" s="43" t="str">
        <f ca="1">IF(X134="","",IF(INDEX(Data!$BR:$BR,MATCH(X134,Data!$A:$A,0),1)=0,"",INDEX(Data!$BR:$BR,MATCH(X134,Data!$A:$A,0),1)))</f>
        <v/>
      </c>
      <c r="X134" s="43" t="str" cm="1">
        <f t="array" aca="1" ref="X134" ca="1">IFERROR(_xlfn.SINGLE(INDEX(Data!$A$1:Y$1009,_xlfn.AGGREGATE(15,6,(OFFSET(Data!$A$1,0,MATCH(X$6,Data!$1:$1,0)-1,1000,1)=IF(X$7="","Yes",X$7))/(OFFSET(Data!$A$1,0,MATCH(X$6,Data!$1:$1,0)-1,1000,1)=IF(X$7="","Yes",X$7))*ROW(Data!$C$1:$C$1009),ROW(X134)-ROW(X$7)),1)),"")</f>
        <v/>
      </c>
      <c r="Y134" s="43" t="str">
        <f ca="1">IF(Z134="","",IF(INDEX(Data!$BR:$BR,MATCH(Z134,Data!$A:$A,0),1)=0,"",INDEX(Data!$BR:$BR,MATCH(Z134,Data!$A:$A,0),1)))</f>
        <v/>
      </c>
      <c r="Z134" s="43" t="str" cm="1">
        <f t="array" aca="1" ref="Z134" ca="1">IFERROR(_xlfn.SINGLE(INDEX(Data!$A$1:AA$1009,_xlfn.AGGREGATE(15,6,(OFFSET(Data!$A$1,0,MATCH(Z$6,Data!$1:$1,0)-1,1000,1)=IF(Z$7="","Yes",Z$7))/(OFFSET(Data!$A$1,0,MATCH(Z$6,Data!$1:$1,0)-1,1000,1)=IF(Z$7="","Yes",Z$7))*ROW(Data!$C$1:$C$1009),ROW(Z134)-ROW(Z$7)),1)),"")</f>
        <v/>
      </c>
      <c r="AA134" s="43" t="str">
        <f ca="1">IF(AB134="","",IF(INDEX(Data!$BR:$BR,MATCH(AB134,Data!$A:$A,0),1)=0,"",INDEX(Data!$BR:$BR,MATCH(AB134,Data!$A:$A,0),1)))</f>
        <v/>
      </c>
      <c r="AB134" s="43" t="str" cm="1">
        <f t="array" aca="1" ref="AB134" ca="1">IFERROR(_xlfn.SINGLE(INDEX(Data!$A$1:AC$1009,_xlfn.AGGREGATE(15,6,(OFFSET(Data!$A$1,0,MATCH(AB$6,Data!$1:$1,0)-1,1000,1)=IF(AB$7="","Yes",AB$7))/(OFFSET(Data!$A$1,0,MATCH(AB$6,Data!$1:$1,0)-1,1000,1)=IF(AB$7="","Yes",AB$7))*ROW(Data!$C$1:$C$1009),ROW(AB134)-ROW(AB$7)),1)),"")</f>
        <v/>
      </c>
      <c r="AC134" s="43" t="str">
        <f ca="1">IF(AD134="","",IF(INDEX(Data!$BR:$BR,MATCH(AD134,Data!$A:$A,0),1)=0,"",INDEX(Data!$BR:$BR,MATCH(AD134,Data!$A:$A,0),1)))</f>
        <v/>
      </c>
      <c r="AD134" s="43" t="str" cm="1">
        <f t="array" aca="1" ref="AD134" ca="1">IFERROR(_xlfn.SINGLE(INDEX(Data!$A$1:AE$1009,_xlfn.AGGREGATE(15,6,(OFFSET(Data!$A$1,0,MATCH(AD$6,Data!$1:$1,0)-1,1000,1)=IF(AD$7="","Yes",AD$7))/(OFFSET(Data!$A$1,0,MATCH(AD$6,Data!$1:$1,0)-1,1000,1)=IF(AD$7="","Yes",AD$7))*ROW(Data!$C$1:$C$1009),ROW(AD134)-ROW(AD$7)),1)),"")</f>
        <v/>
      </c>
      <c r="AE134" s="43" t="str">
        <f ca="1">IF(AF134="","",IF(INDEX(Data!$BR:$BR,MATCH(AF134,Data!$A:$A,0),1)=0,"",INDEX(Data!$BR:$BR,MATCH(AF134,Data!$A:$A,0),1)))</f>
        <v/>
      </c>
      <c r="AF134" s="43" t="str" cm="1">
        <f t="array" aca="1" ref="AF134" ca="1">IFERROR(_xlfn.SINGLE(INDEX(Data!$A$1:AM$1009,_xlfn.AGGREGATE(15,6,(OFFSET(Data!$A$1,0,MATCH(AF$6,Data!$1:$1,0)-1,1000,1)=IF(AF$7="","Yes",AF$7))/(OFFSET(Data!$A$1,0,MATCH(AF$6,Data!$1:$1,0)-1,1000,1)=IF(AF$7="","Yes",AF$7))*ROW(Data!$C$1:$C$1009),ROW(AF134)-ROW(AF$7)),1)),"")</f>
        <v/>
      </c>
      <c r="AG134" s="43" t="str">
        <f ca="1">IF(AH134="","",IF(INDEX(Data!$BR:$BR,MATCH(AH134,Data!$A:$A,0),1)=0,"",INDEX(Data!$BR:$BR,MATCH(AH134,Data!$A:$A,0),1)))</f>
        <v/>
      </c>
      <c r="AH134" s="43" t="str" cm="1">
        <f t="array" aca="1" ref="AH134" ca="1">IFERROR(_xlfn.SINGLE(INDEX(Data!$A$1:AO$1009,_xlfn.AGGREGATE(15,6,(OFFSET(Data!$A$1,0,MATCH(AH$6,Data!$1:$1,0)-1,1000,1)=IF(AH$7="","Yes",AH$7))/(OFFSET(Data!$A$1,0,MATCH(AH$6,Data!$1:$1,0)-1,1000,1)=IF(AH$7="","Yes",AH$7))*ROW(Data!$C$1:$C$1009),ROW(AH134)-ROW(AH$7)),1)),"")</f>
        <v/>
      </c>
      <c r="AI134" s="43" t="str">
        <f ca="1">IF(AJ134="","",IF(INDEX(Data!$BR:$BR,MATCH(AJ134,Data!$A:$A,0),1)=0,"",INDEX(Data!$BR:$BR,MATCH(AJ134,Data!$A:$A,0),1)))</f>
        <v/>
      </c>
      <c r="AJ134" s="43" t="str" cm="1">
        <f t="array" aca="1" ref="AJ134" ca="1">IFERROR(_xlfn.SINGLE(INDEX(Data!$A$1:AQ$1009,_xlfn.AGGREGATE(15,6,(OFFSET(Data!$A$1,0,MATCH(AJ$6,Data!$1:$1,0)-1,1000,1)=IF(AJ$7="","Yes",AJ$7))/(OFFSET(Data!$A$1,0,MATCH(AJ$6,Data!$1:$1,0)-1,1000,1)=IF(AJ$7="","Yes",AJ$7))*ROW(Data!$C$1:$C$1009),ROW(AJ134)-ROW(AJ$7)),1)),"")</f>
        <v/>
      </c>
      <c r="AK134" s="43" t="str">
        <f ca="1">IF(AL134="","",IF(INDEX(Data!$BR:$BR,MATCH(AL134,Data!$A:$A,0),1)=0,"",INDEX(Data!$BR:$BR,MATCH(AL134,Data!$A:$A,0),1)))</f>
        <v/>
      </c>
      <c r="AL134" s="43" t="str" cm="1">
        <f t="array" aca="1" ref="AL134" ca="1">IFERROR(_xlfn.SINGLE(INDEX(Data!$A$1:AS$1009,_xlfn.AGGREGATE(15,6,(OFFSET(Data!$A$1,0,MATCH(AL$6,Data!$1:$1,0)-1,1000,1)=IF(AL$7="","Yes",AL$7))/(OFFSET(Data!$A$1,0,MATCH(AL$6,Data!$1:$1,0)-1,1000,1)=IF(AL$7="","Yes",AL$7))*ROW(Data!$C$1:$C$1009),ROW(AL134)-ROW(AL$7)),1)),"")</f>
        <v/>
      </c>
      <c r="AM134" s="43" t="str">
        <f ca="1">IF(AN134="","",IF(INDEX(Data!$BR:$BR,MATCH(AN134,Data!$A:$A,0),1)=0,"",INDEX(Data!$BR:$BR,MATCH(AN134,Data!$A:$A,0),1)))</f>
        <v/>
      </c>
      <c r="AN134" s="43" t="str" cm="1">
        <f t="array" aca="1" ref="AN134" ca="1">IFERROR(_xlfn.SINGLE(INDEX(Data!$A$1:AU$1009,_xlfn.AGGREGATE(15,6,(OFFSET(Data!$A$1,0,MATCH(AN$6,Data!$1:$1,0)-1,1000,1)=IF(AN$7="","Yes",AN$7))/(OFFSET(Data!$A$1,0,MATCH(AN$6,Data!$1:$1,0)-1,1000,1)=IF(AN$7="","Yes",AN$7))*ROW(Data!$C$1:$C$1009),ROW(AN134)-ROW(AN$7)),1)),"")</f>
        <v/>
      </c>
    </row>
    <row r="135" spans="1:40" ht="24" x14ac:dyDescent="0.4">
      <c r="A135" s="43" t="str">
        <f ca="1">IF(B135="","",IF(INDEX(Data!$BR:$BR,MATCH(B135,Data!$A:$A,0),1)=0,"",INDEX(Data!$BR:$BR,MATCH(B135,Data!$A:$A,0),1)))</f>
        <v/>
      </c>
      <c r="B135" s="43" t="str" cm="1">
        <f t="array" aca="1" ref="B135" ca="1">IFERROR(_xlfn.SINGLE(INDEX(Data!A$1:$A$1007,_xlfn.AGGREGATE(15,6,(OFFSET(Data!$A$1,0,MATCH(B$6,Data!$1:$1,0)-1,1000,1)=IF(B$7="","Yes",B$7))/(OFFSET(Data!$A$1,0,MATCH(B$6,Data!$1:$1,0)-1,1000,1)=IF(B$7="","Yes",B$7))*ROW(Data!$C$1:$C$1007),ROW(B135)-ROW(B$7)),1)),"")</f>
        <v/>
      </c>
      <c r="C135" s="43" t="str">
        <f ca="1">IF(D135="","",IF(INDEX(Data!$BR:$BR,MATCH(D135,Data!$A:$A,0),1)=0,"",INDEX(Data!$BR:$BR,MATCH(D135,Data!$A:$A,0),1)))</f>
        <v/>
      </c>
      <c r="D135" s="43" t="str" cm="1">
        <f t="array" aca="1" ref="D135" ca="1">IFERROR(_xlfn.SINGLE(INDEX(Data!$A$1:C$1007,_xlfn.AGGREGATE(15,6,(OFFSET(Data!$A$1,0,MATCH(D$6,Data!$1:$1,0)-1,1000,1)=IF(D$7="","Yes",D$7))/(OFFSET(Data!$A$1,0,MATCH(D$6,Data!$1:$1,0)-1,1000,1)=IF(D$7="","Yes",D$7))*ROW(Data!$C$1:$C$1007),ROW(D135)-ROW(D$7)),1)),"")</f>
        <v/>
      </c>
      <c r="E135" s="43" t="str">
        <f ca="1">IF(F135="","",IF(INDEX(Data!$BR:$BR,MATCH(F135,Data!$A:$A,0),1)=0,"",INDEX(Data!$BR:$BR,MATCH(F135,Data!$A:$A,0),1)))</f>
        <v/>
      </c>
      <c r="F135" s="43" t="str" cm="1">
        <f t="array" aca="1" ref="F135" ca="1">IFERROR(_xlfn.SINGLE(INDEX(Data!$A$1:E$1009,_xlfn.AGGREGATE(15,6,(OFFSET(Data!$A$1,0,MATCH(F$6,Data!$1:$1,0)-1,1000,1)=IF(F$7="","Yes",F$7))/(OFFSET(Data!$A$1,0,MATCH(F$6,Data!$1:$1,0)-1,1000,1)=IF(F$7="","Yes",F$7))*ROW(Data!$C$1:$C$1009),ROW(F135)-ROW(F$7)),1)),"")</f>
        <v/>
      </c>
      <c r="G135" s="43" t="str">
        <f ca="1">IF(H135="","",IF(INDEX(Data!$BR:$BR,MATCH(H135,Data!$A:$A,0),1)=0,"",INDEX(Data!$BR:$BR,MATCH(H135,Data!$A:$A,0),1)))</f>
        <v/>
      </c>
      <c r="H135" s="43" t="str" cm="1">
        <f t="array" aca="1" ref="H135" ca="1">IFERROR(_xlfn.SINGLE(INDEX(Data!$A$1:G$1009,_xlfn.AGGREGATE(15,6,(OFFSET(Data!$A$1,0,MATCH(H$6,Data!$1:$1,0)-1,1000,1)=IF(H$7="","Yes",H$7))/(OFFSET(Data!$A$1,0,MATCH(H$6,Data!$1:$1,0)-1,1000,1)=IF(H$7="","Yes",H$7))*ROW(Data!$C$1:$C$1009),ROW(H135)-ROW(H$7)),1)),"")</f>
        <v/>
      </c>
      <c r="I135" s="43" t="str">
        <f ca="1">IF(J135="","",IF(INDEX(Data!$BR:$BR,MATCH(J135,Data!$A:$A,0),1)=0,"",INDEX(Data!$BR:$BR,MATCH(J135,Data!$A:$A,0),1)))</f>
        <v/>
      </c>
      <c r="J135" s="43" t="str" cm="1">
        <f t="array" aca="1" ref="J135" ca="1">IFERROR(_xlfn.SINGLE(INDEX(Data!$A$1:J$1009,_xlfn.AGGREGATE(15,6,(OFFSET(Data!$A$1,0,MATCH(J$6,Data!$1:$1,0)-1,1000,1)=IF(J$7="","Yes",J$7))/(OFFSET(Data!$A$1,0,MATCH(J$6,Data!$1:$1,0)-1,1000,1)=IF(J$7="","Yes",J$7))*ROW(Data!$C$1:$C$1009),ROW(J135)-ROW(J$7)),1)),"")</f>
        <v/>
      </c>
      <c r="K135" s="43" t="str">
        <f ca="1">IF(L135="","",IF(INDEX(Data!$BR:$BR,MATCH(L135,Data!$A:$A,0),1)=0,"",INDEX(Data!$BR:$BR,MATCH(L135,Data!$A:$A,0),1)))</f>
        <v/>
      </c>
      <c r="L135" s="43" t="str" cm="1">
        <f t="array" aca="1" ref="L135" ca="1">IFERROR(_xlfn.SINGLE(INDEX(Data!$A$1:L$1009,_xlfn.AGGREGATE(15,6,(OFFSET(Data!$A$1,0,MATCH(L$6,Data!$1:$1,0)-1,1000,1)=IF(L$7="","Yes",L$7))/(OFFSET(Data!$A$1,0,MATCH(L$6,Data!$1:$1,0)-1,1000,1)=IF(L$7="","Yes",L$7))*ROW(Data!$C$1:$C$1009),ROW(L135)-ROW(L$7)),1)),"")</f>
        <v/>
      </c>
      <c r="M135" s="43" t="str">
        <f ca="1">IF(N135="","",IF(INDEX(Data!$BR:$BR,MATCH(N135,Data!$A:$A,0),1)=0,"",INDEX(Data!$BR:$BR,MATCH(N135,Data!$A:$A,0),1)))</f>
        <v/>
      </c>
      <c r="N135" s="43" t="str" cm="1">
        <f t="array" aca="1" ref="N135" ca="1">IFERROR(_xlfn.SINGLE(INDEX(Data!$A$1:N$1009,_xlfn.AGGREGATE(15,6,(OFFSET(Data!$A$1,0,MATCH(N$6,Data!$1:$1,0)-1,1000,1)=IF(N$7="","Yes",N$7))/(OFFSET(Data!$A$1,0,MATCH(N$6,Data!$1:$1,0)-1,1000,1)=IF(N$7="","Yes",N$7))*ROW(Data!$C$1:$C$1009),ROW(N135)-ROW(N$7)),1)),"")</f>
        <v/>
      </c>
      <c r="O135" s="43" t="str">
        <f ca="1">IF(P135="","",IF(INDEX(Data!$BR:$BR,MATCH(P135,Data!$A:$A,0),1)=0,"",INDEX(Data!$BR:$BR,MATCH(P135,Data!$A:$A,0),1)))</f>
        <v/>
      </c>
      <c r="P135" s="43" t="str" cm="1">
        <f t="array" aca="1" ref="P135" ca="1">IFERROR(_xlfn.SINGLE(INDEX(Data!$A$1:Q$1009,_xlfn.AGGREGATE(15,6,(OFFSET(Data!$A$1,0,MATCH(P$6,Data!$1:$1,0)-1,1000,1)=IF(P$7="","Yes",P$7))/(OFFSET(Data!$A$1,0,MATCH(P$6,Data!$1:$1,0)-1,1000,1)=IF(P$7="","Yes",P$7))*ROW(Data!$C$1:$C$1009),ROW(P135)-ROW(P$7)),1)),"")</f>
        <v/>
      </c>
      <c r="Q135" s="43" t="str">
        <f ca="1">IF(R135="","",IF(INDEX(Data!$BR:$BR,MATCH(R135,Data!$A:$A,0),1)=0,"",INDEX(Data!$BR:$BR,MATCH(R135,Data!$A:$A,0),1)))</f>
        <v/>
      </c>
      <c r="R135" s="43" t="str" cm="1">
        <f t="array" aca="1" ref="R135" ca="1">IFERROR(_xlfn.SINGLE(INDEX(Data!$A$1:R$1009,_xlfn.AGGREGATE(15,6,(OFFSET(Data!$A$1,0,MATCH(R$6,Data!$1:$1,0)-1,1000,1)=IF(R$7="","Yes",R$7))/(OFFSET(Data!$A$1,0,MATCH(R$6,Data!$1:$1,0)-1,1000,1)=IF(R$7="","Yes",R$7))*ROW(Data!$C$1:$C$1009),ROW(R135)-ROW(R$7)),1)),"")</f>
        <v>Universal Kids</v>
      </c>
      <c r="S135" s="43" t="str">
        <f ca="1">IF(T135="","",IF(INDEX(Data!$BR:$BR,MATCH(T135,Data!$A:$A,0),1)=0,"",INDEX(Data!$BR:$BR,MATCH(T135,Data!$A:$A,0),1)))</f>
        <v/>
      </c>
      <c r="T135" s="43" t="str" cm="1">
        <f t="array" aca="1" ref="T135" ca="1">IFERROR(_xlfn.SINGLE(INDEX(Data!$A$1:S$1009,_xlfn.AGGREGATE(15,6,(OFFSET(Data!$A$1,0,MATCH(T$6,Data!$1:$1,0)-1,1000,1)=IF(T$7="","Yes",T$7))/(OFFSET(Data!$A$1,0,MATCH(T$6,Data!$1:$1,0)-1,1000,1)=IF(T$7="","Yes",T$7))*ROW(Data!$C$1:$C$1009),ROW(T135)-ROW(T$7)),1)),"")</f>
        <v>TLC</v>
      </c>
      <c r="U135" s="43" t="str">
        <f ca="1">IF(V135="","",IF(INDEX(Data!$BR:$BR,MATCH(V135,Data!$A:$A,0),1)=0,"",INDEX(Data!$BR:$BR,MATCH(V135,Data!$A:$A,0),1)))</f>
        <v/>
      </c>
      <c r="V135" s="43" t="str" cm="1">
        <f t="array" aca="1" ref="V135" ca="1">IFERROR(_xlfn.SINGLE(INDEX(Data!$A$1:T$1009,_xlfn.AGGREGATE(15,6,(OFFSET(Data!$A$1,0,MATCH(V$6,Data!$1:$1,0)-1,1000,1)=IF(V$7="","Yes",V$7))/(OFFSET(Data!$A$1,0,MATCH(V$6,Data!$1:$1,0)-1,1000,1)=IF(V$7="","Yes",V$7))*ROW(Data!$C$1:$C$1009),ROW(V135)-ROW(V$7)),1)),"")</f>
        <v>STARZ ENCORE East</v>
      </c>
      <c r="W135" s="43" t="str">
        <f ca="1">IF(X135="","",IF(INDEX(Data!$BR:$BR,MATCH(X135,Data!$A:$A,0),1)=0,"",INDEX(Data!$BR:$BR,MATCH(X135,Data!$A:$A,0),1)))</f>
        <v/>
      </c>
      <c r="X135" s="43" t="str" cm="1">
        <f t="array" aca="1" ref="X135" ca="1">IFERROR(_xlfn.SINGLE(INDEX(Data!$A$1:Y$1009,_xlfn.AGGREGATE(15,6,(OFFSET(Data!$A$1,0,MATCH(X$6,Data!$1:$1,0)-1,1000,1)=IF(X$7="","Yes",X$7))/(OFFSET(Data!$A$1,0,MATCH(X$6,Data!$1:$1,0)-1,1000,1)=IF(X$7="","Yes",X$7))*ROW(Data!$C$1:$C$1009),ROW(X135)-ROW(X$7)),1)),"")</f>
        <v/>
      </c>
      <c r="Y135" s="43" t="str">
        <f ca="1">IF(Z135="","",IF(INDEX(Data!$BR:$BR,MATCH(Z135,Data!$A:$A,0),1)=0,"",INDEX(Data!$BR:$BR,MATCH(Z135,Data!$A:$A,0),1)))</f>
        <v/>
      </c>
      <c r="Z135" s="43" t="str" cm="1">
        <f t="array" aca="1" ref="Z135" ca="1">IFERROR(_xlfn.SINGLE(INDEX(Data!$A$1:AA$1009,_xlfn.AGGREGATE(15,6,(OFFSET(Data!$A$1,0,MATCH(Z$6,Data!$1:$1,0)-1,1000,1)=IF(Z$7="","Yes",Z$7))/(OFFSET(Data!$A$1,0,MATCH(Z$6,Data!$1:$1,0)-1,1000,1)=IF(Z$7="","Yes",Z$7))*ROW(Data!$C$1:$C$1009),ROW(Z135)-ROW(Z$7)),1)),"")</f>
        <v/>
      </c>
      <c r="AA135" s="43" t="str">
        <f ca="1">IF(AB135="","",IF(INDEX(Data!$BR:$BR,MATCH(AB135,Data!$A:$A,0),1)=0,"",INDEX(Data!$BR:$BR,MATCH(AB135,Data!$A:$A,0),1)))</f>
        <v/>
      </c>
      <c r="AB135" s="43" t="str" cm="1">
        <f t="array" aca="1" ref="AB135" ca="1">IFERROR(_xlfn.SINGLE(INDEX(Data!$A$1:AC$1009,_xlfn.AGGREGATE(15,6,(OFFSET(Data!$A$1,0,MATCH(AB$6,Data!$1:$1,0)-1,1000,1)=IF(AB$7="","Yes",AB$7))/(OFFSET(Data!$A$1,0,MATCH(AB$6,Data!$1:$1,0)-1,1000,1)=IF(AB$7="","Yes",AB$7))*ROW(Data!$C$1:$C$1009),ROW(AB135)-ROW(AB$7)),1)),"")</f>
        <v/>
      </c>
      <c r="AC135" s="43" t="str">
        <f ca="1">IF(AD135="","",IF(INDEX(Data!$BR:$BR,MATCH(AD135,Data!$A:$A,0),1)=0,"",INDEX(Data!$BR:$BR,MATCH(AD135,Data!$A:$A,0),1)))</f>
        <v/>
      </c>
      <c r="AD135" s="43" t="str" cm="1">
        <f t="array" aca="1" ref="AD135" ca="1">IFERROR(_xlfn.SINGLE(INDEX(Data!$A$1:AE$1009,_xlfn.AGGREGATE(15,6,(OFFSET(Data!$A$1,0,MATCH(AD$6,Data!$1:$1,0)-1,1000,1)=IF(AD$7="","Yes",AD$7))/(OFFSET(Data!$A$1,0,MATCH(AD$6,Data!$1:$1,0)-1,1000,1)=IF(AD$7="","Yes",AD$7))*ROW(Data!$C$1:$C$1009),ROW(AD135)-ROW(AD$7)),1)),"")</f>
        <v/>
      </c>
      <c r="AE135" s="43" t="str">
        <f ca="1">IF(AF135="","",IF(INDEX(Data!$BR:$BR,MATCH(AF135,Data!$A:$A,0),1)=0,"",INDEX(Data!$BR:$BR,MATCH(AF135,Data!$A:$A,0),1)))</f>
        <v/>
      </c>
      <c r="AF135" s="43" t="str" cm="1">
        <f t="array" aca="1" ref="AF135" ca="1">IFERROR(_xlfn.SINGLE(INDEX(Data!$A$1:AM$1009,_xlfn.AGGREGATE(15,6,(OFFSET(Data!$A$1,0,MATCH(AF$6,Data!$1:$1,0)-1,1000,1)=IF(AF$7="","Yes",AF$7))/(OFFSET(Data!$A$1,0,MATCH(AF$6,Data!$1:$1,0)-1,1000,1)=IF(AF$7="","Yes",AF$7))*ROW(Data!$C$1:$C$1009),ROW(AF135)-ROW(AF$7)),1)),"")</f>
        <v/>
      </c>
      <c r="AG135" s="43" t="str">
        <f ca="1">IF(AH135="","",IF(INDEX(Data!$BR:$BR,MATCH(AH135,Data!$A:$A,0),1)=0,"",INDEX(Data!$BR:$BR,MATCH(AH135,Data!$A:$A,0),1)))</f>
        <v/>
      </c>
      <c r="AH135" s="43" t="str" cm="1">
        <f t="array" aca="1" ref="AH135" ca="1">IFERROR(_xlfn.SINGLE(INDEX(Data!$A$1:AO$1009,_xlfn.AGGREGATE(15,6,(OFFSET(Data!$A$1,0,MATCH(AH$6,Data!$1:$1,0)-1,1000,1)=IF(AH$7="","Yes",AH$7))/(OFFSET(Data!$A$1,0,MATCH(AH$6,Data!$1:$1,0)-1,1000,1)=IF(AH$7="","Yes",AH$7))*ROW(Data!$C$1:$C$1009),ROW(AH135)-ROW(AH$7)),1)),"")</f>
        <v/>
      </c>
      <c r="AI135" s="43" t="str">
        <f ca="1">IF(AJ135="","",IF(INDEX(Data!$BR:$BR,MATCH(AJ135,Data!$A:$A,0),1)=0,"",INDEX(Data!$BR:$BR,MATCH(AJ135,Data!$A:$A,0),1)))</f>
        <v/>
      </c>
      <c r="AJ135" s="43" t="str" cm="1">
        <f t="array" aca="1" ref="AJ135" ca="1">IFERROR(_xlfn.SINGLE(INDEX(Data!$A$1:AQ$1009,_xlfn.AGGREGATE(15,6,(OFFSET(Data!$A$1,0,MATCH(AJ$6,Data!$1:$1,0)-1,1000,1)=IF(AJ$7="","Yes",AJ$7))/(OFFSET(Data!$A$1,0,MATCH(AJ$6,Data!$1:$1,0)-1,1000,1)=IF(AJ$7="","Yes",AJ$7))*ROW(Data!$C$1:$C$1009),ROW(AJ135)-ROW(AJ$7)),1)),"")</f>
        <v/>
      </c>
      <c r="AK135" s="43" t="str">
        <f ca="1">IF(AL135="","",IF(INDEX(Data!$BR:$BR,MATCH(AL135,Data!$A:$A,0),1)=0,"",INDEX(Data!$BR:$BR,MATCH(AL135,Data!$A:$A,0),1)))</f>
        <v/>
      </c>
      <c r="AL135" s="43" t="str" cm="1">
        <f t="array" aca="1" ref="AL135" ca="1">IFERROR(_xlfn.SINGLE(INDEX(Data!$A$1:AS$1009,_xlfn.AGGREGATE(15,6,(OFFSET(Data!$A$1,0,MATCH(AL$6,Data!$1:$1,0)-1,1000,1)=IF(AL$7="","Yes",AL$7))/(OFFSET(Data!$A$1,0,MATCH(AL$6,Data!$1:$1,0)-1,1000,1)=IF(AL$7="","Yes",AL$7))*ROW(Data!$C$1:$C$1009),ROW(AL135)-ROW(AL$7)),1)),"")</f>
        <v/>
      </c>
      <c r="AM135" s="43" t="str">
        <f ca="1">IF(AN135="","",IF(INDEX(Data!$BR:$BR,MATCH(AN135,Data!$A:$A,0),1)=0,"",INDEX(Data!$BR:$BR,MATCH(AN135,Data!$A:$A,0),1)))</f>
        <v/>
      </c>
      <c r="AN135" s="43" t="str" cm="1">
        <f t="array" aca="1" ref="AN135" ca="1">IFERROR(_xlfn.SINGLE(INDEX(Data!$A$1:AU$1009,_xlfn.AGGREGATE(15,6,(OFFSET(Data!$A$1,0,MATCH(AN$6,Data!$1:$1,0)-1,1000,1)=IF(AN$7="","Yes",AN$7))/(OFFSET(Data!$A$1,0,MATCH(AN$6,Data!$1:$1,0)-1,1000,1)=IF(AN$7="","Yes",AN$7))*ROW(Data!$C$1:$C$1009),ROW(AN135)-ROW(AN$7)),1)),"")</f>
        <v/>
      </c>
    </row>
    <row r="136" spans="1:40" ht="24" x14ac:dyDescent="0.4">
      <c r="A136" s="43" t="str">
        <f ca="1">IF(B136="","",IF(INDEX(Data!$BR:$BR,MATCH(B136,Data!$A:$A,0),1)=0,"",INDEX(Data!$BR:$BR,MATCH(B136,Data!$A:$A,0),1)))</f>
        <v/>
      </c>
      <c r="B136" s="43" t="str" cm="1">
        <f t="array" aca="1" ref="B136" ca="1">IFERROR(_xlfn.SINGLE(INDEX(Data!A$1:$A$1007,_xlfn.AGGREGATE(15,6,(OFFSET(Data!$A$1,0,MATCH(B$6,Data!$1:$1,0)-1,1000,1)=IF(B$7="","Yes",B$7))/(OFFSET(Data!$A$1,0,MATCH(B$6,Data!$1:$1,0)-1,1000,1)=IF(B$7="","Yes",B$7))*ROW(Data!$C$1:$C$1007),ROW(B136)-ROW(B$7)),1)),"")</f>
        <v/>
      </c>
      <c r="C136" s="43" t="str">
        <f ca="1">IF(D136="","",IF(INDEX(Data!$BR:$BR,MATCH(D136,Data!$A:$A,0),1)=0,"",INDEX(Data!$BR:$BR,MATCH(D136,Data!$A:$A,0),1)))</f>
        <v/>
      </c>
      <c r="D136" s="43" t="str" cm="1">
        <f t="array" aca="1" ref="D136" ca="1">IFERROR(_xlfn.SINGLE(INDEX(Data!$A$1:C$1007,_xlfn.AGGREGATE(15,6,(OFFSET(Data!$A$1,0,MATCH(D$6,Data!$1:$1,0)-1,1000,1)=IF(D$7="","Yes",D$7))/(OFFSET(Data!$A$1,0,MATCH(D$6,Data!$1:$1,0)-1,1000,1)=IF(D$7="","Yes",D$7))*ROW(Data!$C$1:$C$1007),ROW(D136)-ROW(D$7)),1)),"")</f>
        <v/>
      </c>
      <c r="E136" s="43" t="str">
        <f ca="1">IF(F136="","",IF(INDEX(Data!$BR:$BR,MATCH(F136,Data!$A:$A,0),1)=0,"",INDEX(Data!$BR:$BR,MATCH(F136,Data!$A:$A,0),1)))</f>
        <v/>
      </c>
      <c r="F136" s="43" t="str" cm="1">
        <f t="array" aca="1" ref="F136" ca="1">IFERROR(_xlfn.SINGLE(INDEX(Data!$A$1:E$1009,_xlfn.AGGREGATE(15,6,(OFFSET(Data!$A$1,0,MATCH(F$6,Data!$1:$1,0)-1,1000,1)=IF(F$7="","Yes",F$7))/(OFFSET(Data!$A$1,0,MATCH(F$6,Data!$1:$1,0)-1,1000,1)=IF(F$7="","Yes",F$7))*ROW(Data!$C$1:$C$1009),ROW(F136)-ROW(F$7)),1)),"")</f>
        <v/>
      </c>
      <c r="G136" s="43" t="str">
        <f ca="1">IF(H136="","",IF(INDEX(Data!$BR:$BR,MATCH(H136,Data!$A:$A,0),1)=0,"",INDEX(Data!$BR:$BR,MATCH(H136,Data!$A:$A,0),1)))</f>
        <v/>
      </c>
      <c r="H136" s="43" t="str" cm="1">
        <f t="array" aca="1" ref="H136" ca="1">IFERROR(_xlfn.SINGLE(INDEX(Data!$A$1:G$1009,_xlfn.AGGREGATE(15,6,(OFFSET(Data!$A$1,0,MATCH(H$6,Data!$1:$1,0)-1,1000,1)=IF(H$7="","Yes",H$7))/(OFFSET(Data!$A$1,0,MATCH(H$6,Data!$1:$1,0)-1,1000,1)=IF(H$7="","Yes",H$7))*ROW(Data!$C$1:$C$1009),ROW(H136)-ROW(H$7)),1)),"")</f>
        <v/>
      </c>
      <c r="I136" s="43" t="str">
        <f ca="1">IF(J136="","",IF(INDEX(Data!$BR:$BR,MATCH(J136,Data!$A:$A,0),1)=0,"",INDEX(Data!$BR:$BR,MATCH(J136,Data!$A:$A,0),1)))</f>
        <v/>
      </c>
      <c r="J136" s="43" t="str" cm="1">
        <f t="array" aca="1" ref="J136" ca="1">IFERROR(_xlfn.SINGLE(INDEX(Data!$A$1:J$1009,_xlfn.AGGREGATE(15,6,(OFFSET(Data!$A$1,0,MATCH(J$6,Data!$1:$1,0)-1,1000,1)=IF(J$7="","Yes",J$7))/(OFFSET(Data!$A$1,0,MATCH(J$6,Data!$1:$1,0)-1,1000,1)=IF(J$7="","Yes",J$7))*ROW(Data!$C$1:$C$1009),ROW(J136)-ROW(J$7)),1)),"")</f>
        <v/>
      </c>
      <c r="K136" s="43" t="str">
        <f ca="1">IF(L136="","",IF(INDEX(Data!$BR:$BR,MATCH(L136,Data!$A:$A,0),1)=0,"",INDEX(Data!$BR:$BR,MATCH(L136,Data!$A:$A,0),1)))</f>
        <v/>
      </c>
      <c r="L136" s="43" t="str" cm="1">
        <f t="array" aca="1" ref="L136" ca="1">IFERROR(_xlfn.SINGLE(INDEX(Data!$A$1:L$1009,_xlfn.AGGREGATE(15,6,(OFFSET(Data!$A$1,0,MATCH(L$6,Data!$1:$1,0)-1,1000,1)=IF(L$7="","Yes",L$7))/(OFFSET(Data!$A$1,0,MATCH(L$6,Data!$1:$1,0)-1,1000,1)=IF(L$7="","Yes",L$7))*ROW(Data!$C$1:$C$1009),ROW(L136)-ROW(L$7)),1)),"")</f>
        <v/>
      </c>
      <c r="M136" s="43" t="str">
        <f ca="1">IF(N136="","",IF(INDEX(Data!$BR:$BR,MATCH(N136,Data!$A:$A,0),1)=0,"",INDEX(Data!$BR:$BR,MATCH(N136,Data!$A:$A,0),1)))</f>
        <v/>
      </c>
      <c r="N136" s="43" t="str" cm="1">
        <f t="array" aca="1" ref="N136" ca="1">IFERROR(_xlfn.SINGLE(INDEX(Data!$A$1:N$1009,_xlfn.AGGREGATE(15,6,(OFFSET(Data!$A$1,0,MATCH(N$6,Data!$1:$1,0)-1,1000,1)=IF(N$7="","Yes",N$7))/(OFFSET(Data!$A$1,0,MATCH(N$6,Data!$1:$1,0)-1,1000,1)=IF(N$7="","Yes",N$7))*ROW(Data!$C$1:$C$1009),ROW(N136)-ROW(N$7)),1)),"")</f>
        <v/>
      </c>
      <c r="O136" s="43" t="str">
        <f ca="1">IF(P136="","",IF(INDEX(Data!$BR:$BR,MATCH(P136,Data!$A:$A,0),1)=0,"",INDEX(Data!$BR:$BR,MATCH(P136,Data!$A:$A,0),1)))</f>
        <v/>
      </c>
      <c r="P136" s="43" t="str" cm="1">
        <f t="array" aca="1" ref="P136" ca="1">IFERROR(_xlfn.SINGLE(INDEX(Data!$A$1:Q$1009,_xlfn.AGGREGATE(15,6,(OFFSET(Data!$A$1,0,MATCH(P$6,Data!$1:$1,0)-1,1000,1)=IF(P$7="","Yes",P$7))/(OFFSET(Data!$A$1,0,MATCH(P$6,Data!$1:$1,0)-1,1000,1)=IF(P$7="","Yes",P$7))*ROW(Data!$C$1:$C$1009),ROW(P136)-ROW(P$7)),1)),"")</f>
        <v/>
      </c>
      <c r="Q136" s="43" t="str">
        <f ca="1">IF(R136="","",IF(INDEX(Data!$BR:$BR,MATCH(R136,Data!$A:$A,0),1)=0,"",INDEX(Data!$BR:$BR,MATCH(R136,Data!$A:$A,0),1)))</f>
        <v/>
      </c>
      <c r="R136" s="43" t="str" cm="1">
        <f t="array" aca="1" ref="R136" ca="1">IFERROR(_xlfn.SINGLE(INDEX(Data!$A$1:R$1009,_xlfn.AGGREGATE(15,6,(OFFSET(Data!$A$1,0,MATCH(R$6,Data!$1:$1,0)-1,1000,1)=IF(R$7="","Yes",R$7))/(OFFSET(Data!$A$1,0,MATCH(R$6,Data!$1:$1,0)-1,1000,1)=IF(R$7="","Yes",R$7))*ROW(Data!$C$1:$C$1009),ROW(R136)-ROW(R$7)),1)),"")</f>
        <v>Universo</v>
      </c>
      <c r="S136" s="43" t="str">
        <f ca="1">IF(T136="","",IF(INDEX(Data!$BR:$BR,MATCH(T136,Data!$A:$A,0),1)=0,"",INDEX(Data!$BR:$BR,MATCH(T136,Data!$A:$A,0),1)))</f>
        <v/>
      </c>
      <c r="T136" s="43" t="str" cm="1">
        <f t="array" aca="1" ref="T136" ca="1">IFERROR(_xlfn.SINGLE(INDEX(Data!$A$1:S$1009,_xlfn.AGGREGATE(15,6,(OFFSET(Data!$A$1,0,MATCH(T$6,Data!$1:$1,0)-1,1000,1)=IF(T$7="","Yes",T$7))/(OFFSET(Data!$A$1,0,MATCH(T$6,Data!$1:$1,0)-1,1000,1)=IF(T$7="","Yes",T$7))*ROW(Data!$C$1:$C$1009),ROW(T136)-ROW(T$7)),1)),"")</f>
        <v>TNT</v>
      </c>
      <c r="U136" s="43" t="str">
        <f ca="1">IF(V136="","",IF(INDEX(Data!$BR:$BR,MATCH(V136,Data!$A:$A,0),1)=0,"",INDEX(Data!$BR:$BR,MATCH(V136,Data!$A:$A,0),1)))</f>
        <v/>
      </c>
      <c r="V136" s="43" t="str" cm="1">
        <f t="array" aca="1" ref="V136" ca="1">IFERROR(_xlfn.SINGLE(INDEX(Data!$A$1:T$1009,_xlfn.AGGREGATE(15,6,(OFFSET(Data!$A$1,0,MATCH(V$6,Data!$1:$1,0)-1,1000,1)=IF(V$7="","Yes",V$7))/(OFFSET(Data!$A$1,0,MATCH(V$6,Data!$1:$1,0)-1,1000,1)=IF(V$7="","Yes",V$7))*ROW(Data!$C$1:$C$1009),ROW(V136)-ROW(V$7)),1)),"")</f>
        <v>STARZ ENCORE Family</v>
      </c>
      <c r="W136" s="43" t="str">
        <f ca="1">IF(X136="","",IF(INDEX(Data!$BR:$BR,MATCH(X136,Data!$A:$A,0),1)=0,"",INDEX(Data!$BR:$BR,MATCH(X136,Data!$A:$A,0),1)))</f>
        <v/>
      </c>
      <c r="X136" s="43" t="str" cm="1">
        <f t="array" aca="1" ref="X136" ca="1">IFERROR(_xlfn.SINGLE(INDEX(Data!$A$1:Y$1009,_xlfn.AGGREGATE(15,6,(OFFSET(Data!$A$1,0,MATCH(X$6,Data!$1:$1,0)-1,1000,1)=IF(X$7="","Yes",X$7))/(OFFSET(Data!$A$1,0,MATCH(X$6,Data!$1:$1,0)-1,1000,1)=IF(X$7="","Yes",X$7))*ROW(Data!$C$1:$C$1009),ROW(X136)-ROW(X$7)),1)),"")</f>
        <v/>
      </c>
      <c r="Y136" s="43" t="str">
        <f ca="1">IF(Z136="","",IF(INDEX(Data!$BR:$BR,MATCH(Z136,Data!$A:$A,0),1)=0,"",INDEX(Data!$BR:$BR,MATCH(Z136,Data!$A:$A,0),1)))</f>
        <v/>
      </c>
      <c r="Z136" s="43" t="str" cm="1">
        <f t="array" aca="1" ref="Z136" ca="1">IFERROR(_xlfn.SINGLE(INDEX(Data!$A$1:AA$1009,_xlfn.AGGREGATE(15,6,(OFFSET(Data!$A$1,0,MATCH(Z$6,Data!$1:$1,0)-1,1000,1)=IF(Z$7="","Yes",Z$7))/(OFFSET(Data!$A$1,0,MATCH(Z$6,Data!$1:$1,0)-1,1000,1)=IF(Z$7="","Yes",Z$7))*ROW(Data!$C$1:$C$1009),ROW(Z136)-ROW(Z$7)),1)),"")</f>
        <v/>
      </c>
      <c r="AA136" s="43" t="str">
        <f ca="1">IF(AB136="","",IF(INDEX(Data!$BR:$BR,MATCH(AB136,Data!$A:$A,0),1)=0,"",INDEX(Data!$BR:$BR,MATCH(AB136,Data!$A:$A,0),1)))</f>
        <v/>
      </c>
      <c r="AB136" s="43" t="str" cm="1">
        <f t="array" aca="1" ref="AB136" ca="1">IFERROR(_xlfn.SINGLE(INDEX(Data!$A$1:AC$1009,_xlfn.AGGREGATE(15,6,(OFFSET(Data!$A$1,0,MATCH(AB$6,Data!$1:$1,0)-1,1000,1)=IF(AB$7="","Yes",AB$7))/(OFFSET(Data!$A$1,0,MATCH(AB$6,Data!$1:$1,0)-1,1000,1)=IF(AB$7="","Yes",AB$7))*ROW(Data!$C$1:$C$1009),ROW(AB136)-ROW(AB$7)),1)),"")</f>
        <v/>
      </c>
      <c r="AC136" s="43" t="str">
        <f ca="1">IF(AD136="","",IF(INDEX(Data!$BR:$BR,MATCH(AD136,Data!$A:$A,0),1)=0,"",INDEX(Data!$BR:$BR,MATCH(AD136,Data!$A:$A,0),1)))</f>
        <v/>
      </c>
      <c r="AD136" s="43" t="str" cm="1">
        <f t="array" aca="1" ref="AD136" ca="1">IFERROR(_xlfn.SINGLE(INDEX(Data!$A$1:AE$1009,_xlfn.AGGREGATE(15,6,(OFFSET(Data!$A$1,0,MATCH(AD$6,Data!$1:$1,0)-1,1000,1)=IF(AD$7="","Yes",AD$7))/(OFFSET(Data!$A$1,0,MATCH(AD$6,Data!$1:$1,0)-1,1000,1)=IF(AD$7="","Yes",AD$7))*ROW(Data!$C$1:$C$1009),ROW(AD136)-ROW(AD$7)),1)),"")</f>
        <v/>
      </c>
      <c r="AE136" s="43" t="str">
        <f ca="1">IF(AF136="","",IF(INDEX(Data!$BR:$BR,MATCH(AF136,Data!$A:$A,0),1)=0,"",INDEX(Data!$BR:$BR,MATCH(AF136,Data!$A:$A,0),1)))</f>
        <v/>
      </c>
      <c r="AF136" s="43" t="str" cm="1">
        <f t="array" aca="1" ref="AF136" ca="1">IFERROR(_xlfn.SINGLE(INDEX(Data!$A$1:AM$1009,_xlfn.AGGREGATE(15,6,(OFFSET(Data!$A$1,0,MATCH(AF$6,Data!$1:$1,0)-1,1000,1)=IF(AF$7="","Yes",AF$7))/(OFFSET(Data!$A$1,0,MATCH(AF$6,Data!$1:$1,0)-1,1000,1)=IF(AF$7="","Yes",AF$7))*ROW(Data!$C$1:$C$1009),ROW(AF136)-ROW(AF$7)),1)),"")</f>
        <v/>
      </c>
      <c r="AG136" s="43" t="str">
        <f ca="1">IF(AH136="","",IF(INDEX(Data!$BR:$BR,MATCH(AH136,Data!$A:$A,0),1)=0,"",INDEX(Data!$BR:$BR,MATCH(AH136,Data!$A:$A,0),1)))</f>
        <v/>
      </c>
      <c r="AH136" s="43" t="str" cm="1">
        <f t="array" aca="1" ref="AH136" ca="1">IFERROR(_xlfn.SINGLE(INDEX(Data!$A$1:AO$1009,_xlfn.AGGREGATE(15,6,(OFFSET(Data!$A$1,0,MATCH(AH$6,Data!$1:$1,0)-1,1000,1)=IF(AH$7="","Yes",AH$7))/(OFFSET(Data!$A$1,0,MATCH(AH$6,Data!$1:$1,0)-1,1000,1)=IF(AH$7="","Yes",AH$7))*ROW(Data!$C$1:$C$1009),ROW(AH136)-ROW(AH$7)),1)),"")</f>
        <v/>
      </c>
      <c r="AI136" s="43" t="str">
        <f ca="1">IF(AJ136="","",IF(INDEX(Data!$BR:$BR,MATCH(AJ136,Data!$A:$A,0),1)=0,"",INDEX(Data!$BR:$BR,MATCH(AJ136,Data!$A:$A,0),1)))</f>
        <v/>
      </c>
      <c r="AJ136" s="43" t="str" cm="1">
        <f t="array" aca="1" ref="AJ136" ca="1">IFERROR(_xlfn.SINGLE(INDEX(Data!$A$1:AQ$1009,_xlfn.AGGREGATE(15,6,(OFFSET(Data!$A$1,0,MATCH(AJ$6,Data!$1:$1,0)-1,1000,1)=IF(AJ$7="","Yes",AJ$7))/(OFFSET(Data!$A$1,0,MATCH(AJ$6,Data!$1:$1,0)-1,1000,1)=IF(AJ$7="","Yes",AJ$7))*ROW(Data!$C$1:$C$1009),ROW(AJ136)-ROW(AJ$7)),1)),"")</f>
        <v/>
      </c>
      <c r="AK136" s="43" t="str">
        <f ca="1">IF(AL136="","",IF(INDEX(Data!$BR:$BR,MATCH(AL136,Data!$A:$A,0),1)=0,"",INDEX(Data!$BR:$BR,MATCH(AL136,Data!$A:$A,0),1)))</f>
        <v/>
      </c>
      <c r="AL136" s="43" t="str" cm="1">
        <f t="array" aca="1" ref="AL136" ca="1">IFERROR(_xlfn.SINGLE(INDEX(Data!$A$1:AS$1009,_xlfn.AGGREGATE(15,6,(OFFSET(Data!$A$1,0,MATCH(AL$6,Data!$1:$1,0)-1,1000,1)=IF(AL$7="","Yes",AL$7))/(OFFSET(Data!$A$1,0,MATCH(AL$6,Data!$1:$1,0)-1,1000,1)=IF(AL$7="","Yes",AL$7))*ROW(Data!$C$1:$C$1009),ROW(AL136)-ROW(AL$7)),1)),"")</f>
        <v/>
      </c>
      <c r="AM136" s="43" t="str">
        <f ca="1">IF(AN136="","",IF(INDEX(Data!$BR:$BR,MATCH(AN136,Data!$A:$A,0),1)=0,"",INDEX(Data!$BR:$BR,MATCH(AN136,Data!$A:$A,0),1)))</f>
        <v/>
      </c>
      <c r="AN136" s="43" t="str" cm="1">
        <f t="array" aca="1" ref="AN136" ca="1">IFERROR(_xlfn.SINGLE(INDEX(Data!$A$1:AU$1009,_xlfn.AGGREGATE(15,6,(OFFSET(Data!$A$1,0,MATCH(AN$6,Data!$1:$1,0)-1,1000,1)=IF(AN$7="","Yes",AN$7))/(OFFSET(Data!$A$1,0,MATCH(AN$6,Data!$1:$1,0)-1,1000,1)=IF(AN$7="","Yes",AN$7))*ROW(Data!$C$1:$C$1009),ROW(AN136)-ROW(AN$7)),1)),"")</f>
        <v/>
      </c>
    </row>
    <row r="137" spans="1:40" ht="24" x14ac:dyDescent="0.4">
      <c r="A137" s="43" t="str">
        <f ca="1">IF(B137="","",IF(INDEX(Data!$BR:$BR,MATCH(B137,Data!$A:$A,0),1)=0,"",INDEX(Data!$BR:$BR,MATCH(B137,Data!$A:$A,0),1)))</f>
        <v/>
      </c>
      <c r="B137" s="43" t="str" cm="1">
        <f t="array" aca="1" ref="B137" ca="1">IFERROR(_xlfn.SINGLE(INDEX(Data!A$1:$A$1007,_xlfn.AGGREGATE(15,6,(OFFSET(Data!$A$1,0,MATCH(B$6,Data!$1:$1,0)-1,1000,1)=IF(B$7="","Yes",B$7))/(OFFSET(Data!$A$1,0,MATCH(B$6,Data!$1:$1,0)-1,1000,1)=IF(B$7="","Yes",B$7))*ROW(Data!$C$1:$C$1007),ROW(B137)-ROW(B$7)),1)),"")</f>
        <v/>
      </c>
      <c r="C137" s="43" t="str">
        <f ca="1">IF(D137="","",IF(INDEX(Data!$BR:$BR,MATCH(D137,Data!$A:$A,0),1)=0,"",INDEX(Data!$BR:$BR,MATCH(D137,Data!$A:$A,0),1)))</f>
        <v/>
      </c>
      <c r="D137" s="43" t="str" cm="1">
        <f t="array" aca="1" ref="D137" ca="1">IFERROR(_xlfn.SINGLE(INDEX(Data!$A$1:C$1007,_xlfn.AGGREGATE(15,6,(OFFSET(Data!$A$1,0,MATCH(D$6,Data!$1:$1,0)-1,1000,1)=IF(D$7="","Yes",D$7))/(OFFSET(Data!$A$1,0,MATCH(D$6,Data!$1:$1,0)-1,1000,1)=IF(D$7="","Yes",D$7))*ROW(Data!$C$1:$C$1007),ROW(D137)-ROW(D$7)),1)),"")</f>
        <v/>
      </c>
      <c r="E137" s="43" t="str">
        <f ca="1">IF(F137="","",IF(INDEX(Data!$BR:$BR,MATCH(F137,Data!$A:$A,0),1)=0,"",INDEX(Data!$BR:$BR,MATCH(F137,Data!$A:$A,0),1)))</f>
        <v/>
      </c>
      <c r="F137" s="43" t="str" cm="1">
        <f t="array" aca="1" ref="F137" ca="1">IFERROR(_xlfn.SINGLE(INDEX(Data!$A$1:E$1009,_xlfn.AGGREGATE(15,6,(OFFSET(Data!$A$1,0,MATCH(F$6,Data!$1:$1,0)-1,1000,1)=IF(F$7="","Yes",F$7))/(OFFSET(Data!$A$1,0,MATCH(F$6,Data!$1:$1,0)-1,1000,1)=IF(F$7="","Yes",F$7))*ROW(Data!$C$1:$C$1009),ROW(F137)-ROW(F$7)),1)),"")</f>
        <v/>
      </c>
      <c r="G137" s="43" t="str">
        <f ca="1">IF(H137="","",IF(INDEX(Data!$BR:$BR,MATCH(H137,Data!$A:$A,0),1)=0,"",INDEX(Data!$BR:$BR,MATCH(H137,Data!$A:$A,0),1)))</f>
        <v/>
      </c>
      <c r="H137" s="43" t="str" cm="1">
        <f t="array" aca="1" ref="H137" ca="1">IFERROR(_xlfn.SINGLE(INDEX(Data!$A$1:G$1009,_xlfn.AGGREGATE(15,6,(OFFSET(Data!$A$1,0,MATCH(H$6,Data!$1:$1,0)-1,1000,1)=IF(H$7="","Yes",H$7))/(OFFSET(Data!$A$1,0,MATCH(H$6,Data!$1:$1,0)-1,1000,1)=IF(H$7="","Yes",H$7))*ROW(Data!$C$1:$C$1009),ROW(H137)-ROW(H$7)),1)),"")</f>
        <v/>
      </c>
      <c r="I137" s="43" t="str">
        <f ca="1">IF(J137="","",IF(INDEX(Data!$BR:$BR,MATCH(J137,Data!$A:$A,0),1)=0,"",INDEX(Data!$BR:$BR,MATCH(J137,Data!$A:$A,0),1)))</f>
        <v/>
      </c>
      <c r="J137" s="43" t="str" cm="1">
        <f t="array" aca="1" ref="J137" ca="1">IFERROR(_xlfn.SINGLE(INDEX(Data!$A$1:J$1009,_xlfn.AGGREGATE(15,6,(OFFSET(Data!$A$1,0,MATCH(J$6,Data!$1:$1,0)-1,1000,1)=IF(J$7="","Yes",J$7))/(OFFSET(Data!$A$1,0,MATCH(J$6,Data!$1:$1,0)-1,1000,1)=IF(J$7="","Yes",J$7))*ROW(Data!$C$1:$C$1009),ROW(J137)-ROW(J$7)),1)),"")</f>
        <v/>
      </c>
      <c r="K137" s="43" t="str">
        <f ca="1">IF(L137="","",IF(INDEX(Data!$BR:$BR,MATCH(L137,Data!$A:$A,0),1)=0,"",INDEX(Data!$BR:$BR,MATCH(L137,Data!$A:$A,0),1)))</f>
        <v/>
      </c>
      <c r="L137" s="43" t="str" cm="1">
        <f t="array" aca="1" ref="L137" ca="1">IFERROR(_xlfn.SINGLE(INDEX(Data!$A$1:L$1009,_xlfn.AGGREGATE(15,6,(OFFSET(Data!$A$1,0,MATCH(L$6,Data!$1:$1,0)-1,1000,1)=IF(L$7="","Yes",L$7))/(OFFSET(Data!$A$1,0,MATCH(L$6,Data!$1:$1,0)-1,1000,1)=IF(L$7="","Yes",L$7))*ROW(Data!$C$1:$C$1009),ROW(L137)-ROW(L$7)),1)),"")</f>
        <v/>
      </c>
      <c r="M137" s="43" t="str">
        <f ca="1">IF(N137="","",IF(INDEX(Data!$BR:$BR,MATCH(N137,Data!$A:$A,0),1)=0,"",INDEX(Data!$BR:$BR,MATCH(N137,Data!$A:$A,0),1)))</f>
        <v/>
      </c>
      <c r="N137" s="43" t="str" cm="1">
        <f t="array" aca="1" ref="N137" ca="1">IFERROR(_xlfn.SINGLE(INDEX(Data!$A$1:N$1009,_xlfn.AGGREGATE(15,6,(OFFSET(Data!$A$1,0,MATCH(N$6,Data!$1:$1,0)-1,1000,1)=IF(N$7="","Yes",N$7))/(OFFSET(Data!$A$1,0,MATCH(N$6,Data!$1:$1,0)-1,1000,1)=IF(N$7="","Yes",N$7))*ROW(Data!$C$1:$C$1009),ROW(N137)-ROW(N$7)),1)),"")</f>
        <v/>
      </c>
      <c r="O137" s="43" t="str">
        <f ca="1">IF(P137="","",IF(INDEX(Data!$BR:$BR,MATCH(P137,Data!$A:$A,0),1)=0,"",INDEX(Data!$BR:$BR,MATCH(P137,Data!$A:$A,0),1)))</f>
        <v/>
      </c>
      <c r="P137" s="43" t="str" cm="1">
        <f t="array" aca="1" ref="P137" ca="1">IFERROR(_xlfn.SINGLE(INDEX(Data!$A$1:Q$1009,_xlfn.AGGREGATE(15,6,(OFFSET(Data!$A$1,0,MATCH(P$6,Data!$1:$1,0)-1,1000,1)=IF(P$7="","Yes",P$7))/(OFFSET(Data!$A$1,0,MATCH(P$6,Data!$1:$1,0)-1,1000,1)=IF(P$7="","Yes",P$7))*ROW(Data!$C$1:$C$1009),ROW(P137)-ROW(P$7)),1)),"")</f>
        <v/>
      </c>
      <c r="Q137" s="43" t="str">
        <f ca="1">IF(R137="","",IF(INDEX(Data!$BR:$BR,MATCH(R137,Data!$A:$A,0),1)=0,"",INDEX(Data!$BR:$BR,MATCH(R137,Data!$A:$A,0),1)))</f>
        <v/>
      </c>
      <c r="R137" s="43" t="str" cm="1">
        <f t="array" aca="1" ref="R137" ca="1">IFERROR(_xlfn.SINGLE(INDEX(Data!$A$1:R$1009,_xlfn.AGGREGATE(15,6,(OFFSET(Data!$A$1,0,MATCH(R$6,Data!$1:$1,0)-1,1000,1)=IF(R$7="","Yes",R$7))/(OFFSET(Data!$A$1,0,MATCH(R$6,Data!$1:$1,0)-1,1000,1)=IF(R$7="","Yes",R$7))*ROW(Data!$C$1:$C$1009),ROW(R137)-ROW(R$7)),1)),"")</f>
        <v>Univision</v>
      </c>
      <c r="S137" s="43" t="str">
        <f ca="1">IF(T137="","",IF(INDEX(Data!$BR:$BR,MATCH(T137,Data!$A:$A,0),1)=0,"",INDEX(Data!$BR:$BR,MATCH(T137,Data!$A:$A,0),1)))</f>
        <v/>
      </c>
      <c r="T137" s="43" t="str" cm="1">
        <f t="array" aca="1" ref="T137" ca="1">IFERROR(_xlfn.SINGLE(INDEX(Data!$A$1:S$1009,_xlfn.AGGREGATE(15,6,(OFFSET(Data!$A$1,0,MATCH(T$6,Data!$1:$1,0)-1,1000,1)=IF(T$7="","Yes",T$7))/(OFFSET(Data!$A$1,0,MATCH(T$6,Data!$1:$1,0)-1,1000,1)=IF(T$7="","Yes",T$7))*ROW(Data!$C$1:$C$1009),ROW(T137)-ROW(T$7)),1)),"")</f>
        <v>Travel Channel</v>
      </c>
      <c r="U137" s="43" t="str">
        <f ca="1">IF(V137="","",IF(INDEX(Data!$BR:$BR,MATCH(V137,Data!$A:$A,0),1)=0,"",INDEX(Data!$BR:$BR,MATCH(V137,Data!$A:$A,0),1)))</f>
        <v/>
      </c>
      <c r="V137" s="43" t="str" cm="1">
        <f t="array" aca="1" ref="V137" ca="1">IFERROR(_xlfn.SINGLE(INDEX(Data!$A$1:T$1009,_xlfn.AGGREGATE(15,6,(OFFSET(Data!$A$1,0,MATCH(V$6,Data!$1:$1,0)-1,1000,1)=IF(V$7="","Yes",V$7))/(OFFSET(Data!$A$1,0,MATCH(V$6,Data!$1:$1,0)-1,1000,1)=IF(V$7="","Yes",V$7))*ROW(Data!$C$1:$C$1009),ROW(V137)-ROW(V$7)),1)),"")</f>
        <v>STARZ ENCORE Suspense</v>
      </c>
      <c r="W137" s="43" t="str">
        <f ca="1">IF(X137="","",IF(INDEX(Data!$BR:$BR,MATCH(X137,Data!$A:$A,0),1)=0,"",INDEX(Data!$BR:$BR,MATCH(X137,Data!$A:$A,0),1)))</f>
        <v/>
      </c>
      <c r="X137" s="43" t="str" cm="1">
        <f t="array" aca="1" ref="X137" ca="1">IFERROR(_xlfn.SINGLE(INDEX(Data!$A$1:Y$1009,_xlfn.AGGREGATE(15,6,(OFFSET(Data!$A$1,0,MATCH(X$6,Data!$1:$1,0)-1,1000,1)=IF(X$7="","Yes",X$7))/(OFFSET(Data!$A$1,0,MATCH(X$6,Data!$1:$1,0)-1,1000,1)=IF(X$7="","Yes",X$7))*ROW(Data!$C$1:$C$1009),ROW(X137)-ROW(X$7)),1)),"")</f>
        <v/>
      </c>
      <c r="Y137" s="43" t="str">
        <f ca="1">IF(Z137="","",IF(INDEX(Data!$BR:$BR,MATCH(Z137,Data!$A:$A,0),1)=0,"",INDEX(Data!$BR:$BR,MATCH(Z137,Data!$A:$A,0),1)))</f>
        <v/>
      </c>
      <c r="Z137" s="43" t="str" cm="1">
        <f t="array" aca="1" ref="Z137" ca="1">IFERROR(_xlfn.SINGLE(INDEX(Data!$A$1:AA$1009,_xlfn.AGGREGATE(15,6,(OFFSET(Data!$A$1,0,MATCH(Z$6,Data!$1:$1,0)-1,1000,1)=IF(Z$7="","Yes",Z$7))/(OFFSET(Data!$A$1,0,MATCH(Z$6,Data!$1:$1,0)-1,1000,1)=IF(Z$7="","Yes",Z$7))*ROW(Data!$C$1:$C$1009),ROW(Z137)-ROW(Z$7)),1)),"")</f>
        <v/>
      </c>
      <c r="AA137" s="43" t="str">
        <f ca="1">IF(AB137="","",IF(INDEX(Data!$BR:$BR,MATCH(AB137,Data!$A:$A,0),1)=0,"",INDEX(Data!$BR:$BR,MATCH(AB137,Data!$A:$A,0),1)))</f>
        <v/>
      </c>
      <c r="AB137" s="43" t="str" cm="1">
        <f t="array" aca="1" ref="AB137" ca="1">IFERROR(_xlfn.SINGLE(INDEX(Data!$A$1:AC$1009,_xlfn.AGGREGATE(15,6,(OFFSET(Data!$A$1,0,MATCH(AB$6,Data!$1:$1,0)-1,1000,1)=IF(AB$7="","Yes",AB$7))/(OFFSET(Data!$A$1,0,MATCH(AB$6,Data!$1:$1,0)-1,1000,1)=IF(AB$7="","Yes",AB$7))*ROW(Data!$C$1:$C$1009),ROW(AB137)-ROW(AB$7)),1)),"")</f>
        <v/>
      </c>
      <c r="AC137" s="43" t="str">
        <f ca="1">IF(AD137="","",IF(INDEX(Data!$BR:$BR,MATCH(AD137,Data!$A:$A,0),1)=0,"",INDEX(Data!$BR:$BR,MATCH(AD137,Data!$A:$A,0),1)))</f>
        <v/>
      </c>
      <c r="AD137" s="43" t="str" cm="1">
        <f t="array" aca="1" ref="AD137" ca="1">IFERROR(_xlfn.SINGLE(INDEX(Data!$A$1:AE$1009,_xlfn.AGGREGATE(15,6,(OFFSET(Data!$A$1,0,MATCH(AD$6,Data!$1:$1,0)-1,1000,1)=IF(AD$7="","Yes",AD$7))/(OFFSET(Data!$A$1,0,MATCH(AD$6,Data!$1:$1,0)-1,1000,1)=IF(AD$7="","Yes",AD$7))*ROW(Data!$C$1:$C$1009),ROW(AD137)-ROW(AD$7)),1)),"")</f>
        <v/>
      </c>
      <c r="AE137" s="43" t="str">
        <f ca="1">IF(AF137="","",IF(INDEX(Data!$BR:$BR,MATCH(AF137,Data!$A:$A,0),1)=0,"",INDEX(Data!$BR:$BR,MATCH(AF137,Data!$A:$A,0),1)))</f>
        <v/>
      </c>
      <c r="AF137" s="43" t="str" cm="1">
        <f t="array" aca="1" ref="AF137" ca="1">IFERROR(_xlfn.SINGLE(INDEX(Data!$A$1:AM$1009,_xlfn.AGGREGATE(15,6,(OFFSET(Data!$A$1,0,MATCH(AF$6,Data!$1:$1,0)-1,1000,1)=IF(AF$7="","Yes",AF$7))/(OFFSET(Data!$A$1,0,MATCH(AF$6,Data!$1:$1,0)-1,1000,1)=IF(AF$7="","Yes",AF$7))*ROW(Data!$C$1:$C$1009),ROW(AF137)-ROW(AF$7)),1)),"")</f>
        <v/>
      </c>
      <c r="AG137" s="43" t="str">
        <f ca="1">IF(AH137="","",IF(INDEX(Data!$BR:$BR,MATCH(AH137,Data!$A:$A,0),1)=0,"",INDEX(Data!$BR:$BR,MATCH(AH137,Data!$A:$A,0),1)))</f>
        <v/>
      </c>
      <c r="AH137" s="43" t="str" cm="1">
        <f t="array" aca="1" ref="AH137" ca="1">IFERROR(_xlfn.SINGLE(INDEX(Data!$A$1:AO$1009,_xlfn.AGGREGATE(15,6,(OFFSET(Data!$A$1,0,MATCH(AH$6,Data!$1:$1,0)-1,1000,1)=IF(AH$7="","Yes",AH$7))/(OFFSET(Data!$A$1,0,MATCH(AH$6,Data!$1:$1,0)-1,1000,1)=IF(AH$7="","Yes",AH$7))*ROW(Data!$C$1:$C$1009),ROW(AH137)-ROW(AH$7)),1)),"")</f>
        <v/>
      </c>
      <c r="AI137" s="43" t="str">
        <f ca="1">IF(AJ137="","",IF(INDEX(Data!$BR:$BR,MATCH(AJ137,Data!$A:$A,0),1)=0,"",INDEX(Data!$BR:$BR,MATCH(AJ137,Data!$A:$A,0),1)))</f>
        <v/>
      </c>
      <c r="AJ137" s="43" t="str" cm="1">
        <f t="array" aca="1" ref="AJ137" ca="1">IFERROR(_xlfn.SINGLE(INDEX(Data!$A$1:AQ$1009,_xlfn.AGGREGATE(15,6,(OFFSET(Data!$A$1,0,MATCH(AJ$6,Data!$1:$1,0)-1,1000,1)=IF(AJ$7="","Yes",AJ$7))/(OFFSET(Data!$A$1,0,MATCH(AJ$6,Data!$1:$1,0)-1,1000,1)=IF(AJ$7="","Yes",AJ$7))*ROW(Data!$C$1:$C$1009),ROW(AJ137)-ROW(AJ$7)),1)),"")</f>
        <v/>
      </c>
      <c r="AK137" s="43" t="str">
        <f ca="1">IF(AL137="","",IF(INDEX(Data!$BR:$BR,MATCH(AL137,Data!$A:$A,0),1)=0,"",INDEX(Data!$BR:$BR,MATCH(AL137,Data!$A:$A,0),1)))</f>
        <v/>
      </c>
      <c r="AL137" s="43" t="str" cm="1">
        <f t="array" aca="1" ref="AL137" ca="1">IFERROR(_xlfn.SINGLE(INDEX(Data!$A$1:AS$1009,_xlfn.AGGREGATE(15,6,(OFFSET(Data!$A$1,0,MATCH(AL$6,Data!$1:$1,0)-1,1000,1)=IF(AL$7="","Yes",AL$7))/(OFFSET(Data!$A$1,0,MATCH(AL$6,Data!$1:$1,0)-1,1000,1)=IF(AL$7="","Yes",AL$7))*ROW(Data!$C$1:$C$1009),ROW(AL137)-ROW(AL$7)),1)),"")</f>
        <v/>
      </c>
      <c r="AM137" s="43" t="str">
        <f ca="1">IF(AN137="","",IF(INDEX(Data!$BR:$BR,MATCH(AN137,Data!$A:$A,0),1)=0,"",INDEX(Data!$BR:$BR,MATCH(AN137,Data!$A:$A,0),1)))</f>
        <v/>
      </c>
      <c r="AN137" s="43" t="str" cm="1">
        <f t="array" aca="1" ref="AN137" ca="1">IFERROR(_xlfn.SINGLE(INDEX(Data!$A$1:AU$1009,_xlfn.AGGREGATE(15,6,(OFFSET(Data!$A$1,0,MATCH(AN$6,Data!$1:$1,0)-1,1000,1)=IF(AN$7="","Yes",AN$7))/(OFFSET(Data!$A$1,0,MATCH(AN$6,Data!$1:$1,0)-1,1000,1)=IF(AN$7="","Yes",AN$7))*ROW(Data!$C$1:$C$1009),ROW(AN137)-ROW(AN$7)),1)),"")</f>
        <v/>
      </c>
    </row>
    <row r="138" spans="1:40" ht="24" x14ac:dyDescent="0.4">
      <c r="A138" s="43" t="str">
        <f ca="1">IF(B138="","",IF(INDEX(Data!$BR:$BR,MATCH(B138,Data!$A:$A,0),1)=0,"",INDEX(Data!$BR:$BR,MATCH(B138,Data!$A:$A,0),1)))</f>
        <v/>
      </c>
      <c r="B138" s="43" t="str" cm="1">
        <f t="array" aca="1" ref="B138" ca="1">IFERROR(_xlfn.SINGLE(INDEX(Data!A$1:$A$1007,_xlfn.AGGREGATE(15,6,(OFFSET(Data!$A$1,0,MATCH(B$6,Data!$1:$1,0)-1,1000,1)=IF(B$7="","Yes",B$7))/(OFFSET(Data!$A$1,0,MATCH(B$6,Data!$1:$1,0)-1,1000,1)=IF(B$7="","Yes",B$7))*ROW(Data!$C$1:$C$1007),ROW(B138)-ROW(B$7)),1)),"")</f>
        <v/>
      </c>
      <c r="C138" s="43" t="str">
        <f ca="1">IF(D138="","",IF(INDEX(Data!$BR:$BR,MATCH(D138,Data!$A:$A,0),1)=0,"",INDEX(Data!$BR:$BR,MATCH(D138,Data!$A:$A,0),1)))</f>
        <v/>
      </c>
      <c r="D138" s="43" t="str" cm="1">
        <f t="array" aca="1" ref="D138" ca="1">IFERROR(_xlfn.SINGLE(INDEX(Data!$A$1:C$1007,_xlfn.AGGREGATE(15,6,(OFFSET(Data!$A$1,0,MATCH(D$6,Data!$1:$1,0)-1,1000,1)=IF(D$7="","Yes",D$7))/(OFFSET(Data!$A$1,0,MATCH(D$6,Data!$1:$1,0)-1,1000,1)=IF(D$7="","Yes",D$7))*ROW(Data!$C$1:$C$1007),ROW(D138)-ROW(D$7)),1)),"")</f>
        <v/>
      </c>
      <c r="E138" s="43" t="str">
        <f ca="1">IF(F138="","",IF(INDEX(Data!$BR:$BR,MATCH(F138,Data!$A:$A,0),1)=0,"",INDEX(Data!$BR:$BR,MATCH(F138,Data!$A:$A,0),1)))</f>
        <v/>
      </c>
      <c r="F138" s="43" t="str" cm="1">
        <f t="array" aca="1" ref="F138" ca="1">IFERROR(_xlfn.SINGLE(INDEX(Data!$A$1:E$1009,_xlfn.AGGREGATE(15,6,(OFFSET(Data!$A$1,0,MATCH(F$6,Data!$1:$1,0)-1,1000,1)=IF(F$7="","Yes",F$7))/(OFFSET(Data!$A$1,0,MATCH(F$6,Data!$1:$1,0)-1,1000,1)=IF(F$7="","Yes",F$7))*ROW(Data!$C$1:$C$1009),ROW(F138)-ROW(F$7)),1)),"")</f>
        <v/>
      </c>
      <c r="G138" s="43" t="str">
        <f ca="1">IF(H138="","",IF(INDEX(Data!$BR:$BR,MATCH(H138,Data!$A:$A,0),1)=0,"",INDEX(Data!$BR:$BR,MATCH(H138,Data!$A:$A,0),1)))</f>
        <v/>
      </c>
      <c r="H138" s="43" t="str" cm="1">
        <f t="array" aca="1" ref="H138" ca="1">IFERROR(_xlfn.SINGLE(INDEX(Data!$A$1:G$1009,_xlfn.AGGREGATE(15,6,(OFFSET(Data!$A$1,0,MATCH(H$6,Data!$1:$1,0)-1,1000,1)=IF(H$7="","Yes",H$7))/(OFFSET(Data!$A$1,0,MATCH(H$6,Data!$1:$1,0)-1,1000,1)=IF(H$7="","Yes",H$7))*ROW(Data!$C$1:$C$1009),ROW(H138)-ROW(H$7)),1)),"")</f>
        <v/>
      </c>
      <c r="I138" s="43" t="str">
        <f ca="1">IF(J138="","",IF(INDEX(Data!$BR:$BR,MATCH(J138,Data!$A:$A,0),1)=0,"",INDEX(Data!$BR:$BR,MATCH(J138,Data!$A:$A,0),1)))</f>
        <v/>
      </c>
      <c r="J138" s="43" t="str" cm="1">
        <f t="array" aca="1" ref="J138" ca="1">IFERROR(_xlfn.SINGLE(INDEX(Data!$A$1:J$1009,_xlfn.AGGREGATE(15,6,(OFFSET(Data!$A$1,0,MATCH(J$6,Data!$1:$1,0)-1,1000,1)=IF(J$7="","Yes",J$7))/(OFFSET(Data!$A$1,0,MATCH(J$6,Data!$1:$1,0)-1,1000,1)=IF(J$7="","Yes",J$7))*ROW(Data!$C$1:$C$1009),ROW(J138)-ROW(J$7)),1)),"")</f>
        <v/>
      </c>
      <c r="K138" s="43" t="str">
        <f ca="1">IF(L138="","",IF(INDEX(Data!$BR:$BR,MATCH(L138,Data!$A:$A,0),1)=0,"",INDEX(Data!$BR:$BR,MATCH(L138,Data!$A:$A,0),1)))</f>
        <v/>
      </c>
      <c r="L138" s="43" t="str" cm="1">
        <f t="array" aca="1" ref="L138" ca="1">IFERROR(_xlfn.SINGLE(INDEX(Data!$A$1:L$1009,_xlfn.AGGREGATE(15,6,(OFFSET(Data!$A$1,0,MATCH(L$6,Data!$1:$1,0)-1,1000,1)=IF(L$7="","Yes",L$7))/(OFFSET(Data!$A$1,0,MATCH(L$6,Data!$1:$1,0)-1,1000,1)=IF(L$7="","Yes",L$7))*ROW(Data!$C$1:$C$1009),ROW(L138)-ROW(L$7)),1)),"")</f>
        <v/>
      </c>
      <c r="M138" s="43" t="str">
        <f ca="1">IF(N138="","",IF(INDEX(Data!$BR:$BR,MATCH(N138,Data!$A:$A,0),1)=0,"",INDEX(Data!$BR:$BR,MATCH(N138,Data!$A:$A,0),1)))</f>
        <v/>
      </c>
      <c r="N138" s="43" t="str" cm="1">
        <f t="array" aca="1" ref="N138" ca="1">IFERROR(_xlfn.SINGLE(INDEX(Data!$A$1:N$1009,_xlfn.AGGREGATE(15,6,(OFFSET(Data!$A$1,0,MATCH(N$6,Data!$1:$1,0)-1,1000,1)=IF(N$7="","Yes",N$7))/(OFFSET(Data!$A$1,0,MATCH(N$6,Data!$1:$1,0)-1,1000,1)=IF(N$7="","Yes",N$7))*ROW(Data!$C$1:$C$1009),ROW(N138)-ROW(N$7)),1)),"")</f>
        <v/>
      </c>
      <c r="O138" s="43" t="str">
        <f ca="1">IF(P138="","",IF(INDEX(Data!$BR:$BR,MATCH(P138,Data!$A:$A,0),1)=0,"",INDEX(Data!$BR:$BR,MATCH(P138,Data!$A:$A,0),1)))</f>
        <v/>
      </c>
      <c r="P138" s="43" t="str" cm="1">
        <f t="array" aca="1" ref="P138" ca="1">IFERROR(_xlfn.SINGLE(INDEX(Data!$A$1:Q$1009,_xlfn.AGGREGATE(15,6,(OFFSET(Data!$A$1,0,MATCH(P$6,Data!$1:$1,0)-1,1000,1)=IF(P$7="","Yes",P$7))/(OFFSET(Data!$A$1,0,MATCH(P$6,Data!$1:$1,0)-1,1000,1)=IF(P$7="","Yes",P$7))*ROW(Data!$C$1:$C$1009),ROW(P138)-ROW(P$7)),1)),"")</f>
        <v/>
      </c>
      <c r="Q138" s="43" t="str">
        <f ca="1">IF(R138="","",IF(INDEX(Data!$BR:$BR,MATCH(R138,Data!$A:$A,0),1)=0,"",INDEX(Data!$BR:$BR,MATCH(R138,Data!$A:$A,0),1)))</f>
        <v/>
      </c>
      <c r="R138" s="43" t="str" cm="1">
        <f t="array" aca="1" ref="R138" ca="1">IFERROR(_xlfn.SINGLE(INDEX(Data!$A$1:R$1009,_xlfn.AGGREGATE(15,6,(OFFSET(Data!$A$1,0,MATCH(R$6,Data!$1:$1,0)-1,1000,1)=IF(R$7="","Yes",R$7))/(OFFSET(Data!$A$1,0,MATCH(R$6,Data!$1:$1,0)-1,1000,1)=IF(R$7="","Yes",R$7))*ROW(Data!$C$1:$C$1009),ROW(R138)-ROW(R$7)),1)),"")</f>
        <v>Up</v>
      </c>
      <c r="S138" s="43" t="str">
        <f ca="1">IF(T138="","",IF(INDEX(Data!$BR:$BR,MATCH(T138,Data!$A:$A,0),1)=0,"",INDEX(Data!$BR:$BR,MATCH(T138,Data!$A:$A,0),1)))</f>
        <v/>
      </c>
      <c r="T138" s="43" t="str" cm="1">
        <f t="array" aca="1" ref="T138" ca="1">IFERROR(_xlfn.SINGLE(INDEX(Data!$A$1:S$1009,_xlfn.AGGREGATE(15,6,(OFFSET(Data!$A$1,0,MATCH(T$6,Data!$1:$1,0)-1,1000,1)=IF(T$7="","Yes",T$7))/(OFFSET(Data!$A$1,0,MATCH(T$6,Data!$1:$1,0)-1,1000,1)=IF(T$7="","Yes",T$7))*ROW(Data!$C$1:$C$1009),ROW(T138)-ROW(T$7)),1)),"")</f>
        <v>TruTV</v>
      </c>
      <c r="U138" s="43" t="str">
        <f ca="1">IF(V138="","",IF(INDEX(Data!$BR:$BR,MATCH(V138,Data!$A:$A,0),1)=0,"",INDEX(Data!$BR:$BR,MATCH(V138,Data!$A:$A,0),1)))</f>
        <v/>
      </c>
      <c r="V138" s="43" t="str" cm="1">
        <f t="array" aca="1" ref="V138" ca="1">IFERROR(_xlfn.SINGLE(INDEX(Data!$A$1:T$1009,_xlfn.AGGREGATE(15,6,(OFFSET(Data!$A$1,0,MATCH(V$6,Data!$1:$1,0)-1,1000,1)=IF(V$7="","Yes",V$7))/(OFFSET(Data!$A$1,0,MATCH(V$6,Data!$1:$1,0)-1,1000,1)=IF(V$7="","Yes",V$7))*ROW(Data!$C$1:$C$1009),ROW(V138)-ROW(V$7)),1)),"")</f>
        <v>STARZ ENCORE West</v>
      </c>
      <c r="W138" s="43" t="str">
        <f ca="1">IF(X138="","",IF(INDEX(Data!$BR:$BR,MATCH(X138,Data!$A:$A,0),1)=0,"",INDEX(Data!$BR:$BR,MATCH(X138,Data!$A:$A,0),1)))</f>
        <v/>
      </c>
      <c r="X138" s="43" t="str" cm="1">
        <f t="array" aca="1" ref="X138" ca="1">IFERROR(_xlfn.SINGLE(INDEX(Data!$A$1:Y$1009,_xlfn.AGGREGATE(15,6,(OFFSET(Data!$A$1,0,MATCH(X$6,Data!$1:$1,0)-1,1000,1)=IF(X$7="","Yes",X$7))/(OFFSET(Data!$A$1,0,MATCH(X$6,Data!$1:$1,0)-1,1000,1)=IF(X$7="","Yes",X$7))*ROW(Data!$C$1:$C$1009),ROW(X138)-ROW(X$7)),1)),"")</f>
        <v/>
      </c>
      <c r="Y138" s="43" t="str">
        <f ca="1">IF(Z138="","",IF(INDEX(Data!$BR:$BR,MATCH(Z138,Data!$A:$A,0),1)=0,"",INDEX(Data!$BR:$BR,MATCH(Z138,Data!$A:$A,0),1)))</f>
        <v/>
      </c>
      <c r="Z138" s="43" t="str" cm="1">
        <f t="array" aca="1" ref="Z138" ca="1">IFERROR(_xlfn.SINGLE(INDEX(Data!$A$1:AA$1009,_xlfn.AGGREGATE(15,6,(OFFSET(Data!$A$1,0,MATCH(Z$6,Data!$1:$1,0)-1,1000,1)=IF(Z$7="","Yes",Z$7))/(OFFSET(Data!$A$1,0,MATCH(Z$6,Data!$1:$1,0)-1,1000,1)=IF(Z$7="","Yes",Z$7))*ROW(Data!$C$1:$C$1009),ROW(Z138)-ROW(Z$7)),1)),"")</f>
        <v/>
      </c>
      <c r="AA138" s="43" t="str">
        <f ca="1">IF(AB138="","",IF(INDEX(Data!$BR:$BR,MATCH(AB138,Data!$A:$A,0),1)=0,"",INDEX(Data!$BR:$BR,MATCH(AB138,Data!$A:$A,0),1)))</f>
        <v/>
      </c>
      <c r="AB138" s="43" t="str" cm="1">
        <f t="array" aca="1" ref="AB138" ca="1">IFERROR(_xlfn.SINGLE(INDEX(Data!$A$1:AC$1009,_xlfn.AGGREGATE(15,6,(OFFSET(Data!$A$1,0,MATCH(AB$6,Data!$1:$1,0)-1,1000,1)=IF(AB$7="","Yes",AB$7))/(OFFSET(Data!$A$1,0,MATCH(AB$6,Data!$1:$1,0)-1,1000,1)=IF(AB$7="","Yes",AB$7))*ROW(Data!$C$1:$C$1009),ROW(AB138)-ROW(AB$7)),1)),"")</f>
        <v/>
      </c>
      <c r="AC138" s="43" t="str">
        <f ca="1">IF(AD138="","",IF(INDEX(Data!$BR:$BR,MATCH(AD138,Data!$A:$A,0),1)=0,"",INDEX(Data!$BR:$BR,MATCH(AD138,Data!$A:$A,0),1)))</f>
        <v/>
      </c>
      <c r="AD138" s="43" t="str" cm="1">
        <f t="array" aca="1" ref="AD138" ca="1">IFERROR(_xlfn.SINGLE(INDEX(Data!$A$1:AE$1009,_xlfn.AGGREGATE(15,6,(OFFSET(Data!$A$1,0,MATCH(AD$6,Data!$1:$1,0)-1,1000,1)=IF(AD$7="","Yes",AD$7))/(OFFSET(Data!$A$1,0,MATCH(AD$6,Data!$1:$1,0)-1,1000,1)=IF(AD$7="","Yes",AD$7))*ROW(Data!$C$1:$C$1009),ROW(AD138)-ROW(AD$7)),1)),"")</f>
        <v/>
      </c>
      <c r="AE138" s="43" t="str">
        <f ca="1">IF(AF138="","",IF(INDEX(Data!$BR:$BR,MATCH(AF138,Data!$A:$A,0),1)=0,"",INDEX(Data!$BR:$BR,MATCH(AF138,Data!$A:$A,0),1)))</f>
        <v/>
      </c>
      <c r="AF138" s="43" t="str" cm="1">
        <f t="array" aca="1" ref="AF138" ca="1">IFERROR(_xlfn.SINGLE(INDEX(Data!$A$1:AM$1009,_xlfn.AGGREGATE(15,6,(OFFSET(Data!$A$1,0,MATCH(AF$6,Data!$1:$1,0)-1,1000,1)=IF(AF$7="","Yes",AF$7))/(OFFSET(Data!$A$1,0,MATCH(AF$6,Data!$1:$1,0)-1,1000,1)=IF(AF$7="","Yes",AF$7))*ROW(Data!$C$1:$C$1009),ROW(AF138)-ROW(AF$7)),1)),"")</f>
        <v/>
      </c>
      <c r="AG138" s="43" t="str">
        <f ca="1">IF(AH138="","",IF(INDEX(Data!$BR:$BR,MATCH(AH138,Data!$A:$A,0),1)=0,"",INDEX(Data!$BR:$BR,MATCH(AH138,Data!$A:$A,0),1)))</f>
        <v/>
      </c>
      <c r="AH138" s="43" t="str" cm="1">
        <f t="array" aca="1" ref="AH138" ca="1">IFERROR(_xlfn.SINGLE(INDEX(Data!$A$1:AO$1009,_xlfn.AGGREGATE(15,6,(OFFSET(Data!$A$1,0,MATCH(AH$6,Data!$1:$1,0)-1,1000,1)=IF(AH$7="","Yes",AH$7))/(OFFSET(Data!$A$1,0,MATCH(AH$6,Data!$1:$1,0)-1,1000,1)=IF(AH$7="","Yes",AH$7))*ROW(Data!$C$1:$C$1009),ROW(AH138)-ROW(AH$7)),1)),"")</f>
        <v/>
      </c>
      <c r="AI138" s="43" t="str">
        <f ca="1">IF(AJ138="","",IF(INDEX(Data!$BR:$BR,MATCH(AJ138,Data!$A:$A,0),1)=0,"",INDEX(Data!$BR:$BR,MATCH(AJ138,Data!$A:$A,0),1)))</f>
        <v/>
      </c>
      <c r="AJ138" s="43" t="str" cm="1">
        <f t="array" aca="1" ref="AJ138" ca="1">IFERROR(_xlfn.SINGLE(INDEX(Data!$A$1:AQ$1009,_xlfn.AGGREGATE(15,6,(OFFSET(Data!$A$1,0,MATCH(AJ$6,Data!$1:$1,0)-1,1000,1)=IF(AJ$7="","Yes",AJ$7))/(OFFSET(Data!$A$1,0,MATCH(AJ$6,Data!$1:$1,0)-1,1000,1)=IF(AJ$7="","Yes",AJ$7))*ROW(Data!$C$1:$C$1009),ROW(AJ138)-ROW(AJ$7)),1)),"")</f>
        <v/>
      </c>
      <c r="AK138" s="43" t="str">
        <f ca="1">IF(AL138="","",IF(INDEX(Data!$BR:$BR,MATCH(AL138,Data!$A:$A,0),1)=0,"",INDEX(Data!$BR:$BR,MATCH(AL138,Data!$A:$A,0),1)))</f>
        <v/>
      </c>
      <c r="AL138" s="43" t="str" cm="1">
        <f t="array" aca="1" ref="AL138" ca="1">IFERROR(_xlfn.SINGLE(INDEX(Data!$A$1:AS$1009,_xlfn.AGGREGATE(15,6,(OFFSET(Data!$A$1,0,MATCH(AL$6,Data!$1:$1,0)-1,1000,1)=IF(AL$7="","Yes",AL$7))/(OFFSET(Data!$A$1,0,MATCH(AL$6,Data!$1:$1,0)-1,1000,1)=IF(AL$7="","Yes",AL$7))*ROW(Data!$C$1:$C$1009),ROW(AL138)-ROW(AL$7)),1)),"")</f>
        <v/>
      </c>
      <c r="AM138" s="43" t="str">
        <f ca="1">IF(AN138="","",IF(INDEX(Data!$BR:$BR,MATCH(AN138,Data!$A:$A,0),1)=0,"",INDEX(Data!$BR:$BR,MATCH(AN138,Data!$A:$A,0),1)))</f>
        <v/>
      </c>
      <c r="AN138" s="43" t="str" cm="1">
        <f t="array" aca="1" ref="AN138" ca="1">IFERROR(_xlfn.SINGLE(INDEX(Data!$A$1:AU$1009,_xlfn.AGGREGATE(15,6,(OFFSET(Data!$A$1,0,MATCH(AN$6,Data!$1:$1,0)-1,1000,1)=IF(AN$7="","Yes",AN$7))/(OFFSET(Data!$A$1,0,MATCH(AN$6,Data!$1:$1,0)-1,1000,1)=IF(AN$7="","Yes",AN$7))*ROW(Data!$C$1:$C$1009),ROW(AN138)-ROW(AN$7)),1)),"")</f>
        <v/>
      </c>
    </row>
    <row r="139" spans="1:40" ht="24" x14ac:dyDescent="0.4">
      <c r="A139" s="43" t="str">
        <f ca="1">IF(B139="","",IF(INDEX(Data!$BR:$BR,MATCH(B139,Data!$A:$A,0),1)=0,"",INDEX(Data!$BR:$BR,MATCH(B139,Data!$A:$A,0),1)))</f>
        <v/>
      </c>
      <c r="B139" s="43" t="str" cm="1">
        <f t="array" aca="1" ref="B139" ca="1">IFERROR(_xlfn.SINGLE(INDEX(Data!A$1:$A$1007,_xlfn.AGGREGATE(15,6,(OFFSET(Data!$A$1,0,MATCH(B$6,Data!$1:$1,0)-1,1000,1)=IF(B$7="","Yes",B$7))/(OFFSET(Data!$A$1,0,MATCH(B$6,Data!$1:$1,0)-1,1000,1)=IF(B$7="","Yes",B$7))*ROW(Data!$C$1:$C$1007),ROW(B139)-ROW(B$7)),1)),"")</f>
        <v/>
      </c>
      <c r="C139" s="43" t="str">
        <f ca="1">IF(D139="","",IF(INDEX(Data!$BR:$BR,MATCH(D139,Data!$A:$A,0),1)=0,"",INDEX(Data!$BR:$BR,MATCH(D139,Data!$A:$A,0),1)))</f>
        <v/>
      </c>
      <c r="D139" s="43" t="str" cm="1">
        <f t="array" aca="1" ref="D139" ca="1">IFERROR(_xlfn.SINGLE(INDEX(Data!$A$1:C$1007,_xlfn.AGGREGATE(15,6,(OFFSET(Data!$A$1,0,MATCH(D$6,Data!$1:$1,0)-1,1000,1)=IF(D$7="","Yes",D$7))/(OFFSET(Data!$A$1,0,MATCH(D$6,Data!$1:$1,0)-1,1000,1)=IF(D$7="","Yes",D$7))*ROW(Data!$C$1:$C$1007),ROW(D139)-ROW(D$7)),1)),"")</f>
        <v/>
      </c>
      <c r="E139" s="43" t="str">
        <f ca="1">IF(F139="","",IF(INDEX(Data!$BR:$BR,MATCH(F139,Data!$A:$A,0),1)=0,"",INDEX(Data!$BR:$BR,MATCH(F139,Data!$A:$A,0),1)))</f>
        <v/>
      </c>
      <c r="F139" s="43" t="str" cm="1">
        <f t="array" aca="1" ref="F139" ca="1">IFERROR(_xlfn.SINGLE(INDEX(Data!$A$1:E$1009,_xlfn.AGGREGATE(15,6,(OFFSET(Data!$A$1,0,MATCH(F$6,Data!$1:$1,0)-1,1000,1)=IF(F$7="","Yes",F$7))/(OFFSET(Data!$A$1,0,MATCH(F$6,Data!$1:$1,0)-1,1000,1)=IF(F$7="","Yes",F$7))*ROW(Data!$C$1:$C$1009),ROW(F139)-ROW(F$7)),1)),"")</f>
        <v/>
      </c>
      <c r="G139" s="43" t="str">
        <f ca="1">IF(H139="","",IF(INDEX(Data!$BR:$BR,MATCH(H139,Data!$A:$A,0),1)=0,"",INDEX(Data!$BR:$BR,MATCH(H139,Data!$A:$A,0),1)))</f>
        <v/>
      </c>
      <c r="H139" s="43" t="str" cm="1">
        <f t="array" aca="1" ref="H139" ca="1">IFERROR(_xlfn.SINGLE(INDEX(Data!$A$1:G$1009,_xlfn.AGGREGATE(15,6,(OFFSET(Data!$A$1,0,MATCH(H$6,Data!$1:$1,0)-1,1000,1)=IF(H$7="","Yes",H$7))/(OFFSET(Data!$A$1,0,MATCH(H$6,Data!$1:$1,0)-1,1000,1)=IF(H$7="","Yes",H$7))*ROW(Data!$C$1:$C$1009),ROW(H139)-ROW(H$7)),1)),"")</f>
        <v/>
      </c>
      <c r="I139" s="43" t="str">
        <f ca="1">IF(J139="","",IF(INDEX(Data!$BR:$BR,MATCH(J139,Data!$A:$A,0),1)=0,"",INDEX(Data!$BR:$BR,MATCH(J139,Data!$A:$A,0),1)))</f>
        <v/>
      </c>
      <c r="J139" s="43" t="str" cm="1">
        <f t="array" aca="1" ref="J139" ca="1">IFERROR(_xlfn.SINGLE(INDEX(Data!$A$1:J$1009,_xlfn.AGGREGATE(15,6,(OFFSET(Data!$A$1,0,MATCH(J$6,Data!$1:$1,0)-1,1000,1)=IF(J$7="","Yes",J$7))/(OFFSET(Data!$A$1,0,MATCH(J$6,Data!$1:$1,0)-1,1000,1)=IF(J$7="","Yes",J$7))*ROW(Data!$C$1:$C$1009),ROW(J139)-ROW(J$7)),1)),"")</f>
        <v/>
      </c>
      <c r="K139" s="43" t="str">
        <f ca="1">IF(L139="","",IF(INDEX(Data!$BR:$BR,MATCH(L139,Data!$A:$A,0),1)=0,"",INDEX(Data!$BR:$BR,MATCH(L139,Data!$A:$A,0),1)))</f>
        <v/>
      </c>
      <c r="L139" s="43" t="str" cm="1">
        <f t="array" aca="1" ref="L139" ca="1">IFERROR(_xlfn.SINGLE(INDEX(Data!$A$1:L$1009,_xlfn.AGGREGATE(15,6,(OFFSET(Data!$A$1,0,MATCH(L$6,Data!$1:$1,0)-1,1000,1)=IF(L$7="","Yes",L$7))/(OFFSET(Data!$A$1,0,MATCH(L$6,Data!$1:$1,0)-1,1000,1)=IF(L$7="","Yes",L$7))*ROW(Data!$C$1:$C$1009),ROW(L139)-ROW(L$7)),1)),"")</f>
        <v/>
      </c>
      <c r="M139" s="43" t="str">
        <f ca="1">IF(N139="","",IF(INDEX(Data!$BR:$BR,MATCH(N139,Data!$A:$A,0),1)=0,"",INDEX(Data!$BR:$BR,MATCH(N139,Data!$A:$A,0),1)))</f>
        <v/>
      </c>
      <c r="N139" s="43" t="str" cm="1">
        <f t="array" aca="1" ref="N139" ca="1">IFERROR(_xlfn.SINGLE(INDEX(Data!$A$1:N$1009,_xlfn.AGGREGATE(15,6,(OFFSET(Data!$A$1,0,MATCH(N$6,Data!$1:$1,0)-1,1000,1)=IF(N$7="","Yes",N$7))/(OFFSET(Data!$A$1,0,MATCH(N$6,Data!$1:$1,0)-1,1000,1)=IF(N$7="","Yes",N$7))*ROW(Data!$C$1:$C$1009),ROW(N139)-ROW(N$7)),1)),"")</f>
        <v/>
      </c>
      <c r="O139" s="43" t="str">
        <f ca="1">IF(P139="","",IF(INDEX(Data!$BR:$BR,MATCH(P139,Data!$A:$A,0),1)=0,"",INDEX(Data!$BR:$BR,MATCH(P139,Data!$A:$A,0),1)))</f>
        <v/>
      </c>
      <c r="P139" s="43" t="str" cm="1">
        <f t="array" aca="1" ref="P139" ca="1">IFERROR(_xlfn.SINGLE(INDEX(Data!$A$1:Q$1009,_xlfn.AGGREGATE(15,6,(OFFSET(Data!$A$1,0,MATCH(P$6,Data!$1:$1,0)-1,1000,1)=IF(P$7="","Yes",P$7))/(OFFSET(Data!$A$1,0,MATCH(P$6,Data!$1:$1,0)-1,1000,1)=IF(P$7="","Yes",P$7))*ROW(Data!$C$1:$C$1009),ROW(P139)-ROW(P$7)),1)),"")</f>
        <v/>
      </c>
      <c r="Q139" s="43" t="str">
        <f ca="1">IF(R139="","",IF(INDEX(Data!$BR:$BR,MATCH(R139,Data!$A:$A,0),1)=0,"",INDEX(Data!$BR:$BR,MATCH(R139,Data!$A:$A,0),1)))</f>
        <v/>
      </c>
      <c r="R139" s="43" t="str" cm="1">
        <f t="array" aca="1" ref="R139" ca="1">IFERROR(_xlfn.SINGLE(INDEX(Data!$A$1:R$1009,_xlfn.AGGREGATE(15,6,(OFFSET(Data!$A$1,0,MATCH(R$6,Data!$1:$1,0)-1,1000,1)=IF(R$7="","Yes",R$7))/(OFFSET(Data!$A$1,0,MATCH(R$6,Data!$1:$1,0)-1,1000,1)=IF(R$7="","Yes",R$7))*ROW(Data!$C$1:$C$1009),ROW(R139)-ROW(R$7)),1)),"")</f>
        <v>USA Network</v>
      </c>
      <c r="S139" s="43" t="str">
        <f ca="1">IF(T139="","",IF(INDEX(Data!$BR:$BR,MATCH(T139,Data!$A:$A,0),1)=0,"",INDEX(Data!$BR:$BR,MATCH(T139,Data!$A:$A,0),1)))</f>
        <v/>
      </c>
      <c r="T139" s="43" t="str" cm="1">
        <f t="array" aca="1" ref="T139" ca="1">IFERROR(_xlfn.SINGLE(INDEX(Data!$A$1:S$1009,_xlfn.AGGREGATE(15,6,(OFFSET(Data!$A$1,0,MATCH(T$6,Data!$1:$1,0)-1,1000,1)=IF(T$7="","Yes",T$7))/(OFFSET(Data!$A$1,0,MATCH(T$6,Data!$1:$1,0)-1,1000,1)=IF(T$7="","Yes",T$7))*ROW(Data!$C$1:$C$1009),ROW(T139)-ROW(T$7)),1)),"")</f>
        <v>Turner Classic Movies</v>
      </c>
      <c r="U139" s="43" t="str">
        <f ca="1">IF(V139="","",IF(INDEX(Data!$BR:$BR,MATCH(V139,Data!$A:$A,0),1)=0,"",INDEX(Data!$BR:$BR,MATCH(V139,Data!$A:$A,0),1)))</f>
        <v/>
      </c>
      <c r="V139" s="43" t="str" cm="1">
        <f t="array" aca="1" ref="V139" ca="1">IFERROR(_xlfn.SINGLE(INDEX(Data!$A$1:T$1009,_xlfn.AGGREGATE(15,6,(OFFSET(Data!$A$1,0,MATCH(V$6,Data!$1:$1,0)-1,1000,1)=IF(V$7="","Yes",V$7))/(OFFSET(Data!$A$1,0,MATCH(V$6,Data!$1:$1,0)-1,1000,1)=IF(V$7="","Yes",V$7))*ROW(Data!$C$1:$C$1009),ROW(V139)-ROW(V$7)),1)),"")</f>
        <v>STARZ ENCORE Westerns</v>
      </c>
      <c r="W139" s="43" t="str">
        <f ca="1">IF(X139="","",IF(INDEX(Data!$BR:$BR,MATCH(X139,Data!$A:$A,0),1)=0,"",INDEX(Data!$BR:$BR,MATCH(X139,Data!$A:$A,0),1)))</f>
        <v/>
      </c>
      <c r="X139" s="43" t="str" cm="1">
        <f t="array" aca="1" ref="X139" ca="1">IFERROR(_xlfn.SINGLE(INDEX(Data!$A$1:Y$1009,_xlfn.AGGREGATE(15,6,(OFFSET(Data!$A$1,0,MATCH(X$6,Data!$1:$1,0)-1,1000,1)=IF(X$7="","Yes",X$7))/(OFFSET(Data!$A$1,0,MATCH(X$6,Data!$1:$1,0)-1,1000,1)=IF(X$7="","Yes",X$7))*ROW(Data!$C$1:$C$1009),ROW(X139)-ROW(X$7)),1)),"")</f>
        <v/>
      </c>
      <c r="Y139" s="43" t="str">
        <f ca="1">IF(Z139="","",IF(INDEX(Data!$BR:$BR,MATCH(Z139,Data!$A:$A,0),1)=0,"",INDEX(Data!$BR:$BR,MATCH(Z139,Data!$A:$A,0),1)))</f>
        <v/>
      </c>
      <c r="Z139" s="43" t="str" cm="1">
        <f t="array" aca="1" ref="Z139" ca="1">IFERROR(_xlfn.SINGLE(INDEX(Data!$A$1:AA$1009,_xlfn.AGGREGATE(15,6,(OFFSET(Data!$A$1,0,MATCH(Z$6,Data!$1:$1,0)-1,1000,1)=IF(Z$7="","Yes",Z$7))/(OFFSET(Data!$A$1,0,MATCH(Z$6,Data!$1:$1,0)-1,1000,1)=IF(Z$7="","Yes",Z$7))*ROW(Data!$C$1:$C$1009),ROW(Z139)-ROW(Z$7)),1)),"")</f>
        <v/>
      </c>
      <c r="AA139" s="43" t="str">
        <f ca="1">IF(AB139="","",IF(INDEX(Data!$BR:$BR,MATCH(AB139,Data!$A:$A,0),1)=0,"",INDEX(Data!$BR:$BR,MATCH(AB139,Data!$A:$A,0),1)))</f>
        <v/>
      </c>
      <c r="AB139" s="43" t="str" cm="1">
        <f t="array" aca="1" ref="AB139" ca="1">IFERROR(_xlfn.SINGLE(INDEX(Data!$A$1:AC$1009,_xlfn.AGGREGATE(15,6,(OFFSET(Data!$A$1,0,MATCH(AB$6,Data!$1:$1,0)-1,1000,1)=IF(AB$7="","Yes",AB$7))/(OFFSET(Data!$A$1,0,MATCH(AB$6,Data!$1:$1,0)-1,1000,1)=IF(AB$7="","Yes",AB$7))*ROW(Data!$C$1:$C$1009),ROW(AB139)-ROW(AB$7)),1)),"")</f>
        <v/>
      </c>
      <c r="AC139" s="43" t="str">
        <f ca="1">IF(AD139="","",IF(INDEX(Data!$BR:$BR,MATCH(AD139,Data!$A:$A,0),1)=0,"",INDEX(Data!$BR:$BR,MATCH(AD139,Data!$A:$A,0),1)))</f>
        <v/>
      </c>
      <c r="AD139" s="43" t="str" cm="1">
        <f t="array" aca="1" ref="AD139" ca="1">IFERROR(_xlfn.SINGLE(INDEX(Data!$A$1:AE$1009,_xlfn.AGGREGATE(15,6,(OFFSET(Data!$A$1,0,MATCH(AD$6,Data!$1:$1,0)-1,1000,1)=IF(AD$7="","Yes",AD$7))/(OFFSET(Data!$A$1,0,MATCH(AD$6,Data!$1:$1,0)-1,1000,1)=IF(AD$7="","Yes",AD$7))*ROW(Data!$C$1:$C$1009),ROW(AD139)-ROW(AD$7)),1)),"")</f>
        <v/>
      </c>
      <c r="AE139" s="43" t="str">
        <f ca="1">IF(AF139="","",IF(INDEX(Data!$BR:$BR,MATCH(AF139,Data!$A:$A,0),1)=0,"",INDEX(Data!$BR:$BR,MATCH(AF139,Data!$A:$A,0),1)))</f>
        <v/>
      </c>
      <c r="AF139" s="43" t="str" cm="1">
        <f t="array" aca="1" ref="AF139" ca="1">IFERROR(_xlfn.SINGLE(INDEX(Data!$A$1:AM$1009,_xlfn.AGGREGATE(15,6,(OFFSET(Data!$A$1,0,MATCH(AF$6,Data!$1:$1,0)-1,1000,1)=IF(AF$7="","Yes",AF$7))/(OFFSET(Data!$A$1,0,MATCH(AF$6,Data!$1:$1,0)-1,1000,1)=IF(AF$7="","Yes",AF$7))*ROW(Data!$C$1:$C$1009),ROW(AF139)-ROW(AF$7)),1)),"")</f>
        <v/>
      </c>
      <c r="AG139" s="43" t="str">
        <f ca="1">IF(AH139="","",IF(INDEX(Data!$BR:$BR,MATCH(AH139,Data!$A:$A,0),1)=0,"",INDEX(Data!$BR:$BR,MATCH(AH139,Data!$A:$A,0),1)))</f>
        <v/>
      </c>
      <c r="AH139" s="43" t="str" cm="1">
        <f t="array" aca="1" ref="AH139" ca="1">IFERROR(_xlfn.SINGLE(INDEX(Data!$A$1:AO$1009,_xlfn.AGGREGATE(15,6,(OFFSET(Data!$A$1,0,MATCH(AH$6,Data!$1:$1,0)-1,1000,1)=IF(AH$7="","Yes",AH$7))/(OFFSET(Data!$A$1,0,MATCH(AH$6,Data!$1:$1,0)-1,1000,1)=IF(AH$7="","Yes",AH$7))*ROW(Data!$C$1:$C$1009),ROW(AH139)-ROW(AH$7)),1)),"")</f>
        <v/>
      </c>
      <c r="AI139" s="43" t="str">
        <f ca="1">IF(AJ139="","",IF(INDEX(Data!$BR:$BR,MATCH(AJ139,Data!$A:$A,0),1)=0,"",INDEX(Data!$BR:$BR,MATCH(AJ139,Data!$A:$A,0),1)))</f>
        <v/>
      </c>
      <c r="AJ139" s="43" t="str" cm="1">
        <f t="array" aca="1" ref="AJ139" ca="1">IFERROR(_xlfn.SINGLE(INDEX(Data!$A$1:AQ$1009,_xlfn.AGGREGATE(15,6,(OFFSET(Data!$A$1,0,MATCH(AJ$6,Data!$1:$1,0)-1,1000,1)=IF(AJ$7="","Yes",AJ$7))/(OFFSET(Data!$A$1,0,MATCH(AJ$6,Data!$1:$1,0)-1,1000,1)=IF(AJ$7="","Yes",AJ$7))*ROW(Data!$C$1:$C$1009),ROW(AJ139)-ROW(AJ$7)),1)),"")</f>
        <v/>
      </c>
      <c r="AK139" s="43" t="str">
        <f ca="1">IF(AL139="","",IF(INDEX(Data!$BR:$BR,MATCH(AL139,Data!$A:$A,0),1)=0,"",INDEX(Data!$BR:$BR,MATCH(AL139,Data!$A:$A,0),1)))</f>
        <v/>
      </c>
      <c r="AL139" s="43" t="str" cm="1">
        <f t="array" aca="1" ref="AL139" ca="1">IFERROR(_xlfn.SINGLE(INDEX(Data!$A$1:AS$1009,_xlfn.AGGREGATE(15,6,(OFFSET(Data!$A$1,0,MATCH(AL$6,Data!$1:$1,0)-1,1000,1)=IF(AL$7="","Yes",AL$7))/(OFFSET(Data!$A$1,0,MATCH(AL$6,Data!$1:$1,0)-1,1000,1)=IF(AL$7="","Yes",AL$7))*ROW(Data!$C$1:$C$1009),ROW(AL139)-ROW(AL$7)),1)),"")</f>
        <v/>
      </c>
      <c r="AM139" s="43" t="str">
        <f ca="1">IF(AN139="","",IF(INDEX(Data!$BR:$BR,MATCH(AN139,Data!$A:$A,0),1)=0,"",INDEX(Data!$BR:$BR,MATCH(AN139,Data!$A:$A,0),1)))</f>
        <v/>
      </c>
      <c r="AN139" s="43" t="str" cm="1">
        <f t="array" aca="1" ref="AN139" ca="1">IFERROR(_xlfn.SINGLE(INDEX(Data!$A$1:AU$1009,_xlfn.AGGREGATE(15,6,(OFFSET(Data!$A$1,0,MATCH(AN$6,Data!$1:$1,0)-1,1000,1)=IF(AN$7="","Yes",AN$7))/(OFFSET(Data!$A$1,0,MATCH(AN$6,Data!$1:$1,0)-1,1000,1)=IF(AN$7="","Yes",AN$7))*ROW(Data!$C$1:$C$1009),ROW(AN139)-ROW(AN$7)),1)),"")</f>
        <v/>
      </c>
    </row>
    <row r="140" spans="1:40" x14ac:dyDescent="0.4">
      <c r="A140" s="43" t="str">
        <f ca="1">IF(B140="","",IF(INDEX(Data!$BR:$BR,MATCH(B140,Data!$A:$A,0),1)=0,"",INDEX(Data!$BR:$BR,MATCH(B140,Data!$A:$A,0),1)))</f>
        <v/>
      </c>
      <c r="B140" s="43" t="str" cm="1">
        <f t="array" aca="1" ref="B140" ca="1">IFERROR(_xlfn.SINGLE(INDEX(Data!A$1:$A$1007,_xlfn.AGGREGATE(15,6,(OFFSET(Data!$A$1,0,MATCH(B$6,Data!$1:$1,0)-1,1000,1)=IF(B$7="","Yes",B$7))/(OFFSET(Data!$A$1,0,MATCH(B$6,Data!$1:$1,0)-1,1000,1)=IF(B$7="","Yes",B$7))*ROW(Data!$C$1:$C$1007),ROW(B140)-ROW(B$7)),1)),"")</f>
        <v/>
      </c>
      <c r="C140" s="43" t="str">
        <f ca="1">IF(D140="","",IF(INDEX(Data!$BR:$BR,MATCH(D140,Data!$A:$A,0),1)=0,"",INDEX(Data!$BR:$BR,MATCH(D140,Data!$A:$A,0),1)))</f>
        <v/>
      </c>
      <c r="D140" s="43" t="str" cm="1">
        <f t="array" aca="1" ref="D140" ca="1">IFERROR(_xlfn.SINGLE(INDEX(Data!$A$1:C$1007,_xlfn.AGGREGATE(15,6,(OFFSET(Data!$A$1,0,MATCH(D$6,Data!$1:$1,0)-1,1000,1)=IF(D$7="","Yes",D$7))/(OFFSET(Data!$A$1,0,MATCH(D$6,Data!$1:$1,0)-1,1000,1)=IF(D$7="","Yes",D$7))*ROW(Data!$C$1:$C$1007),ROW(D140)-ROW(D$7)),1)),"")</f>
        <v/>
      </c>
      <c r="E140" s="43" t="str">
        <f ca="1">IF(F140="","",IF(INDEX(Data!$BR:$BR,MATCH(F140,Data!$A:$A,0),1)=0,"",INDEX(Data!$BR:$BR,MATCH(F140,Data!$A:$A,0),1)))</f>
        <v/>
      </c>
      <c r="F140" s="43" t="str" cm="1">
        <f t="array" aca="1" ref="F140" ca="1">IFERROR(_xlfn.SINGLE(INDEX(Data!$A$1:E$1009,_xlfn.AGGREGATE(15,6,(OFFSET(Data!$A$1,0,MATCH(F$6,Data!$1:$1,0)-1,1000,1)=IF(F$7="","Yes",F$7))/(OFFSET(Data!$A$1,0,MATCH(F$6,Data!$1:$1,0)-1,1000,1)=IF(F$7="","Yes",F$7))*ROW(Data!$C$1:$C$1009),ROW(F140)-ROW(F$7)),1)),"")</f>
        <v/>
      </c>
      <c r="G140" s="43" t="str">
        <f ca="1">IF(H140="","",IF(INDEX(Data!$BR:$BR,MATCH(H140,Data!$A:$A,0),1)=0,"",INDEX(Data!$BR:$BR,MATCH(H140,Data!$A:$A,0),1)))</f>
        <v/>
      </c>
      <c r="H140" s="43" t="str" cm="1">
        <f t="array" aca="1" ref="H140" ca="1">IFERROR(_xlfn.SINGLE(INDEX(Data!$A$1:G$1009,_xlfn.AGGREGATE(15,6,(OFFSET(Data!$A$1,0,MATCH(H$6,Data!$1:$1,0)-1,1000,1)=IF(H$7="","Yes",H$7))/(OFFSET(Data!$A$1,0,MATCH(H$6,Data!$1:$1,0)-1,1000,1)=IF(H$7="","Yes",H$7))*ROW(Data!$C$1:$C$1009),ROW(H140)-ROW(H$7)),1)),"")</f>
        <v/>
      </c>
      <c r="I140" s="43" t="str">
        <f ca="1">IF(J140="","",IF(INDEX(Data!$BR:$BR,MATCH(J140,Data!$A:$A,0),1)=0,"",INDEX(Data!$BR:$BR,MATCH(J140,Data!$A:$A,0),1)))</f>
        <v/>
      </c>
      <c r="J140" s="43" t="str" cm="1">
        <f t="array" aca="1" ref="J140" ca="1">IFERROR(_xlfn.SINGLE(INDEX(Data!$A$1:J$1009,_xlfn.AGGREGATE(15,6,(OFFSET(Data!$A$1,0,MATCH(J$6,Data!$1:$1,0)-1,1000,1)=IF(J$7="","Yes",J$7))/(OFFSET(Data!$A$1,0,MATCH(J$6,Data!$1:$1,0)-1,1000,1)=IF(J$7="","Yes",J$7))*ROW(Data!$C$1:$C$1009),ROW(J140)-ROW(J$7)),1)),"")</f>
        <v/>
      </c>
      <c r="K140" s="43" t="str">
        <f ca="1">IF(L140="","",IF(INDEX(Data!$BR:$BR,MATCH(L140,Data!$A:$A,0),1)=0,"",INDEX(Data!$BR:$BR,MATCH(L140,Data!$A:$A,0),1)))</f>
        <v/>
      </c>
      <c r="L140" s="43" t="str" cm="1">
        <f t="array" aca="1" ref="L140" ca="1">IFERROR(_xlfn.SINGLE(INDEX(Data!$A$1:L$1009,_xlfn.AGGREGATE(15,6,(OFFSET(Data!$A$1,0,MATCH(L$6,Data!$1:$1,0)-1,1000,1)=IF(L$7="","Yes",L$7))/(OFFSET(Data!$A$1,0,MATCH(L$6,Data!$1:$1,0)-1,1000,1)=IF(L$7="","Yes",L$7))*ROW(Data!$C$1:$C$1009),ROW(L140)-ROW(L$7)),1)),"")</f>
        <v/>
      </c>
      <c r="M140" s="43" t="str">
        <f ca="1">IF(N140="","",IF(INDEX(Data!$BR:$BR,MATCH(N140,Data!$A:$A,0),1)=0,"",INDEX(Data!$BR:$BR,MATCH(N140,Data!$A:$A,0),1)))</f>
        <v/>
      </c>
      <c r="N140" s="43" t="str" cm="1">
        <f t="array" aca="1" ref="N140" ca="1">IFERROR(_xlfn.SINGLE(INDEX(Data!$A$1:N$1009,_xlfn.AGGREGATE(15,6,(OFFSET(Data!$A$1,0,MATCH(N$6,Data!$1:$1,0)-1,1000,1)=IF(N$7="","Yes",N$7))/(OFFSET(Data!$A$1,0,MATCH(N$6,Data!$1:$1,0)-1,1000,1)=IF(N$7="","Yes",N$7))*ROW(Data!$C$1:$C$1009),ROW(N140)-ROW(N$7)),1)),"")</f>
        <v/>
      </c>
      <c r="O140" s="43" t="str">
        <f ca="1">IF(P140="","",IF(INDEX(Data!$BR:$BR,MATCH(P140,Data!$A:$A,0),1)=0,"",INDEX(Data!$BR:$BR,MATCH(P140,Data!$A:$A,0),1)))</f>
        <v/>
      </c>
      <c r="P140" s="43" t="str" cm="1">
        <f t="array" aca="1" ref="P140" ca="1">IFERROR(_xlfn.SINGLE(INDEX(Data!$A$1:Q$1009,_xlfn.AGGREGATE(15,6,(OFFSET(Data!$A$1,0,MATCH(P$6,Data!$1:$1,0)-1,1000,1)=IF(P$7="","Yes",P$7))/(OFFSET(Data!$A$1,0,MATCH(P$6,Data!$1:$1,0)-1,1000,1)=IF(P$7="","Yes",P$7))*ROW(Data!$C$1:$C$1009),ROW(P140)-ROW(P$7)),1)),"")</f>
        <v/>
      </c>
      <c r="Q140" s="43" t="str">
        <f ca="1">IF(R140="","",IF(INDEX(Data!$BR:$BR,MATCH(R140,Data!$A:$A,0),1)=0,"",INDEX(Data!$BR:$BR,MATCH(R140,Data!$A:$A,0),1)))</f>
        <v/>
      </c>
      <c r="R140" s="43" t="str" cm="1">
        <f t="array" aca="1" ref="R140" ca="1">IFERROR(_xlfn.SINGLE(INDEX(Data!$A$1:R$1009,_xlfn.AGGREGATE(15,6,(OFFSET(Data!$A$1,0,MATCH(R$6,Data!$1:$1,0)-1,1000,1)=IF(R$7="","Yes",R$7))/(OFFSET(Data!$A$1,0,MATCH(R$6,Data!$1:$1,0)-1,1000,1)=IF(R$7="","Yes",R$7))*ROW(Data!$C$1:$C$1009),ROW(R140)-ROW(R$7)),1)),"")</f>
        <v>VH1</v>
      </c>
      <c r="S140" s="43" t="str">
        <f ca="1">IF(T140="","",IF(INDEX(Data!$BR:$BR,MATCH(T140,Data!$A:$A,0),1)=0,"",INDEX(Data!$BR:$BR,MATCH(T140,Data!$A:$A,0),1)))</f>
        <v/>
      </c>
      <c r="T140" s="43" t="str" cm="1">
        <f t="array" aca="1" ref="T140" ca="1">IFERROR(_xlfn.SINGLE(INDEX(Data!$A$1:S$1009,_xlfn.AGGREGATE(15,6,(OFFSET(Data!$A$1,0,MATCH(T$6,Data!$1:$1,0)-1,1000,1)=IF(T$7="","Yes",T$7))/(OFFSET(Data!$A$1,0,MATCH(T$6,Data!$1:$1,0)-1,1000,1)=IF(T$7="","Yes",T$7))*ROW(Data!$C$1:$C$1009),ROW(T140)-ROW(T$7)),1)),"")</f>
        <v>TV Land</v>
      </c>
      <c r="U140" s="43" t="str">
        <f ca="1">IF(V140="","",IF(INDEX(Data!$BR:$BR,MATCH(V140,Data!$A:$A,0),1)=0,"",INDEX(Data!$BR:$BR,MATCH(V140,Data!$A:$A,0),1)))</f>
        <v/>
      </c>
      <c r="V140" s="43" t="str" cm="1">
        <f t="array" aca="1" ref="V140" ca="1">IFERROR(_xlfn.SINGLE(INDEX(Data!$A$1:T$1009,_xlfn.AGGREGATE(15,6,(OFFSET(Data!$A$1,0,MATCH(V$6,Data!$1:$1,0)-1,1000,1)=IF(V$7="","Yes",V$7))/(OFFSET(Data!$A$1,0,MATCH(V$6,Data!$1:$1,0)-1,1000,1)=IF(V$7="","Yes",V$7))*ROW(Data!$C$1:$C$1009),ROW(V140)-ROW(V$7)),1)),"")</f>
        <v>Starz Kids &amp; Family</v>
      </c>
      <c r="W140" s="43" t="str">
        <f ca="1">IF(X140="","",IF(INDEX(Data!$BR:$BR,MATCH(X140,Data!$A:$A,0),1)=0,"",INDEX(Data!$BR:$BR,MATCH(X140,Data!$A:$A,0),1)))</f>
        <v/>
      </c>
      <c r="X140" s="43" t="str" cm="1">
        <f t="array" aca="1" ref="X140" ca="1">IFERROR(_xlfn.SINGLE(INDEX(Data!$A$1:Y$1009,_xlfn.AGGREGATE(15,6,(OFFSET(Data!$A$1,0,MATCH(X$6,Data!$1:$1,0)-1,1000,1)=IF(X$7="","Yes",X$7))/(OFFSET(Data!$A$1,0,MATCH(X$6,Data!$1:$1,0)-1,1000,1)=IF(X$7="","Yes",X$7))*ROW(Data!$C$1:$C$1009),ROW(X140)-ROW(X$7)),1)),"")</f>
        <v/>
      </c>
      <c r="Y140" s="43" t="str">
        <f ca="1">IF(Z140="","",IF(INDEX(Data!$BR:$BR,MATCH(Z140,Data!$A:$A,0),1)=0,"",INDEX(Data!$BR:$BR,MATCH(Z140,Data!$A:$A,0),1)))</f>
        <v/>
      </c>
      <c r="Z140" s="43" t="str" cm="1">
        <f t="array" aca="1" ref="Z140" ca="1">IFERROR(_xlfn.SINGLE(INDEX(Data!$A$1:AA$1009,_xlfn.AGGREGATE(15,6,(OFFSET(Data!$A$1,0,MATCH(Z$6,Data!$1:$1,0)-1,1000,1)=IF(Z$7="","Yes",Z$7))/(OFFSET(Data!$A$1,0,MATCH(Z$6,Data!$1:$1,0)-1,1000,1)=IF(Z$7="","Yes",Z$7))*ROW(Data!$C$1:$C$1009),ROW(Z140)-ROW(Z$7)),1)),"")</f>
        <v/>
      </c>
      <c r="AA140" s="43" t="str">
        <f ca="1">IF(AB140="","",IF(INDEX(Data!$BR:$BR,MATCH(AB140,Data!$A:$A,0),1)=0,"",INDEX(Data!$BR:$BR,MATCH(AB140,Data!$A:$A,0),1)))</f>
        <v/>
      </c>
      <c r="AB140" s="43" t="str" cm="1">
        <f t="array" aca="1" ref="AB140" ca="1">IFERROR(_xlfn.SINGLE(INDEX(Data!$A$1:AC$1009,_xlfn.AGGREGATE(15,6,(OFFSET(Data!$A$1,0,MATCH(AB$6,Data!$1:$1,0)-1,1000,1)=IF(AB$7="","Yes",AB$7))/(OFFSET(Data!$A$1,0,MATCH(AB$6,Data!$1:$1,0)-1,1000,1)=IF(AB$7="","Yes",AB$7))*ROW(Data!$C$1:$C$1009),ROW(AB140)-ROW(AB$7)),1)),"")</f>
        <v/>
      </c>
      <c r="AC140" s="43" t="str">
        <f ca="1">IF(AD140="","",IF(INDEX(Data!$BR:$BR,MATCH(AD140,Data!$A:$A,0),1)=0,"",INDEX(Data!$BR:$BR,MATCH(AD140,Data!$A:$A,0),1)))</f>
        <v/>
      </c>
      <c r="AD140" s="43" t="str" cm="1">
        <f t="array" aca="1" ref="AD140" ca="1">IFERROR(_xlfn.SINGLE(INDEX(Data!$A$1:AE$1009,_xlfn.AGGREGATE(15,6,(OFFSET(Data!$A$1,0,MATCH(AD$6,Data!$1:$1,0)-1,1000,1)=IF(AD$7="","Yes",AD$7))/(OFFSET(Data!$A$1,0,MATCH(AD$6,Data!$1:$1,0)-1,1000,1)=IF(AD$7="","Yes",AD$7))*ROW(Data!$C$1:$C$1009),ROW(AD140)-ROW(AD$7)),1)),"")</f>
        <v/>
      </c>
      <c r="AE140" s="43" t="str">
        <f ca="1">IF(AF140="","",IF(INDEX(Data!$BR:$BR,MATCH(AF140,Data!$A:$A,0),1)=0,"",INDEX(Data!$BR:$BR,MATCH(AF140,Data!$A:$A,0),1)))</f>
        <v/>
      </c>
      <c r="AF140" s="43" t="str" cm="1">
        <f t="array" aca="1" ref="AF140" ca="1">IFERROR(_xlfn.SINGLE(INDEX(Data!$A$1:AM$1009,_xlfn.AGGREGATE(15,6,(OFFSET(Data!$A$1,0,MATCH(AF$6,Data!$1:$1,0)-1,1000,1)=IF(AF$7="","Yes",AF$7))/(OFFSET(Data!$A$1,0,MATCH(AF$6,Data!$1:$1,0)-1,1000,1)=IF(AF$7="","Yes",AF$7))*ROW(Data!$C$1:$C$1009),ROW(AF140)-ROW(AF$7)),1)),"")</f>
        <v/>
      </c>
      <c r="AG140" s="43" t="str">
        <f ca="1">IF(AH140="","",IF(INDEX(Data!$BR:$BR,MATCH(AH140,Data!$A:$A,0),1)=0,"",INDEX(Data!$BR:$BR,MATCH(AH140,Data!$A:$A,0),1)))</f>
        <v/>
      </c>
      <c r="AH140" s="43" t="str" cm="1">
        <f t="array" aca="1" ref="AH140" ca="1">IFERROR(_xlfn.SINGLE(INDEX(Data!$A$1:AO$1009,_xlfn.AGGREGATE(15,6,(OFFSET(Data!$A$1,0,MATCH(AH$6,Data!$1:$1,0)-1,1000,1)=IF(AH$7="","Yes",AH$7))/(OFFSET(Data!$A$1,0,MATCH(AH$6,Data!$1:$1,0)-1,1000,1)=IF(AH$7="","Yes",AH$7))*ROW(Data!$C$1:$C$1009),ROW(AH140)-ROW(AH$7)),1)),"")</f>
        <v/>
      </c>
      <c r="AI140" s="43" t="str">
        <f ca="1">IF(AJ140="","",IF(INDEX(Data!$BR:$BR,MATCH(AJ140,Data!$A:$A,0),1)=0,"",INDEX(Data!$BR:$BR,MATCH(AJ140,Data!$A:$A,0),1)))</f>
        <v/>
      </c>
      <c r="AJ140" s="43" t="str" cm="1">
        <f t="array" aca="1" ref="AJ140" ca="1">IFERROR(_xlfn.SINGLE(INDEX(Data!$A$1:AQ$1009,_xlfn.AGGREGATE(15,6,(OFFSET(Data!$A$1,0,MATCH(AJ$6,Data!$1:$1,0)-1,1000,1)=IF(AJ$7="","Yes",AJ$7))/(OFFSET(Data!$A$1,0,MATCH(AJ$6,Data!$1:$1,0)-1,1000,1)=IF(AJ$7="","Yes",AJ$7))*ROW(Data!$C$1:$C$1009),ROW(AJ140)-ROW(AJ$7)),1)),"")</f>
        <v/>
      </c>
      <c r="AK140" s="43" t="str">
        <f ca="1">IF(AL140="","",IF(INDEX(Data!$BR:$BR,MATCH(AL140,Data!$A:$A,0),1)=0,"",INDEX(Data!$BR:$BR,MATCH(AL140,Data!$A:$A,0),1)))</f>
        <v/>
      </c>
      <c r="AL140" s="43" t="str" cm="1">
        <f t="array" aca="1" ref="AL140" ca="1">IFERROR(_xlfn.SINGLE(INDEX(Data!$A$1:AS$1009,_xlfn.AGGREGATE(15,6,(OFFSET(Data!$A$1,0,MATCH(AL$6,Data!$1:$1,0)-1,1000,1)=IF(AL$7="","Yes",AL$7))/(OFFSET(Data!$A$1,0,MATCH(AL$6,Data!$1:$1,0)-1,1000,1)=IF(AL$7="","Yes",AL$7))*ROW(Data!$C$1:$C$1009),ROW(AL140)-ROW(AL$7)),1)),"")</f>
        <v/>
      </c>
      <c r="AM140" s="43" t="str">
        <f ca="1">IF(AN140="","",IF(INDEX(Data!$BR:$BR,MATCH(AN140,Data!$A:$A,0),1)=0,"",INDEX(Data!$BR:$BR,MATCH(AN140,Data!$A:$A,0),1)))</f>
        <v/>
      </c>
      <c r="AN140" s="43" t="str" cm="1">
        <f t="array" aca="1" ref="AN140" ca="1">IFERROR(_xlfn.SINGLE(INDEX(Data!$A$1:AU$1009,_xlfn.AGGREGATE(15,6,(OFFSET(Data!$A$1,0,MATCH(AN$6,Data!$1:$1,0)-1,1000,1)=IF(AN$7="","Yes",AN$7))/(OFFSET(Data!$A$1,0,MATCH(AN$6,Data!$1:$1,0)-1,1000,1)=IF(AN$7="","Yes",AN$7))*ROW(Data!$C$1:$C$1009),ROW(AN140)-ROW(AN$7)),1)),"")</f>
        <v/>
      </c>
    </row>
    <row r="141" spans="1:40" x14ac:dyDescent="0.4">
      <c r="A141" s="43" t="str">
        <f ca="1">IF(B141="","",IF(INDEX(Data!$BR:$BR,MATCH(B141,Data!$A:$A,0),1)=0,"",INDEX(Data!$BR:$BR,MATCH(B141,Data!$A:$A,0),1)))</f>
        <v/>
      </c>
      <c r="B141" s="43" t="str" cm="1">
        <f t="array" aca="1" ref="B141" ca="1">IFERROR(_xlfn.SINGLE(INDEX(Data!A$1:$A$1007,_xlfn.AGGREGATE(15,6,(OFFSET(Data!$A$1,0,MATCH(B$6,Data!$1:$1,0)-1,1000,1)=IF(B$7="","Yes",B$7))/(OFFSET(Data!$A$1,0,MATCH(B$6,Data!$1:$1,0)-1,1000,1)=IF(B$7="","Yes",B$7))*ROW(Data!$C$1:$C$1007),ROW(B141)-ROW(B$7)),1)),"")</f>
        <v/>
      </c>
      <c r="C141" s="43" t="str">
        <f ca="1">IF(D141="","",IF(INDEX(Data!$BR:$BR,MATCH(D141,Data!$A:$A,0),1)=0,"",INDEX(Data!$BR:$BR,MATCH(D141,Data!$A:$A,0),1)))</f>
        <v/>
      </c>
      <c r="D141" s="43" t="str" cm="1">
        <f t="array" aca="1" ref="D141" ca="1">IFERROR(_xlfn.SINGLE(INDEX(Data!$A$1:C$1007,_xlfn.AGGREGATE(15,6,(OFFSET(Data!$A$1,0,MATCH(D$6,Data!$1:$1,0)-1,1000,1)=IF(D$7="","Yes",D$7))/(OFFSET(Data!$A$1,0,MATCH(D$6,Data!$1:$1,0)-1,1000,1)=IF(D$7="","Yes",D$7))*ROW(Data!$C$1:$C$1007),ROW(D141)-ROW(D$7)),1)),"")</f>
        <v/>
      </c>
      <c r="E141" s="43" t="str">
        <f ca="1">IF(F141="","",IF(INDEX(Data!$BR:$BR,MATCH(F141,Data!$A:$A,0),1)=0,"",INDEX(Data!$BR:$BR,MATCH(F141,Data!$A:$A,0),1)))</f>
        <v/>
      </c>
      <c r="F141" s="43" t="str" cm="1">
        <f t="array" aca="1" ref="F141" ca="1">IFERROR(_xlfn.SINGLE(INDEX(Data!$A$1:E$1009,_xlfn.AGGREGATE(15,6,(OFFSET(Data!$A$1,0,MATCH(F$6,Data!$1:$1,0)-1,1000,1)=IF(F$7="","Yes",F$7))/(OFFSET(Data!$A$1,0,MATCH(F$6,Data!$1:$1,0)-1,1000,1)=IF(F$7="","Yes",F$7))*ROW(Data!$C$1:$C$1009),ROW(F141)-ROW(F$7)),1)),"")</f>
        <v/>
      </c>
      <c r="G141" s="43" t="str">
        <f ca="1">IF(H141="","",IF(INDEX(Data!$BR:$BR,MATCH(H141,Data!$A:$A,0),1)=0,"",INDEX(Data!$BR:$BR,MATCH(H141,Data!$A:$A,0),1)))</f>
        <v/>
      </c>
      <c r="H141" s="43" t="str" cm="1">
        <f t="array" aca="1" ref="H141" ca="1">IFERROR(_xlfn.SINGLE(INDEX(Data!$A$1:G$1009,_xlfn.AGGREGATE(15,6,(OFFSET(Data!$A$1,0,MATCH(H$6,Data!$1:$1,0)-1,1000,1)=IF(H$7="","Yes",H$7))/(OFFSET(Data!$A$1,0,MATCH(H$6,Data!$1:$1,0)-1,1000,1)=IF(H$7="","Yes",H$7))*ROW(Data!$C$1:$C$1009),ROW(H141)-ROW(H$7)),1)),"")</f>
        <v/>
      </c>
      <c r="I141" s="43" t="str">
        <f ca="1">IF(J141="","",IF(INDEX(Data!$BR:$BR,MATCH(J141,Data!$A:$A,0),1)=0,"",INDEX(Data!$BR:$BR,MATCH(J141,Data!$A:$A,0),1)))</f>
        <v/>
      </c>
      <c r="J141" s="43" t="str" cm="1">
        <f t="array" aca="1" ref="J141" ca="1">IFERROR(_xlfn.SINGLE(INDEX(Data!$A$1:J$1009,_xlfn.AGGREGATE(15,6,(OFFSET(Data!$A$1,0,MATCH(J$6,Data!$1:$1,0)-1,1000,1)=IF(J$7="","Yes",J$7))/(OFFSET(Data!$A$1,0,MATCH(J$6,Data!$1:$1,0)-1,1000,1)=IF(J$7="","Yes",J$7))*ROW(Data!$C$1:$C$1009),ROW(J141)-ROW(J$7)),1)),"")</f>
        <v/>
      </c>
      <c r="K141" s="43" t="str">
        <f ca="1">IF(L141="","",IF(INDEX(Data!$BR:$BR,MATCH(L141,Data!$A:$A,0),1)=0,"",INDEX(Data!$BR:$BR,MATCH(L141,Data!$A:$A,0),1)))</f>
        <v/>
      </c>
      <c r="L141" s="43" t="str" cm="1">
        <f t="array" aca="1" ref="L141" ca="1">IFERROR(_xlfn.SINGLE(INDEX(Data!$A$1:L$1009,_xlfn.AGGREGATE(15,6,(OFFSET(Data!$A$1,0,MATCH(L$6,Data!$1:$1,0)-1,1000,1)=IF(L$7="","Yes",L$7))/(OFFSET(Data!$A$1,0,MATCH(L$6,Data!$1:$1,0)-1,1000,1)=IF(L$7="","Yes",L$7))*ROW(Data!$C$1:$C$1009),ROW(L141)-ROW(L$7)),1)),"")</f>
        <v/>
      </c>
      <c r="M141" s="43" t="str">
        <f ca="1">IF(N141="","",IF(INDEX(Data!$BR:$BR,MATCH(N141,Data!$A:$A,0),1)=0,"",INDEX(Data!$BR:$BR,MATCH(N141,Data!$A:$A,0),1)))</f>
        <v/>
      </c>
      <c r="N141" s="43" t="str" cm="1">
        <f t="array" aca="1" ref="N141" ca="1">IFERROR(_xlfn.SINGLE(INDEX(Data!$A$1:N$1009,_xlfn.AGGREGATE(15,6,(OFFSET(Data!$A$1,0,MATCH(N$6,Data!$1:$1,0)-1,1000,1)=IF(N$7="","Yes",N$7))/(OFFSET(Data!$A$1,0,MATCH(N$6,Data!$1:$1,0)-1,1000,1)=IF(N$7="","Yes",N$7))*ROW(Data!$C$1:$C$1009),ROW(N141)-ROW(N$7)),1)),"")</f>
        <v/>
      </c>
      <c r="O141" s="43" t="str">
        <f ca="1">IF(P141="","",IF(INDEX(Data!$BR:$BR,MATCH(P141,Data!$A:$A,0),1)=0,"",INDEX(Data!$BR:$BR,MATCH(P141,Data!$A:$A,0),1)))</f>
        <v/>
      </c>
      <c r="P141" s="43" t="str" cm="1">
        <f t="array" aca="1" ref="P141" ca="1">IFERROR(_xlfn.SINGLE(INDEX(Data!$A$1:Q$1009,_xlfn.AGGREGATE(15,6,(OFFSET(Data!$A$1,0,MATCH(P$6,Data!$1:$1,0)-1,1000,1)=IF(P$7="","Yes",P$7))/(OFFSET(Data!$A$1,0,MATCH(P$6,Data!$1:$1,0)-1,1000,1)=IF(P$7="","Yes",P$7))*ROW(Data!$C$1:$C$1009),ROW(P141)-ROW(P$7)),1)),"")</f>
        <v/>
      </c>
      <c r="Q141" s="43" t="str">
        <f ca="1">IF(R141="","",IF(INDEX(Data!$BR:$BR,MATCH(R141,Data!$A:$A,0),1)=0,"",INDEX(Data!$BR:$BR,MATCH(R141,Data!$A:$A,0),1)))</f>
        <v/>
      </c>
      <c r="R141" s="43" t="str" cm="1">
        <f t="array" aca="1" ref="R141" ca="1">IFERROR(_xlfn.SINGLE(INDEX(Data!$A$1:R$1009,_xlfn.AGGREGATE(15,6,(OFFSET(Data!$A$1,0,MATCH(R$6,Data!$1:$1,0)-1,1000,1)=IF(R$7="","Yes",R$7))/(OFFSET(Data!$A$1,0,MATCH(R$6,Data!$1:$1,0)-1,1000,1)=IF(R$7="","Yes",R$7))*ROW(Data!$C$1:$C$1009),ROW(R141)-ROW(R$7)),1)),"")</f>
        <v>Viceland</v>
      </c>
      <c r="S141" s="43" t="str">
        <f ca="1">IF(T141="","",IF(INDEX(Data!$BR:$BR,MATCH(T141,Data!$A:$A,0),1)=0,"",INDEX(Data!$BR:$BR,MATCH(T141,Data!$A:$A,0),1)))</f>
        <v/>
      </c>
      <c r="T141" s="43" t="str" cm="1">
        <f t="array" aca="1" ref="T141" ca="1">IFERROR(_xlfn.SINGLE(INDEX(Data!$A$1:S$1009,_xlfn.AGGREGATE(15,6,(OFFSET(Data!$A$1,0,MATCH(T$6,Data!$1:$1,0)-1,1000,1)=IF(T$7="","Yes",T$7))/(OFFSET(Data!$A$1,0,MATCH(T$6,Data!$1:$1,0)-1,1000,1)=IF(T$7="","Yes",T$7))*ROW(Data!$C$1:$C$1009),ROW(T141)-ROW(T$7)),1)),"")</f>
        <v>TV One</v>
      </c>
      <c r="U141" s="43" t="str">
        <f ca="1">IF(V141="","",IF(INDEX(Data!$BR:$BR,MATCH(V141,Data!$A:$A,0),1)=0,"",INDEX(Data!$BR:$BR,MATCH(V141,Data!$A:$A,0),1)))</f>
        <v/>
      </c>
      <c r="V141" s="43" t="str" cm="1">
        <f t="array" aca="1" ref="V141" ca="1">IFERROR(_xlfn.SINGLE(INDEX(Data!$A$1:T$1009,_xlfn.AGGREGATE(15,6,(OFFSET(Data!$A$1,0,MATCH(V$6,Data!$1:$1,0)-1,1000,1)=IF(V$7="","Yes",V$7))/(OFFSET(Data!$A$1,0,MATCH(V$6,Data!$1:$1,0)-1,1000,1)=IF(V$7="","Yes",V$7))*ROW(Data!$C$1:$C$1009),ROW(V141)-ROW(V$7)),1)),"")</f>
        <v>Sundance TV</v>
      </c>
      <c r="W141" s="43" t="str">
        <f ca="1">IF(X141="","",IF(INDEX(Data!$BR:$BR,MATCH(X141,Data!$A:$A,0),1)=0,"",INDEX(Data!$BR:$BR,MATCH(X141,Data!$A:$A,0),1)))</f>
        <v/>
      </c>
      <c r="X141" s="43" t="str" cm="1">
        <f t="array" aca="1" ref="X141" ca="1">IFERROR(_xlfn.SINGLE(INDEX(Data!$A$1:Y$1009,_xlfn.AGGREGATE(15,6,(OFFSET(Data!$A$1,0,MATCH(X$6,Data!$1:$1,0)-1,1000,1)=IF(X$7="","Yes",X$7))/(OFFSET(Data!$A$1,0,MATCH(X$6,Data!$1:$1,0)-1,1000,1)=IF(X$7="","Yes",X$7))*ROW(Data!$C$1:$C$1009),ROW(X141)-ROW(X$7)),1)),"")</f>
        <v/>
      </c>
      <c r="Y141" s="43" t="str">
        <f ca="1">IF(Z141="","",IF(INDEX(Data!$BR:$BR,MATCH(Z141,Data!$A:$A,0),1)=0,"",INDEX(Data!$BR:$BR,MATCH(Z141,Data!$A:$A,0),1)))</f>
        <v/>
      </c>
      <c r="Z141" s="43" t="str" cm="1">
        <f t="array" aca="1" ref="Z141" ca="1">IFERROR(_xlfn.SINGLE(INDEX(Data!$A$1:AA$1009,_xlfn.AGGREGATE(15,6,(OFFSET(Data!$A$1,0,MATCH(Z$6,Data!$1:$1,0)-1,1000,1)=IF(Z$7="","Yes",Z$7))/(OFFSET(Data!$A$1,0,MATCH(Z$6,Data!$1:$1,0)-1,1000,1)=IF(Z$7="","Yes",Z$7))*ROW(Data!$C$1:$C$1009),ROW(Z141)-ROW(Z$7)),1)),"")</f>
        <v/>
      </c>
      <c r="AA141" s="43" t="str">
        <f ca="1">IF(AB141="","",IF(INDEX(Data!$BR:$BR,MATCH(AB141,Data!$A:$A,0),1)=0,"",INDEX(Data!$BR:$BR,MATCH(AB141,Data!$A:$A,0),1)))</f>
        <v/>
      </c>
      <c r="AB141" s="43" t="str" cm="1">
        <f t="array" aca="1" ref="AB141" ca="1">IFERROR(_xlfn.SINGLE(INDEX(Data!$A$1:AC$1009,_xlfn.AGGREGATE(15,6,(OFFSET(Data!$A$1,0,MATCH(AB$6,Data!$1:$1,0)-1,1000,1)=IF(AB$7="","Yes",AB$7))/(OFFSET(Data!$A$1,0,MATCH(AB$6,Data!$1:$1,0)-1,1000,1)=IF(AB$7="","Yes",AB$7))*ROW(Data!$C$1:$C$1009),ROW(AB141)-ROW(AB$7)),1)),"")</f>
        <v/>
      </c>
      <c r="AC141" s="43" t="str">
        <f ca="1">IF(AD141="","",IF(INDEX(Data!$BR:$BR,MATCH(AD141,Data!$A:$A,0),1)=0,"",INDEX(Data!$BR:$BR,MATCH(AD141,Data!$A:$A,0),1)))</f>
        <v/>
      </c>
      <c r="AD141" s="43" t="str" cm="1">
        <f t="array" aca="1" ref="AD141" ca="1">IFERROR(_xlfn.SINGLE(INDEX(Data!$A$1:AE$1009,_xlfn.AGGREGATE(15,6,(OFFSET(Data!$A$1,0,MATCH(AD$6,Data!$1:$1,0)-1,1000,1)=IF(AD$7="","Yes",AD$7))/(OFFSET(Data!$A$1,0,MATCH(AD$6,Data!$1:$1,0)-1,1000,1)=IF(AD$7="","Yes",AD$7))*ROW(Data!$C$1:$C$1009),ROW(AD141)-ROW(AD$7)),1)),"")</f>
        <v/>
      </c>
      <c r="AE141" s="43" t="str">
        <f ca="1">IF(AF141="","",IF(INDEX(Data!$BR:$BR,MATCH(AF141,Data!$A:$A,0),1)=0,"",INDEX(Data!$BR:$BR,MATCH(AF141,Data!$A:$A,0),1)))</f>
        <v/>
      </c>
      <c r="AF141" s="43" t="str" cm="1">
        <f t="array" aca="1" ref="AF141" ca="1">IFERROR(_xlfn.SINGLE(INDEX(Data!$A$1:AM$1009,_xlfn.AGGREGATE(15,6,(OFFSET(Data!$A$1,0,MATCH(AF$6,Data!$1:$1,0)-1,1000,1)=IF(AF$7="","Yes",AF$7))/(OFFSET(Data!$A$1,0,MATCH(AF$6,Data!$1:$1,0)-1,1000,1)=IF(AF$7="","Yes",AF$7))*ROW(Data!$C$1:$C$1009),ROW(AF141)-ROW(AF$7)),1)),"")</f>
        <v/>
      </c>
      <c r="AG141" s="43" t="str">
        <f ca="1">IF(AH141="","",IF(INDEX(Data!$BR:$BR,MATCH(AH141,Data!$A:$A,0),1)=0,"",INDEX(Data!$BR:$BR,MATCH(AH141,Data!$A:$A,0),1)))</f>
        <v/>
      </c>
      <c r="AH141" s="43" t="str" cm="1">
        <f t="array" aca="1" ref="AH141" ca="1">IFERROR(_xlfn.SINGLE(INDEX(Data!$A$1:AO$1009,_xlfn.AGGREGATE(15,6,(OFFSET(Data!$A$1,0,MATCH(AH$6,Data!$1:$1,0)-1,1000,1)=IF(AH$7="","Yes",AH$7))/(OFFSET(Data!$A$1,0,MATCH(AH$6,Data!$1:$1,0)-1,1000,1)=IF(AH$7="","Yes",AH$7))*ROW(Data!$C$1:$C$1009),ROW(AH141)-ROW(AH$7)),1)),"")</f>
        <v/>
      </c>
      <c r="AI141" s="43" t="str">
        <f ca="1">IF(AJ141="","",IF(INDEX(Data!$BR:$BR,MATCH(AJ141,Data!$A:$A,0),1)=0,"",INDEX(Data!$BR:$BR,MATCH(AJ141,Data!$A:$A,0),1)))</f>
        <v/>
      </c>
      <c r="AJ141" s="43" t="str" cm="1">
        <f t="array" aca="1" ref="AJ141" ca="1">IFERROR(_xlfn.SINGLE(INDEX(Data!$A$1:AQ$1009,_xlfn.AGGREGATE(15,6,(OFFSET(Data!$A$1,0,MATCH(AJ$6,Data!$1:$1,0)-1,1000,1)=IF(AJ$7="","Yes",AJ$7))/(OFFSET(Data!$A$1,0,MATCH(AJ$6,Data!$1:$1,0)-1,1000,1)=IF(AJ$7="","Yes",AJ$7))*ROW(Data!$C$1:$C$1009),ROW(AJ141)-ROW(AJ$7)),1)),"")</f>
        <v/>
      </c>
      <c r="AK141" s="43" t="str">
        <f ca="1">IF(AL141="","",IF(INDEX(Data!$BR:$BR,MATCH(AL141,Data!$A:$A,0),1)=0,"",INDEX(Data!$BR:$BR,MATCH(AL141,Data!$A:$A,0),1)))</f>
        <v/>
      </c>
      <c r="AL141" s="43" t="str" cm="1">
        <f t="array" aca="1" ref="AL141" ca="1">IFERROR(_xlfn.SINGLE(INDEX(Data!$A$1:AS$1009,_xlfn.AGGREGATE(15,6,(OFFSET(Data!$A$1,0,MATCH(AL$6,Data!$1:$1,0)-1,1000,1)=IF(AL$7="","Yes",AL$7))/(OFFSET(Data!$A$1,0,MATCH(AL$6,Data!$1:$1,0)-1,1000,1)=IF(AL$7="","Yes",AL$7))*ROW(Data!$C$1:$C$1009),ROW(AL141)-ROW(AL$7)),1)),"")</f>
        <v/>
      </c>
      <c r="AM141" s="43" t="str">
        <f ca="1">IF(AN141="","",IF(INDEX(Data!$BR:$BR,MATCH(AN141,Data!$A:$A,0),1)=0,"",INDEX(Data!$BR:$BR,MATCH(AN141,Data!$A:$A,0),1)))</f>
        <v/>
      </c>
      <c r="AN141" s="43" t="str" cm="1">
        <f t="array" aca="1" ref="AN141" ca="1">IFERROR(_xlfn.SINGLE(INDEX(Data!$A$1:AU$1009,_xlfn.AGGREGATE(15,6,(OFFSET(Data!$A$1,0,MATCH(AN$6,Data!$1:$1,0)-1,1000,1)=IF(AN$7="","Yes",AN$7))/(OFFSET(Data!$A$1,0,MATCH(AN$6,Data!$1:$1,0)-1,1000,1)=IF(AN$7="","Yes",AN$7))*ROW(Data!$C$1:$C$1009),ROW(AN141)-ROW(AN$7)),1)),"")</f>
        <v/>
      </c>
    </row>
    <row r="142" spans="1:40" x14ac:dyDescent="0.4">
      <c r="A142" s="43" t="str">
        <f ca="1">IF(B142="","",IF(INDEX(Data!$BR:$BR,MATCH(B142,Data!$A:$A,0),1)=0,"",INDEX(Data!$BR:$BR,MATCH(B142,Data!$A:$A,0),1)))</f>
        <v/>
      </c>
      <c r="B142" s="43" t="str" cm="1">
        <f t="array" aca="1" ref="B142" ca="1">IFERROR(_xlfn.SINGLE(INDEX(Data!A$1:$A$1007,_xlfn.AGGREGATE(15,6,(OFFSET(Data!$A$1,0,MATCH(B$6,Data!$1:$1,0)-1,1000,1)=IF(B$7="","Yes",B$7))/(OFFSET(Data!$A$1,0,MATCH(B$6,Data!$1:$1,0)-1,1000,1)=IF(B$7="","Yes",B$7))*ROW(Data!$C$1:$C$1007),ROW(B142)-ROW(B$7)),1)),"")</f>
        <v/>
      </c>
      <c r="C142" s="43" t="str">
        <f ca="1">IF(D142="","",IF(INDEX(Data!$BR:$BR,MATCH(D142,Data!$A:$A,0),1)=0,"",INDEX(Data!$BR:$BR,MATCH(D142,Data!$A:$A,0),1)))</f>
        <v/>
      </c>
      <c r="D142" s="43" t="str" cm="1">
        <f t="array" aca="1" ref="D142" ca="1">IFERROR(_xlfn.SINGLE(INDEX(Data!$A$1:C$1007,_xlfn.AGGREGATE(15,6,(OFFSET(Data!$A$1,0,MATCH(D$6,Data!$1:$1,0)-1,1000,1)=IF(D$7="","Yes",D$7))/(OFFSET(Data!$A$1,0,MATCH(D$6,Data!$1:$1,0)-1,1000,1)=IF(D$7="","Yes",D$7))*ROW(Data!$C$1:$C$1007),ROW(D142)-ROW(D$7)),1)),"")</f>
        <v/>
      </c>
      <c r="E142" s="43" t="str">
        <f ca="1">IF(F142="","",IF(INDEX(Data!$BR:$BR,MATCH(F142,Data!$A:$A,0),1)=0,"",INDEX(Data!$BR:$BR,MATCH(F142,Data!$A:$A,0),1)))</f>
        <v/>
      </c>
      <c r="F142" s="43" t="str" cm="1">
        <f t="array" aca="1" ref="F142" ca="1">IFERROR(_xlfn.SINGLE(INDEX(Data!$A$1:E$1009,_xlfn.AGGREGATE(15,6,(OFFSET(Data!$A$1,0,MATCH(F$6,Data!$1:$1,0)-1,1000,1)=IF(F$7="","Yes",F$7))/(OFFSET(Data!$A$1,0,MATCH(F$6,Data!$1:$1,0)-1,1000,1)=IF(F$7="","Yes",F$7))*ROW(Data!$C$1:$C$1009),ROW(F142)-ROW(F$7)),1)),"")</f>
        <v/>
      </c>
      <c r="G142" s="43" t="str">
        <f ca="1">IF(H142="","",IF(INDEX(Data!$BR:$BR,MATCH(H142,Data!$A:$A,0),1)=0,"",INDEX(Data!$BR:$BR,MATCH(H142,Data!$A:$A,0),1)))</f>
        <v/>
      </c>
      <c r="H142" s="43" t="str" cm="1">
        <f t="array" aca="1" ref="H142" ca="1">IFERROR(_xlfn.SINGLE(INDEX(Data!$A$1:G$1009,_xlfn.AGGREGATE(15,6,(OFFSET(Data!$A$1,0,MATCH(H$6,Data!$1:$1,0)-1,1000,1)=IF(H$7="","Yes",H$7))/(OFFSET(Data!$A$1,0,MATCH(H$6,Data!$1:$1,0)-1,1000,1)=IF(H$7="","Yes",H$7))*ROW(Data!$C$1:$C$1009),ROW(H142)-ROW(H$7)),1)),"")</f>
        <v/>
      </c>
      <c r="I142" s="43" t="str">
        <f ca="1">IF(J142="","",IF(INDEX(Data!$BR:$BR,MATCH(J142,Data!$A:$A,0),1)=0,"",INDEX(Data!$BR:$BR,MATCH(J142,Data!$A:$A,0),1)))</f>
        <v/>
      </c>
      <c r="J142" s="43" t="str" cm="1">
        <f t="array" aca="1" ref="J142" ca="1">IFERROR(_xlfn.SINGLE(INDEX(Data!$A$1:J$1009,_xlfn.AGGREGATE(15,6,(OFFSET(Data!$A$1,0,MATCH(J$6,Data!$1:$1,0)-1,1000,1)=IF(J$7="","Yes",J$7))/(OFFSET(Data!$A$1,0,MATCH(J$6,Data!$1:$1,0)-1,1000,1)=IF(J$7="","Yes",J$7))*ROW(Data!$C$1:$C$1009),ROW(J142)-ROW(J$7)),1)),"")</f>
        <v/>
      </c>
      <c r="K142" s="43" t="str">
        <f ca="1">IF(L142="","",IF(INDEX(Data!$BR:$BR,MATCH(L142,Data!$A:$A,0),1)=0,"",INDEX(Data!$BR:$BR,MATCH(L142,Data!$A:$A,0),1)))</f>
        <v/>
      </c>
      <c r="L142" s="43" t="str" cm="1">
        <f t="array" aca="1" ref="L142" ca="1">IFERROR(_xlfn.SINGLE(INDEX(Data!$A$1:L$1009,_xlfn.AGGREGATE(15,6,(OFFSET(Data!$A$1,0,MATCH(L$6,Data!$1:$1,0)-1,1000,1)=IF(L$7="","Yes",L$7))/(OFFSET(Data!$A$1,0,MATCH(L$6,Data!$1:$1,0)-1,1000,1)=IF(L$7="","Yes",L$7))*ROW(Data!$C$1:$C$1009),ROW(L142)-ROW(L$7)),1)),"")</f>
        <v/>
      </c>
      <c r="M142" s="43" t="str">
        <f ca="1">IF(N142="","",IF(INDEX(Data!$BR:$BR,MATCH(N142,Data!$A:$A,0),1)=0,"",INDEX(Data!$BR:$BR,MATCH(N142,Data!$A:$A,0),1)))</f>
        <v/>
      </c>
      <c r="N142" s="43" t="str" cm="1">
        <f t="array" aca="1" ref="N142" ca="1">IFERROR(_xlfn.SINGLE(INDEX(Data!$A$1:N$1009,_xlfn.AGGREGATE(15,6,(OFFSET(Data!$A$1,0,MATCH(N$6,Data!$1:$1,0)-1,1000,1)=IF(N$7="","Yes",N$7))/(OFFSET(Data!$A$1,0,MATCH(N$6,Data!$1:$1,0)-1,1000,1)=IF(N$7="","Yes",N$7))*ROW(Data!$C$1:$C$1009),ROW(N142)-ROW(N$7)),1)),"")</f>
        <v/>
      </c>
      <c r="O142" s="43" t="str">
        <f ca="1">IF(P142="","",IF(INDEX(Data!$BR:$BR,MATCH(P142,Data!$A:$A,0),1)=0,"",INDEX(Data!$BR:$BR,MATCH(P142,Data!$A:$A,0),1)))</f>
        <v/>
      </c>
      <c r="P142" s="43" t="str" cm="1">
        <f t="array" aca="1" ref="P142" ca="1">IFERROR(_xlfn.SINGLE(INDEX(Data!$A$1:Q$1009,_xlfn.AGGREGATE(15,6,(OFFSET(Data!$A$1,0,MATCH(P$6,Data!$1:$1,0)-1,1000,1)=IF(P$7="","Yes",P$7))/(OFFSET(Data!$A$1,0,MATCH(P$6,Data!$1:$1,0)-1,1000,1)=IF(P$7="","Yes",P$7))*ROW(Data!$C$1:$C$1009),ROW(P142)-ROW(P$7)),1)),"")</f>
        <v/>
      </c>
      <c r="Q142" s="43" t="str">
        <f ca="1">IF(R142="","",IF(INDEX(Data!$BR:$BR,MATCH(R142,Data!$A:$A,0),1)=0,"",INDEX(Data!$BR:$BR,MATCH(R142,Data!$A:$A,0),1)))</f>
        <v/>
      </c>
      <c r="R142" s="43" t="str" cm="1">
        <f t="array" aca="1" ref="R142" ca="1">IFERROR(_xlfn.SINGLE(INDEX(Data!$A$1:R$1009,_xlfn.AGGREGATE(15,6,(OFFSET(Data!$A$1,0,MATCH(R$6,Data!$1:$1,0)-1,1000,1)=IF(R$7="","Yes",R$7))/(OFFSET(Data!$A$1,0,MATCH(R$6,Data!$1:$1,0)-1,1000,1)=IF(R$7="","Yes",R$7))*ROW(Data!$C$1:$C$1009),ROW(R142)-ROW(R$7)),1)),"")</f>
        <v>We TV</v>
      </c>
      <c r="S142" s="43" t="str">
        <f ca="1">IF(T142="","",IF(INDEX(Data!$BR:$BR,MATCH(T142,Data!$A:$A,0),1)=0,"",INDEX(Data!$BR:$BR,MATCH(T142,Data!$A:$A,0),1)))</f>
        <v/>
      </c>
      <c r="T142" s="43" t="str" cm="1">
        <f t="array" aca="1" ref="T142" ca="1">IFERROR(_xlfn.SINGLE(INDEX(Data!$A$1:S$1009,_xlfn.AGGREGATE(15,6,(OFFSET(Data!$A$1,0,MATCH(T$6,Data!$1:$1,0)-1,1000,1)=IF(T$7="","Yes",T$7))/(OFFSET(Data!$A$1,0,MATCH(T$6,Data!$1:$1,0)-1,1000,1)=IF(T$7="","Yes",T$7))*ROW(Data!$C$1:$C$1009),ROW(T142)-ROW(T$7)),1)),"")</f>
        <v>TVG</v>
      </c>
      <c r="U142" s="43" t="str">
        <f ca="1">IF(V142="","",IF(INDEX(Data!$BR:$BR,MATCH(V142,Data!$A:$A,0),1)=0,"",INDEX(Data!$BR:$BR,MATCH(V142,Data!$A:$A,0),1)))</f>
        <v/>
      </c>
      <c r="V142" s="43" t="str" cm="1">
        <f t="array" aca="1" ref="V142" ca="1">IFERROR(_xlfn.SINGLE(INDEX(Data!$A$1:T$1009,_xlfn.AGGREGATE(15,6,(OFFSET(Data!$A$1,0,MATCH(V$6,Data!$1:$1,0)-1,1000,1)=IF(V$7="","Yes",V$7))/(OFFSET(Data!$A$1,0,MATCH(V$6,Data!$1:$1,0)-1,1000,1)=IF(V$7="","Yes",V$7))*ROW(Data!$C$1:$C$1009),ROW(V142)-ROW(V$7)),1)),"")</f>
        <v>Syfy</v>
      </c>
      <c r="W142" s="43" t="str">
        <f ca="1">IF(X142="","",IF(INDEX(Data!$BR:$BR,MATCH(X142,Data!$A:$A,0),1)=0,"",INDEX(Data!$BR:$BR,MATCH(X142,Data!$A:$A,0),1)))</f>
        <v/>
      </c>
      <c r="X142" s="43" t="str" cm="1">
        <f t="array" aca="1" ref="X142" ca="1">IFERROR(_xlfn.SINGLE(INDEX(Data!$A$1:Y$1009,_xlfn.AGGREGATE(15,6,(OFFSET(Data!$A$1,0,MATCH(X$6,Data!$1:$1,0)-1,1000,1)=IF(X$7="","Yes",X$7))/(OFFSET(Data!$A$1,0,MATCH(X$6,Data!$1:$1,0)-1,1000,1)=IF(X$7="","Yes",X$7))*ROW(Data!$C$1:$C$1009),ROW(X142)-ROW(X$7)),1)),"")</f>
        <v/>
      </c>
      <c r="Y142" s="43" t="str">
        <f ca="1">IF(Z142="","",IF(INDEX(Data!$BR:$BR,MATCH(Z142,Data!$A:$A,0),1)=0,"",INDEX(Data!$BR:$BR,MATCH(Z142,Data!$A:$A,0),1)))</f>
        <v/>
      </c>
      <c r="Z142" s="43" t="str" cm="1">
        <f t="array" aca="1" ref="Z142" ca="1">IFERROR(_xlfn.SINGLE(INDEX(Data!$A$1:AA$1009,_xlfn.AGGREGATE(15,6,(OFFSET(Data!$A$1,0,MATCH(Z$6,Data!$1:$1,0)-1,1000,1)=IF(Z$7="","Yes",Z$7))/(OFFSET(Data!$A$1,0,MATCH(Z$6,Data!$1:$1,0)-1,1000,1)=IF(Z$7="","Yes",Z$7))*ROW(Data!$C$1:$C$1009),ROW(Z142)-ROW(Z$7)),1)),"")</f>
        <v/>
      </c>
      <c r="AA142" s="43" t="str">
        <f ca="1">IF(AB142="","",IF(INDEX(Data!$BR:$BR,MATCH(AB142,Data!$A:$A,0),1)=0,"",INDEX(Data!$BR:$BR,MATCH(AB142,Data!$A:$A,0),1)))</f>
        <v/>
      </c>
      <c r="AB142" s="43" t="str" cm="1">
        <f t="array" aca="1" ref="AB142" ca="1">IFERROR(_xlfn.SINGLE(INDEX(Data!$A$1:AC$1009,_xlfn.AGGREGATE(15,6,(OFFSET(Data!$A$1,0,MATCH(AB$6,Data!$1:$1,0)-1,1000,1)=IF(AB$7="","Yes",AB$7))/(OFFSET(Data!$A$1,0,MATCH(AB$6,Data!$1:$1,0)-1,1000,1)=IF(AB$7="","Yes",AB$7))*ROW(Data!$C$1:$C$1009),ROW(AB142)-ROW(AB$7)),1)),"")</f>
        <v/>
      </c>
      <c r="AC142" s="43" t="str">
        <f ca="1">IF(AD142="","",IF(INDEX(Data!$BR:$BR,MATCH(AD142,Data!$A:$A,0),1)=0,"",INDEX(Data!$BR:$BR,MATCH(AD142,Data!$A:$A,0),1)))</f>
        <v/>
      </c>
      <c r="AD142" s="43" t="str" cm="1">
        <f t="array" aca="1" ref="AD142" ca="1">IFERROR(_xlfn.SINGLE(INDEX(Data!$A$1:AE$1009,_xlfn.AGGREGATE(15,6,(OFFSET(Data!$A$1,0,MATCH(AD$6,Data!$1:$1,0)-1,1000,1)=IF(AD$7="","Yes",AD$7))/(OFFSET(Data!$A$1,0,MATCH(AD$6,Data!$1:$1,0)-1,1000,1)=IF(AD$7="","Yes",AD$7))*ROW(Data!$C$1:$C$1009),ROW(AD142)-ROW(AD$7)),1)),"")</f>
        <v/>
      </c>
      <c r="AE142" s="43" t="str">
        <f ca="1">IF(AF142="","",IF(INDEX(Data!$BR:$BR,MATCH(AF142,Data!$A:$A,0),1)=0,"",INDEX(Data!$BR:$BR,MATCH(AF142,Data!$A:$A,0),1)))</f>
        <v/>
      </c>
      <c r="AF142" s="43" t="str" cm="1">
        <f t="array" aca="1" ref="AF142" ca="1">IFERROR(_xlfn.SINGLE(INDEX(Data!$A$1:AM$1009,_xlfn.AGGREGATE(15,6,(OFFSET(Data!$A$1,0,MATCH(AF$6,Data!$1:$1,0)-1,1000,1)=IF(AF$7="","Yes",AF$7))/(OFFSET(Data!$A$1,0,MATCH(AF$6,Data!$1:$1,0)-1,1000,1)=IF(AF$7="","Yes",AF$7))*ROW(Data!$C$1:$C$1009),ROW(AF142)-ROW(AF$7)),1)),"")</f>
        <v/>
      </c>
      <c r="AG142" s="43" t="str">
        <f ca="1">IF(AH142="","",IF(INDEX(Data!$BR:$BR,MATCH(AH142,Data!$A:$A,0),1)=0,"",INDEX(Data!$BR:$BR,MATCH(AH142,Data!$A:$A,0),1)))</f>
        <v/>
      </c>
      <c r="AH142" s="43" t="str" cm="1">
        <f t="array" aca="1" ref="AH142" ca="1">IFERROR(_xlfn.SINGLE(INDEX(Data!$A$1:AO$1009,_xlfn.AGGREGATE(15,6,(OFFSET(Data!$A$1,0,MATCH(AH$6,Data!$1:$1,0)-1,1000,1)=IF(AH$7="","Yes",AH$7))/(OFFSET(Data!$A$1,0,MATCH(AH$6,Data!$1:$1,0)-1,1000,1)=IF(AH$7="","Yes",AH$7))*ROW(Data!$C$1:$C$1009),ROW(AH142)-ROW(AH$7)),1)),"")</f>
        <v/>
      </c>
      <c r="AI142" s="43" t="str">
        <f ca="1">IF(AJ142="","",IF(INDEX(Data!$BR:$BR,MATCH(AJ142,Data!$A:$A,0),1)=0,"",INDEX(Data!$BR:$BR,MATCH(AJ142,Data!$A:$A,0),1)))</f>
        <v/>
      </c>
      <c r="AJ142" s="43" t="str" cm="1">
        <f t="array" aca="1" ref="AJ142" ca="1">IFERROR(_xlfn.SINGLE(INDEX(Data!$A$1:AQ$1009,_xlfn.AGGREGATE(15,6,(OFFSET(Data!$A$1,0,MATCH(AJ$6,Data!$1:$1,0)-1,1000,1)=IF(AJ$7="","Yes",AJ$7))/(OFFSET(Data!$A$1,0,MATCH(AJ$6,Data!$1:$1,0)-1,1000,1)=IF(AJ$7="","Yes",AJ$7))*ROW(Data!$C$1:$C$1009),ROW(AJ142)-ROW(AJ$7)),1)),"")</f>
        <v/>
      </c>
      <c r="AK142" s="43" t="str">
        <f ca="1">IF(AL142="","",IF(INDEX(Data!$BR:$BR,MATCH(AL142,Data!$A:$A,0),1)=0,"",INDEX(Data!$BR:$BR,MATCH(AL142,Data!$A:$A,0),1)))</f>
        <v/>
      </c>
      <c r="AL142" s="43" t="str" cm="1">
        <f t="array" aca="1" ref="AL142" ca="1">IFERROR(_xlfn.SINGLE(INDEX(Data!$A$1:AS$1009,_xlfn.AGGREGATE(15,6,(OFFSET(Data!$A$1,0,MATCH(AL$6,Data!$1:$1,0)-1,1000,1)=IF(AL$7="","Yes",AL$7))/(OFFSET(Data!$A$1,0,MATCH(AL$6,Data!$1:$1,0)-1,1000,1)=IF(AL$7="","Yes",AL$7))*ROW(Data!$C$1:$C$1009),ROW(AL142)-ROW(AL$7)),1)),"")</f>
        <v/>
      </c>
      <c r="AM142" s="43" t="str">
        <f ca="1">IF(AN142="","",IF(INDEX(Data!$BR:$BR,MATCH(AN142,Data!$A:$A,0),1)=0,"",INDEX(Data!$BR:$BR,MATCH(AN142,Data!$A:$A,0),1)))</f>
        <v/>
      </c>
      <c r="AN142" s="43" t="str" cm="1">
        <f t="array" aca="1" ref="AN142" ca="1">IFERROR(_xlfn.SINGLE(INDEX(Data!$A$1:AU$1009,_xlfn.AGGREGATE(15,6,(OFFSET(Data!$A$1,0,MATCH(AN$6,Data!$1:$1,0)-1,1000,1)=IF(AN$7="","Yes",AN$7))/(OFFSET(Data!$A$1,0,MATCH(AN$6,Data!$1:$1,0)-1,1000,1)=IF(AN$7="","Yes",AN$7))*ROW(Data!$C$1:$C$1009),ROW(AN142)-ROW(AN$7)),1)),"")</f>
        <v/>
      </c>
    </row>
    <row r="143" spans="1:40" x14ac:dyDescent="0.4">
      <c r="A143" s="43" t="str">
        <f ca="1">IF(B143="","",IF(INDEX(Data!$BR:$BR,MATCH(B143,Data!$A:$A,0),1)=0,"",INDEX(Data!$BR:$BR,MATCH(B143,Data!$A:$A,0),1)))</f>
        <v/>
      </c>
      <c r="B143" s="43" t="str" cm="1">
        <f t="array" aca="1" ref="B143" ca="1">IFERROR(_xlfn.SINGLE(INDEX(Data!A$1:$A$1007,_xlfn.AGGREGATE(15,6,(OFFSET(Data!$A$1,0,MATCH(B$6,Data!$1:$1,0)-1,1000,1)=IF(B$7="","Yes",B$7))/(OFFSET(Data!$A$1,0,MATCH(B$6,Data!$1:$1,0)-1,1000,1)=IF(B$7="","Yes",B$7))*ROW(Data!$C$1:$C$1007),ROW(B143)-ROW(B$7)),1)),"")</f>
        <v/>
      </c>
      <c r="C143" s="43" t="str">
        <f ca="1">IF(D143="","",IF(INDEX(Data!$BR:$BR,MATCH(D143,Data!$A:$A,0),1)=0,"",INDEX(Data!$BR:$BR,MATCH(D143,Data!$A:$A,0),1)))</f>
        <v/>
      </c>
      <c r="D143" s="43" t="str" cm="1">
        <f t="array" aca="1" ref="D143" ca="1">IFERROR(_xlfn.SINGLE(INDEX(Data!$A$1:C$1007,_xlfn.AGGREGATE(15,6,(OFFSET(Data!$A$1,0,MATCH(D$6,Data!$1:$1,0)-1,1000,1)=IF(D$7="","Yes",D$7))/(OFFSET(Data!$A$1,0,MATCH(D$6,Data!$1:$1,0)-1,1000,1)=IF(D$7="","Yes",D$7))*ROW(Data!$C$1:$C$1007),ROW(D143)-ROW(D$7)),1)),"")</f>
        <v/>
      </c>
      <c r="E143" s="43" t="str">
        <f ca="1">IF(F143="","",IF(INDEX(Data!$BR:$BR,MATCH(F143,Data!$A:$A,0),1)=0,"",INDEX(Data!$BR:$BR,MATCH(F143,Data!$A:$A,0),1)))</f>
        <v/>
      </c>
      <c r="F143" s="43" t="str" cm="1">
        <f t="array" aca="1" ref="F143" ca="1">IFERROR(_xlfn.SINGLE(INDEX(Data!$A$1:E$1009,_xlfn.AGGREGATE(15,6,(OFFSET(Data!$A$1,0,MATCH(F$6,Data!$1:$1,0)-1,1000,1)=IF(F$7="","Yes",F$7))/(OFFSET(Data!$A$1,0,MATCH(F$6,Data!$1:$1,0)-1,1000,1)=IF(F$7="","Yes",F$7))*ROW(Data!$C$1:$C$1009),ROW(F143)-ROW(F$7)),1)),"")</f>
        <v/>
      </c>
      <c r="G143" s="43" t="str">
        <f ca="1">IF(H143="","",IF(INDEX(Data!$BR:$BR,MATCH(H143,Data!$A:$A,0),1)=0,"",INDEX(Data!$BR:$BR,MATCH(H143,Data!$A:$A,0),1)))</f>
        <v/>
      </c>
      <c r="H143" s="43" t="str" cm="1">
        <f t="array" aca="1" ref="H143" ca="1">IFERROR(_xlfn.SINGLE(INDEX(Data!$A$1:G$1009,_xlfn.AGGREGATE(15,6,(OFFSET(Data!$A$1,0,MATCH(H$6,Data!$1:$1,0)-1,1000,1)=IF(H$7="","Yes",H$7))/(OFFSET(Data!$A$1,0,MATCH(H$6,Data!$1:$1,0)-1,1000,1)=IF(H$7="","Yes",H$7))*ROW(Data!$C$1:$C$1009),ROW(H143)-ROW(H$7)),1)),"")</f>
        <v/>
      </c>
      <c r="I143" s="43" t="str">
        <f ca="1">IF(J143="","",IF(INDEX(Data!$BR:$BR,MATCH(J143,Data!$A:$A,0),1)=0,"",INDEX(Data!$BR:$BR,MATCH(J143,Data!$A:$A,0),1)))</f>
        <v/>
      </c>
      <c r="J143" s="43" t="str" cm="1">
        <f t="array" aca="1" ref="J143" ca="1">IFERROR(_xlfn.SINGLE(INDEX(Data!$A$1:J$1009,_xlfn.AGGREGATE(15,6,(OFFSET(Data!$A$1,0,MATCH(J$6,Data!$1:$1,0)-1,1000,1)=IF(J$7="","Yes",J$7))/(OFFSET(Data!$A$1,0,MATCH(J$6,Data!$1:$1,0)-1,1000,1)=IF(J$7="","Yes",J$7))*ROW(Data!$C$1:$C$1009),ROW(J143)-ROW(J$7)),1)),"")</f>
        <v/>
      </c>
      <c r="K143" s="43" t="str">
        <f ca="1">IF(L143="","",IF(INDEX(Data!$BR:$BR,MATCH(L143,Data!$A:$A,0),1)=0,"",INDEX(Data!$BR:$BR,MATCH(L143,Data!$A:$A,0),1)))</f>
        <v/>
      </c>
      <c r="L143" s="43" t="str" cm="1">
        <f t="array" aca="1" ref="L143" ca="1">IFERROR(_xlfn.SINGLE(INDEX(Data!$A$1:L$1009,_xlfn.AGGREGATE(15,6,(OFFSET(Data!$A$1,0,MATCH(L$6,Data!$1:$1,0)-1,1000,1)=IF(L$7="","Yes",L$7))/(OFFSET(Data!$A$1,0,MATCH(L$6,Data!$1:$1,0)-1,1000,1)=IF(L$7="","Yes",L$7))*ROW(Data!$C$1:$C$1009),ROW(L143)-ROW(L$7)),1)),"")</f>
        <v/>
      </c>
      <c r="M143" s="43" t="str">
        <f ca="1">IF(N143="","",IF(INDEX(Data!$BR:$BR,MATCH(N143,Data!$A:$A,0),1)=0,"",INDEX(Data!$BR:$BR,MATCH(N143,Data!$A:$A,0),1)))</f>
        <v/>
      </c>
      <c r="N143" s="43" t="str" cm="1">
        <f t="array" aca="1" ref="N143" ca="1">IFERROR(_xlfn.SINGLE(INDEX(Data!$A$1:N$1009,_xlfn.AGGREGATE(15,6,(OFFSET(Data!$A$1,0,MATCH(N$6,Data!$1:$1,0)-1,1000,1)=IF(N$7="","Yes",N$7))/(OFFSET(Data!$A$1,0,MATCH(N$6,Data!$1:$1,0)-1,1000,1)=IF(N$7="","Yes",N$7))*ROW(Data!$C$1:$C$1009),ROW(N143)-ROW(N$7)),1)),"")</f>
        <v/>
      </c>
      <c r="O143" s="43" t="str">
        <f ca="1">IF(P143="","",IF(INDEX(Data!$BR:$BR,MATCH(P143,Data!$A:$A,0),1)=0,"",INDEX(Data!$BR:$BR,MATCH(P143,Data!$A:$A,0),1)))</f>
        <v/>
      </c>
      <c r="P143" s="43" t="str" cm="1">
        <f t="array" aca="1" ref="P143" ca="1">IFERROR(_xlfn.SINGLE(INDEX(Data!$A$1:Q$1009,_xlfn.AGGREGATE(15,6,(OFFSET(Data!$A$1,0,MATCH(P$6,Data!$1:$1,0)-1,1000,1)=IF(P$7="","Yes",P$7))/(OFFSET(Data!$A$1,0,MATCH(P$6,Data!$1:$1,0)-1,1000,1)=IF(P$7="","Yes",P$7))*ROW(Data!$C$1:$C$1009),ROW(P143)-ROW(P$7)),1)),"")</f>
        <v/>
      </c>
      <c r="Q143" s="43" t="str">
        <f ca="1">IF(R143="","",IF(INDEX(Data!$BR:$BR,MATCH(R143,Data!$A:$A,0),1)=0,"",INDEX(Data!$BR:$BR,MATCH(R143,Data!$A:$A,0),1)))</f>
        <v/>
      </c>
      <c r="R143" s="43" t="str" cm="1">
        <f t="array" aca="1" ref="R143" ca="1">IFERROR(_xlfn.SINGLE(INDEX(Data!$A$1:R$1009,_xlfn.AGGREGATE(15,6,(OFFSET(Data!$A$1,0,MATCH(R$6,Data!$1:$1,0)-1,1000,1)=IF(R$7="","Yes",R$7))/(OFFSET(Data!$A$1,0,MATCH(R$6,Data!$1:$1,0)-1,1000,1)=IF(R$7="","Yes",R$7))*ROW(Data!$C$1:$C$1009),ROW(R143)-ROW(R$7)),1)),"")</f>
        <v>Weather Channel</v>
      </c>
      <c r="S143" s="43" t="str">
        <f ca="1">IF(T143="","",IF(INDEX(Data!$BR:$BR,MATCH(T143,Data!$A:$A,0),1)=0,"",INDEX(Data!$BR:$BR,MATCH(T143,Data!$A:$A,0),1)))</f>
        <v/>
      </c>
      <c r="T143" s="43" t="str" cm="1">
        <f t="array" aca="1" ref="T143" ca="1">IFERROR(_xlfn.SINGLE(INDEX(Data!$A$1:S$1009,_xlfn.AGGREGATE(15,6,(OFFSET(Data!$A$1,0,MATCH(T$6,Data!$1:$1,0)-1,1000,1)=IF(T$7="","Yes",T$7))/(OFFSET(Data!$A$1,0,MATCH(T$6,Data!$1:$1,0)-1,1000,1)=IF(T$7="","Yes",T$7))*ROW(Data!$C$1:$C$1009),ROW(T143)-ROW(T$7)),1)),"")</f>
        <v>Unimas</v>
      </c>
      <c r="U143" s="43" t="str">
        <f ca="1">IF(V143="","",IF(INDEX(Data!$BR:$BR,MATCH(V143,Data!$A:$A,0),1)=0,"",INDEX(Data!$BR:$BR,MATCH(V143,Data!$A:$A,0),1)))</f>
        <v/>
      </c>
      <c r="V143" s="43" t="str" cm="1">
        <f t="array" aca="1" ref="V143" ca="1">IFERROR(_xlfn.SINGLE(INDEX(Data!$A$1:T$1009,_xlfn.AGGREGATE(15,6,(OFFSET(Data!$A$1,0,MATCH(V$6,Data!$1:$1,0)-1,1000,1)=IF(V$7="","Yes",V$7))/(OFFSET(Data!$A$1,0,MATCH(V$6,Data!$1:$1,0)-1,1000,1)=IF(V$7="","Yes",V$7))*ROW(Data!$C$1:$C$1009),ROW(V143)-ROW(V$7)),1)),"")</f>
        <v>Tastemade</v>
      </c>
      <c r="W143" s="43" t="str">
        <f ca="1">IF(X143="","",IF(INDEX(Data!$BR:$BR,MATCH(X143,Data!$A:$A,0),1)=0,"",INDEX(Data!$BR:$BR,MATCH(X143,Data!$A:$A,0),1)))</f>
        <v/>
      </c>
      <c r="X143" s="43" t="str" cm="1">
        <f t="array" aca="1" ref="X143" ca="1">IFERROR(_xlfn.SINGLE(INDEX(Data!$A$1:Y$1009,_xlfn.AGGREGATE(15,6,(OFFSET(Data!$A$1,0,MATCH(X$6,Data!$1:$1,0)-1,1000,1)=IF(X$7="","Yes",X$7))/(OFFSET(Data!$A$1,0,MATCH(X$6,Data!$1:$1,0)-1,1000,1)=IF(X$7="","Yes",X$7))*ROW(Data!$C$1:$C$1009),ROW(X143)-ROW(X$7)),1)),"")</f>
        <v/>
      </c>
      <c r="Y143" s="43" t="str">
        <f ca="1">IF(Z143="","",IF(INDEX(Data!$BR:$BR,MATCH(Z143,Data!$A:$A,0),1)=0,"",INDEX(Data!$BR:$BR,MATCH(Z143,Data!$A:$A,0),1)))</f>
        <v/>
      </c>
      <c r="Z143" s="43" t="str" cm="1">
        <f t="array" aca="1" ref="Z143" ca="1">IFERROR(_xlfn.SINGLE(INDEX(Data!$A$1:AA$1009,_xlfn.AGGREGATE(15,6,(OFFSET(Data!$A$1,0,MATCH(Z$6,Data!$1:$1,0)-1,1000,1)=IF(Z$7="","Yes",Z$7))/(OFFSET(Data!$A$1,0,MATCH(Z$6,Data!$1:$1,0)-1,1000,1)=IF(Z$7="","Yes",Z$7))*ROW(Data!$C$1:$C$1009),ROW(Z143)-ROW(Z$7)),1)),"")</f>
        <v/>
      </c>
      <c r="AA143" s="43" t="str">
        <f ca="1">IF(AB143="","",IF(INDEX(Data!$BR:$BR,MATCH(AB143,Data!$A:$A,0),1)=0,"",INDEX(Data!$BR:$BR,MATCH(AB143,Data!$A:$A,0),1)))</f>
        <v/>
      </c>
      <c r="AB143" s="43" t="str" cm="1">
        <f t="array" aca="1" ref="AB143" ca="1">IFERROR(_xlfn.SINGLE(INDEX(Data!$A$1:AC$1009,_xlfn.AGGREGATE(15,6,(OFFSET(Data!$A$1,0,MATCH(AB$6,Data!$1:$1,0)-1,1000,1)=IF(AB$7="","Yes",AB$7))/(OFFSET(Data!$A$1,0,MATCH(AB$6,Data!$1:$1,0)-1,1000,1)=IF(AB$7="","Yes",AB$7))*ROW(Data!$C$1:$C$1009),ROW(AB143)-ROW(AB$7)),1)),"")</f>
        <v/>
      </c>
      <c r="AC143" s="43" t="str">
        <f ca="1">IF(AD143="","",IF(INDEX(Data!$BR:$BR,MATCH(AD143,Data!$A:$A,0),1)=0,"",INDEX(Data!$BR:$BR,MATCH(AD143,Data!$A:$A,0),1)))</f>
        <v/>
      </c>
      <c r="AD143" s="43" t="str" cm="1">
        <f t="array" aca="1" ref="AD143" ca="1">IFERROR(_xlfn.SINGLE(INDEX(Data!$A$1:AE$1009,_xlfn.AGGREGATE(15,6,(OFFSET(Data!$A$1,0,MATCH(AD$6,Data!$1:$1,0)-1,1000,1)=IF(AD$7="","Yes",AD$7))/(OFFSET(Data!$A$1,0,MATCH(AD$6,Data!$1:$1,0)-1,1000,1)=IF(AD$7="","Yes",AD$7))*ROW(Data!$C$1:$C$1009),ROW(AD143)-ROW(AD$7)),1)),"")</f>
        <v/>
      </c>
      <c r="AE143" s="43" t="str">
        <f ca="1">IF(AF143="","",IF(INDEX(Data!$BR:$BR,MATCH(AF143,Data!$A:$A,0),1)=0,"",INDEX(Data!$BR:$BR,MATCH(AF143,Data!$A:$A,0),1)))</f>
        <v/>
      </c>
      <c r="AF143" s="43" t="str" cm="1">
        <f t="array" aca="1" ref="AF143" ca="1">IFERROR(_xlfn.SINGLE(INDEX(Data!$A$1:AM$1009,_xlfn.AGGREGATE(15,6,(OFFSET(Data!$A$1,0,MATCH(AF$6,Data!$1:$1,0)-1,1000,1)=IF(AF$7="","Yes",AF$7))/(OFFSET(Data!$A$1,0,MATCH(AF$6,Data!$1:$1,0)-1,1000,1)=IF(AF$7="","Yes",AF$7))*ROW(Data!$C$1:$C$1009),ROW(AF143)-ROW(AF$7)),1)),"")</f>
        <v/>
      </c>
      <c r="AG143" s="43" t="str">
        <f ca="1">IF(AH143="","",IF(INDEX(Data!$BR:$BR,MATCH(AH143,Data!$A:$A,0),1)=0,"",INDEX(Data!$BR:$BR,MATCH(AH143,Data!$A:$A,0),1)))</f>
        <v/>
      </c>
      <c r="AH143" s="43" t="str" cm="1">
        <f t="array" aca="1" ref="AH143" ca="1">IFERROR(_xlfn.SINGLE(INDEX(Data!$A$1:AO$1009,_xlfn.AGGREGATE(15,6,(OFFSET(Data!$A$1,0,MATCH(AH$6,Data!$1:$1,0)-1,1000,1)=IF(AH$7="","Yes",AH$7))/(OFFSET(Data!$A$1,0,MATCH(AH$6,Data!$1:$1,0)-1,1000,1)=IF(AH$7="","Yes",AH$7))*ROW(Data!$C$1:$C$1009),ROW(AH143)-ROW(AH$7)),1)),"")</f>
        <v/>
      </c>
      <c r="AI143" s="43" t="str">
        <f ca="1">IF(AJ143="","",IF(INDEX(Data!$BR:$BR,MATCH(AJ143,Data!$A:$A,0),1)=0,"",INDEX(Data!$BR:$BR,MATCH(AJ143,Data!$A:$A,0),1)))</f>
        <v/>
      </c>
      <c r="AJ143" s="43" t="str" cm="1">
        <f t="array" aca="1" ref="AJ143" ca="1">IFERROR(_xlfn.SINGLE(INDEX(Data!$A$1:AQ$1009,_xlfn.AGGREGATE(15,6,(OFFSET(Data!$A$1,0,MATCH(AJ$6,Data!$1:$1,0)-1,1000,1)=IF(AJ$7="","Yes",AJ$7))/(OFFSET(Data!$A$1,0,MATCH(AJ$6,Data!$1:$1,0)-1,1000,1)=IF(AJ$7="","Yes",AJ$7))*ROW(Data!$C$1:$C$1009),ROW(AJ143)-ROW(AJ$7)),1)),"")</f>
        <v/>
      </c>
      <c r="AK143" s="43" t="str">
        <f ca="1">IF(AL143="","",IF(INDEX(Data!$BR:$BR,MATCH(AL143,Data!$A:$A,0),1)=0,"",INDEX(Data!$BR:$BR,MATCH(AL143,Data!$A:$A,0),1)))</f>
        <v/>
      </c>
      <c r="AL143" s="43" t="str" cm="1">
        <f t="array" aca="1" ref="AL143" ca="1">IFERROR(_xlfn.SINGLE(INDEX(Data!$A$1:AS$1009,_xlfn.AGGREGATE(15,6,(OFFSET(Data!$A$1,0,MATCH(AL$6,Data!$1:$1,0)-1,1000,1)=IF(AL$7="","Yes",AL$7))/(OFFSET(Data!$A$1,0,MATCH(AL$6,Data!$1:$1,0)-1,1000,1)=IF(AL$7="","Yes",AL$7))*ROW(Data!$C$1:$C$1009),ROW(AL143)-ROW(AL$7)),1)),"")</f>
        <v/>
      </c>
      <c r="AM143" s="43" t="str">
        <f ca="1">IF(AN143="","",IF(INDEX(Data!$BR:$BR,MATCH(AN143,Data!$A:$A,0),1)=0,"",INDEX(Data!$BR:$BR,MATCH(AN143,Data!$A:$A,0),1)))</f>
        <v/>
      </c>
      <c r="AN143" s="43" t="str" cm="1">
        <f t="array" aca="1" ref="AN143" ca="1">IFERROR(_xlfn.SINGLE(INDEX(Data!$A$1:AU$1009,_xlfn.AGGREGATE(15,6,(OFFSET(Data!$A$1,0,MATCH(AN$6,Data!$1:$1,0)-1,1000,1)=IF(AN$7="","Yes",AN$7))/(OFFSET(Data!$A$1,0,MATCH(AN$6,Data!$1:$1,0)-1,1000,1)=IF(AN$7="","Yes",AN$7))*ROW(Data!$C$1:$C$1009),ROW(AN143)-ROW(AN$7)),1)),"")</f>
        <v/>
      </c>
    </row>
    <row r="144" spans="1:40" x14ac:dyDescent="0.4">
      <c r="A144" s="43" t="str">
        <f ca="1">IF(B144="","",IF(INDEX(Data!$BR:$BR,MATCH(B144,Data!$A:$A,0),1)=0,"",INDEX(Data!$BR:$BR,MATCH(B144,Data!$A:$A,0),1)))</f>
        <v/>
      </c>
      <c r="B144" s="43" t="str" cm="1">
        <f t="array" aca="1" ref="B144" ca="1">IFERROR(_xlfn.SINGLE(INDEX(Data!A$1:$A$1007,_xlfn.AGGREGATE(15,6,(OFFSET(Data!$A$1,0,MATCH(B$6,Data!$1:$1,0)-1,1000,1)=IF(B$7="","Yes",B$7))/(OFFSET(Data!$A$1,0,MATCH(B$6,Data!$1:$1,0)-1,1000,1)=IF(B$7="","Yes",B$7))*ROW(Data!$C$1:$C$1007),ROW(B144)-ROW(B$7)),1)),"")</f>
        <v/>
      </c>
      <c r="C144" s="43" t="str">
        <f ca="1">IF(D144="","",IF(INDEX(Data!$BR:$BR,MATCH(D144,Data!$A:$A,0),1)=0,"",INDEX(Data!$BR:$BR,MATCH(D144,Data!$A:$A,0),1)))</f>
        <v/>
      </c>
      <c r="D144" s="43" t="str" cm="1">
        <f t="array" aca="1" ref="D144" ca="1">IFERROR(_xlfn.SINGLE(INDEX(Data!$A$1:C$1007,_xlfn.AGGREGATE(15,6,(OFFSET(Data!$A$1,0,MATCH(D$6,Data!$1:$1,0)-1,1000,1)=IF(D$7="","Yes",D$7))/(OFFSET(Data!$A$1,0,MATCH(D$6,Data!$1:$1,0)-1,1000,1)=IF(D$7="","Yes",D$7))*ROW(Data!$C$1:$C$1007),ROW(D144)-ROW(D$7)),1)),"")</f>
        <v/>
      </c>
      <c r="E144" s="43" t="str">
        <f ca="1">IF(F144="","",IF(INDEX(Data!$BR:$BR,MATCH(F144,Data!$A:$A,0),1)=0,"",INDEX(Data!$BR:$BR,MATCH(F144,Data!$A:$A,0),1)))</f>
        <v/>
      </c>
      <c r="F144" s="43" t="str" cm="1">
        <f t="array" aca="1" ref="F144" ca="1">IFERROR(_xlfn.SINGLE(INDEX(Data!$A$1:E$1009,_xlfn.AGGREGATE(15,6,(OFFSET(Data!$A$1,0,MATCH(F$6,Data!$1:$1,0)-1,1000,1)=IF(F$7="","Yes",F$7))/(OFFSET(Data!$A$1,0,MATCH(F$6,Data!$1:$1,0)-1,1000,1)=IF(F$7="","Yes",F$7))*ROW(Data!$C$1:$C$1009),ROW(F144)-ROW(F$7)),1)),"")</f>
        <v/>
      </c>
      <c r="G144" s="43" t="str">
        <f ca="1">IF(H144="","",IF(INDEX(Data!$BR:$BR,MATCH(H144,Data!$A:$A,0),1)=0,"",INDEX(Data!$BR:$BR,MATCH(H144,Data!$A:$A,0),1)))</f>
        <v/>
      </c>
      <c r="H144" s="43" t="str" cm="1">
        <f t="array" aca="1" ref="H144" ca="1">IFERROR(_xlfn.SINGLE(INDEX(Data!$A$1:G$1009,_xlfn.AGGREGATE(15,6,(OFFSET(Data!$A$1,0,MATCH(H$6,Data!$1:$1,0)-1,1000,1)=IF(H$7="","Yes",H$7))/(OFFSET(Data!$A$1,0,MATCH(H$6,Data!$1:$1,0)-1,1000,1)=IF(H$7="","Yes",H$7))*ROW(Data!$C$1:$C$1009),ROW(H144)-ROW(H$7)),1)),"")</f>
        <v/>
      </c>
      <c r="I144" s="43" t="str">
        <f ca="1">IF(J144="","",IF(INDEX(Data!$BR:$BR,MATCH(J144,Data!$A:$A,0),1)=0,"",INDEX(Data!$BR:$BR,MATCH(J144,Data!$A:$A,0),1)))</f>
        <v/>
      </c>
      <c r="J144" s="43" t="str" cm="1">
        <f t="array" aca="1" ref="J144" ca="1">IFERROR(_xlfn.SINGLE(INDEX(Data!$A$1:J$1009,_xlfn.AGGREGATE(15,6,(OFFSET(Data!$A$1,0,MATCH(J$6,Data!$1:$1,0)-1,1000,1)=IF(J$7="","Yes",J$7))/(OFFSET(Data!$A$1,0,MATCH(J$6,Data!$1:$1,0)-1,1000,1)=IF(J$7="","Yes",J$7))*ROW(Data!$C$1:$C$1009),ROW(J144)-ROW(J$7)),1)),"")</f>
        <v/>
      </c>
      <c r="K144" s="43" t="str">
        <f ca="1">IF(L144="","",IF(INDEX(Data!$BR:$BR,MATCH(L144,Data!$A:$A,0),1)=0,"",INDEX(Data!$BR:$BR,MATCH(L144,Data!$A:$A,0),1)))</f>
        <v/>
      </c>
      <c r="L144" s="43" t="str" cm="1">
        <f t="array" aca="1" ref="L144" ca="1">IFERROR(_xlfn.SINGLE(INDEX(Data!$A$1:L$1009,_xlfn.AGGREGATE(15,6,(OFFSET(Data!$A$1,0,MATCH(L$6,Data!$1:$1,0)-1,1000,1)=IF(L$7="","Yes",L$7))/(OFFSET(Data!$A$1,0,MATCH(L$6,Data!$1:$1,0)-1,1000,1)=IF(L$7="","Yes",L$7))*ROW(Data!$C$1:$C$1009),ROW(L144)-ROW(L$7)),1)),"")</f>
        <v/>
      </c>
      <c r="M144" s="43" t="str">
        <f ca="1">IF(N144="","",IF(INDEX(Data!$BR:$BR,MATCH(N144,Data!$A:$A,0),1)=0,"",INDEX(Data!$BR:$BR,MATCH(N144,Data!$A:$A,0),1)))</f>
        <v/>
      </c>
      <c r="N144" s="43" t="str" cm="1">
        <f t="array" aca="1" ref="N144" ca="1">IFERROR(_xlfn.SINGLE(INDEX(Data!$A$1:N$1009,_xlfn.AGGREGATE(15,6,(OFFSET(Data!$A$1,0,MATCH(N$6,Data!$1:$1,0)-1,1000,1)=IF(N$7="","Yes",N$7))/(OFFSET(Data!$A$1,0,MATCH(N$6,Data!$1:$1,0)-1,1000,1)=IF(N$7="","Yes",N$7))*ROW(Data!$C$1:$C$1009),ROW(N144)-ROW(N$7)),1)),"")</f>
        <v/>
      </c>
      <c r="O144" s="43" t="str">
        <f ca="1">IF(P144="","",IF(INDEX(Data!$BR:$BR,MATCH(P144,Data!$A:$A,0),1)=0,"",INDEX(Data!$BR:$BR,MATCH(P144,Data!$A:$A,0),1)))</f>
        <v/>
      </c>
      <c r="P144" s="43" t="str" cm="1">
        <f t="array" aca="1" ref="P144" ca="1">IFERROR(_xlfn.SINGLE(INDEX(Data!$A$1:Q$1009,_xlfn.AGGREGATE(15,6,(OFFSET(Data!$A$1,0,MATCH(P$6,Data!$1:$1,0)-1,1000,1)=IF(P$7="","Yes",P$7))/(OFFSET(Data!$A$1,0,MATCH(P$6,Data!$1:$1,0)-1,1000,1)=IF(P$7="","Yes",P$7))*ROW(Data!$C$1:$C$1009),ROW(P144)-ROW(P$7)),1)),"")</f>
        <v/>
      </c>
      <c r="Q144" s="43" t="str">
        <f ca="1">IF(R144="","",IF(INDEX(Data!$BR:$BR,MATCH(R144,Data!$A:$A,0),1)=0,"",INDEX(Data!$BR:$BR,MATCH(R144,Data!$A:$A,0),1)))</f>
        <v/>
      </c>
      <c r="R144" s="43" t="str" cm="1">
        <f t="array" aca="1" ref="R144" ca="1">IFERROR(_xlfn.SINGLE(INDEX(Data!$A$1:R$1009,_xlfn.AGGREGATE(15,6,(OFFSET(Data!$A$1,0,MATCH(R$6,Data!$1:$1,0)-1,1000,1)=IF(R$7="","Yes",R$7))/(OFFSET(Data!$A$1,0,MATCH(R$6,Data!$1:$1,0)-1,1000,1)=IF(R$7="","Yes",R$7))*ROW(Data!$C$1:$C$1009),ROW(R144)-ROW(R$7)),1)),"")</f>
        <v>Yes Network</v>
      </c>
      <c r="S144" s="43" t="str">
        <f ca="1">IF(T144="","",IF(INDEX(Data!$BR:$BR,MATCH(T144,Data!$A:$A,0),1)=0,"",INDEX(Data!$BR:$BR,MATCH(T144,Data!$A:$A,0),1)))</f>
        <v/>
      </c>
      <c r="T144" s="43" t="str" cm="1">
        <f t="array" aca="1" ref="T144" ca="1">IFERROR(_xlfn.SINGLE(INDEX(Data!$A$1:S$1009,_xlfn.AGGREGATE(15,6,(OFFSET(Data!$A$1,0,MATCH(T$6,Data!$1:$1,0)-1,1000,1)=IF(T$7="","Yes",T$7))/(OFFSET(Data!$A$1,0,MATCH(T$6,Data!$1:$1,0)-1,1000,1)=IF(T$7="","Yes",T$7))*ROW(Data!$C$1:$C$1009),ROW(T144)-ROW(T$7)),1)),"")</f>
        <v>Universal Kids</v>
      </c>
      <c r="U144" s="43" t="str">
        <f ca="1">IF(V144="","",IF(INDEX(Data!$BR:$BR,MATCH(V144,Data!$A:$A,0),1)=0,"",INDEX(Data!$BR:$BR,MATCH(V144,Data!$A:$A,0),1)))</f>
        <v/>
      </c>
      <c r="V144" s="43" t="str" cm="1">
        <f t="array" aca="1" ref="V144" ca="1">IFERROR(_xlfn.SINGLE(INDEX(Data!$A$1:T$1009,_xlfn.AGGREGATE(15,6,(OFFSET(Data!$A$1,0,MATCH(V$6,Data!$1:$1,0)-1,1000,1)=IF(V$7="","Yes",V$7))/(OFFSET(Data!$A$1,0,MATCH(V$6,Data!$1:$1,0)-1,1000,1)=IF(V$7="","Yes",V$7))*ROW(Data!$C$1:$C$1009),ROW(V144)-ROW(V$7)),1)),"")</f>
        <v>TBS</v>
      </c>
      <c r="W144" s="43" t="str">
        <f ca="1">IF(X144="","",IF(INDEX(Data!$BR:$BR,MATCH(X144,Data!$A:$A,0),1)=0,"",INDEX(Data!$BR:$BR,MATCH(X144,Data!$A:$A,0),1)))</f>
        <v/>
      </c>
      <c r="X144" s="43" t="str" cm="1">
        <f t="array" aca="1" ref="X144" ca="1">IFERROR(_xlfn.SINGLE(INDEX(Data!$A$1:Y$1009,_xlfn.AGGREGATE(15,6,(OFFSET(Data!$A$1,0,MATCH(X$6,Data!$1:$1,0)-1,1000,1)=IF(X$7="","Yes",X$7))/(OFFSET(Data!$A$1,0,MATCH(X$6,Data!$1:$1,0)-1,1000,1)=IF(X$7="","Yes",X$7))*ROW(Data!$C$1:$C$1009),ROW(X144)-ROW(X$7)),1)),"")</f>
        <v/>
      </c>
      <c r="Y144" s="43" t="str">
        <f ca="1">IF(Z144="","",IF(INDEX(Data!$BR:$BR,MATCH(Z144,Data!$A:$A,0),1)=0,"",INDEX(Data!$BR:$BR,MATCH(Z144,Data!$A:$A,0),1)))</f>
        <v/>
      </c>
      <c r="Z144" s="43" t="str" cm="1">
        <f t="array" aca="1" ref="Z144" ca="1">IFERROR(_xlfn.SINGLE(INDEX(Data!$A$1:AA$1009,_xlfn.AGGREGATE(15,6,(OFFSET(Data!$A$1,0,MATCH(Z$6,Data!$1:$1,0)-1,1000,1)=IF(Z$7="","Yes",Z$7))/(OFFSET(Data!$A$1,0,MATCH(Z$6,Data!$1:$1,0)-1,1000,1)=IF(Z$7="","Yes",Z$7))*ROW(Data!$C$1:$C$1009),ROW(Z144)-ROW(Z$7)),1)),"")</f>
        <v/>
      </c>
      <c r="AA144" s="43" t="str">
        <f ca="1">IF(AB144="","",IF(INDEX(Data!$BR:$BR,MATCH(AB144,Data!$A:$A,0),1)=0,"",INDEX(Data!$BR:$BR,MATCH(AB144,Data!$A:$A,0),1)))</f>
        <v/>
      </c>
      <c r="AB144" s="43" t="str" cm="1">
        <f t="array" aca="1" ref="AB144" ca="1">IFERROR(_xlfn.SINGLE(INDEX(Data!$A$1:AC$1009,_xlfn.AGGREGATE(15,6,(OFFSET(Data!$A$1,0,MATCH(AB$6,Data!$1:$1,0)-1,1000,1)=IF(AB$7="","Yes",AB$7))/(OFFSET(Data!$A$1,0,MATCH(AB$6,Data!$1:$1,0)-1,1000,1)=IF(AB$7="","Yes",AB$7))*ROW(Data!$C$1:$C$1009),ROW(AB144)-ROW(AB$7)),1)),"")</f>
        <v/>
      </c>
      <c r="AC144" s="43" t="str">
        <f ca="1">IF(AD144="","",IF(INDEX(Data!$BR:$BR,MATCH(AD144,Data!$A:$A,0),1)=0,"",INDEX(Data!$BR:$BR,MATCH(AD144,Data!$A:$A,0),1)))</f>
        <v/>
      </c>
      <c r="AD144" s="43" t="str" cm="1">
        <f t="array" aca="1" ref="AD144" ca="1">IFERROR(_xlfn.SINGLE(INDEX(Data!$A$1:AE$1009,_xlfn.AGGREGATE(15,6,(OFFSET(Data!$A$1,0,MATCH(AD$6,Data!$1:$1,0)-1,1000,1)=IF(AD$7="","Yes",AD$7))/(OFFSET(Data!$A$1,0,MATCH(AD$6,Data!$1:$1,0)-1,1000,1)=IF(AD$7="","Yes",AD$7))*ROW(Data!$C$1:$C$1009),ROW(AD144)-ROW(AD$7)),1)),"")</f>
        <v/>
      </c>
      <c r="AE144" s="43" t="str">
        <f ca="1">IF(AF144="","",IF(INDEX(Data!$BR:$BR,MATCH(AF144,Data!$A:$A,0),1)=0,"",INDEX(Data!$BR:$BR,MATCH(AF144,Data!$A:$A,0),1)))</f>
        <v/>
      </c>
      <c r="AF144" s="43" t="str" cm="1">
        <f t="array" aca="1" ref="AF144" ca="1">IFERROR(_xlfn.SINGLE(INDEX(Data!$A$1:AM$1009,_xlfn.AGGREGATE(15,6,(OFFSET(Data!$A$1,0,MATCH(AF$6,Data!$1:$1,0)-1,1000,1)=IF(AF$7="","Yes",AF$7))/(OFFSET(Data!$A$1,0,MATCH(AF$6,Data!$1:$1,0)-1,1000,1)=IF(AF$7="","Yes",AF$7))*ROW(Data!$C$1:$C$1009),ROW(AF144)-ROW(AF$7)),1)),"")</f>
        <v/>
      </c>
      <c r="AG144" s="43" t="str">
        <f ca="1">IF(AH144="","",IF(INDEX(Data!$BR:$BR,MATCH(AH144,Data!$A:$A,0),1)=0,"",INDEX(Data!$BR:$BR,MATCH(AH144,Data!$A:$A,0),1)))</f>
        <v/>
      </c>
      <c r="AH144" s="43" t="str" cm="1">
        <f t="array" aca="1" ref="AH144" ca="1">IFERROR(_xlfn.SINGLE(INDEX(Data!$A$1:AO$1009,_xlfn.AGGREGATE(15,6,(OFFSET(Data!$A$1,0,MATCH(AH$6,Data!$1:$1,0)-1,1000,1)=IF(AH$7="","Yes",AH$7))/(OFFSET(Data!$A$1,0,MATCH(AH$6,Data!$1:$1,0)-1,1000,1)=IF(AH$7="","Yes",AH$7))*ROW(Data!$C$1:$C$1009),ROW(AH144)-ROW(AH$7)),1)),"")</f>
        <v/>
      </c>
      <c r="AI144" s="43" t="str">
        <f ca="1">IF(AJ144="","",IF(INDEX(Data!$BR:$BR,MATCH(AJ144,Data!$A:$A,0),1)=0,"",INDEX(Data!$BR:$BR,MATCH(AJ144,Data!$A:$A,0),1)))</f>
        <v/>
      </c>
      <c r="AJ144" s="43" t="str" cm="1">
        <f t="array" aca="1" ref="AJ144" ca="1">IFERROR(_xlfn.SINGLE(INDEX(Data!$A$1:AQ$1009,_xlfn.AGGREGATE(15,6,(OFFSET(Data!$A$1,0,MATCH(AJ$6,Data!$1:$1,0)-1,1000,1)=IF(AJ$7="","Yes",AJ$7))/(OFFSET(Data!$A$1,0,MATCH(AJ$6,Data!$1:$1,0)-1,1000,1)=IF(AJ$7="","Yes",AJ$7))*ROW(Data!$C$1:$C$1009),ROW(AJ144)-ROW(AJ$7)),1)),"")</f>
        <v/>
      </c>
      <c r="AK144" s="43" t="str">
        <f ca="1">IF(AL144="","",IF(INDEX(Data!$BR:$BR,MATCH(AL144,Data!$A:$A,0),1)=0,"",INDEX(Data!$BR:$BR,MATCH(AL144,Data!$A:$A,0),1)))</f>
        <v/>
      </c>
      <c r="AL144" s="43" t="str" cm="1">
        <f t="array" aca="1" ref="AL144" ca="1">IFERROR(_xlfn.SINGLE(INDEX(Data!$A$1:AS$1009,_xlfn.AGGREGATE(15,6,(OFFSET(Data!$A$1,0,MATCH(AL$6,Data!$1:$1,0)-1,1000,1)=IF(AL$7="","Yes",AL$7))/(OFFSET(Data!$A$1,0,MATCH(AL$6,Data!$1:$1,0)-1,1000,1)=IF(AL$7="","Yes",AL$7))*ROW(Data!$C$1:$C$1009),ROW(AL144)-ROW(AL$7)),1)),"")</f>
        <v/>
      </c>
      <c r="AM144" s="43" t="str">
        <f ca="1">IF(AN144="","",IF(INDEX(Data!$BR:$BR,MATCH(AN144,Data!$A:$A,0),1)=0,"",INDEX(Data!$BR:$BR,MATCH(AN144,Data!$A:$A,0),1)))</f>
        <v/>
      </c>
      <c r="AN144" s="43" t="str" cm="1">
        <f t="array" aca="1" ref="AN144" ca="1">IFERROR(_xlfn.SINGLE(INDEX(Data!$A$1:AU$1009,_xlfn.AGGREGATE(15,6,(OFFSET(Data!$A$1,0,MATCH(AN$6,Data!$1:$1,0)-1,1000,1)=IF(AN$7="","Yes",AN$7))/(OFFSET(Data!$A$1,0,MATCH(AN$6,Data!$1:$1,0)-1,1000,1)=IF(AN$7="","Yes",AN$7))*ROW(Data!$C$1:$C$1009),ROW(AN144)-ROW(AN$7)),1)),"")</f>
        <v/>
      </c>
    </row>
    <row r="145" spans="1:40" x14ac:dyDescent="0.4">
      <c r="A145" s="43" t="str">
        <f ca="1">IF(B145="","",IF(INDEX(Data!$BR:$BR,MATCH(B145,Data!$A:$A,0),1)=0,"",INDEX(Data!$BR:$BR,MATCH(B145,Data!$A:$A,0),1)))</f>
        <v/>
      </c>
      <c r="B145" s="43" t="str" cm="1">
        <f t="array" aca="1" ref="B145" ca="1">IFERROR(_xlfn.SINGLE(INDEX(Data!A$1:$A$1007,_xlfn.AGGREGATE(15,6,(OFFSET(Data!$A$1,0,MATCH(B$6,Data!$1:$1,0)-1,1000,1)=IF(B$7="","Yes",B$7))/(OFFSET(Data!$A$1,0,MATCH(B$6,Data!$1:$1,0)-1,1000,1)=IF(B$7="","Yes",B$7))*ROW(Data!$C$1:$C$1007),ROW(B145)-ROW(B$7)),1)),"")</f>
        <v/>
      </c>
      <c r="C145" s="43" t="str">
        <f ca="1">IF(D145="","",IF(INDEX(Data!$BR:$BR,MATCH(D145,Data!$A:$A,0),1)=0,"",INDEX(Data!$BR:$BR,MATCH(D145,Data!$A:$A,0),1)))</f>
        <v/>
      </c>
      <c r="D145" s="43" t="str" cm="1">
        <f t="array" aca="1" ref="D145" ca="1">IFERROR(_xlfn.SINGLE(INDEX(Data!$A$1:C$1007,_xlfn.AGGREGATE(15,6,(OFFSET(Data!$A$1,0,MATCH(D$6,Data!$1:$1,0)-1,1000,1)=IF(D$7="","Yes",D$7))/(OFFSET(Data!$A$1,0,MATCH(D$6,Data!$1:$1,0)-1,1000,1)=IF(D$7="","Yes",D$7))*ROW(Data!$C$1:$C$1007),ROW(D145)-ROW(D$7)),1)),"")</f>
        <v/>
      </c>
      <c r="E145" s="43" t="str">
        <f ca="1">IF(F145="","",IF(INDEX(Data!$BR:$BR,MATCH(F145,Data!$A:$A,0),1)=0,"",INDEX(Data!$BR:$BR,MATCH(F145,Data!$A:$A,0),1)))</f>
        <v/>
      </c>
      <c r="F145" s="43" t="str" cm="1">
        <f t="array" aca="1" ref="F145" ca="1">IFERROR(_xlfn.SINGLE(INDEX(Data!$A$1:E$1009,_xlfn.AGGREGATE(15,6,(OFFSET(Data!$A$1,0,MATCH(F$6,Data!$1:$1,0)-1,1000,1)=IF(F$7="","Yes",F$7))/(OFFSET(Data!$A$1,0,MATCH(F$6,Data!$1:$1,0)-1,1000,1)=IF(F$7="","Yes",F$7))*ROW(Data!$C$1:$C$1009),ROW(F145)-ROW(F$7)),1)),"")</f>
        <v/>
      </c>
      <c r="G145" s="43" t="str">
        <f ca="1">IF(H145="","",IF(INDEX(Data!$BR:$BR,MATCH(H145,Data!$A:$A,0),1)=0,"",INDEX(Data!$BR:$BR,MATCH(H145,Data!$A:$A,0),1)))</f>
        <v/>
      </c>
      <c r="H145" s="43" t="str" cm="1">
        <f t="array" aca="1" ref="H145" ca="1">IFERROR(_xlfn.SINGLE(INDEX(Data!$A$1:G$1009,_xlfn.AGGREGATE(15,6,(OFFSET(Data!$A$1,0,MATCH(H$6,Data!$1:$1,0)-1,1000,1)=IF(H$7="","Yes",H$7))/(OFFSET(Data!$A$1,0,MATCH(H$6,Data!$1:$1,0)-1,1000,1)=IF(H$7="","Yes",H$7))*ROW(Data!$C$1:$C$1009),ROW(H145)-ROW(H$7)),1)),"")</f>
        <v/>
      </c>
      <c r="I145" s="43" t="str">
        <f ca="1">IF(J145="","",IF(INDEX(Data!$BR:$BR,MATCH(J145,Data!$A:$A,0),1)=0,"",INDEX(Data!$BR:$BR,MATCH(J145,Data!$A:$A,0),1)))</f>
        <v/>
      </c>
      <c r="J145" s="43" t="str" cm="1">
        <f t="array" aca="1" ref="J145" ca="1">IFERROR(_xlfn.SINGLE(INDEX(Data!$A$1:J$1009,_xlfn.AGGREGATE(15,6,(OFFSET(Data!$A$1,0,MATCH(J$6,Data!$1:$1,0)-1,1000,1)=IF(J$7="","Yes",J$7))/(OFFSET(Data!$A$1,0,MATCH(J$6,Data!$1:$1,0)-1,1000,1)=IF(J$7="","Yes",J$7))*ROW(Data!$C$1:$C$1009),ROW(J145)-ROW(J$7)),1)),"")</f>
        <v/>
      </c>
      <c r="K145" s="43" t="str">
        <f ca="1">IF(L145="","",IF(INDEX(Data!$BR:$BR,MATCH(L145,Data!$A:$A,0),1)=0,"",INDEX(Data!$BR:$BR,MATCH(L145,Data!$A:$A,0),1)))</f>
        <v/>
      </c>
      <c r="L145" s="43" t="str" cm="1">
        <f t="array" aca="1" ref="L145" ca="1">IFERROR(_xlfn.SINGLE(INDEX(Data!$A$1:L$1009,_xlfn.AGGREGATE(15,6,(OFFSET(Data!$A$1,0,MATCH(L$6,Data!$1:$1,0)-1,1000,1)=IF(L$7="","Yes",L$7))/(OFFSET(Data!$A$1,0,MATCH(L$6,Data!$1:$1,0)-1,1000,1)=IF(L$7="","Yes",L$7))*ROW(Data!$C$1:$C$1009),ROW(L145)-ROW(L$7)),1)),"")</f>
        <v/>
      </c>
      <c r="M145" s="43" t="str">
        <f ca="1">IF(N145="","",IF(INDEX(Data!$BR:$BR,MATCH(N145,Data!$A:$A,0),1)=0,"",INDEX(Data!$BR:$BR,MATCH(N145,Data!$A:$A,0),1)))</f>
        <v/>
      </c>
      <c r="N145" s="43" t="str" cm="1">
        <f t="array" aca="1" ref="N145" ca="1">IFERROR(_xlfn.SINGLE(INDEX(Data!$A$1:N$1009,_xlfn.AGGREGATE(15,6,(OFFSET(Data!$A$1,0,MATCH(N$6,Data!$1:$1,0)-1,1000,1)=IF(N$7="","Yes",N$7))/(OFFSET(Data!$A$1,0,MATCH(N$6,Data!$1:$1,0)-1,1000,1)=IF(N$7="","Yes",N$7))*ROW(Data!$C$1:$C$1009),ROW(N145)-ROW(N$7)),1)),"")</f>
        <v/>
      </c>
      <c r="O145" s="43" t="str">
        <f ca="1">IF(P145="","",IF(INDEX(Data!$BR:$BR,MATCH(P145,Data!$A:$A,0),1)=0,"",INDEX(Data!$BR:$BR,MATCH(P145,Data!$A:$A,0),1)))</f>
        <v/>
      </c>
      <c r="P145" s="43" t="str" cm="1">
        <f t="array" aca="1" ref="P145" ca="1">IFERROR(_xlfn.SINGLE(INDEX(Data!$A$1:Q$1009,_xlfn.AGGREGATE(15,6,(OFFSET(Data!$A$1,0,MATCH(P$6,Data!$1:$1,0)-1,1000,1)=IF(P$7="","Yes",P$7))/(OFFSET(Data!$A$1,0,MATCH(P$6,Data!$1:$1,0)-1,1000,1)=IF(P$7="","Yes",P$7))*ROW(Data!$C$1:$C$1009),ROW(P145)-ROW(P$7)),1)),"")</f>
        <v/>
      </c>
      <c r="Q145" s="43" t="str">
        <f ca="1">IF(R145="","",IF(INDEX(Data!$BR:$BR,MATCH(R145,Data!$A:$A,0),1)=0,"",INDEX(Data!$BR:$BR,MATCH(R145,Data!$A:$A,0),1)))</f>
        <v/>
      </c>
      <c r="R145" s="43" t="str" cm="1">
        <f t="array" aca="1" ref="R145" ca="1">IFERROR(_xlfn.SINGLE(INDEX(Data!$A$1:R$1009,_xlfn.AGGREGATE(15,6,(OFFSET(Data!$A$1,0,MATCH(R$6,Data!$1:$1,0)-1,1000,1)=IF(R$7="","Yes",R$7))/(OFFSET(Data!$A$1,0,MATCH(R$6,Data!$1:$1,0)-1,1000,1)=IF(R$7="","Yes",R$7))*ROW(Data!$C$1:$C$1009),ROW(R145)-ROW(R$7)),1)),"")</f>
        <v/>
      </c>
      <c r="S145" s="43" t="str">
        <f ca="1">IF(T145="","",IF(INDEX(Data!$BR:$BR,MATCH(T145,Data!$A:$A,0),1)=0,"",INDEX(Data!$BR:$BR,MATCH(T145,Data!$A:$A,0),1)))</f>
        <v/>
      </c>
      <c r="T145" s="43" t="str" cm="1">
        <f t="array" aca="1" ref="T145" ca="1">IFERROR(_xlfn.SINGLE(INDEX(Data!$A$1:S$1009,_xlfn.AGGREGATE(15,6,(OFFSET(Data!$A$1,0,MATCH(T$6,Data!$1:$1,0)-1,1000,1)=IF(T$7="","Yes",T$7))/(OFFSET(Data!$A$1,0,MATCH(T$6,Data!$1:$1,0)-1,1000,1)=IF(T$7="","Yes",T$7))*ROW(Data!$C$1:$C$1009),ROW(T145)-ROW(T$7)),1)),"")</f>
        <v>Universo</v>
      </c>
      <c r="U145" s="43" t="str">
        <f ca="1">IF(V145="","",IF(INDEX(Data!$BR:$BR,MATCH(V145,Data!$A:$A,0),1)=0,"",INDEX(Data!$BR:$BR,MATCH(V145,Data!$A:$A,0),1)))</f>
        <v/>
      </c>
      <c r="V145" s="43" t="str" cm="1">
        <f t="array" aca="1" ref="V145" ca="1">IFERROR(_xlfn.SINGLE(INDEX(Data!$A$1:T$1009,_xlfn.AGGREGATE(15,6,(OFFSET(Data!$A$1,0,MATCH(V$6,Data!$1:$1,0)-1,1000,1)=IF(V$7="","Yes",V$7))/(OFFSET(Data!$A$1,0,MATCH(V$6,Data!$1:$1,0)-1,1000,1)=IF(V$7="","Yes",V$7))*ROW(Data!$C$1:$C$1009),ROW(V145)-ROW(V$7)),1)),"")</f>
        <v>Teen Nick</v>
      </c>
      <c r="W145" s="43" t="str">
        <f ca="1">IF(X145="","",IF(INDEX(Data!$BR:$BR,MATCH(X145,Data!$A:$A,0),1)=0,"",INDEX(Data!$BR:$BR,MATCH(X145,Data!$A:$A,0),1)))</f>
        <v/>
      </c>
      <c r="X145" s="43" t="str" cm="1">
        <f t="array" aca="1" ref="X145" ca="1">IFERROR(_xlfn.SINGLE(INDEX(Data!$A$1:Y$1009,_xlfn.AGGREGATE(15,6,(OFFSET(Data!$A$1,0,MATCH(X$6,Data!$1:$1,0)-1,1000,1)=IF(X$7="","Yes",X$7))/(OFFSET(Data!$A$1,0,MATCH(X$6,Data!$1:$1,0)-1,1000,1)=IF(X$7="","Yes",X$7))*ROW(Data!$C$1:$C$1009),ROW(X145)-ROW(X$7)),1)),"")</f>
        <v/>
      </c>
      <c r="Y145" s="43" t="str">
        <f ca="1">IF(Z145="","",IF(INDEX(Data!$BR:$BR,MATCH(Z145,Data!$A:$A,0),1)=0,"",INDEX(Data!$BR:$BR,MATCH(Z145,Data!$A:$A,0),1)))</f>
        <v/>
      </c>
      <c r="Z145" s="43" t="str" cm="1">
        <f t="array" aca="1" ref="Z145" ca="1">IFERROR(_xlfn.SINGLE(INDEX(Data!$A$1:AA$1009,_xlfn.AGGREGATE(15,6,(OFFSET(Data!$A$1,0,MATCH(Z$6,Data!$1:$1,0)-1,1000,1)=IF(Z$7="","Yes",Z$7))/(OFFSET(Data!$A$1,0,MATCH(Z$6,Data!$1:$1,0)-1,1000,1)=IF(Z$7="","Yes",Z$7))*ROW(Data!$C$1:$C$1009),ROW(Z145)-ROW(Z$7)),1)),"")</f>
        <v/>
      </c>
      <c r="AA145" s="43" t="str">
        <f ca="1">IF(AB145="","",IF(INDEX(Data!$BR:$BR,MATCH(AB145,Data!$A:$A,0),1)=0,"",INDEX(Data!$BR:$BR,MATCH(AB145,Data!$A:$A,0),1)))</f>
        <v/>
      </c>
      <c r="AB145" s="43" t="str" cm="1">
        <f t="array" aca="1" ref="AB145" ca="1">IFERROR(_xlfn.SINGLE(INDEX(Data!$A$1:AC$1009,_xlfn.AGGREGATE(15,6,(OFFSET(Data!$A$1,0,MATCH(AB$6,Data!$1:$1,0)-1,1000,1)=IF(AB$7="","Yes",AB$7))/(OFFSET(Data!$A$1,0,MATCH(AB$6,Data!$1:$1,0)-1,1000,1)=IF(AB$7="","Yes",AB$7))*ROW(Data!$C$1:$C$1009),ROW(AB145)-ROW(AB$7)),1)),"")</f>
        <v/>
      </c>
      <c r="AC145" s="43" t="str">
        <f ca="1">IF(AD145="","",IF(INDEX(Data!$BR:$BR,MATCH(AD145,Data!$A:$A,0),1)=0,"",INDEX(Data!$BR:$BR,MATCH(AD145,Data!$A:$A,0),1)))</f>
        <v/>
      </c>
      <c r="AD145" s="43" t="str" cm="1">
        <f t="array" aca="1" ref="AD145" ca="1">IFERROR(_xlfn.SINGLE(INDEX(Data!$A$1:AE$1009,_xlfn.AGGREGATE(15,6,(OFFSET(Data!$A$1,0,MATCH(AD$6,Data!$1:$1,0)-1,1000,1)=IF(AD$7="","Yes",AD$7))/(OFFSET(Data!$A$1,0,MATCH(AD$6,Data!$1:$1,0)-1,1000,1)=IF(AD$7="","Yes",AD$7))*ROW(Data!$C$1:$C$1009),ROW(AD145)-ROW(AD$7)),1)),"")</f>
        <v/>
      </c>
      <c r="AE145" s="43" t="str">
        <f ca="1">IF(AF145="","",IF(INDEX(Data!$BR:$BR,MATCH(AF145,Data!$A:$A,0),1)=0,"",INDEX(Data!$BR:$BR,MATCH(AF145,Data!$A:$A,0),1)))</f>
        <v/>
      </c>
      <c r="AF145" s="43" t="str" cm="1">
        <f t="array" aca="1" ref="AF145" ca="1">IFERROR(_xlfn.SINGLE(INDEX(Data!$A$1:AM$1009,_xlfn.AGGREGATE(15,6,(OFFSET(Data!$A$1,0,MATCH(AF$6,Data!$1:$1,0)-1,1000,1)=IF(AF$7="","Yes",AF$7))/(OFFSET(Data!$A$1,0,MATCH(AF$6,Data!$1:$1,0)-1,1000,1)=IF(AF$7="","Yes",AF$7))*ROW(Data!$C$1:$C$1009),ROW(AF145)-ROW(AF$7)),1)),"")</f>
        <v/>
      </c>
      <c r="AG145" s="43" t="str">
        <f ca="1">IF(AH145="","",IF(INDEX(Data!$BR:$BR,MATCH(AH145,Data!$A:$A,0),1)=0,"",INDEX(Data!$BR:$BR,MATCH(AH145,Data!$A:$A,0),1)))</f>
        <v/>
      </c>
      <c r="AH145" s="43" t="str" cm="1">
        <f t="array" aca="1" ref="AH145" ca="1">IFERROR(_xlfn.SINGLE(INDEX(Data!$A$1:AO$1009,_xlfn.AGGREGATE(15,6,(OFFSET(Data!$A$1,0,MATCH(AH$6,Data!$1:$1,0)-1,1000,1)=IF(AH$7="","Yes",AH$7))/(OFFSET(Data!$A$1,0,MATCH(AH$6,Data!$1:$1,0)-1,1000,1)=IF(AH$7="","Yes",AH$7))*ROW(Data!$C$1:$C$1009),ROW(AH145)-ROW(AH$7)),1)),"")</f>
        <v/>
      </c>
      <c r="AI145" s="43" t="str">
        <f ca="1">IF(AJ145="","",IF(INDEX(Data!$BR:$BR,MATCH(AJ145,Data!$A:$A,0),1)=0,"",INDEX(Data!$BR:$BR,MATCH(AJ145,Data!$A:$A,0),1)))</f>
        <v/>
      </c>
      <c r="AJ145" s="43" t="str" cm="1">
        <f t="array" aca="1" ref="AJ145" ca="1">IFERROR(_xlfn.SINGLE(INDEX(Data!$A$1:AQ$1009,_xlfn.AGGREGATE(15,6,(OFFSET(Data!$A$1,0,MATCH(AJ$6,Data!$1:$1,0)-1,1000,1)=IF(AJ$7="","Yes",AJ$7))/(OFFSET(Data!$A$1,0,MATCH(AJ$6,Data!$1:$1,0)-1,1000,1)=IF(AJ$7="","Yes",AJ$7))*ROW(Data!$C$1:$C$1009),ROW(AJ145)-ROW(AJ$7)),1)),"")</f>
        <v/>
      </c>
      <c r="AK145" s="43" t="str">
        <f ca="1">IF(AL145="","",IF(INDEX(Data!$BR:$BR,MATCH(AL145,Data!$A:$A,0),1)=0,"",INDEX(Data!$BR:$BR,MATCH(AL145,Data!$A:$A,0),1)))</f>
        <v/>
      </c>
      <c r="AL145" s="43" t="str" cm="1">
        <f t="array" aca="1" ref="AL145" ca="1">IFERROR(_xlfn.SINGLE(INDEX(Data!$A$1:AS$1009,_xlfn.AGGREGATE(15,6,(OFFSET(Data!$A$1,0,MATCH(AL$6,Data!$1:$1,0)-1,1000,1)=IF(AL$7="","Yes",AL$7))/(OFFSET(Data!$A$1,0,MATCH(AL$6,Data!$1:$1,0)-1,1000,1)=IF(AL$7="","Yes",AL$7))*ROW(Data!$C$1:$C$1009),ROW(AL145)-ROW(AL$7)),1)),"")</f>
        <v/>
      </c>
      <c r="AM145" s="43" t="str">
        <f ca="1">IF(AN145="","",IF(INDEX(Data!$BR:$BR,MATCH(AN145,Data!$A:$A,0),1)=0,"",INDEX(Data!$BR:$BR,MATCH(AN145,Data!$A:$A,0),1)))</f>
        <v/>
      </c>
      <c r="AN145" s="43" t="str" cm="1">
        <f t="array" aca="1" ref="AN145" ca="1">IFERROR(_xlfn.SINGLE(INDEX(Data!$A$1:AU$1009,_xlfn.AGGREGATE(15,6,(OFFSET(Data!$A$1,0,MATCH(AN$6,Data!$1:$1,0)-1,1000,1)=IF(AN$7="","Yes",AN$7))/(OFFSET(Data!$A$1,0,MATCH(AN$6,Data!$1:$1,0)-1,1000,1)=IF(AN$7="","Yes",AN$7))*ROW(Data!$C$1:$C$1009),ROW(AN145)-ROW(AN$7)),1)),"")</f>
        <v/>
      </c>
    </row>
    <row r="146" spans="1:40" x14ac:dyDescent="0.4">
      <c r="A146" s="43" t="str">
        <f ca="1">IF(B146="","",IF(INDEX(Data!$BR:$BR,MATCH(B146,Data!$A:$A,0),1)=0,"",INDEX(Data!$BR:$BR,MATCH(B146,Data!$A:$A,0),1)))</f>
        <v/>
      </c>
      <c r="B146" s="43" t="str" cm="1">
        <f t="array" aca="1" ref="B146" ca="1">IFERROR(_xlfn.SINGLE(INDEX(Data!A$1:$A$1007,_xlfn.AGGREGATE(15,6,(OFFSET(Data!$A$1,0,MATCH(B$6,Data!$1:$1,0)-1,1000,1)=IF(B$7="","Yes",B$7))/(OFFSET(Data!$A$1,0,MATCH(B$6,Data!$1:$1,0)-1,1000,1)=IF(B$7="","Yes",B$7))*ROW(Data!$C$1:$C$1007),ROW(B146)-ROW(B$7)),1)),"")</f>
        <v/>
      </c>
      <c r="C146" s="43" t="str">
        <f ca="1">IF(D146="","",IF(INDEX(Data!$BR:$BR,MATCH(D146,Data!$A:$A,0),1)=0,"",INDEX(Data!$BR:$BR,MATCH(D146,Data!$A:$A,0),1)))</f>
        <v/>
      </c>
      <c r="D146" s="43" t="str" cm="1">
        <f t="array" aca="1" ref="D146" ca="1">IFERROR(_xlfn.SINGLE(INDEX(Data!$A$1:C$1007,_xlfn.AGGREGATE(15,6,(OFFSET(Data!$A$1,0,MATCH(D$6,Data!$1:$1,0)-1,1000,1)=IF(D$7="","Yes",D$7))/(OFFSET(Data!$A$1,0,MATCH(D$6,Data!$1:$1,0)-1,1000,1)=IF(D$7="","Yes",D$7))*ROW(Data!$C$1:$C$1007),ROW(D146)-ROW(D$7)),1)),"")</f>
        <v/>
      </c>
      <c r="E146" s="43" t="str">
        <f ca="1">IF(F146="","",IF(INDEX(Data!$BR:$BR,MATCH(F146,Data!$A:$A,0),1)=0,"",INDEX(Data!$BR:$BR,MATCH(F146,Data!$A:$A,0),1)))</f>
        <v/>
      </c>
      <c r="F146" s="43" t="str" cm="1">
        <f t="array" aca="1" ref="F146" ca="1">IFERROR(_xlfn.SINGLE(INDEX(Data!$A$1:E$1009,_xlfn.AGGREGATE(15,6,(OFFSET(Data!$A$1,0,MATCH(F$6,Data!$1:$1,0)-1,1000,1)=IF(F$7="","Yes",F$7))/(OFFSET(Data!$A$1,0,MATCH(F$6,Data!$1:$1,0)-1,1000,1)=IF(F$7="","Yes",F$7))*ROW(Data!$C$1:$C$1009),ROW(F146)-ROW(F$7)),1)),"")</f>
        <v/>
      </c>
      <c r="G146" s="43" t="str">
        <f ca="1">IF(H146="","",IF(INDEX(Data!$BR:$BR,MATCH(H146,Data!$A:$A,0),1)=0,"",INDEX(Data!$BR:$BR,MATCH(H146,Data!$A:$A,0),1)))</f>
        <v/>
      </c>
      <c r="H146" s="43" t="str" cm="1">
        <f t="array" aca="1" ref="H146" ca="1">IFERROR(_xlfn.SINGLE(INDEX(Data!$A$1:G$1009,_xlfn.AGGREGATE(15,6,(OFFSET(Data!$A$1,0,MATCH(H$6,Data!$1:$1,0)-1,1000,1)=IF(H$7="","Yes",H$7))/(OFFSET(Data!$A$1,0,MATCH(H$6,Data!$1:$1,0)-1,1000,1)=IF(H$7="","Yes",H$7))*ROW(Data!$C$1:$C$1009),ROW(H146)-ROW(H$7)),1)),"")</f>
        <v/>
      </c>
      <c r="I146" s="43" t="str">
        <f ca="1">IF(J146="","",IF(INDEX(Data!$BR:$BR,MATCH(J146,Data!$A:$A,0),1)=0,"",INDEX(Data!$BR:$BR,MATCH(J146,Data!$A:$A,0),1)))</f>
        <v/>
      </c>
      <c r="J146" s="43" t="str" cm="1">
        <f t="array" aca="1" ref="J146" ca="1">IFERROR(_xlfn.SINGLE(INDEX(Data!$A$1:J$1009,_xlfn.AGGREGATE(15,6,(OFFSET(Data!$A$1,0,MATCH(J$6,Data!$1:$1,0)-1,1000,1)=IF(J$7="","Yes",J$7))/(OFFSET(Data!$A$1,0,MATCH(J$6,Data!$1:$1,0)-1,1000,1)=IF(J$7="","Yes",J$7))*ROW(Data!$C$1:$C$1009),ROW(J146)-ROW(J$7)),1)),"")</f>
        <v/>
      </c>
      <c r="K146" s="43" t="str">
        <f ca="1">IF(L146="","",IF(INDEX(Data!$BR:$BR,MATCH(L146,Data!$A:$A,0),1)=0,"",INDEX(Data!$BR:$BR,MATCH(L146,Data!$A:$A,0),1)))</f>
        <v/>
      </c>
      <c r="L146" s="43" t="str" cm="1">
        <f t="array" aca="1" ref="L146" ca="1">IFERROR(_xlfn.SINGLE(INDEX(Data!$A$1:L$1009,_xlfn.AGGREGATE(15,6,(OFFSET(Data!$A$1,0,MATCH(L$6,Data!$1:$1,0)-1,1000,1)=IF(L$7="","Yes",L$7))/(OFFSET(Data!$A$1,0,MATCH(L$6,Data!$1:$1,0)-1,1000,1)=IF(L$7="","Yes",L$7))*ROW(Data!$C$1:$C$1009),ROW(L146)-ROW(L$7)),1)),"")</f>
        <v/>
      </c>
      <c r="M146" s="43" t="str">
        <f ca="1">IF(N146="","",IF(INDEX(Data!$BR:$BR,MATCH(N146,Data!$A:$A,0),1)=0,"",INDEX(Data!$BR:$BR,MATCH(N146,Data!$A:$A,0),1)))</f>
        <v/>
      </c>
      <c r="N146" s="43" t="str" cm="1">
        <f t="array" aca="1" ref="N146" ca="1">IFERROR(_xlfn.SINGLE(INDEX(Data!$A$1:N$1009,_xlfn.AGGREGATE(15,6,(OFFSET(Data!$A$1,0,MATCH(N$6,Data!$1:$1,0)-1,1000,1)=IF(N$7="","Yes",N$7))/(OFFSET(Data!$A$1,0,MATCH(N$6,Data!$1:$1,0)-1,1000,1)=IF(N$7="","Yes",N$7))*ROW(Data!$C$1:$C$1009),ROW(N146)-ROW(N$7)),1)),"")</f>
        <v/>
      </c>
      <c r="O146" s="43" t="str">
        <f ca="1">IF(P146="","",IF(INDEX(Data!$BR:$BR,MATCH(P146,Data!$A:$A,0),1)=0,"",INDEX(Data!$BR:$BR,MATCH(P146,Data!$A:$A,0),1)))</f>
        <v/>
      </c>
      <c r="P146" s="43" t="str" cm="1">
        <f t="array" aca="1" ref="P146" ca="1">IFERROR(_xlfn.SINGLE(INDEX(Data!$A$1:Q$1009,_xlfn.AGGREGATE(15,6,(OFFSET(Data!$A$1,0,MATCH(P$6,Data!$1:$1,0)-1,1000,1)=IF(P$7="","Yes",P$7))/(OFFSET(Data!$A$1,0,MATCH(P$6,Data!$1:$1,0)-1,1000,1)=IF(P$7="","Yes",P$7))*ROW(Data!$C$1:$C$1009),ROW(P146)-ROW(P$7)),1)),"")</f>
        <v/>
      </c>
      <c r="Q146" s="43" t="str">
        <f ca="1">IF(R146="","",IF(INDEX(Data!$BR:$BR,MATCH(R146,Data!$A:$A,0),1)=0,"",INDEX(Data!$BR:$BR,MATCH(R146,Data!$A:$A,0),1)))</f>
        <v/>
      </c>
      <c r="R146" s="43" t="str" cm="1">
        <f t="array" aca="1" ref="R146" ca="1">IFERROR(_xlfn.SINGLE(INDEX(Data!$A$1:R$1009,_xlfn.AGGREGATE(15,6,(OFFSET(Data!$A$1,0,MATCH(R$6,Data!$1:$1,0)-1,1000,1)=IF(R$7="","Yes",R$7))/(OFFSET(Data!$A$1,0,MATCH(R$6,Data!$1:$1,0)-1,1000,1)=IF(R$7="","Yes",R$7))*ROW(Data!$C$1:$C$1009),ROW(R146)-ROW(R$7)),1)),"")</f>
        <v/>
      </c>
      <c r="S146" s="43" t="str">
        <f ca="1">IF(T146="","",IF(INDEX(Data!$BR:$BR,MATCH(T146,Data!$A:$A,0),1)=0,"",INDEX(Data!$BR:$BR,MATCH(T146,Data!$A:$A,0),1)))</f>
        <v/>
      </c>
      <c r="T146" s="43" t="str" cm="1">
        <f t="array" aca="1" ref="T146" ca="1">IFERROR(_xlfn.SINGLE(INDEX(Data!$A$1:S$1009,_xlfn.AGGREGATE(15,6,(OFFSET(Data!$A$1,0,MATCH(T$6,Data!$1:$1,0)-1,1000,1)=IF(T$7="","Yes",T$7))/(OFFSET(Data!$A$1,0,MATCH(T$6,Data!$1:$1,0)-1,1000,1)=IF(T$7="","Yes",T$7))*ROW(Data!$C$1:$C$1009),ROW(T146)-ROW(T$7)),1)),"")</f>
        <v>Univision</v>
      </c>
      <c r="U146" s="43" t="str">
        <f ca="1">IF(V146="","",IF(INDEX(Data!$BR:$BR,MATCH(V146,Data!$A:$A,0),1)=0,"",INDEX(Data!$BR:$BR,MATCH(V146,Data!$A:$A,0),1)))</f>
        <v/>
      </c>
      <c r="V146" s="43" t="str" cm="1">
        <f t="array" aca="1" ref="V146" ca="1">IFERROR(_xlfn.SINGLE(INDEX(Data!$A$1:T$1009,_xlfn.AGGREGATE(15,6,(OFFSET(Data!$A$1,0,MATCH(V$6,Data!$1:$1,0)-1,1000,1)=IF(V$7="","Yes",V$7))/(OFFSET(Data!$A$1,0,MATCH(V$6,Data!$1:$1,0)-1,1000,1)=IF(V$7="","Yes",V$7))*ROW(Data!$C$1:$C$1009),ROW(V146)-ROW(V$7)),1)),"")</f>
        <v>Tennis Channel</v>
      </c>
      <c r="W146" s="43" t="str">
        <f ca="1">IF(X146="","",IF(INDEX(Data!$BR:$BR,MATCH(X146,Data!$A:$A,0),1)=0,"",INDEX(Data!$BR:$BR,MATCH(X146,Data!$A:$A,0),1)))</f>
        <v/>
      </c>
      <c r="X146" s="43" t="str" cm="1">
        <f t="array" aca="1" ref="X146" ca="1">IFERROR(_xlfn.SINGLE(INDEX(Data!$A$1:Y$1009,_xlfn.AGGREGATE(15,6,(OFFSET(Data!$A$1,0,MATCH(X$6,Data!$1:$1,0)-1,1000,1)=IF(X$7="","Yes",X$7))/(OFFSET(Data!$A$1,0,MATCH(X$6,Data!$1:$1,0)-1,1000,1)=IF(X$7="","Yes",X$7))*ROW(Data!$C$1:$C$1009),ROW(X146)-ROW(X$7)),1)),"")</f>
        <v/>
      </c>
      <c r="Y146" s="43" t="str">
        <f ca="1">IF(Z146="","",IF(INDEX(Data!$BR:$BR,MATCH(Z146,Data!$A:$A,0),1)=0,"",INDEX(Data!$BR:$BR,MATCH(Z146,Data!$A:$A,0),1)))</f>
        <v/>
      </c>
      <c r="Z146" s="43" t="str" cm="1">
        <f t="array" aca="1" ref="Z146" ca="1">IFERROR(_xlfn.SINGLE(INDEX(Data!$A$1:AA$1009,_xlfn.AGGREGATE(15,6,(OFFSET(Data!$A$1,0,MATCH(Z$6,Data!$1:$1,0)-1,1000,1)=IF(Z$7="","Yes",Z$7))/(OFFSET(Data!$A$1,0,MATCH(Z$6,Data!$1:$1,0)-1,1000,1)=IF(Z$7="","Yes",Z$7))*ROW(Data!$C$1:$C$1009),ROW(Z146)-ROW(Z$7)),1)),"")</f>
        <v/>
      </c>
      <c r="AA146" s="43" t="str">
        <f ca="1">IF(AB146="","",IF(INDEX(Data!$BR:$BR,MATCH(AB146,Data!$A:$A,0),1)=0,"",INDEX(Data!$BR:$BR,MATCH(AB146,Data!$A:$A,0),1)))</f>
        <v/>
      </c>
      <c r="AB146" s="43" t="str" cm="1">
        <f t="array" aca="1" ref="AB146" ca="1">IFERROR(_xlfn.SINGLE(INDEX(Data!$A$1:AC$1009,_xlfn.AGGREGATE(15,6,(OFFSET(Data!$A$1,0,MATCH(AB$6,Data!$1:$1,0)-1,1000,1)=IF(AB$7="","Yes",AB$7))/(OFFSET(Data!$A$1,0,MATCH(AB$6,Data!$1:$1,0)-1,1000,1)=IF(AB$7="","Yes",AB$7))*ROW(Data!$C$1:$C$1009),ROW(AB146)-ROW(AB$7)),1)),"")</f>
        <v/>
      </c>
      <c r="AC146" s="43" t="str">
        <f ca="1">IF(AD146="","",IF(INDEX(Data!$BR:$BR,MATCH(AD146,Data!$A:$A,0),1)=0,"",INDEX(Data!$BR:$BR,MATCH(AD146,Data!$A:$A,0),1)))</f>
        <v/>
      </c>
      <c r="AD146" s="43" t="str" cm="1">
        <f t="array" aca="1" ref="AD146" ca="1">IFERROR(_xlfn.SINGLE(INDEX(Data!$A$1:AE$1009,_xlfn.AGGREGATE(15,6,(OFFSET(Data!$A$1,0,MATCH(AD$6,Data!$1:$1,0)-1,1000,1)=IF(AD$7="","Yes",AD$7))/(OFFSET(Data!$A$1,0,MATCH(AD$6,Data!$1:$1,0)-1,1000,1)=IF(AD$7="","Yes",AD$7))*ROW(Data!$C$1:$C$1009),ROW(AD146)-ROW(AD$7)),1)),"")</f>
        <v/>
      </c>
      <c r="AE146" s="43" t="str">
        <f ca="1">IF(AF146="","",IF(INDEX(Data!$BR:$BR,MATCH(AF146,Data!$A:$A,0),1)=0,"",INDEX(Data!$BR:$BR,MATCH(AF146,Data!$A:$A,0),1)))</f>
        <v/>
      </c>
      <c r="AF146" s="43" t="str" cm="1">
        <f t="array" aca="1" ref="AF146" ca="1">IFERROR(_xlfn.SINGLE(INDEX(Data!$A$1:AM$1009,_xlfn.AGGREGATE(15,6,(OFFSET(Data!$A$1,0,MATCH(AF$6,Data!$1:$1,0)-1,1000,1)=IF(AF$7="","Yes",AF$7))/(OFFSET(Data!$A$1,0,MATCH(AF$6,Data!$1:$1,0)-1,1000,1)=IF(AF$7="","Yes",AF$7))*ROW(Data!$C$1:$C$1009),ROW(AF146)-ROW(AF$7)),1)),"")</f>
        <v/>
      </c>
      <c r="AG146" s="43" t="str">
        <f ca="1">IF(AH146="","",IF(INDEX(Data!$BR:$BR,MATCH(AH146,Data!$A:$A,0),1)=0,"",INDEX(Data!$BR:$BR,MATCH(AH146,Data!$A:$A,0),1)))</f>
        <v/>
      </c>
      <c r="AH146" s="43" t="str" cm="1">
        <f t="array" aca="1" ref="AH146" ca="1">IFERROR(_xlfn.SINGLE(INDEX(Data!$A$1:AO$1009,_xlfn.AGGREGATE(15,6,(OFFSET(Data!$A$1,0,MATCH(AH$6,Data!$1:$1,0)-1,1000,1)=IF(AH$7="","Yes",AH$7))/(OFFSET(Data!$A$1,0,MATCH(AH$6,Data!$1:$1,0)-1,1000,1)=IF(AH$7="","Yes",AH$7))*ROW(Data!$C$1:$C$1009),ROW(AH146)-ROW(AH$7)),1)),"")</f>
        <v/>
      </c>
      <c r="AI146" s="43" t="str">
        <f ca="1">IF(AJ146="","",IF(INDEX(Data!$BR:$BR,MATCH(AJ146,Data!$A:$A,0),1)=0,"",INDEX(Data!$BR:$BR,MATCH(AJ146,Data!$A:$A,0),1)))</f>
        <v/>
      </c>
      <c r="AJ146" s="43" t="str" cm="1">
        <f t="array" aca="1" ref="AJ146" ca="1">IFERROR(_xlfn.SINGLE(INDEX(Data!$A$1:AQ$1009,_xlfn.AGGREGATE(15,6,(OFFSET(Data!$A$1,0,MATCH(AJ$6,Data!$1:$1,0)-1,1000,1)=IF(AJ$7="","Yes",AJ$7))/(OFFSET(Data!$A$1,0,MATCH(AJ$6,Data!$1:$1,0)-1,1000,1)=IF(AJ$7="","Yes",AJ$7))*ROW(Data!$C$1:$C$1009),ROW(AJ146)-ROW(AJ$7)),1)),"")</f>
        <v/>
      </c>
      <c r="AK146" s="43" t="str">
        <f ca="1">IF(AL146="","",IF(INDEX(Data!$BR:$BR,MATCH(AL146,Data!$A:$A,0),1)=0,"",INDEX(Data!$BR:$BR,MATCH(AL146,Data!$A:$A,0),1)))</f>
        <v/>
      </c>
      <c r="AL146" s="43" t="str" cm="1">
        <f t="array" aca="1" ref="AL146" ca="1">IFERROR(_xlfn.SINGLE(INDEX(Data!$A$1:AS$1009,_xlfn.AGGREGATE(15,6,(OFFSET(Data!$A$1,0,MATCH(AL$6,Data!$1:$1,0)-1,1000,1)=IF(AL$7="","Yes",AL$7))/(OFFSET(Data!$A$1,0,MATCH(AL$6,Data!$1:$1,0)-1,1000,1)=IF(AL$7="","Yes",AL$7))*ROW(Data!$C$1:$C$1009),ROW(AL146)-ROW(AL$7)),1)),"")</f>
        <v/>
      </c>
      <c r="AM146" s="43" t="str">
        <f ca="1">IF(AN146="","",IF(INDEX(Data!$BR:$BR,MATCH(AN146,Data!$A:$A,0),1)=0,"",INDEX(Data!$BR:$BR,MATCH(AN146,Data!$A:$A,0),1)))</f>
        <v/>
      </c>
      <c r="AN146" s="43" t="str" cm="1">
        <f t="array" aca="1" ref="AN146" ca="1">IFERROR(_xlfn.SINGLE(INDEX(Data!$A$1:AU$1009,_xlfn.AGGREGATE(15,6,(OFFSET(Data!$A$1,0,MATCH(AN$6,Data!$1:$1,0)-1,1000,1)=IF(AN$7="","Yes",AN$7))/(OFFSET(Data!$A$1,0,MATCH(AN$6,Data!$1:$1,0)-1,1000,1)=IF(AN$7="","Yes",AN$7))*ROW(Data!$C$1:$C$1009),ROW(AN146)-ROW(AN$7)),1)),"")</f>
        <v/>
      </c>
    </row>
    <row r="147" spans="1:40" x14ac:dyDescent="0.4">
      <c r="A147" s="43" t="str">
        <f ca="1">IF(B147="","",IF(INDEX(Data!$BR:$BR,MATCH(B147,Data!$A:$A,0),1)=0,"",INDEX(Data!$BR:$BR,MATCH(B147,Data!$A:$A,0),1)))</f>
        <v/>
      </c>
      <c r="B147" s="43" t="str" cm="1">
        <f t="array" aca="1" ref="B147" ca="1">IFERROR(_xlfn.SINGLE(INDEX(Data!A$1:$A$1007,_xlfn.AGGREGATE(15,6,(OFFSET(Data!$A$1,0,MATCH(B$6,Data!$1:$1,0)-1,1000,1)=IF(B$7="","Yes",B$7))/(OFFSET(Data!$A$1,0,MATCH(B$6,Data!$1:$1,0)-1,1000,1)=IF(B$7="","Yes",B$7))*ROW(Data!$C$1:$C$1007),ROW(B147)-ROW(B$7)),1)),"")</f>
        <v/>
      </c>
      <c r="C147" s="43" t="str">
        <f ca="1">IF(D147="","",IF(INDEX(Data!$BR:$BR,MATCH(D147,Data!$A:$A,0),1)=0,"",INDEX(Data!$BR:$BR,MATCH(D147,Data!$A:$A,0),1)))</f>
        <v/>
      </c>
      <c r="D147" s="43" t="str" cm="1">
        <f t="array" aca="1" ref="D147" ca="1">IFERROR(_xlfn.SINGLE(INDEX(Data!$A$1:C$1007,_xlfn.AGGREGATE(15,6,(OFFSET(Data!$A$1,0,MATCH(D$6,Data!$1:$1,0)-1,1000,1)=IF(D$7="","Yes",D$7))/(OFFSET(Data!$A$1,0,MATCH(D$6,Data!$1:$1,0)-1,1000,1)=IF(D$7="","Yes",D$7))*ROW(Data!$C$1:$C$1007),ROW(D147)-ROW(D$7)),1)),"")</f>
        <v/>
      </c>
      <c r="E147" s="43" t="str">
        <f ca="1">IF(F147="","",IF(INDEX(Data!$BR:$BR,MATCH(F147,Data!$A:$A,0),1)=0,"",INDEX(Data!$BR:$BR,MATCH(F147,Data!$A:$A,0),1)))</f>
        <v/>
      </c>
      <c r="F147" s="43" t="str" cm="1">
        <f t="array" aca="1" ref="F147" ca="1">IFERROR(_xlfn.SINGLE(INDEX(Data!$A$1:E$1009,_xlfn.AGGREGATE(15,6,(OFFSET(Data!$A$1,0,MATCH(F$6,Data!$1:$1,0)-1,1000,1)=IF(F$7="","Yes",F$7))/(OFFSET(Data!$A$1,0,MATCH(F$6,Data!$1:$1,0)-1,1000,1)=IF(F$7="","Yes",F$7))*ROW(Data!$C$1:$C$1009),ROW(F147)-ROW(F$7)),1)),"")</f>
        <v/>
      </c>
      <c r="G147" s="43" t="str">
        <f ca="1">IF(H147="","",IF(INDEX(Data!$BR:$BR,MATCH(H147,Data!$A:$A,0),1)=0,"",INDEX(Data!$BR:$BR,MATCH(H147,Data!$A:$A,0),1)))</f>
        <v/>
      </c>
      <c r="H147" s="43" t="str" cm="1">
        <f t="array" aca="1" ref="H147" ca="1">IFERROR(_xlfn.SINGLE(INDEX(Data!$A$1:G$1009,_xlfn.AGGREGATE(15,6,(OFFSET(Data!$A$1,0,MATCH(H$6,Data!$1:$1,0)-1,1000,1)=IF(H$7="","Yes",H$7))/(OFFSET(Data!$A$1,0,MATCH(H$6,Data!$1:$1,0)-1,1000,1)=IF(H$7="","Yes",H$7))*ROW(Data!$C$1:$C$1009),ROW(H147)-ROW(H$7)),1)),"")</f>
        <v/>
      </c>
      <c r="I147" s="43" t="str">
        <f ca="1">IF(J147="","",IF(INDEX(Data!$BR:$BR,MATCH(J147,Data!$A:$A,0),1)=0,"",INDEX(Data!$BR:$BR,MATCH(J147,Data!$A:$A,0),1)))</f>
        <v/>
      </c>
      <c r="J147" s="43" t="str" cm="1">
        <f t="array" aca="1" ref="J147" ca="1">IFERROR(_xlfn.SINGLE(INDEX(Data!$A$1:J$1009,_xlfn.AGGREGATE(15,6,(OFFSET(Data!$A$1,0,MATCH(J$6,Data!$1:$1,0)-1,1000,1)=IF(J$7="","Yes",J$7))/(OFFSET(Data!$A$1,0,MATCH(J$6,Data!$1:$1,0)-1,1000,1)=IF(J$7="","Yes",J$7))*ROW(Data!$C$1:$C$1009),ROW(J147)-ROW(J$7)),1)),"")</f>
        <v/>
      </c>
      <c r="K147" s="43" t="str">
        <f ca="1">IF(L147="","",IF(INDEX(Data!$BR:$BR,MATCH(L147,Data!$A:$A,0),1)=0,"",INDEX(Data!$BR:$BR,MATCH(L147,Data!$A:$A,0),1)))</f>
        <v/>
      </c>
      <c r="L147" s="43" t="str" cm="1">
        <f t="array" aca="1" ref="L147" ca="1">IFERROR(_xlfn.SINGLE(INDEX(Data!$A$1:L$1009,_xlfn.AGGREGATE(15,6,(OFFSET(Data!$A$1,0,MATCH(L$6,Data!$1:$1,0)-1,1000,1)=IF(L$7="","Yes",L$7))/(OFFSET(Data!$A$1,0,MATCH(L$6,Data!$1:$1,0)-1,1000,1)=IF(L$7="","Yes",L$7))*ROW(Data!$C$1:$C$1009),ROW(L147)-ROW(L$7)),1)),"")</f>
        <v/>
      </c>
      <c r="M147" s="43" t="str">
        <f ca="1">IF(N147="","",IF(INDEX(Data!$BR:$BR,MATCH(N147,Data!$A:$A,0),1)=0,"",INDEX(Data!$BR:$BR,MATCH(N147,Data!$A:$A,0),1)))</f>
        <v/>
      </c>
      <c r="N147" s="43" t="str" cm="1">
        <f t="array" aca="1" ref="N147" ca="1">IFERROR(_xlfn.SINGLE(INDEX(Data!$A$1:N$1009,_xlfn.AGGREGATE(15,6,(OFFSET(Data!$A$1,0,MATCH(N$6,Data!$1:$1,0)-1,1000,1)=IF(N$7="","Yes",N$7))/(OFFSET(Data!$A$1,0,MATCH(N$6,Data!$1:$1,0)-1,1000,1)=IF(N$7="","Yes",N$7))*ROW(Data!$C$1:$C$1009),ROW(N147)-ROW(N$7)),1)),"")</f>
        <v/>
      </c>
      <c r="O147" s="43" t="str">
        <f ca="1">IF(P147="","",IF(INDEX(Data!$BR:$BR,MATCH(P147,Data!$A:$A,0),1)=0,"",INDEX(Data!$BR:$BR,MATCH(P147,Data!$A:$A,0),1)))</f>
        <v/>
      </c>
      <c r="P147" s="43" t="str" cm="1">
        <f t="array" aca="1" ref="P147" ca="1">IFERROR(_xlfn.SINGLE(INDEX(Data!$A$1:Q$1009,_xlfn.AGGREGATE(15,6,(OFFSET(Data!$A$1,0,MATCH(P$6,Data!$1:$1,0)-1,1000,1)=IF(P$7="","Yes",P$7))/(OFFSET(Data!$A$1,0,MATCH(P$6,Data!$1:$1,0)-1,1000,1)=IF(P$7="","Yes",P$7))*ROW(Data!$C$1:$C$1009),ROW(P147)-ROW(P$7)),1)),"")</f>
        <v/>
      </c>
      <c r="Q147" s="43" t="str">
        <f ca="1">IF(R147="","",IF(INDEX(Data!$BR:$BR,MATCH(R147,Data!$A:$A,0),1)=0,"",INDEX(Data!$BR:$BR,MATCH(R147,Data!$A:$A,0),1)))</f>
        <v/>
      </c>
      <c r="R147" s="43" t="str" cm="1">
        <f t="array" aca="1" ref="R147" ca="1">IFERROR(_xlfn.SINGLE(INDEX(Data!$A$1:R$1009,_xlfn.AGGREGATE(15,6,(OFFSET(Data!$A$1,0,MATCH(R$6,Data!$1:$1,0)-1,1000,1)=IF(R$7="","Yes",R$7))/(OFFSET(Data!$A$1,0,MATCH(R$6,Data!$1:$1,0)-1,1000,1)=IF(R$7="","Yes",R$7))*ROW(Data!$C$1:$C$1009),ROW(R147)-ROW(R$7)),1)),"")</f>
        <v/>
      </c>
      <c r="S147" s="43" t="str">
        <f ca="1">IF(T147="","",IF(INDEX(Data!$BR:$BR,MATCH(T147,Data!$A:$A,0),1)=0,"",INDEX(Data!$BR:$BR,MATCH(T147,Data!$A:$A,0),1)))</f>
        <v/>
      </c>
      <c r="T147" s="43" t="str" cm="1">
        <f t="array" aca="1" ref="T147" ca="1">IFERROR(_xlfn.SINGLE(INDEX(Data!$A$1:S$1009,_xlfn.AGGREGATE(15,6,(OFFSET(Data!$A$1,0,MATCH(T$6,Data!$1:$1,0)-1,1000,1)=IF(T$7="","Yes",T$7))/(OFFSET(Data!$A$1,0,MATCH(T$6,Data!$1:$1,0)-1,1000,1)=IF(T$7="","Yes",T$7))*ROW(Data!$C$1:$C$1009),ROW(T147)-ROW(T$7)),1)),"")</f>
        <v>Up</v>
      </c>
      <c r="U147" s="43" t="str">
        <f ca="1">IF(V147="","",IF(INDEX(Data!$BR:$BR,MATCH(V147,Data!$A:$A,0),1)=0,"",INDEX(Data!$BR:$BR,MATCH(V147,Data!$A:$A,0),1)))</f>
        <v/>
      </c>
      <c r="V147" s="43" t="str" cm="1">
        <f t="array" aca="1" ref="V147" ca="1">IFERROR(_xlfn.SINGLE(INDEX(Data!$A$1:T$1009,_xlfn.AGGREGATE(15,6,(OFFSET(Data!$A$1,0,MATCH(V$6,Data!$1:$1,0)-1,1000,1)=IF(V$7="","Yes",V$7))/(OFFSET(Data!$A$1,0,MATCH(V$6,Data!$1:$1,0)-1,1000,1)=IF(V$7="","Yes",V$7))*ROW(Data!$C$1:$C$1009),ROW(V147)-ROW(V$7)),1)),"")</f>
        <v>TLC</v>
      </c>
      <c r="W147" s="43" t="str">
        <f ca="1">IF(X147="","",IF(INDEX(Data!$BR:$BR,MATCH(X147,Data!$A:$A,0),1)=0,"",INDEX(Data!$BR:$BR,MATCH(X147,Data!$A:$A,0),1)))</f>
        <v/>
      </c>
      <c r="X147" s="43" t="str" cm="1">
        <f t="array" aca="1" ref="X147" ca="1">IFERROR(_xlfn.SINGLE(INDEX(Data!$A$1:Y$1009,_xlfn.AGGREGATE(15,6,(OFFSET(Data!$A$1,0,MATCH(X$6,Data!$1:$1,0)-1,1000,1)=IF(X$7="","Yes",X$7))/(OFFSET(Data!$A$1,0,MATCH(X$6,Data!$1:$1,0)-1,1000,1)=IF(X$7="","Yes",X$7))*ROW(Data!$C$1:$C$1009),ROW(X147)-ROW(X$7)),1)),"")</f>
        <v/>
      </c>
      <c r="Y147" s="43" t="str">
        <f ca="1">IF(Z147="","",IF(INDEX(Data!$BR:$BR,MATCH(Z147,Data!$A:$A,0),1)=0,"",INDEX(Data!$BR:$BR,MATCH(Z147,Data!$A:$A,0),1)))</f>
        <v/>
      </c>
      <c r="Z147" s="43" t="str" cm="1">
        <f t="array" aca="1" ref="Z147" ca="1">IFERROR(_xlfn.SINGLE(INDEX(Data!$A$1:AA$1009,_xlfn.AGGREGATE(15,6,(OFFSET(Data!$A$1,0,MATCH(Z$6,Data!$1:$1,0)-1,1000,1)=IF(Z$7="","Yes",Z$7))/(OFFSET(Data!$A$1,0,MATCH(Z$6,Data!$1:$1,0)-1,1000,1)=IF(Z$7="","Yes",Z$7))*ROW(Data!$C$1:$C$1009),ROW(Z147)-ROW(Z$7)),1)),"")</f>
        <v/>
      </c>
      <c r="AA147" s="43" t="str">
        <f ca="1">IF(AB147="","",IF(INDEX(Data!$BR:$BR,MATCH(AB147,Data!$A:$A,0),1)=0,"",INDEX(Data!$BR:$BR,MATCH(AB147,Data!$A:$A,0),1)))</f>
        <v/>
      </c>
      <c r="AB147" s="43" t="str" cm="1">
        <f t="array" aca="1" ref="AB147" ca="1">IFERROR(_xlfn.SINGLE(INDEX(Data!$A$1:AC$1009,_xlfn.AGGREGATE(15,6,(OFFSET(Data!$A$1,0,MATCH(AB$6,Data!$1:$1,0)-1,1000,1)=IF(AB$7="","Yes",AB$7))/(OFFSET(Data!$A$1,0,MATCH(AB$6,Data!$1:$1,0)-1,1000,1)=IF(AB$7="","Yes",AB$7))*ROW(Data!$C$1:$C$1009),ROW(AB147)-ROW(AB$7)),1)),"")</f>
        <v/>
      </c>
      <c r="AC147" s="43" t="str">
        <f ca="1">IF(AD147="","",IF(INDEX(Data!$BR:$BR,MATCH(AD147,Data!$A:$A,0),1)=0,"",INDEX(Data!$BR:$BR,MATCH(AD147,Data!$A:$A,0),1)))</f>
        <v/>
      </c>
      <c r="AD147" s="43" t="str" cm="1">
        <f t="array" aca="1" ref="AD147" ca="1">IFERROR(_xlfn.SINGLE(INDEX(Data!$A$1:AE$1009,_xlfn.AGGREGATE(15,6,(OFFSET(Data!$A$1,0,MATCH(AD$6,Data!$1:$1,0)-1,1000,1)=IF(AD$7="","Yes",AD$7))/(OFFSET(Data!$A$1,0,MATCH(AD$6,Data!$1:$1,0)-1,1000,1)=IF(AD$7="","Yes",AD$7))*ROW(Data!$C$1:$C$1009),ROW(AD147)-ROW(AD$7)),1)),"")</f>
        <v/>
      </c>
      <c r="AE147" s="43" t="str">
        <f ca="1">IF(AF147="","",IF(INDEX(Data!$BR:$BR,MATCH(AF147,Data!$A:$A,0),1)=0,"",INDEX(Data!$BR:$BR,MATCH(AF147,Data!$A:$A,0),1)))</f>
        <v/>
      </c>
      <c r="AF147" s="43" t="str" cm="1">
        <f t="array" aca="1" ref="AF147" ca="1">IFERROR(_xlfn.SINGLE(INDEX(Data!$A$1:AM$1009,_xlfn.AGGREGATE(15,6,(OFFSET(Data!$A$1,0,MATCH(AF$6,Data!$1:$1,0)-1,1000,1)=IF(AF$7="","Yes",AF$7))/(OFFSET(Data!$A$1,0,MATCH(AF$6,Data!$1:$1,0)-1,1000,1)=IF(AF$7="","Yes",AF$7))*ROW(Data!$C$1:$C$1009),ROW(AF147)-ROW(AF$7)),1)),"")</f>
        <v/>
      </c>
      <c r="AG147" s="43" t="str">
        <f ca="1">IF(AH147="","",IF(INDEX(Data!$BR:$BR,MATCH(AH147,Data!$A:$A,0),1)=0,"",INDEX(Data!$BR:$BR,MATCH(AH147,Data!$A:$A,0),1)))</f>
        <v/>
      </c>
      <c r="AH147" s="43" t="str" cm="1">
        <f t="array" aca="1" ref="AH147" ca="1">IFERROR(_xlfn.SINGLE(INDEX(Data!$A$1:AO$1009,_xlfn.AGGREGATE(15,6,(OFFSET(Data!$A$1,0,MATCH(AH$6,Data!$1:$1,0)-1,1000,1)=IF(AH$7="","Yes",AH$7))/(OFFSET(Data!$A$1,0,MATCH(AH$6,Data!$1:$1,0)-1,1000,1)=IF(AH$7="","Yes",AH$7))*ROW(Data!$C$1:$C$1009),ROW(AH147)-ROW(AH$7)),1)),"")</f>
        <v/>
      </c>
      <c r="AI147" s="43" t="str">
        <f ca="1">IF(AJ147="","",IF(INDEX(Data!$BR:$BR,MATCH(AJ147,Data!$A:$A,0),1)=0,"",INDEX(Data!$BR:$BR,MATCH(AJ147,Data!$A:$A,0),1)))</f>
        <v/>
      </c>
      <c r="AJ147" s="43" t="str" cm="1">
        <f t="array" aca="1" ref="AJ147" ca="1">IFERROR(_xlfn.SINGLE(INDEX(Data!$A$1:AQ$1009,_xlfn.AGGREGATE(15,6,(OFFSET(Data!$A$1,0,MATCH(AJ$6,Data!$1:$1,0)-1,1000,1)=IF(AJ$7="","Yes",AJ$7))/(OFFSET(Data!$A$1,0,MATCH(AJ$6,Data!$1:$1,0)-1,1000,1)=IF(AJ$7="","Yes",AJ$7))*ROW(Data!$C$1:$C$1009),ROW(AJ147)-ROW(AJ$7)),1)),"")</f>
        <v/>
      </c>
      <c r="AK147" s="43" t="str">
        <f ca="1">IF(AL147="","",IF(INDEX(Data!$BR:$BR,MATCH(AL147,Data!$A:$A,0),1)=0,"",INDEX(Data!$BR:$BR,MATCH(AL147,Data!$A:$A,0),1)))</f>
        <v/>
      </c>
      <c r="AL147" s="43" t="str" cm="1">
        <f t="array" aca="1" ref="AL147" ca="1">IFERROR(_xlfn.SINGLE(INDEX(Data!$A$1:AS$1009,_xlfn.AGGREGATE(15,6,(OFFSET(Data!$A$1,0,MATCH(AL$6,Data!$1:$1,0)-1,1000,1)=IF(AL$7="","Yes",AL$7))/(OFFSET(Data!$A$1,0,MATCH(AL$6,Data!$1:$1,0)-1,1000,1)=IF(AL$7="","Yes",AL$7))*ROW(Data!$C$1:$C$1009),ROW(AL147)-ROW(AL$7)),1)),"")</f>
        <v/>
      </c>
      <c r="AM147" s="43" t="str">
        <f ca="1">IF(AN147="","",IF(INDEX(Data!$BR:$BR,MATCH(AN147,Data!$A:$A,0),1)=0,"",INDEX(Data!$BR:$BR,MATCH(AN147,Data!$A:$A,0),1)))</f>
        <v/>
      </c>
      <c r="AN147" s="43" t="str" cm="1">
        <f t="array" aca="1" ref="AN147" ca="1">IFERROR(_xlfn.SINGLE(INDEX(Data!$A$1:AU$1009,_xlfn.AGGREGATE(15,6,(OFFSET(Data!$A$1,0,MATCH(AN$6,Data!$1:$1,0)-1,1000,1)=IF(AN$7="","Yes",AN$7))/(OFFSET(Data!$A$1,0,MATCH(AN$6,Data!$1:$1,0)-1,1000,1)=IF(AN$7="","Yes",AN$7))*ROW(Data!$C$1:$C$1009),ROW(AN147)-ROW(AN$7)),1)),"")</f>
        <v/>
      </c>
    </row>
    <row r="148" spans="1:40" x14ac:dyDescent="0.4">
      <c r="A148" s="43" t="str">
        <f ca="1">IF(B148="","",IF(INDEX(Data!$BR:$BR,MATCH(B148,Data!$A:$A,0),1)=0,"",INDEX(Data!$BR:$BR,MATCH(B148,Data!$A:$A,0),1)))</f>
        <v/>
      </c>
      <c r="B148" s="43" t="str" cm="1">
        <f t="array" aca="1" ref="B148" ca="1">IFERROR(_xlfn.SINGLE(INDEX(Data!A$1:$A$1007,_xlfn.AGGREGATE(15,6,(OFFSET(Data!$A$1,0,MATCH(B$6,Data!$1:$1,0)-1,1000,1)=IF(B$7="","Yes",B$7))/(OFFSET(Data!$A$1,0,MATCH(B$6,Data!$1:$1,0)-1,1000,1)=IF(B$7="","Yes",B$7))*ROW(Data!$C$1:$C$1007),ROW(B148)-ROW(B$7)),1)),"")</f>
        <v/>
      </c>
      <c r="C148" s="43" t="str">
        <f ca="1">IF(D148="","",IF(INDEX(Data!$BR:$BR,MATCH(D148,Data!$A:$A,0),1)=0,"",INDEX(Data!$BR:$BR,MATCH(D148,Data!$A:$A,0),1)))</f>
        <v/>
      </c>
      <c r="D148" s="43" t="str" cm="1">
        <f t="array" aca="1" ref="D148" ca="1">IFERROR(_xlfn.SINGLE(INDEX(Data!$A$1:C$1007,_xlfn.AGGREGATE(15,6,(OFFSET(Data!$A$1,0,MATCH(D$6,Data!$1:$1,0)-1,1000,1)=IF(D$7="","Yes",D$7))/(OFFSET(Data!$A$1,0,MATCH(D$6,Data!$1:$1,0)-1,1000,1)=IF(D$7="","Yes",D$7))*ROW(Data!$C$1:$C$1007),ROW(D148)-ROW(D$7)),1)),"")</f>
        <v/>
      </c>
      <c r="E148" s="43" t="str">
        <f ca="1">IF(F148="","",IF(INDEX(Data!$BR:$BR,MATCH(F148,Data!$A:$A,0),1)=0,"",INDEX(Data!$BR:$BR,MATCH(F148,Data!$A:$A,0),1)))</f>
        <v/>
      </c>
      <c r="F148" s="43" t="str" cm="1">
        <f t="array" aca="1" ref="F148" ca="1">IFERROR(_xlfn.SINGLE(INDEX(Data!$A$1:E$1009,_xlfn.AGGREGATE(15,6,(OFFSET(Data!$A$1,0,MATCH(F$6,Data!$1:$1,0)-1,1000,1)=IF(F$7="","Yes",F$7))/(OFFSET(Data!$A$1,0,MATCH(F$6,Data!$1:$1,0)-1,1000,1)=IF(F$7="","Yes",F$7))*ROW(Data!$C$1:$C$1009),ROW(F148)-ROW(F$7)),1)),"")</f>
        <v/>
      </c>
      <c r="G148" s="43" t="str">
        <f ca="1">IF(H148="","",IF(INDEX(Data!$BR:$BR,MATCH(H148,Data!$A:$A,0),1)=0,"",INDEX(Data!$BR:$BR,MATCH(H148,Data!$A:$A,0),1)))</f>
        <v/>
      </c>
      <c r="H148" s="43" t="str" cm="1">
        <f t="array" aca="1" ref="H148" ca="1">IFERROR(_xlfn.SINGLE(INDEX(Data!$A$1:G$1009,_xlfn.AGGREGATE(15,6,(OFFSET(Data!$A$1,0,MATCH(H$6,Data!$1:$1,0)-1,1000,1)=IF(H$7="","Yes",H$7))/(OFFSET(Data!$A$1,0,MATCH(H$6,Data!$1:$1,0)-1,1000,1)=IF(H$7="","Yes",H$7))*ROW(Data!$C$1:$C$1009),ROW(H148)-ROW(H$7)),1)),"")</f>
        <v/>
      </c>
      <c r="I148" s="43" t="str">
        <f ca="1">IF(J148="","",IF(INDEX(Data!$BR:$BR,MATCH(J148,Data!$A:$A,0),1)=0,"",INDEX(Data!$BR:$BR,MATCH(J148,Data!$A:$A,0),1)))</f>
        <v/>
      </c>
      <c r="J148" s="43" t="str" cm="1">
        <f t="array" aca="1" ref="J148" ca="1">IFERROR(_xlfn.SINGLE(INDEX(Data!$A$1:J$1009,_xlfn.AGGREGATE(15,6,(OFFSET(Data!$A$1,0,MATCH(J$6,Data!$1:$1,0)-1,1000,1)=IF(J$7="","Yes",J$7))/(OFFSET(Data!$A$1,0,MATCH(J$6,Data!$1:$1,0)-1,1000,1)=IF(J$7="","Yes",J$7))*ROW(Data!$C$1:$C$1009),ROW(J148)-ROW(J$7)),1)),"")</f>
        <v/>
      </c>
      <c r="K148" s="43" t="str">
        <f ca="1">IF(L148="","",IF(INDEX(Data!$BR:$BR,MATCH(L148,Data!$A:$A,0),1)=0,"",INDEX(Data!$BR:$BR,MATCH(L148,Data!$A:$A,0),1)))</f>
        <v/>
      </c>
      <c r="L148" s="43" t="str" cm="1">
        <f t="array" aca="1" ref="L148" ca="1">IFERROR(_xlfn.SINGLE(INDEX(Data!$A$1:L$1009,_xlfn.AGGREGATE(15,6,(OFFSET(Data!$A$1,0,MATCH(L$6,Data!$1:$1,0)-1,1000,1)=IF(L$7="","Yes",L$7))/(OFFSET(Data!$A$1,0,MATCH(L$6,Data!$1:$1,0)-1,1000,1)=IF(L$7="","Yes",L$7))*ROW(Data!$C$1:$C$1009),ROW(L148)-ROW(L$7)),1)),"")</f>
        <v/>
      </c>
      <c r="M148" s="43" t="str">
        <f ca="1">IF(N148="","",IF(INDEX(Data!$BR:$BR,MATCH(N148,Data!$A:$A,0),1)=0,"",INDEX(Data!$BR:$BR,MATCH(N148,Data!$A:$A,0),1)))</f>
        <v/>
      </c>
      <c r="N148" s="43" t="str" cm="1">
        <f t="array" aca="1" ref="N148" ca="1">IFERROR(_xlfn.SINGLE(INDEX(Data!$A$1:N$1009,_xlfn.AGGREGATE(15,6,(OFFSET(Data!$A$1,0,MATCH(N$6,Data!$1:$1,0)-1,1000,1)=IF(N$7="","Yes",N$7))/(OFFSET(Data!$A$1,0,MATCH(N$6,Data!$1:$1,0)-1,1000,1)=IF(N$7="","Yes",N$7))*ROW(Data!$C$1:$C$1009),ROW(N148)-ROW(N$7)),1)),"")</f>
        <v/>
      </c>
      <c r="O148" s="43" t="str">
        <f ca="1">IF(P148="","",IF(INDEX(Data!$BR:$BR,MATCH(P148,Data!$A:$A,0),1)=0,"",INDEX(Data!$BR:$BR,MATCH(P148,Data!$A:$A,0),1)))</f>
        <v/>
      </c>
      <c r="P148" s="43" t="str" cm="1">
        <f t="array" aca="1" ref="P148" ca="1">IFERROR(_xlfn.SINGLE(INDEX(Data!$A$1:Q$1009,_xlfn.AGGREGATE(15,6,(OFFSET(Data!$A$1,0,MATCH(P$6,Data!$1:$1,0)-1,1000,1)=IF(P$7="","Yes",P$7))/(OFFSET(Data!$A$1,0,MATCH(P$6,Data!$1:$1,0)-1,1000,1)=IF(P$7="","Yes",P$7))*ROW(Data!$C$1:$C$1009),ROW(P148)-ROW(P$7)),1)),"")</f>
        <v/>
      </c>
      <c r="Q148" s="43" t="str">
        <f ca="1">IF(R148="","",IF(INDEX(Data!$BR:$BR,MATCH(R148,Data!$A:$A,0),1)=0,"",INDEX(Data!$BR:$BR,MATCH(R148,Data!$A:$A,0),1)))</f>
        <v/>
      </c>
      <c r="R148" s="43" t="str" cm="1">
        <f t="array" aca="1" ref="R148" ca="1">IFERROR(_xlfn.SINGLE(INDEX(Data!$A$1:R$1009,_xlfn.AGGREGATE(15,6,(OFFSET(Data!$A$1,0,MATCH(R$6,Data!$1:$1,0)-1,1000,1)=IF(R$7="","Yes",R$7))/(OFFSET(Data!$A$1,0,MATCH(R$6,Data!$1:$1,0)-1,1000,1)=IF(R$7="","Yes",R$7))*ROW(Data!$C$1:$C$1009),ROW(R148)-ROW(R$7)),1)),"")</f>
        <v/>
      </c>
      <c r="S148" s="43" t="str">
        <f ca="1">IF(T148="","",IF(INDEX(Data!$BR:$BR,MATCH(T148,Data!$A:$A,0),1)=0,"",INDEX(Data!$BR:$BR,MATCH(T148,Data!$A:$A,0),1)))</f>
        <v/>
      </c>
      <c r="T148" s="43" t="str" cm="1">
        <f t="array" aca="1" ref="T148" ca="1">IFERROR(_xlfn.SINGLE(INDEX(Data!$A$1:S$1009,_xlfn.AGGREGATE(15,6,(OFFSET(Data!$A$1,0,MATCH(T$6,Data!$1:$1,0)-1,1000,1)=IF(T$7="","Yes",T$7))/(OFFSET(Data!$A$1,0,MATCH(T$6,Data!$1:$1,0)-1,1000,1)=IF(T$7="","Yes",T$7))*ROW(Data!$C$1:$C$1009),ROW(T148)-ROW(T$7)),1)),"")</f>
        <v>USA Network</v>
      </c>
      <c r="U148" s="43" t="str">
        <f ca="1">IF(V148="","",IF(INDEX(Data!$BR:$BR,MATCH(V148,Data!$A:$A,0),1)=0,"",INDEX(Data!$BR:$BR,MATCH(V148,Data!$A:$A,0),1)))</f>
        <v/>
      </c>
      <c r="V148" s="43" t="str" cm="1">
        <f t="array" aca="1" ref="V148" ca="1">IFERROR(_xlfn.SINGLE(INDEX(Data!$A$1:T$1009,_xlfn.AGGREGATE(15,6,(OFFSET(Data!$A$1,0,MATCH(V$6,Data!$1:$1,0)-1,1000,1)=IF(V$7="","Yes",V$7))/(OFFSET(Data!$A$1,0,MATCH(V$6,Data!$1:$1,0)-1,1000,1)=IF(V$7="","Yes",V$7))*ROW(Data!$C$1:$C$1009),ROW(V148)-ROW(V$7)),1)),"")</f>
        <v>TNT</v>
      </c>
      <c r="W148" s="43" t="str">
        <f ca="1">IF(X148="","",IF(INDEX(Data!$BR:$BR,MATCH(X148,Data!$A:$A,0),1)=0,"",INDEX(Data!$BR:$BR,MATCH(X148,Data!$A:$A,0),1)))</f>
        <v/>
      </c>
      <c r="X148" s="43" t="str" cm="1">
        <f t="array" aca="1" ref="X148" ca="1">IFERROR(_xlfn.SINGLE(INDEX(Data!$A$1:Y$1009,_xlfn.AGGREGATE(15,6,(OFFSET(Data!$A$1,0,MATCH(X$6,Data!$1:$1,0)-1,1000,1)=IF(X$7="","Yes",X$7))/(OFFSET(Data!$A$1,0,MATCH(X$6,Data!$1:$1,0)-1,1000,1)=IF(X$7="","Yes",X$7))*ROW(Data!$C$1:$C$1009),ROW(X148)-ROW(X$7)),1)),"")</f>
        <v/>
      </c>
      <c r="Y148" s="43" t="str">
        <f ca="1">IF(Z148="","",IF(INDEX(Data!$BR:$BR,MATCH(Z148,Data!$A:$A,0),1)=0,"",INDEX(Data!$BR:$BR,MATCH(Z148,Data!$A:$A,0),1)))</f>
        <v/>
      </c>
      <c r="Z148" s="43" t="str" cm="1">
        <f t="array" aca="1" ref="Z148" ca="1">IFERROR(_xlfn.SINGLE(INDEX(Data!$A$1:AA$1009,_xlfn.AGGREGATE(15,6,(OFFSET(Data!$A$1,0,MATCH(Z$6,Data!$1:$1,0)-1,1000,1)=IF(Z$7="","Yes",Z$7))/(OFFSET(Data!$A$1,0,MATCH(Z$6,Data!$1:$1,0)-1,1000,1)=IF(Z$7="","Yes",Z$7))*ROW(Data!$C$1:$C$1009),ROW(Z148)-ROW(Z$7)),1)),"")</f>
        <v/>
      </c>
      <c r="AA148" s="43" t="str">
        <f ca="1">IF(AB148="","",IF(INDEX(Data!$BR:$BR,MATCH(AB148,Data!$A:$A,0),1)=0,"",INDEX(Data!$BR:$BR,MATCH(AB148,Data!$A:$A,0),1)))</f>
        <v/>
      </c>
      <c r="AB148" s="43" t="str" cm="1">
        <f t="array" aca="1" ref="AB148" ca="1">IFERROR(_xlfn.SINGLE(INDEX(Data!$A$1:AC$1009,_xlfn.AGGREGATE(15,6,(OFFSET(Data!$A$1,0,MATCH(AB$6,Data!$1:$1,0)-1,1000,1)=IF(AB$7="","Yes",AB$7))/(OFFSET(Data!$A$1,0,MATCH(AB$6,Data!$1:$1,0)-1,1000,1)=IF(AB$7="","Yes",AB$7))*ROW(Data!$C$1:$C$1009),ROW(AB148)-ROW(AB$7)),1)),"")</f>
        <v/>
      </c>
      <c r="AC148" s="43" t="str">
        <f ca="1">IF(AD148="","",IF(INDEX(Data!$BR:$BR,MATCH(AD148,Data!$A:$A,0),1)=0,"",INDEX(Data!$BR:$BR,MATCH(AD148,Data!$A:$A,0),1)))</f>
        <v/>
      </c>
      <c r="AD148" s="43" t="str" cm="1">
        <f t="array" aca="1" ref="AD148" ca="1">IFERROR(_xlfn.SINGLE(INDEX(Data!$A$1:AE$1009,_xlfn.AGGREGATE(15,6,(OFFSET(Data!$A$1,0,MATCH(AD$6,Data!$1:$1,0)-1,1000,1)=IF(AD$7="","Yes",AD$7))/(OFFSET(Data!$A$1,0,MATCH(AD$6,Data!$1:$1,0)-1,1000,1)=IF(AD$7="","Yes",AD$7))*ROW(Data!$C$1:$C$1009),ROW(AD148)-ROW(AD$7)),1)),"")</f>
        <v/>
      </c>
      <c r="AE148" s="43" t="str">
        <f ca="1">IF(AF148="","",IF(INDEX(Data!$BR:$BR,MATCH(AF148,Data!$A:$A,0),1)=0,"",INDEX(Data!$BR:$BR,MATCH(AF148,Data!$A:$A,0),1)))</f>
        <v/>
      </c>
      <c r="AF148" s="43" t="str" cm="1">
        <f t="array" aca="1" ref="AF148" ca="1">IFERROR(_xlfn.SINGLE(INDEX(Data!$A$1:AM$1009,_xlfn.AGGREGATE(15,6,(OFFSET(Data!$A$1,0,MATCH(AF$6,Data!$1:$1,0)-1,1000,1)=IF(AF$7="","Yes",AF$7))/(OFFSET(Data!$A$1,0,MATCH(AF$6,Data!$1:$1,0)-1,1000,1)=IF(AF$7="","Yes",AF$7))*ROW(Data!$C$1:$C$1009),ROW(AF148)-ROW(AF$7)),1)),"")</f>
        <v/>
      </c>
      <c r="AG148" s="43" t="str">
        <f ca="1">IF(AH148="","",IF(INDEX(Data!$BR:$BR,MATCH(AH148,Data!$A:$A,0),1)=0,"",INDEX(Data!$BR:$BR,MATCH(AH148,Data!$A:$A,0),1)))</f>
        <v/>
      </c>
      <c r="AH148" s="43" t="str" cm="1">
        <f t="array" aca="1" ref="AH148" ca="1">IFERROR(_xlfn.SINGLE(INDEX(Data!$A$1:AO$1009,_xlfn.AGGREGATE(15,6,(OFFSET(Data!$A$1,0,MATCH(AH$6,Data!$1:$1,0)-1,1000,1)=IF(AH$7="","Yes",AH$7))/(OFFSET(Data!$A$1,0,MATCH(AH$6,Data!$1:$1,0)-1,1000,1)=IF(AH$7="","Yes",AH$7))*ROW(Data!$C$1:$C$1009),ROW(AH148)-ROW(AH$7)),1)),"")</f>
        <v/>
      </c>
      <c r="AI148" s="43" t="str">
        <f ca="1">IF(AJ148="","",IF(INDEX(Data!$BR:$BR,MATCH(AJ148,Data!$A:$A,0),1)=0,"",INDEX(Data!$BR:$BR,MATCH(AJ148,Data!$A:$A,0),1)))</f>
        <v/>
      </c>
      <c r="AJ148" s="43" t="str" cm="1">
        <f t="array" aca="1" ref="AJ148" ca="1">IFERROR(_xlfn.SINGLE(INDEX(Data!$A$1:AQ$1009,_xlfn.AGGREGATE(15,6,(OFFSET(Data!$A$1,0,MATCH(AJ$6,Data!$1:$1,0)-1,1000,1)=IF(AJ$7="","Yes",AJ$7))/(OFFSET(Data!$A$1,0,MATCH(AJ$6,Data!$1:$1,0)-1,1000,1)=IF(AJ$7="","Yes",AJ$7))*ROW(Data!$C$1:$C$1009),ROW(AJ148)-ROW(AJ$7)),1)),"")</f>
        <v/>
      </c>
      <c r="AK148" s="43" t="str">
        <f ca="1">IF(AL148="","",IF(INDEX(Data!$BR:$BR,MATCH(AL148,Data!$A:$A,0),1)=0,"",INDEX(Data!$BR:$BR,MATCH(AL148,Data!$A:$A,0),1)))</f>
        <v/>
      </c>
      <c r="AL148" s="43" t="str" cm="1">
        <f t="array" aca="1" ref="AL148" ca="1">IFERROR(_xlfn.SINGLE(INDEX(Data!$A$1:AS$1009,_xlfn.AGGREGATE(15,6,(OFFSET(Data!$A$1,0,MATCH(AL$6,Data!$1:$1,0)-1,1000,1)=IF(AL$7="","Yes",AL$7))/(OFFSET(Data!$A$1,0,MATCH(AL$6,Data!$1:$1,0)-1,1000,1)=IF(AL$7="","Yes",AL$7))*ROW(Data!$C$1:$C$1009),ROW(AL148)-ROW(AL$7)),1)),"")</f>
        <v/>
      </c>
      <c r="AM148" s="43" t="str">
        <f ca="1">IF(AN148="","",IF(INDEX(Data!$BR:$BR,MATCH(AN148,Data!$A:$A,0),1)=0,"",INDEX(Data!$BR:$BR,MATCH(AN148,Data!$A:$A,0),1)))</f>
        <v/>
      </c>
      <c r="AN148" s="43" t="str" cm="1">
        <f t="array" aca="1" ref="AN148" ca="1">IFERROR(_xlfn.SINGLE(INDEX(Data!$A$1:AU$1009,_xlfn.AGGREGATE(15,6,(OFFSET(Data!$A$1,0,MATCH(AN$6,Data!$1:$1,0)-1,1000,1)=IF(AN$7="","Yes",AN$7))/(OFFSET(Data!$A$1,0,MATCH(AN$6,Data!$1:$1,0)-1,1000,1)=IF(AN$7="","Yes",AN$7))*ROW(Data!$C$1:$C$1009),ROW(AN148)-ROW(AN$7)),1)),"")</f>
        <v/>
      </c>
    </row>
    <row r="149" spans="1:40" x14ac:dyDescent="0.4">
      <c r="A149" s="43" t="str">
        <f ca="1">IF(B149="","",IF(INDEX(Data!$BR:$BR,MATCH(B149,Data!$A:$A,0),1)=0,"",INDEX(Data!$BR:$BR,MATCH(B149,Data!$A:$A,0),1)))</f>
        <v/>
      </c>
      <c r="B149" s="43" t="str" cm="1">
        <f t="array" aca="1" ref="B149" ca="1">IFERROR(_xlfn.SINGLE(INDEX(Data!A$1:$A$1007,_xlfn.AGGREGATE(15,6,(OFFSET(Data!$A$1,0,MATCH(B$6,Data!$1:$1,0)-1,1000,1)=IF(B$7="","Yes",B$7))/(OFFSET(Data!$A$1,0,MATCH(B$6,Data!$1:$1,0)-1,1000,1)=IF(B$7="","Yes",B$7))*ROW(Data!$C$1:$C$1007),ROW(B149)-ROW(B$7)),1)),"")</f>
        <v/>
      </c>
      <c r="C149" s="43" t="str">
        <f ca="1">IF(D149="","",IF(INDEX(Data!$BR:$BR,MATCH(D149,Data!$A:$A,0),1)=0,"",INDEX(Data!$BR:$BR,MATCH(D149,Data!$A:$A,0),1)))</f>
        <v/>
      </c>
      <c r="D149" s="43" t="str" cm="1">
        <f t="array" aca="1" ref="D149" ca="1">IFERROR(_xlfn.SINGLE(INDEX(Data!$A$1:C$1007,_xlfn.AGGREGATE(15,6,(OFFSET(Data!$A$1,0,MATCH(D$6,Data!$1:$1,0)-1,1000,1)=IF(D$7="","Yes",D$7))/(OFFSET(Data!$A$1,0,MATCH(D$6,Data!$1:$1,0)-1,1000,1)=IF(D$7="","Yes",D$7))*ROW(Data!$C$1:$C$1007),ROW(D149)-ROW(D$7)),1)),"")</f>
        <v/>
      </c>
      <c r="E149" s="43" t="str">
        <f ca="1">IF(F149="","",IF(INDEX(Data!$BR:$BR,MATCH(F149,Data!$A:$A,0),1)=0,"",INDEX(Data!$BR:$BR,MATCH(F149,Data!$A:$A,0),1)))</f>
        <v/>
      </c>
      <c r="F149" s="43" t="str" cm="1">
        <f t="array" aca="1" ref="F149" ca="1">IFERROR(_xlfn.SINGLE(INDEX(Data!$A$1:E$1009,_xlfn.AGGREGATE(15,6,(OFFSET(Data!$A$1,0,MATCH(F$6,Data!$1:$1,0)-1,1000,1)=IF(F$7="","Yes",F$7))/(OFFSET(Data!$A$1,0,MATCH(F$6,Data!$1:$1,0)-1,1000,1)=IF(F$7="","Yes",F$7))*ROW(Data!$C$1:$C$1009),ROW(F149)-ROW(F$7)),1)),"")</f>
        <v/>
      </c>
      <c r="G149" s="43" t="str">
        <f ca="1">IF(H149="","",IF(INDEX(Data!$BR:$BR,MATCH(H149,Data!$A:$A,0),1)=0,"",INDEX(Data!$BR:$BR,MATCH(H149,Data!$A:$A,0),1)))</f>
        <v/>
      </c>
      <c r="H149" s="43" t="str" cm="1">
        <f t="array" aca="1" ref="H149" ca="1">IFERROR(_xlfn.SINGLE(INDEX(Data!$A$1:G$1009,_xlfn.AGGREGATE(15,6,(OFFSET(Data!$A$1,0,MATCH(H$6,Data!$1:$1,0)-1,1000,1)=IF(H$7="","Yes",H$7))/(OFFSET(Data!$A$1,0,MATCH(H$6,Data!$1:$1,0)-1,1000,1)=IF(H$7="","Yes",H$7))*ROW(Data!$C$1:$C$1009),ROW(H149)-ROW(H$7)),1)),"")</f>
        <v/>
      </c>
      <c r="I149" s="43" t="str">
        <f ca="1">IF(J149="","",IF(INDEX(Data!$BR:$BR,MATCH(J149,Data!$A:$A,0),1)=0,"",INDEX(Data!$BR:$BR,MATCH(J149,Data!$A:$A,0),1)))</f>
        <v/>
      </c>
      <c r="J149" s="43" t="str" cm="1">
        <f t="array" aca="1" ref="J149" ca="1">IFERROR(_xlfn.SINGLE(INDEX(Data!$A$1:J$1009,_xlfn.AGGREGATE(15,6,(OFFSET(Data!$A$1,0,MATCH(J$6,Data!$1:$1,0)-1,1000,1)=IF(J$7="","Yes",J$7))/(OFFSET(Data!$A$1,0,MATCH(J$6,Data!$1:$1,0)-1,1000,1)=IF(J$7="","Yes",J$7))*ROW(Data!$C$1:$C$1009),ROW(J149)-ROW(J$7)),1)),"")</f>
        <v/>
      </c>
      <c r="K149" s="43" t="str">
        <f ca="1">IF(L149="","",IF(INDEX(Data!$BR:$BR,MATCH(L149,Data!$A:$A,0),1)=0,"",INDEX(Data!$BR:$BR,MATCH(L149,Data!$A:$A,0),1)))</f>
        <v/>
      </c>
      <c r="L149" s="43" t="str" cm="1">
        <f t="array" aca="1" ref="L149" ca="1">IFERROR(_xlfn.SINGLE(INDEX(Data!$A$1:L$1009,_xlfn.AGGREGATE(15,6,(OFFSET(Data!$A$1,0,MATCH(L$6,Data!$1:$1,0)-1,1000,1)=IF(L$7="","Yes",L$7))/(OFFSET(Data!$A$1,0,MATCH(L$6,Data!$1:$1,0)-1,1000,1)=IF(L$7="","Yes",L$7))*ROW(Data!$C$1:$C$1009),ROW(L149)-ROW(L$7)),1)),"")</f>
        <v/>
      </c>
      <c r="M149" s="43" t="str">
        <f ca="1">IF(N149="","",IF(INDEX(Data!$BR:$BR,MATCH(N149,Data!$A:$A,0),1)=0,"",INDEX(Data!$BR:$BR,MATCH(N149,Data!$A:$A,0),1)))</f>
        <v/>
      </c>
      <c r="N149" s="43" t="str" cm="1">
        <f t="array" aca="1" ref="N149" ca="1">IFERROR(_xlfn.SINGLE(INDEX(Data!$A$1:N$1009,_xlfn.AGGREGATE(15,6,(OFFSET(Data!$A$1,0,MATCH(N$6,Data!$1:$1,0)-1,1000,1)=IF(N$7="","Yes",N$7))/(OFFSET(Data!$A$1,0,MATCH(N$6,Data!$1:$1,0)-1,1000,1)=IF(N$7="","Yes",N$7))*ROW(Data!$C$1:$C$1009),ROW(N149)-ROW(N$7)),1)),"")</f>
        <v/>
      </c>
      <c r="O149" s="43" t="str">
        <f ca="1">IF(P149="","",IF(INDEX(Data!$BR:$BR,MATCH(P149,Data!$A:$A,0),1)=0,"",INDEX(Data!$BR:$BR,MATCH(P149,Data!$A:$A,0),1)))</f>
        <v/>
      </c>
      <c r="P149" s="43" t="str" cm="1">
        <f t="array" aca="1" ref="P149" ca="1">IFERROR(_xlfn.SINGLE(INDEX(Data!$A$1:Q$1009,_xlfn.AGGREGATE(15,6,(OFFSET(Data!$A$1,0,MATCH(P$6,Data!$1:$1,0)-1,1000,1)=IF(P$7="","Yes",P$7))/(OFFSET(Data!$A$1,0,MATCH(P$6,Data!$1:$1,0)-1,1000,1)=IF(P$7="","Yes",P$7))*ROW(Data!$C$1:$C$1009),ROW(P149)-ROW(P$7)),1)),"")</f>
        <v/>
      </c>
      <c r="Q149" s="43" t="str">
        <f ca="1">IF(R149="","",IF(INDEX(Data!$BR:$BR,MATCH(R149,Data!$A:$A,0),1)=0,"",INDEX(Data!$BR:$BR,MATCH(R149,Data!$A:$A,0),1)))</f>
        <v/>
      </c>
      <c r="R149" s="43" t="str" cm="1">
        <f t="array" aca="1" ref="R149" ca="1">IFERROR(_xlfn.SINGLE(INDEX(Data!$A$1:R$1009,_xlfn.AGGREGATE(15,6,(OFFSET(Data!$A$1,0,MATCH(R$6,Data!$1:$1,0)-1,1000,1)=IF(R$7="","Yes",R$7))/(OFFSET(Data!$A$1,0,MATCH(R$6,Data!$1:$1,0)-1,1000,1)=IF(R$7="","Yes",R$7))*ROW(Data!$C$1:$C$1009),ROW(R149)-ROW(R$7)),1)),"")</f>
        <v/>
      </c>
      <c r="S149" s="43" t="str">
        <f ca="1">IF(T149="","",IF(INDEX(Data!$BR:$BR,MATCH(T149,Data!$A:$A,0),1)=0,"",INDEX(Data!$BR:$BR,MATCH(T149,Data!$A:$A,0),1)))</f>
        <v/>
      </c>
      <c r="T149" s="43" t="str" cm="1">
        <f t="array" aca="1" ref="T149" ca="1">IFERROR(_xlfn.SINGLE(INDEX(Data!$A$1:S$1009,_xlfn.AGGREGATE(15,6,(OFFSET(Data!$A$1,0,MATCH(T$6,Data!$1:$1,0)-1,1000,1)=IF(T$7="","Yes",T$7))/(OFFSET(Data!$A$1,0,MATCH(T$6,Data!$1:$1,0)-1,1000,1)=IF(T$7="","Yes",T$7))*ROW(Data!$C$1:$C$1009),ROW(T149)-ROW(T$7)),1)),"")</f>
        <v>VH1</v>
      </c>
      <c r="U149" s="43" t="str">
        <f ca="1">IF(V149="","",IF(INDEX(Data!$BR:$BR,MATCH(V149,Data!$A:$A,0),1)=0,"",INDEX(Data!$BR:$BR,MATCH(V149,Data!$A:$A,0),1)))</f>
        <v/>
      </c>
      <c r="V149" s="43" t="str" cm="1">
        <f t="array" aca="1" ref="V149" ca="1">IFERROR(_xlfn.SINGLE(INDEX(Data!$A$1:T$1009,_xlfn.AGGREGATE(15,6,(OFFSET(Data!$A$1,0,MATCH(V$6,Data!$1:$1,0)-1,1000,1)=IF(V$7="","Yes",V$7))/(OFFSET(Data!$A$1,0,MATCH(V$6,Data!$1:$1,0)-1,1000,1)=IF(V$7="","Yes",V$7))*ROW(Data!$C$1:$C$1009),ROW(V149)-ROW(V$7)),1)),"")</f>
        <v>Travel Channel</v>
      </c>
      <c r="W149" s="43" t="str">
        <f ca="1">IF(X149="","",IF(INDEX(Data!$BR:$BR,MATCH(X149,Data!$A:$A,0),1)=0,"",INDEX(Data!$BR:$BR,MATCH(X149,Data!$A:$A,0),1)))</f>
        <v/>
      </c>
      <c r="X149" s="43" t="str" cm="1">
        <f t="array" aca="1" ref="X149" ca="1">IFERROR(_xlfn.SINGLE(INDEX(Data!$A$1:Y$1009,_xlfn.AGGREGATE(15,6,(OFFSET(Data!$A$1,0,MATCH(X$6,Data!$1:$1,0)-1,1000,1)=IF(X$7="","Yes",X$7))/(OFFSET(Data!$A$1,0,MATCH(X$6,Data!$1:$1,0)-1,1000,1)=IF(X$7="","Yes",X$7))*ROW(Data!$C$1:$C$1009),ROW(X149)-ROW(X$7)),1)),"")</f>
        <v/>
      </c>
      <c r="Y149" s="43" t="str">
        <f ca="1">IF(Z149="","",IF(INDEX(Data!$BR:$BR,MATCH(Z149,Data!$A:$A,0),1)=0,"",INDEX(Data!$BR:$BR,MATCH(Z149,Data!$A:$A,0),1)))</f>
        <v/>
      </c>
      <c r="Z149" s="43" t="str" cm="1">
        <f t="array" aca="1" ref="Z149" ca="1">IFERROR(_xlfn.SINGLE(INDEX(Data!$A$1:AA$1009,_xlfn.AGGREGATE(15,6,(OFFSET(Data!$A$1,0,MATCH(Z$6,Data!$1:$1,0)-1,1000,1)=IF(Z$7="","Yes",Z$7))/(OFFSET(Data!$A$1,0,MATCH(Z$6,Data!$1:$1,0)-1,1000,1)=IF(Z$7="","Yes",Z$7))*ROW(Data!$C$1:$C$1009),ROW(Z149)-ROW(Z$7)),1)),"")</f>
        <v/>
      </c>
      <c r="AA149" s="43" t="str">
        <f ca="1">IF(AB149="","",IF(INDEX(Data!$BR:$BR,MATCH(AB149,Data!$A:$A,0),1)=0,"",INDEX(Data!$BR:$BR,MATCH(AB149,Data!$A:$A,0),1)))</f>
        <v/>
      </c>
      <c r="AB149" s="43" t="str" cm="1">
        <f t="array" aca="1" ref="AB149" ca="1">IFERROR(_xlfn.SINGLE(INDEX(Data!$A$1:AC$1009,_xlfn.AGGREGATE(15,6,(OFFSET(Data!$A$1,0,MATCH(AB$6,Data!$1:$1,0)-1,1000,1)=IF(AB$7="","Yes",AB$7))/(OFFSET(Data!$A$1,0,MATCH(AB$6,Data!$1:$1,0)-1,1000,1)=IF(AB$7="","Yes",AB$7))*ROW(Data!$C$1:$C$1009),ROW(AB149)-ROW(AB$7)),1)),"")</f>
        <v/>
      </c>
      <c r="AC149" s="43" t="str">
        <f ca="1">IF(AD149="","",IF(INDEX(Data!$BR:$BR,MATCH(AD149,Data!$A:$A,0),1)=0,"",INDEX(Data!$BR:$BR,MATCH(AD149,Data!$A:$A,0),1)))</f>
        <v/>
      </c>
      <c r="AD149" s="43" t="str" cm="1">
        <f t="array" aca="1" ref="AD149" ca="1">IFERROR(_xlfn.SINGLE(INDEX(Data!$A$1:AE$1009,_xlfn.AGGREGATE(15,6,(OFFSET(Data!$A$1,0,MATCH(AD$6,Data!$1:$1,0)-1,1000,1)=IF(AD$7="","Yes",AD$7))/(OFFSET(Data!$A$1,0,MATCH(AD$6,Data!$1:$1,0)-1,1000,1)=IF(AD$7="","Yes",AD$7))*ROW(Data!$C$1:$C$1009),ROW(AD149)-ROW(AD$7)),1)),"")</f>
        <v/>
      </c>
      <c r="AE149" s="43" t="str">
        <f ca="1">IF(AF149="","",IF(INDEX(Data!$BR:$BR,MATCH(AF149,Data!$A:$A,0),1)=0,"",INDEX(Data!$BR:$BR,MATCH(AF149,Data!$A:$A,0),1)))</f>
        <v/>
      </c>
      <c r="AF149" s="43" t="str" cm="1">
        <f t="array" aca="1" ref="AF149" ca="1">IFERROR(_xlfn.SINGLE(INDEX(Data!$A$1:AM$1009,_xlfn.AGGREGATE(15,6,(OFFSET(Data!$A$1,0,MATCH(AF$6,Data!$1:$1,0)-1,1000,1)=IF(AF$7="","Yes",AF$7))/(OFFSET(Data!$A$1,0,MATCH(AF$6,Data!$1:$1,0)-1,1000,1)=IF(AF$7="","Yes",AF$7))*ROW(Data!$C$1:$C$1009),ROW(AF149)-ROW(AF$7)),1)),"")</f>
        <v/>
      </c>
      <c r="AG149" s="43" t="str">
        <f ca="1">IF(AH149="","",IF(INDEX(Data!$BR:$BR,MATCH(AH149,Data!$A:$A,0),1)=0,"",INDEX(Data!$BR:$BR,MATCH(AH149,Data!$A:$A,0),1)))</f>
        <v/>
      </c>
      <c r="AH149" s="43" t="str" cm="1">
        <f t="array" aca="1" ref="AH149" ca="1">IFERROR(_xlfn.SINGLE(INDEX(Data!$A$1:AO$1009,_xlfn.AGGREGATE(15,6,(OFFSET(Data!$A$1,0,MATCH(AH$6,Data!$1:$1,0)-1,1000,1)=IF(AH$7="","Yes",AH$7))/(OFFSET(Data!$A$1,0,MATCH(AH$6,Data!$1:$1,0)-1,1000,1)=IF(AH$7="","Yes",AH$7))*ROW(Data!$C$1:$C$1009),ROW(AH149)-ROW(AH$7)),1)),"")</f>
        <v/>
      </c>
      <c r="AI149" s="43" t="str">
        <f ca="1">IF(AJ149="","",IF(INDEX(Data!$BR:$BR,MATCH(AJ149,Data!$A:$A,0),1)=0,"",INDEX(Data!$BR:$BR,MATCH(AJ149,Data!$A:$A,0),1)))</f>
        <v/>
      </c>
      <c r="AJ149" s="43" t="str" cm="1">
        <f t="array" aca="1" ref="AJ149" ca="1">IFERROR(_xlfn.SINGLE(INDEX(Data!$A$1:AQ$1009,_xlfn.AGGREGATE(15,6,(OFFSET(Data!$A$1,0,MATCH(AJ$6,Data!$1:$1,0)-1,1000,1)=IF(AJ$7="","Yes",AJ$7))/(OFFSET(Data!$A$1,0,MATCH(AJ$6,Data!$1:$1,0)-1,1000,1)=IF(AJ$7="","Yes",AJ$7))*ROW(Data!$C$1:$C$1009),ROW(AJ149)-ROW(AJ$7)),1)),"")</f>
        <v/>
      </c>
      <c r="AK149" s="43" t="str">
        <f ca="1">IF(AL149="","",IF(INDEX(Data!$BR:$BR,MATCH(AL149,Data!$A:$A,0),1)=0,"",INDEX(Data!$BR:$BR,MATCH(AL149,Data!$A:$A,0),1)))</f>
        <v/>
      </c>
      <c r="AL149" s="43" t="str" cm="1">
        <f t="array" aca="1" ref="AL149" ca="1">IFERROR(_xlfn.SINGLE(INDEX(Data!$A$1:AS$1009,_xlfn.AGGREGATE(15,6,(OFFSET(Data!$A$1,0,MATCH(AL$6,Data!$1:$1,0)-1,1000,1)=IF(AL$7="","Yes",AL$7))/(OFFSET(Data!$A$1,0,MATCH(AL$6,Data!$1:$1,0)-1,1000,1)=IF(AL$7="","Yes",AL$7))*ROW(Data!$C$1:$C$1009),ROW(AL149)-ROW(AL$7)),1)),"")</f>
        <v/>
      </c>
      <c r="AM149" s="43" t="str">
        <f ca="1">IF(AN149="","",IF(INDEX(Data!$BR:$BR,MATCH(AN149,Data!$A:$A,0),1)=0,"",INDEX(Data!$BR:$BR,MATCH(AN149,Data!$A:$A,0),1)))</f>
        <v/>
      </c>
      <c r="AN149" s="43" t="str" cm="1">
        <f t="array" aca="1" ref="AN149" ca="1">IFERROR(_xlfn.SINGLE(INDEX(Data!$A$1:AU$1009,_xlfn.AGGREGATE(15,6,(OFFSET(Data!$A$1,0,MATCH(AN$6,Data!$1:$1,0)-1,1000,1)=IF(AN$7="","Yes",AN$7))/(OFFSET(Data!$A$1,0,MATCH(AN$6,Data!$1:$1,0)-1,1000,1)=IF(AN$7="","Yes",AN$7))*ROW(Data!$C$1:$C$1009),ROW(AN149)-ROW(AN$7)),1)),"")</f>
        <v/>
      </c>
    </row>
    <row r="150" spans="1:40" x14ac:dyDescent="0.4">
      <c r="A150" s="43" t="str">
        <f ca="1">IF(B150="","",IF(INDEX(Data!$BR:$BR,MATCH(B150,Data!$A:$A,0),1)=0,"",INDEX(Data!$BR:$BR,MATCH(B150,Data!$A:$A,0),1)))</f>
        <v/>
      </c>
      <c r="B150" s="43" t="str" cm="1">
        <f t="array" aca="1" ref="B150" ca="1">IFERROR(_xlfn.SINGLE(INDEX(Data!A$1:$A$1007,_xlfn.AGGREGATE(15,6,(OFFSET(Data!$A$1,0,MATCH(B$6,Data!$1:$1,0)-1,1000,1)=IF(B$7="","Yes",B$7))/(OFFSET(Data!$A$1,0,MATCH(B$6,Data!$1:$1,0)-1,1000,1)=IF(B$7="","Yes",B$7))*ROW(Data!$C$1:$C$1007),ROW(B150)-ROW(B$7)),1)),"")</f>
        <v/>
      </c>
      <c r="C150" s="43" t="str">
        <f ca="1">IF(D150="","",IF(INDEX(Data!$BR:$BR,MATCH(D150,Data!$A:$A,0),1)=0,"",INDEX(Data!$BR:$BR,MATCH(D150,Data!$A:$A,0),1)))</f>
        <v/>
      </c>
      <c r="D150" s="43" t="str" cm="1">
        <f t="array" aca="1" ref="D150" ca="1">IFERROR(_xlfn.SINGLE(INDEX(Data!$A$1:C$1007,_xlfn.AGGREGATE(15,6,(OFFSET(Data!$A$1,0,MATCH(D$6,Data!$1:$1,0)-1,1000,1)=IF(D$7="","Yes",D$7))/(OFFSET(Data!$A$1,0,MATCH(D$6,Data!$1:$1,0)-1,1000,1)=IF(D$7="","Yes",D$7))*ROW(Data!$C$1:$C$1007),ROW(D150)-ROW(D$7)),1)),"")</f>
        <v/>
      </c>
      <c r="E150" s="43" t="str">
        <f ca="1">IF(F150="","",IF(INDEX(Data!$BR:$BR,MATCH(F150,Data!$A:$A,0),1)=0,"",INDEX(Data!$BR:$BR,MATCH(F150,Data!$A:$A,0),1)))</f>
        <v/>
      </c>
      <c r="F150" s="43" t="str" cm="1">
        <f t="array" aca="1" ref="F150" ca="1">IFERROR(_xlfn.SINGLE(INDEX(Data!$A$1:E$1009,_xlfn.AGGREGATE(15,6,(OFFSET(Data!$A$1,0,MATCH(F$6,Data!$1:$1,0)-1,1000,1)=IF(F$7="","Yes",F$7))/(OFFSET(Data!$A$1,0,MATCH(F$6,Data!$1:$1,0)-1,1000,1)=IF(F$7="","Yes",F$7))*ROW(Data!$C$1:$C$1009),ROW(F150)-ROW(F$7)),1)),"")</f>
        <v/>
      </c>
      <c r="G150" s="43" t="str">
        <f ca="1">IF(H150="","",IF(INDEX(Data!$BR:$BR,MATCH(H150,Data!$A:$A,0),1)=0,"",INDEX(Data!$BR:$BR,MATCH(H150,Data!$A:$A,0),1)))</f>
        <v/>
      </c>
      <c r="H150" s="43" t="str" cm="1">
        <f t="array" aca="1" ref="H150" ca="1">IFERROR(_xlfn.SINGLE(INDEX(Data!$A$1:G$1009,_xlfn.AGGREGATE(15,6,(OFFSET(Data!$A$1,0,MATCH(H$6,Data!$1:$1,0)-1,1000,1)=IF(H$7="","Yes",H$7))/(OFFSET(Data!$A$1,0,MATCH(H$6,Data!$1:$1,0)-1,1000,1)=IF(H$7="","Yes",H$7))*ROW(Data!$C$1:$C$1009),ROW(H150)-ROW(H$7)),1)),"")</f>
        <v/>
      </c>
      <c r="I150" s="43" t="str">
        <f ca="1">IF(J150="","",IF(INDEX(Data!$BR:$BR,MATCH(J150,Data!$A:$A,0),1)=0,"",INDEX(Data!$BR:$BR,MATCH(J150,Data!$A:$A,0),1)))</f>
        <v/>
      </c>
      <c r="J150" s="43" t="str" cm="1">
        <f t="array" aca="1" ref="J150" ca="1">IFERROR(_xlfn.SINGLE(INDEX(Data!$A$1:J$1009,_xlfn.AGGREGATE(15,6,(OFFSET(Data!$A$1,0,MATCH(J$6,Data!$1:$1,0)-1,1000,1)=IF(J$7="","Yes",J$7))/(OFFSET(Data!$A$1,0,MATCH(J$6,Data!$1:$1,0)-1,1000,1)=IF(J$7="","Yes",J$7))*ROW(Data!$C$1:$C$1009),ROW(J150)-ROW(J$7)),1)),"")</f>
        <v/>
      </c>
      <c r="K150" s="43" t="str">
        <f ca="1">IF(L150="","",IF(INDEX(Data!$BR:$BR,MATCH(L150,Data!$A:$A,0),1)=0,"",INDEX(Data!$BR:$BR,MATCH(L150,Data!$A:$A,0),1)))</f>
        <v/>
      </c>
      <c r="L150" s="43" t="str" cm="1">
        <f t="array" aca="1" ref="L150" ca="1">IFERROR(_xlfn.SINGLE(INDEX(Data!$A$1:L$1009,_xlfn.AGGREGATE(15,6,(OFFSET(Data!$A$1,0,MATCH(L$6,Data!$1:$1,0)-1,1000,1)=IF(L$7="","Yes",L$7))/(OFFSET(Data!$A$1,0,MATCH(L$6,Data!$1:$1,0)-1,1000,1)=IF(L$7="","Yes",L$7))*ROW(Data!$C$1:$C$1009),ROW(L150)-ROW(L$7)),1)),"")</f>
        <v/>
      </c>
      <c r="M150" s="43" t="str">
        <f ca="1">IF(N150="","",IF(INDEX(Data!$BR:$BR,MATCH(N150,Data!$A:$A,0),1)=0,"",INDEX(Data!$BR:$BR,MATCH(N150,Data!$A:$A,0),1)))</f>
        <v/>
      </c>
      <c r="N150" s="43" t="str" cm="1">
        <f t="array" aca="1" ref="N150" ca="1">IFERROR(_xlfn.SINGLE(INDEX(Data!$A$1:N$1009,_xlfn.AGGREGATE(15,6,(OFFSET(Data!$A$1,0,MATCH(N$6,Data!$1:$1,0)-1,1000,1)=IF(N$7="","Yes",N$7))/(OFFSET(Data!$A$1,0,MATCH(N$6,Data!$1:$1,0)-1,1000,1)=IF(N$7="","Yes",N$7))*ROW(Data!$C$1:$C$1009),ROW(N150)-ROW(N$7)),1)),"")</f>
        <v/>
      </c>
      <c r="O150" s="43" t="str">
        <f ca="1">IF(P150="","",IF(INDEX(Data!$BR:$BR,MATCH(P150,Data!$A:$A,0),1)=0,"",INDEX(Data!$BR:$BR,MATCH(P150,Data!$A:$A,0),1)))</f>
        <v/>
      </c>
      <c r="P150" s="43" t="str" cm="1">
        <f t="array" aca="1" ref="P150" ca="1">IFERROR(_xlfn.SINGLE(INDEX(Data!$A$1:Q$1009,_xlfn.AGGREGATE(15,6,(OFFSET(Data!$A$1,0,MATCH(P$6,Data!$1:$1,0)-1,1000,1)=IF(P$7="","Yes",P$7))/(OFFSET(Data!$A$1,0,MATCH(P$6,Data!$1:$1,0)-1,1000,1)=IF(P$7="","Yes",P$7))*ROW(Data!$C$1:$C$1009),ROW(P150)-ROW(P$7)),1)),"")</f>
        <v/>
      </c>
      <c r="Q150" s="43" t="str">
        <f ca="1">IF(R150="","",IF(INDEX(Data!$BR:$BR,MATCH(R150,Data!$A:$A,0),1)=0,"",INDEX(Data!$BR:$BR,MATCH(R150,Data!$A:$A,0),1)))</f>
        <v/>
      </c>
      <c r="R150" s="43" t="str" cm="1">
        <f t="array" aca="1" ref="R150" ca="1">IFERROR(_xlfn.SINGLE(INDEX(Data!$A$1:R$1009,_xlfn.AGGREGATE(15,6,(OFFSET(Data!$A$1,0,MATCH(R$6,Data!$1:$1,0)-1,1000,1)=IF(R$7="","Yes",R$7))/(OFFSET(Data!$A$1,0,MATCH(R$6,Data!$1:$1,0)-1,1000,1)=IF(R$7="","Yes",R$7))*ROW(Data!$C$1:$C$1009),ROW(R150)-ROW(R$7)),1)),"")</f>
        <v/>
      </c>
      <c r="S150" s="43" t="str">
        <f ca="1">IF(T150="","",IF(INDEX(Data!$BR:$BR,MATCH(T150,Data!$A:$A,0),1)=0,"",INDEX(Data!$BR:$BR,MATCH(T150,Data!$A:$A,0),1)))</f>
        <v/>
      </c>
      <c r="T150" s="43" t="str" cm="1">
        <f t="array" aca="1" ref="T150" ca="1">IFERROR(_xlfn.SINGLE(INDEX(Data!$A$1:S$1009,_xlfn.AGGREGATE(15,6,(OFFSET(Data!$A$1,0,MATCH(T$6,Data!$1:$1,0)-1,1000,1)=IF(T$7="","Yes",T$7))/(OFFSET(Data!$A$1,0,MATCH(T$6,Data!$1:$1,0)-1,1000,1)=IF(T$7="","Yes",T$7))*ROW(Data!$C$1:$C$1009),ROW(T150)-ROW(T$7)),1)),"")</f>
        <v>Viceland</v>
      </c>
      <c r="U150" s="43" t="str">
        <f ca="1">IF(V150="","",IF(INDEX(Data!$BR:$BR,MATCH(V150,Data!$A:$A,0),1)=0,"",INDEX(Data!$BR:$BR,MATCH(V150,Data!$A:$A,0),1)))</f>
        <v/>
      </c>
      <c r="V150" s="43" t="str" cm="1">
        <f t="array" aca="1" ref="V150" ca="1">IFERROR(_xlfn.SINGLE(INDEX(Data!$A$1:T$1009,_xlfn.AGGREGATE(15,6,(OFFSET(Data!$A$1,0,MATCH(V$6,Data!$1:$1,0)-1,1000,1)=IF(V$7="","Yes",V$7))/(OFFSET(Data!$A$1,0,MATCH(V$6,Data!$1:$1,0)-1,1000,1)=IF(V$7="","Yes",V$7))*ROW(Data!$C$1:$C$1009),ROW(V150)-ROW(V$7)),1)),"")</f>
        <v>TruTV</v>
      </c>
      <c r="W150" s="43" t="str">
        <f ca="1">IF(X150="","",IF(INDEX(Data!$BR:$BR,MATCH(X150,Data!$A:$A,0),1)=0,"",INDEX(Data!$BR:$BR,MATCH(X150,Data!$A:$A,0),1)))</f>
        <v/>
      </c>
      <c r="X150" s="43" t="str" cm="1">
        <f t="array" aca="1" ref="X150" ca="1">IFERROR(_xlfn.SINGLE(INDEX(Data!$A$1:Y$1009,_xlfn.AGGREGATE(15,6,(OFFSET(Data!$A$1,0,MATCH(X$6,Data!$1:$1,0)-1,1000,1)=IF(X$7="","Yes",X$7))/(OFFSET(Data!$A$1,0,MATCH(X$6,Data!$1:$1,0)-1,1000,1)=IF(X$7="","Yes",X$7))*ROW(Data!$C$1:$C$1009),ROW(X150)-ROW(X$7)),1)),"")</f>
        <v/>
      </c>
      <c r="Y150" s="43" t="str">
        <f ca="1">IF(Z150="","",IF(INDEX(Data!$BR:$BR,MATCH(Z150,Data!$A:$A,0),1)=0,"",INDEX(Data!$BR:$BR,MATCH(Z150,Data!$A:$A,0),1)))</f>
        <v/>
      </c>
      <c r="Z150" s="43" t="str" cm="1">
        <f t="array" aca="1" ref="Z150" ca="1">IFERROR(_xlfn.SINGLE(INDEX(Data!$A$1:AA$1009,_xlfn.AGGREGATE(15,6,(OFFSET(Data!$A$1,0,MATCH(Z$6,Data!$1:$1,0)-1,1000,1)=IF(Z$7="","Yes",Z$7))/(OFFSET(Data!$A$1,0,MATCH(Z$6,Data!$1:$1,0)-1,1000,1)=IF(Z$7="","Yes",Z$7))*ROW(Data!$C$1:$C$1009),ROW(Z150)-ROW(Z$7)),1)),"")</f>
        <v/>
      </c>
      <c r="AA150" s="43" t="str">
        <f ca="1">IF(AB150="","",IF(INDEX(Data!$BR:$BR,MATCH(AB150,Data!$A:$A,0),1)=0,"",INDEX(Data!$BR:$BR,MATCH(AB150,Data!$A:$A,0),1)))</f>
        <v/>
      </c>
      <c r="AB150" s="43" t="str" cm="1">
        <f t="array" aca="1" ref="AB150" ca="1">IFERROR(_xlfn.SINGLE(INDEX(Data!$A$1:AC$1009,_xlfn.AGGREGATE(15,6,(OFFSET(Data!$A$1,0,MATCH(AB$6,Data!$1:$1,0)-1,1000,1)=IF(AB$7="","Yes",AB$7))/(OFFSET(Data!$A$1,0,MATCH(AB$6,Data!$1:$1,0)-1,1000,1)=IF(AB$7="","Yes",AB$7))*ROW(Data!$C$1:$C$1009),ROW(AB150)-ROW(AB$7)),1)),"")</f>
        <v/>
      </c>
      <c r="AC150" s="43" t="str">
        <f ca="1">IF(AD150="","",IF(INDEX(Data!$BR:$BR,MATCH(AD150,Data!$A:$A,0),1)=0,"",INDEX(Data!$BR:$BR,MATCH(AD150,Data!$A:$A,0),1)))</f>
        <v/>
      </c>
      <c r="AD150" s="43" t="str" cm="1">
        <f t="array" aca="1" ref="AD150" ca="1">IFERROR(_xlfn.SINGLE(INDEX(Data!$A$1:AE$1009,_xlfn.AGGREGATE(15,6,(OFFSET(Data!$A$1,0,MATCH(AD$6,Data!$1:$1,0)-1,1000,1)=IF(AD$7="","Yes",AD$7))/(OFFSET(Data!$A$1,0,MATCH(AD$6,Data!$1:$1,0)-1,1000,1)=IF(AD$7="","Yes",AD$7))*ROW(Data!$C$1:$C$1009),ROW(AD150)-ROW(AD$7)),1)),"")</f>
        <v/>
      </c>
      <c r="AE150" s="43" t="str">
        <f ca="1">IF(AF150="","",IF(INDEX(Data!$BR:$BR,MATCH(AF150,Data!$A:$A,0),1)=0,"",INDEX(Data!$BR:$BR,MATCH(AF150,Data!$A:$A,0),1)))</f>
        <v/>
      </c>
      <c r="AF150" s="43" t="str" cm="1">
        <f t="array" aca="1" ref="AF150" ca="1">IFERROR(_xlfn.SINGLE(INDEX(Data!$A$1:AM$1009,_xlfn.AGGREGATE(15,6,(OFFSET(Data!$A$1,0,MATCH(AF$6,Data!$1:$1,0)-1,1000,1)=IF(AF$7="","Yes",AF$7))/(OFFSET(Data!$A$1,0,MATCH(AF$6,Data!$1:$1,0)-1,1000,1)=IF(AF$7="","Yes",AF$7))*ROW(Data!$C$1:$C$1009),ROW(AF150)-ROW(AF$7)),1)),"")</f>
        <v/>
      </c>
      <c r="AG150" s="43" t="str">
        <f ca="1">IF(AH150="","",IF(INDEX(Data!$BR:$BR,MATCH(AH150,Data!$A:$A,0),1)=0,"",INDEX(Data!$BR:$BR,MATCH(AH150,Data!$A:$A,0),1)))</f>
        <v/>
      </c>
      <c r="AH150" s="43" t="str" cm="1">
        <f t="array" aca="1" ref="AH150" ca="1">IFERROR(_xlfn.SINGLE(INDEX(Data!$A$1:AO$1009,_xlfn.AGGREGATE(15,6,(OFFSET(Data!$A$1,0,MATCH(AH$6,Data!$1:$1,0)-1,1000,1)=IF(AH$7="","Yes",AH$7))/(OFFSET(Data!$A$1,0,MATCH(AH$6,Data!$1:$1,0)-1,1000,1)=IF(AH$7="","Yes",AH$7))*ROW(Data!$C$1:$C$1009),ROW(AH150)-ROW(AH$7)),1)),"")</f>
        <v/>
      </c>
      <c r="AI150" s="43" t="str">
        <f ca="1">IF(AJ150="","",IF(INDEX(Data!$BR:$BR,MATCH(AJ150,Data!$A:$A,0),1)=0,"",INDEX(Data!$BR:$BR,MATCH(AJ150,Data!$A:$A,0),1)))</f>
        <v/>
      </c>
      <c r="AJ150" s="43" t="str" cm="1">
        <f t="array" aca="1" ref="AJ150" ca="1">IFERROR(_xlfn.SINGLE(INDEX(Data!$A$1:AQ$1009,_xlfn.AGGREGATE(15,6,(OFFSET(Data!$A$1,0,MATCH(AJ$6,Data!$1:$1,0)-1,1000,1)=IF(AJ$7="","Yes",AJ$7))/(OFFSET(Data!$A$1,0,MATCH(AJ$6,Data!$1:$1,0)-1,1000,1)=IF(AJ$7="","Yes",AJ$7))*ROW(Data!$C$1:$C$1009),ROW(AJ150)-ROW(AJ$7)),1)),"")</f>
        <v/>
      </c>
      <c r="AK150" s="43" t="str">
        <f ca="1">IF(AL150="","",IF(INDEX(Data!$BR:$BR,MATCH(AL150,Data!$A:$A,0),1)=0,"",INDEX(Data!$BR:$BR,MATCH(AL150,Data!$A:$A,0),1)))</f>
        <v/>
      </c>
      <c r="AL150" s="43" t="str" cm="1">
        <f t="array" aca="1" ref="AL150" ca="1">IFERROR(_xlfn.SINGLE(INDEX(Data!$A$1:AS$1009,_xlfn.AGGREGATE(15,6,(OFFSET(Data!$A$1,0,MATCH(AL$6,Data!$1:$1,0)-1,1000,1)=IF(AL$7="","Yes",AL$7))/(OFFSET(Data!$A$1,0,MATCH(AL$6,Data!$1:$1,0)-1,1000,1)=IF(AL$7="","Yes",AL$7))*ROW(Data!$C$1:$C$1009),ROW(AL150)-ROW(AL$7)),1)),"")</f>
        <v/>
      </c>
      <c r="AM150" s="43" t="str">
        <f ca="1">IF(AN150="","",IF(INDEX(Data!$BR:$BR,MATCH(AN150,Data!$A:$A,0),1)=0,"",INDEX(Data!$BR:$BR,MATCH(AN150,Data!$A:$A,0),1)))</f>
        <v/>
      </c>
      <c r="AN150" s="43" t="str" cm="1">
        <f t="array" aca="1" ref="AN150" ca="1">IFERROR(_xlfn.SINGLE(INDEX(Data!$A$1:AU$1009,_xlfn.AGGREGATE(15,6,(OFFSET(Data!$A$1,0,MATCH(AN$6,Data!$1:$1,0)-1,1000,1)=IF(AN$7="","Yes",AN$7))/(OFFSET(Data!$A$1,0,MATCH(AN$6,Data!$1:$1,0)-1,1000,1)=IF(AN$7="","Yes",AN$7))*ROW(Data!$C$1:$C$1009),ROW(AN150)-ROW(AN$7)),1)),"")</f>
        <v/>
      </c>
    </row>
    <row r="151" spans="1:40" x14ac:dyDescent="0.4">
      <c r="A151" s="43" t="str">
        <f ca="1">IF(B151="","",IF(INDEX(Data!$BR:$BR,MATCH(B151,Data!$A:$A,0),1)=0,"",INDEX(Data!$BR:$BR,MATCH(B151,Data!$A:$A,0),1)))</f>
        <v/>
      </c>
      <c r="B151" s="43" t="str" cm="1">
        <f t="array" aca="1" ref="B151" ca="1">IFERROR(_xlfn.SINGLE(INDEX(Data!A$1:$A$1007,_xlfn.AGGREGATE(15,6,(OFFSET(Data!$A$1,0,MATCH(B$6,Data!$1:$1,0)-1,1000,1)=IF(B$7="","Yes",B$7))/(OFFSET(Data!$A$1,0,MATCH(B$6,Data!$1:$1,0)-1,1000,1)=IF(B$7="","Yes",B$7))*ROW(Data!$C$1:$C$1007),ROW(B151)-ROW(B$7)),1)),"")</f>
        <v/>
      </c>
      <c r="C151" s="43" t="str">
        <f ca="1">IF(D151="","",IF(INDEX(Data!$BR:$BR,MATCH(D151,Data!$A:$A,0),1)=0,"",INDEX(Data!$BR:$BR,MATCH(D151,Data!$A:$A,0),1)))</f>
        <v/>
      </c>
      <c r="D151" s="43" t="str" cm="1">
        <f t="array" aca="1" ref="D151" ca="1">IFERROR(_xlfn.SINGLE(INDEX(Data!$A$1:C$1007,_xlfn.AGGREGATE(15,6,(OFFSET(Data!$A$1,0,MATCH(D$6,Data!$1:$1,0)-1,1000,1)=IF(D$7="","Yes",D$7))/(OFFSET(Data!$A$1,0,MATCH(D$6,Data!$1:$1,0)-1,1000,1)=IF(D$7="","Yes",D$7))*ROW(Data!$C$1:$C$1007),ROW(D151)-ROW(D$7)),1)),"")</f>
        <v/>
      </c>
      <c r="E151" s="43" t="str">
        <f ca="1">IF(F151="","",IF(INDEX(Data!$BR:$BR,MATCH(F151,Data!$A:$A,0),1)=0,"",INDEX(Data!$BR:$BR,MATCH(F151,Data!$A:$A,0),1)))</f>
        <v/>
      </c>
      <c r="F151" s="43" t="str" cm="1">
        <f t="array" aca="1" ref="F151" ca="1">IFERROR(_xlfn.SINGLE(INDEX(Data!$A$1:E$1009,_xlfn.AGGREGATE(15,6,(OFFSET(Data!$A$1,0,MATCH(F$6,Data!$1:$1,0)-1,1000,1)=IF(F$7="","Yes",F$7))/(OFFSET(Data!$A$1,0,MATCH(F$6,Data!$1:$1,0)-1,1000,1)=IF(F$7="","Yes",F$7))*ROW(Data!$C$1:$C$1009),ROW(F151)-ROW(F$7)),1)),"")</f>
        <v/>
      </c>
      <c r="G151" s="43" t="str">
        <f ca="1">IF(H151="","",IF(INDEX(Data!$BR:$BR,MATCH(H151,Data!$A:$A,0),1)=0,"",INDEX(Data!$BR:$BR,MATCH(H151,Data!$A:$A,0),1)))</f>
        <v/>
      </c>
      <c r="H151" s="43" t="str" cm="1">
        <f t="array" aca="1" ref="H151" ca="1">IFERROR(_xlfn.SINGLE(INDEX(Data!$A$1:G$1009,_xlfn.AGGREGATE(15,6,(OFFSET(Data!$A$1,0,MATCH(H$6,Data!$1:$1,0)-1,1000,1)=IF(H$7="","Yes",H$7))/(OFFSET(Data!$A$1,0,MATCH(H$6,Data!$1:$1,0)-1,1000,1)=IF(H$7="","Yes",H$7))*ROW(Data!$C$1:$C$1009),ROW(H151)-ROW(H$7)),1)),"")</f>
        <v/>
      </c>
      <c r="I151" s="43" t="str">
        <f ca="1">IF(J151="","",IF(INDEX(Data!$BR:$BR,MATCH(J151,Data!$A:$A,0),1)=0,"",INDEX(Data!$BR:$BR,MATCH(J151,Data!$A:$A,0),1)))</f>
        <v/>
      </c>
      <c r="J151" s="43" t="str" cm="1">
        <f t="array" aca="1" ref="J151" ca="1">IFERROR(_xlfn.SINGLE(INDEX(Data!$A$1:J$1009,_xlfn.AGGREGATE(15,6,(OFFSET(Data!$A$1,0,MATCH(J$6,Data!$1:$1,0)-1,1000,1)=IF(J$7="","Yes",J$7))/(OFFSET(Data!$A$1,0,MATCH(J$6,Data!$1:$1,0)-1,1000,1)=IF(J$7="","Yes",J$7))*ROW(Data!$C$1:$C$1009),ROW(J151)-ROW(J$7)),1)),"")</f>
        <v/>
      </c>
      <c r="K151" s="43" t="str">
        <f ca="1">IF(L151="","",IF(INDEX(Data!$BR:$BR,MATCH(L151,Data!$A:$A,0),1)=0,"",INDEX(Data!$BR:$BR,MATCH(L151,Data!$A:$A,0),1)))</f>
        <v/>
      </c>
      <c r="L151" s="43" t="str" cm="1">
        <f t="array" aca="1" ref="L151" ca="1">IFERROR(_xlfn.SINGLE(INDEX(Data!$A$1:L$1009,_xlfn.AGGREGATE(15,6,(OFFSET(Data!$A$1,0,MATCH(L$6,Data!$1:$1,0)-1,1000,1)=IF(L$7="","Yes",L$7))/(OFFSET(Data!$A$1,0,MATCH(L$6,Data!$1:$1,0)-1,1000,1)=IF(L$7="","Yes",L$7))*ROW(Data!$C$1:$C$1009),ROW(L151)-ROW(L$7)),1)),"")</f>
        <v/>
      </c>
      <c r="M151" s="43" t="str">
        <f ca="1">IF(N151="","",IF(INDEX(Data!$BR:$BR,MATCH(N151,Data!$A:$A,0),1)=0,"",INDEX(Data!$BR:$BR,MATCH(N151,Data!$A:$A,0),1)))</f>
        <v/>
      </c>
      <c r="N151" s="43" t="str" cm="1">
        <f t="array" aca="1" ref="N151" ca="1">IFERROR(_xlfn.SINGLE(INDEX(Data!$A$1:N$1009,_xlfn.AGGREGATE(15,6,(OFFSET(Data!$A$1,0,MATCH(N$6,Data!$1:$1,0)-1,1000,1)=IF(N$7="","Yes",N$7))/(OFFSET(Data!$A$1,0,MATCH(N$6,Data!$1:$1,0)-1,1000,1)=IF(N$7="","Yes",N$7))*ROW(Data!$C$1:$C$1009),ROW(N151)-ROW(N$7)),1)),"")</f>
        <v/>
      </c>
      <c r="O151" s="43" t="str">
        <f ca="1">IF(P151="","",IF(INDEX(Data!$BR:$BR,MATCH(P151,Data!$A:$A,0),1)=0,"",INDEX(Data!$BR:$BR,MATCH(P151,Data!$A:$A,0),1)))</f>
        <v/>
      </c>
      <c r="P151" s="43" t="str" cm="1">
        <f t="array" aca="1" ref="P151" ca="1">IFERROR(_xlfn.SINGLE(INDEX(Data!$A$1:Q$1009,_xlfn.AGGREGATE(15,6,(OFFSET(Data!$A$1,0,MATCH(P$6,Data!$1:$1,0)-1,1000,1)=IF(P$7="","Yes",P$7))/(OFFSET(Data!$A$1,0,MATCH(P$6,Data!$1:$1,0)-1,1000,1)=IF(P$7="","Yes",P$7))*ROW(Data!$C$1:$C$1009),ROW(P151)-ROW(P$7)),1)),"")</f>
        <v/>
      </c>
      <c r="Q151" s="43" t="str">
        <f ca="1">IF(R151="","",IF(INDEX(Data!$BR:$BR,MATCH(R151,Data!$A:$A,0),1)=0,"",INDEX(Data!$BR:$BR,MATCH(R151,Data!$A:$A,0),1)))</f>
        <v/>
      </c>
      <c r="R151" s="43" t="str" cm="1">
        <f t="array" aca="1" ref="R151" ca="1">IFERROR(_xlfn.SINGLE(INDEX(Data!$A$1:R$1009,_xlfn.AGGREGATE(15,6,(OFFSET(Data!$A$1,0,MATCH(R$6,Data!$1:$1,0)-1,1000,1)=IF(R$7="","Yes",R$7))/(OFFSET(Data!$A$1,0,MATCH(R$6,Data!$1:$1,0)-1,1000,1)=IF(R$7="","Yes",R$7))*ROW(Data!$C$1:$C$1009),ROW(R151)-ROW(R$7)),1)),"")</f>
        <v/>
      </c>
      <c r="S151" s="43" t="str">
        <f ca="1">IF(T151="","",IF(INDEX(Data!$BR:$BR,MATCH(T151,Data!$A:$A,0),1)=0,"",INDEX(Data!$BR:$BR,MATCH(T151,Data!$A:$A,0),1)))</f>
        <v/>
      </c>
      <c r="T151" s="43" t="str" cm="1">
        <f t="array" aca="1" ref="T151" ca="1">IFERROR(_xlfn.SINGLE(INDEX(Data!$A$1:S$1009,_xlfn.AGGREGATE(15,6,(OFFSET(Data!$A$1,0,MATCH(T$6,Data!$1:$1,0)-1,1000,1)=IF(T$7="","Yes",T$7))/(OFFSET(Data!$A$1,0,MATCH(T$6,Data!$1:$1,0)-1,1000,1)=IF(T$7="","Yes",T$7))*ROW(Data!$C$1:$C$1009),ROW(T151)-ROW(T$7)),1)),"")</f>
        <v>We TV</v>
      </c>
      <c r="U151" s="43" t="str">
        <f ca="1">IF(V151="","",IF(INDEX(Data!$BR:$BR,MATCH(V151,Data!$A:$A,0),1)=0,"",INDEX(Data!$BR:$BR,MATCH(V151,Data!$A:$A,0),1)))</f>
        <v/>
      </c>
      <c r="V151" s="43" t="str" cm="1">
        <f t="array" aca="1" ref="V151" ca="1">IFERROR(_xlfn.SINGLE(INDEX(Data!$A$1:T$1009,_xlfn.AGGREGATE(15,6,(OFFSET(Data!$A$1,0,MATCH(V$6,Data!$1:$1,0)-1,1000,1)=IF(V$7="","Yes",V$7))/(OFFSET(Data!$A$1,0,MATCH(V$6,Data!$1:$1,0)-1,1000,1)=IF(V$7="","Yes",V$7))*ROW(Data!$C$1:$C$1009),ROW(V151)-ROW(V$7)),1)),"")</f>
        <v>TUDN</v>
      </c>
      <c r="W151" s="43" t="str">
        <f ca="1">IF(X151="","",IF(INDEX(Data!$BR:$BR,MATCH(X151,Data!$A:$A,0),1)=0,"",INDEX(Data!$BR:$BR,MATCH(X151,Data!$A:$A,0),1)))</f>
        <v/>
      </c>
      <c r="X151" s="43" t="str" cm="1">
        <f t="array" aca="1" ref="X151" ca="1">IFERROR(_xlfn.SINGLE(INDEX(Data!$A$1:Y$1009,_xlfn.AGGREGATE(15,6,(OFFSET(Data!$A$1,0,MATCH(X$6,Data!$1:$1,0)-1,1000,1)=IF(X$7="","Yes",X$7))/(OFFSET(Data!$A$1,0,MATCH(X$6,Data!$1:$1,0)-1,1000,1)=IF(X$7="","Yes",X$7))*ROW(Data!$C$1:$C$1009),ROW(X151)-ROW(X$7)),1)),"")</f>
        <v/>
      </c>
      <c r="Y151" s="43" t="str">
        <f ca="1">IF(Z151="","",IF(INDEX(Data!$BR:$BR,MATCH(Z151,Data!$A:$A,0),1)=0,"",INDEX(Data!$BR:$BR,MATCH(Z151,Data!$A:$A,0),1)))</f>
        <v/>
      </c>
      <c r="Z151" s="43" t="str" cm="1">
        <f t="array" aca="1" ref="Z151" ca="1">IFERROR(_xlfn.SINGLE(INDEX(Data!$A$1:AA$1009,_xlfn.AGGREGATE(15,6,(OFFSET(Data!$A$1,0,MATCH(Z$6,Data!$1:$1,0)-1,1000,1)=IF(Z$7="","Yes",Z$7))/(OFFSET(Data!$A$1,0,MATCH(Z$6,Data!$1:$1,0)-1,1000,1)=IF(Z$7="","Yes",Z$7))*ROW(Data!$C$1:$C$1009),ROW(Z151)-ROW(Z$7)),1)),"")</f>
        <v/>
      </c>
      <c r="AA151" s="43" t="str">
        <f ca="1">IF(AB151="","",IF(INDEX(Data!$BR:$BR,MATCH(AB151,Data!$A:$A,0),1)=0,"",INDEX(Data!$BR:$BR,MATCH(AB151,Data!$A:$A,0),1)))</f>
        <v/>
      </c>
      <c r="AB151" s="43" t="str" cm="1">
        <f t="array" aca="1" ref="AB151" ca="1">IFERROR(_xlfn.SINGLE(INDEX(Data!$A$1:AC$1009,_xlfn.AGGREGATE(15,6,(OFFSET(Data!$A$1,0,MATCH(AB$6,Data!$1:$1,0)-1,1000,1)=IF(AB$7="","Yes",AB$7))/(OFFSET(Data!$A$1,0,MATCH(AB$6,Data!$1:$1,0)-1,1000,1)=IF(AB$7="","Yes",AB$7))*ROW(Data!$C$1:$C$1009),ROW(AB151)-ROW(AB$7)),1)),"")</f>
        <v/>
      </c>
      <c r="AC151" s="43" t="str">
        <f ca="1">IF(AD151="","",IF(INDEX(Data!$BR:$BR,MATCH(AD151,Data!$A:$A,0),1)=0,"",INDEX(Data!$BR:$BR,MATCH(AD151,Data!$A:$A,0),1)))</f>
        <v/>
      </c>
      <c r="AD151" s="43" t="str" cm="1">
        <f t="array" aca="1" ref="AD151" ca="1">IFERROR(_xlfn.SINGLE(INDEX(Data!$A$1:AE$1009,_xlfn.AGGREGATE(15,6,(OFFSET(Data!$A$1,0,MATCH(AD$6,Data!$1:$1,0)-1,1000,1)=IF(AD$7="","Yes",AD$7))/(OFFSET(Data!$A$1,0,MATCH(AD$6,Data!$1:$1,0)-1,1000,1)=IF(AD$7="","Yes",AD$7))*ROW(Data!$C$1:$C$1009),ROW(AD151)-ROW(AD$7)),1)),"")</f>
        <v/>
      </c>
      <c r="AE151" s="43" t="str">
        <f ca="1">IF(AF151="","",IF(INDEX(Data!$BR:$BR,MATCH(AF151,Data!$A:$A,0),1)=0,"",INDEX(Data!$BR:$BR,MATCH(AF151,Data!$A:$A,0),1)))</f>
        <v/>
      </c>
      <c r="AF151" s="43" t="str" cm="1">
        <f t="array" aca="1" ref="AF151" ca="1">IFERROR(_xlfn.SINGLE(INDEX(Data!$A$1:AM$1009,_xlfn.AGGREGATE(15,6,(OFFSET(Data!$A$1,0,MATCH(AF$6,Data!$1:$1,0)-1,1000,1)=IF(AF$7="","Yes",AF$7))/(OFFSET(Data!$A$1,0,MATCH(AF$6,Data!$1:$1,0)-1,1000,1)=IF(AF$7="","Yes",AF$7))*ROW(Data!$C$1:$C$1009),ROW(AF151)-ROW(AF$7)),1)),"")</f>
        <v/>
      </c>
      <c r="AG151" s="43" t="str">
        <f ca="1">IF(AH151="","",IF(INDEX(Data!$BR:$BR,MATCH(AH151,Data!$A:$A,0),1)=0,"",INDEX(Data!$BR:$BR,MATCH(AH151,Data!$A:$A,0),1)))</f>
        <v/>
      </c>
      <c r="AH151" s="43" t="str" cm="1">
        <f t="array" aca="1" ref="AH151" ca="1">IFERROR(_xlfn.SINGLE(INDEX(Data!$A$1:AO$1009,_xlfn.AGGREGATE(15,6,(OFFSET(Data!$A$1,0,MATCH(AH$6,Data!$1:$1,0)-1,1000,1)=IF(AH$7="","Yes",AH$7))/(OFFSET(Data!$A$1,0,MATCH(AH$6,Data!$1:$1,0)-1,1000,1)=IF(AH$7="","Yes",AH$7))*ROW(Data!$C$1:$C$1009),ROW(AH151)-ROW(AH$7)),1)),"")</f>
        <v/>
      </c>
      <c r="AI151" s="43" t="str">
        <f ca="1">IF(AJ151="","",IF(INDEX(Data!$BR:$BR,MATCH(AJ151,Data!$A:$A,0),1)=0,"",INDEX(Data!$BR:$BR,MATCH(AJ151,Data!$A:$A,0),1)))</f>
        <v/>
      </c>
      <c r="AJ151" s="43" t="str" cm="1">
        <f t="array" aca="1" ref="AJ151" ca="1">IFERROR(_xlfn.SINGLE(INDEX(Data!$A$1:AQ$1009,_xlfn.AGGREGATE(15,6,(OFFSET(Data!$A$1,0,MATCH(AJ$6,Data!$1:$1,0)-1,1000,1)=IF(AJ$7="","Yes",AJ$7))/(OFFSET(Data!$A$1,0,MATCH(AJ$6,Data!$1:$1,0)-1,1000,1)=IF(AJ$7="","Yes",AJ$7))*ROW(Data!$C$1:$C$1009),ROW(AJ151)-ROW(AJ$7)),1)),"")</f>
        <v/>
      </c>
      <c r="AK151" s="43" t="str">
        <f ca="1">IF(AL151="","",IF(INDEX(Data!$BR:$BR,MATCH(AL151,Data!$A:$A,0),1)=0,"",INDEX(Data!$BR:$BR,MATCH(AL151,Data!$A:$A,0),1)))</f>
        <v/>
      </c>
      <c r="AL151" s="43" t="str" cm="1">
        <f t="array" aca="1" ref="AL151" ca="1">IFERROR(_xlfn.SINGLE(INDEX(Data!$A$1:AS$1009,_xlfn.AGGREGATE(15,6,(OFFSET(Data!$A$1,0,MATCH(AL$6,Data!$1:$1,0)-1,1000,1)=IF(AL$7="","Yes",AL$7))/(OFFSET(Data!$A$1,0,MATCH(AL$6,Data!$1:$1,0)-1,1000,1)=IF(AL$7="","Yes",AL$7))*ROW(Data!$C$1:$C$1009),ROW(AL151)-ROW(AL$7)),1)),"")</f>
        <v/>
      </c>
      <c r="AM151" s="43" t="str">
        <f ca="1">IF(AN151="","",IF(INDEX(Data!$BR:$BR,MATCH(AN151,Data!$A:$A,0),1)=0,"",INDEX(Data!$BR:$BR,MATCH(AN151,Data!$A:$A,0),1)))</f>
        <v/>
      </c>
      <c r="AN151" s="43" t="str" cm="1">
        <f t="array" aca="1" ref="AN151" ca="1">IFERROR(_xlfn.SINGLE(INDEX(Data!$A$1:AU$1009,_xlfn.AGGREGATE(15,6,(OFFSET(Data!$A$1,0,MATCH(AN$6,Data!$1:$1,0)-1,1000,1)=IF(AN$7="","Yes",AN$7))/(OFFSET(Data!$A$1,0,MATCH(AN$6,Data!$1:$1,0)-1,1000,1)=IF(AN$7="","Yes",AN$7))*ROW(Data!$C$1:$C$1009),ROW(AN151)-ROW(AN$7)),1)),"")</f>
        <v/>
      </c>
    </row>
    <row r="152" spans="1:40" ht="24" x14ac:dyDescent="0.4">
      <c r="A152" s="43" t="str">
        <f ca="1">IF(B152="","",IF(INDEX(Data!$BR:$BR,MATCH(B152,Data!$A:$A,0),1)=0,"",INDEX(Data!$BR:$BR,MATCH(B152,Data!$A:$A,0),1)))</f>
        <v/>
      </c>
      <c r="B152" s="43" t="str" cm="1">
        <f t="array" aca="1" ref="B152" ca="1">IFERROR(_xlfn.SINGLE(INDEX(Data!A$1:$A$1007,_xlfn.AGGREGATE(15,6,(OFFSET(Data!$A$1,0,MATCH(B$6,Data!$1:$1,0)-1,1000,1)=IF(B$7="","Yes",B$7))/(OFFSET(Data!$A$1,0,MATCH(B$6,Data!$1:$1,0)-1,1000,1)=IF(B$7="","Yes",B$7))*ROW(Data!$C$1:$C$1007),ROW(B152)-ROW(B$7)),1)),"")</f>
        <v/>
      </c>
      <c r="C152" s="43" t="str">
        <f ca="1">IF(D152="","",IF(INDEX(Data!$BR:$BR,MATCH(D152,Data!$A:$A,0),1)=0,"",INDEX(Data!$BR:$BR,MATCH(D152,Data!$A:$A,0),1)))</f>
        <v/>
      </c>
      <c r="D152" s="43" t="str" cm="1">
        <f t="array" aca="1" ref="D152" ca="1">IFERROR(_xlfn.SINGLE(INDEX(Data!$A$1:C$1007,_xlfn.AGGREGATE(15,6,(OFFSET(Data!$A$1,0,MATCH(D$6,Data!$1:$1,0)-1,1000,1)=IF(D$7="","Yes",D$7))/(OFFSET(Data!$A$1,0,MATCH(D$6,Data!$1:$1,0)-1,1000,1)=IF(D$7="","Yes",D$7))*ROW(Data!$C$1:$C$1007),ROW(D152)-ROW(D$7)),1)),"")</f>
        <v/>
      </c>
      <c r="E152" s="43" t="str">
        <f ca="1">IF(F152="","",IF(INDEX(Data!$BR:$BR,MATCH(F152,Data!$A:$A,0),1)=0,"",INDEX(Data!$BR:$BR,MATCH(F152,Data!$A:$A,0),1)))</f>
        <v/>
      </c>
      <c r="F152" s="43" t="str" cm="1">
        <f t="array" aca="1" ref="F152" ca="1">IFERROR(_xlfn.SINGLE(INDEX(Data!$A$1:E$1009,_xlfn.AGGREGATE(15,6,(OFFSET(Data!$A$1,0,MATCH(F$6,Data!$1:$1,0)-1,1000,1)=IF(F$7="","Yes",F$7))/(OFFSET(Data!$A$1,0,MATCH(F$6,Data!$1:$1,0)-1,1000,1)=IF(F$7="","Yes",F$7))*ROW(Data!$C$1:$C$1009),ROW(F152)-ROW(F$7)),1)),"")</f>
        <v/>
      </c>
      <c r="G152" s="43" t="str">
        <f ca="1">IF(H152="","",IF(INDEX(Data!$BR:$BR,MATCH(H152,Data!$A:$A,0),1)=0,"",INDEX(Data!$BR:$BR,MATCH(H152,Data!$A:$A,0),1)))</f>
        <v/>
      </c>
      <c r="H152" s="43" t="str" cm="1">
        <f t="array" aca="1" ref="H152" ca="1">IFERROR(_xlfn.SINGLE(INDEX(Data!$A$1:G$1009,_xlfn.AGGREGATE(15,6,(OFFSET(Data!$A$1,0,MATCH(H$6,Data!$1:$1,0)-1,1000,1)=IF(H$7="","Yes",H$7))/(OFFSET(Data!$A$1,0,MATCH(H$6,Data!$1:$1,0)-1,1000,1)=IF(H$7="","Yes",H$7))*ROW(Data!$C$1:$C$1009),ROW(H152)-ROW(H$7)),1)),"")</f>
        <v/>
      </c>
      <c r="I152" s="43" t="str">
        <f ca="1">IF(J152="","",IF(INDEX(Data!$BR:$BR,MATCH(J152,Data!$A:$A,0),1)=0,"",INDEX(Data!$BR:$BR,MATCH(J152,Data!$A:$A,0),1)))</f>
        <v/>
      </c>
      <c r="J152" s="43" t="str" cm="1">
        <f t="array" aca="1" ref="J152" ca="1">IFERROR(_xlfn.SINGLE(INDEX(Data!$A$1:J$1009,_xlfn.AGGREGATE(15,6,(OFFSET(Data!$A$1,0,MATCH(J$6,Data!$1:$1,0)-1,1000,1)=IF(J$7="","Yes",J$7))/(OFFSET(Data!$A$1,0,MATCH(J$6,Data!$1:$1,0)-1,1000,1)=IF(J$7="","Yes",J$7))*ROW(Data!$C$1:$C$1009),ROW(J152)-ROW(J$7)),1)),"")</f>
        <v/>
      </c>
      <c r="K152" s="43" t="str">
        <f ca="1">IF(L152="","",IF(INDEX(Data!$BR:$BR,MATCH(L152,Data!$A:$A,0),1)=0,"",INDEX(Data!$BR:$BR,MATCH(L152,Data!$A:$A,0),1)))</f>
        <v/>
      </c>
      <c r="L152" s="43" t="str" cm="1">
        <f t="array" aca="1" ref="L152" ca="1">IFERROR(_xlfn.SINGLE(INDEX(Data!$A$1:L$1009,_xlfn.AGGREGATE(15,6,(OFFSET(Data!$A$1,0,MATCH(L$6,Data!$1:$1,0)-1,1000,1)=IF(L$7="","Yes",L$7))/(OFFSET(Data!$A$1,0,MATCH(L$6,Data!$1:$1,0)-1,1000,1)=IF(L$7="","Yes",L$7))*ROW(Data!$C$1:$C$1009),ROW(L152)-ROW(L$7)),1)),"")</f>
        <v/>
      </c>
      <c r="M152" s="43" t="str">
        <f ca="1">IF(N152="","",IF(INDEX(Data!$BR:$BR,MATCH(N152,Data!$A:$A,0),1)=0,"",INDEX(Data!$BR:$BR,MATCH(N152,Data!$A:$A,0),1)))</f>
        <v/>
      </c>
      <c r="N152" s="43" t="str" cm="1">
        <f t="array" aca="1" ref="N152" ca="1">IFERROR(_xlfn.SINGLE(INDEX(Data!$A$1:N$1009,_xlfn.AGGREGATE(15,6,(OFFSET(Data!$A$1,0,MATCH(N$6,Data!$1:$1,0)-1,1000,1)=IF(N$7="","Yes",N$7))/(OFFSET(Data!$A$1,0,MATCH(N$6,Data!$1:$1,0)-1,1000,1)=IF(N$7="","Yes",N$7))*ROW(Data!$C$1:$C$1009),ROW(N152)-ROW(N$7)),1)),"")</f>
        <v/>
      </c>
      <c r="O152" s="43" t="str">
        <f ca="1">IF(P152="","",IF(INDEX(Data!$BR:$BR,MATCH(P152,Data!$A:$A,0),1)=0,"",INDEX(Data!$BR:$BR,MATCH(P152,Data!$A:$A,0),1)))</f>
        <v/>
      </c>
      <c r="P152" s="43" t="str" cm="1">
        <f t="array" aca="1" ref="P152" ca="1">IFERROR(_xlfn.SINGLE(INDEX(Data!$A$1:Q$1009,_xlfn.AGGREGATE(15,6,(OFFSET(Data!$A$1,0,MATCH(P$6,Data!$1:$1,0)-1,1000,1)=IF(P$7="","Yes",P$7))/(OFFSET(Data!$A$1,0,MATCH(P$6,Data!$1:$1,0)-1,1000,1)=IF(P$7="","Yes",P$7))*ROW(Data!$C$1:$C$1009),ROW(P152)-ROW(P$7)),1)),"")</f>
        <v/>
      </c>
      <c r="Q152" s="43" t="str">
        <f ca="1">IF(R152="","",IF(INDEX(Data!$BR:$BR,MATCH(R152,Data!$A:$A,0),1)=0,"",INDEX(Data!$BR:$BR,MATCH(R152,Data!$A:$A,0),1)))</f>
        <v/>
      </c>
      <c r="R152" s="43" t="str" cm="1">
        <f t="array" aca="1" ref="R152" ca="1">IFERROR(_xlfn.SINGLE(INDEX(Data!$A$1:R$1009,_xlfn.AGGREGATE(15,6,(OFFSET(Data!$A$1,0,MATCH(R$6,Data!$1:$1,0)-1,1000,1)=IF(R$7="","Yes",R$7))/(OFFSET(Data!$A$1,0,MATCH(R$6,Data!$1:$1,0)-1,1000,1)=IF(R$7="","Yes",R$7))*ROW(Data!$C$1:$C$1009),ROW(R152)-ROW(R$7)),1)),"")</f>
        <v/>
      </c>
      <c r="S152" s="43" t="str">
        <f ca="1">IF(T152="","",IF(INDEX(Data!$BR:$BR,MATCH(T152,Data!$A:$A,0),1)=0,"",INDEX(Data!$BR:$BR,MATCH(T152,Data!$A:$A,0),1)))</f>
        <v/>
      </c>
      <c r="T152" s="43" t="str" cm="1">
        <f t="array" aca="1" ref="T152" ca="1">IFERROR(_xlfn.SINGLE(INDEX(Data!$A$1:S$1009,_xlfn.AGGREGATE(15,6,(OFFSET(Data!$A$1,0,MATCH(T$6,Data!$1:$1,0)-1,1000,1)=IF(T$7="","Yes",T$7))/(OFFSET(Data!$A$1,0,MATCH(T$6,Data!$1:$1,0)-1,1000,1)=IF(T$7="","Yes",T$7))*ROW(Data!$C$1:$C$1009),ROW(T152)-ROW(T$7)),1)),"")</f>
        <v>Weather Channel</v>
      </c>
      <c r="U152" s="43" t="str">
        <f ca="1">IF(V152="","",IF(INDEX(Data!$BR:$BR,MATCH(V152,Data!$A:$A,0),1)=0,"",INDEX(Data!$BR:$BR,MATCH(V152,Data!$A:$A,0),1)))</f>
        <v/>
      </c>
      <c r="V152" s="43" t="str" cm="1">
        <f t="array" aca="1" ref="V152" ca="1">IFERROR(_xlfn.SINGLE(INDEX(Data!$A$1:T$1009,_xlfn.AGGREGATE(15,6,(OFFSET(Data!$A$1,0,MATCH(V$6,Data!$1:$1,0)-1,1000,1)=IF(V$7="","Yes",V$7))/(OFFSET(Data!$A$1,0,MATCH(V$6,Data!$1:$1,0)-1,1000,1)=IF(V$7="","Yes",V$7))*ROW(Data!$C$1:$C$1009),ROW(V152)-ROW(V$7)),1)),"")</f>
        <v>Turner Classic Movies</v>
      </c>
      <c r="W152" s="43" t="str">
        <f ca="1">IF(X152="","",IF(INDEX(Data!$BR:$BR,MATCH(X152,Data!$A:$A,0),1)=0,"",INDEX(Data!$BR:$BR,MATCH(X152,Data!$A:$A,0),1)))</f>
        <v/>
      </c>
      <c r="X152" s="43" t="str" cm="1">
        <f t="array" aca="1" ref="X152" ca="1">IFERROR(_xlfn.SINGLE(INDEX(Data!$A$1:Y$1009,_xlfn.AGGREGATE(15,6,(OFFSET(Data!$A$1,0,MATCH(X$6,Data!$1:$1,0)-1,1000,1)=IF(X$7="","Yes",X$7))/(OFFSET(Data!$A$1,0,MATCH(X$6,Data!$1:$1,0)-1,1000,1)=IF(X$7="","Yes",X$7))*ROW(Data!$C$1:$C$1009),ROW(X152)-ROW(X$7)),1)),"")</f>
        <v/>
      </c>
      <c r="Y152" s="43" t="str">
        <f ca="1">IF(Z152="","",IF(INDEX(Data!$BR:$BR,MATCH(Z152,Data!$A:$A,0),1)=0,"",INDEX(Data!$BR:$BR,MATCH(Z152,Data!$A:$A,0),1)))</f>
        <v/>
      </c>
      <c r="Z152" s="43" t="str" cm="1">
        <f t="array" aca="1" ref="Z152" ca="1">IFERROR(_xlfn.SINGLE(INDEX(Data!$A$1:AA$1009,_xlfn.AGGREGATE(15,6,(OFFSET(Data!$A$1,0,MATCH(Z$6,Data!$1:$1,0)-1,1000,1)=IF(Z$7="","Yes",Z$7))/(OFFSET(Data!$A$1,0,MATCH(Z$6,Data!$1:$1,0)-1,1000,1)=IF(Z$7="","Yes",Z$7))*ROW(Data!$C$1:$C$1009),ROW(Z152)-ROW(Z$7)),1)),"")</f>
        <v/>
      </c>
      <c r="AA152" s="43" t="str">
        <f ca="1">IF(AB152="","",IF(INDEX(Data!$BR:$BR,MATCH(AB152,Data!$A:$A,0),1)=0,"",INDEX(Data!$BR:$BR,MATCH(AB152,Data!$A:$A,0),1)))</f>
        <v/>
      </c>
      <c r="AB152" s="43" t="str" cm="1">
        <f t="array" aca="1" ref="AB152" ca="1">IFERROR(_xlfn.SINGLE(INDEX(Data!$A$1:AC$1009,_xlfn.AGGREGATE(15,6,(OFFSET(Data!$A$1,0,MATCH(AB$6,Data!$1:$1,0)-1,1000,1)=IF(AB$7="","Yes",AB$7))/(OFFSET(Data!$A$1,0,MATCH(AB$6,Data!$1:$1,0)-1,1000,1)=IF(AB$7="","Yes",AB$7))*ROW(Data!$C$1:$C$1009),ROW(AB152)-ROW(AB$7)),1)),"")</f>
        <v/>
      </c>
      <c r="AC152" s="43" t="str">
        <f ca="1">IF(AD152="","",IF(INDEX(Data!$BR:$BR,MATCH(AD152,Data!$A:$A,0),1)=0,"",INDEX(Data!$BR:$BR,MATCH(AD152,Data!$A:$A,0),1)))</f>
        <v/>
      </c>
      <c r="AD152" s="43" t="str" cm="1">
        <f t="array" aca="1" ref="AD152" ca="1">IFERROR(_xlfn.SINGLE(INDEX(Data!$A$1:AE$1009,_xlfn.AGGREGATE(15,6,(OFFSET(Data!$A$1,0,MATCH(AD$6,Data!$1:$1,0)-1,1000,1)=IF(AD$7="","Yes",AD$7))/(OFFSET(Data!$A$1,0,MATCH(AD$6,Data!$1:$1,0)-1,1000,1)=IF(AD$7="","Yes",AD$7))*ROW(Data!$C$1:$C$1009),ROW(AD152)-ROW(AD$7)),1)),"")</f>
        <v/>
      </c>
      <c r="AE152" s="43" t="str">
        <f ca="1">IF(AF152="","",IF(INDEX(Data!$BR:$BR,MATCH(AF152,Data!$A:$A,0),1)=0,"",INDEX(Data!$BR:$BR,MATCH(AF152,Data!$A:$A,0),1)))</f>
        <v/>
      </c>
      <c r="AF152" s="43" t="str" cm="1">
        <f t="array" aca="1" ref="AF152" ca="1">IFERROR(_xlfn.SINGLE(INDEX(Data!$A$1:AM$1009,_xlfn.AGGREGATE(15,6,(OFFSET(Data!$A$1,0,MATCH(AF$6,Data!$1:$1,0)-1,1000,1)=IF(AF$7="","Yes",AF$7))/(OFFSET(Data!$A$1,0,MATCH(AF$6,Data!$1:$1,0)-1,1000,1)=IF(AF$7="","Yes",AF$7))*ROW(Data!$C$1:$C$1009),ROW(AF152)-ROW(AF$7)),1)),"")</f>
        <v/>
      </c>
      <c r="AG152" s="43" t="str">
        <f ca="1">IF(AH152="","",IF(INDEX(Data!$BR:$BR,MATCH(AH152,Data!$A:$A,0),1)=0,"",INDEX(Data!$BR:$BR,MATCH(AH152,Data!$A:$A,0),1)))</f>
        <v/>
      </c>
      <c r="AH152" s="43" t="str" cm="1">
        <f t="array" aca="1" ref="AH152" ca="1">IFERROR(_xlfn.SINGLE(INDEX(Data!$A$1:AO$1009,_xlfn.AGGREGATE(15,6,(OFFSET(Data!$A$1,0,MATCH(AH$6,Data!$1:$1,0)-1,1000,1)=IF(AH$7="","Yes",AH$7))/(OFFSET(Data!$A$1,0,MATCH(AH$6,Data!$1:$1,0)-1,1000,1)=IF(AH$7="","Yes",AH$7))*ROW(Data!$C$1:$C$1009),ROW(AH152)-ROW(AH$7)),1)),"")</f>
        <v/>
      </c>
      <c r="AI152" s="43" t="str">
        <f ca="1">IF(AJ152="","",IF(INDEX(Data!$BR:$BR,MATCH(AJ152,Data!$A:$A,0),1)=0,"",INDEX(Data!$BR:$BR,MATCH(AJ152,Data!$A:$A,0),1)))</f>
        <v/>
      </c>
      <c r="AJ152" s="43" t="str" cm="1">
        <f t="array" aca="1" ref="AJ152" ca="1">IFERROR(_xlfn.SINGLE(INDEX(Data!$A$1:AQ$1009,_xlfn.AGGREGATE(15,6,(OFFSET(Data!$A$1,0,MATCH(AJ$6,Data!$1:$1,0)-1,1000,1)=IF(AJ$7="","Yes",AJ$7))/(OFFSET(Data!$A$1,0,MATCH(AJ$6,Data!$1:$1,0)-1,1000,1)=IF(AJ$7="","Yes",AJ$7))*ROW(Data!$C$1:$C$1009),ROW(AJ152)-ROW(AJ$7)),1)),"")</f>
        <v/>
      </c>
      <c r="AK152" s="43" t="str">
        <f ca="1">IF(AL152="","",IF(INDEX(Data!$BR:$BR,MATCH(AL152,Data!$A:$A,0),1)=0,"",INDEX(Data!$BR:$BR,MATCH(AL152,Data!$A:$A,0),1)))</f>
        <v/>
      </c>
      <c r="AL152" s="43" t="str" cm="1">
        <f t="array" aca="1" ref="AL152" ca="1">IFERROR(_xlfn.SINGLE(INDEX(Data!$A$1:AS$1009,_xlfn.AGGREGATE(15,6,(OFFSET(Data!$A$1,0,MATCH(AL$6,Data!$1:$1,0)-1,1000,1)=IF(AL$7="","Yes",AL$7))/(OFFSET(Data!$A$1,0,MATCH(AL$6,Data!$1:$1,0)-1,1000,1)=IF(AL$7="","Yes",AL$7))*ROW(Data!$C$1:$C$1009),ROW(AL152)-ROW(AL$7)),1)),"")</f>
        <v/>
      </c>
      <c r="AM152" s="43" t="str">
        <f ca="1">IF(AN152="","",IF(INDEX(Data!$BR:$BR,MATCH(AN152,Data!$A:$A,0),1)=0,"",INDEX(Data!$BR:$BR,MATCH(AN152,Data!$A:$A,0),1)))</f>
        <v/>
      </c>
      <c r="AN152" s="43" t="str" cm="1">
        <f t="array" aca="1" ref="AN152" ca="1">IFERROR(_xlfn.SINGLE(INDEX(Data!$A$1:AU$1009,_xlfn.AGGREGATE(15,6,(OFFSET(Data!$A$1,0,MATCH(AN$6,Data!$1:$1,0)-1,1000,1)=IF(AN$7="","Yes",AN$7))/(OFFSET(Data!$A$1,0,MATCH(AN$6,Data!$1:$1,0)-1,1000,1)=IF(AN$7="","Yes",AN$7))*ROW(Data!$C$1:$C$1009),ROW(AN152)-ROW(AN$7)),1)),"")</f>
        <v/>
      </c>
    </row>
    <row r="153" spans="1:40" x14ac:dyDescent="0.4">
      <c r="A153" s="43" t="str">
        <f ca="1">IF(B153="","",IF(INDEX(Data!$BR:$BR,MATCH(B153,Data!$A:$A,0),1)=0,"",INDEX(Data!$BR:$BR,MATCH(B153,Data!$A:$A,0),1)))</f>
        <v/>
      </c>
      <c r="B153" s="43" t="str" cm="1">
        <f t="array" aca="1" ref="B153" ca="1">IFERROR(_xlfn.SINGLE(INDEX(Data!A$1:$A$1007,_xlfn.AGGREGATE(15,6,(OFFSET(Data!$A$1,0,MATCH(B$6,Data!$1:$1,0)-1,1000,1)=IF(B$7="","Yes",B$7))/(OFFSET(Data!$A$1,0,MATCH(B$6,Data!$1:$1,0)-1,1000,1)=IF(B$7="","Yes",B$7))*ROW(Data!$C$1:$C$1007),ROW(B153)-ROW(B$7)),1)),"")</f>
        <v/>
      </c>
      <c r="C153" s="43" t="str">
        <f ca="1">IF(D153="","",IF(INDEX(Data!$BR:$BR,MATCH(D153,Data!$A:$A,0),1)=0,"",INDEX(Data!$BR:$BR,MATCH(D153,Data!$A:$A,0),1)))</f>
        <v/>
      </c>
      <c r="D153" s="43" t="str" cm="1">
        <f t="array" aca="1" ref="D153" ca="1">IFERROR(_xlfn.SINGLE(INDEX(Data!$A$1:C$1007,_xlfn.AGGREGATE(15,6,(OFFSET(Data!$A$1,0,MATCH(D$6,Data!$1:$1,0)-1,1000,1)=IF(D$7="","Yes",D$7))/(OFFSET(Data!$A$1,0,MATCH(D$6,Data!$1:$1,0)-1,1000,1)=IF(D$7="","Yes",D$7))*ROW(Data!$C$1:$C$1007),ROW(D153)-ROW(D$7)),1)),"")</f>
        <v/>
      </c>
      <c r="E153" s="43" t="str">
        <f ca="1">IF(F153="","",IF(INDEX(Data!$BR:$BR,MATCH(F153,Data!$A:$A,0),1)=0,"",INDEX(Data!$BR:$BR,MATCH(F153,Data!$A:$A,0),1)))</f>
        <v/>
      </c>
      <c r="F153" s="43" t="str" cm="1">
        <f t="array" aca="1" ref="F153" ca="1">IFERROR(_xlfn.SINGLE(INDEX(Data!$A$1:E$1009,_xlfn.AGGREGATE(15,6,(OFFSET(Data!$A$1,0,MATCH(F$6,Data!$1:$1,0)-1,1000,1)=IF(F$7="","Yes",F$7))/(OFFSET(Data!$A$1,0,MATCH(F$6,Data!$1:$1,0)-1,1000,1)=IF(F$7="","Yes",F$7))*ROW(Data!$C$1:$C$1009),ROW(F153)-ROW(F$7)),1)),"")</f>
        <v/>
      </c>
      <c r="G153" s="43" t="str">
        <f ca="1">IF(H153="","",IF(INDEX(Data!$BR:$BR,MATCH(H153,Data!$A:$A,0),1)=0,"",INDEX(Data!$BR:$BR,MATCH(H153,Data!$A:$A,0),1)))</f>
        <v/>
      </c>
      <c r="H153" s="43" t="str" cm="1">
        <f t="array" aca="1" ref="H153" ca="1">IFERROR(_xlfn.SINGLE(INDEX(Data!$A$1:G$1009,_xlfn.AGGREGATE(15,6,(OFFSET(Data!$A$1,0,MATCH(H$6,Data!$1:$1,0)-1,1000,1)=IF(H$7="","Yes",H$7))/(OFFSET(Data!$A$1,0,MATCH(H$6,Data!$1:$1,0)-1,1000,1)=IF(H$7="","Yes",H$7))*ROW(Data!$C$1:$C$1009),ROW(H153)-ROW(H$7)),1)),"")</f>
        <v/>
      </c>
      <c r="I153" s="43" t="str">
        <f ca="1">IF(J153="","",IF(INDEX(Data!$BR:$BR,MATCH(J153,Data!$A:$A,0),1)=0,"",INDEX(Data!$BR:$BR,MATCH(J153,Data!$A:$A,0),1)))</f>
        <v/>
      </c>
      <c r="J153" s="43" t="str" cm="1">
        <f t="array" aca="1" ref="J153" ca="1">IFERROR(_xlfn.SINGLE(INDEX(Data!$A$1:J$1009,_xlfn.AGGREGATE(15,6,(OFFSET(Data!$A$1,0,MATCH(J$6,Data!$1:$1,0)-1,1000,1)=IF(J$7="","Yes",J$7))/(OFFSET(Data!$A$1,0,MATCH(J$6,Data!$1:$1,0)-1,1000,1)=IF(J$7="","Yes",J$7))*ROW(Data!$C$1:$C$1009),ROW(J153)-ROW(J$7)),1)),"")</f>
        <v/>
      </c>
      <c r="K153" s="43" t="str">
        <f ca="1">IF(L153="","",IF(INDEX(Data!$BR:$BR,MATCH(L153,Data!$A:$A,0),1)=0,"",INDEX(Data!$BR:$BR,MATCH(L153,Data!$A:$A,0),1)))</f>
        <v/>
      </c>
      <c r="L153" s="43" t="str" cm="1">
        <f t="array" aca="1" ref="L153" ca="1">IFERROR(_xlfn.SINGLE(INDEX(Data!$A$1:L$1009,_xlfn.AGGREGATE(15,6,(OFFSET(Data!$A$1,0,MATCH(L$6,Data!$1:$1,0)-1,1000,1)=IF(L$7="","Yes",L$7))/(OFFSET(Data!$A$1,0,MATCH(L$6,Data!$1:$1,0)-1,1000,1)=IF(L$7="","Yes",L$7))*ROW(Data!$C$1:$C$1009),ROW(L153)-ROW(L$7)),1)),"")</f>
        <v/>
      </c>
      <c r="M153" s="43" t="str">
        <f ca="1">IF(N153="","",IF(INDEX(Data!$BR:$BR,MATCH(N153,Data!$A:$A,0),1)=0,"",INDEX(Data!$BR:$BR,MATCH(N153,Data!$A:$A,0),1)))</f>
        <v/>
      </c>
      <c r="N153" s="43" t="str" cm="1">
        <f t="array" aca="1" ref="N153" ca="1">IFERROR(_xlfn.SINGLE(INDEX(Data!$A$1:N$1009,_xlfn.AGGREGATE(15,6,(OFFSET(Data!$A$1,0,MATCH(N$6,Data!$1:$1,0)-1,1000,1)=IF(N$7="","Yes",N$7))/(OFFSET(Data!$A$1,0,MATCH(N$6,Data!$1:$1,0)-1,1000,1)=IF(N$7="","Yes",N$7))*ROW(Data!$C$1:$C$1009),ROW(N153)-ROW(N$7)),1)),"")</f>
        <v/>
      </c>
      <c r="O153" s="43" t="str">
        <f ca="1">IF(P153="","",IF(INDEX(Data!$BR:$BR,MATCH(P153,Data!$A:$A,0),1)=0,"",INDEX(Data!$BR:$BR,MATCH(P153,Data!$A:$A,0),1)))</f>
        <v/>
      </c>
      <c r="P153" s="43" t="str" cm="1">
        <f t="array" aca="1" ref="P153" ca="1">IFERROR(_xlfn.SINGLE(INDEX(Data!$A$1:Q$1009,_xlfn.AGGREGATE(15,6,(OFFSET(Data!$A$1,0,MATCH(P$6,Data!$1:$1,0)-1,1000,1)=IF(P$7="","Yes",P$7))/(OFFSET(Data!$A$1,0,MATCH(P$6,Data!$1:$1,0)-1,1000,1)=IF(P$7="","Yes",P$7))*ROW(Data!$C$1:$C$1009),ROW(P153)-ROW(P$7)),1)),"")</f>
        <v/>
      </c>
      <c r="Q153" s="43" t="str">
        <f ca="1">IF(R153="","",IF(INDEX(Data!$BR:$BR,MATCH(R153,Data!$A:$A,0),1)=0,"",INDEX(Data!$BR:$BR,MATCH(R153,Data!$A:$A,0),1)))</f>
        <v/>
      </c>
      <c r="R153" s="43" t="str" cm="1">
        <f t="array" aca="1" ref="R153" ca="1">IFERROR(_xlfn.SINGLE(INDEX(Data!$A$1:R$1009,_xlfn.AGGREGATE(15,6,(OFFSET(Data!$A$1,0,MATCH(R$6,Data!$1:$1,0)-1,1000,1)=IF(R$7="","Yes",R$7))/(OFFSET(Data!$A$1,0,MATCH(R$6,Data!$1:$1,0)-1,1000,1)=IF(R$7="","Yes",R$7))*ROW(Data!$C$1:$C$1009),ROW(R153)-ROW(R$7)),1)),"")</f>
        <v/>
      </c>
      <c r="S153" s="43" t="str">
        <f ca="1">IF(T153="","",IF(INDEX(Data!$BR:$BR,MATCH(T153,Data!$A:$A,0),1)=0,"",INDEX(Data!$BR:$BR,MATCH(T153,Data!$A:$A,0),1)))</f>
        <v/>
      </c>
      <c r="T153" s="43" t="str" cm="1">
        <f t="array" aca="1" ref="T153" ca="1">IFERROR(_xlfn.SINGLE(INDEX(Data!$A$1:S$1009,_xlfn.AGGREGATE(15,6,(OFFSET(Data!$A$1,0,MATCH(T$6,Data!$1:$1,0)-1,1000,1)=IF(T$7="","Yes",T$7))/(OFFSET(Data!$A$1,0,MATCH(T$6,Data!$1:$1,0)-1,1000,1)=IF(T$7="","Yes",T$7))*ROW(Data!$C$1:$C$1009),ROW(T153)-ROW(T$7)),1)),"")</f>
        <v>Yes Network</v>
      </c>
      <c r="U153" s="43" t="str">
        <f ca="1">IF(V153="","",IF(INDEX(Data!$BR:$BR,MATCH(V153,Data!$A:$A,0),1)=0,"",INDEX(Data!$BR:$BR,MATCH(V153,Data!$A:$A,0),1)))</f>
        <v/>
      </c>
      <c r="V153" s="43" t="str" cm="1">
        <f t="array" aca="1" ref="V153" ca="1">IFERROR(_xlfn.SINGLE(INDEX(Data!$A$1:T$1009,_xlfn.AGGREGATE(15,6,(OFFSET(Data!$A$1,0,MATCH(V$6,Data!$1:$1,0)-1,1000,1)=IF(V$7="","Yes",V$7))/(OFFSET(Data!$A$1,0,MATCH(V$6,Data!$1:$1,0)-1,1000,1)=IF(V$7="","Yes",V$7))*ROW(Data!$C$1:$C$1009),ROW(V153)-ROW(V$7)),1)),"")</f>
        <v>TV Land</v>
      </c>
      <c r="W153" s="43" t="str">
        <f ca="1">IF(X153="","",IF(INDEX(Data!$BR:$BR,MATCH(X153,Data!$A:$A,0),1)=0,"",INDEX(Data!$BR:$BR,MATCH(X153,Data!$A:$A,0),1)))</f>
        <v/>
      </c>
      <c r="X153" s="43" t="str" cm="1">
        <f t="array" aca="1" ref="X153" ca="1">IFERROR(_xlfn.SINGLE(INDEX(Data!$A$1:Y$1009,_xlfn.AGGREGATE(15,6,(OFFSET(Data!$A$1,0,MATCH(X$6,Data!$1:$1,0)-1,1000,1)=IF(X$7="","Yes",X$7))/(OFFSET(Data!$A$1,0,MATCH(X$6,Data!$1:$1,0)-1,1000,1)=IF(X$7="","Yes",X$7))*ROW(Data!$C$1:$C$1009),ROW(X153)-ROW(X$7)),1)),"")</f>
        <v/>
      </c>
      <c r="Y153" s="43" t="str">
        <f ca="1">IF(Z153="","",IF(INDEX(Data!$BR:$BR,MATCH(Z153,Data!$A:$A,0),1)=0,"",INDEX(Data!$BR:$BR,MATCH(Z153,Data!$A:$A,0),1)))</f>
        <v/>
      </c>
      <c r="Z153" s="43" t="str" cm="1">
        <f t="array" aca="1" ref="Z153" ca="1">IFERROR(_xlfn.SINGLE(INDEX(Data!$A$1:AA$1009,_xlfn.AGGREGATE(15,6,(OFFSET(Data!$A$1,0,MATCH(Z$6,Data!$1:$1,0)-1,1000,1)=IF(Z$7="","Yes",Z$7))/(OFFSET(Data!$A$1,0,MATCH(Z$6,Data!$1:$1,0)-1,1000,1)=IF(Z$7="","Yes",Z$7))*ROW(Data!$C$1:$C$1009),ROW(Z153)-ROW(Z$7)),1)),"")</f>
        <v/>
      </c>
      <c r="AA153" s="43" t="str">
        <f ca="1">IF(AB153="","",IF(INDEX(Data!$BR:$BR,MATCH(AB153,Data!$A:$A,0),1)=0,"",INDEX(Data!$BR:$BR,MATCH(AB153,Data!$A:$A,0),1)))</f>
        <v/>
      </c>
      <c r="AB153" s="43" t="str" cm="1">
        <f t="array" aca="1" ref="AB153" ca="1">IFERROR(_xlfn.SINGLE(INDEX(Data!$A$1:AC$1009,_xlfn.AGGREGATE(15,6,(OFFSET(Data!$A$1,0,MATCH(AB$6,Data!$1:$1,0)-1,1000,1)=IF(AB$7="","Yes",AB$7))/(OFFSET(Data!$A$1,0,MATCH(AB$6,Data!$1:$1,0)-1,1000,1)=IF(AB$7="","Yes",AB$7))*ROW(Data!$C$1:$C$1009),ROW(AB153)-ROW(AB$7)),1)),"")</f>
        <v/>
      </c>
      <c r="AC153" s="43" t="str">
        <f ca="1">IF(AD153="","",IF(INDEX(Data!$BR:$BR,MATCH(AD153,Data!$A:$A,0),1)=0,"",INDEX(Data!$BR:$BR,MATCH(AD153,Data!$A:$A,0),1)))</f>
        <v/>
      </c>
      <c r="AD153" s="43" t="str" cm="1">
        <f t="array" aca="1" ref="AD153" ca="1">IFERROR(_xlfn.SINGLE(INDEX(Data!$A$1:AE$1009,_xlfn.AGGREGATE(15,6,(OFFSET(Data!$A$1,0,MATCH(AD$6,Data!$1:$1,0)-1,1000,1)=IF(AD$7="","Yes",AD$7))/(OFFSET(Data!$A$1,0,MATCH(AD$6,Data!$1:$1,0)-1,1000,1)=IF(AD$7="","Yes",AD$7))*ROW(Data!$C$1:$C$1009),ROW(AD153)-ROW(AD$7)),1)),"")</f>
        <v/>
      </c>
      <c r="AE153" s="43" t="str">
        <f ca="1">IF(AF153="","",IF(INDEX(Data!$BR:$BR,MATCH(AF153,Data!$A:$A,0),1)=0,"",INDEX(Data!$BR:$BR,MATCH(AF153,Data!$A:$A,0),1)))</f>
        <v/>
      </c>
      <c r="AF153" s="43" t="str" cm="1">
        <f t="array" aca="1" ref="AF153" ca="1">IFERROR(_xlfn.SINGLE(INDEX(Data!$A$1:AM$1009,_xlfn.AGGREGATE(15,6,(OFFSET(Data!$A$1,0,MATCH(AF$6,Data!$1:$1,0)-1,1000,1)=IF(AF$7="","Yes",AF$7))/(OFFSET(Data!$A$1,0,MATCH(AF$6,Data!$1:$1,0)-1,1000,1)=IF(AF$7="","Yes",AF$7))*ROW(Data!$C$1:$C$1009),ROW(AF153)-ROW(AF$7)),1)),"")</f>
        <v/>
      </c>
      <c r="AG153" s="43" t="str">
        <f ca="1">IF(AH153="","",IF(INDEX(Data!$BR:$BR,MATCH(AH153,Data!$A:$A,0),1)=0,"",INDEX(Data!$BR:$BR,MATCH(AH153,Data!$A:$A,0),1)))</f>
        <v/>
      </c>
      <c r="AH153" s="43" t="str" cm="1">
        <f t="array" aca="1" ref="AH153" ca="1">IFERROR(_xlfn.SINGLE(INDEX(Data!$A$1:AO$1009,_xlfn.AGGREGATE(15,6,(OFFSET(Data!$A$1,0,MATCH(AH$6,Data!$1:$1,0)-1,1000,1)=IF(AH$7="","Yes",AH$7))/(OFFSET(Data!$A$1,0,MATCH(AH$6,Data!$1:$1,0)-1,1000,1)=IF(AH$7="","Yes",AH$7))*ROW(Data!$C$1:$C$1009),ROW(AH153)-ROW(AH$7)),1)),"")</f>
        <v/>
      </c>
      <c r="AI153" s="43" t="str">
        <f ca="1">IF(AJ153="","",IF(INDEX(Data!$BR:$BR,MATCH(AJ153,Data!$A:$A,0),1)=0,"",INDEX(Data!$BR:$BR,MATCH(AJ153,Data!$A:$A,0),1)))</f>
        <v/>
      </c>
      <c r="AJ153" s="43" t="str" cm="1">
        <f t="array" aca="1" ref="AJ153" ca="1">IFERROR(_xlfn.SINGLE(INDEX(Data!$A$1:AQ$1009,_xlfn.AGGREGATE(15,6,(OFFSET(Data!$A$1,0,MATCH(AJ$6,Data!$1:$1,0)-1,1000,1)=IF(AJ$7="","Yes",AJ$7))/(OFFSET(Data!$A$1,0,MATCH(AJ$6,Data!$1:$1,0)-1,1000,1)=IF(AJ$7="","Yes",AJ$7))*ROW(Data!$C$1:$C$1009),ROW(AJ153)-ROW(AJ$7)),1)),"")</f>
        <v/>
      </c>
      <c r="AK153" s="43" t="str">
        <f ca="1">IF(AL153="","",IF(INDEX(Data!$BR:$BR,MATCH(AL153,Data!$A:$A,0),1)=0,"",INDEX(Data!$BR:$BR,MATCH(AL153,Data!$A:$A,0),1)))</f>
        <v/>
      </c>
      <c r="AL153" s="43" t="str" cm="1">
        <f t="array" aca="1" ref="AL153" ca="1">IFERROR(_xlfn.SINGLE(INDEX(Data!$A$1:AS$1009,_xlfn.AGGREGATE(15,6,(OFFSET(Data!$A$1,0,MATCH(AL$6,Data!$1:$1,0)-1,1000,1)=IF(AL$7="","Yes",AL$7))/(OFFSET(Data!$A$1,0,MATCH(AL$6,Data!$1:$1,0)-1,1000,1)=IF(AL$7="","Yes",AL$7))*ROW(Data!$C$1:$C$1009),ROW(AL153)-ROW(AL$7)),1)),"")</f>
        <v/>
      </c>
      <c r="AM153" s="43" t="str">
        <f ca="1">IF(AN153="","",IF(INDEX(Data!$BR:$BR,MATCH(AN153,Data!$A:$A,0),1)=0,"",INDEX(Data!$BR:$BR,MATCH(AN153,Data!$A:$A,0),1)))</f>
        <v/>
      </c>
      <c r="AN153" s="43" t="str" cm="1">
        <f t="array" aca="1" ref="AN153" ca="1">IFERROR(_xlfn.SINGLE(INDEX(Data!$A$1:AU$1009,_xlfn.AGGREGATE(15,6,(OFFSET(Data!$A$1,0,MATCH(AN$6,Data!$1:$1,0)-1,1000,1)=IF(AN$7="","Yes",AN$7))/(OFFSET(Data!$A$1,0,MATCH(AN$6,Data!$1:$1,0)-1,1000,1)=IF(AN$7="","Yes",AN$7))*ROW(Data!$C$1:$C$1009),ROW(AN153)-ROW(AN$7)),1)),"")</f>
        <v/>
      </c>
    </row>
    <row r="154" spans="1:40" x14ac:dyDescent="0.4">
      <c r="A154" s="43" t="str">
        <f ca="1">IF(B154="","",IF(INDEX(Data!$BR:$BR,MATCH(B154,Data!$A:$A,0),1)=0,"",INDEX(Data!$BR:$BR,MATCH(B154,Data!$A:$A,0),1)))</f>
        <v/>
      </c>
      <c r="B154" s="43" t="str" cm="1">
        <f t="array" aca="1" ref="B154" ca="1">IFERROR(_xlfn.SINGLE(INDEX(Data!A$1:$A$1007,_xlfn.AGGREGATE(15,6,(OFFSET(Data!$A$1,0,MATCH(B$6,Data!$1:$1,0)-1,1000,1)=IF(B$7="","Yes",B$7))/(OFFSET(Data!$A$1,0,MATCH(B$6,Data!$1:$1,0)-1,1000,1)=IF(B$7="","Yes",B$7))*ROW(Data!$C$1:$C$1007),ROW(B154)-ROW(B$7)),1)),"")</f>
        <v/>
      </c>
      <c r="C154" s="43" t="str">
        <f ca="1">IF(D154="","",IF(INDEX(Data!$BR:$BR,MATCH(D154,Data!$A:$A,0),1)=0,"",INDEX(Data!$BR:$BR,MATCH(D154,Data!$A:$A,0),1)))</f>
        <v/>
      </c>
      <c r="D154" s="43" t="str" cm="1">
        <f t="array" aca="1" ref="D154" ca="1">IFERROR(_xlfn.SINGLE(INDEX(Data!$A$1:C$1007,_xlfn.AGGREGATE(15,6,(OFFSET(Data!$A$1,0,MATCH(D$6,Data!$1:$1,0)-1,1000,1)=IF(D$7="","Yes",D$7))/(OFFSET(Data!$A$1,0,MATCH(D$6,Data!$1:$1,0)-1,1000,1)=IF(D$7="","Yes",D$7))*ROW(Data!$C$1:$C$1007),ROW(D154)-ROW(D$7)),1)),"")</f>
        <v/>
      </c>
      <c r="E154" s="43" t="str">
        <f ca="1">IF(F154="","",IF(INDEX(Data!$BR:$BR,MATCH(F154,Data!$A:$A,0),1)=0,"",INDEX(Data!$BR:$BR,MATCH(F154,Data!$A:$A,0),1)))</f>
        <v/>
      </c>
      <c r="F154" s="43" t="str" cm="1">
        <f t="array" aca="1" ref="F154" ca="1">IFERROR(_xlfn.SINGLE(INDEX(Data!$A$1:E$1009,_xlfn.AGGREGATE(15,6,(OFFSET(Data!$A$1,0,MATCH(F$6,Data!$1:$1,0)-1,1000,1)=IF(F$7="","Yes",F$7))/(OFFSET(Data!$A$1,0,MATCH(F$6,Data!$1:$1,0)-1,1000,1)=IF(F$7="","Yes",F$7))*ROW(Data!$C$1:$C$1009),ROW(F154)-ROW(F$7)),1)),"")</f>
        <v/>
      </c>
      <c r="G154" s="43" t="str">
        <f ca="1">IF(H154="","",IF(INDEX(Data!$BR:$BR,MATCH(H154,Data!$A:$A,0),1)=0,"",INDEX(Data!$BR:$BR,MATCH(H154,Data!$A:$A,0),1)))</f>
        <v/>
      </c>
      <c r="H154" s="43" t="str" cm="1">
        <f t="array" aca="1" ref="H154" ca="1">IFERROR(_xlfn.SINGLE(INDEX(Data!$A$1:G$1009,_xlfn.AGGREGATE(15,6,(OFFSET(Data!$A$1,0,MATCH(H$6,Data!$1:$1,0)-1,1000,1)=IF(H$7="","Yes",H$7))/(OFFSET(Data!$A$1,0,MATCH(H$6,Data!$1:$1,0)-1,1000,1)=IF(H$7="","Yes",H$7))*ROW(Data!$C$1:$C$1009),ROW(H154)-ROW(H$7)),1)),"")</f>
        <v/>
      </c>
      <c r="I154" s="43" t="str">
        <f ca="1">IF(J154="","",IF(INDEX(Data!$BR:$BR,MATCH(J154,Data!$A:$A,0),1)=0,"",INDEX(Data!$BR:$BR,MATCH(J154,Data!$A:$A,0),1)))</f>
        <v/>
      </c>
      <c r="J154" s="43" t="str" cm="1">
        <f t="array" aca="1" ref="J154" ca="1">IFERROR(_xlfn.SINGLE(INDEX(Data!$A$1:J$1009,_xlfn.AGGREGATE(15,6,(OFFSET(Data!$A$1,0,MATCH(J$6,Data!$1:$1,0)-1,1000,1)=IF(J$7="","Yes",J$7))/(OFFSET(Data!$A$1,0,MATCH(J$6,Data!$1:$1,0)-1,1000,1)=IF(J$7="","Yes",J$7))*ROW(Data!$C$1:$C$1009),ROW(J154)-ROW(J$7)),1)),"")</f>
        <v/>
      </c>
      <c r="K154" s="43" t="str">
        <f ca="1">IF(L154="","",IF(INDEX(Data!$BR:$BR,MATCH(L154,Data!$A:$A,0),1)=0,"",INDEX(Data!$BR:$BR,MATCH(L154,Data!$A:$A,0),1)))</f>
        <v/>
      </c>
      <c r="L154" s="43" t="str" cm="1">
        <f t="array" aca="1" ref="L154" ca="1">IFERROR(_xlfn.SINGLE(INDEX(Data!$A$1:L$1009,_xlfn.AGGREGATE(15,6,(OFFSET(Data!$A$1,0,MATCH(L$6,Data!$1:$1,0)-1,1000,1)=IF(L$7="","Yes",L$7))/(OFFSET(Data!$A$1,0,MATCH(L$6,Data!$1:$1,0)-1,1000,1)=IF(L$7="","Yes",L$7))*ROW(Data!$C$1:$C$1009),ROW(L154)-ROW(L$7)),1)),"")</f>
        <v/>
      </c>
      <c r="M154" s="43" t="str">
        <f ca="1">IF(N154="","",IF(INDEX(Data!$BR:$BR,MATCH(N154,Data!$A:$A,0),1)=0,"",INDEX(Data!$BR:$BR,MATCH(N154,Data!$A:$A,0),1)))</f>
        <v/>
      </c>
      <c r="N154" s="43" t="str" cm="1">
        <f t="array" aca="1" ref="N154" ca="1">IFERROR(_xlfn.SINGLE(INDEX(Data!$A$1:N$1009,_xlfn.AGGREGATE(15,6,(OFFSET(Data!$A$1,0,MATCH(N$6,Data!$1:$1,0)-1,1000,1)=IF(N$7="","Yes",N$7))/(OFFSET(Data!$A$1,0,MATCH(N$6,Data!$1:$1,0)-1,1000,1)=IF(N$7="","Yes",N$7))*ROW(Data!$C$1:$C$1009),ROW(N154)-ROW(N$7)),1)),"")</f>
        <v/>
      </c>
      <c r="O154" s="43" t="str">
        <f ca="1">IF(P154="","",IF(INDEX(Data!$BR:$BR,MATCH(P154,Data!$A:$A,0),1)=0,"",INDEX(Data!$BR:$BR,MATCH(P154,Data!$A:$A,0),1)))</f>
        <v/>
      </c>
      <c r="P154" s="43" t="str" cm="1">
        <f t="array" aca="1" ref="P154" ca="1">IFERROR(_xlfn.SINGLE(INDEX(Data!$A$1:Q$1009,_xlfn.AGGREGATE(15,6,(OFFSET(Data!$A$1,0,MATCH(P$6,Data!$1:$1,0)-1,1000,1)=IF(P$7="","Yes",P$7))/(OFFSET(Data!$A$1,0,MATCH(P$6,Data!$1:$1,0)-1,1000,1)=IF(P$7="","Yes",P$7))*ROW(Data!$C$1:$C$1009),ROW(P154)-ROW(P$7)),1)),"")</f>
        <v/>
      </c>
      <c r="Q154" s="43" t="str">
        <f ca="1">IF(R154="","",IF(INDEX(Data!$BR:$BR,MATCH(R154,Data!$A:$A,0),1)=0,"",INDEX(Data!$BR:$BR,MATCH(R154,Data!$A:$A,0),1)))</f>
        <v/>
      </c>
      <c r="R154" s="43" t="str" cm="1">
        <f t="array" aca="1" ref="R154" ca="1">IFERROR(_xlfn.SINGLE(INDEX(Data!$A$1:R$1009,_xlfn.AGGREGATE(15,6,(OFFSET(Data!$A$1,0,MATCH(R$6,Data!$1:$1,0)-1,1000,1)=IF(R$7="","Yes",R$7))/(OFFSET(Data!$A$1,0,MATCH(R$6,Data!$1:$1,0)-1,1000,1)=IF(R$7="","Yes",R$7))*ROW(Data!$C$1:$C$1009),ROW(R154)-ROW(R$7)),1)),"")</f>
        <v/>
      </c>
      <c r="S154" s="43" t="str">
        <f ca="1">IF(T154="","",IF(INDEX(Data!$BR:$BR,MATCH(T154,Data!$A:$A,0),1)=0,"",INDEX(Data!$BR:$BR,MATCH(T154,Data!$A:$A,0),1)))</f>
        <v/>
      </c>
      <c r="T154" s="43" t="str" cm="1">
        <f t="array" aca="1" ref="T154" ca="1">IFERROR(_xlfn.SINGLE(INDEX(Data!$A$1:S$1009,_xlfn.AGGREGATE(15,6,(OFFSET(Data!$A$1,0,MATCH(T$6,Data!$1:$1,0)-1,1000,1)=IF(T$7="","Yes",T$7))/(OFFSET(Data!$A$1,0,MATCH(T$6,Data!$1:$1,0)-1,1000,1)=IF(T$7="","Yes",T$7))*ROW(Data!$C$1:$C$1009),ROW(T154)-ROW(T$7)),1)),"")</f>
        <v/>
      </c>
      <c r="U154" s="43" t="str">
        <f ca="1">IF(V154="","",IF(INDEX(Data!$BR:$BR,MATCH(V154,Data!$A:$A,0),1)=0,"",INDEX(Data!$BR:$BR,MATCH(V154,Data!$A:$A,0),1)))</f>
        <v/>
      </c>
      <c r="V154" s="43" t="str" cm="1">
        <f t="array" aca="1" ref="V154" ca="1">IFERROR(_xlfn.SINGLE(INDEX(Data!$A$1:T$1009,_xlfn.AGGREGATE(15,6,(OFFSET(Data!$A$1,0,MATCH(V$6,Data!$1:$1,0)-1,1000,1)=IF(V$7="","Yes",V$7))/(OFFSET(Data!$A$1,0,MATCH(V$6,Data!$1:$1,0)-1,1000,1)=IF(V$7="","Yes",V$7))*ROW(Data!$C$1:$C$1009),ROW(V154)-ROW(V$7)),1)),"")</f>
        <v>TV One</v>
      </c>
      <c r="W154" s="43" t="str">
        <f ca="1">IF(X154="","",IF(INDEX(Data!$BR:$BR,MATCH(X154,Data!$A:$A,0),1)=0,"",INDEX(Data!$BR:$BR,MATCH(X154,Data!$A:$A,0),1)))</f>
        <v/>
      </c>
      <c r="X154" s="43" t="str" cm="1">
        <f t="array" aca="1" ref="X154" ca="1">IFERROR(_xlfn.SINGLE(INDEX(Data!$A$1:Y$1009,_xlfn.AGGREGATE(15,6,(OFFSET(Data!$A$1,0,MATCH(X$6,Data!$1:$1,0)-1,1000,1)=IF(X$7="","Yes",X$7))/(OFFSET(Data!$A$1,0,MATCH(X$6,Data!$1:$1,0)-1,1000,1)=IF(X$7="","Yes",X$7))*ROW(Data!$C$1:$C$1009),ROW(X154)-ROW(X$7)),1)),"")</f>
        <v/>
      </c>
      <c r="Y154" s="43" t="str">
        <f ca="1">IF(Z154="","",IF(INDEX(Data!$BR:$BR,MATCH(Z154,Data!$A:$A,0),1)=0,"",INDEX(Data!$BR:$BR,MATCH(Z154,Data!$A:$A,0),1)))</f>
        <v/>
      </c>
      <c r="Z154" s="43" t="str" cm="1">
        <f t="array" aca="1" ref="Z154" ca="1">IFERROR(_xlfn.SINGLE(INDEX(Data!$A$1:AA$1009,_xlfn.AGGREGATE(15,6,(OFFSET(Data!$A$1,0,MATCH(Z$6,Data!$1:$1,0)-1,1000,1)=IF(Z$7="","Yes",Z$7))/(OFFSET(Data!$A$1,0,MATCH(Z$6,Data!$1:$1,0)-1,1000,1)=IF(Z$7="","Yes",Z$7))*ROW(Data!$C$1:$C$1009),ROW(Z154)-ROW(Z$7)),1)),"")</f>
        <v/>
      </c>
      <c r="AA154" s="43" t="str">
        <f ca="1">IF(AB154="","",IF(INDEX(Data!$BR:$BR,MATCH(AB154,Data!$A:$A,0),1)=0,"",INDEX(Data!$BR:$BR,MATCH(AB154,Data!$A:$A,0),1)))</f>
        <v/>
      </c>
      <c r="AB154" s="43" t="str" cm="1">
        <f t="array" aca="1" ref="AB154" ca="1">IFERROR(_xlfn.SINGLE(INDEX(Data!$A$1:AC$1009,_xlfn.AGGREGATE(15,6,(OFFSET(Data!$A$1,0,MATCH(AB$6,Data!$1:$1,0)-1,1000,1)=IF(AB$7="","Yes",AB$7))/(OFFSET(Data!$A$1,0,MATCH(AB$6,Data!$1:$1,0)-1,1000,1)=IF(AB$7="","Yes",AB$7))*ROW(Data!$C$1:$C$1009),ROW(AB154)-ROW(AB$7)),1)),"")</f>
        <v/>
      </c>
      <c r="AC154" s="43" t="str">
        <f ca="1">IF(AD154="","",IF(INDEX(Data!$BR:$BR,MATCH(AD154,Data!$A:$A,0),1)=0,"",INDEX(Data!$BR:$BR,MATCH(AD154,Data!$A:$A,0),1)))</f>
        <v/>
      </c>
      <c r="AD154" s="43" t="str" cm="1">
        <f t="array" aca="1" ref="AD154" ca="1">IFERROR(_xlfn.SINGLE(INDEX(Data!$A$1:AE$1009,_xlfn.AGGREGATE(15,6,(OFFSET(Data!$A$1,0,MATCH(AD$6,Data!$1:$1,0)-1,1000,1)=IF(AD$7="","Yes",AD$7))/(OFFSET(Data!$A$1,0,MATCH(AD$6,Data!$1:$1,0)-1,1000,1)=IF(AD$7="","Yes",AD$7))*ROW(Data!$C$1:$C$1009),ROW(AD154)-ROW(AD$7)),1)),"")</f>
        <v/>
      </c>
      <c r="AE154" s="43" t="str">
        <f ca="1">IF(AF154="","",IF(INDEX(Data!$BR:$BR,MATCH(AF154,Data!$A:$A,0),1)=0,"",INDEX(Data!$BR:$BR,MATCH(AF154,Data!$A:$A,0),1)))</f>
        <v/>
      </c>
      <c r="AF154" s="43" t="str" cm="1">
        <f t="array" aca="1" ref="AF154" ca="1">IFERROR(_xlfn.SINGLE(INDEX(Data!$A$1:AM$1009,_xlfn.AGGREGATE(15,6,(OFFSET(Data!$A$1,0,MATCH(AF$6,Data!$1:$1,0)-1,1000,1)=IF(AF$7="","Yes",AF$7))/(OFFSET(Data!$A$1,0,MATCH(AF$6,Data!$1:$1,0)-1,1000,1)=IF(AF$7="","Yes",AF$7))*ROW(Data!$C$1:$C$1009),ROW(AF154)-ROW(AF$7)),1)),"")</f>
        <v/>
      </c>
      <c r="AG154" s="43" t="str">
        <f ca="1">IF(AH154="","",IF(INDEX(Data!$BR:$BR,MATCH(AH154,Data!$A:$A,0),1)=0,"",INDEX(Data!$BR:$BR,MATCH(AH154,Data!$A:$A,0),1)))</f>
        <v/>
      </c>
      <c r="AH154" s="43" t="str" cm="1">
        <f t="array" aca="1" ref="AH154" ca="1">IFERROR(_xlfn.SINGLE(INDEX(Data!$A$1:AO$1009,_xlfn.AGGREGATE(15,6,(OFFSET(Data!$A$1,0,MATCH(AH$6,Data!$1:$1,0)-1,1000,1)=IF(AH$7="","Yes",AH$7))/(OFFSET(Data!$A$1,0,MATCH(AH$6,Data!$1:$1,0)-1,1000,1)=IF(AH$7="","Yes",AH$7))*ROW(Data!$C$1:$C$1009),ROW(AH154)-ROW(AH$7)),1)),"")</f>
        <v/>
      </c>
      <c r="AI154" s="43" t="str">
        <f ca="1">IF(AJ154="","",IF(INDEX(Data!$BR:$BR,MATCH(AJ154,Data!$A:$A,0),1)=0,"",INDEX(Data!$BR:$BR,MATCH(AJ154,Data!$A:$A,0),1)))</f>
        <v/>
      </c>
      <c r="AJ154" s="43" t="str" cm="1">
        <f t="array" aca="1" ref="AJ154" ca="1">IFERROR(_xlfn.SINGLE(INDEX(Data!$A$1:AQ$1009,_xlfn.AGGREGATE(15,6,(OFFSET(Data!$A$1,0,MATCH(AJ$6,Data!$1:$1,0)-1,1000,1)=IF(AJ$7="","Yes",AJ$7))/(OFFSET(Data!$A$1,0,MATCH(AJ$6,Data!$1:$1,0)-1,1000,1)=IF(AJ$7="","Yes",AJ$7))*ROW(Data!$C$1:$C$1009),ROW(AJ154)-ROW(AJ$7)),1)),"")</f>
        <v/>
      </c>
      <c r="AK154" s="43" t="str">
        <f ca="1">IF(AL154="","",IF(INDEX(Data!$BR:$BR,MATCH(AL154,Data!$A:$A,0),1)=0,"",INDEX(Data!$BR:$BR,MATCH(AL154,Data!$A:$A,0),1)))</f>
        <v/>
      </c>
      <c r="AL154" s="43" t="str" cm="1">
        <f t="array" aca="1" ref="AL154" ca="1">IFERROR(_xlfn.SINGLE(INDEX(Data!$A$1:AS$1009,_xlfn.AGGREGATE(15,6,(OFFSET(Data!$A$1,0,MATCH(AL$6,Data!$1:$1,0)-1,1000,1)=IF(AL$7="","Yes",AL$7))/(OFFSET(Data!$A$1,0,MATCH(AL$6,Data!$1:$1,0)-1,1000,1)=IF(AL$7="","Yes",AL$7))*ROW(Data!$C$1:$C$1009),ROW(AL154)-ROW(AL$7)),1)),"")</f>
        <v/>
      </c>
      <c r="AM154" s="43" t="str">
        <f ca="1">IF(AN154="","",IF(INDEX(Data!$BR:$BR,MATCH(AN154,Data!$A:$A,0),1)=0,"",INDEX(Data!$BR:$BR,MATCH(AN154,Data!$A:$A,0),1)))</f>
        <v/>
      </c>
      <c r="AN154" s="43" t="str" cm="1">
        <f t="array" aca="1" ref="AN154" ca="1">IFERROR(_xlfn.SINGLE(INDEX(Data!$A$1:AU$1009,_xlfn.AGGREGATE(15,6,(OFFSET(Data!$A$1,0,MATCH(AN$6,Data!$1:$1,0)-1,1000,1)=IF(AN$7="","Yes",AN$7))/(OFFSET(Data!$A$1,0,MATCH(AN$6,Data!$1:$1,0)-1,1000,1)=IF(AN$7="","Yes",AN$7))*ROW(Data!$C$1:$C$1009),ROW(AN154)-ROW(AN$7)),1)),"")</f>
        <v/>
      </c>
    </row>
    <row r="155" spans="1:40" x14ac:dyDescent="0.4">
      <c r="A155" s="43" t="str">
        <f ca="1">IF(B155="","",IF(INDEX(Data!$BR:$BR,MATCH(B155,Data!$A:$A,0),1)=0,"",INDEX(Data!$BR:$BR,MATCH(B155,Data!$A:$A,0),1)))</f>
        <v/>
      </c>
      <c r="B155" s="43" t="str" cm="1">
        <f t="array" aca="1" ref="B155" ca="1">IFERROR(_xlfn.SINGLE(INDEX(Data!A$1:$A$1007,_xlfn.AGGREGATE(15,6,(OFFSET(Data!$A$1,0,MATCH(B$6,Data!$1:$1,0)-1,1000,1)=IF(B$7="","Yes",B$7))/(OFFSET(Data!$A$1,0,MATCH(B$6,Data!$1:$1,0)-1,1000,1)=IF(B$7="","Yes",B$7))*ROW(Data!$C$1:$C$1007),ROW(B155)-ROW(B$7)),1)),"")</f>
        <v/>
      </c>
      <c r="C155" s="43" t="str">
        <f ca="1">IF(D155="","",IF(INDEX(Data!$BR:$BR,MATCH(D155,Data!$A:$A,0),1)=0,"",INDEX(Data!$BR:$BR,MATCH(D155,Data!$A:$A,0),1)))</f>
        <v/>
      </c>
      <c r="D155" s="43" t="str" cm="1">
        <f t="array" aca="1" ref="D155" ca="1">IFERROR(_xlfn.SINGLE(INDEX(Data!$A$1:C$1007,_xlfn.AGGREGATE(15,6,(OFFSET(Data!$A$1,0,MATCH(D$6,Data!$1:$1,0)-1,1000,1)=IF(D$7="","Yes",D$7))/(OFFSET(Data!$A$1,0,MATCH(D$6,Data!$1:$1,0)-1,1000,1)=IF(D$7="","Yes",D$7))*ROW(Data!$C$1:$C$1007),ROW(D155)-ROW(D$7)),1)),"")</f>
        <v/>
      </c>
      <c r="E155" s="43" t="str">
        <f ca="1">IF(F155="","",IF(INDEX(Data!$BR:$BR,MATCH(F155,Data!$A:$A,0),1)=0,"",INDEX(Data!$BR:$BR,MATCH(F155,Data!$A:$A,0),1)))</f>
        <v/>
      </c>
      <c r="F155" s="43" t="str" cm="1">
        <f t="array" aca="1" ref="F155" ca="1">IFERROR(_xlfn.SINGLE(INDEX(Data!$A$1:E$1009,_xlfn.AGGREGATE(15,6,(OFFSET(Data!$A$1,0,MATCH(F$6,Data!$1:$1,0)-1,1000,1)=IF(F$7="","Yes",F$7))/(OFFSET(Data!$A$1,0,MATCH(F$6,Data!$1:$1,0)-1,1000,1)=IF(F$7="","Yes",F$7))*ROW(Data!$C$1:$C$1009),ROW(F155)-ROW(F$7)),1)),"")</f>
        <v/>
      </c>
      <c r="G155" s="43" t="str">
        <f ca="1">IF(H155="","",IF(INDEX(Data!$BR:$BR,MATCH(H155,Data!$A:$A,0),1)=0,"",INDEX(Data!$BR:$BR,MATCH(H155,Data!$A:$A,0),1)))</f>
        <v/>
      </c>
      <c r="H155" s="43" t="str" cm="1">
        <f t="array" aca="1" ref="H155" ca="1">IFERROR(_xlfn.SINGLE(INDEX(Data!$A$1:G$1009,_xlfn.AGGREGATE(15,6,(OFFSET(Data!$A$1,0,MATCH(H$6,Data!$1:$1,0)-1,1000,1)=IF(H$7="","Yes",H$7))/(OFFSET(Data!$A$1,0,MATCH(H$6,Data!$1:$1,0)-1,1000,1)=IF(H$7="","Yes",H$7))*ROW(Data!$C$1:$C$1009),ROW(H155)-ROW(H$7)),1)),"")</f>
        <v/>
      </c>
      <c r="I155" s="43" t="str">
        <f ca="1">IF(J155="","",IF(INDEX(Data!$BR:$BR,MATCH(J155,Data!$A:$A,0),1)=0,"",INDEX(Data!$BR:$BR,MATCH(J155,Data!$A:$A,0),1)))</f>
        <v/>
      </c>
      <c r="J155" s="43" t="str" cm="1">
        <f t="array" aca="1" ref="J155" ca="1">IFERROR(_xlfn.SINGLE(INDEX(Data!$A$1:J$1009,_xlfn.AGGREGATE(15,6,(OFFSET(Data!$A$1,0,MATCH(J$6,Data!$1:$1,0)-1,1000,1)=IF(J$7="","Yes",J$7))/(OFFSET(Data!$A$1,0,MATCH(J$6,Data!$1:$1,0)-1,1000,1)=IF(J$7="","Yes",J$7))*ROW(Data!$C$1:$C$1009),ROW(J155)-ROW(J$7)),1)),"")</f>
        <v/>
      </c>
      <c r="K155" s="43" t="str">
        <f ca="1">IF(L155="","",IF(INDEX(Data!$BR:$BR,MATCH(L155,Data!$A:$A,0),1)=0,"",INDEX(Data!$BR:$BR,MATCH(L155,Data!$A:$A,0),1)))</f>
        <v/>
      </c>
      <c r="L155" s="43" t="str" cm="1">
        <f t="array" aca="1" ref="L155" ca="1">IFERROR(_xlfn.SINGLE(INDEX(Data!$A$1:L$1009,_xlfn.AGGREGATE(15,6,(OFFSET(Data!$A$1,0,MATCH(L$6,Data!$1:$1,0)-1,1000,1)=IF(L$7="","Yes",L$7))/(OFFSET(Data!$A$1,0,MATCH(L$6,Data!$1:$1,0)-1,1000,1)=IF(L$7="","Yes",L$7))*ROW(Data!$C$1:$C$1009),ROW(L155)-ROW(L$7)),1)),"")</f>
        <v/>
      </c>
      <c r="M155" s="43" t="str">
        <f ca="1">IF(N155="","",IF(INDEX(Data!$BR:$BR,MATCH(N155,Data!$A:$A,0),1)=0,"",INDEX(Data!$BR:$BR,MATCH(N155,Data!$A:$A,0),1)))</f>
        <v/>
      </c>
      <c r="N155" s="43" t="str" cm="1">
        <f t="array" aca="1" ref="N155" ca="1">IFERROR(_xlfn.SINGLE(INDEX(Data!$A$1:N$1009,_xlfn.AGGREGATE(15,6,(OFFSET(Data!$A$1,0,MATCH(N$6,Data!$1:$1,0)-1,1000,1)=IF(N$7="","Yes",N$7))/(OFFSET(Data!$A$1,0,MATCH(N$6,Data!$1:$1,0)-1,1000,1)=IF(N$7="","Yes",N$7))*ROW(Data!$C$1:$C$1009),ROW(N155)-ROW(N$7)),1)),"")</f>
        <v/>
      </c>
      <c r="O155" s="43" t="str">
        <f ca="1">IF(P155="","",IF(INDEX(Data!$BR:$BR,MATCH(P155,Data!$A:$A,0),1)=0,"",INDEX(Data!$BR:$BR,MATCH(P155,Data!$A:$A,0),1)))</f>
        <v/>
      </c>
      <c r="P155" s="43" t="str" cm="1">
        <f t="array" aca="1" ref="P155" ca="1">IFERROR(_xlfn.SINGLE(INDEX(Data!$A$1:Q$1009,_xlfn.AGGREGATE(15,6,(OFFSET(Data!$A$1,0,MATCH(P$6,Data!$1:$1,0)-1,1000,1)=IF(P$7="","Yes",P$7))/(OFFSET(Data!$A$1,0,MATCH(P$6,Data!$1:$1,0)-1,1000,1)=IF(P$7="","Yes",P$7))*ROW(Data!$C$1:$C$1009),ROW(P155)-ROW(P$7)),1)),"")</f>
        <v/>
      </c>
      <c r="Q155" s="43" t="str">
        <f ca="1">IF(R155="","",IF(INDEX(Data!$BR:$BR,MATCH(R155,Data!$A:$A,0),1)=0,"",INDEX(Data!$BR:$BR,MATCH(R155,Data!$A:$A,0),1)))</f>
        <v/>
      </c>
      <c r="R155" s="43" t="str" cm="1">
        <f t="array" aca="1" ref="R155" ca="1">IFERROR(_xlfn.SINGLE(INDEX(Data!$A$1:R$1009,_xlfn.AGGREGATE(15,6,(OFFSET(Data!$A$1,0,MATCH(R$6,Data!$1:$1,0)-1,1000,1)=IF(R$7="","Yes",R$7))/(OFFSET(Data!$A$1,0,MATCH(R$6,Data!$1:$1,0)-1,1000,1)=IF(R$7="","Yes",R$7))*ROW(Data!$C$1:$C$1009),ROW(R155)-ROW(R$7)),1)),"")</f>
        <v/>
      </c>
      <c r="S155" s="43" t="str">
        <f ca="1">IF(T155="","",IF(INDEX(Data!$BR:$BR,MATCH(T155,Data!$A:$A,0),1)=0,"",INDEX(Data!$BR:$BR,MATCH(T155,Data!$A:$A,0),1)))</f>
        <v/>
      </c>
      <c r="T155" s="43" t="str" cm="1">
        <f t="array" aca="1" ref="T155" ca="1">IFERROR(_xlfn.SINGLE(INDEX(Data!$A$1:S$1009,_xlfn.AGGREGATE(15,6,(OFFSET(Data!$A$1,0,MATCH(T$6,Data!$1:$1,0)-1,1000,1)=IF(T$7="","Yes",T$7))/(OFFSET(Data!$A$1,0,MATCH(T$6,Data!$1:$1,0)-1,1000,1)=IF(T$7="","Yes",T$7))*ROW(Data!$C$1:$C$1009),ROW(T155)-ROW(T$7)),1)),"")</f>
        <v/>
      </c>
      <c r="U155" s="43" t="str">
        <f ca="1">IF(V155="","",IF(INDEX(Data!$BR:$BR,MATCH(V155,Data!$A:$A,0),1)=0,"",INDEX(Data!$BR:$BR,MATCH(V155,Data!$A:$A,0),1)))</f>
        <v/>
      </c>
      <c r="V155" s="43" t="str" cm="1">
        <f t="array" aca="1" ref="V155" ca="1">IFERROR(_xlfn.SINGLE(INDEX(Data!$A$1:T$1009,_xlfn.AGGREGATE(15,6,(OFFSET(Data!$A$1,0,MATCH(V$6,Data!$1:$1,0)-1,1000,1)=IF(V$7="","Yes",V$7))/(OFFSET(Data!$A$1,0,MATCH(V$6,Data!$1:$1,0)-1,1000,1)=IF(V$7="","Yes",V$7))*ROW(Data!$C$1:$C$1009),ROW(V155)-ROW(V$7)),1)),"")</f>
        <v>TVG</v>
      </c>
      <c r="W155" s="43" t="str">
        <f ca="1">IF(X155="","",IF(INDEX(Data!$BR:$BR,MATCH(X155,Data!$A:$A,0),1)=0,"",INDEX(Data!$BR:$BR,MATCH(X155,Data!$A:$A,0),1)))</f>
        <v/>
      </c>
      <c r="X155" s="43" t="str" cm="1">
        <f t="array" aca="1" ref="X155" ca="1">IFERROR(_xlfn.SINGLE(INDEX(Data!$A$1:Y$1009,_xlfn.AGGREGATE(15,6,(OFFSET(Data!$A$1,0,MATCH(X$6,Data!$1:$1,0)-1,1000,1)=IF(X$7="","Yes",X$7))/(OFFSET(Data!$A$1,0,MATCH(X$6,Data!$1:$1,0)-1,1000,1)=IF(X$7="","Yes",X$7))*ROW(Data!$C$1:$C$1009),ROW(X155)-ROW(X$7)),1)),"")</f>
        <v/>
      </c>
      <c r="Y155" s="43" t="str">
        <f ca="1">IF(Z155="","",IF(INDEX(Data!$BR:$BR,MATCH(Z155,Data!$A:$A,0),1)=0,"",INDEX(Data!$BR:$BR,MATCH(Z155,Data!$A:$A,0),1)))</f>
        <v/>
      </c>
      <c r="Z155" s="43" t="str" cm="1">
        <f t="array" aca="1" ref="Z155" ca="1">IFERROR(_xlfn.SINGLE(INDEX(Data!$A$1:AA$1009,_xlfn.AGGREGATE(15,6,(OFFSET(Data!$A$1,0,MATCH(Z$6,Data!$1:$1,0)-1,1000,1)=IF(Z$7="","Yes",Z$7))/(OFFSET(Data!$A$1,0,MATCH(Z$6,Data!$1:$1,0)-1,1000,1)=IF(Z$7="","Yes",Z$7))*ROW(Data!$C$1:$C$1009),ROW(Z155)-ROW(Z$7)),1)),"")</f>
        <v/>
      </c>
      <c r="AA155" s="43" t="str">
        <f ca="1">IF(AB155="","",IF(INDEX(Data!$BR:$BR,MATCH(AB155,Data!$A:$A,0),1)=0,"",INDEX(Data!$BR:$BR,MATCH(AB155,Data!$A:$A,0),1)))</f>
        <v/>
      </c>
      <c r="AB155" s="43" t="str" cm="1">
        <f t="array" aca="1" ref="AB155" ca="1">IFERROR(_xlfn.SINGLE(INDEX(Data!$A$1:AC$1009,_xlfn.AGGREGATE(15,6,(OFFSET(Data!$A$1,0,MATCH(AB$6,Data!$1:$1,0)-1,1000,1)=IF(AB$7="","Yes",AB$7))/(OFFSET(Data!$A$1,0,MATCH(AB$6,Data!$1:$1,0)-1,1000,1)=IF(AB$7="","Yes",AB$7))*ROW(Data!$C$1:$C$1009),ROW(AB155)-ROW(AB$7)),1)),"")</f>
        <v/>
      </c>
      <c r="AC155" s="43" t="str">
        <f ca="1">IF(AD155="","",IF(INDEX(Data!$BR:$BR,MATCH(AD155,Data!$A:$A,0),1)=0,"",INDEX(Data!$BR:$BR,MATCH(AD155,Data!$A:$A,0),1)))</f>
        <v/>
      </c>
      <c r="AD155" s="43" t="str" cm="1">
        <f t="array" aca="1" ref="AD155" ca="1">IFERROR(_xlfn.SINGLE(INDEX(Data!$A$1:AE$1009,_xlfn.AGGREGATE(15,6,(OFFSET(Data!$A$1,0,MATCH(AD$6,Data!$1:$1,0)-1,1000,1)=IF(AD$7="","Yes",AD$7))/(OFFSET(Data!$A$1,0,MATCH(AD$6,Data!$1:$1,0)-1,1000,1)=IF(AD$7="","Yes",AD$7))*ROW(Data!$C$1:$C$1009),ROW(AD155)-ROW(AD$7)),1)),"")</f>
        <v/>
      </c>
      <c r="AE155" s="43" t="str">
        <f ca="1">IF(AF155="","",IF(INDEX(Data!$BR:$BR,MATCH(AF155,Data!$A:$A,0),1)=0,"",INDEX(Data!$BR:$BR,MATCH(AF155,Data!$A:$A,0),1)))</f>
        <v/>
      </c>
      <c r="AF155" s="43" t="str" cm="1">
        <f t="array" aca="1" ref="AF155" ca="1">IFERROR(_xlfn.SINGLE(INDEX(Data!$A$1:AM$1009,_xlfn.AGGREGATE(15,6,(OFFSET(Data!$A$1,0,MATCH(AF$6,Data!$1:$1,0)-1,1000,1)=IF(AF$7="","Yes",AF$7))/(OFFSET(Data!$A$1,0,MATCH(AF$6,Data!$1:$1,0)-1,1000,1)=IF(AF$7="","Yes",AF$7))*ROW(Data!$C$1:$C$1009),ROW(AF155)-ROW(AF$7)),1)),"")</f>
        <v/>
      </c>
      <c r="AG155" s="43" t="str">
        <f ca="1">IF(AH155="","",IF(INDEX(Data!$BR:$BR,MATCH(AH155,Data!$A:$A,0),1)=0,"",INDEX(Data!$BR:$BR,MATCH(AH155,Data!$A:$A,0),1)))</f>
        <v/>
      </c>
      <c r="AH155" s="43" t="str" cm="1">
        <f t="array" aca="1" ref="AH155" ca="1">IFERROR(_xlfn.SINGLE(INDEX(Data!$A$1:AO$1009,_xlfn.AGGREGATE(15,6,(OFFSET(Data!$A$1,0,MATCH(AH$6,Data!$1:$1,0)-1,1000,1)=IF(AH$7="","Yes",AH$7))/(OFFSET(Data!$A$1,0,MATCH(AH$6,Data!$1:$1,0)-1,1000,1)=IF(AH$7="","Yes",AH$7))*ROW(Data!$C$1:$C$1009),ROW(AH155)-ROW(AH$7)),1)),"")</f>
        <v/>
      </c>
      <c r="AI155" s="43" t="str">
        <f ca="1">IF(AJ155="","",IF(INDEX(Data!$BR:$BR,MATCH(AJ155,Data!$A:$A,0),1)=0,"",INDEX(Data!$BR:$BR,MATCH(AJ155,Data!$A:$A,0),1)))</f>
        <v/>
      </c>
      <c r="AJ155" s="43" t="str" cm="1">
        <f t="array" aca="1" ref="AJ155" ca="1">IFERROR(_xlfn.SINGLE(INDEX(Data!$A$1:AQ$1009,_xlfn.AGGREGATE(15,6,(OFFSET(Data!$A$1,0,MATCH(AJ$6,Data!$1:$1,0)-1,1000,1)=IF(AJ$7="","Yes",AJ$7))/(OFFSET(Data!$A$1,0,MATCH(AJ$6,Data!$1:$1,0)-1,1000,1)=IF(AJ$7="","Yes",AJ$7))*ROW(Data!$C$1:$C$1009),ROW(AJ155)-ROW(AJ$7)),1)),"")</f>
        <v/>
      </c>
      <c r="AK155" s="43" t="str">
        <f ca="1">IF(AL155="","",IF(INDEX(Data!$BR:$BR,MATCH(AL155,Data!$A:$A,0),1)=0,"",INDEX(Data!$BR:$BR,MATCH(AL155,Data!$A:$A,0),1)))</f>
        <v/>
      </c>
      <c r="AL155" s="43" t="str" cm="1">
        <f t="array" aca="1" ref="AL155" ca="1">IFERROR(_xlfn.SINGLE(INDEX(Data!$A$1:AS$1009,_xlfn.AGGREGATE(15,6,(OFFSET(Data!$A$1,0,MATCH(AL$6,Data!$1:$1,0)-1,1000,1)=IF(AL$7="","Yes",AL$7))/(OFFSET(Data!$A$1,0,MATCH(AL$6,Data!$1:$1,0)-1,1000,1)=IF(AL$7="","Yes",AL$7))*ROW(Data!$C$1:$C$1009),ROW(AL155)-ROW(AL$7)),1)),"")</f>
        <v/>
      </c>
      <c r="AM155" s="43" t="str">
        <f ca="1">IF(AN155="","",IF(INDEX(Data!$BR:$BR,MATCH(AN155,Data!$A:$A,0),1)=0,"",INDEX(Data!$BR:$BR,MATCH(AN155,Data!$A:$A,0),1)))</f>
        <v/>
      </c>
      <c r="AN155" s="43" t="str" cm="1">
        <f t="array" aca="1" ref="AN155" ca="1">IFERROR(_xlfn.SINGLE(INDEX(Data!$A$1:AU$1009,_xlfn.AGGREGATE(15,6,(OFFSET(Data!$A$1,0,MATCH(AN$6,Data!$1:$1,0)-1,1000,1)=IF(AN$7="","Yes",AN$7))/(OFFSET(Data!$A$1,0,MATCH(AN$6,Data!$1:$1,0)-1,1000,1)=IF(AN$7="","Yes",AN$7))*ROW(Data!$C$1:$C$1009),ROW(AN155)-ROW(AN$7)),1)),"")</f>
        <v/>
      </c>
    </row>
    <row r="156" spans="1:40" x14ac:dyDescent="0.4">
      <c r="A156" s="43" t="str">
        <f ca="1">IF(B156="","",IF(INDEX(Data!$BR:$BR,MATCH(B156,Data!$A:$A,0),1)=0,"",INDEX(Data!$BR:$BR,MATCH(B156,Data!$A:$A,0),1)))</f>
        <v/>
      </c>
      <c r="B156" s="43" t="str" cm="1">
        <f t="array" aca="1" ref="B156" ca="1">IFERROR(_xlfn.SINGLE(INDEX(Data!A$1:$A$1007,_xlfn.AGGREGATE(15,6,(OFFSET(Data!$A$1,0,MATCH(B$6,Data!$1:$1,0)-1,1000,1)=IF(B$7="","Yes",B$7))/(OFFSET(Data!$A$1,0,MATCH(B$6,Data!$1:$1,0)-1,1000,1)=IF(B$7="","Yes",B$7))*ROW(Data!$C$1:$C$1007),ROW(B156)-ROW(B$7)),1)),"")</f>
        <v/>
      </c>
      <c r="C156" s="43" t="str">
        <f ca="1">IF(D156="","",IF(INDEX(Data!$BR:$BR,MATCH(D156,Data!$A:$A,0),1)=0,"",INDEX(Data!$BR:$BR,MATCH(D156,Data!$A:$A,0),1)))</f>
        <v/>
      </c>
      <c r="D156" s="43" t="str" cm="1">
        <f t="array" aca="1" ref="D156" ca="1">IFERROR(_xlfn.SINGLE(INDEX(Data!$A$1:C$1007,_xlfn.AGGREGATE(15,6,(OFFSET(Data!$A$1,0,MATCH(D$6,Data!$1:$1,0)-1,1000,1)=IF(D$7="","Yes",D$7))/(OFFSET(Data!$A$1,0,MATCH(D$6,Data!$1:$1,0)-1,1000,1)=IF(D$7="","Yes",D$7))*ROW(Data!$C$1:$C$1007),ROW(D156)-ROW(D$7)),1)),"")</f>
        <v/>
      </c>
      <c r="E156" s="43" t="str">
        <f ca="1">IF(F156="","",IF(INDEX(Data!$BR:$BR,MATCH(F156,Data!$A:$A,0),1)=0,"",INDEX(Data!$BR:$BR,MATCH(F156,Data!$A:$A,0),1)))</f>
        <v/>
      </c>
      <c r="F156" s="43" t="str" cm="1">
        <f t="array" aca="1" ref="F156" ca="1">IFERROR(_xlfn.SINGLE(INDEX(Data!$A$1:E$1009,_xlfn.AGGREGATE(15,6,(OFFSET(Data!$A$1,0,MATCH(F$6,Data!$1:$1,0)-1,1000,1)=IF(F$7="","Yes",F$7))/(OFFSET(Data!$A$1,0,MATCH(F$6,Data!$1:$1,0)-1,1000,1)=IF(F$7="","Yes",F$7))*ROW(Data!$C$1:$C$1009),ROW(F156)-ROW(F$7)),1)),"")</f>
        <v/>
      </c>
      <c r="G156" s="43" t="str">
        <f ca="1">IF(H156="","",IF(INDEX(Data!$BR:$BR,MATCH(H156,Data!$A:$A,0),1)=0,"",INDEX(Data!$BR:$BR,MATCH(H156,Data!$A:$A,0),1)))</f>
        <v/>
      </c>
      <c r="H156" s="43" t="str" cm="1">
        <f t="array" aca="1" ref="H156" ca="1">IFERROR(_xlfn.SINGLE(INDEX(Data!$A$1:G$1009,_xlfn.AGGREGATE(15,6,(OFFSET(Data!$A$1,0,MATCH(H$6,Data!$1:$1,0)-1,1000,1)=IF(H$7="","Yes",H$7))/(OFFSET(Data!$A$1,0,MATCH(H$6,Data!$1:$1,0)-1,1000,1)=IF(H$7="","Yes",H$7))*ROW(Data!$C$1:$C$1009),ROW(H156)-ROW(H$7)),1)),"")</f>
        <v/>
      </c>
      <c r="I156" s="43" t="str">
        <f ca="1">IF(J156="","",IF(INDEX(Data!$BR:$BR,MATCH(J156,Data!$A:$A,0),1)=0,"",INDEX(Data!$BR:$BR,MATCH(J156,Data!$A:$A,0),1)))</f>
        <v/>
      </c>
      <c r="J156" s="43" t="str" cm="1">
        <f t="array" aca="1" ref="J156" ca="1">IFERROR(_xlfn.SINGLE(INDEX(Data!$A$1:J$1009,_xlfn.AGGREGATE(15,6,(OFFSET(Data!$A$1,0,MATCH(J$6,Data!$1:$1,0)-1,1000,1)=IF(J$7="","Yes",J$7))/(OFFSET(Data!$A$1,0,MATCH(J$6,Data!$1:$1,0)-1,1000,1)=IF(J$7="","Yes",J$7))*ROW(Data!$C$1:$C$1009),ROW(J156)-ROW(J$7)),1)),"")</f>
        <v/>
      </c>
      <c r="K156" s="43" t="str">
        <f ca="1">IF(L156="","",IF(INDEX(Data!$BR:$BR,MATCH(L156,Data!$A:$A,0),1)=0,"",INDEX(Data!$BR:$BR,MATCH(L156,Data!$A:$A,0),1)))</f>
        <v/>
      </c>
      <c r="L156" s="43" t="str" cm="1">
        <f t="array" aca="1" ref="L156" ca="1">IFERROR(_xlfn.SINGLE(INDEX(Data!$A$1:L$1009,_xlfn.AGGREGATE(15,6,(OFFSET(Data!$A$1,0,MATCH(L$6,Data!$1:$1,0)-1,1000,1)=IF(L$7="","Yes",L$7))/(OFFSET(Data!$A$1,0,MATCH(L$6,Data!$1:$1,0)-1,1000,1)=IF(L$7="","Yes",L$7))*ROW(Data!$C$1:$C$1009),ROW(L156)-ROW(L$7)),1)),"")</f>
        <v/>
      </c>
      <c r="M156" s="43" t="str">
        <f ca="1">IF(N156="","",IF(INDEX(Data!$BR:$BR,MATCH(N156,Data!$A:$A,0),1)=0,"",INDEX(Data!$BR:$BR,MATCH(N156,Data!$A:$A,0),1)))</f>
        <v/>
      </c>
      <c r="N156" s="43" t="str" cm="1">
        <f t="array" aca="1" ref="N156" ca="1">IFERROR(_xlfn.SINGLE(INDEX(Data!$A$1:N$1009,_xlfn.AGGREGATE(15,6,(OFFSET(Data!$A$1,0,MATCH(N$6,Data!$1:$1,0)-1,1000,1)=IF(N$7="","Yes",N$7))/(OFFSET(Data!$A$1,0,MATCH(N$6,Data!$1:$1,0)-1,1000,1)=IF(N$7="","Yes",N$7))*ROW(Data!$C$1:$C$1009),ROW(N156)-ROW(N$7)),1)),"")</f>
        <v/>
      </c>
      <c r="O156" s="43" t="str">
        <f ca="1">IF(P156="","",IF(INDEX(Data!$BR:$BR,MATCH(P156,Data!$A:$A,0),1)=0,"",INDEX(Data!$BR:$BR,MATCH(P156,Data!$A:$A,0),1)))</f>
        <v/>
      </c>
      <c r="P156" s="43" t="str" cm="1">
        <f t="array" aca="1" ref="P156" ca="1">IFERROR(_xlfn.SINGLE(INDEX(Data!$A$1:Q$1009,_xlfn.AGGREGATE(15,6,(OFFSET(Data!$A$1,0,MATCH(P$6,Data!$1:$1,0)-1,1000,1)=IF(P$7="","Yes",P$7))/(OFFSET(Data!$A$1,0,MATCH(P$6,Data!$1:$1,0)-1,1000,1)=IF(P$7="","Yes",P$7))*ROW(Data!$C$1:$C$1009),ROW(P156)-ROW(P$7)),1)),"")</f>
        <v/>
      </c>
      <c r="Q156" s="43" t="str">
        <f ca="1">IF(R156="","",IF(INDEX(Data!$BR:$BR,MATCH(R156,Data!$A:$A,0),1)=0,"",INDEX(Data!$BR:$BR,MATCH(R156,Data!$A:$A,0),1)))</f>
        <v/>
      </c>
      <c r="R156" s="43" t="str" cm="1">
        <f t="array" aca="1" ref="R156" ca="1">IFERROR(_xlfn.SINGLE(INDEX(Data!$A$1:R$1009,_xlfn.AGGREGATE(15,6,(OFFSET(Data!$A$1,0,MATCH(R$6,Data!$1:$1,0)-1,1000,1)=IF(R$7="","Yes",R$7))/(OFFSET(Data!$A$1,0,MATCH(R$6,Data!$1:$1,0)-1,1000,1)=IF(R$7="","Yes",R$7))*ROW(Data!$C$1:$C$1009),ROW(R156)-ROW(R$7)),1)),"")</f>
        <v/>
      </c>
      <c r="S156" s="43" t="str">
        <f ca="1">IF(T156="","",IF(INDEX(Data!$BR:$BR,MATCH(T156,Data!$A:$A,0),1)=0,"",INDEX(Data!$BR:$BR,MATCH(T156,Data!$A:$A,0),1)))</f>
        <v/>
      </c>
      <c r="T156" s="43" t="str" cm="1">
        <f t="array" aca="1" ref="T156" ca="1">IFERROR(_xlfn.SINGLE(INDEX(Data!$A$1:S$1009,_xlfn.AGGREGATE(15,6,(OFFSET(Data!$A$1,0,MATCH(T$6,Data!$1:$1,0)-1,1000,1)=IF(T$7="","Yes",T$7))/(OFFSET(Data!$A$1,0,MATCH(T$6,Data!$1:$1,0)-1,1000,1)=IF(T$7="","Yes",T$7))*ROW(Data!$C$1:$C$1009),ROW(T156)-ROW(T$7)),1)),"")</f>
        <v/>
      </c>
      <c r="U156" s="43" t="str">
        <f ca="1">IF(V156="","",IF(INDEX(Data!$BR:$BR,MATCH(V156,Data!$A:$A,0),1)=0,"",INDEX(Data!$BR:$BR,MATCH(V156,Data!$A:$A,0),1)))</f>
        <v/>
      </c>
      <c r="V156" s="43" t="str" cm="1">
        <f t="array" aca="1" ref="V156" ca="1">IFERROR(_xlfn.SINGLE(INDEX(Data!$A$1:T$1009,_xlfn.AGGREGATE(15,6,(OFFSET(Data!$A$1,0,MATCH(V$6,Data!$1:$1,0)-1,1000,1)=IF(V$7="","Yes",V$7))/(OFFSET(Data!$A$1,0,MATCH(V$6,Data!$1:$1,0)-1,1000,1)=IF(V$7="","Yes",V$7))*ROW(Data!$C$1:$C$1009),ROW(V156)-ROW(V$7)),1)),"")</f>
        <v>Unimas</v>
      </c>
      <c r="W156" s="43" t="str">
        <f ca="1">IF(X156="","",IF(INDEX(Data!$BR:$BR,MATCH(X156,Data!$A:$A,0),1)=0,"",INDEX(Data!$BR:$BR,MATCH(X156,Data!$A:$A,0),1)))</f>
        <v/>
      </c>
      <c r="X156" s="43" t="str" cm="1">
        <f t="array" aca="1" ref="X156" ca="1">IFERROR(_xlfn.SINGLE(INDEX(Data!$A$1:Y$1009,_xlfn.AGGREGATE(15,6,(OFFSET(Data!$A$1,0,MATCH(X$6,Data!$1:$1,0)-1,1000,1)=IF(X$7="","Yes",X$7))/(OFFSET(Data!$A$1,0,MATCH(X$6,Data!$1:$1,0)-1,1000,1)=IF(X$7="","Yes",X$7))*ROW(Data!$C$1:$C$1009),ROW(X156)-ROW(X$7)),1)),"")</f>
        <v/>
      </c>
      <c r="Y156" s="43" t="str">
        <f ca="1">IF(Z156="","",IF(INDEX(Data!$BR:$BR,MATCH(Z156,Data!$A:$A,0),1)=0,"",INDEX(Data!$BR:$BR,MATCH(Z156,Data!$A:$A,0),1)))</f>
        <v/>
      </c>
      <c r="Z156" s="43" t="str" cm="1">
        <f t="array" aca="1" ref="Z156" ca="1">IFERROR(_xlfn.SINGLE(INDEX(Data!$A$1:AA$1009,_xlfn.AGGREGATE(15,6,(OFFSET(Data!$A$1,0,MATCH(Z$6,Data!$1:$1,0)-1,1000,1)=IF(Z$7="","Yes",Z$7))/(OFFSET(Data!$A$1,0,MATCH(Z$6,Data!$1:$1,0)-1,1000,1)=IF(Z$7="","Yes",Z$7))*ROW(Data!$C$1:$C$1009),ROW(Z156)-ROW(Z$7)),1)),"")</f>
        <v/>
      </c>
      <c r="AA156" s="43" t="str">
        <f ca="1">IF(AB156="","",IF(INDEX(Data!$BR:$BR,MATCH(AB156,Data!$A:$A,0),1)=0,"",INDEX(Data!$BR:$BR,MATCH(AB156,Data!$A:$A,0),1)))</f>
        <v/>
      </c>
      <c r="AB156" s="43" t="str" cm="1">
        <f t="array" aca="1" ref="AB156" ca="1">IFERROR(_xlfn.SINGLE(INDEX(Data!$A$1:AC$1009,_xlfn.AGGREGATE(15,6,(OFFSET(Data!$A$1,0,MATCH(AB$6,Data!$1:$1,0)-1,1000,1)=IF(AB$7="","Yes",AB$7))/(OFFSET(Data!$A$1,0,MATCH(AB$6,Data!$1:$1,0)-1,1000,1)=IF(AB$7="","Yes",AB$7))*ROW(Data!$C$1:$C$1009),ROW(AB156)-ROW(AB$7)),1)),"")</f>
        <v/>
      </c>
      <c r="AC156" s="43" t="str">
        <f ca="1">IF(AD156="","",IF(INDEX(Data!$BR:$BR,MATCH(AD156,Data!$A:$A,0),1)=0,"",INDEX(Data!$BR:$BR,MATCH(AD156,Data!$A:$A,0),1)))</f>
        <v/>
      </c>
      <c r="AD156" s="43" t="str" cm="1">
        <f t="array" aca="1" ref="AD156" ca="1">IFERROR(_xlfn.SINGLE(INDEX(Data!$A$1:AE$1009,_xlfn.AGGREGATE(15,6,(OFFSET(Data!$A$1,0,MATCH(AD$6,Data!$1:$1,0)-1,1000,1)=IF(AD$7="","Yes",AD$7))/(OFFSET(Data!$A$1,0,MATCH(AD$6,Data!$1:$1,0)-1,1000,1)=IF(AD$7="","Yes",AD$7))*ROW(Data!$C$1:$C$1009),ROW(AD156)-ROW(AD$7)),1)),"")</f>
        <v/>
      </c>
      <c r="AE156" s="43" t="str">
        <f ca="1">IF(AF156="","",IF(INDEX(Data!$BR:$BR,MATCH(AF156,Data!$A:$A,0),1)=0,"",INDEX(Data!$BR:$BR,MATCH(AF156,Data!$A:$A,0),1)))</f>
        <v/>
      </c>
      <c r="AF156" s="43" t="str" cm="1">
        <f t="array" aca="1" ref="AF156" ca="1">IFERROR(_xlfn.SINGLE(INDEX(Data!$A$1:AM$1009,_xlfn.AGGREGATE(15,6,(OFFSET(Data!$A$1,0,MATCH(AF$6,Data!$1:$1,0)-1,1000,1)=IF(AF$7="","Yes",AF$7))/(OFFSET(Data!$A$1,0,MATCH(AF$6,Data!$1:$1,0)-1,1000,1)=IF(AF$7="","Yes",AF$7))*ROW(Data!$C$1:$C$1009),ROW(AF156)-ROW(AF$7)),1)),"")</f>
        <v/>
      </c>
      <c r="AG156" s="43" t="str">
        <f ca="1">IF(AH156="","",IF(INDEX(Data!$BR:$BR,MATCH(AH156,Data!$A:$A,0),1)=0,"",INDEX(Data!$BR:$BR,MATCH(AH156,Data!$A:$A,0),1)))</f>
        <v/>
      </c>
      <c r="AH156" s="43" t="str" cm="1">
        <f t="array" aca="1" ref="AH156" ca="1">IFERROR(_xlfn.SINGLE(INDEX(Data!$A$1:AO$1009,_xlfn.AGGREGATE(15,6,(OFFSET(Data!$A$1,0,MATCH(AH$6,Data!$1:$1,0)-1,1000,1)=IF(AH$7="","Yes",AH$7))/(OFFSET(Data!$A$1,0,MATCH(AH$6,Data!$1:$1,0)-1,1000,1)=IF(AH$7="","Yes",AH$7))*ROW(Data!$C$1:$C$1009),ROW(AH156)-ROW(AH$7)),1)),"")</f>
        <v/>
      </c>
      <c r="AI156" s="43" t="str">
        <f ca="1">IF(AJ156="","",IF(INDEX(Data!$BR:$BR,MATCH(AJ156,Data!$A:$A,0),1)=0,"",INDEX(Data!$BR:$BR,MATCH(AJ156,Data!$A:$A,0),1)))</f>
        <v/>
      </c>
      <c r="AJ156" s="43" t="str" cm="1">
        <f t="array" aca="1" ref="AJ156" ca="1">IFERROR(_xlfn.SINGLE(INDEX(Data!$A$1:AQ$1009,_xlfn.AGGREGATE(15,6,(OFFSET(Data!$A$1,0,MATCH(AJ$6,Data!$1:$1,0)-1,1000,1)=IF(AJ$7="","Yes",AJ$7))/(OFFSET(Data!$A$1,0,MATCH(AJ$6,Data!$1:$1,0)-1,1000,1)=IF(AJ$7="","Yes",AJ$7))*ROW(Data!$C$1:$C$1009),ROW(AJ156)-ROW(AJ$7)),1)),"")</f>
        <v/>
      </c>
      <c r="AK156" s="43" t="str">
        <f ca="1">IF(AL156="","",IF(INDEX(Data!$BR:$BR,MATCH(AL156,Data!$A:$A,0),1)=0,"",INDEX(Data!$BR:$BR,MATCH(AL156,Data!$A:$A,0),1)))</f>
        <v/>
      </c>
      <c r="AL156" s="43" t="str" cm="1">
        <f t="array" aca="1" ref="AL156" ca="1">IFERROR(_xlfn.SINGLE(INDEX(Data!$A$1:AS$1009,_xlfn.AGGREGATE(15,6,(OFFSET(Data!$A$1,0,MATCH(AL$6,Data!$1:$1,0)-1,1000,1)=IF(AL$7="","Yes",AL$7))/(OFFSET(Data!$A$1,0,MATCH(AL$6,Data!$1:$1,0)-1,1000,1)=IF(AL$7="","Yes",AL$7))*ROW(Data!$C$1:$C$1009),ROW(AL156)-ROW(AL$7)),1)),"")</f>
        <v/>
      </c>
      <c r="AM156" s="43" t="str">
        <f ca="1">IF(AN156="","",IF(INDEX(Data!$BR:$BR,MATCH(AN156,Data!$A:$A,0),1)=0,"",INDEX(Data!$BR:$BR,MATCH(AN156,Data!$A:$A,0),1)))</f>
        <v/>
      </c>
      <c r="AN156" s="43" t="str" cm="1">
        <f t="array" aca="1" ref="AN156" ca="1">IFERROR(_xlfn.SINGLE(INDEX(Data!$A$1:AU$1009,_xlfn.AGGREGATE(15,6,(OFFSET(Data!$A$1,0,MATCH(AN$6,Data!$1:$1,0)-1,1000,1)=IF(AN$7="","Yes",AN$7))/(OFFSET(Data!$A$1,0,MATCH(AN$6,Data!$1:$1,0)-1,1000,1)=IF(AN$7="","Yes",AN$7))*ROW(Data!$C$1:$C$1009),ROW(AN156)-ROW(AN$7)),1)),"")</f>
        <v/>
      </c>
    </row>
    <row r="157" spans="1:40" x14ac:dyDescent="0.4">
      <c r="A157" s="43" t="str">
        <f ca="1">IF(B157="","",IF(INDEX(Data!$BR:$BR,MATCH(B157,Data!$A:$A,0),1)=0,"",INDEX(Data!$BR:$BR,MATCH(B157,Data!$A:$A,0),1)))</f>
        <v/>
      </c>
      <c r="B157" s="43" t="str" cm="1">
        <f t="array" aca="1" ref="B157" ca="1">IFERROR(_xlfn.SINGLE(INDEX(Data!A$1:$A$1007,_xlfn.AGGREGATE(15,6,(OFFSET(Data!$A$1,0,MATCH(B$6,Data!$1:$1,0)-1,1000,1)=IF(B$7="","Yes",B$7))/(OFFSET(Data!$A$1,0,MATCH(B$6,Data!$1:$1,0)-1,1000,1)=IF(B$7="","Yes",B$7))*ROW(Data!$C$1:$C$1007),ROW(B157)-ROW(B$7)),1)),"")</f>
        <v/>
      </c>
      <c r="C157" s="43" t="str">
        <f ca="1">IF(D157="","",IF(INDEX(Data!$BR:$BR,MATCH(D157,Data!$A:$A,0),1)=0,"",INDEX(Data!$BR:$BR,MATCH(D157,Data!$A:$A,0),1)))</f>
        <v/>
      </c>
      <c r="D157" s="43" t="str" cm="1">
        <f t="array" aca="1" ref="D157" ca="1">IFERROR(_xlfn.SINGLE(INDEX(Data!$A$1:C$1007,_xlfn.AGGREGATE(15,6,(OFFSET(Data!$A$1,0,MATCH(D$6,Data!$1:$1,0)-1,1000,1)=IF(D$7="","Yes",D$7))/(OFFSET(Data!$A$1,0,MATCH(D$6,Data!$1:$1,0)-1,1000,1)=IF(D$7="","Yes",D$7))*ROW(Data!$C$1:$C$1007),ROW(D157)-ROW(D$7)),1)),"")</f>
        <v/>
      </c>
      <c r="E157" s="43" t="str">
        <f ca="1">IF(F157="","",IF(INDEX(Data!$BR:$BR,MATCH(F157,Data!$A:$A,0),1)=0,"",INDEX(Data!$BR:$BR,MATCH(F157,Data!$A:$A,0),1)))</f>
        <v/>
      </c>
      <c r="F157" s="43" t="str" cm="1">
        <f t="array" aca="1" ref="F157" ca="1">IFERROR(_xlfn.SINGLE(INDEX(Data!$A$1:E$1009,_xlfn.AGGREGATE(15,6,(OFFSET(Data!$A$1,0,MATCH(F$6,Data!$1:$1,0)-1,1000,1)=IF(F$7="","Yes",F$7))/(OFFSET(Data!$A$1,0,MATCH(F$6,Data!$1:$1,0)-1,1000,1)=IF(F$7="","Yes",F$7))*ROW(Data!$C$1:$C$1009),ROW(F157)-ROW(F$7)),1)),"")</f>
        <v/>
      </c>
      <c r="G157" s="43" t="str">
        <f ca="1">IF(H157="","",IF(INDEX(Data!$BR:$BR,MATCH(H157,Data!$A:$A,0),1)=0,"",INDEX(Data!$BR:$BR,MATCH(H157,Data!$A:$A,0),1)))</f>
        <v/>
      </c>
      <c r="H157" s="43" t="str" cm="1">
        <f t="array" aca="1" ref="H157" ca="1">IFERROR(_xlfn.SINGLE(INDEX(Data!$A$1:G$1009,_xlfn.AGGREGATE(15,6,(OFFSET(Data!$A$1,0,MATCH(H$6,Data!$1:$1,0)-1,1000,1)=IF(H$7="","Yes",H$7))/(OFFSET(Data!$A$1,0,MATCH(H$6,Data!$1:$1,0)-1,1000,1)=IF(H$7="","Yes",H$7))*ROW(Data!$C$1:$C$1009),ROW(H157)-ROW(H$7)),1)),"")</f>
        <v/>
      </c>
      <c r="I157" s="43" t="str">
        <f ca="1">IF(J157="","",IF(INDEX(Data!$BR:$BR,MATCH(J157,Data!$A:$A,0),1)=0,"",INDEX(Data!$BR:$BR,MATCH(J157,Data!$A:$A,0),1)))</f>
        <v/>
      </c>
      <c r="J157" s="43" t="str" cm="1">
        <f t="array" aca="1" ref="J157" ca="1">IFERROR(_xlfn.SINGLE(INDEX(Data!$A$1:J$1009,_xlfn.AGGREGATE(15,6,(OFFSET(Data!$A$1,0,MATCH(J$6,Data!$1:$1,0)-1,1000,1)=IF(J$7="","Yes",J$7))/(OFFSET(Data!$A$1,0,MATCH(J$6,Data!$1:$1,0)-1,1000,1)=IF(J$7="","Yes",J$7))*ROW(Data!$C$1:$C$1009),ROW(J157)-ROW(J$7)),1)),"")</f>
        <v/>
      </c>
      <c r="K157" s="43" t="str">
        <f ca="1">IF(L157="","",IF(INDEX(Data!$BR:$BR,MATCH(L157,Data!$A:$A,0),1)=0,"",INDEX(Data!$BR:$BR,MATCH(L157,Data!$A:$A,0),1)))</f>
        <v/>
      </c>
      <c r="L157" s="43" t="str" cm="1">
        <f t="array" aca="1" ref="L157" ca="1">IFERROR(_xlfn.SINGLE(INDEX(Data!$A$1:L$1009,_xlfn.AGGREGATE(15,6,(OFFSET(Data!$A$1,0,MATCH(L$6,Data!$1:$1,0)-1,1000,1)=IF(L$7="","Yes",L$7))/(OFFSET(Data!$A$1,0,MATCH(L$6,Data!$1:$1,0)-1,1000,1)=IF(L$7="","Yes",L$7))*ROW(Data!$C$1:$C$1009),ROW(L157)-ROW(L$7)),1)),"")</f>
        <v/>
      </c>
      <c r="M157" s="43" t="str">
        <f ca="1">IF(N157="","",IF(INDEX(Data!$BR:$BR,MATCH(N157,Data!$A:$A,0),1)=0,"",INDEX(Data!$BR:$BR,MATCH(N157,Data!$A:$A,0),1)))</f>
        <v/>
      </c>
      <c r="N157" s="43" t="str" cm="1">
        <f t="array" aca="1" ref="N157" ca="1">IFERROR(_xlfn.SINGLE(INDEX(Data!$A$1:N$1009,_xlfn.AGGREGATE(15,6,(OFFSET(Data!$A$1,0,MATCH(N$6,Data!$1:$1,0)-1,1000,1)=IF(N$7="","Yes",N$7))/(OFFSET(Data!$A$1,0,MATCH(N$6,Data!$1:$1,0)-1,1000,1)=IF(N$7="","Yes",N$7))*ROW(Data!$C$1:$C$1009),ROW(N157)-ROW(N$7)),1)),"")</f>
        <v/>
      </c>
      <c r="O157" s="43" t="str">
        <f ca="1">IF(P157="","",IF(INDEX(Data!$BR:$BR,MATCH(P157,Data!$A:$A,0),1)=0,"",INDEX(Data!$BR:$BR,MATCH(P157,Data!$A:$A,0),1)))</f>
        <v/>
      </c>
      <c r="P157" s="43" t="str" cm="1">
        <f t="array" aca="1" ref="P157" ca="1">IFERROR(_xlfn.SINGLE(INDEX(Data!$A$1:Q$1009,_xlfn.AGGREGATE(15,6,(OFFSET(Data!$A$1,0,MATCH(P$6,Data!$1:$1,0)-1,1000,1)=IF(P$7="","Yes",P$7))/(OFFSET(Data!$A$1,0,MATCH(P$6,Data!$1:$1,0)-1,1000,1)=IF(P$7="","Yes",P$7))*ROW(Data!$C$1:$C$1009),ROW(P157)-ROW(P$7)),1)),"")</f>
        <v/>
      </c>
      <c r="Q157" s="43" t="str">
        <f ca="1">IF(R157="","",IF(INDEX(Data!$BR:$BR,MATCH(R157,Data!$A:$A,0),1)=0,"",INDEX(Data!$BR:$BR,MATCH(R157,Data!$A:$A,0),1)))</f>
        <v/>
      </c>
      <c r="R157" s="43" t="str" cm="1">
        <f t="array" aca="1" ref="R157" ca="1">IFERROR(_xlfn.SINGLE(INDEX(Data!$A$1:R$1009,_xlfn.AGGREGATE(15,6,(OFFSET(Data!$A$1,0,MATCH(R$6,Data!$1:$1,0)-1,1000,1)=IF(R$7="","Yes",R$7))/(OFFSET(Data!$A$1,0,MATCH(R$6,Data!$1:$1,0)-1,1000,1)=IF(R$7="","Yes",R$7))*ROW(Data!$C$1:$C$1009),ROW(R157)-ROW(R$7)),1)),"")</f>
        <v/>
      </c>
      <c r="S157" s="43" t="str">
        <f ca="1">IF(T157="","",IF(INDEX(Data!$BR:$BR,MATCH(T157,Data!$A:$A,0),1)=0,"",INDEX(Data!$BR:$BR,MATCH(T157,Data!$A:$A,0),1)))</f>
        <v/>
      </c>
      <c r="T157" s="43" t="str" cm="1">
        <f t="array" aca="1" ref="T157" ca="1">IFERROR(_xlfn.SINGLE(INDEX(Data!$A$1:S$1009,_xlfn.AGGREGATE(15,6,(OFFSET(Data!$A$1,0,MATCH(T$6,Data!$1:$1,0)-1,1000,1)=IF(T$7="","Yes",T$7))/(OFFSET(Data!$A$1,0,MATCH(T$6,Data!$1:$1,0)-1,1000,1)=IF(T$7="","Yes",T$7))*ROW(Data!$C$1:$C$1009),ROW(T157)-ROW(T$7)),1)),"")</f>
        <v/>
      </c>
      <c r="U157" s="43" t="str">
        <f ca="1">IF(V157="","",IF(INDEX(Data!$BR:$BR,MATCH(V157,Data!$A:$A,0),1)=0,"",INDEX(Data!$BR:$BR,MATCH(V157,Data!$A:$A,0),1)))</f>
        <v/>
      </c>
      <c r="V157" s="43" t="str" cm="1">
        <f t="array" aca="1" ref="V157" ca="1">IFERROR(_xlfn.SINGLE(INDEX(Data!$A$1:T$1009,_xlfn.AGGREGATE(15,6,(OFFSET(Data!$A$1,0,MATCH(V$6,Data!$1:$1,0)-1,1000,1)=IF(V$7="","Yes",V$7))/(OFFSET(Data!$A$1,0,MATCH(V$6,Data!$1:$1,0)-1,1000,1)=IF(V$7="","Yes",V$7))*ROW(Data!$C$1:$C$1009),ROW(V157)-ROW(V$7)),1)),"")</f>
        <v>Universal Kids</v>
      </c>
      <c r="W157" s="43" t="str">
        <f ca="1">IF(X157="","",IF(INDEX(Data!$BR:$BR,MATCH(X157,Data!$A:$A,0),1)=0,"",INDEX(Data!$BR:$BR,MATCH(X157,Data!$A:$A,0),1)))</f>
        <v/>
      </c>
      <c r="X157" s="43" t="str" cm="1">
        <f t="array" aca="1" ref="X157" ca="1">IFERROR(_xlfn.SINGLE(INDEX(Data!$A$1:Y$1009,_xlfn.AGGREGATE(15,6,(OFFSET(Data!$A$1,0,MATCH(X$6,Data!$1:$1,0)-1,1000,1)=IF(X$7="","Yes",X$7))/(OFFSET(Data!$A$1,0,MATCH(X$6,Data!$1:$1,0)-1,1000,1)=IF(X$7="","Yes",X$7))*ROW(Data!$C$1:$C$1009),ROW(X157)-ROW(X$7)),1)),"")</f>
        <v/>
      </c>
      <c r="Y157" s="43" t="str">
        <f ca="1">IF(Z157="","",IF(INDEX(Data!$BR:$BR,MATCH(Z157,Data!$A:$A,0),1)=0,"",INDEX(Data!$BR:$BR,MATCH(Z157,Data!$A:$A,0),1)))</f>
        <v/>
      </c>
      <c r="Z157" s="43" t="str" cm="1">
        <f t="array" aca="1" ref="Z157" ca="1">IFERROR(_xlfn.SINGLE(INDEX(Data!$A$1:AA$1009,_xlfn.AGGREGATE(15,6,(OFFSET(Data!$A$1,0,MATCH(Z$6,Data!$1:$1,0)-1,1000,1)=IF(Z$7="","Yes",Z$7))/(OFFSET(Data!$A$1,0,MATCH(Z$6,Data!$1:$1,0)-1,1000,1)=IF(Z$7="","Yes",Z$7))*ROW(Data!$C$1:$C$1009),ROW(Z157)-ROW(Z$7)),1)),"")</f>
        <v/>
      </c>
      <c r="AA157" s="43" t="str">
        <f ca="1">IF(AB157="","",IF(INDEX(Data!$BR:$BR,MATCH(AB157,Data!$A:$A,0),1)=0,"",INDEX(Data!$BR:$BR,MATCH(AB157,Data!$A:$A,0),1)))</f>
        <v/>
      </c>
      <c r="AB157" s="43" t="str" cm="1">
        <f t="array" aca="1" ref="AB157" ca="1">IFERROR(_xlfn.SINGLE(INDEX(Data!$A$1:AC$1009,_xlfn.AGGREGATE(15,6,(OFFSET(Data!$A$1,0,MATCH(AB$6,Data!$1:$1,0)-1,1000,1)=IF(AB$7="","Yes",AB$7))/(OFFSET(Data!$A$1,0,MATCH(AB$6,Data!$1:$1,0)-1,1000,1)=IF(AB$7="","Yes",AB$7))*ROW(Data!$C$1:$C$1009),ROW(AB157)-ROW(AB$7)),1)),"")</f>
        <v/>
      </c>
      <c r="AC157" s="43" t="str">
        <f ca="1">IF(AD157="","",IF(INDEX(Data!$BR:$BR,MATCH(AD157,Data!$A:$A,0),1)=0,"",INDEX(Data!$BR:$BR,MATCH(AD157,Data!$A:$A,0),1)))</f>
        <v/>
      </c>
      <c r="AD157" s="43" t="str" cm="1">
        <f t="array" aca="1" ref="AD157" ca="1">IFERROR(_xlfn.SINGLE(INDEX(Data!$A$1:AE$1009,_xlfn.AGGREGATE(15,6,(OFFSET(Data!$A$1,0,MATCH(AD$6,Data!$1:$1,0)-1,1000,1)=IF(AD$7="","Yes",AD$7))/(OFFSET(Data!$A$1,0,MATCH(AD$6,Data!$1:$1,0)-1,1000,1)=IF(AD$7="","Yes",AD$7))*ROW(Data!$C$1:$C$1009),ROW(AD157)-ROW(AD$7)),1)),"")</f>
        <v/>
      </c>
      <c r="AE157" s="43" t="str">
        <f ca="1">IF(AF157="","",IF(INDEX(Data!$BR:$BR,MATCH(AF157,Data!$A:$A,0),1)=0,"",INDEX(Data!$BR:$BR,MATCH(AF157,Data!$A:$A,0),1)))</f>
        <v/>
      </c>
      <c r="AF157" s="43" t="str" cm="1">
        <f t="array" aca="1" ref="AF157" ca="1">IFERROR(_xlfn.SINGLE(INDEX(Data!$A$1:AM$1009,_xlfn.AGGREGATE(15,6,(OFFSET(Data!$A$1,0,MATCH(AF$6,Data!$1:$1,0)-1,1000,1)=IF(AF$7="","Yes",AF$7))/(OFFSET(Data!$A$1,0,MATCH(AF$6,Data!$1:$1,0)-1,1000,1)=IF(AF$7="","Yes",AF$7))*ROW(Data!$C$1:$C$1009),ROW(AF157)-ROW(AF$7)),1)),"")</f>
        <v/>
      </c>
      <c r="AG157" s="43" t="str">
        <f ca="1">IF(AH157="","",IF(INDEX(Data!$BR:$BR,MATCH(AH157,Data!$A:$A,0),1)=0,"",INDEX(Data!$BR:$BR,MATCH(AH157,Data!$A:$A,0),1)))</f>
        <v/>
      </c>
      <c r="AH157" s="43" t="str" cm="1">
        <f t="array" aca="1" ref="AH157" ca="1">IFERROR(_xlfn.SINGLE(INDEX(Data!$A$1:AO$1009,_xlfn.AGGREGATE(15,6,(OFFSET(Data!$A$1,0,MATCH(AH$6,Data!$1:$1,0)-1,1000,1)=IF(AH$7="","Yes",AH$7))/(OFFSET(Data!$A$1,0,MATCH(AH$6,Data!$1:$1,0)-1,1000,1)=IF(AH$7="","Yes",AH$7))*ROW(Data!$C$1:$C$1009),ROW(AH157)-ROW(AH$7)),1)),"")</f>
        <v/>
      </c>
      <c r="AI157" s="43" t="str">
        <f ca="1">IF(AJ157="","",IF(INDEX(Data!$BR:$BR,MATCH(AJ157,Data!$A:$A,0),1)=0,"",INDEX(Data!$BR:$BR,MATCH(AJ157,Data!$A:$A,0),1)))</f>
        <v/>
      </c>
      <c r="AJ157" s="43" t="str" cm="1">
        <f t="array" aca="1" ref="AJ157" ca="1">IFERROR(_xlfn.SINGLE(INDEX(Data!$A$1:AQ$1009,_xlfn.AGGREGATE(15,6,(OFFSET(Data!$A$1,0,MATCH(AJ$6,Data!$1:$1,0)-1,1000,1)=IF(AJ$7="","Yes",AJ$7))/(OFFSET(Data!$A$1,0,MATCH(AJ$6,Data!$1:$1,0)-1,1000,1)=IF(AJ$7="","Yes",AJ$7))*ROW(Data!$C$1:$C$1009),ROW(AJ157)-ROW(AJ$7)),1)),"")</f>
        <v/>
      </c>
      <c r="AK157" s="43" t="str">
        <f ca="1">IF(AL157="","",IF(INDEX(Data!$BR:$BR,MATCH(AL157,Data!$A:$A,0),1)=0,"",INDEX(Data!$BR:$BR,MATCH(AL157,Data!$A:$A,0),1)))</f>
        <v/>
      </c>
      <c r="AL157" s="43" t="str" cm="1">
        <f t="array" aca="1" ref="AL157" ca="1">IFERROR(_xlfn.SINGLE(INDEX(Data!$A$1:AS$1009,_xlfn.AGGREGATE(15,6,(OFFSET(Data!$A$1,0,MATCH(AL$6,Data!$1:$1,0)-1,1000,1)=IF(AL$7="","Yes",AL$7))/(OFFSET(Data!$A$1,0,MATCH(AL$6,Data!$1:$1,0)-1,1000,1)=IF(AL$7="","Yes",AL$7))*ROW(Data!$C$1:$C$1009),ROW(AL157)-ROW(AL$7)),1)),"")</f>
        <v/>
      </c>
      <c r="AM157" s="43" t="str">
        <f ca="1">IF(AN157="","",IF(INDEX(Data!$BR:$BR,MATCH(AN157,Data!$A:$A,0),1)=0,"",INDEX(Data!$BR:$BR,MATCH(AN157,Data!$A:$A,0),1)))</f>
        <v/>
      </c>
      <c r="AN157" s="43" t="str" cm="1">
        <f t="array" aca="1" ref="AN157" ca="1">IFERROR(_xlfn.SINGLE(INDEX(Data!$A$1:AU$1009,_xlfn.AGGREGATE(15,6,(OFFSET(Data!$A$1,0,MATCH(AN$6,Data!$1:$1,0)-1,1000,1)=IF(AN$7="","Yes",AN$7))/(OFFSET(Data!$A$1,0,MATCH(AN$6,Data!$1:$1,0)-1,1000,1)=IF(AN$7="","Yes",AN$7))*ROW(Data!$C$1:$C$1009),ROW(AN157)-ROW(AN$7)),1)),"")</f>
        <v/>
      </c>
    </row>
    <row r="158" spans="1:40" x14ac:dyDescent="0.4">
      <c r="A158" s="43" t="str">
        <f ca="1">IF(B158="","",IF(INDEX(Data!$BR:$BR,MATCH(B158,Data!$A:$A,0),1)=0,"",INDEX(Data!$BR:$BR,MATCH(B158,Data!$A:$A,0),1)))</f>
        <v/>
      </c>
      <c r="B158" s="43" t="str" cm="1">
        <f t="array" aca="1" ref="B158" ca="1">IFERROR(_xlfn.SINGLE(INDEX(Data!A$1:$A$1007,_xlfn.AGGREGATE(15,6,(OFFSET(Data!$A$1,0,MATCH(B$6,Data!$1:$1,0)-1,1000,1)=IF(B$7="","Yes",B$7))/(OFFSET(Data!$A$1,0,MATCH(B$6,Data!$1:$1,0)-1,1000,1)=IF(B$7="","Yes",B$7))*ROW(Data!$C$1:$C$1007),ROW(B158)-ROW(B$7)),1)),"")</f>
        <v/>
      </c>
      <c r="C158" s="43" t="str">
        <f ca="1">IF(D158="","",IF(INDEX(Data!$BR:$BR,MATCH(D158,Data!$A:$A,0),1)=0,"",INDEX(Data!$BR:$BR,MATCH(D158,Data!$A:$A,0),1)))</f>
        <v/>
      </c>
      <c r="D158" s="43" t="str" cm="1">
        <f t="array" aca="1" ref="D158" ca="1">IFERROR(_xlfn.SINGLE(INDEX(Data!$A$1:C$1007,_xlfn.AGGREGATE(15,6,(OFFSET(Data!$A$1,0,MATCH(D$6,Data!$1:$1,0)-1,1000,1)=IF(D$7="","Yes",D$7))/(OFFSET(Data!$A$1,0,MATCH(D$6,Data!$1:$1,0)-1,1000,1)=IF(D$7="","Yes",D$7))*ROW(Data!$C$1:$C$1007),ROW(D158)-ROW(D$7)),1)),"")</f>
        <v/>
      </c>
      <c r="E158" s="43" t="str">
        <f ca="1">IF(F158="","",IF(INDEX(Data!$BR:$BR,MATCH(F158,Data!$A:$A,0),1)=0,"",INDEX(Data!$BR:$BR,MATCH(F158,Data!$A:$A,0),1)))</f>
        <v/>
      </c>
      <c r="F158" s="43" t="str" cm="1">
        <f t="array" aca="1" ref="F158" ca="1">IFERROR(_xlfn.SINGLE(INDEX(Data!$A$1:E$1009,_xlfn.AGGREGATE(15,6,(OFFSET(Data!$A$1,0,MATCH(F$6,Data!$1:$1,0)-1,1000,1)=IF(F$7="","Yes",F$7))/(OFFSET(Data!$A$1,0,MATCH(F$6,Data!$1:$1,0)-1,1000,1)=IF(F$7="","Yes",F$7))*ROW(Data!$C$1:$C$1009),ROW(F158)-ROW(F$7)),1)),"")</f>
        <v/>
      </c>
      <c r="G158" s="43" t="str">
        <f ca="1">IF(H158="","",IF(INDEX(Data!$BR:$BR,MATCH(H158,Data!$A:$A,0),1)=0,"",INDEX(Data!$BR:$BR,MATCH(H158,Data!$A:$A,0),1)))</f>
        <v/>
      </c>
      <c r="H158" s="43" t="str" cm="1">
        <f t="array" aca="1" ref="H158" ca="1">IFERROR(_xlfn.SINGLE(INDEX(Data!$A$1:G$1009,_xlfn.AGGREGATE(15,6,(OFFSET(Data!$A$1,0,MATCH(H$6,Data!$1:$1,0)-1,1000,1)=IF(H$7="","Yes",H$7))/(OFFSET(Data!$A$1,0,MATCH(H$6,Data!$1:$1,0)-1,1000,1)=IF(H$7="","Yes",H$7))*ROW(Data!$C$1:$C$1009),ROW(H158)-ROW(H$7)),1)),"")</f>
        <v/>
      </c>
      <c r="I158" s="43" t="str">
        <f ca="1">IF(J158="","",IF(INDEX(Data!$BR:$BR,MATCH(J158,Data!$A:$A,0),1)=0,"",INDEX(Data!$BR:$BR,MATCH(J158,Data!$A:$A,0),1)))</f>
        <v/>
      </c>
      <c r="J158" s="43" t="str" cm="1">
        <f t="array" aca="1" ref="J158" ca="1">IFERROR(_xlfn.SINGLE(INDEX(Data!$A$1:J$1009,_xlfn.AGGREGATE(15,6,(OFFSET(Data!$A$1,0,MATCH(J$6,Data!$1:$1,0)-1,1000,1)=IF(J$7="","Yes",J$7))/(OFFSET(Data!$A$1,0,MATCH(J$6,Data!$1:$1,0)-1,1000,1)=IF(J$7="","Yes",J$7))*ROW(Data!$C$1:$C$1009),ROW(J158)-ROW(J$7)),1)),"")</f>
        <v/>
      </c>
      <c r="K158" s="43" t="str">
        <f ca="1">IF(L158="","",IF(INDEX(Data!$BR:$BR,MATCH(L158,Data!$A:$A,0),1)=0,"",INDEX(Data!$BR:$BR,MATCH(L158,Data!$A:$A,0),1)))</f>
        <v/>
      </c>
      <c r="L158" s="43" t="str" cm="1">
        <f t="array" aca="1" ref="L158" ca="1">IFERROR(_xlfn.SINGLE(INDEX(Data!$A$1:L$1009,_xlfn.AGGREGATE(15,6,(OFFSET(Data!$A$1,0,MATCH(L$6,Data!$1:$1,0)-1,1000,1)=IF(L$7="","Yes",L$7))/(OFFSET(Data!$A$1,0,MATCH(L$6,Data!$1:$1,0)-1,1000,1)=IF(L$7="","Yes",L$7))*ROW(Data!$C$1:$C$1009),ROW(L158)-ROW(L$7)),1)),"")</f>
        <v/>
      </c>
      <c r="M158" s="43" t="str">
        <f ca="1">IF(N158="","",IF(INDEX(Data!$BR:$BR,MATCH(N158,Data!$A:$A,0),1)=0,"",INDEX(Data!$BR:$BR,MATCH(N158,Data!$A:$A,0),1)))</f>
        <v/>
      </c>
      <c r="N158" s="43" t="str" cm="1">
        <f t="array" aca="1" ref="N158" ca="1">IFERROR(_xlfn.SINGLE(INDEX(Data!$A$1:N$1009,_xlfn.AGGREGATE(15,6,(OFFSET(Data!$A$1,0,MATCH(N$6,Data!$1:$1,0)-1,1000,1)=IF(N$7="","Yes",N$7))/(OFFSET(Data!$A$1,0,MATCH(N$6,Data!$1:$1,0)-1,1000,1)=IF(N$7="","Yes",N$7))*ROW(Data!$C$1:$C$1009),ROW(N158)-ROW(N$7)),1)),"")</f>
        <v/>
      </c>
      <c r="O158" s="43" t="str">
        <f ca="1">IF(P158="","",IF(INDEX(Data!$BR:$BR,MATCH(P158,Data!$A:$A,0),1)=0,"",INDEX(Data!$BR:$BR,MATCH(P158,Data!$A:$A,0),1)))</f>
        <v/>
      </c>
      <c r="P158" s="43" t="str" cm="1">
        <f t="array" aca="1" ref="P158" ca="1">IFERROR(_xlfn.SINGLE(INDEX(Data!$A$1:Q$1009,_xlfn.AGGREGATE(15,6,(OFFSET(Data!$A$1,0,MATCH(P$6,Data!$1:$1,0)-1,1000,1)=IF(P$7="","Yes",P$7))/(OFFSET(Data!$A$1,0,MATCH(P$6,Data!$1:$1,0)-1,1000,1)=IF(P$7="","Yes",P$7))*ROW(Data!$C$1:$C$1009),ROW(P158)-ROW(P$7)),1)),"")</f>
        <v/>
      </c>
      <c r="Q158" s="43" t="str">
        <f ca="1">IF(R158="","",IF(INDEX(Data!$BR:$BR,MATCH(R158,Data!$A:$A,0),1)=0,"",INDEX(Data!$BR:$BR,MATCH(R158,Data!$A:$A,0),1)))</f>
        <v/>
      </c>
      <c r="R158" s="43" t="str" cm="1">
        <f t="array" aca="1" ref="R158" ca="1">IFERROR(_xlfn.SINGLE(INDEX(Data!$A$1:R$1009,_xlfn.AGGREGATE(15,6,(OFFSET(Data!$A$1,0,MATCH(R$6,Data!$1:$1,0)-1,1000,1)=IF(R$7="","Yes",R$7))/(OFFSET(Data!$A$1,0,MATCH(R$6,Data!$1:$1,0)-1,1000,1)=IF(R$7="","Yes",R$7))*ROW(Data!$C$1:$C$1009),ROW(R158)-ROW(R$7)),1)),"")</f>
        <v/>
      </c>
      <c r="S158" s="43" t="str">
        <f ca="1">IF(T158="","",IF(INDEX(Data!$BR:$BR,MATCH(T158,Data!$A:$A,0),1)=0,"",INDEX(Data!$BR:$BR,MATCH(T158,Data!$A:$A,0),1)))</f>
        <v/>
      </c>
      <c r="T158" s="43" t="str" cm="1">
        <f t="array" aca="1" ref="T158" ca="1">IFERROR(_xlfn.SINGLE(INDEX(Data!$A$1:S$1009,_xlfn.AGGREGATE(15,6,(OFFSET(Data!$A$1,0,MATCH(T$6,Data!$1:$1,0)-1,1000,1)=IF(T$7="","Yes",T$7))/(OFFSET(Data!$A$1,0,MATCH(T$6,Data!$1:$1,0)-1,1000,1)=IF(T$7="","Yes",T$7))*ROW(Data!$C$1:$C$1009),ROW(T158)-ROW(T$7)),1)),"")</f>
        <v/>
      </c>
      <c r="U158" s="43" t="str">
        <f ca="1">IF(V158="","",IF(INDEX(Data!$BR:$BR,MATCH(V158,Data!$A:$A,0),1)=0,"",INDEX(Data!$BR:$BR,MATCH(V158,Data!$A:$A,0),1)))</f>
        <v/>
      </c>
      <c r="V158" s="43" t="str" cm="1">
        <f t="array" aca="1" ref="V158" ca="1">IFERROR(_xlfn.SINGLE(INDEX(Data!$A$1:T$1009,_xlfn.AGGREGATE(15,6,(OFFSET(Data!$A$1,0,MATCH(V$6,Data!$1:$1,0)-1,1000,1)=IF(V$7="","Yes",V$7))/(OFFSET(Data!$A$1,0,MATCH(V$6,Data!$1:$1,0)-1,1000,1)=IF(V$7="","Yes",V$7))*ROW(Data!$C$1:$C$1009),ROW(V158)-ROW(V$7)),1)),"")</f>
        <v>Universo</v>
      </c>
      <c r="W158" s="43" t="str">
        <f ca="1">IF(X158="","",IF(INDEX(Data!$BR:$BR,MATCH(X158,Data!$A:$A,0),1)=0,"",INDEX(Data!$BR:$BR,MATCH(X158,Data!$A:$A,0),1)))</f>
        <v/>
      </c>
      <c r="X158" s="43" t="str" cm="1">
        <f t="array" aca="1" ref="X158" ca="1">IFERROR(_xlfn.SINGLE(INDEX(Data!$A$1:Y$1009,_xlfn.AGGREGATE(15,6,(OFFSET(Data!$A$1,0,MATCH(X$6,Data!$1:$1,0)-1,1000,1)=IF(X$7="","Yes",X$7))/(OFFSET(Data!$A$1,0,MATCH(X$6,Data!$1:$1,0)-1,1000,1)=IF(X$7="","Yes",X$7))*ROW(Data!$C$1:$C$1009),ROW(X158)-ROW(X$7)),1)),"")</f>
        <v/>
      </c>
      <c r="Y158" s="43" t="str">
        <f ca="1">IF(Z158="","",IF(INDEX(Data!$BR:$BR,MATCH(Z158,Data!$A:$A,0),1)=0,"",INDEX(Data!$BR:$BR,MATCH(Z158,Data!$A:$A,0),1)))</f>
        <v/>
      </c>
      <c r="Z158" s="43" t="str" cm="1">
        <f t="array" aca="1" ref="Z158" ca="1">IFERROR(_xlfn.SINGLE(INDEX(Data!$A$1:AA$1009,_xlfn.AGGREGATE(15,6,(OFFSET(Data!$A$1,0,MATCH(Z$6,Data!$1:$1,0)-1,1000,1)=IF(Z$7="","Yes",Z$7))/(OFFSET(Data!$A$1,0,MATCH(Z$6,Data!$1:$1,0)-1,1000,1)=IF(Z$7="","Yes",Z$7))*ROW(Data!$C$1:$C$1009),ROW(Z158)-ROW(Z$7)),1)),"")</f>
        <v/>
      </c>
      <c r="AA158" s="43" t="str">
        <f ca="1">IF(AB158="","",IF(INDEX(Data!$BR:$BR,MATCH(AB158,Data!$A:$A,0),1)=0,"",INDEX(Data!$BR:$BR,MATCH(AB158,Data!$A:$A,0),1)))</f>
        <v/>
      </c>
      <c r="AB158" s="43" t="str" cm="1">
        <f t="array" aca="1" ref="AB158" ca="1">IFERROR(_xlfn.SINGLE(INDEX(Data!$A$1:AC$1009,_xlfn.AGGREGATE(15,6,(OFFSET(Data!$A$1,0,MATCH(AB$6,Data!$1:$1,0)-1,1000,1)=IF(AB$7="","Yes",AB$7))/(OFFSET(Data!$A$1,0,MATCH(AB$6,Data!$1:$1,0)-1,1000,1)=IF(AB$7="","Yes",AB$7))*ROW(Data!$C$1:$C$1009),ROW(AB158)-ROW(AB$7)),1)),"")</f>
        <v/>
      </c>
      <c r="AC158" s="43" t="str">
        <f ca="1">IF(AD158="","",IF(INDEX(Data!$BR:$BR,MATCH(AD158,Data!$A:$A,0),1)=0,"",INDEX(Data!$BR:$BR,MATCH(AD158,Data!$A:$A,0),1)))</f>
        <v/>
      </c>
      <c r="AD158" s="43" t="str" cm="1">
        <f t="array" aca="1" ref="AD158" ca="1">IFERROR(_xlfn.SINGLE(INDEX(Data!$A$1:AE$1009,_xlfn.AGGREGATE(15,6,(OFFSET(Data!$A$1,0,MATCH(AD$6,Data!$1:$1,0)-1,1000,1)=IF(AD$7="","Yes",AD$7))/(OFFSET(Data!$A$1,0,MATCH(AD$6,Data!$1:$1,0)-1,1000,1)=IF(AD$7="","Yes",AD$7))*ROW(Data!$C$1:$C$1009),ROW(AD158)-ROW(AD$7)),1)),"")</f>
        <v/>
      </c>
      <c r="AE158" s="43" t="str">
        <f ca="1">IF(AF158="","",IF(INDEX(Data!$BR:$BR,MATCH(AF158,Data!$A:$A,0),1)=0,"",INDEX(Data!$BR:$BR,MATCH(AF158,Data!$A:$A,0),1)))</f>
        <v/>
      </c>
      <c r="AF158" s="43" t="str" cm="1">
        <f t="array" aca="1" ref="AF158" ca="1">IFERROR(_xlfn.SINGLE(INDEX(Data!$A$1:AM$1009,_xlfn.AGGREGATE(15,6,(OFFSET(Data!$A$1,0,MATCH(AF$6,Data!$1:$1,0)-1,1000,1)=IF(AF$7="","Yes",AF$7))/(OFFSET(Data!$A$1,0,MATCH(AF$6,Data!$1:$1,0)-1,1000,1)=IF(AF$7="","Yes",AF$7))*ROW(Data!$C$1:$C$1009),ROW(AF158)-ROW(AF$7)),1)),"")</f>
        <v/>
      </c>
      <c r="AG158" s="43" t="str">
        <f ca="1">IF(AH158="","",IF(INDEX(Data!$BR:$BR,MATCH(AH158,Data!$A:$A,0),1)=0,"",INDEX(Data!$BR:$BR,MATCH(AH158,Data!$A:$A,0),1)))</f>
        <v/>
      </c>
      <c r="AH158" s="43" t="str" cm="1">
        <f t="array" aca="1" ref="AH158" ca="1">IFERROR(_xlfn.SINGLE(INDEX(Data!$A$1:AO$1009,_xlfn.AGGREGATE(15,6,(OFFSET(Data!$A$1,0,MATCH(AH$6,Data!$1:$1,0)-1,1000,1)=IF(AH$7="","Yes",AH$7))/(OFFSET(Data!$A$1,0,MATCH(AH$6,Data!$1:$1,0)-1,1000,1)=IF(AH$7="","Yes",AH$7))*ROW(Data!$C$1:$C$1009),ROW(AH158)-ROW(AH$7)),1)),"")</f>
        <v/>
      </c>
      <c r="AI158" s="43" t="str">
        <f ca="1">IF(AJ158="","",IF(INDEX(Data!$BR:$BR,MATCH(AJ158,Data!$A:$A,0),1)=0,"",INDEX(Data!$BR:$BR,MATCH(AJ158,Data!$A:$A,0),1)))</f>
        <v/>
      </c>
      <c r="AJ158" s="43" t="str" cm="1">
        <f t="array" aca="1" ref="AJ158" ca="1">IFERROR(_xlfn.SINGLE(INDEX(Data!$A$1:AQ$1009,_xlfn.AGGREGATE(15,6,(OFFSET(Data!$A$1,0,MATCH(AJ$6,Data!$1:$1,0)-1,1000,1)=IF(AJ$7="","Yes",AJ$7))/(OFFSET(Data!$A$1,0,MATCH(AJ$6,Data!$1:$1,0)-1,1000,1)=IF(AJ$7="","Yes",AJ$7))*ROW(Data!$C$1:$C$1009),ROW(AJ158)-ROW(AJ$7)),1)),"")</f>
        <v/>
      </c>
      <c r="AK158" s="43" t="str">
        <f ca="1">IF(AL158="","",IF(INDEX(Data!$BR:$BR,MATCH(AL158,Data!$A:$A,0),1)=0,"",INDEX(Data!$BR:$BR,MATCH(AL158,Data!$A:$A,0),1)))</f>
        <v/>
      </c>
      <c r="AL158" s="43" t="str" cm="1">
        <f t="array" aca="1" ref="AL158" ca="1">IFERROR(_xlfn.SINGLE(INDEX(Data!$A$1:AS$1009,_xlfn.AGGREGATE(15,6,(OFFSET(Data!$A$1,0,MATCH(AL$6,Data!$1:$1,0)-1,1000,1)=IF(AL$7="","Yes",AL$7))/(OFFSET(Data!$A$1,0,MATCH(AL$6,Data!$1:$1,0)-1,1000,1)=IF(AL$7="","Yes",AL$7))*ROW(Data!$C$1:$C$1009),ROW(AL158)-ROW(AL$7)),1)),"")</f>
        <v/>
      </c>
      <c r="AM158" s="43" t="str">
        <f ca="1">IF(AN158="","",IF(INDEX(Data!$BR:$BR,MATCH(AN158,Data!$A:$A,0),1)=0,"",INDEX(Data!$BR:$BR,MATCH(AN158,Data!$A:$A,0),1)))</f>
        <v/>
      </c>
      <c r="AN158" s="43" t="str" cm="1">
        <f t="array" aca="1" ref="AN158" ca="1">IFERROR(_xlfn.SINGLE(INDEX(Data!$A$1:AU$1009,_xlfn.AGGREGATE(15,6,(OFFSET(Data!$A$1,0,MATCH(AN$6,Data!$1:$1,0)-1,1000,1)=IF(AN$7="","Yes",AN$7))/(OFFSET(Data!$A$1,0,MATCH(AN$6,Data!$1:$1,0)-1,1000,1)=IF(AN$7="","Yes",AN$7))*ROW(Data!$C$1:$C$1009),ROW(AN158)-ROW(AN$7)),1)),"")</f>
        <v/>
      </c>
    </row>
    <row r="159" spans="1:40" x14ac:dyDescent="0.4">
      <c r="A159" s="43" t="str">
        <f ca="1">IF(B159="","",IF(INDEX(Data!$BR:$BR,MATCH(B159,Data!$A:$A,0),1)=0,"",INDEX(Data!$BR:$BR,MATCH(B159,Data!$A:$A,0),1)))</f>
        <v/>
      </c>
      <c r="B159" s="43" t="str" cm="1">
        <f t="array" aca="1" ref="B159" ca="1">IFERROR(_xlfn.SINGLE(INDEX(Data!A$1:$A$1007,_xlfn.AGGREGATE(15,6,(OFFSET(Data!$A$1,0,MATCH(B$6,Data!$1:$1,0)-1,1000,1)=IF(B$7="","Yes",B$7))/(OFFSET(Data!$A$1,0,MATCH(B$6,Data!$1:$1,0)-1,1000,1)=IF(B$7="","Yes",B$7))*ROW(Data!$C$1:$C$1007),ROW(B159)-ROW(B$7)),1)),"")</f>
        <v/>
      </c>
      <c r="C159" s="43" t="str">
        <f ca="1">IF(D159="","",IF(INDEX(Data!$BR:$BR,MATCH(D159,Data!$A:$A,0),1)=0,"",INDEX(Data!$BR:$BR,MATCH(D159,Data!$A:$A,0),1)))</f>
        <v/>
      </c>
      <c r="D159" s="43" t="str" cm="1">
        <f t="array" aca="1" ref="D159" ca="1">IFERROR(_xlfn.SINGLE(INDEX(Data!$A$1:C$1007,_xlfn.AGGREGATE(15,6,(OFFSET(Data!$A$1,0,MATCH(D$6,Data!$1:$1,0)-1,1000,1)=IF(D$7="","Yes",D$7))/(OFFSET(Data!$A$1,0,MATCH(D$6,Data!$1:$1,0)-1,1000,1)=IF(D$7="","Yes",D$7))*ROW(Data!$C$1:$C$1007),ROW(D159)-ROW(D$7)),1)),"")</f>
        <v/>
      </c>
      <c r="E159" s="43" t="str">
        <f ca="1">IF(F159="","",IF(INDEX(Data!$BR:$BR,MATCH(F159,Data!$A:$A,0),1)=0,"",INDEX(Data!$BR:$BR,MATCH(F159,Data!$A:$A,0),1)))</f>
        <v/>
      </c>
      <c r="F159" s="43" t="str" cm="1">
        <f t="array" aca="1" ref="F159" ca="1">IFERROR(_xlfn.SINGLE(INDEX(Data!$A$1:E$1009,_xlfn.AGGREGATE(15,6,(OFFSET(Data!$A$1,0,MATCH(F$6,Data!$1:$1,0)-1,1000,1)=IF(F$7="","Yes",F$7))/(OFFSET(Data!$A$1,0,MATCH(F$6,Data!$1:$1,0)-1,1000,1)=IF(F$7="","Yes",F$7))*ROW(Data!$C$1:$C$1009),ROW(F159)-ROW(F$7)),1)),"")</f>
        <v/>
      </c>
      <c r="G159" s="43" t="str">
        <f ca="1">IF(H159="","",IF(INDEX(Data!$BR:$BR,MATCH(H159,Data!$A:$A,0),1)=0,"",INDEX(Data!$BR:$BR,MATCH(H159,Data!$A:$A,0),1)))</f>
        <v/>
      </c>
      <c r="H159" s="43" t="str" cm="1">
        <f t="array" aca="1" ref="H159" ca="1">IFERROR(_xlfn.SINGLE(INDEX(Data!$A$1:G$1009,_xlfn.AGGREGATE(15,6,(OFFSET(Data!$A$1,0,MATCH(H$6,Data!$1:$1,0)-1,1000,1)=IF(H$7="","Yes",H$7))/(OFFSET(Data!$A$1,0,MATCH(H$6,Data!$1:$1,0)-1,1000,1)=IF(H$7="","Yes",H$7))*ROW(Data!$C$1:$C$1009),ROW(H159)-ROW(H$7)),1)),"")</f>
        <v/>
      </c>
      <c r="I159" s="43" t="str">
        <f ca="1">IF(J159="","",IF(INDEX(Data!$BR:$BR,MATCH(J159,Data!$A:$A,0),1)=0,"",INDEX(Data!$BR:$BR,MATCH(J159,Data!$A:$A,0),1)))</f>
        <v/>
      </c>
      <c r="J159" s="43" t="str" cm="1">
        <f t="array" aca="1" ref="J159" ca="1">IFERROR(_xlfn.SINGLE(INDEX(Data!$A$1:J$1009,_xlfn.AGGREGATE(15,6,(OFFSET(Data!$A$1,0,MATCH(J$6,Data!$1:$1,0)-1,1000,1)=IF(J$7="","Yes",J$7))/(OFFSET(Data!$A$1,0,MATCH(J$6,Data!$1:$1,0)-1,1000,1)=IF(J$7="","Yes",J$7))*ROW(Data!$C$1:$C$1009),ROW(J159)-ROW(J$7)),1)),"")</f>
        <v/>
      </c>
      <c r="K159" s="43" t="str">
        <f ca="1">IF(L159="","",IF(INDEX(Data!$BR:$BR,MATCH(L159,Data!$A:$A,0),1)=0,"",INDEX(Data!$BR:$BR,MATCH(L159,Data!$A:$A,0),1)))</f>
        <v/>
      </c>
      <c r="L159" s="43" t="str" cm="1">
        <f t="array" aca="1" ref="L159" ca="1">IFERROR(_xlfn.SINGLE(INDEX(Data!$A$1:L$1009,_xlfn.AGGREGATE(15,6,(OFFSET(Data!$A$1,0,MATCH(L$6,Data!$1:$1,0)-1,1000,1)=IF(L$7="","Yes",L$7))/(OFFSET(Data!$A$1,0,MATCH(L$6,Data!$1:$1,0)-1,1000,1)=IF(L$7="","Yes",L$7))*ROW(Data!$C$1:$C$1009),ROW(L159)-ROW(L$7)),1)),"")</f>
        <v/>
      </c>
      <c r="M159" s="43" t="str">
        <f ca="1">IF(N159="","",IF(INDEX(Data!$BR:$BR,MATCH(N159,Data!$A:$A,0),1)=0,"",INDEX(Data!$BR:$BR,MATCH(N159,Data!$A:$A,0),1)))</f>
        <v/>
      </c>
      <c r="N159" s="43" t="str" cm="1">
        <f t="array" aca="1" ref="N159" ca="1">IFERROR(_xlfn.SINGLE(INDEX(Data!$A$1:N$1009,_xlfn.AGGREGATE(15,6,(OFFSET(Data!$A$1,0,MATCH(N$6,Data!$1:$1,0)-1,1000,1)=IF(N$7="","Yes",N$7))/(OFFSET(Data!$A$1,0,MATCH(N$6,Data!$1:$1,0)-1,1000,1)=IF(N$7="","Yes",N$7))*ROW(Data!$C$1:$C$1009),ROW(N159)-ROW(N$7)),1)),"")</f>
        <v/>
      </c>
      <c r="O159" s="43" t="str">
        <f ca="1">IF(P159="","",IF(INDEX(Data!$BR:$BR,MATCH(P159,Data!$A:$A,0),1)=0,"",INDEX(Data!$BR:$BR,MATCH(P159,Data!$A:$A,0),1)))</f>
        <v/>
      </c>
      <c r="P159" s="43" t="str" cm="1">
        <f t="array" aca="1" ref="P159" ca="1">IFERROR(_xlfn.SINGLE(INDEX(Data!$A$1:Q$1009,_xlfn.AGGREGATE(15,6,(OFFSET(Data!$A$1,0,MATCH(P$6,Data!$1:$1,0)-1,1000,1)=IF(P$7="","Yes",P$7))/(OFFSET(Data!$A$1,0,MATCH(P$6,Data!$1:$1,0)-1,1000,1)=IF(P$7="","Yes",P$7))*ROW(Data!$C$1:$C$1009),ROW(P159)-ROW(P$7)),1)),"")</f>
        <v/>
      </c>
      <c r="Q159" s="43" t="str">
        <f ca="1">IF(R159="","",IF(INDEX(Data!$BR:$BR,MATCH(R159,Data!$A:$A,0),1)=0,"",INDEX(Data!$BR:$BR,MATCH(R159,Data!$A:$A,0),1)))</f>
        <v/>
      </c>
      <c r="R159" s="43" t="str" cm="1">
        <f t="array" aca="1" ref="R159" ca="1">IFERROR(_xlfn.SINGLE(INDEX(Data!$A$1:R$1009,_xlfn.AGGREGATE(15,6,(OFFSET(Data!$A$1,0,MATCH(R$6,Data!$1:$1,0)-1,1000,1)=IF(R$7="","Yes",R$7))/(OFFSET(Data!$A$1,0,MATCH(R$6,Data!$1:$1,0)-1,1000,1)=IF(R$7="","Yes",R$7))*ROW(Data!$C$1:$C$1009),ROW(R159)-ROW(R$7)),1)),"")</f>
        <v/>
      </c>
      <c r="S159" s="43" t="str">
        <f ca="1">IF(T159="","",IF(INDEX(Data!$BR:$BR,MATCH(T159,Data!$A:$A,0),1)=0,"",INDEX(Data!$BR:$BR,MATCH(T159,Data!$A:$A,0),1)))</f>
        <v/>
      </c>
      <c r="T159" s="43" t="str" cm="1">
        <f t="array" aca="1" ref="T159" ca="1">IFERROR(_xlfn.SINGLE(INDEX(Data!$A$1:S$1009,_xlfn.AGGREGATE(15,6,(OFFSET(Data!$A$1,0,MATCH(T$6,Data!$1:$1,0)-1,1000,1)=IF(T$7="","Yes",T$7))/(OFFSET(Data!$A$1,0,MATCH(T$6,Data!$1:$1,0)-1,1000,1)=IF(T$7="","Yes",T$7))*ROW(Data!$C$1:$C$1009),ROW(T159)-ROW(T$7)),1)),"")</f>
        <v/>
      </c>
      <c r="U159" s="43" t="str">
        <f ca="1">IF(V159="","",IF(INDEX(Data!$BR:$BR,MATCH(V159,Data!$A:$A,0),1)=0,"",INDEX(Data!$BR:$BR,MATCH(V159,Data!$A:$A,0),1)))</f>
        <v/>
      </c>
      <c r="V159" s="43" t="str" cm="1">
        <f t="array" aca="1" ref="V159" ca="1">IFERROR(_xlfn.SINGLE(INDEX(Data!$A$1:T$1009,_xlfn.AGGREGATE(15,6,(OFFSET(Data!$A$1,0,MATCH(V$6,Data!$1:$1,0)-1,1000,1)=IF(V$7="","Yes",V$7))/(OFFSET(Data!$A$1,0,MATCH(V$6,Data!$1:$1,0)-1,1000,1)=IF(V$7="","Yes",V$7))*ROW(Data!$C$1:$C$1009),ROW(V159)-ROW(V$7)),1)),"")</f>
        <v>Univision East</v>
      </c>
      <c r="W159" s="43" t="str">
        <f ca="1">IF(X159="","",IF(INDEX(Data!$BR:$BR,MATCH(X159,Data!$A:$A,0),1)=0,"",INDEX(Data!$BR:$BR,MATCH(X159,Data!$A:$A,0),1)))</f>
        <v/>
      </c>
      <c r="X159" s="43" t="str" cm="1">
        <f t="array" aca="1" ref="X159" ca="1">IFERROR(_xlfn.SINGLE(INDEX(Data!$A$1:Y$1009,_xlfn.AGGREGATE(15,6,(OFFSET(Data!$A$1,0,MATCH(X$6,Data!$1:$1,0)-1,1000,1)=IF(X$7="","Yes",X$7))/(OFFSET(Data!$A$1,0,MATCH(X$6,Data!$1:$1,0)-1,1000,1)=IF(X$7="","Yes",X$7))*ROW(Data!$C$1:$C$1009),ROW(X159)-ROW(X$7)),1)),"")</f>
        <v/>
      </c>
      <c r="Y159" s="43" t="str">
        <f ca="1">IF(Z159="","",IF(INDEX(Data!$BR:$BR,MATCH(Z159,Data!$A:$A,0),1)=0,"",INDEX(Data!$BR:$BR,MATCH(Z159,Data!$A:$A,0),1)))</f>
        <v/>
      </c>
      <c r="Z159" s="43" t="str" cm="1">
        <f t="array" aca="1" ref="Z159" ca="1">IFERROR(_xlfn.SINGLE(INDEX(Data!$A$1:AA$1009,_xlfn.AGGREGATE(15,6,(OFFSET(Data!$A$1,0,MATCH(Z$6,Data!$1:$1,0)-1,1000,1)=IF(Z$7="","Yes",Z$7))/(OFFSET(Data!$A$1,0,MATCH(Z$6,Data!$1:$1,0)-1,1000,1)=IF(Z$7="","Yes",Z$7))*ROW(Data!$C$1:$C$1009),ROW(Z159)-ROW(Z$7)),1)),"")</f>
        <v/>
      </c>
      <c r="AA159" s="43" t="str">
        <f ca="1">IF(AB159="","",IF(INDEX(Data!$BR:$BR,MATCH(AB159,Data!$A:$A,0),1)=0,"",INDEX(Data!$BR:$BR,MATCH(AB159,Data!$A:$A,0),1)))</f>
        <v/>
      </c>
      <c r="AB159" s="43" t="str" cm="1">
        <f t="array" aca="1" ref="AB159" ca="1">IFERROR(_xlfn.SINGLE(INDEX(Data!$A$1:AC$1009,_xlfn.AGGREGATE(15,6,(OFFSET(Data!$A$1,0,MATCH(AB$6,Data!$1:$1,0)-1,1000,1)=IF(AB$7="","Yes",AB$7))/(OFFSET(Data!$A$1,0,MATCH(AB$6,Data!$1:$1,0)-1,1000,1)=IF(AB$7="","Yes",AB$7))*ROW(Data!$C$1:$C$1009),ROW(AB159)-ROW(AB$7)),1)),"")</f>
        <v/>
      </c>
      <c r="AC159" s="43" t="str">
        <f ca="1">IF(AD159="","",IF(INDEX(Data!$BR:$BR,MATCH(AD159,Data!$A:$A,0),1)=0,"",INDEX(Data!$BR:$BR,MATCH(AD159,Data!$A:$A,0),1)))</f>
        <v/>
      </c>
      <c r="AD159" s="43" t="str" cm="1">
        <f t="array" aca="1" ref="AD159" ca="1">IFERROR(_xlfn.SINGLE(INDEX(Data!$A$1:AE$1009,_xlfn.AGGREGATE(15,6,(OFFSET(Data!$A$1,0,MATCH(AD$6,Data!$1:$1,0)-1,1000,1)=IF(AD$7="","Yes",AD$7))/(OFFSET(Data!$A$1,0,MATCH(AD$6,Data!$1:$1,0)-1,1000,1)=IF(AD$7="","Yes",AD$7))*ROW(Data!$C$1:$C$1009),ROW(AD159)-ROW(AD$7)),1)),"")</f>
        <v/>
      </c>
      <c r="AE159" s="43" t="str">
        <f ca="1">IF(AF159="","",IF(INDEX(Data!$BR:$BR,MATCH(AF159,Data!$A:$A,0),1)=0,"",INDEX(Data!$BR:$BR,MATCH(AF159,Data!$A:$A,0),1)))</f>
        <v/>
      </c>
      <c r="AF159" s="43" t="str" cm="1">
        <f t="array" aca="1" ref="AF159" ca="1">IFERROR(_xlfn.SINGLE(INDEX(Data!$A$1:AM$1009,_xlfn.AGGREGATE(15,6,(OFFSET(Data!$A$1,0,MATCH(AF$6,Data!$1:$1,0)-1,1000,1)=IF(AF$7="","Yes",AF$7))/(OFFSET(Data!$A$1,0,MATCH(AF$6,Data!$1:$1,0)-1,1000,1)=IF(AF$7="","Yes",AF$7))*ROW(Data!$C$1:$C$1009),ROW(AF159)-ROW(AF$7)),1)),"")</f>
        <v/>
      </c>
      <c r="AG159" s="43" t="str">
        <f ca="1">IF(AH159="","",IF(INDEX(Data!$BR:$BR,MATCH(AH159,Data!$A:$A,0),1)=0,"",INDEX(Data!$BR:$BR,MATCH(AH159,Data!$A:$A,0),1)))</f>
        <v/>
      </c>
      <c r="AH159" s="43" t="str" cm="1">
        <f t="array" aca="1" ref="AH159" ca="1">IFERROR(_xlfn.SINGLE(INDEX(Data!$A$1:AO$1009,_xlfn.AGGREGATE(15,6,(OFFSET(Data!$A$1,0,MATCH(AH$6,Data!$1:$1,0)-1,1000,1)=IF(AH$7="","Yes",AH$7))/(OFFSET(Data!$A$1,0,MATCH(AH$6,Data!$1:$1,0)-1,1000,1)=IF(AH$7="","Yes",AH$7))*ROW(Data!$C$1:$C$1009),ROW(AH159)-ROW(AH$7)),1)),"")</f>
        <v/>
      </c>
      <c r="AI159" s="43" t="str">
        <f ca="1">IF(AJ159="","",IF(INDEX(Data!$BR:$BR,MATCH(AJ159,Data!$A:$A,0),1)=0,"",INDEX(Data!$BR:$BR,MATCH(AJ159,Data!$A:$A,0),1)))</f>
        <v/>
      </c>
      <c r="AJ159" s="43" t="str" cm="1">
        <f t="array" aca="1" ref="AJ159" ca="1">IFERROR(_xlfn.SINGLE(INDEX(Data!$A$1:AQ$1009,_xlfn.AGGREGATE(15,6,(OFFSET(Data!$A$1,0,MATCH(AJ$6,Data!$1:$1,0)-1,1000,1)=IF(AJ$7="","Yes",AJ$7))/(OFFSET(Data!$A$1,0,MATCH(AJ$6,Data!$1:$1,0)-1,1000,1)=IF(AJ$7="","Yes",AJ$7))*ROW(Data!$C$1:$C$1009),ROW(AJ159)-ROW(AJ$7)),1)),"")</f>
        <v/>
      </c>
      <c r="AK159" s="43" t="str">
        <f ca="1">IF(AL159="","",IF(INDEX(Data!$BR:$BR,MATCH(AL159,Data!$A:$A,0),1)=0,"",INDEX(Data!$BR:$BR,MATCH(AL159,Data!$A:$A,0),1)))</f>
        <v/>
      </c>
      <c r="AL159" s="43" t="str" cm="1">
        <f t="array" aca="1" ref="AL159" ca="1">IFERROR(_xlfn.SINGLE(INDEX(Data!$A$1:AS$1009,_xlfn.AGGREGATE(15,6,(OFFSET(Data!$A$1,0,MATCH(AL$6,Data!$1:$1,0)-1,1000,1)=IF(AL$7="","Yes",AL$7))/(OFFSET(Data!$A$1,0,MATCH(AL$6,Data!$1:$1,0)-1,1000,1)=IF(AL$7="","Yes",AL$7))*ROW(Data!$C$1:$C$1009),ROW(AL159)-ROW(AL$7)),1)),"")</f>
        <v/>
      </c>
      <c r="AM159" s="43" t="str">
        <f ca="1">IF(AN159="","",IF(INDEX(Data!$BR:$BR,MATCH(AN159,Data!$A:$A,0),1)=0,"",INDEX(Data!$BR:$BR,MATCH(AN159,Data!$A:$A,0),1)))</f>
        <v/>
      </c>
      <c r="AN159" s="43" t="str" cm="1">
        <f t="array" aca="1" ref="AN159" ca="1">IFERROR(_xlfn.SINGLE(INDEX(Data!$A$1:AU$1009,_xlfn.AGGREGATE(15,6,(OFFSET(Data!$A$1,0,MATCH(AN$6,Data!$1:$1,0)-1,1000,1)=IF(AN$7="","Yes",AN$7))/(OFFSET(Data!$A$1,0,MATCH(AN$6,Data!$1:$1,0)-1,1000,1)=IF(AN$7="","Yes",AN$7))*ROW(Data!$C$1:$C$1009),ROW(AN159)-ROW(AN$7)),1)),"")</f>
        <v/>
      </c>
    </row>
    <row r="160" spans="1:40" x14ac:dyDescent="0.4">
      <c r="A160" s="43" t="str">
        <f ca="1">IF(B160="","",IF(INDEX(Data!$BR:$BR,MATCH(B160,Data!$A:$A,0),1)=0,"",INDEX(Data!$BR:$BR,MATCH(B160,Data!$A:$A,0),1)))</f>
        <v/>
      </c>
      <c r="B160" s="43" t="str" cm="1">
        <f t="array" aca="1" ref="B160" ca="1">IFERROR(_xlfn.SINGLE(INDEX(Data!A$1:$A$1007,_xlfn.AGGREGATE(15,6,(OFFSET(Data!$A$1,0,MATCH(B$6,Data!$1:$1,0)-1,1000,1)=IF(B$7="","Yes",B$7))/(OFFSET(Data!$A$1,0,MATCH(B$6,Data!$1:$1,0)-1,1000,1)=IF(B$7="","Yes",B$7))*ROW(Data!$C$1:$C$1007),ROW(B160)-ROW(B$7)),1)),"")</f>
        <v/>
      </c>
      <c r="C160" s="43" t="str">
        <f ca="1">IF(D160="","",IF(INDEX(Data!$BR:$BR,MATCH(D160,Data!$A:$A,0),1)=0,"",INDEX(Data!$BR:$BR,MATCH(D160,Data!$A:$A,0),1)))</f>
        <v/>
      </c>
      <c r="D160" s="43" t="str" cm="1">
        <f t="array" aca="1" ref="D160" ca="1">IFERROR(_xlfn.SINGLE(INDEX(Data!$A$1:C$1007,_xlfn.AGGREGATE(15,6,(OFFSET(Data!$A$1,0,MATCH(D$6,Data!$1:$1,0)-1,1000,1)=IF(D$7="","Yes",D$7))/(OFFSET(Data!$A$1,0,MATCH(D$6,Data!$1:$1,0)-1,1000,1)=IF(D$7="","Yes",D$7))*ROW(Data!$C$1:$C$1007),ROW(D160)-ROW(D$7)),1)),"")</f>
        <v/>
      </c>
      <c r="E160" s="43" t="str">
        <f ca="1">IF(F160="","",IF(INDEX(Data!$BR:$BR,MATCH(F160,Data!$A:$A,0),1)=0,"",INDEX(Data!$BR:$BR,MATCH(F160,Data!$A:$A,0),1)))</f>
        <v/>
      </c>
      <c r="F160" s="43" t="str" cm="1">
        <f t="array" aca="1" ref="F160" ca="1">IFERROR(_xlfn.SINGLE(INDEX(Data!$A$1:E$1009,_xlfn.AGGREGATE(15,6,(OFFSET(Data!$A$1,0,MATCH(F$6,Data!$1:$1,0)-1,1000,1)=IF(F$7="","Yes",F$7))/(OFFSET(Data!$A$1,0,MATCH(F$6,Data!$1:$1,0)-1,1000,1)=IF(F$7="","Yes",F$7))*ROW(Data!$C$1:$C$1009),ROW(F160)-ROW(F$7)),1)),"")</f>
        <v/>
      </c>
      <c r="G160" s="43" t="str">
        <f ca="1">IF(H160="","",IF(INDEX(Data!$BR:$BR,MATCH(H160,Data!$A:$A,0),1)=0,"",INDEX(Data!$BR:$BR,MATCH(H160,Data!$A:$A,0),1)))</f>
        <v/>
      </c>
      <c r="H160" s="43" t="str" cm="1">
        <f t="array" aca="1" ref="H160" ca="1">IFERROR(_xlfn.SINGLE(INDEX(Data!$A$1:G$1009,_xlfn.AGGREGATE(15,6,(OFFSET(Data!$A$1,0,MATCH(H$6,Data!$1:$1,0)-1,1000,1)=IF(H$7="","Yes",H$7))/(OFFSET(Data!$A$1,0,MATCH(H$6,Data!$1:$1,0)-1,1000,1)=IF(H$7="","Yes",H$7))*ROW(Data!$C$1:$C$1009),ROW(H160)-ROW(H$7)),1)),"")</f>
        <v/>
      </c>
      <c r="I160" s="43" t="str">
        <f ca="1">IF(J160="","",IF(INDEX(Data!$BR:$BR,MATCH(J160,Data!$A:$A,0),1)=0,"",INDEX(Data!$BR:$BR,MATCH(J160,Data!$A:$A,0),1)))</f>
        <v/>
      </c>
      <c r="J160" s="43" t="str" cm="1">
        <f t="array" aca="1" ref="J160" ca="1">IFERROR(_xlfn.SINGLE(INDEX(Data!$A$1:J$1009,_xlfn.AGGREGATE(15,6,(OFFSET(Data!$A$1,0,MATCH(J$6,Data!$1:$1,0)-1,1000,1)=IF(J$7="","Yes",J$7))/(OFFSET(Data!$A$1,0,MATCH(J$6,Data!$1:$1,0)-1,1000,1)=IF(J$7="","Yes",J$7))*ROW(Data!$C$1:$C$1009),ROW(J160)-ROW(J$7)),1)),"")</f>
        <v/>
      </c>
      <c r="K160" s="43" t="str">
        <f ca="1">IF(L160="","",IF(INDEX(Data!$BR:$BR,MATCH(L160,Data!$A:$A,0),1)=0,"",INDEX(Data!$BR:$BR,MATCH(L160,Data!$A:$A,0),1)))</f>
        <v/>
      </c>
      <c r="L160" s="43" t="str" cm="1">
        <f t="array" aca="1" ref="L160" ca="1">IFERROR(_xlfn.SINGLE(INDEX(Data!$A$1:L$1009,_xlfn.AGGREGATE(15,6,(OFFSET(Data!$A$1,0,MATCH(L$6,Data!$1:$1,0)-1,1000,1)=IF(L$7="","Yes",L$7))/(OFFSET(Data!$A$1,0,MATCH(L$6,Data!$1:$1,0)-1,1000,1)=IF(L$7="","Yes",L$7))*ROW(Data!$C$1:$C$1009),ROW(L160)-ROW(L$7)),1)),"")</f>
        <v/>
      </c>
      <c r="M160" s="43" t="str">
        <f ca="1">IF(N160="","",IF(INDEX(Data!$BR:$BR,MATCH(N160,Data!$A:$A,0),1)=0,"",INDEX(Data!$BR:$BR,MATCH(N160,Data!$A:$A,0),1)))</f>
        <v/>
      </c>
      <c r="N160" s="43" t="str" cm="1">
        <f t="array" aca="1" ref="N160" ca="1">IFERROR(_xlfn.SINGLE(INDEX(Data!$A$1:N$1009,_xlfn.AGGREGATE(15,6,(OFFSET(Data!$A$1,0,MATCH(N$6,Data!$1:$1,0)-1,1000,1)=IF(N$7="","Yes",N$7))/(OFFSET(Data!$A$1,0,MATCH(N$6,Data!$1:$1,0)-1,1000,1)=IF(N$7="","Yes",N$7))*ROW(Data!$C$1:$C$1009),ROW(N160)-ROW(N$7)),1)),"")</f>
        <v/>
      </c>
      <c r="O160" s="43" t="str">
        <f ca="1">IF(P160="","",IF(INDEX(Data!$BR:$BR,MATCH(P160,Data!$A:$A,0),1)=0,"",INDEX(Data!$BR:$BR,MATCH(P160,Data!$A:$A,0),1)))</f>
        <v/>
      </c>
      <c r="P160" s="43" t="str" cm="1">
        <f t="array" aca="1" ref="P160" ca="1">IFERROR(_xlfn.SINGLE(INDEX(Data!$A$1:Q$1009,_xlfn.AGGREGATE(15,6,(OFFSET(Data!$A$1,0,MATCH(P$6,Data!$1:$1,0)-1,1000,1)=IF(P$7="","Yes",P$7))/(OFFSET(Data!$A$1,0,MATCH(P$6,Data!$1:$1,0)-1,1000,1)=IF(P$7="","Yes",P$7))*ROW(Data!$C$1:$C$1009),ROW(P160)-ROW(P$7)),1)),"")</f>
        <v/>
      </c>
      <c r="Q160" s="43" t="str">
        <f ca="1">IF(R160="","",IF(INDEX(Data!$BR:$BR,MATCH(R160,Data!$A:$A,0),1)=0,"",INDEX(Data!$BR:$BR,MATCH(R160,Data!$A:$A,0),1)))</f>
        <v/>
      </c>
      <c r="R160" s="43" t="str" cm="1">
        <f t="array" aca="1" ref="R160" ca="1">IFERROR(_xlfn.SINGLE(INDEX(Data!$A$1:R$1009,_xlfn.AGGREGATE(15,6,(OFFSET(Data!$A$1,0,MATCH(R$6,Data!$1:$1,0)-1,1000,1)=IF(R$7="","Yes",R$7))/(OFFSET(Data!$A$1,0,MATCH(R$6,Data!$1:$1,0)-1,1000,1)=IF(R$7="","Yes",R$7))*ROW(Data!$C$1:$C$1009),ROW(R160)-ROW(R$7)),1)),"")</f>
        <v/>
      </c>
      <c r="S160" s="43" t="str">
        <f ca="1">IF(T160="","",IF(INDEX(Data!$BR:$BR,MATCH(T160,Data!$A:$A,0),1)=0,"",INDEX(Data!$BR:$BR,MATCH(T160,Data!$A:$A,0),1)))</f>
        <v/>
      </c>
      <c r="T160" s="43" t="str" cm="1">
        <f t="array" aca="1" ref="T160" ca="1">IFERROR(_xlfn.SINGLE(INDEX(Data!$A$1:S$1009,_xlfn.AGGREGATE(15,6,(OFFSET(Data!$A$1,0,MATCH(T$6,Data!$1:$1,0)-1,1000,1)=IF(T$7="","Yes",T$7))/(OFFSET(Data!$A$1,0,MATCH(T$6,Data!$1:$1,0)-1,1000,1)=IF(T$7="","Yes",T$7))*ROW(Data!$C$1:$C$1009),ROW(T160)-ROW(T$7)),1)),"")</f>
        <v/>
      </c>
      <c r="U160" s="43" t="str">
        <f ca="1">IF(V160="","",IF(INDEX(Data!$BR:$BR,MATCH(V160,Data!$A:$A,0),1)=0,"",INDEX(Data!$BR:$BR,MATCH(V160,Data!$A:$A,0),1)))</f>
        <v/>
      </c>
      <c r="V160" s="43" t="str" cm="1">
        <f t="array" aca="1" ref="V160" ca="1">IFERROR(_xlfn.SINGLE(INDEX(Data!$A$1:T$1009,_xlfn.AGGREGATE(15,6,(OFFSET(Data!$A$1,0,MATCH(V$6,Data!$1:$1,0)-1,1000,1)=IF(V$7="","Yes",V$7))/(OFFSET(Data!$A$1,0,MATCH(V$6,Data!$1:$1,0)-1,1000,1)=IF(V$7="","Yes",V$7))*ROW(Data!$C$1:$C$1009),ROW(V160)-ROW(V$7)),1)),"")</f>
        <v>Up</v>
      </c>
      <c r="W160" s="43" t="str">
        <f ca="1">IF(X160="","",IF(INDEX(Data!$BR:$BR,MATCH(X160,Data!$A:$A,0),1)=0,"",INDEX(Data!$BR:$BR,MATCH(X160,Data!$A:$A,0),1)))</f>
        <v/>
      </c>
      <c r="X160" s="43" t="str" cm="1">
        <f t="array" aca="1" ref="X160" ca="1">IFERROR(_xlfn.SINGLE(INDEX(Data!$A$1:Y$1009,_xlfn.AGGREGATE(15,6,(OFFSET(Data!$A$1,0,MATCH(X$6,Data!$1:$1,0)-1,1000,1)=IF(X$7="","Yes",X$7))/(OFFSET(Data!$A$1,0,MATCH(X$6,Data!$1:$1,0)-1,1000,1)=IF(X$7="","Yes",X$7))*ROW(Data!$C$1:$C$1009),ROW(X160)-ROW(X$7)),1)),"")</f>
        <v/>
      </c>
      <c r="Y160" s="43" t="str">
        <f ca="1">IF(Z160="","",IF(INDEX(Data!$BR:$BR,MATCH(Z160,Data!$A:$A,0),1)=0,"",INDEX(Data!$BR:$BR,MATCH(Z160,Data!$A:$A,0),1)))</f>
        <v/>
      </c>
      <c r="Z160" s="43" t="str" cm="1">
        <f t="array" aca="1" ref="Z160" ca="1">IFERROR(_xlfn.SINGLE(INDEX(Data!$A$1:AA$1009,_xlfn.AGGREGATE(15,6,(OFFSET(Data!$A$1,0,MATCH(Z$6,Data!$1:$1,0)-1,1000,1)=IF(Z$7="","Yes",Z$7))/(OFFSET(Data!$A$1,0,MATCH(Z$6,Data!$1:$1,0)-1,1000,1)=IF(Z$7="","Yes",Z$7))*ROW(Data!$C$1:$C$1009),ROW(Z160)-ROW(Z$7)),1)),"")</f>
        <v/>
      </c>
      <c r="AA160" s="43" t="str">
        <f ca="1">IF(AB160="","",IF(INDEX(Data!$BR:$BR,MATCH(AB160,Data!$A:$A,0),1)=0,"",INDEX(Data!$BR:$BR,MATCH(AB160,Data!$A:$A,0),1)))</f>
        <v/>
      </c>
      <c r="AB160" s="43" t="str" cm="1">
        <f t="array" aca="1" ref="AB160" ca="1">IFERROR(_xlfn.SINGLE(INDEX(Data!$A$1:AC$1009,_xlfn.AGGREGATE(15,6,(OFFSET(Data!$A$1,0,MATCH(AB$6,Data!$1:$1,0)-1,1000,1)=IF(AB$7="","Yes",AB$7))/(OFFSET(Data!$A$1,0,MATCH(AB$6,Data!$1:$1,0)-1,1000,1)=IF(AB$7="","Yes",AB$7))*ROW(Data!$C$1:$C$1009),ROW(AB160)-ROW(AB$7)),1)),"")</f>
        <v/>
      </c>
      <c r="AC160" s="43" t="str">
        <f ca="1">IF(AD160="","",IF(INDEX(Data!$BR:$BR,MATCH(AD160,Data!$A:$A,0),1)=0,"",INDEX(Data!$BR:$BR,MATCH(AD160,Data!$A:$A,0),1)))</f>
        <v/>
      </c>
      <c r="AD160" s="43" t="str" cm="1">
        <f t="array" aca="1" ref="AD160" ca="1">IFERROR(_xlfn.SINGLE(INDEX(Data!$A$1:AE$1009,_xlfn.AGGREGATE(15,6,(OFFSET(Data!$A$1,0,MATCH(AD$6,Data!$1:$1,0)-1,1000,1)=IF(AD$7="","Yes",AD$7))/(OFFSET(Data!$A$1,0,MATCH(AD$6,Data!$1:$1,0)-1,1000,1)=IF(AD$7="","Yes",AD$7))*ROW(Data!$C$1:$C$1009),ROW(AD160)-ROW(AD$7)),1)),"")</f>
        <v/>
      </c>
      <c r="AE160" s="43" t="str">
        <f ca="1">IF(AF160="","",IF(INDEX(Data!$BR:$BR,MATCH(AF160,Data!$A:$A,0),1)=0,"",INDEX(Data!$BR:$BR,MATCH(AF160,Data!$A:$A,0),1)))</f>
        <v/>
      </c>
      <c r="AF160" s="43" t="str" cm="1">
        <f t="array" aca="1" ref="AF160" ca="1">IFERROR(_xlfn.SINGLE(INDEX(Data!$A$1:AM$1009,_xlfn.AGGREGATE(15,6,(OFFSET(Data!$A$1,0,MATCH(AF$6,Data!$1:$1,0)-1,1000,1)=IF(AF$7="","Yes",AF$7))/(OFFSET(Data!$A$1,0,MATCH(AF$6,Data!$1:$1,0)-1,1000,1)=IF(AF$7="","Yes",AF$7))*ROW(Data!$C$1:$C$1009),ROW(AF160)-ROW(AF$7)),1)),"")</f>
        <v/>
      </c>
      <c r="AG160" s="43" t="str">
        <f ca="1">IF(AH160="","",IF(INDEX(Data!$BR:$BR,MATCH(AH160,Data!$A:$A,0),1)=0,"",INDEX(Data!$BR:$BR,MATCH(AH160,Data!$A:$A,0),1)))</f>
        <v/>
      </c>
      <c r="AH160" s="43" t="str" cm="1">
        <f t="array" aca="1" ref="AH160" ca="1">IFERROR(_xlfn.SINGLE(INDEX(Data!$A$1:AO$1009,_xlfn.AGGREGATE(15,6,(OFFSET(Data!$A$1,0,MATCH(AH$6,Data!$1:$1,0)-1,1000,1)=IF(AH$7="","Yes",AH$7))/(OFFSET(Data!$A$1,0,MATCH(AH$6,Data!$1:$1,0)-1,1000,1)=IF(AH$7="","Yes",AH$7))*ROW(Data!$C$1:$C$1009),ROW(AH160)-ROW(AH$7)),1)),"")</f>
        <v/>
      </c>
      <c r="AI160" s="43" t="str">
        <f ca="1">IF(AJ160="","",IF(INDEX(Data!$BR:$BR,MATCH(AJ160,Data!$A:$A,0),1)=0,"",INDEX(Data!$BR:$BR,MATCH(AJ160,Data!$A:$A,0),1)))</f>
        <v/>
      </c>
      <c r="AJ160" s="43" t="str" cm="1">
        <f t="array" aca="1" ref="AJ160" ca="1">IFERROR(_xlfn.SINGLE(INDEX(Data!$A$1:AQ$1009,_xlfn.AGGREGATE(15,6,(OFFSET(Data!$A$1,0,MATCH(AJ$6,Data!$1:$1,0)-1,1000,1)=IF(AJ$7="","Yes",AJ$7))/(OFFSET(Data!$A$1,0,MATCH(AJ$6,Data!$1:$1,0)-1,1000,1)=IF(AJ$7="","Yes",AJ$7))*ROW(Data!$C$1:$C$1009),ROW(AJ160)-ROW(AJ$7)),1)),"")</f>
        <v/>
      </c>
      <c r="AK160" s="43" t="str">
        <f ca="1">IF(AL160="","",IF(INDEX(Data!$BR:$BR,MATCH(AL160,Data!$A:$A,0),1)=0,"",INDEX(Data!$BR:$BR,MATCH(AL160,Data!$A:$A,0),1)))</f>
        <v/>
      </c>
      <c r="AL160" s="43" t="str" cm="1">
        <f t="array" aca="1" ref="AL160" ca="1">IFERROR(_xlfn.SINGLE(INDEX(Data!$A$1:AS$1009,_xlfn.AGGREGATE(15,6,(OFFSET(Data!$A$1,0,MATCH(AL$6,Data!$1:$1,0)-1,1000,1)=IF(AL$7="","Yes",AL$7))/(OFFSET(Data!$A$1,0,MATCH(AL$6,Data!$1:$1,0)-1,1000,1)=IF(AL$7="","Yes",AL$7))*ROW(Data!$C$1:$C$1009),ROW(AL160)-ROW(AL$7)),1)),"")</f>
        <v/>
      </c>
      <c r="AM160" s="43" t="str">
        <f ca="1">IF(AN160="","",IF(INDEX(Data!$BR:$BR,MATCH(AN160,Data!$A:$A,0),1)=0,"",INDEX(Data!$BR:$BR,MATCH(AN160,Data!$A:$A,0),1)))</f>
        <v/>
      </c>
      <c r="AN160" s="43" t="str" cm="1">
        <f t="array" aca="1" ref="AN160" ca="1">IFERROR(_xlfn.SINGLE(INDEX(Data!$A$1:AU$1009,_xlfn.AGGREGATE(15,6,(OFFSET(Data!$A$1,0,MATCH(AN$6,Data!$1:$1,0)-1,1000,1)=IF(AN$7="","Yes",AN$7))/(OFFSET(Data!$A$1,0,MATCH(AN$6,Data!$1:$1,0)-1,1000,1)=IF(AN$7="","Yes",AN$7))*ROW(Data!$C$1:$C$1009),ROW(AN160)-ROW(AN$7)),1)),"")</f>
        <v/>
      </c>
    </row>
    <row r="161" spans="1:40" x14ac:dyDescent="0.4">
      <c r="A161" s="43" t="str">
        <f ca="1">IF(B161="","",IF(INDEX(Data!$BR:$BR,MATCH(B161,Data!$A:$A,0),1)=0,"",INDEX(Data!$BR:$BR,MATCH(B161,Data!$A:$A,0),1)))</f>
        <v/>
      </c>
      <c r="B161" s="43" t="str" cm="1">
        <f t="array" aca="1" ref="B161" ca="1">IFERROR(_xlfn.SINGLE(INDEX(Data!A$1:$A$1007,_xlfn.AGGREGATE(15,6,(OFFSET(Data!$A$1,0,MATCH(B$6,Data!$1:$1,0)-1,1000,1)=IF(B$7="","Yes",B$7))/(OFFSET(Data!$A$1,0,MATCH(B$6,Data!$1:$1,0)-1,1000,1)=IF(B$7="","Yes",B$7))*ROW(Data!$C$1:$C$1007),ROW(B161)-ROW(B$7)),1)),"")</f>
        <v/>
      </c>
      <c r="C161" s="43" t="str">
        <f ca="1">IF(D161="","",IF(INDEX(Data!$BR:$BR,MATCH(D161,Data!$A:$A,0),1)=0,"",INDEX(Data!$BR:$BR,MATCH(D161,Data!$A:$A,0),1)))</f>
        <v/>
      </c>
      <c r="D161" s="43" t="str" cm="1">
        <f t="array" aca="1" ref="D161" ca="1">IFERROR(_xlfn.SINGLE(INDEX(Data!$A$1:C$1007,_xlfn.AGGREGATE(15,6,(OFFSET(Data!$A$1,0,MATCH(D$6,Data!$1:$1,0)-1,1000,1)=IF(D$7="","Yes",D$7))/(OFFSET(Data!$A$1,0,MATCH(D$6,Data!$1:$1,0)-1,1000,1)=IF(D$7="","Yes",D$7))*ROW(Data!$C$1:$C$1007),ROW(D161)-ROW(D$7)),1)),"")</f>
        <v/>
      </c>
      <c r="E161" s="43" t="str">
        <f ca="1">IF(F161="","",IF(INDEX(Data!$BR:$BR,MATCH(F161,Data!$A:$A,0),1)=0,"",INDEX(Data!$BR:$BR,MATCH(F161,Data!$A:$A,0),1)))</f>
        <v/>
      </c>
      <c r="F161" s="43" t="str" cm="1">
        <f t="array" aca="1" ref="F161" ca="1">IFERROR(_xlfn.SINGLE(INDEX(Data!$A$1:E$1009,_xlfn.AGGREGATE(15,6,(OFFSET(Data!$A$1,0,MATCH(F$6,Data!$1:$1,0)-1,1000,1)=IF(F$7="","Yes",F$7))/(OFFSET(Data!$A$1,0,MATCH(F$6,Data!$1:$1,0)-1,1000,1)=IF(F$7="","Yes",F$7))*ROW(Data!$C$1:$C$1009),ROW(F161)-ROW(F$7)),1)),"")</f>
        <v/>
      </c>
      <c r="G161" s="43" t="str">
        <f ca="1">IF(H161="","",IF(INDEX(Data!$BR:$BR,MATCH(H161,Data!$A:$A,0),1)=0,"",INDEX(Data!$BR:$BR,MATCH(H161,Data!$A:$A,0),1)))</f>
        <v/>
      </c>
      <c r="H161" s="43" t="str" cm="1">
        <f t="array" aca="1" ref="H161" ca="1">IFERROR(_xlfn.SINGLE(INDEX(Data!$A$1:G$1009,_xlfn.AGGREGATE(15,6,(OFFSET(Data!$A$1,0,MATCH(H$6,Data!$1:$1,0)-1,1000,1)=IF(H$7="","Yes",H$7))/(OFFSET(Data!$A$1,0,MATCH(H$6,Data!$1:$1,0)-1,1000,1)=IF(H$7="","Yes",H$7))*ROW(Data!$C$1:$C$1009),ROW(H161)-ROW(H$7)),1)),"")</f>
        <v/>
      </c>
      <c r="I161" s="43" t="str">
        <f ca="1">IF(J161="","",IF(INDEX(Data!$BR:$BR,MATCH(J161,Data!$A:$A,0),1)=0,"",INDEX(Data!$BR:$BR,MATCH(J161,Data!$A:$A,0),1)))</f>
        <v/>
      </c>
      <c r="J161" s="43" t="str" cm="1">
        <f t="array" aca="1" ref="J161" ca="1">IFERROR(_xlfn.SINGLE(INDEX(Data!$A$1:J$1009,_xlfn.AGGREGATE(15,6,(OFFSET(Data!$A$1,0,MATCH(J$6,Data!$1:$1,0)-1,1000,1)=IF(J$7="","Yes",J$7))/(OFFSET(Data!$A$1,0,MATCH(J$6,Data!$1:$1,0)-1,1000,1)=IF(J$7="","Yes",J$7))*ROW(Data!$C$1:$C$1009),ROW(J161)-ROW(J$7)),1)),"")</f>
        <v/>
      </c>
      <c r="K161" s="43" t="str">
        <f ca="1">IF(L161="","",IF(INDEX(Data!$BR:$BR,MATCH(L161,Data!$A:$A,0),1)=0,"",INDEX(Data!$BR:$BR,MATCH(L161,Data!$A:$A,0),1)))</f>
        <v/>
      </c>
      <c r="L161" s="43" t="str" cm="1">
        <f t="array" aca="1" ref="L161" ca="1">IFERROR(_xlfn.SINGLE(INDEX(Data!$A$1:L$1009,_xlfn.AGGREGATE(15,6,(OFFSET(Data!$A$1,0,MATCH(L$6,Data!$1:$1,0)-1,1000,1)=IF(L$7="","Yes",L$7))/(OFFSET(Data!$A$1,0,MATCH(L$6,Data!$1:$1,0)-1,1000,1)=IF(L$7="","Yes",L$7))*ROW(Data!$C$1:$C$1009),ROW(L161)-ROW(L$7)),1)),"")</f>
        <v/>
      </c>
      <c r="M161" s="43" t="str">
        <f ca="1">IF(N161="","",IF(INDEX(Data!$BR:$BR,MATCH(N161,Data!$A:$A,0),1)=0,"",INDEX(Data!$BR:$BR,MATCH(N161,Data!$A:$A,0),1)))</f>
        <v/>
      </c>
      <c r="N161" s="43" t="str" cm="1">
        <f t="array" aca="1" ref="N161" ca="1">IFERROR(_xlfn.SINGLE(INDEX(Data!$A$1:N$1009,_xlfn.AGGREGATE(15,6,(OFFSET(Data!$A$1,0,MATCH(N$6,Data!$1:$1,0)-1,1000,1)=IF(N$7="","Yes",N$7))/(OFFSET(Data!$A$1,0,MATCH(N$6,Data!$1:$1,0)-1,1000,1)=IF(N$7="","Yes",N$7))*ROW(Data!$C$1:$C$1009),ROW(N161)-ROW(N$7)),1)),"")</f>
        <v/>
      </c>
      <c r="O161" s="43" t="str">
        <f ca="1">IF(P161="","",IF(INDEX(Data!$BR:$BR,MATCH(P161,Data!$A:$A,0),1)=0,"",INDEX(Data!$BR:$BR,MATCH(P161,Data!$A:$A,0),1)))</f>
        <v/>
      </c>
      <c r="P161" s="43" t="str" cm="1">
        <f t="array" aca="1" ref="P161" ca="1">IFERROR(_xlfn.SINGLE(INDEX(Data!$A$1:Q$1009,_xlfn.AGGREGATE(15,6,(OFFSET(Data!$A$1,0,MATCH(P$6,Data!$1:$1,0)-1,1000,1)=IF(P$7="","Yes",P$7))/(OFFSET(Data!$A$1,0,MATCH(P$6,Data!$1:$1,0)-1,1000,1)=IF(P$7="","Yes",P$7))*ROW(Data!$C$1:$C$1009),ROW(P161)-ROW(P$7)),1)),"")</f>
        <v/>
      </c>
      <c r="Q161" s="43" t="str">
        <f ca="1">IF(R161="","",IF(INDEX(Data!$BR:$BR,MATCH(R161,Data!$A:$A,0),1)=0,"",INDEX(Data!$BR:$BR,MATCH(R161,Data!$A:$A,0),1)))</f>
        <v/>
      </c>
      <c r="R161" s="43" t="str" cm="1">
        <f t="array" aca="1" ref="R161" ca="1">IFERROR(_xlfn.SINGLE(INDEX(Data!$A$1:R$1009,_xlfn.AGGREGATE(15,6,(OFFSET(Data!$A$1,0,MATCH(R$6,Data!$1:$1,0)-1,1000,1)=IF(R$7="","Yes",R$7))/(OFFSET(Data!$A$1,0,MATCH(R$6,Data!$1:$1,0)-1,1000,1)=IF(R$7="","Yes",R$7))*ROW(Data!$C$1:$C$1009),ROW(R161)-ROW(R$7)),1)),"")</f>
        <v/>
      </c>
      <c r="S161" s="43" t="str">
        <f ca="1">IF(T161="","",IF(INDEX(Data!$BR:$BR,MATCH(T161,Data!$A:$A,0),1)=0,"",INDEX(Data!$BR:$BR,MATCH(T161,Data!$A:$A,0),1)))</f>
        <v/>
      </c>
      <c r="T161" s="43" t="str" cm="1">
        <f t="array" aca="1" ref="T161" ca="1">IFERROR(_xlfn.SINGLE(INDEX(Data!$A$1:S$1009,_xlfn.AGGREGATE(15,6,(OFFSET(Data!$A$1,0,MATCH(T$6,Data!$1:$1,0)-1,1000,1)=IF(T$7="","Yes",T$7))/(OFFSET(Data!$A$1,0,MATCH(T$6,Data!$1:$1,0)-1,1000,1)=IF(T$7="","Yes",T$7))*ROW(Data!$C$1:$C$1009),ROW(T161)-ROW(T$7)),1)),"")</f>
        <v/>
      </c>
      <c r="U161" s="43" t="str">
        <f ca="1">IF(V161="","",IF(INDEX(Data!$BR:$BR,MATCH(V161,Data!$A:$A,0),1)=0,"",INDEX(Data!$BR:$BR,MATCH(V161,Data!$A:$A,0),1)))</f>
        <v/>
      </c>
      <c r="V161" s="43" t="str" cm="1">
        <f t="array" aca="1" ref="V161" ca="1">IFERROR(_xlfn.SINGLE(INDEX(Data!$A$1:T$1009,_xlfn.AGGREGATE(15,6,(OFFSET(Data!$A$1,0,MATCH(V$6,Data!$1:$1,0)-1,1000,1)=IF(V$7="","Yes",V$7))/(OFFSET(Data!$A$1,0,MATCH(V$6,Data!$1:$1,0)-1,1000,1)=IF(V$7="","Yes",V$7))*ROW(Data!$C$1:$C$1009),ROW(V161)-ROW(V$7)),1)),"")</f>
        <v>USA Network</v>
      </c>
      <c r="W161" s="43" t="str">
        <f ca="1">IF(X161="","",IF(INDEX(Data!$BR:$BR,MATCH(X161,Data!$A:$A,0),1)=0,"",INDEX(Data!$BR:$BR,MATCH(X161,Data!$A:$A,0),1)))</f>
        <v/>
      </c>
      <c r="X161" s="43" t="str" cm="1">
        <f t="array" aca="1" ref="X161" ca="1">IFERROR(_xlfn.SINGLE(INDEX(Data!$A$1:Y$1009,_xlfn.AGGREGATE(15,6,(OFFSET(Data!$A$1,0,MATCH(X$6,Data!$1:$1,0)-1,1000,1)=IF(X$7="","Yes",X$7))/(OFFSET(Data!$A$1,0,MATCH(X$6,Data!$1:$1,0)-1,1000,1)=IF(X$7="","Yes",X$7))*ROW(Data!$C$1:$C$1009),ROW(X161)-ROW(X$7)),1)),"")</f>
        <v/>
      </c>
      <c r="Y161" s="43" t="str">
        <f ca="1">IF(Z161="","",IF(INDEX(Data!$BR:$BR,MATCH(Z161,Data!$A:$A,0),1)=0,"",INDEX(Data!$BR:$BR,MATCH(Z161,Data!$A:$A,0),1)))</f>
        <v/>
      </c>
      <c r="Z161" s="43" t="str" cm="1">
        <f t="array" aca="1" ref="Z161" ca="1">IFERROR(_xlfn.SINGLE(INDEX(Data!$A$1:AA$1009,_xlfn.AGGREGATE(15,6,(OFFSET(Data!$A$1,0,MATCH(Z$6,Data!$1:$1,0)-1,1000,1)=IF(Z$7="","Yes",Z$7))/(OFFSET(Data!$A$1,0,MATCH(Z$6,Data!$1:$1,0)-1,1000,1)=IF(Z$7="","Yes",Z$7))*ROW(Data!$C$1:$C$1009),ROW(Z161)-ROW(Z$7)),1)),"")</f>
        <v/>
      </c>
      <c r="AA161" s="43" t="str">
        <f ca="1">IF(AB161="","",IF(INDEX(Data!$BR:$BR,MATCH(AB161,Data!$A:$A,0),1)=0,"",INDEX(Data!$BR:$BR,MATCH(AB161,Data!$A:$A,0),1)))</f>
        <v/>
      </c>
      <c r="AB161" s="43" t="str" cm="1">
        <f t="array" aca="1" ref="AB161" ca="1">IFERROR(_xlfn.SINGLE(INDEX(Data!$A$1:AC$1009,_xlfn.AGGREGATE(15,6,(OFFSET(Data!$A$1,0,MATCH(AB$6,Data!$1:$1,0)-1,1000,1)=IF(AB$7="","Yes",AB$7))/(OFFSET(Data!$A$1,0,MATCH(AB$6,Data!$1:$1,0)-1,1000,1)=IF(AB$7="","Yes",AB$7))*ROW(Data!$C$1:$C$1009),ROW(AB161)-ROW(AB$7)),1)),"")</f>
        <v/>
      </c>
      <c r="AC161" s="43" t="str">
        <f ca="1">IF(AD161="","",IF(INDEX(Data!$BR:$BR,MATCH(AD161,Data!$A:$A,0),1)=0,"",INDEX(Data!$BR:$BR,MATCH(AD161,Data!$A:$A,0),1)))</f>
        <v/>
      </c>
      <c r="AD161" s="43" t="str" cm="1">
        <f t="array" aca="1" ref="AD161" ca="1">IFERROR(_xlfn.SINGLE(INDEX(Data!$A$1:AE$1009,_xlfn.AGGREGATE(15,6,(OFFSET(Data!$A$1,0,MATCH(AD$6,Data!$1:$1,0)-1,1000,1)=IF(AD$7="","Yes",AD$7))/(OFFSET(Data!$A$1,0,MATCH(AD$6,Data!$1:$1,0)-1,1000,1)=IF(AD$7="","Yes",AD$7))*ROW(Data!$C$1:$C$1009),ROW(AD161)-ROW(AD$7)),1)),"")</f>
        <v/>
      </c>
      <c r="AE161" s="43" t="str">
        <f ca="1">IF(AF161="","",IF(INDEX(Data!$BR:$BR,MATCH(AF161,Data!$A:$A,0),1)=0,"",INDEX(Data!$BR:$BR,MATCH(AF161,Data!$A:$A,0),1)))</f>
        <v/>
      </c>
      <c r="AF161" s="43" t="str" cm="1">
        <f t="array" aca="1" ref="AF161" ca="1">IFERROR(_xlfn.SINGLE(INDEX(Data!$A$1:AM$1009,_xlfn.AGGREGATE(15,6,(OFFSET(Data!$A$1,0,MATCH(AF$6,Data!$1:$1,0)-1,1000,1)=IF(AF$7="","Yes",AF$7))/(OFFSET(Data!$A$1,0,MATCH(AF$6,Data!$1:$1,0)-1,1000,1)=IF(AF$7="","Yes",AF$7))*ROW(Data!$C$1:$C$1009),ROW(AF161)-ROW(AF$7)),1)),"")</f>
        <v/>
      </c>
      <c r="AG161" s="43" t="str">
        <f ca="1">IF(AH161="","",IF(INDEX(Data!$BR:$BR,MATCH(AH161,Data!$A:$A,0),1)=0,"",INDEX(Data!$BR:$BR,MATCH(AH161,Data!$A:$A,0),1)))</f>
        <v/>
      </c>
      <c r="AH161" s="43" t="str" cm="1">
        <f t="array" aca="1" ref="AH161" ca="1">IFERROR(_xlfn.SINGLE(INDEX(Data!$A$1:AO$1009,_xlfn.AGGREGATE(15,6,(OFFSET(Data!$A$1,0,MATCH(AH$6,Data!$1:$1,0)-1,1000,1)=IF(AH$7="","Yes",AH$7))/(OFFSET(Data!$A$1,0,MATCH(AH$6,Data!$1:$1,0)-1,1000,1)=IF(AH$7="","Yes",AH$7))*ROW(Data!$C$1:$C$1009),ROW(AH161)-ROW(AH$7)),1)),"")</f>
        <v/>
      </c>
      <c r="AI161" s="43" t="str">
        <f ca="1">IF(AJ161="","",IF(INDEX(Data!$BR:$BR,MATCH(AJ161,Data!$A:$A,0),1)=0,"",INDEX(Data!$BR:$BR,MATCH(AJ161,Data!$A:$A,0),1)))</f>
        <v/>
      </c>
      <c r="AJ161" s="43" t="str" cm="1">
        <f t="array" aca="1" ref="AJ161" ca="1">IFERROR(_xlfn.SINGLE(INDEX(Data!$A$1:AQ$1009,_xlfn.AGGREGATE(15,6,(OFFSET(Data!$A$1,0,MATCH(AJ$6,Data!$1:$1,0)-1,1000,1)=IF(AJ$7="","Yes",AJ$7))/(OFFSET(Data!$A$1,0,MATCH(AJ$6,Data!$1:$1,0)-1,1000,1)=IF(AJ$7="","Yes",AJ$7))*ROW(Data!$C$1:$C$1009),ROW(AJ161)-ROW(AJ$7)),1)),"")</f>
        <v/>
      </c>
      <c r="AK161" s="43" t="str">
        <f ca="1">IF(AL161="","",IF(INDEX(Data!$BR:$BR,MATCH(AL161,Data!$A:$A,0),1)=0,"",INDEX(Data!$BR:$BR,MATCH(AL161,Data!$A:$A,0),1)))</f>
        <v/>
      </c>
      <c r="AL161" s="43" t="str" cm="1">
        <f t="array" aca="1" ref="AL161" ca="1">IFERROR(_xlfn.SINGLE(INDEX(Data!$A$1:AS$1009,_xlfn.AGGREGATE(15,6,(OFFSET(Data!$A$1,0,MATCH(AL$6,Data!$1:$1,0)-1,1000,1)=IF(AL$7="","Yes",AL$7))/(OFFSET(Data!$A$1,0,MATCH(AL$6,Data!$1:$1,0)-1,1000,1)=IF(AL$7="","Yes",AL$7))*ROW(Data!$C$1:$C$1009),ROW(AL161)-ROW(AL$7)),1)),"")</f>
        <v/>
      </c>
      <c r="AM161" s="43" t="str">
        <f ca="1">IF(AN161="","",IF(INDEX(Data!$BR:$BR,MATCH(AN161,Data!$A:$A,0),1)=0,"",INDEX(Data!$BR:$BR,MATCH(AN161,Data!$A:$A,0),1)))</f>
        <v/>
      </c>
      <c r="AN161" s="43" t="str" cm="1">
        <f t="array" aca="1" ref="AN161" ca="1">IFERROR(_xlfn.SINGLE(INDEX(Data!$A$1:AU$1009,_xlfn.AGGREGATE(15,6,(OFFSET(Data!$A$1,0,MATCH(AN$6,Data!$1:$1,0)-1,1000,1)=IF(AN$7="","Yes",AN$7))/(OFFSET(Data!$A$1,0,MATCH(AN$6,Data!$1:$1,0)-1,1000,1)=IF(AN$7="","Yes",AN$7))*ROW(Data!$C$1:$C$1009),ROW(AN161)-ROW(AN$7)),1)),"")</f>
        <v/>
      </c>
    </row>
    <row r="162" spans="1:40" x14ac:dyDescent="0.4">
      <c r="A162" s="43" t="str">
        <f ca="1">IF(B162="","",IF(INDEX(Data!$BR:$BR,MATCH(B162,Data!$A:$A,0),1)=0,"",INDEX(Data!$BR:$BR,MATCH(B162,Data!$A:$A,0),1)))</f>
        <v/>
      </c>
      <c r="B162" s="43" t="str" cm="1">
        <f t="array" aca="1" ref="B162" ca="1">IFERROR(_xlfn.SINGLE(INDEX(Data!A$1:$A$1007,_xlfn.AGGREGATE(15,6,(OFFSET(Data!$A$1,0,MATCH(B$6,Data!$1:$1,0)-1,1000,1)=IF(B$7="","Yes",B$7))/(OFFSET(Data!$A$1,0,MATCH(B$6,Data!$1:$1,0)-1,1000,1)=IF(B$7="","Yes",B$7))*ROW(Data!$C$1:$C$1007),ROW(B162)-ROW(B$7)),1)),"")</f>
        <v/>
      </c>
      <c r="C162" s="43" t="str">
        <f ca="1">IF(D162="","",IF(INDEX(Data!$BR:$BR,MATCH(D162,Data!$A:$A,0),1)=0,"",INDEX(Data!$BR:$BR,MATCH(D162,Data!$A:$A,0),1)))</f>
        <v/>
      </c>
      <c r="D162" s="43" t="str" cm="1">
        <f t="array" aca="1" ref="D162" ca="1">IFERROR(_xlfn.SINGLE(INDEX(Data!$A$1:C$1007,_xlfn.AGGREGATE(15,6,(OFFSET(Data!$A$1,0,MATCH(D$6,Data!$1:$1,0)-1,1000,1)=IF(D$7="","Yes",D$7))/(OFFSET(Data!$A$1,0,MATCH(D$6,Data!$1:$1,0)-1,1000,1)=IF(D$7="","Yes",D$7))*ROW(Data!$C$1:$C$1007),ROW(D162)-ROW(D$7)),1)),"")</f>
        <v/>
      </c>
      <c r="E162" s="43" t="str">
        <f ca="1">IF(F162="","",IF(INDEX(Data!$BR:$BR,MATCH(F162,Data!$A:$A,0),1)=0,"",INDEX(Data!$BR:$BR,MATCH(F162,Data!$A:$A,0),1)))</f>
        <v/>
      </c>
      <c r="F162" s="43" t="str" cm="1">
        <f t="array" aca="1" ref="F162" ca="1">IFERROR(_xlfn.SINGLE(INDEX(Data!$A$1:E$1009,_xlfn.AGGREGATE(15,6,(OFFSET(Data!$A$1,0,MATCH(F$6,Data!$1:$1,0)-1,1000,1)=IF(F$7="","Yes",F$7))/(OFFSET(Data!$A$1,0,MATCH(F$6,Data!$1:$1,0)-1,1000,1)=IF(F$7="","Yes",F$7))*ROW(Data!$C$1:$C$1009),ROW(F162)-ROW(F$7)),1)),"")</f>
        <v/>
      </c>
      <c r="G162" s="43" t="str">
        <f ca="1">IF(H162="","",IF(INDEX(Data!$BR:$BR,MATCH(H162,Data!$A:$A,0),1)=0,"",INDEX(Data!$BR:$BR,MATCH(H162,Data!$A:$A,0),1)))</f>
        <v/>
      </c>
      <c r="H162" s="43" t="str" cm="1">
        <f t="array" aca="1" ref="H162" ca="1">IFERROR(_xlfn.SINGLE(INDEX(Data!$A$1:G$1009,_xlfn.AGGREGATE(15,6,(OFFSET(Data!$A$1,0,MATCH(H$6,Data!$1:$1,0)-1,1000,1)=IF(H$7="","Yes",H$7))/(OFFSET(Data!$A$1,0,MATCH(H$6,Data!$1:$1,0)-1,1000,1)=IF(H$7="","Yes",H$7))*ROW(Data!$C$1:$C$1009),ROW(H162)-ROW(H$7)),1)),"")</f>
        <v/>
      </c>
      <c r="I162" s="43" t="str">
        <f ca="1">IF(J162="","",IF(INDEX(Data!$BR:$BR,MATCH(J162,Data!$A:$A,0),1)=0,"",INDEX(Data!$BR:$BR,MATCH(J162,Data!$A:$A,0),1)))</f>
        <v/>
      </c>
      <c r="J162" s="43" t="str" cm="1">
        <f t="array" aca="1" ref="J162" ca="1">IFERROR(_xlfn.SINGLE(INDEX(Data!$A$1:J$1009,_xlfn.AGGREGATE(15,6,(OFFSET(Data!$A$1,0,MATCH(J$6,Data!$1:$1,0)-1,1000,1)=IF(J$7="","Yes",J$7))/(OFFSET(Data!$A$1,0,MATCH(J$6,Data!$1:$1,0)-1,1000,1)=IF(J$7="","Yes",J$7))*ROW(Data!$C$1:$C$1009),ROW(J162)-ROW(J$7)),1)),"")</f>
        <v/>
      </c>
      <c r="K162" s="43" t="str">
        <f ca="1">IF(L162="","",IF(INDEX(Data!$BR:$BR,MATCH(L162,Data!$A:$A,0),1)=0,"",INDEX(Data!$BR:$BR,MATCH(L162,Data!$A:$A,0),1)))</f>
        <v/>
      </c>
      <c r="L162" s="43" t="str" cm="1">
        <f t="array" aca="1" ref="L162" ca="1">IFERROR(_xlfn.SINGLE(INDEX(Data!$A$1:L$1009,_xlfn.AGGREGATE(15,6,(OFFSET(Data!$A$1,0,MATCH(L$6,Data!$1:$1,0)-1,1000,1)=IF(L$7="","Yes",L$7))/(OFFSET(Data!$A$1,0,MATCH(L$6,Data!$1:$1,0)-1,1000,1)=IF(L$7="","Yes",L$7))*ROW(Data!$C$1:$C$1009),ROW(L162)-ROW(L$7)),1)),"")</f>
        <v/>
      </c>
      <c r="M162" s="43" t="str">
        <f ca="1">IF(N162="","",IF(INDEX(Data!$BR:$BR,MATCH(N162,Data!$A:$A,0),1)=0,"",INDEX(Data!$BR:$BR,MATCH(N162,Data!$A:$A,0),1)))</f>
        <v/>
      </c>
      <c r="N162" s="43" t="str" cm="1">
        <f t="array" aca="1" ref="N162" ca="1">IFERROR(_xlfn.SINGLE(INDEX(Data!$A$1:N$1009,_xlfn.AGGREGATE(15,6,(OFFSET(Data!$A$1,0,MATCH(N$6,Data!$1:$1,0)-1,1000,1)=IF(N$7="","Yes",N$7))/(OFFSET(Data!$A$1,0,MATCH(N$6,Data!$1:$1,0)-1,1000,1)=IF(N$7="","Yes",N$7))*ROW(Data!$C$1:$C$1009),ROW(N162)-ROW(N$7)),1)),"")</f>
        <v/>
      </c>
      <c r="O162" s="43" t="str">
        <f ca="1">IF(P162="","",IF(INDEX(Data!$BR:$BR,MATCH(P162,Data!$A:$A,0),1)=0,"",INDEX(Data!$BR:$BR,MATCH(P162,Data!$A:$A,0),1)))</f>
        <v/>
      </c>
      <c r="P162" s="43" t="str" cm="1">
        <f t="array" aca="1" ref="P162" ca="1">IFERROR(_xlfn.SINGLE(INDEX(Data!$A$1:Q$1009,_xlfn.AGGREGATE(15,6,(OFFSET(Data!$A$1,0,MATCH(P$6,Data!$1:$1,0)-1,1000,1)=IF(P$7="","Yes",P$7))/(OFFSET(Data!$A$1,0,MATCH(P$6,Data!$1:$1,0)-1,1000,1)=IF(P$7="","Yes",P$7))*ROW(Data!$C$1:$C$1009),ROW(P162)-ROW(P$7)),1)),"")</f>
        <v/>
      </c>
      <c r="Q162" s="43" t="str">
        <f ca="1">IF(R162="","",IF(INDEX(Data!$BR:$BR,MATCH(R162,Data!$A:$A,0),1)=0,"",INDEX(Data!$BR:$BR,MATCH(R162,Data!$A:$A,0),1)))</f>
        <v/>
      </c>
      <c r="R162" s="43" t="str" cm="1">
        <f t="array" aca="1" ref="R162" ca="1">IFERROR(_xlfn.SINGLE(INDEX(Data!$A$1:R$1009,_xlfn.AGGREGATE(15,6,(OFFSET(Data!$A$1,0,MATCH(R$6,Data!$1:$1,0)-1,1000,1)=IF(R$7="","Yes",R$7))/(OFFSET(Data!$A$1,0,MATCH(R$6,Data!$1:$1,0)-1,1000,1)=IF(R$7="","Yes",R$7))*ROW(Data!$C$1:$C$1009),ROW(R162)-ROW(R$7)),1)),"")</f>
        <v/>
      </c>
      <c r="S162" s="43" t="str">
        <f ca="1">IF(T162="","",IF(INDEX(Data!$BR:$BR,MATCH(T162,Data!$A:$A,0),1)=0,"",INDEX(Data!$BR:$BR,MATCH(T162,Data!$A:$A,0),1)))</f>
        <v/>
      </c>
      <c r="T162" s="43" t="str" cm="1">
        <f t="array" aca="1" ref="T162" ca="1">IFERROR(_xlfn.SINGLE(INDEX(Data!$A$1:S$1009,_xlfn.AGGREGATE(15,6,(OFFSET(Data!$A$1,0,MATCH(T$6,Data!$1:$1,0)-1,1000,1)=IF(T$7="","Yes",T$7))/(OFFSET(Data!$A$1,0,MATCH(T$6,Data!$1:$1,0)-1,1000,1)=IF(T$7="","Yes",T$7))*ROW(Data!$C$1:$C$1009),ROW(T162)-ROW(T$7)),1)),"")</f>
        <v/>
      </c>
      <c r="U162" s="43" t="str">
        <f ca="1">IF(V162="","",IF(INDEX(Data!$BR:$BR,MATCH(V162,Data!$A:$A,0),1)=0,"",INDEX(Data!$BR:$BR,MATCH(V162,Data!$A:$A,0),1)))</f>
        <v/>
      </c>
      <c r="V162" s="43" t="str" cm="1">
        <f t="array" aca="1" ref="V162" ca="1">IFERROR(_xlfn.SINGLE(INDEX(Data!$A$1:T$1009,_xlfn.AGGREGATE(15,6,(OFFSET(Data!$A$1,0,MATCH(V$6,Data!$1:$1,0)-1,1000,1)=IF(V$7="","Yes",V$7))/(OFFSET(Data!$A$1,0,MATCH(V$6,Data!$1:$1,0)-1,1000,1)=IF(V$7="","Yes",V$7))*ROW(Data!$C$1:$C$1009),ROW(V162)-ROW(V$7)),1)),"")</f>
        <v>VH1</v>
      </c>
      <c r="W162" s="43" t="str">
        <f ca="1">IF(X162="","",IF(INDEX(Data!$BR:$BR,MATCH(X162,Data!$A:$A,0),1)=0,"",INDEX(Data!$BR:$BR,MATCH(X162,Data!$A:$A,0),1)))</f>
        <v/>
      </c>
      <c r="X162" s="43" t="str" cm="1">
        <f t="array" aca="1" ref="X162" ca="1">IFERROR(_xlfn.SINGLE(INDEX(Data!$A$1:Y$1009,_xlfn.AGGREGATE(15,6,(OFFSET(Data!$A$1,0,MATCH(X$6,Data!$1:$1,0)-1,1000,1)=IF(X$7="","Yes",X$7))/(OFFSET(Data!$A$1,0,MATCH(X$6,Data!$1:$1,0)-1,1000,1)=IF(X$7="","Yes",X$7))*ROW(Data!$C$1:$C$1009),ROW(X162)-ROW(X$7)),1)),"")</f>
        <v/>
      </c>
      <c r="Y162" s="43" t="str">
        <f ca="1">IF(Z162="","",IF(INDEX(Data!$BR:$BR,MATCH(Z162,Data!$A:$A,0),1)=0,"",INDEX(Data!$BR:$BR,MATCH(Z162,Data!$A:$A,0),1)))</f>
        <v/>
      </c>
      <c r="Z162" s="43" t="str" cm="1">
        <f t="array" aca="1" ref="Z162" ca="1">IFERROR(_xlfn.SINGLE(INDEX(Data!$A$1:AA$1009,_xlfn.AGGREGATE(15,6,(OFFSET(Data!$A$1,0,MATCH(Z$6,Data!$1:$1,0)-1,1000,1)=IF(Z$7="","Yes",Z$7))/(OFFSET(Data!$A$1,0,MATCH(Z$6,Data!$1:$1,0)-1,1000,1)=IF(Z$7="","Yes",Z$7))*ROW(Data!$C$1:$C$1009),ROW(Z162)-ROW(Z$7)),1)),"")</f>
        <v/>
      </c>
      <c r="AA162" s="43" t="str">
        <f ca="1">IF(AB162="","",IF(INDEX(Data!$BR:$BR,MATCH(AB162,Data!$A:$A,0),1)=0,"",INDEX(Data!$BR:$BR,MATCH(AB162,Data!$A:$A,0),1)))</f>
        <v/>
      </c>
      <c r="AB162" s="43" t="str" cm="1">
        <f t="array" aca="1" ref="AB162" ca="1">IFERROR(_xlfn.SINGLE(INDEX(Data!$A$1:AC$1009,_xlfn.AGGREGATE(15,6,(OFFSET(Data!$A$1,0,MATCH(AB$6,Data!$1:$1,0)-1,1000,1)=IF(AB$7="","Yes",AB$7))/(OFFSET(Data!$A$1,0,MATCH(AB$6,Data!$1:$1,0)-1,1000,1)=IF(AB$7="","Yes",AB$7))*ROW(Data!$C$1:$C$1009),ROW(AB162)-ROW(AB$7)),1)),"")</f>
        <v/>
      </c>
      <c r="AC162" s="43" t="str">
        <f ca="1">IF(AD162="","",IF(INDEX(Data!$BR:$BR,MATCH(AD162,Data!$A:$A,0),1)=0,"",INDEX(Data!$BR:$BR,MATCH(AD162,Data!$A:$A,0),1)))</f>
        <v/>
      </c>
      <c r="AD162" s="43" t="str" cm="1">
        <f t="array" aca="1" ref="AD162" ca="1">IFERROR(_xlfn.SINGLE(INDEX(Data!$A$1:AE$1009,_xlfn.AGGREGATE(15,6,(OFFSET(Data!$A$1,0,MATCH(AD$6,Data!$1:$1,0)-1,1000,1)=IF(AD$7="","Yes",AD$7))/(OFFSET(Data!$A$1,0,MATCH(AD$6,Data!$1:$1,0)-1,1000,1)=IF(AD$7="","Yes",AD$7))*ROW(Data!$C$1:$C$1009),ROW(AD162)-ROW(AD$7)),1)),"")</f>
        <v/>
      </c>
      <c r="AE162" s="43" t="str">
        <f ca="1">IF(AF162="","",IF(INDEX(Data!$BR:$BR,MATCH(AF162,Data!$A:$A,0),1)=0,"",INDEX(Data!$BR:$BR,MATCH(AF162,Data!$A:$A,0),1)))</f>
        <v/>
      </c>
      <c r="AF162" s="43" t="str" cm="1">
        <f t="array" aca="1" ref="AF162" ca="1">IFERROR(_xlfn.SINGLE(INDEX(Data!$A$1:AM$1009,_xlfn.AGGREGATE(15,6,(OFFSET(Data!$A$1,0,MATCH(AF$6,Data!$1:$1,0)-1,1000,1)=IF(AF$7="","Yes",AF$7))/(OFFSET(Data!$A$1,0,MATCH(AF$6,Data!$1:$1,0)-1,1000,1)=IF(AF$7="","Yes",AF$7))*ROW(Data!$C$1:$C$1009),ROW(AF162)-ROW(AF$7)),1)),"")</f>
        <v/>
      </c>
      <c r="AG162" s="43" t="str">
        <f ca="1">IF(AH162="","",IF(INDEX(Data!$BR:$BR,MATCH(AH162,Data!$A:$A,0),1)=0,"",INDEX(Data!$BR:$BR,MATCH(AH162,Data!$A:$A,0),1)))</f>
        <v/>
      </c>
      <c r="AH162" s="43" t="str" cm="1">
        <f t="array" aca="1" ref="AH162" ca="1">IFERROR(_xlfn.SINGLE(INDEX(Data!$A$1:AO$1009,_xlfn.AGGREGATE(15,6,(OFFSET(Data!$A$1,0,MATCH(AH$6,Data!$1:$1,0)-1,1000,1)=IF(AH$7="","Yes",AH$7))/(OFFSET(Data!$A$1,0,MATCH(AH$6,Data!$1:$1,0)-1,1000,1)=IF(AH$7="","Yes",AH$7))*ROW(Data!$C$1:$C$1009),ROW(AH162)-ROW(AH$7)),1)),"")</f>
        <v/>
      </c>
      <c r="AI162" s="43" t="str">
        <f ca="1">IF(AJ162="","",IF(INDEX(Data!$BR:$BR,MATCH(AJ162,Data!$A:$A,0),1)=0,"",INDEX(Data!$BR:$BR,MATCH(AJ162,Data!$A:$A,0),1)))</f>
        <v/>
      </c>
      <c r="AJ162" s="43" t="str" cm="1">
        <f t="array" aca="1" ref="AJ162" ca="1">IFERROR(_xlfn.SINGLE(INDEX(Data!$A$1:AQ$1009,_xlfn.AGGREGATE(15,6,(OFFSET(Data!$A$1,0,MATCH(AJ$6,Data!$1:$1,0)-1,1000,1)=IF(AJ$7="","Yes",AJ$7))/(OFFSET(Data!$A$1,0,MATCH(AJ$6,Data!$1:$1,0)-1,1000,1)=IF(AJ$7="","Yes",AJ$7))*ROW(Data!$C$1:$C$1009),ROW(AJ162)-ROW(AJ$7)),1)),"")</f>
        <v/>
      </c>
      <c r="AK162" s="43" t="str">
        <f ca="1">IF(AL162="","",IF(INDEX(Data!$BR:$BR,MATCH(AL162,Data!$A:$A,0),1)=0,"",INDEX(Data!$BR:$BR,MATCH(AL162,Data!$A:$A,0),1)))</f>
        <v/>
      </c>
      <c r="AL162" s="43" t="str" cm="1">
        <f t="array" aca="1" ref="AL162" ca="1">IFERROR(_xlfn.SINGLE(INDEX(Data!$A$1:AS$1009,_xlfn.AGGREGATE(15,6,(OFFSET(Data!$A$1,0,MATCH(AL$6,Data!$1:$1,0)-1,1000,1)=IF(AL$7="","Yes",AL$7))/(OFFSET(Data!$A$1,0,MATCH(AL$6,Data!$1:$1,0)-1,1000,1)=IF(AL$7="","Yes",AL$7))*ROW(Data!$C$1:$C$1009),ROW(AL162)-ROW(AL$7)),1)),"")</f>
        <v/>
      </c>
      <c r="AM162" s="43" t="str">
        <f ca="1">IF(AN162="","",IF(INDEX(Data!$BR:$BR,MATCH(AN162,Data!$A:$A,0),1)=0,"",INDEX(Data!$BR:$BR,MATCH(AN162,Data!$A:$A,0),1)))</f>
        <v/>
      </c>
      <c r="AN162" s="43" t="str" cm="1">
        <f t="array" aca="1" ref="AN162" ca="1">IFERROR(_xlfn.SINGLE(INDEX(Data!$A$1:AU$1009,_xlfn.AGGREGATE(15,6,(OFFSET(Data!$A$1,0,MATCH(AN$6,Data!$1:$1,0)-1,1000,1)=IF(AN$7="","Yes",AN$7))/(OFFSET(Data!$A$1,0,MATCH(AN$6,Data!$1:$1,0)-1,1000,1)=IF(AN$7="","Yes",AN$7))*ROW(Data!$C$1:$C$1009),ROW(AN162)-ROW(AN$7)),1)),"")</f>
        <v/>
      </c>
    </row>
    <row r="163" spans="1:40" x14ac:dyDescent="0.4">
      <c r="A163" s="43" t="str">
        <f ca="1">IF(B163="","",IF(INDEX(Data!$BR:$BR,MATCH(B163,Data!$A:$A,0),1)=0,"",INDEX(Data!$BR:$BR,MATCH(B163,Data!$A:$A,0),1)))</f>
        <v/>
      </c>
      <c r="B163" s="43" t="str" cm="1">
        <f t="array" aca="1" ref="B163" ca="1">IFERROR(_xlfn.SINGLE(INDEX(Data!A$1:$A$1007,_xlfn.AGGREGATE(15,6,(OFFSET(Data!$A$1,0,MATCH(B$6,Data!$1:$1,0)-1,1000,1)=IF(B$7="","Yes",B$7))/(OFFSET(Data!$A$1,0,MATCH(B$6,Data!$1:$1,0)-1,1000,1)=IF(B$7="","Yes",B$7))*ROW(Data!$C$1:$C$1007),ROW(B163)-ROW(B$7)),1)),"")</f>
        <v/>
      </c>
      <c r="C163" s="43" t="str">
        <f ca="1">IF(D163="","",IF(INDEX(Data!$BR:$BR,MATCH(D163,Data!$A:$A,0),1)=0,"",INDEX(Data!$BR:$BR,MATCH(D163,Data!$A:$A,0),1)))</f>
        <v/>
      </c>
      <c r="D163" s="43" t="str" cm="1">
        <f t="array" aca="1" ref="D163" ca="1">IFERROR(_xlfn.SINGLE(INDEX(Data!$A$1:C$1007,_xlfn.AGGREGATE(15,6,(OFFSET(Data!$A$1,0,MATCH(D$6,Data!$1:$1,0)-1,1000,1)=IF(D$7="","Yes",D$7))/(OFFSET(Data!$A$1,0,MATCH(D$6,Data!$1:$1,0)-1,1000,1)=IF(D$7="","Yes",D$7))*ROW(Data!$C$1:$C$1007),ROW(D163)-ROW(D$7)),1)),"")</f>
        <v/>
      </c>
      <c r="E163" s="43" t="str">
        <f ca="1">IF(F163="","",IF(INDEX(Data!$BR:$BR,MATCH(F163,Data!$A:$A,0),1)=0,"",INDEX(Data!$BR:$BR,MATCH(F163,Data!$A:$A,0),1)))</f>
        <v/>
      </c>
      <c r="F163" s="43" t="str" cm="1">
        <f t="array" aca="1" ref="F163" ca="1">IFERROR(_xlfn.SINGLE(INDEX(Data!$A$1:E$1009,_xlfn.AGGREGATE(15,6,(OFFSET(Data!$A$1,0,MATCH(F$6,Data!$1:$1,0)-1,1000,1)=IF(F$7="","Yes",F$7))/(OFFSET(Data!$A$1,0,MATCH(F$6,Data!$1:$1,0)-1,1000,1)=IF(F$7="","Yes",F$7))*ROW(Data!$C$1:$C$1009),ROW(F163)-ROW(F$7)),1)),"")</f>
        <v/>
      </c>
      <c r="G163" s="43" t="str">
        <f ca="1">IF(H163="","",IF(INDEX(Data!$BR:$BR,MATCH(H163,Data!$A:$A,0),1)=0,"",INDEX(Data!$BR:$BR,MATCH(H163,Data!$A:$A,0),1)))</f>
        <v/>
      </c>
      <c r="H163" s="43" t="str" cm="1">
        <f t="array" aca="1" ref="H163" ca="1">IFERROR(_xlfn.SINGLE(INDEX(Data!$A$1:G$1009,_xlfn.AGGREGATE(15,6,(OFFSET(Data!$A$1,0,MATCH(H$6,Data!$1:$1,0)-1,1000,1)=IF(H$7="","Yes",H$7))/(OFFSET(Data!$A$1,0,MATCH(H$6,Data!$1:$1,0)-1,1000,1)=IF(H$7="","Yes",H$7))*ROW(Data!$C$1:$C$1009),ROW(H163)-ROW(H$7)),1)),"")</f>
        <v/>
      </c>
      <c r="I163" s="43" t="str">
        <f ca="1">IF(J163="","",IF(INDEX(Data!$BR:$BR,MATCH(J163,Data!$A:$A,0),1)=0,"",INDEX(Data!$BR:$BR,MATCH(J163,Data!$A:$A,0),1)))</f>
        <v/>
      </c>
      <c r="J163" s="43" t="str" cm="1">
        <f t="array" aca="1" ref="J163" ca="1">IFERROR(_xlfn.SINGLE(INDEX(Data!$A$1:J$1009,_xlfn.AGGREGATE(15,6,(OFFSET(Data!$A$1,0,MATCH(J$6,Data!$1:$1,0)-1,1000,1)=IF(J$7="","Yes",J$7))/(OFFSET(Data!$A$1,0,MATCH(J$6,Data!$1:$1,0)-1,1000,1)=IF(J$7="","Yes",J$7))*ROW(Data!$C$1:$C$1009),ROW(J163)-ROW(J$7)),1)),"")</f>
        <v/>
      </c>
      <c r="K163" s="43" t="str">
        <f ca="1">IF(L163="","",IF(INDEX(Data!$BR:$BR,MATCH(L163,Data!$A:$A,0),1)=0,"",INDEX(Data!$BR:$BR,MATCH(L163,Data!$A:$A,0),1)))</f>
        <v/>
      </c>
      <c r="L163" s="43" t="str" cm="1">
        <f t="array" aca="1" ref="L163" ca="1">IFERROR(_xlfn.SINGLE(INDEX(Data!$A$1:L$1009,_xlfn.AGGREGATE(15,6,(OFFSET(Data!$A$1,0,MATCH(L$6,Data!$1:$1,0)-1,1000,1)=IF(L$7="","Yes",L$7))/(OFFSET(Data!$A$1,0,MATCH(L$6,Data!$1:$1,0)-1,1000,1)=IF(L$7="","Yes",L$7))*ROW(Data!$C$1:$C$1009),ROW(L163)-ROW(L$7)),1)),"")</f>
        <v/>
      </c>
      <c r="M163" s="43" t="str">
        <f ca="1">IF(N163="","",IF(INDEX(Data!$BR:$BR,MATCH(N163,Data!$A:$A,0),1)=0,"",INDEX(Data!$BR:$BR,MATCH(N163,Data!$A:$A,0),1)))</f>
        <v/>
      </c>
      <c r="N163" s="43" t="str" cm="1">
        <f t="array" aca="1" ref="N163" ca="1">IFERROR(_xlfn.SINGLE(INDEX(Data!$A$1:N$1009,_xlfn.AGGREGATE(15,6,(OFFSET(Data!$A$1,0,MATCH(N$6,Data!$1:$1,0)-1,1000,1)=IF(N$7="","Yes",N$7))/(OFFSET(Data!$A$1,0,MATCH(N$6,Data!$1:$1,0)-1,1000,1)=IF(N$7="","Yes",N$7))*ROW(Data!$C$1:$C$1009),ROW(N163)-ROW(N$7)),1)),"")</f>
        <v/>
      </c>
      <c r="O163" s="43" t="str">
        <f ca="1">IF(P163="","",IF(INDEX(Data!$BR:$BR,MATCH(P163,Data!$A:$A,0),1)=0,"",INDEX(Data!$BR:$BR,MATCH(P163,Data!$A:$A,0),1)))</f>
        <v/>
      </c>
      <c r="P163" s="43" t="str" cm="1">
        <f t="array" aca="1" ref="P163" ca="1">IFERROR(_xlfn.SINGLE(INDEX(Data!$A$1:Q$1009,_xlfn.AGGREGATE(15,6,(OFFSET(Data!$A$1,0,MATCH(P$6,Data!$1:$1,0)-1,1000,1)=IF(P$7="","Yes",P$7))/(OFFSET(Data!$A$1,0,MATCH(P$6,Data!$1:$1,0)-1,1000,1)=IF(P$7="","Yes",P$7))*ROW(Data!$C$1:$C$1009),ROW(P163)-ROW(P$7)),1)),"")</f>
        <v/>
      </c>
      <c r="Q163" s="43" t="str">
        <f ca="1">IF(R163="","",IF(INDEX(Data!$BR:$BR,MATCH(R163,Data!$A:$A,0),1)=0,"",INDEX(Data!$BR:$BR,MATCH(R163,Data!$A:$A,0),1)))</f>
        <v/>
      </c>
      <c r="R163" s="43" t="str" cm="1">
        <f t="array" aca="1" ref="R163" ca="1">IFERROR(_xlfn.SINGLE(INDEX(Data!$A$1:R$1009,_xlfn.AGGREGATE(15,6,(OFFSET(Data!$A$1,0,MATCH(R$6,Data!$1:$1,0)-1,1000,1)=IF(R$7="","Yes",R$7))/(OFFSET(Data!$A$1,0,MATCH(R$6,Data!$1:$1,0)-1,1000,1)=IF(R$7="","Yes",R$7))*ROW(Data!$C$1:$C$1009),ROW(R163)-ROW(R$7)),1)),"")</f>
        <v/>
      </c>
      <c r="S163" s="43" t="str">
        <f ca="1">IF(T163="","",IF(INDEX(Data!$BR:$BR,MATCH(T163,Data!$A:$A,0),1)=0,"",INDEX(Data!$BR:$BR,MATCH(T163,Data!$A:$A,0),1)))</f>
        <v/>
      </c>
      <c r="T163" s="43" t="str" cm="1">
        <f t="array" aca="1" ref="T163" ca="1">IFERROR(_xlfn.SINGLE(INDEX(Data!$A$1:S$1009,_xlfn.AGGREGATE(15,6,(OFFSET(Data!$A$1,0,MATCH(T$6,Data!$1:$1,0)-1,1000,1)=IF(T$7="","Yes",T$7))/(OFFSET(Data!$A$1,0,MATCH(T$6,Data!$1:$1,0)-1,1000,1)=IF(T$7="","Yes",T$7))*ROW(Data!$C$1:$C$1009),ROW(T163)-ROW(T$7)),1)),"")</f>
        <v/>
      </c>
      <c r="U163" s="43" t="str">
        <f ca="1">IF(V163="","",IF(INDEX(Data!$BR:$BR,MATCH(V163,Data!$A:$A,0),1)=0,"",INDEX(Data!$BR:$BR,MATCH(V163,Data!$A:$A,0),1)))</f>
        <v/>
      </c>
      <c r="V163" s="43" t="str" cm="1">
        <f t="array" aca="1" ref="V163" ca="1">IFERROR(_xlfn.SINGLE(INDEX(Data!$A$1:T$1009,_xlfn.AGGREGATE(15,6,(OFFSET(Data!$A$1,0,MATCH(V$6,Data!$1:$1,0)-1,1000,1)=IF(V$7="","Yes",V$7))/(OFFSET(Data!$A$1,0,MATCH(V$6,Data!$1:$1,0)-1,1000,1)=IF(V$7="","Yes",V$7))*ROW(Data!$C$1:$C$1009),ROW(V163)-ROW(V$7)),1)),"")</f>
        <v>Viceland</v>
      </c>
      <c r="W163" s="43" t="str">
        <f ca="1">IF(X163="","",IF(INDEX(Data!$BR:$BR,MATCH(X163,Data!$A:$A,0),1)=0,"",INDEX(Data!$BR:$BR,MATCH(X163,Data!$A:$A,0),1)))</f>
        <v/>
      </c>
      <c r="X163" s="43" t="str" cm="1">
        <f t="array" aca="1" ref="X163" ca="1">IFERROR(_xlfn.SINGLE(INDEX(Data!$A$1:Y$1009,_xlfn.AGGREGATE(15,6,(OFFSET(Data!$A$1,0,MATCH(X$6,Data!$1:$1,0)-1,1000,1)=IF(X$7="","Yes",X$7))/(OFFSET(Data!$A$1,0,MATCH(X$6,Data!$1:$1,0)-1,1000,1)=IF(X$7="","Yes",X$7))*ROW(Data!$C$1:$C$1009),ROW(X163)-ROW(X$7)),1)),"")</f>
        <v/>
      </c>
      <c r="Y163" s="43" t="str">
        <f ca="1">IF(Z163="","",IF(INDEX(Data!$BR:$BR,MATCH(Z163,Data!$A:$A,0),1)=0,"",INDEX(Data!$BR:$BR,MATCH(Z163,Data!$A:$A,0),1)))</f>
        <v/>
      </c>
      <c r="Z163" s="43" t="str" cm="1">
        <f t="array" aca="1" ref="Z163" ca="1">IFERROR(_xlfn.SINGLE(INDEX(Data!$A$1:AA$1009,_xlfn.AGGREGATE(15,6,(OFFSET(Data!$A$1,0,MATCH(Z$6,Data!$1:$1,0)-1,1000,1)=IF(Z$7="","Yes",Z$7))/(OFFSET(Data!$A$1,0,MATCH(Z$6,Data!$1:$1,0)-1,1000,1)=IF(Z$7="","Yes",Z$7))*ROW(Data!$C$1:$C$1009),ROW(Z163)-ROW(Z$7)),1)),"")</f>
        <v/>
      </c>
      <c r="AA163" s="43" t="str">
        <f ca="1">IF(AB163="","",IF(INDEX(Data!$BR:$BR,MATCH(AB163,Data!$A:$A,0),1)=0,"",INDEX(Data!$BR:$BR,MATCH(AB163,Data!$A:$A,0),1)))</f>
        <v/>
      </c>
      <c r="AB163" s="43" t="str" cm="1">
        <f t="array" aca="1" ref="AB163" ca="1">IFERROR(_xlfn.SINGLE(INDEX(Data!$A$1:AC$1009,_xlfn.AGGREGATE(15,6,(OFFSET(Data!$A$1,0,MATCH(AB$6,Data!$1:$1,0)-1,1000,1)=IF(AB$7="","Yes",AB$7))/(OFFSET(Data!$A$1,0,MATCH(AB$6,Data!$1:$1,0)-1,1000,1)=IF(AB$7="","Yes",AB$7))*ROW(Data!$C$1:$C$1009),ROW(AB163)-ROW(AB$7)),1)),"")</f>
        <v/>
      </c>
      <c r="AC163" s="43" t="str">
        <f ca="1">IF(AD163="","",IF(INDEX(Data!$BR:$BR,MATCH(AD163,Data!$A:$A,0),1)=0,"",INDEX(Data!$BR:$BR,MATCH(AD163,Data!$A:$A,0),1)))</f>
        <v/>
      </c>
      <c r="AD163" s="43" t="str" cm="1">
        <f t="array" aca="1" ref="AD163" ca="1">IFERROR(_xlfn.SINGLE(INDEX(Data!$A$1:AE$1009,_xlfn.AGGREGATE(15,6,(OFFSET(Data!$A$1,0,MATCH(AD$6,Data!$1:$1,0)-1,1000,1)=IF(AD$7="","Yes",AD$7))/(OFFSET(Data!$A$1,0,MATCH(AD$6,Data!$1:$1,0)-1,1000,1)=IF(AD$7="","Yes",AD$7))*ROW(Data!$C$1:$C$1009),ROW(AD163)-ROW(AD$7)),1)),"")</f>
        <v/>
      </c>
      <c r="AE163" s="43" t="str">
        <f ca="1">IF(AF163="","",IF(INDEX(Data!$BR:$BR,MATCH(AF163,Data!$A:$A,0),1)=0,"",INDEX(Data!$BR:$BR,MATCH(AF163,Data!$A:$A,0),1)))</f>
        <v/>
      </c>
      <c r="AF163" s="43" t="str" cm="1">
        <f t="array" aca="1" ref="AF163" ca="1">IFERROR(_xlfn.SINGLE(INDEX(Data!$A$1:AM$1009,_xlfn.AGGREGATE(15,6,(OFFSET(Data!$A$1,0,MATCH(AF$6,Data!$1:$1,0)-1,1000,1)=IF(AF$7="","Yes",AF$7))/(OFFSET(Data!$A$1,0,MATCH(AF$6,Data!$1:$1,0)-1,1000,1)=IF(AF$7="","Yes",AF$7))*ROW(Data!$C$1:$C$1009),ROW(AF163)-ROW(AF$7)),1)),"")</f>
        <v/>
      </c>
      <c r="AG163" s="43" t="str">
        <f ca="1">IF(AH163="","",IF(INDEX(Data!$BR:$BR,MATCH(AH163,Data!$A:$A,0),1)=0,"",INDEX(Data!$BR:$BR,MATCH(AH163,Data!$A:$A,0),1)))</f>
        <v/>
      </c>
      <c r="AH163" s="43" t="str" cm="1">
        <f t="array" aca="1" ref="AH163" ca="1">IFERROR(_xlfn.SINGLE(INDEX(Data!$A$1:AO$1009,_xlfn.AGGREGATE(15,6,(OFFSET(Data!$A$1,0,MATCH(AH$6,Data!$1:$1,0)-1,1000,1)=IF(AH$7="","Yes",AH$7))/(OFFSET(Data!$A$1,0,MATCH(AH$6,Data!$1:$1,0)-1,1000,1)=IF(AH$7="","Yes",AH$7))*ROW(Data!$C$1:$C$1009),ROW(AH163)-ROW(AH$7)),1)),"")</f>
        <v/>
      </c>
      <c r="AI163" s="43" t="str">
        <f ca="1">IF(AJ163="","",IF(INDEX(Data!$BR:$BR,MATCH(AJ163,Data!$A:$A,0),1)=0,"",INDEX(Data!$BR:$BR,MATCH(AJ163,Data!$A:$A,0),1)))</f>
        <v/>
      </c>
      <c r="AJ163" s="43" t="str" cm="1">
        <f t="array" aca="1" ref="AJ163" ca="1">IFERROR(_xlfn.SINGLE(INDEX(Data!$A$1:AQ$1009,_xlfn.AGGREGATE(15,6,(OFFSET(Data!$A$1,0,MATCH(AJ$6,Data!$1:$1,0)-1,1000,1)=IF(AJ$7="","Yes",AJ$7))/(OFFSET(Data!$A$1,0,MATCH(AJ$6,Data!$1:$1,0)-1,1000,1)=IF(AJ$7="","Yes",AJ$7))*ROW(Data!$C$1:$C$1009),ROW(AJ163)-ROW(AJ$7)),1)),"")</f>
        <v/>
      </c>
      <c r="AK163" s="43" t="str">
        <f ca="1">IF(AL163="","",IF(INDEX(Data!$BR:$BR,MATCH(AL163,Data!$A:$A,0),1)=0,"",INDEX(Data!$BR:$BR,MATCH(AL163,Data!$A:$A,0),1)))</f>
        <v/>
      </c>
      <c r="AL163" s="43" t="str" cm="1">
        <f t="array" aca="1" ref="AL163" ca="1">IFERROR(_xlfn.SINGLE(INDEX(Data!$A$1:AS$1009,_xlfn.AGGREGATE(15,6,(OFFSET(Data!$A$1,0,MATCH(AL$6,Data!$1:$1,0)-1,1000,1)=IF(AL$7="","Yes",AL$7))/(OFFSET(Data!$A$1,0,MATCH(AL$6,Data!$1:$1,0)-1,1000,1)=IF(AL$7="","Yes",AL$7))*ROW(Data!$C$1:$C$1009),ROW(AL163)-ROW(AL$7)),1)),"")</f>
        <v/>
      </c>
      <c r="AM163" s="43" t="str">
        <f ca="1">IF(AN163="","",IF(INDEX(Data!$BR:$BR,MATCH(AN163,Data!$A:$A,0),1)=0,"",INDEX(Data!$BR:$BR,MATCH(AN163,Data!$A:$A,0),1)))</f>
        <v/>
      </c>
      <c r="AN163" s="43" t="str" cm="1">
        <f t="array" aca="1" ref="AN163" ca="1">IFERROR(_xlfn.SINGLE(INDEX(Data!$A$1:AU$1009,_xlfn.AGGREGATE(15,6,(OFFSET(Data!$A$1,0,MATCH(AN$6,Data!$1:$1,0)-1,1000,1)=IF(AN$7="","Yes",AN$7))/(OFFSET(Data!$A$1,0,MATCH(AN$6,Data!$1:$1,0)-1,1000,1)=IF(AN$7="","Yes",AN$7))*ROW(Data!$C$1:$C$1009),ROW(AN163)-ROW(AN$7)),1)),"")</f>
        <v/>
      </c>
    </row>
    <row r="164" spans="1:40" x14ac:dyDescent="0.4">
      <c r="A164" s="43" t="str">
        <f ca="1">IF(B164="","",IF(INDEX(Data!$BR:$BR,MATCH(B164,Data!$A:$A,0),1)=0,"",INDEX(Data!$BR:$BR,MATCH(B164,Data!$A:$A,0),1)))</f>
        <v/>
      </c>
      <c r="B164" s="43" t="str" cm="1">
        <f t="array" aca="1" ref="B164" ca="1">IFERROR(_xlfn.SINGLE(INDEX(Data!A$1:$A$1007,_xlfn.AGGREGATE(15,6,(OFFSET(Data!$A$1,0,MATCH(B$6,Data!$1:$1,0)-1,1000,1)=IF(B$7="","Yes",B$7))/(OFFSET(Data!$A$1,0,MATCH(B$6,Data!$1:$1,0)-1,1000,1)=IF(B$7="","Yes",B$7))*ROW(Data!$C$1:$C$1007),ROW(B164)-ROW(B$7)),1)),"")</f>
        <v/>
      </c>
      <c r="C164" s="43" t="str">
        <f ca="1">IF(D164="","",IF(INDEX(Data!$BR:$BR,MATCH(D164,Data!$A:$A,0),1)=0,"",INDEX(Data!$BR:$BR,MATCH(D164,Data!$A:$A,0),1)))</f>
        <v/>
      </c>
      <c r="D164" s="43" t="str" cm="1">
        <f t="array" aca="1" ref="D164" ca="1">IFERROR(_xlfn.SINGLE(INDEX(Data!$A$1:C$1007,_xlfn.AGGREGATE(15,6,(OFFSET(Data!$A$1,0,MATCH(D$6,Data!$1:$1,0)-1,1000,1)=IF(D$7="","Yes",D$7))/(OFFSET(Data!$A$1,0,MATCH(D$6,Data!$1:$1,0)-1,1000,1)=IF(D$7="","Yes",D$7))*ROW(Data!$C$1:$C$1007),ROW(D164)-ROW(D$7)),1)),"")</f>
        <v/>
      </c>
      <c r="E164" s="43" t="str">
        <f ca="1">IF(F164="","",IF(INDEX(Data!$BR:$BR,MATCH(F164,Data!$A:$A,0),1)=0,"",INDEX(Data!$BR:$BR,MATCH(F164,Data!$A:$A,0),1)))</f>
        <v/>
      </c>
      <c r="F164" s="43" t="str" cm="1">
        <f t="array" aca="1" ref="F164" ca="1">IFERROR(_xlfn.SINGLE(INDEX(Data!$A$1:E$1009,_xlfn.AGGREGATE(15,6,(OFFSET(Data!$A$1,0,MATCH(F$6,Data!$1:$1,0)-1,1000,1)=IF(F$7="","Yes",F$7))/(OFFSET(Data!$A$1,0,MATCH(F$6,Data!$1:$1,0)-1,1000,1)=IF(F$7="","Yes",F$7))*ROW(Data!$C$1:$C$1009),ROW(F164)-ROW(F$7)),1)),"")</f>
        <v/>
      </c>
      <c r="G164" s="43" t="str">
        <f ca="1">IF(H164="","",IF(INDEX(Data!$BR:$BR,MATCH(H164,Data!$A:$A,0),1)=0,"",INDEX(Data!$BR:$BR,MATCH(H164,Data!$A:$A,0),1)))</f>
        <v/>
      </c>
      <c r="H164" s="43" t="str" cm="1">
        <f t="array" aca="1" ref="H164" ca="1">IFERROR(_xlfn.SINGLE(INDEX(Data!$A$1:G$1009,_xlfn.AGGREGATE(15,6,(OFFSET(Data!$A$1,0,MATCH(H$6,Data!$1:$1,0)-1,1000,1)=IF(H$7="","Yes",H$7))/(OFFSET(Data!$A$1,0,MATCH(H$6,Data!$1:$1,0)-1,1000,1)=IF(H$7="","Yes",H$7))*ROW(Data!$C$1:$C$1009),ROW(H164)-ROW(H$7)),1)),"")</f>
        <v/>
      </c>
      <c r="I164" s="43" t="str">
        <f ca="1">IF(J164="","",IF(INDEX(Data!$BR:$BR,MATCH(J164,Data!$A:$A,0),1)=0,"",INDEX(Data!$BR:$BR,MATCH(J164,Data!$A:$A,0),1)))</f>
        <v/>
      </c>
      <c r="J164" s="43" t="str" cm="1">
        <f t="array" aca="1" ref="J164" ca="1">IFERROR(_xlfn.SINGLE(INDEX(Data!$A$1:J$1009,_xlfn.AGGREGATE(15,6,(OFFSET(Data!$A$1,0,MATCH(J$6,Data!$1:$1,0)-1,1000,1)=IF(J$7="","Yes",J$7))/(OFFSET(Data!$A$1,0,MATCH(J$6,Data!$1:$1,0)-1,1000,1)=IF(J$7="","Yes",J$7))*ROW(Data!$C$1:$C$1009),ROW(J164)-ROW(J$7)),1)),"")</f>
        <v/>
      </c>
      <c r="K164" s="43" t="str">
        <f ca="1">IF(L164="","",IF(INDEX(Data!$BR:$BR,MATCH(L164,Data!$A:$A,0),1)=0,"",INDEX(Data!$BR:$BR,MATCH(L164,Data!$A:$A,0),1)))</f>
        <v/>
      </c>
      <c r="L164" s="43" t="str" cm="1">
        <f t="array" aca="1" ref="L164" ca="1">IFERROR(_xlfn.SINGLE(INDEX(Data!$A$1:L$1009,_xlfn.AGGREGATE(15,6,(OFFSET(Data!$A$1,0,MATCH(L$6,Data!$1:$1,0)-1,1000,1)=IF(L$7="","Yes",L$7))/(OFFSET(Data!$A$1,0,MATCH(L$6,Data!$1:$1,0)-1,1000,1)=IF(L$7="","Yes",L$7))*ROW(Data!$C$1:$C$1009),ROW(L164)-ROW(L$7)),1)),"")</f>
        <v/>
      </c>
      <c r="M164" s="43" t="str">
        <f ca="1">IF(N164="","",IF(INDEX(Data!$BR:$BR,MATCH(N164,Data!$A:$A,0),1)=0,"",INDEX(Data!$BR:$BR,MATCH(N164,Data!$A:$A,0),1)))</f>
        <v/>
      </c>
      <c r="N164" s="43" t="str" cm="1">
        <f t="array" aca="1" ref="N164" ca="1">IFERROR(_xlfn.SINGLE(INDEX(Data!$A$1:N$1009,_xlfn.AGGREGATE(15,6,(OFFSET(Data!$A$1,0,MATCH(N$6,Data!$1:$1,0)-1,1000,1)=IF(N$7="","Yes",N$7))/(OFFSET(Data!$A$1,0,MATCH(N$6,Data!$1:$1,0)-1,1000,1)=IF(N$7="","Yes",N$7))*ROW(Data!$C$1:$C$1009),ROW(N164)-ROW(N$7)),1)),"")</f>
        <v/>
      </c>
      <c r="O164" s="43" t="str">
        <f ca="1">IF(P164="","",IF(INDEX(Data!$BR:$BR,MATCH(P164,Data!$A:$A,0),1)=0,"",INDEX(Data!$BR:$BR,MATCH(P164,Data!$A:$A,0),1)))</f>
        <v/>
      </c>
      <c r="P164" s="43" t="str" cm="1">
        <f t="array" aca="1" ref="P164" ca="1">IFERROR(_xlfn.SINGLE(INDEX(Data!$A$1:Q$1009,_xlfn.AGGREGATE(15,6,(OFFSET(Data!$A$1,0,MATCH(P$6,Data!$1:$1,0)-1,1000,1)=IF(P$7="","Yes",P$7))/(OFFSET(Data!$A$1,0,MATCH(P$6,Data!$1:$1,0)-1,1000,1)=IF(P$7="","Yes",P$7))*ROW(Data!$C$1:$C$1009),ROW(P164)-ROW(P$7)),1)),"")</f>
        <v/>
      </c>
      <c r="Q164" s="43" t="str">
        <f ca="1">IF(R164="","",IF(INDEX(Data!$BR:$BR,MATCH(R164,Data!$A:$A,0),1)=0,"",INDEX(Data!$BR:$BR,MATCH(R164,Data!$A:$A,0),1)))</f>
        <v/>
      </c>
      <c r="R164" s="43" t="str" cm="1">
        <f t="array" aca="1" ref="R164" ca="1">IFERROR(_xlfn.SINGLE(INDEX(Data!$A$1:R$1009,_xlfn.AGGREGATE(15,6,(OFFSET(Data!$A$1,0,MATCH(R$6,Data!$1:$1,0)-1,1000,1)=IF(R$7="","Yes",R$7))/(OFFSET(Data!$A$1,0,MATCH(R$6,Data!$1:$1,0)-1,1000,1)=IF(R$7="","Yes",R$7))*ROW(Data!$C$1:$C$1009),ROW(R164)-ROW(R$7)),1)),"")</f>
        <v/>
      </c>
      <c r="S164" s="43" t="str">
        <f ca="1">IF(T164="","",IF(INDEX(Data!$BR:$BR,MATCH(T164,Data!$A:$A,0),1)=0,"",INDEX(Data!$BR:$BR,MATCH(T164,Data!$A:$A,0),1)))</f>
        <v/>
      </c>
      <c r="T164" s="43" t="str" cm="1">
        <f t="array" aca="1" ref="T164" ca="1">IFERROR(_xlfn.SINGLE(INDEX(Data!$A$1:S$1009,_xlfn.AGGREGATE(15,6,(OFFSET(Data!$A$1,0,MATCH(T$6,Data!$1:$1,0)-1,1000,1)=IF(T$7="","Yes",T$7))/(OFFSET(Data!$A$1,0,MATCH(T$6,Data!$1:$1,0)-1,1000,1)=IF(T$7="","Yes",T$7))*ROW(Data!$C$1:$C$1009),ROW(T164)-ROW(T$7)),1)),"")</f>
        <v/>
      </c>
      <c r="U164" s="43" t="str">
        <f ca="1">IF(V164="","",IF(INDEX(Data!$BR:$BR,MATCH(V164,Data!$A:$A,0),1)=0,"",INDEX(Data!$BR:$BR,MATCH(V164,Data!$A:$A,0),1)))</f>
        <v/>
      </c>
      <c r="V164" s="43" t="str" cm="1">
        <f t="array" aca="1" ref="V164" ca="1">IFERROR(_xlfn.SINGLE(INDEX(Data!$A$1:T$1009,_xlfn.AGGREGATE(15,6,(OFFSET(Data!$A$1,0,MATCH(V$6,Data!$1:$1,0)-1,1000,1)=IF(V$7="","Yes",V$7))/(OFFSET(Data!$A$1,0,MATCH(V$6,Data!$1:$1,0)-1,1000,1)=IF(V$7="","Yes",V$7))*ROW(Data!$C$1:$C$1009),ROW(V164)-ROW(V$7)),1)),"")</f>
        <v>We TV</v>
      </c>
      <c r="W164" s="43" t="str">
        <f ca="1">IF(X164="","",IF(INDEX(Data!$BR:$BR,MATCH(X164,Data!$A:$A,0),1)=0,"",INDEX(Data!$BR:$BR,MATCH(X164,Data!$A:$A,0),1)))</f>
        <v/>
      </c>
      <c r="X164" s="43" t="str" cm="1">
        <f t="array" aca="1" ref="X164" ca="1">IFERROR(_xlfn.SINGLE(INDEX(Data!$A$1:Y$1009,_xlfn.AGGREGATE(15,6,(OFFSET(Data!$A$1,0,MATCH(X$6,Data!$1:$1,0)-1,1000,1)=IF(X$7="","Yes",X$7))/(OFFSET(Data!$A$1,0,MATCH(X$6,Data!$1:$1,0)-1,1000,1)=IF(X$7="","Yes",X$7))*ROW(Data!$C$1:$C$1009),ROW(X164)-ROW(X$7)),1)),"")</f>
        <v/>
      </c>
      <c r="Y164" s="43" t="str">
        <f ca="1">IF(Z164="","",IF(INDEX(Data!$BR:$BR,MATCH(Z164,Data!$A:$A,0),1)=0,"",INDEX(Data!$BR:$BR,MATCH(Z164,Data!$A:$A,0),1)))</f>
        <v/>
      </c>
      <c r="Z164" s="43" t="str" cm="1">
        <f t="array" aca="1" ref="Z164" ca="1">IFERROR(_xlfn.SINGLE(INDEX(Data!$A$1:AA$1009,_xlfn.AGGREGATE(15,6,(OFFSET(Data!$A$1,0,MATCH(Z$6,Data!$1:$1,0)-1,1000,1)=IF(Z$7="","Yes",Z$7))/(OFFSET(Data!$A$1,0,MATCH(Z$6,Data!$1:$1,0)-1,1000,1)=IF(Z$7="","Yes",Z$7))*ROW(Data!$C$1:$C$1009),ROW(Z164)-ROW(Z$7)),1)),"")</f>
        <v/>
      </c>
      <c r="AA164" s="43" t="str">
        <f ca="1">IF(AB164="","",IF(INDEX(Data!$BR:$BR,MATCH(AB164,Data!$A:$A,0),1)=0,"",INDEX(Data!$BR:$BR,MATCH(AB164,Data!$A:$A,0),1)))</f>
        <v/>
      </c>
      <c r="AB164" s="43" t="str" cm="1">
        <f t="array" aca="1" ref="AB164" ca="1">IFERROR(_xlfn.SINGLE(INDEX(Data!$A$1:AC$1009,_xlfn.AGGREGATE(15,6,(OFFSET(Data!$A$1,0,MATCH(AB$6,Data!$1:$1,0)-1,1000,1)=IF(AB$7="","Yes",AB$7))/(OFFSET(Data!$A$1,0,MATCH(AB$6,Data!$1:$1,0)-1,1000,1)=IF(AB$7="","Yes",AB$7))*ROW(Data!$C$1:$C$1009),ROW(AB164)-ROW(AB$7)),1)),"")</f>
        <v/>
      </c>
      <c r="AC164" s="43" t="str">
        <f ca="1">IF(AD164="","",IF(INDEX(Data!$BR:$BR,MATCH(AD164,Data!$A:$A,0),1)=0,"",INDEX(Data!$BR:$BR,MATCH(AD164,Data!$A:$A,0),1)))</f>
        <v/>
      </c>
      <c r="AD164" s="43" t="str" cm="1">
        <f t="array" aca="1" ref="AD164" ca="1">IFERROR(_xlfn.SINGLE(INDEX(Data!$A$1:AE$1009,_xlfn.AGGREGATE(15,6,(OFFSET(Data!$A$1,0,MATCH(AD$6,Data!$1:$1,0)-1,1000,1)=IF(AD$7="","Yes",AD$7))/(OFFSET(Data!$A$1,0,MATCH(AD$6,Data!$1:$1,0)-1,1000,1)=IF(AD$7="","Yes",AD$7))*ROW(Data!$C$1:$C$1009),ROW(AD164)-ROW(AD$7)),1)),"")</f>
        <v/>
      </c>
      <c r="AE164" s="43" t="str">
        <f ca="1">IF(AF164="","",IF(INDEX(Data!$BR:$BR,MATCH(AF164,Data!$A:$A,0),1)=0,"",INDEX(Data!$BR:$BR,MATCH(AF164,Data!$A:$A,0),1)))</f>
        <v/>
      </c>
      <c r="AF164" s="43" t="str" cm="1">
        <f t="array" aca="1" ref="AF164" ca="1">IFERROR(_xlfn.SINGLE(INDEX(Data!$A$1:AM$1009,_xlfn.AGGREGATE(15,6,(OFFSET(Data!$A$1,0,MATCH(AF$6,Data!$1:$1,0)-1,1000,1)=IF(AF$7="","Yes",AF$7))/(OFFSET(Data!$A$1,0,MATCH(AF$6,Data!$1:$1,0)-1,1000,1)=IF(AF$7="","Yes",AF$7))*ROW(Data!$C$1:$C$1009),ROW(AF164)-ROW(AF$7)),1)),"")</f>
        <v/>
      </c>
      <c r="AG164" s="43" t="str">
        <f ca="1">IF(AH164="","",IF(INDEX(Data!$BR:$BR,MATCH(AH164,Data!$A:$A,0),1)=0,"",INDEX(Data!$BR:$BR,MATCH(AH164,Data!$A:$A,0),1)))</f>
        <v/>
      </c>
      <c r="AH164" s="43" t="str" cm="1">
        <f t="array" aca="1" ref="AH164" ca="1">IFERROR(_xlfn.SINGLE(INDEX(Data!$A$1:AO$1009,_xlfn.AGGREGATE(15,6,(OFFSET(Data!$A$1,0,MATCH(AH$6,Data!$1:$1,0)-1,1000,1)=IF(AH$7="","Yes",AH$7))/(OFFSET(Data!$A$1,0,MATCH(AH$6,Data!$1:$1,0)-1,1000,1)=IF(AH$7="","Yes",AH$7))*ROW(Data!$C$1:$C$1009),ROW(AH164)-ROW(AH$7)),1)),"")</f>
        <v/>
      </c>
      <c r="AI164" s="43" t="str">
        <f ca="1">IF(AJ164="","",IF(INDEX(Data!$BR:$BR,MATCH(AJ164,Data!$A:$A,0),1)=0,"",INDEX(Data!$BR:$BR,MATCH(AJ164,Data!$A:$A,0),1)))</f>
        <v/>
      </c>
      <c r="AJ164" s="43" t="str" cm="1">
        <f t="array" aca="1" ref="AJ164" ca="1">IFERROR(_xlfn.SINGLE(INDEX(Data!$A$1:AQ$1009,_xlfn.AGGREGATE(15,6,(OFFSET(Data!$A$1,0,MATCH(AJ$6,Data!$1:$1,0)-1,1000,1)=IF(AJ$7="","Yes",AJ$7))/(OFFSET(Data!$A$1,0,MATCH(AJ$6,Data!$1:$1,0)-1,1000,1)=IF(AJ$7="","Yes",AJ$7))*ROW(Data!$C$1:$C$1009),ROW(AJ164)-ROW(AJ$7)),1)),"")</f>
        <v/>
      </c>
      <c r="AK164" s="43" t="str">
        <f ca="1">IF(AL164="","",IF(INDEX(Data!$BR:$BR,MATCH(AL164,Data!$A:$A,0),1)=0,"",INDEX(Data!$BR:$BR,MATCH(AL164,Data!$A:$A,0),1)))</f>
        <v/>
      </c>
      <c r="AL164" s="43" t="str" cm="1">
        <f t="array" aca="1" ref="AL164" ca="1">IFERROR(_xlfn.SINGLE(INDEX(Data!$A$1:AS$1009,_xlfn.AGGREGATE(15,6,(OFFSET(Data!$A$1,0,MATCH(AL$6,Data!$1:$1,0)-1,1000,1)=IF(AL$7="","Yes",AL$7))/(OFFSET(Data!$A$1,0,MATCH(AL$6,Data!$1:$1,0)-1,1000,1)=IF(AL$7="","Yes",AL$7))*ROW(Data!$C$1:$C$1009),ROW(AL164)-ROW(AL$7)),1)),"")</f>
        <v/>
      </c>
      <c r="AM164" s="43" t="str">
        <f ca="1">IF(AN164="","",IF(INDEX(Data!$BR:$BR,MATCH(AN164,Data!$A:$A,0),1)=0,"",INDEX(Data!$BR:$BR,MATCH(AN164,Data!$A:$A,0),1)))</f>
        <v/>
      </c>
      <c r="AN164" s="43" t="str" cm="1">
        <f t="array" aca="1" ref="AN164" ca="1">IFERROR(_xlfn.SINGLE(INDEX(Data!$A$1:AU$1009,_xlfn.AGGREGATE(15,6,(OFFSET(Data!$A$1,0,MATCH(AN$6,Data!$1:$1,0)-1,1000,1)=IF(AN$7="","Yes",AN$7))/(OFFSET(Data!$A$1,0,MATCH(AN$6,Data!$1:$1,0)-1,1000,1)=IF(AN$7="","Yes",AN$7))*ROW(Data!$C$1:$C$1009),ROW(AN164)-ROW(AN$7)),1)),"")</f>
        <v/>
      </c>
    </row>
    <row r="165" spans="1:40" x14ac:dyDescent="0.4">
      <c r="A165" s="43" t="str">
        <f ca="1">IF(B165="","",IF(INDEX(Data!$BR:$BR,MATCH(B165,Data!$A:$A,0),1)=0,"",INDEX(Data!$BR:$BR,MATCH(B165,Data!$A:$A,0),1)))</f>
        <v/>
      </c>
      <c r="B165" s="43" t="str" cm="1">
        <f t="array" aca="1" ref="B165" ca="1">IFERROR(_xlfn.SINGLE(INDEX(Data!A$1:$A$1007,_xlfn.AGGREGATE(15,6,(OFFSET(Data!$A$1,0,MATCH(B$6,Data!$1:$1,0)-1,1000,1)=IF(B$7="","Yes",B$7))/(OFFSET(Data!$A$1,0,MATCH(B$6,Data!$1:$1,0)-1,1000,1)=IF(B$7="","Yes",B$7))*ROW(Data!$C$1:$C$1007),ROW(B165)-ROW(B$7)),1)),"")</f>
        <v/>
      </c>
      <c r="C165" s="43" t="str">
        <f ca="1">IF(D165="","",IF(INDEX(Data!$BR:$BR,MATCH(D165,Data!$A:$A,0),1)=0,"",INDEX(Data!$BR:$BR,MATCH(D165,Data!$A:$A,0),1)))</f>
        <v/>
      </c>
      <c r="D165" s="43" t="str" cm="1">
        <f t="array" aca="1" ref="D165" ca="1">IFERROR(_xlfn.SINGLE(INDEX(Data!$A$1:C$1007,_xlfn.AGGREGATE(15,6,(OFFSET(Data!$A$1,0,MATCH(D$6,Data!$1:$1,0)-1,1000,1)=IF(D$7="","Yes",D$7))/(OFFSET(Data!$A$1,0,MATCH(D$6,Data!$1:$1,0)-1,1000,1)=IF(D$7="","Yes",D$7))*ROW(Data!$C$1:$C$1007),ROW(D165)-ROW(D$7)),1)),"")</f>
        <v/>
      </c>
      <c r="E165" s="43" t="str">
        <f ca="1">IF(F165="","",IF(INDEX(Data!$BR:$BR,MATCH(F165,Data!$A:$A,0),1)=0,"",INDEX(Data!$BR:$BR,MATCH(F165,Data!$A:$A,0),1)))</f>
        <v/>
      </c>
      <c r="F165" s="43" t="str" cm="1">
        <f t="array" aca="1" ref="F165" ca="1">IFERROR(_xlfn.SINGLE(INDEX(Data!$A$1:E$1009,_xlfn.AGGREGATE(15,6,(OFFSET(Data!$A$1,0,MATCH(F$6,Data!$1:$1,0)-1,1000,1)=IF(F$7="","Yes",F$7))/(OFFSET(Data!$A$1,0,MATCH(F$6,Data!$1:$1,0)-1,1000,1)=IF(F$7="","Yes",F$7))*ROW(Data!$C$1:$C$1009),ROW(F165)-ROW(F$7)),1)),"")</f>
        <v/>
      </c>
      <c r="G165" s="43" t="str">
        <f ca="1">IF(H165="","",IF(INDEX(Data!$BR:$BR,MATCH(H165,Data!$A:$A,0),1)=0,"",INDEX(Data!$BR:$BR,MATCH(H165,Data!$A:$A,0),1)))</f>
        <v/>
      </c>
      <c r="H165" s="43" t="str" cm="1">
        <f t="array" aca="1" ref="H165" ca="1">IFERROR(_xlfn.SINGLE(INDEX(Data!$A$1:G$1009,_xlfn.AGGREGATE(15,6,(OFFSET(Data!$A$1,0,MATCH(H$6,Data!$1:$1,0)-1,1000,1)=IF(H$7="","Yes",H$7))/(OFFSET(Data!$A$1,0,MATCH(H$6,Data!$1:$1,0)-1,1000,1)=IF(H$7="","Yes",H$7))*ROW(Data!$C$1:$C$1009),ROW(H165)-ROW(H$7)),1)),"")</f>
        <v/>
      </c>
      <c r="I165" s="43" t="str">
        <f ca="1">IF(J165="","",IF(INDEX(Data!$BR:$BR,MATCH(J165,Data!$A:$A,0),1)=0,"",INDEX(Data!$BR:$BR,MATCH(J165,Data!$A:$A,0),1)))</f>
        <v/>
      </c>
      <c r="J165" s="43" t="str" cm="1">
        <f t="array" aca="1" ref="J165" ca="1">IFERROR(_xlfn.SINGLE(INDEX(Data!$A$1:J$1009,_xlfn.AGGREGATE(15,6,(OFFSET(Data!$A$1,0,MATCH(J$6,Data!$1:$1,0)-1,1000,1)=IF(J$7="","Yes",J$7))/(OFFSET(Data!$A$1,0,MATCH(J$6,Data!$1:$1,0)-1,1000,1)=IF(J$7="","Yes",J$7))*ROW(Data!$C$1:$C$1009),ROW(J165)-ROW(J$7)),1)),"")</f>
        <v/>
      </c>
      <c r="K165" s="43" t="str">
        <f ca="1">IF(L165="","",IF(INDEX(Data!$BR:$BR,MATCH(L165,Data!$A:$A,0),1)=0,"",INDEX(Data!$BR:$BR,MATCH(L165,Data!$A:$A,0),1)))</f>
        <v/>
      </c>
      <c r="L165" s="43" t="str" cm="1">
        <f t="array" aca="1" ref="L165" ca="1">IFERROR(_xlfn.SINGLE(INDEX(Data!$A$1:L$1009,_xlfn.AGGREGATE(15,6,(OFFSET(Data!$A$1,0,MATCH(L$6,Data!$1:$1,0)-1,1000,1)=IF(L$7="","Yes",L$7))/(OFFSET(Data!$A$1,0,MATCH(L$6,Data!$1:$1,0)-1,1000,1)=IF(L$7="","Yes",L$7))*ROW(Data!$C$1:$C$1009),ROW(L165)-ROW(L$7)),1)),"")</f>
        <v/>
      </c>
      <c r="M165" s="43" t="str">
        <f ca="1">IF(N165="","",IF(INDEX(Data!$BR:$BR,MATCH(N165,Data!$A:$A,0),1)=0,"",INDEX(Data!$BR:$BR,MATCH(N165,Data!$A:$A,0),1)))</f>
        <v/>
      </c>
      <c r="N165" s="43" t="str" cm="1">
        <f t="array" aca="1" ref="N165" ca="1">IFERROR(_xlfn.SINGLE(INDEX(Data!$A$1:N$1009,_xlfn.AGGREGATE(15,6,(OFFSET(Data!$A$1,0,MATCH(N$6,Data!$1:$1,0)-1,1000,1)=IF(N$7="","Yes",N$7))/(OFFSET(Data!$A$1,0,MATCH(N$6,Data!$1:$1,0)-1,1000,1)=IF(N$7="","Yes",N$7))*ROW(Data!$C$1:$C$1009),ROW(N165)-ROW(N$7)),1)),"")</f>
        <v/>
      </c>
      <c r="O165" s="43" t="str">
        <f ca="1">IF(P165="","",IF(INDEX(Data!$BR:$BR,MATCH(P165,Data!$A:$A,0),1)=0,"",INDEX(Data!$BR:$BR,MATCH(P165,Data!$A:$A,0),1)))</f>
        <v/>
      </c>
      <c r="P165" s="43" t="str" cm="1">
        <f t="array" aca="1" ref="P165" ca="1">IFERROR(_xlfn.SINGLE(INDEX(Data!$A$1:Q$1009,_xlfn.AGGREGATE(15,6,(OFFSET(Data!$A$1,0,MATCH(P$6,Data!$1:$1,0)-1,1000,1)=IF(P$7="","Yes",P$7))/(OFFSET(Data!$A$1,0,MATCH(P$6,Data!$1:$1,0)-1,1000,1)=IF(P$7="","Yes",P$7))*ROW(Data!$C$1:$C$1009),ROW(P165)-ROW(P$7)),1)),"")</f>
        <v/>
      </c>
      <c r="Q165" s="43" t="str">
        <f ca="1">IF(R165="","",IF(INDEX(Data!$BR:$BR,MATCH(R165,Data!$A:$A,0),1)=0,"",INDEX(Data!$BR:$BR,MATCH(R165,Data!$A:$A,0),1)))</f>
        <v/>
      </c>
      <c r="R165" s="43" t="str" cm="1">
        <f t="array" aca="1" ref="R165" ca="1">IFERROR(_xlfn.SINGLE(INDEX(Data!$A$1:R$1009,_xlfn.AGGREGATE(15,6,(OFFSET(Data!$A$1,0,MATCH(R$6,Data!$1:$1,0)-1,1000,1)=IF(R$7="","Yes",R$7))/(OFFSET(Data!$A$1,0,MATCH(R$6,Data!$1:$1,0)-1,1000,1)=IF(R$7="","Yes",R$7))*ROW(Data!$C$1:$C$1009),ROW(R165)-ROW(R$7)),1)),"")</f>
        <v/>
      </c>
      <c r="S165" s="43" t="str">
        <f ca="1">IF(T165="","",IF(INDEX(Data!$BR:$BR,MATCH(T165,Data!$A:$A,0),1)=0,"",INDEX(Data!$BR:$BR,MATCH(T165,Data!$A:$A,0),1)))</f>
        <v/>
      </c>
      <c r="T165" s="43" t="str" cm="1">
        <f t="array" aca="1" ref="T165" ca="1">IFERROR(_xlfn.SINGLE(INDEX(Data!$A$1:S$1009,_xlfn.AGGREGATE(15,6,(OFFSET(Data!$A$1,0,MATCH(T$6,Data!$1:$1,0)-1,1000,1)=IF(T$7="","Yes",T$7))/(OFFSET(Data!$A$1,0,MATCH(T$6,Data!$1:$1,0)-1,1000,1)=IF(T$7="","Yes",T$7))*ROW(Data!$C$1:$C$1009),ROW(T165)-ROW(T$7)),1)),"")</f>
        <v/>
      </c>
      <c r="U165" s="43" t="str">
        <f ca="1">IF(V165="","",IF(INDEX(Data!$BR:$BR,MATCH(V165,Data!$A:$A,0),1)=0,"",INDEX(Data!$BR:$BR,MATCH(V165,Data!$A:$A,0),1)))</f>
        <v/>
      </c>
      <c r="V165" s="43" t="str" cm="1">
        <f t="array" aca="1" ref="V165" ca="1">IFERROR(_xlfn.SINGLE(INDEX(Data!$A$1:T$1009,_xlfn.AGGREGATE(15,6,(OFFSET(Data!$A$1,0,MATCH(V$6,Data!$1:$1,0)-1,1000,1)=IF(V$7="","Yes",V$7))/(OFFSET(Data!$A$1,0,MATCH(V$6,Data!$1:$1,0)-1,1000,1)=IF(V$7="","Yes",V$7))*ROW(Data!$C$1:$C$1009),ROW(V165)-ROW(V$7)),1)),"")</f>
        <v>Weather Channel</v>
      </c>
      <c r="W165" s="43" t="str">
        <f ca="1">IF(X165="","",IF(INDEX(Data!$BR:$BR,MATCH(X165,Data!$A:$A,0),1)=0,"",INDEX(Data!$BR:$BR,MATCH(X165,Data!$A:$A,0),1)))</f>
        <v/>
      </c>
      <c r="X165" s="43" t="str" cm="1">
        <f t="array" aca="1" ref="X165" ca="1">IFERROR(_xlfn.SINGLE(INDEX(Data!$A$1:Y$1009,_xlfn.AGGREGATE(15,6,(OFFSET(Data!$A$1,0,MATCH(X$6,Data!$1:$1,0)-1,1000,1)=IF(X$7="","Yes",X$7))/(OFFSET(Data!$A$1,0,MATCH(X$6,Data!$1:$1,0)-1,1000,1)=IF(X$7="","Yes",X$7))*ROW(Data!$C$1:$C$1009),ROW(X165)-ROW(X$7)),1)),"")</f>
        <v/>
      </c>
      <c r="Y165" s="43" t="str">
        <f ca="1">IF(Z165="","",IF(INDEX(Data!$BR:$BR,MATCH(Z165,Data!$A:$A,0),1)=0,"",INDEX(Data!$BR:$BR,MATCH(Z165,Data!$A:$A,0),1)))</f>
        <v/>
      </c>
      <c r="Z165" s="43" t="str" cm="1">
        <f t="array" aca="1" ref="Z165" ca="1">IFERROR(_xlfn.SINGLE(INDEX(Data!$A$1:AA$1009,_xlfn.AGGREGATE(15,6,(OFFSET(Data!$A$1,0,MATCH(Z$6,Data!$1:$1,0)-1,1000,1)=IF(Z$7="","Yes",Z$7))/(OFFSET(Data!$A$1,0,MATCH(Z$6,Data!$1:$1,0)-1,1000,1)=IF(Z$7="","Yes",Z$7))*ROW(Data!$C$1:$C$1009),ROW(Z165)-ROW(Z$7)),1)),"")</f>
        <v/>
      </c>
      <c r="AA165" s="43" t="str">
        <f ca="1">IF(AB165="","",IF(INDEX(Data!$BR:$BR,MATCH(AB165,Data!$A:$A,0),1)=0,"",INDEX(Data!$BR:$BR,MATCH(AB165,Data!$A:$A,0),1)))</f>
        <v/>
      </c>
      <c r="AB165" s="43" t="str" cm="1">
        <f t="array" aca="1" ref="AB165" ca="1">IFERROR(_xlfn.SINGLE(INDEX(Data!$A$1:AC$1009,_xlfn.AGGREGATE(15,6,(OFFSET(Data!$A$1,0,MATCH(AB$6,Data!$1:$1,0)-1,1000,1)=IF(AB$7="","Yes",AB$7))/(OFFSET(Data!$A$1,0,MATCH(AB$6,Data!$1:$1,0)-1,1000,1)=IF(AB$7="","Yes",AB$7))*ROW(Data!$C$1:$C$1009),ROW(AB165)-ROW(AB$7)),1)),"")</f>
        <v/>
      </c>
      <c r="AC165" s="43" t="str">
        <f ca="1">IF(AD165="","",IF(INDEX(Data!$BR:$BR,MATCH(AD165,Data!$A:$A,0),1)=0,"",INDEX(Data!$BR:$BR,MATCH(AD165,Data!$A:$A,0),1)))</f>
        <v/>
      </c>
      <c r="AD165" s="43" t="str" cm="1">
        <f t="array" aca="1" ref="AD165" ca="1">IFERROR(_xlfn.SINGLE(INDEX(Data!$A$1:AE$1009,_xlfn.AGGREGATE(15,6,(OFFSET(Data!$A$1,0,MATCH(AD$6,Data!$1:$1,0)-1,1000,1)=IF(AD$7="","Yes",AD$7))/(OFFSET(Data!$A$1,0,MATCH(AD$6,Data!$1:$1,0)-1,1000,1)=IF(AD$7="","Yes",AD$7))*ROW(Data!$C$1:$C$1009),ROW(AD165)-ROW(AD$7)),1)),"")</f>
        <v/>
      </c>
      <c r="AE165" s="43" t="str">
        <f ca="1">IF(AF165="","",IF(INDEX(Data!$BR:$BR,MATCH(AF165,Data!$A:$A,0),1)=0,"",INDEX(Data!$BR:$BR,MATCH(AF165,Data!$A:$A,0),1)))</f>
        <v/>
      </c>
      <c r="AF165" s="43" t="str" cm="1">
        <f t="array" aca="1" ref="AF165" ca="1">IFERROR(_xlfn.SINGLE(INDEX(Data!$A$1:AM$1009,_xlfn.AGGREGATE(15,6,(OFFSET(Data!$A$1,0,MATCH(AF$6,Data!$1:$1,0)-1,1000,1)=IF(AF$7="","Yes",AF$7))/(OFFSET(Data!$A$1,0,MATCH(AF$6,Data!$1:$1,0)-1,1000,1)=IF(AF$7="","Yes",AF$7))*ROW(Data!$C$1:$C$1009),ROW(AF165)-ROW(AF$7)),1)),"")</f>
        <v/>
      </c>
      <c r="AG165" s="43" t="str">
        <f ca="1">IF(AH165="","",IF(INDEX(Data!$BR:$BR,MATCH(AH165,Data!$A:$A,0),1)=0,"",INDEX(Data!$BR:$BR,MATCH(AH165,Data!$A:$A,0),1)))</f>
        <v/>
      </c>
      <c r="AH165" s="43" t="str" cm="1">
        <f t="array" aca="1" ref="AH165" ca="1">IFERROR(_xlfn.SINGLE(INDEX(Data!$A$1:AO$1009,_xlfn.AGGREGATE(15,6,(OFFSET(Data!$A$1,0,MATCH(AH$6,Data!$1:$1,0)-1,1000,1)=IF(AH$7="","Yes",AH$7))/(OFFSET(Data!$A$1,0,MATCH(AH$6,Data!$1:$1,0)-1,1000,1)=IF(AH$7="","Yes",AH$7))*ROW(Data!$C$1:$C$1009),ROW(AH165)-ROW(AH$7)),1)),"")</f>
        <v/>
      </c>
      <c r="AI165" s="43" t="str">
        <f ca="1">IF(AJ165="","",IF(INDEX(Data!$BR:$BR,MATCH(AJ165,Data!$A:$A,0),1)=0,"",INDEX(Data!$BR:$BR,MATCH(AJ165,Data!$A:$A,0),1)))</f>
        <v/>
      </c>
      <c r="AJ165" s="43" t="str" cm="1">
        <f t="array" aca="1" ref="AJ165" ca="1">IFERROR(_xlfn.SINGLE(INDEX(Data!$A$1:AQ$1009,_xlfn.AGGREGATE(15,6,(OFFSET(Data!$A$1,0,MATCH(AJ$6,Data!$1:$1,0)-1,1000,1)=IF(AJ$7="","Yes",AJ$7))/(OFFSET(Data!$A$1,0,MATCH(AJ$6,Data!$1:$1,0)-1,1000,1)=IF(AJ$7="","Yes",AJ$7))*ROW(Data!$C$1:$C$1009),ROW(AJ165)-ROW(AJ$7)),1)),"")</f>
        <v/>
      </c>
      <c r="AK165" s="43" t="str">
        <f ca="1">IF(AL165="","",IF(INDEX(Data!$BR:$BR,MATCH(AL165,Data!$A:$A,0),1)=0,"",INDEX(Data!$BR:$BR,MATCH(AL165,Data!$A:$A,0),1)))</f>
        <v/>
      </c>
      <c r="AL165" s="43" t="str" cm="1">
        <f t="array" aca="1" ref="AL165" ca="1">IFERROR(_xlfn.SINGLE(INDEX(Data!$A$1:AS$1009,_xlfn.AGGREGATE(15,6,(OFFSET(Data!$A$1,0,MATCH(AL$6,Data!$1:$1,0)-1,1000,1)=IF(AL$7="","Yes",AL$7))/(OFFSET(Data!$A$1,0,MATCH(AL$6,Data!$1:$1,0)-1,1000,1)=IF(AL$7="","Yes",AL$7))*ROW(Data!$C$1:$C$1009),ROW(AL165)-ROW(AL$7)),1)),"")</f>
        <v/>
      </c>
      <c r="AM165" s="43" t="str">
        <f ca="1">IF(AN165="","",IF(INDEX(Data!$BR:$BR,MATCH(AN165,Data!$A:$A,0),1)=0,"",INDEX(Data!$BR:$BR,MATCH(AN165,Data!$A:$A,0),1)))</f>
        <v/>
      </c>
      <c r="AN165" s="43" t="str" cm="1">
        <f t="array" aca="1" ref="AN165" ca="1">IFERROR(_xlfn.SINGLE(INDEX(Data!$A$1:AU$1009,_xlfn.AGGREGATE(15,6,(OFFSET(Data!$A$1,0,MATCH(AN$6,Data!$1:$1,0)-1,1000,1)=IF(AN$7="","Yes",AN$7))/(OFFSET(Data!$A$1,0,MATCH(AN$6,Data!$1:$1,0)-1,1000,1)=IF(AN$7="","Yes",AN$7))*ROW(Data!$C$1:$C$1009),ROW(AN165)-ROW(AN$7)),1)),"")</f>
        <v/>
      </c>
    </row>
    <row r="166" spans="1:40" x14ac:dyDescent="0.4">
      <c r="A166" s="43" t="str">
        <f ca="1">IF(B166="","",IF(INDEX(Data!$BR:$BR,MATCH(B166,Data!$A:$A,0),1)=0,"",INDEX(Data!$BR:$BR,MATCH(B166,Data!$A:$A,0),1)))</f>
        <v/>
      </c>
      <c r="B166" s="43" t="str" cm="1">
        <f t="array" aca="1" ref="B166" ca="1">IFERROR(_xlfn.SINGLE(INDEX(Data!A$1:$A$1007,_xlfn.AGGREGATE(15,6,(OFFSET(Data!$A$1,0,MATCH(B$6,Data!$1:$1,0)-1,1000,1)=IF(B$7="","Yes",B$7))/(OFFSET(Data!$A$1,0,MATCH(B$6,Data!$1:$1,0)-1,1000,1)=IF(B$7="","Yes",B$7))*ROW(Data!$C$1:$C$1007),ROW(B166)-ROW(B$7)),1)),"")</f>
        <v/>
      </c>
      <c r="C166" s="43" t="str">
        <f ca="1">IF(D166="","",IF(INDEX(Data!$BR:$BR,MATCH(D166,Data!$A:$A,0),1)=0,"",INDEX(Data!$BR:$BR,MATCH(D166,Data!$A:$A,0),1)))</f>
        <v/>
      </c>
      <c r="D166" s="43" t="str" cm="1">
        <f t="array" aca="1" ref="D166" ca="1">IFERROR(_xlfn.SINGLE(INDEX(Data!$A$1:C$1007,_xlfn.AGGREGATE(15,6,(OFFSET(Data!$A$1,0,MATCH(D$6,Data!$1:$1,0)-1,1000,1)=IF(D$7="","Yes",D$7))/(OFFSET(Data!$A$1,0,MATCH(D$6,Data!$1:$1,0)-1,1000,1)=IF(D$7="","Yes",D$7))*ROW(Data!$C$1:$C$1007),ROW(D166)-ROW(D$7)),1)),"")</f>
        <v/>
      </c>
      <c r="E166" s="43" t="str">
        <f ca="1">IF(F166="","",IF(INDEX(Data!$BR:$BR,MATCH(F166,Data!$A:$A,0),1)=0,"",INDEX(Data!$BR:$BR,MATCH(F166,Data!$A:$A,0),1)))</f>
        <v/>
      </c>
      <c r="F166" s="43" t="str" cm="1">
        <f t="array" aca="1" ref="F166" ca="1">IFERROR(_xlfn.SINGLE(INDEX(Data!$A$1:E$1009,_xlfn.AGGREGATE(15,6,(OFFSET(Data!$A$1,0,MATCH(F$6,Data!$1:$1,0)-1,1000,1)=IF(F$7="","Yes",F$7))/(OFFSET(Data!$A$1,0,MATCH(F$6,Data!$1:$1,0)-1,1000,1)=IF(F$7="","Yes",F$7))*ROW(Data!$C$1:$C$1009),ROW(F166)-ROW(F$7)),1)),"")</f>
        <v/>
      </c>
      <c r="G166" s="43" t="str">
        <f ca="1">IF(H166="","",IF(INDEX(Data!$BR:$BR,MATCH(H166,Data!$A:$A,0),1)=0,"",INDEX(Data!$BR:$BR,MATCH(H166,Data!$A:$A,0),1)))</f>
        <v/>
      </c>
      <c r="H166" s="43" t="str" cm="1">
        <f t="array" aca="1" ref="H166" ca="1">IFERROR(_xlfn.SINGLE(INDEX(Data!$A$1:G$1009,_xlfn.AGGREGATE(15,6,(OFFSET(Data!$A$1,0,MATCH(H$6,Data!$1:$1,0)-1,1000,1)=IF(H$7="","Yes",H$7))/(OFFSET(Data!$A$1,0,MATCH(H$6,Data!$1:$1,0)-1,1000,1)=IF(H$7="","Yes",H$7))*ROW(Data!$C$1:$C$1009),ROW(H166)-ROW(H$7)),1)),"")</f>
        <v/>
      </c>
      <c r="I166" s="43" t="str">
        <f ca="1">IF(J166="","",IF(INDEX(Data!$BR:$BR,MATCH(J166,Data!$A:$A,0),1)=0,"",INDEX(Data!$BR:$BR,MATCH(J166,Data!$A:$A,0),1)))</f>
        <v/>
      </c>
      <c r="J166" s="43" t="str" cm="1">
        <f t="array" aca="1" ref="J166" ca="1">IFERROR(_xlfn.SINGLE(INDEX(Data!$A$1:J$1009,_xlfn.AGGREGATE(15,6,(OFFSET(Data!$A$1,0,MATCH(J$6,Data!$1:$1,0)-1,1000,1)=IF(J$7="","Yes",J$7))/(OFFSET(Data!$A$1,0,MATCH(J$6,Data!$1:$1,0)-1,1000,1)=IF(J$7="","Yes",J$7))*ROW(Data!$C$1:$C$1009),ROW(J166)-ROW(J$7)),1)),"")</f>
        <v/>
      </c>
      <c r="K166" s="43" t="str">
        <f ca="1">IF(L166="","",IF(INDEX(Data!$BR:$BR,MATCH(L166,Data!$A:$A,0),1)=0,"",INDEX(Data!$BR:$BR,MATCH(L166,Data!$A:$A,0),1)))</f>
        <v/>
      </c>
      <c r="L166" s="43" t="str" cm="1">
        <f t="array" aca="1" ref="L166" ca="1">IFERROR(_xlfn.SINGLE(INDEX(Data!$A$1:L$1009,_xlfn.AGGREGATE(15,6,(OFFSET(Data!$A$1,0,MATCH(L$6,Data!$1:$1,0)-1,1000,1)=IF(L$7="","Yes",L$7))/(OFFSET(Data!$A$1,0,MATCH(L$6,Data!$1:$1,0)-1,1000,1)=IF(L$7="","Yes",L$7))*ROW(Data!$C$1:$C$1009),ROW(L166)-ROW(L$7)),1)),"")</f>
        <v/>
      </c>
      <c r="M166" s="43" t="str">
        <f ca="1">IF(N166="","",IF(INDEX(Data!$BR:$BR,MATCH(N166,Data!$A:$A,0),1)=0,"",INDEX(Data!$BR:$BR,MATCH(N166,Data!$A:$A,0),1)))</f>
        <v/>
      </c>
      <c r="N166" s="43" t="str" cm="1">
        <f t="array" aca="1" ref="N166" ca="1">IFERROR(_xlfn.SINGLE(INDEX(Data!$A$1:N$1009,_xlfn.AGGREGATE(15,6,(OFFSET(Data!$A$1,0,MATCH(N$6,Data!$1:$1,0)-1,1000,1)=IF(N$7="","Yes",N$7))/(OFFSET(Data!$A$1,0,MATCH(N$6,Data!$1:$1,0)-1,1000,1)=IF(N$7="","Yes",N$7))*ROW(Data!$C$1:$C$1009),ROW(N166)-ROW(N$7)),1)),"")</f>
        <v/>
      </c>
      <c r="O166" s="43" t="str">
        <f ca="1">IF(P166="","",IF(INDEX(Data!$BR:$BR,MATCH(P166,Data!$A:$A,0),1)=0,"",INDEX(Data!$BR:$BR,MATCH(P166,Data!$A:$A,0),1)))</f>
        <v/>
      </c>
      <c r="P166" s="43" t="str" cm="1">
        <f t="array" aca="1" ref="P166" ca="1">IFERROR(_xlfn.SINGLE(INDEX(Data!$A$1:Q$1009,_xlfn.AGGREGATE(15,6,(OFFSET(Data!$A$1,0,MATCH(P$6,Data!$1:$1,0)-1,1000,1)=IF(P$7="","Yes",P$7))/(OFFSET(Data!$A$1,0,MATCH(P$6,Data!$1:$1,0)-1,1000,1)=IF(P$7="","Yes",P$7))*ROW(Data!$C$1:$C$1009),ROW(P166)-ROW(P$7)),1)),"")</f>
        <v/>
      </c>
      <c r="Q166" s="43" t="str">
        <f ca="1">IF(R166="","",IF(INDEX(Data!$BR:$BR,MATCH(R166,Data!$A:$A,0),1)=0,"",INDEX(Data!$BR:$BR,MATCH(R166,Data!$A:$A,0),1)))</f>
        <v/>
      </c>
      <c r="R166" s="43" t="str" cm="1">
        <f t="array" aca="1" ref="R166" ca="1">IFERROR(_xlfn.SINGLE(INDEX(Data!$A$1:R$1009,_xlfn.AGGREGATE(15,6,(OFFSET(Data!$A$1,0,MATCH(R$6,Data!$1:$1,0)-1,1000,1)=IF(R$7="","Yes",R$7))/(OFFSET(Data!$A$1,0,MATCH(R$6,Data!$1:$1,0)-1,1000,1)=IF(R$7="","Yes",R$7))*ROW(Data!$C$1:$C$1009),ROW(R166)-ROW(R$7)),1)),"")</f>
        <v/>
      </c>
      <c r="S166" s="43" t="str">
        <f ca="1">IF(T166="","",IF(INDEX(Data!$BR:$BR,MATCH(T166,Data!$A:$A,0),1)=0,"",INDEX(Data!$BR:$BR,MATCH(T166,Data!$A:$A,0),1)))</f>
        <v/>
      </c>
      <c r="T166" s="43" t="str" cm="1">
        <f t="array" aca="1" ref="T166" ca="1">IFERROR(_xlfn.SINGLE(INDEX(Data!$A$1:S$1009,_xlfn.AGGREGATE(15,6,(OFFSET(Data!$A$1,0,MATCH(T$6,Data!$1:$1,0)-1,1000,1)=IF(T$7="","Yes",T$7))/(OFFSET(Data!$A$1,0,MATCH(T$6,Data!$1:$1,0)-1,1000,1)=IF(T$7="","Yes",T$7))*ROW(Data!$C$1:$C$1009),ROW(T166)-ROW(T$7)),1)),"")</f>
        <v/>
      </c>
      <c r="U166" s="43" t="str">
        <f ca="1">IF(V166="","",IF(INDEX(Data!$BR:$BR,MATCH(V166,Data!$A:$A,0),1)=0,"",INDEX(Data!$BR:$BR,MATCH(V166,Data!$A:$A,0),1)))</f>
        <v/>
      </c>
      <c r="V166" s="43" t="str" cm="1">
        <f t="array" aca="1" ref="V166" ca="1">IFERROR(_xlfn.SINGLE(INDEX(Data!$A$1:T$1009,_xlfn.AGGREGATE(15,6,(OFFSET(Data!$A$1,0,MATCH(V$6,Data!$1:$1,0)-1,1000,1)=IF(V$7="","Yes",V$7))/(OFFSET(Data!$A$1,0,MATCH(V$6,Data!$1:$1,0)-1,1000,1)=IF(V$7="","Yes",V$7))*ROW(Data!$C$1:$C$1009),ROW(V166)-ROW(V$7)),1)),"")</f>
        <v>WGN America</v>
      </c>
      <c r="W166" s="43" t="str">
        <f ca="1">IF(X166="","",IF(INDEX(Data!$BR:$BR,MATCH(X166,Data!$A:$A,0),1)=0,"",INDEX(Data!$BR:$BR,MATCH(X166,Data!$A:$A,0),1)))</f>
        <v/>
      </c>
      <c r="X166" s="43" t="str" cm="1">
        <f t="array" aca="1" ref="X166" ca="1">IFERROR(_xlfn.SINGLE(INDEX(Data!$A$1:Y$1009,_xlfn.AGGREGATE(15,6,(OFFSET(Data!$A$1,0,MATCH(X$6,Data!$1:$1,0)-1,1000,1)=IF(X$7="","Yes",X$7))/(OFFSET(Data!$A$1,0,MATCH(X$6,Data!$1:$1,0)-1,1000,1)=IF(X$7="","Yes",X$7))*ROW(Data!$C$1:$C$1009),ROW(X166)-ROW(X$7)),1)),"")</f>
        <v/>
      </c>
      <c r="Y166" s="43" t="str">
        <f ca="1">IF(Z166="","",IF(INDEX(Data!$BR:$BR,MATCH(Z166,Data!$A:$A,0),1)=0,"",INDEX(Data!$BR:$BR,MATCH(Z166,Data!$A:$A,0),1)))</f>
        <v/>
      </c>
      <c r="Z166" s="43" t="str" cm="1">
        <f t="array" aca="1" ref="Z166" ca="1">IFERROR(_xlfn.SINGLE(INDEX(Data!$A$1:AA$1009,_xlfn.AGGREGATE(15,6,(OFFSET(Data!$A$1,0,MATCH(Z$6,Data!$1:$1,0)-1,1000,1)=IF(Z$7="","Yes",Z$7))/(OFFSET(Data!$A$1,0,MATCH(Z$6,Data!$1:$1,0)-1,1000,1)=IF(Z$7="","Yes",Z$7))*ROW(Data!$C$1:$C$1009),ROW(Z166)-ROW(Z$7)),1)),"")</f>
        <v/>
      </c>
      <c r="AA166" s="43" t="str">
        <f ca="1">IF(AB166="","",IF(INDEX(Data!$BR:$BR,MATCH(AB166,Data!$A:$A,0),1)=0,"",INDEX(Data!$BR:$BR,MATCH(AB166,Data!$A:$A,0),1)))</f>
        <v/>
      </c>
      <c r="AB166" s="43" t="str" cm="1">
        <f t="array" aca="1" ref="AB166" ca="1">IFERROR(_xlfn.SINGLE(INDEX(Data!$A$1:AC$1009,_xlfn.AGGREGATE(15,6,(OFFSET(Data!$A$1,0,MATCH(AB$6,Data!$1:$1,0)-1,1000,1)=IF(AB$7="","Yes",AB$7))/(OFFSET(Data!$A$1,0,MATCH(AB$6,Data!$1:$1,0)-1,1000,1)=IF(AB$7="","Yes",AB$7))*ROW(Data!$C$1:$C$1009),ROW(AB166)-ROW(AB$7)),1)),"")</f>
        <v/>
      </c>
      <c r="AC166" s="43" t="str">
        <f ca="1">IF(AD166="","",IF(INDEX(Data!$BR:$BR,MATCH(AD166,Data!$A:$A,0),1)=0,"",INDEX(Data!$BR:$BR,MATCH(AD166,Data!$A:$A,0),1)))</f>
        <v/>
      </c>
      <c r="AD166" s="43" t="str" cm="1">
        <f t="array" aca="1" ref="AD166" ca="1">IFERROR(_xlfn.SINGLE(INDEX(Data!$A$1:AE$1009,_xlfn.AGGREGATE(15,6,(OFFSET(Data!$A$1,0,MATCH(AD$6,Data!$1:$1,0)-1,1000,1)=IF(AD$7="","Yes",AD$7))/(OFFSET(Data!$A$1,0,MATCH(AD$6,Data!$1:$1,0)-1,1000,1)=IF(AD$7="","Yes",AD$7))*ROW(Data!$C$1:$C$1009),ROW(AD166)-ROW(AD$7)),1)),"")</f>
        <v/>
      </c>
      <c r="AE166" s="43" t="str">
        <f ca="1">IF(AF166="","",IF(INDEX(Data!$BR:$BR,MATCH(AF166,Data!$A:$A,0),1)=0,"",INDEX(Data!$BR:$BR,MATCH(AF166,Data!$A:$A,0),1)))</f>
        <v/>
      </c>
      <c r="AF166" s="43" t="str" cm="1">
        <f t="array" aca="1" ref="AF166" ca="1">IFERROR(_xlfn.SINGLE(INDEX(Data!$A$1:AM$1009,_xlfn.AGGREGATE(15,6,(OFFSET(Data!$A$1,0,MATCH(AF$6,Data!$1:$1,0)-1,1000,1)=IF(AF$7="","Yes",AF$7))/(OFFSET(Data!$A$1,0,MATCH(AF$6,Data!$1:$1,0)-1,1000,1)=IF(AF$7="","Yes",AF$7))*ROW(Data!$C$1:$C$1009),ROW(AF166)-ROW(AF$7)),1)),"")</f>
        <v/>
      </c>
      <c r="AG166" s="43" t="str">
        <f ca="1">IF(AH166="","",IF(INDEX(Data!$BR:$BR,MATCH(AH166,Data!$A:$A,0),1)=0,"",INDEX(Data!$BR:$BR,MATCH(AH166,Data!$A:$A,0),1)))</f>
        <v/>
      </c>
      <c r="AH166" s="43" t="str" cm="1">
        <f t="array" aca="1" ref="AH166" ca="1">IFERROR(_xlfn.SINGLE(INDEX(Data!$A$1:AO$1009,_xlfn.AGGREGATE(15,6,(OFFSET(Data!$A$1,0,MATCH(AH$6,Data!$1:$1,0)-1,1000,1)=IF(AH$7="","Yes",AH$7))/(OFFSET(Data!$A$1,0,MATCH(AH$6,Data!$1:$1,0)-1,1000,1)=IF(AH$7="","Yes",AH$7))*ROW(Data!$C$1:$C$1009),ROW(AH166)-ROW(AH$7)),1)),"")</f>
        <v/>
      </c>
      <c r="AI166" s="43" t="str">
        <f ca="1">IF(AJ166="","",IF(INDEX(Data!$BR:$BR,MATCH(AJ166,Data!$A:$A,0),1)=0,"",INDEX(Data!$BR:$BR,MATCH(AJ166,Data!$A:$A,0),1)))</f>
        <v/>
      </c>
      <c r="AJ166" s="43" t="str" cm="1">
        <f t="array" aca="1" ref="AJ166" ca="1">IFERROR(_xlfn.SINGLE(INDEX(Data!$A$1:AQ$1009,_xlfn.AGGREGATE(15,6,(OFFSET(Data!$A$1,0,MATCH(AJ$6,Data!$1:$1,0)-1,1000,1)=IF(AJ$7="","Yes",AJ$7))/(OFFSET(Data!$A$1,0,MATCH(AJ$6,Data!$1:$1,0)-1,1000,1)=IF(AJ$7="","Yes",AJ$7))*ROW(Data!$C$1:$C$1009),ROW(AJ166)-ROW(AJ$7)),1)),"")</f>
        <v/>
      </c>
      <c r="AK166" s="43" t="str">
        <f ca="1">IF(AL166="","",IF(INDEX(Data!$BR:$BR,MATCH(AL166,Data!$A:$A,0),1)=0,"",INDEX(Data!$BR:$BR,MATCH(AL166,Data!$A:$A,0),1)))</f>
        <v/>
      </c>
      <c r="AL166" s="43" t="str" cm="1">
        <f t="array" aca="1" ref="AL166" ca="1">IFERROR(_xlfn.SINGLE(INDEX(Data!$A$1:AS$1009,_xlfn.AGGREGATE(15,6,(OFFSET(Data!$A$1,0,MATCH(AL$6,Data!$1:$1,0)-1,1000,1)=IF(AL$7="","Yes",AL$7))/(OFFSET(Data!$A$1,0,MATCH(AL$6,Data!$1:$1,0)-1,1000,1)=IF(AL$7="","Yes",AL$7))*ROW(Data!$C$1:$C$1009),ROW(AL166)-ROW(AL$7)),1)),"")</f>
        <v/>
      </c>
      <c r="AM166" s="43" t="str">
        <f ca="1">IF(AN166="","",IF(INDEX(Data!$BR:$BR,MATCH(AN166,Data!$A:$A,0),1)=0,"",INDEX(Data!$BR:$BR,MATCH(AN166,Data!$A:$A,0),1)))</f>
        <v/>
      </c>
      <c r="AN166" s="43" t="str" cm="1">
        <f t="array" aca="1" ref="AN166" ca="1">IFERROR(_xlfn.SINGLE(INDEX(Data!$A$1:AU$1009,_xlfn.AGGREGATE(15,6,(OFFSET(Data!$A$1,0,MATCH(AN$6,Data!$1:$1,0)-1,1000,1)=IF(AN$7="","Yes",AN$7))/(OFFSET(Data!$A$1,0,MATCH(AN$6,Data!$1:$1,0)-1,1000,1)=IF(AN$7="","Yes",AN$7))*ROW(Data!$C$1:$C$1009),ROW(AN166)-ROW(AN$7)),1)),"")</f>
        <v/>
      </c>
    </row>
    <row r="167" spans="1:40" x14ac:dyDescent="0.4">
      <c r="A167" s="43" t="str">
        <f ca="1">IF(B167="","",IF(INDEX(Data!$BR:$BR,MATCH(B167,Data!$A:$A,0),1)=0,"",INDEX(Data!$BR:$BR,MATCH(B167,Data!$A:$A,0),1)))</f>
        <v/>
      </c>
      <c r="B167" s="43" t="str" cm="1">
        <f t="array" aca="1" ref="B167" ca="1">IFERROR(_xlfn.SINGLE(INDEX(Data!A$1:$A$1007,_xlfn.AGGREGATE(15,6,(OFFSET(Data!$A$1,0,MATCH(B$6,Data!$1:$1,0)-1,1000,1)=IF(B$7="","Yes",B$7))/(OFFSET(Data!$A$1,0,MATCH(B$6,Data!$1:$1,0)-1,1000,1)=IF(B$7="","Yes",B$7))*ROW(Data!$C$1:$C$1007),ROW(B167)-ROW(B$7)),1)),"")</f>
        <v/>
      </c>
      <c r="C167" s="43" t="str">
        <f ca="1">IF(D167="","",IF(INDEX(Data!$BR:$BR,MATCH(D167,Data!$A:$A,0),1)=0,"",INDEX(Data!$BR:$BR,MATCH(D167,Data!$A:$A,0),1)))</f>
        <v/>
      </c>
      <c r="D167" s="43" t="str" cm="1">
        <f t="array" aca="1" ref="D167" ca="1">IFERROR(_xlfn.SINGLE(INDEX(Data!$A$1:C$1007,_xlfn.AGGREGATE(15,6,(OFFSET(Data!$A$1,0,MATCH(D$6,Data!$1:$1,0)-1,1000,1)=IF(D$7="","Yes",D$7))/(OFFSET(Data!$A$1,0,MATCH(D$6,Data!$1:$1,0)-1,1000,1)=IF(D$7="","Yes",D$7))*ROW(Data!$C$1:$C$1007),ROW(D167)-ROW(D$7)),1)),"")</f>
        <v/>
      </c>
      <c r="E167" s="43" t="str">
        <f ca="1">IF(F167="","",IF(INDEX(Data!$BR:$BR,MATCH(F167,Data!$A:$A,0),1)=0,"",INDEX(Data!$BR:$BR,MATCH(F167,Data!$A:$A,0),1)))</f>
        <v/>
      </c>
      <c r="F167" s="43" t="str" cm="1">
        <f t="array" aca="1" ref="F167" ca="1">IFERROR(_xlfn.SINGLE(INDEX(Data!$A$1:E$1009,_xlfn.AGGREGATE(15,6,(OFFSET(Data!$A$1,0,MATCH(F$6,Data!$1:$1,0)-1,1000,1)=IF(F$7="","Yes",F$7))/(OFFSET(Data!$A$1,0,MATCH(F$6,Data!$1:$1,0)-1,1000,1)=IF(F$7="","Yes",F$7))*ROW(Data!$C$1:$C$1009),ROW(F167)-ROW(F$7)),1)),"")</f>
        <v/>
      </c>
      <c r="G167" s="43" t="str">
        <f ca="1">IF(H167="","",IF(INDEX(Data!$BR:$BR,MATCH(H167,Data!$A:$A,0),1)=0,"",INDEX(Data!$BR:$BR,MATCH(H167,Data!$A:$A,0),1)))</f>
        <v/>
      </c>
      <c r="H167" s="43" t="str" cm="1">
        <f t="array" aca="1" ref="H167" ca="1">IFERROR(_xlfn.SINGLE(INDEX(Data!$A$1:G$1009,_xlfn.AGGREGATE(15,6,(OFFSET(Data!$A$1,0,MATCH(H$6,Data!$1:$1,0)-1,1000,1)=IF(H$7="","Yes",H$7))/(OFFSET(Data!$A$1,0,MATCH(H$6,Data!$1:$1,0)-1,1000,1)=IF(H$7="","Yes",H$7))*ROW(Data!$C$1:$C$1009),ROW(H167)-ROW(H$7)),1)),"")</f>
        <v/>
      </c>
      <c r="I167" s="43" t="str">
        <f ca="1">IF(J167="","",IF(INDEX(Data!$BR:$BR,MATCH(J167,Data!$A:$A,0),1)=0,"",INDEX(Data!$BR:$BR,MATCH(J167,Data!$A:$A,0),1)))</f>
        <v/>
      </c>
      <c r="J167" s="43" t="str" cm="1">
        <f t="array" aca="1" ref="J167" ca="1">IFERROR(_xlfn.SINGLE(INDEX(Data!$A$1:J$1009,_xlfn.AGGREGATE(15,6,(OFFSET(Data!$A$1,0,MATCH(J$6,Data!$1:$1,0)-1,1000,1)=IF(J$7="","Yes",J$7))/(OFFSET(Data!$A$1,0,MATCH(J$6,Data!$1:$1,0)-1,1000,1)=IF(J$7="","Yes",J$7))*ROW(Data!$C$1:$C$1009),ROW(J167)-ROW(J$7)),1)),"")</f>
        <v/>
      </c>
      <c r="K167" s="43" t="str">
        <f ca="1">IF(L167="","",IF(INDEX(Data!$BR:$BR,MATCH(L167,Data!$A:$A,0),1)=0,"",INDEX(Data!$BR:$BR,MATCH(L167,Data!$A:$A,0),1)))</f>
        <v/>
      </c>
      <c r="L167" s="43" t="str" cm="1">
        <f t="array" aca="1" ref="L167" ca="1">IFERROR(_xlfn.SINGLE(INDEX(Data!$A$1:L$1009,_xlfn.AGGREGATE(15,6,(OFFSET(Data!$A$1,0,MATCH(L$6,Data!$1:$1,0)-1,1000,1)=IF(L$7="","Yes",L$7))/(OFFSET(Data!$A$1,0,MATCH(L$6,Data!$1:$1,0)-1,1000,1)=IF(L$7="","Yes",L$7))*ROW(Data!$C$1:$C$1009),ROW(L167)-ROW(L$7)),1)),"")</f>
        <v/>
      </c>
      <c r="M167" s="43" t="str">
        <f ca="1">IF(N167="","",IF(INDEX(Data!$BR:$BR,MATCH(N167,Data!$A:$A,0),1)=0,"",INDEX(Data!$BR:$BR,MATCH(N167,Data!$A:$A,0),1)))</f>
        <v/>
      </c>
      <c r="N167" s="43" t="str" cm="1">
        <f t="array" aca="1" ref="N167" ca="1">IFERROR(_xlfn.SINGLE(INDEX(Data!$A$1:N$1009,_xlfn.AGGREGATE(15,6,(OFFSET(Data!$A$1,0,MATCH(N$6,Data!$1:$1,0)-1,1000,1)=IF(N$7="","Yes",N$7))/(OFFSET(Data!$A$1,0,MATCH(N$6,Data!$1:$1,0)-1,1000,1)=IF(N$7="","Yes",N$7))*ROW(Data!$C$1:$C$1009),ROW(N167)-ROW(N$7)),1)),"")</f>
        <v/>
      </c>
      <c r="O167" s="43" t="str">
        <f ca="1">IF(P167="","",IF(INDEX(Data!$BR:$BR,MATCH(P167,Data!$A:$A,0),1)=0,"",INDEX(Data!$BR:$BR,MATCH(P167,Data!$A:$A,0),1)))</f>
        <v/>
      </c>
      <c r="P167" s="43" t="str" cm="1">
        <f t="array" aca="1" ref="P167" ca="1">IFERROR(_xlfn.SINGLE(INDEX(Data!$A$1:Q$1009,_xlfn.AGGREGATE(15,6,(OFFSET(Data!$A$1,0,MATCH(P$6,Data!$1:$1,0)-1,1000,1)=IF(P$7="","Yes",P$7))/(OFFSET(Data!$A$1,0,MATCH(P$6,Data!$1:$1,0)-1,1000,1)=IF(P$7="","Yes",P$7))*ROW(Data!$C$1:$C$1009),ROW(P167)-ROW(P$7)),1)),"")</f>
        <v/>
      </c>
      <c r="Q167" s="43" t="str">
        <f ca="1">IF(R167="","",IF(INDEX(Data!$BR:$BR,MATCH(R167,Data!$A:$A,0),1)=0,"",INDEX(Data!$BR:$BR,MATCH(R167,Data!$A:$A,0),1)))</f>
        <v/>
      </c>
      <c r="R167" s="43" t="str" cm="1">
        <f t="array" aca="1" ref="R167" ca="1">IFERROR(_xlfn.SINGLE(INDEX(Data!$A$1:R$1009,_xlfn.AGGREGATE(15,6,(OFFSET(Data!$A$1,0,MATCH(R$6,Data!$1:$1,0)-1,1000,1)=IF(R$7="","Yes",R$7))/(OFFSET(Data!$A$1,0,MATCH(R$6,Data!$1:$1,0)-1,1000,1)=IF(R$7="","Yes",R$7))*ROW(Data!$C$1:$C$1009),ROW(R167)-ROW(R$7)),1)),"")</f>
        <v/>
      </c>
      <c r="S167" s="43" t="str">
        <f ca="1">IF(T167="","",IF(INDEX(Data!$BR:$BR,MATCH(T167,Data!$A:$A,0),1)=0,"",INDEX(Data!$BR:$BR,MATCH(T167,Data!$A:$A,0),1)))</f>
        <v/>
      </c>
      <c r="T167" s="43" t="str" cm="1">
        <f t="array" aca="1" ref="T167" ca="1">IFERROR(_xlfn.SINGLE(INDEX(Data!$A$1:S$1009,_xlfn.AGGREGATE(15,6,(OFFSET(Data!$A$1,0,MATCH(T$6,Data!$1:$1,0)-1,1000,1)=IF(T$7="","Yes",T$7))/(OFFSET(Data!$A$1,0,MATCH(T$6,Data!$1:$1,0)-1,1000,1)=IF(T$7="","Yes",T$7))*ROW(Data!$C$1:$C$1009),ROW(T167)-ROW(T$7)),1)),"")</f>
        <v/>
      </c>
      <c r="U167" s="43" t="str">
        <f ca="1">IF(V167="","",IF(INDEX(Data!$BR:$BR,MATCH(V167,Data!$A:$A,0),1)=0,"",INDEX(Data!$BR:$BR,MATCH(V167,Data!$A:$A,0),1)))</f>
        <v/>
      </c>
      <c r="V167" s="43" t="str" cm="1">
        <f t="array" aca="1" ref="V167" ca="1">IFERROR(_xlfn.SINGLE(INDEX(Data!$A$1:T$1009,_xlfn.AGGREGATE(15,6,(OFFSET(Data!$A$1,0,MATCH(V$6,Data!$1:$1,0)-1,1000,1)=IF(V$7="","Yes",V$7))/(OFFSET(Data!$A$1,0,MATCH(V$6,Data!$1:$1,0)-1,1000,1)=IF(V$7="","Yes",V$7))*ROW(Data!$C$1:$C$1009),ROW(V167)-ROW(V$7)),1)),"")</f>
        <v>Yes Network</v>
      </c>
      <c r="W167" s="43" t="str">
        <f ca="1">IF(X167="","",IF(INDEX(Data!$BR:$BR,MATCH(X167,Data!$A:$A,0),1)=0,"",INDEX(Data!$BR:$BR,MATCH(X167,Data!$A:$A,0),1)))</f>
        <v/>
      </c>
      <c r="X167" s="43" t="str" cm="1">
        <f t="array" aca="1" ref="X167" ca="1">IFERROR(_xlfn.SINGLE(INDEX(Data!$A$1:Y$1009,_xlfn.AGGREGATE(15,6,(OFFSET(Data!$A$1,0,MATCH(X$6,Data!$1:$1,0)-1,1000,1)=IF(X$7="","Yes",X$7))/(OFFSET(Data!$A$1,0,MATCH(X$6,Data!$1:$1,0)-1,1000,1)=IF(X$7="","Yes",X$7))*ROW(Data!$C$1:$C$1009),ROW(X167)-ROW(X$7)),1)),"")</f>
        <v/>
      </c>
      <c r="Y167" s="43" t="str">
        <f ca="1">IF(Z167="","",IF(INDEX(Data!$BR:$BR,MATCH(Z167,Data!$A:$A,0),1)=0,"",INDEX(Data!$BR:$BR,MATCH(Z167,Data!$A:$A,0),1)))</f>
        <v/>
      </c>
      <c r="Z167" s="43" t="str" cm="1">
        <f t="array" aca="1" ref="Z167" ca="1">IFERROR(_xlfn.SINGLE(INDEX(Data!$A$1:AA$1009,_xlfn.AGGREGATE(15,6,(OFFSET(Data!$A$1,0,MATCH(Z$6,Data!$1:$1,0)-1,1000,1)=IF(Z$7="","Yes",Z$7))/(OFFSET(Data!$A$1,0,MATCH(Z$6,Data!$1:$1,0)-1,1000,1)=IF(Z$7="","Yes",Z$7))*ROW(Data!$C$1:$C$1009),ROW(Z167)-ROW(Z$7)),1)),"")</f>
        <v/>
      </c>
      <c r="AA167" s="43" t="str">
        <f ca="1">IF(AB167="","",IF(INDEX(Data!$BR:$BR,MATCH(AB167,Data!$A:$A,0),1)=0,"",INDEX(Data!$BR:$BR,MATCH(AB167,Data!$A:$A,0),1)))</f>
        <v/>
      </c>
      <c r="AB167" s="43" t="str" cm="1">
        <f t="array" aca="1" ref="AB167" ca="1">IFERROR(_xlfn.SINGLE(INDEX(Data!$A$1:AC$1009,_xlfn.AGGREGATE(15,6,(OFFSET(Data!$A$1,0,MATCH(AB$6,Data!$1:$1,0)-1,1000,1)=IF(AB$7="","Yes",AB$7))/(OFFSET(Data!$A$1,0,MATCH(AB$6,Data!$1:$1,0)-1,1000,1)=IF(AB$7="","Yes",AB$7))*ROW(Data!$C$1:$C$1009),ROW(AB167)-ROW(AB$7)),1)),"")</f>
        <v/>
      </c>
      <c r="AC167" s="43" t="str">
        <f ca="1">IF(AD167="","",IF(INDEX(Data!$BR:$BR,MATCH(AD167,Data!$A:$A,0),1)=0,"",INDEX(Data!$BR:$BR,MATCH(AD167,Data!$A:$A,0),1)))</f>
        <v/>
      </c>
      <c r="AD167" s="43" t="str" cm="1">
        <f t="array" aca="1" ref="AD167" ca="1">IFERROR(_xlfn.SINGLE(INDEX(Data!$A$1:AE$1009,_xlfn.AGGREGATE(15,6,(OFFSET(Data!$A$1,0,MATCH(AD$6,Data!$1:$1,0)-1,1000,1)=IF(AD$7="","Yes",AD$7))/(OFFSET(Data!$A$1,0,MATCH(AD$6,Data!$1:$1,0)-1,1000,1)=IF(AD$7="","Yes",AD$7))*ROW(Data!$C$1:$C$1009),ROW(AD167)-ROW(AD$7)),1)),"")</f>
        <v/>
      </c>
      <c r="AE167" s="43" t="str">
        <f ca="1">IF(AF167="","",IF(INDEX(Data!$BR:$BR,MATCH(AF167,Data!$A:$A,0),1)=0,"",INDEX(Data!$BR:$BR,MATCH(AF167,Data!$A:$A,0),1)))</f>
        <v/>
      </c>
      <c r="AF167" s="43" t="str" cm="1">
        <f t="array" aca="1" ref="AF167" ca="1">IFERROR(_xlfn.SINGLE(INDEX(Data!$A$1:AM$1009,_xlfn.AGGREGATE(15,6,(OFFSET(Data!$A$1,0,MATCH(AF$6,Data!$1:$1,0)-1,1000,1)=IF(AF$7="","Yes",AF$7))/(OFFSET(Data!$A$1,0,MATCH(AF$6,Data!$1:$1,0)-1,1000,1)=IF(AF$7="","Yes",AF$7))*ROW(Data!$C$1:$C$1009),ROW(AF167)-ROW(AF$7)),1)),"")</f>
        <v/>
      </c>
      <c r="AG167" s="43" t="str">
        <f ca="1">IF(AH167="","",IF(INDEX(Data!$BR:$BR,MATCH(AH167,Data!$A:$A,0),1)=0,"",INDEX(Data!$BR:$BR,MATCH(AH167,Data!$A:$A,0),1)))</f>
        <v/>
      </c>
      <c r="AH167" s="43" t="str" cm="1">
        <f t="array" aca="1" ref="AH167" ca="1">IFERROR(_xlfn.SINGLE(INDEX(Data!$A$1:AO$1009,_xlfn.AGGREGATE(15,6,(OFFSET(Data!$A$1,0,MATCH(AH$6,Data!$1:$1,0)-1,1000,1)=IF(AH$7="","Yes",AH$7))/(OFFSET(Data!$A$1,0,MATCH(AH$6,Data!$1:$1,0)-1,1000,1)=IF(AH$7="","Yes",AH$7))*ROW(Data!$C$1:$C$1009),ROW(AH167)-ROW(AH$7)),1)),"")</f>
        <v/>
      </c>
      <c r="AI167" s="43" t="str">
        <f ca="1">IF(AJ167="","",IF(INDEX(Data!$BR:$BR,MATCH(AJ167,Data!$A:$A,0),1)=0,"",INDEX(Data!$BR:$BR,MATCH(AJ167,Data!$A:$A,0),1)))</f>
        <v/>
      </c>
      <c r="AJ167" s="43" t="str" cm="1">
        <f t="array" aca="1" ref="AJ167" ca="1">IFERROR(_xlfn.SINGLE(INDEX(Data!$A$1:AQ$1009,_xlfn.AGGREGATE(15,6,(OFFSET(Data!$A$1,0,MATCH(AJ$6,Data!$1:$1,0)-1,1000,1)=IF(AJ$7="","Yes",AJ$7))/(OFFSET(Data!$A$1,0,MATCH(AJ$6,Data!$1:$1,0)-1,1000,1)=IF(AJ$7="","Yes",AJ$7))*ROW(Data!$C$1:$C$1009),ROW(AJ167)-ROW(AJ$7)),1)),"")</f>
        <v/>
      </c>
      <c r="AK167" s="43" t="str">
        <f ca="1">IF(AL167="","",IF(INDEX(Data!$BR:$BR,MATCH(AL167,Data!$A:$A,0),1)=0,"",INDEX(Data!$BR:$BR,MATCH(AL167,Data!$A:$A,0),1)))</f>
        <v/>
      </c>
      <c r="AL167" s="43" t="str" cm="1">
        <f t="array" aca="1" ref="AL167" ca="1">IFERROR(_xlfn.SINGLE(INDEX(Data!$A$1:AS$1009,_xlfn.AGGREGATE(15,6,(OFFSET(Data!$A$1,0,MATCH(AL$6,Data!$1:$1,0)-1,1000,1)=IF(AL$7="","Yes",AL$7))/(OFFSET(Data!$A$1,0,MATCH(AL$6,Data!$1:$1,0)-1,1000,1)=IF(AL$7="","Yes",AL$7))*ROW(Data!$C$1:$C$1009),ROW(AL167)-ROW(AL$7)),1)),"")</f>
        <v/>
      </c>
      <c r="AM167" s="43" t="str">
        <f ca="1">IF(AN167="","",IF(INDEX(Data!$BR:$BR,MATCH(AN167,Data!$A:$A,0),1)=0,"",INDEX(Data!$BR:$BR,MATCH(AN167,Data!$A:$A,0),1)))</f>
        <v/>
      </c>
      <c r="AN167" s="43" t="str" cm="1">
        <f t="array" aca="1" ref="AN167" ca="1">IFERROR(_xlfn.SINGLE(INDEX(Data!$A$1:AU$1009,_xlfn.AGGREGATE(15,6,(OFFSET(Data!$A$1,0,MATCH(AN$6,Data!$1:$1,0)-1,1000,1)=IF(AN$7="","Yes",AN$7))/(OFFSET(Data!$A$1,0,MATCH(AN$6,Data!$1:$1,0)-1,1000,1)=IF(AN$7="","Yes",AN$7))*ROW(Data!$C$1:$C$1009),ROW(AN167)-ROW(AN$7)),1)),"")</f>
        <v/>
      </c>
    </row>
    <row r="168" spans="1:40" x14ac:dyDescent="0.4">
      <c r="A168" s="43" t="str">
        <f ca="1">IF(B168="","",IF(INDEX(Data!$BR:$BR,MATCH(B168,Data!$A:$A,0),1)=0,"",INDEX(Data!$BR:$BR,MATCH(B168,Data!$A:$A,0),1)))</f>
        <v/>
      </c>
      <c r="B168" s="43" t="str" cm="1">
        <f t="array" aca="1" ref="B168" ca="1">IFERROR(_xlfn.SINGLE(INDEX(Data!A$1:$A$1007,_xlfn.AGGREGATE(15,6,(OFFSET(Data!$A$1,0,MATCH(B$6,Data!$1:$1,0)-1,1000,1)=IF(B$7="","Yes",B$7))/(OFFSET(Data!$A$1,0,MATCH(B$6,Data!$1:$1,0)-1,1000,1)=IF(B$7="","Yes",B$7))*ROW(Data!$C$1:$C$1007),ROW(B168)-ROW(B$7)),1)),"")</f>
        <v/>
      </c>
      <c r="C168" s="43" t="str">
        <f ca="1">IF(D168="","",IF(INDEX(Data!$BR:$BR,MATCH(D168,Data!$A:$A,0),1)=0,"",INDEX(Data!$BR:$BR,MATCH(D168,Data!$A:$A,0),1)))</f>
        <v/>
      </c>
      <c r="D168" s="43" t="str" cm="1">
        <f t="array" aca="1" ref="D168" ca="1">IFERROR(_xlfn.SINGLE(INDEX(Data!$A$1:C$1007,_xlfn.AGGREGATE(15,6,(OFFSET(Data!$A$1,0,MATCH(D$6,Data!$1:$1,0)-1,1000,1)=IF(D$7="","Yes",D$7))/(OFFSET(Data!$A$1,0,MATCH(D$6,Data!$1:$1,0)-1,1000,1)=IF(D$7="","Yes",D$7))*ROW(Data!$C$1:$C$1007),ROW(D168)-ROW(D$7)),1)),"")</f>
        <v/>
      </c>
      <c r="E168" s="43" t="str">
        <f ca="1">IF(F168="","",IF(INDEX(Data!$BR:$BR,MATCH(F168,Data!$A:$A,0),1)=0,"",INDEX(Data!$BR:$BR,MATCH(F168,Data!$A:$A,0),1)))</f>
        <v/>
      </c>
      <c r="F168" s="43" t="str" cm="1">
        <f t="array" aca="1" ref="F168" ca="1">IFERROR(_xlfn.SINGLE(INDEX(Data!$A$1:E$1009,_xlfn.AGGREGATE(15,6,(OFFSET(Data!$A$1,0,MATCH(F$6,Data!$1:$1,0)-1,1000,1)=IF(F$7="","Yes",F$7))/(OFFSET(Data!$A$1,0,MATCH(F$6,Data!$1:$1,0)-1,1000,1)=IF(F$7="","Yes",F$7))*ROW(Data!$C$1:$C$1009),ROW(F168)-ROW(F$7)),1)),"")</f>
        <v/>
      </c>
      <c r="G168" s="43" t="str">
        <f ca="1">IF(H168="","",IF(INDEX(Data!$BR:$BR,MATCH(H168,Data!$A:$A,0),1)=0,"",INDEX(Data!$BR:$BR,MATCH(H168,Data!$A:$A,0),1)))</f>
        <v/>
      </c>
      <c r="H168" s="43" t="str" cm="1">
        <f t="array" aca="1" ref="H168" ca="1">IFERROR(_xlfn.SINGLE(INDEX(Data!$A$1:G$1009,_xlfn.AGGREGATE(15,6,(OFFSET(Data!$A$1,0,MATCH(H$6,Data!$1:$1,0)-1,1000,1)=IF(H$7="","Yes",H$7))/(OFFSET(Data!$A$1,0,MATCH(H$6,Data!$1:$1,0)-1,1000,1)=IF(H$7="","Yes",H$7))*ROW(Data!$C$1:$C$1009),ROW(H168)-ROW(H$7)),1)),"")</f>
        <v/>
      </c>
      <c r="I168" s="43" t="str">
        <f ca="1">IF(J168="","",IF(INDEX(Data!$BR:$BR,MATCH(J168,Data!$A:$A,0),1)=0,"",INDEX(Data!$BR:$BR,MATCH(J168,Data!$A:$A,0),1)))</f>
        <v/>
      </c>
      <c r="J168" s="43" t="str" cm="1">
        <f t="array" aca="1" ref="J168" ca="1">IFERROR(_xlfn.SINGLE(INDEX(Data!$A$1:J$1009,_xlfn.AGGREGATE(15,6,(OFFSET(Data!$A$1,0,MATCH(J$6,Data!$1:$1,0)-1,1000,1)=IF(J$7="","Yes",J$7))/(OFFSET(Data!$A$1,0,MATCH(J$6,Data!$1:$1,0)-1,1000,1)=IF(J$7="","Yes",J$7))*ROW(Data!$C$1:$C$1009),ROW(J168)-ROW(J$7)),1)),"")</f>
        <v/>
      </c>
      <c r="K168" s="43" t="str">
        <f ca="1">IF(L168="","",IF(INDEX(Data!$BR:$BR,MATCH(L168,Data!$A:$A,0),1)=0,"",INDEX(Data!$BR:$BR,MATCH(L168,Data!$A:$A,0),1)))</f>
        <v/>
      </c>
      <c r="L168" s="43" t="str" cm="1">
        <f t="array" aca="1" ref="L168" ca="1">IFERROR(_xlfn.SINGLE(INDEX(Data!$A$1:L$1009,_xlfn.AGGREGATE(15,6,(OFFSET(Data!$A$1,0,MATCH(L$6,Data!$1:$1,0)-1,1000,1)=IF(L$7="","Yes",L$7))/(OFFSET(Data!$A$1,0,MATCH(L$6,Data!$1:$1,0)-1,1000,1)=IF(L$7="","Yes",L$7))*ROW(Data!$C$1:$C$1009),ROW(L168)-ROW(L$7)),1)),"")</f>
        <v/>
      </c>
      <c r="M168" s="43" t="str">
        <f ca="1">IF(N168="","",IF(INDEX(Data!$BR:$BR,MATCH(N168,Data!$A:$A,0),1)=0,"",INDEX(Data!$BR:$BR,MATCH(N168,Data!$A:$A,0),1)))</f>
        <v/>
      </c>
      <c r="N168" s="43" t="str" cm="1">
        <f t="array" aca="1" ref="N168" ca="1">IFERROR(_xlfn.SINGLE(INDEX(Data!$A$1:N$1009,_xlfn.AGGREGATE(15,6,(OFFSET(Data!$A$1,0,MATCH(N$6,Data!$1:$1,0)-1,1000,1)=IF(N$7="","Yes",N$7))/(OFFSET(Data!$A$1,0,MATCH(N$6,Data!$1:$1,0)-1,1000,1)=IF(N$7="","Yes",N$7))*ROW(Data!$C$1:$C$1009),ROW(N168)-ROW(N$7)),1)),"")</f>
        <v/>
      </c>
      <c r="O168" s="43" t="str">
        <f ca="1">IF(P168="","",IF(INDEX(Data!$BR:$BR,MATCH(P168,Data!$A:$A,0),1)=0,"",INDEX(Data!$BR:$BR,MATCH(P168,Data!$A:$A,0),1)))</f>
        <v/>
      </c>
      <c r="P168" s="43" t="str" cm="1">
        <f t="array" aca="1" ref="P168" ca="1">IFERROR(_xlfn.SINGLE(INDEX(Data!$A$1:Q$1009,_xlfn.AGGREGATE(15,6,(OFFSET(Data!$A$1,0,MATCH(P$6,Data!$1:$1,0)-1,1000,1)=IF(P$7="","Yes",P$7))/(OFFSET(Data!$A$1,0,MATCH(P$6,Data!$1:$1,0)-1,1000,1)=IF(P$7="","Yes",P$7))*ROW(Data!$C$1:$C$1009),ROW(P168)-ROW(P$7)),1)),"")</f>
        <v/>
      </c>
      <c r="Q168" s="43" t="str">
        <f ca="1">IF(R168="","",IF(INDEX(Data!$BR:$BR,MATCH(R168,Data!$A:$A,0),1)=0,"",INDEX(Data!$BR:$BR,MATCH(R168,Data!$A:$A,0),1)))</f>
        <v/>
      </c>
      <c r="R168" s="43" t="str" cm="1">
        <f t="array" aca="1" ref="R168" ca="1">IFERROR(_xlfn.SINGLE(INDEX(Data!$A$1:R$1009,_xlfn.AGGREGATE(15,6,(OFFSET(Data!$A$1,0,MATCH(R$6,Data!$1:$1,0)-1,1000,1)=IF(R$7="","Yes",R$7))/(OFFSET(Data!$A$1,0,MATCH(R$6,Data!$1:$1,0)-1,1000,1)=IF(R$7="","Yes",R$7))*ROW(Data!$C$1:$C$1009),ROW(R168)-ROW(R$7)),1)),"")</f>
        <v/>
      </c>
      <c r="S168" s="43" t="str">
        <f ca="1">IF(T168="","",IF(INDEX(Data!$BR:$BR,MATCH(T168,Data!$A:$A,0),1)=0,"",INDEX(Data!$BR:$BR,MATCH(T168,Data!$A:$A,0),1)))</f>
        <v/>
      </c>
      <c r="T168" s="43" t="str" cm="1">
        <f t="array" aca="1" ref="T168" ca="1">IFERROR(_xlfn.SINGLE(INDEX(Data!$A$1:S$1009,_xlfn.AGGREGATE(15,6,(OFFSET(Data!$A$1,0,MATCH(T$6,Data!$1:$1,0)-1,1000,1)=IF(T$7="","Yes",T$7))/(OFFSET(Data!$A$1,0,MATCH(T$6,Data!$1:$1,0)-1,1000,1)=IF(T$7="","Yes",T$7))*ROW(Data!$C$1:$C$1009),ROW(T168)-ROW(T$7)),1)),"")</f>
        <v/>
      </c>
      <c r="U168" s="43" t="str">
        <f ca="1">IF(V168="","",IF(INDEX(Data!$BR:$BR,MATCH(V168,Data!$A:$A,0),1)=0,"",INDEX(Data!$BR:$BR,MATCH(V168,Data!$A:$A,0),1)))</f>
        <v/>
      </c>
      <c r="V168" s="43" t="str" cm="1">
        <f t="array" aca="1" ref="V168" ca="1">IFERROR(_xlfn.SINGLE(INDEX(Data!$A$1:T$1009,_xlfn.AGGREGATE(15,6,(OFFSET(Data!$A$1,0,MATCH(V$6,Data!$1:$1,0)-1,1000,1)=IF(V$7="","Yes",V$7))/(OFFSET(Data!$A$1,0,MATCH(V$6,Data!$1:$1,0)-1,1000,1)=IF(V$7="","Yes",V$7))*ROW(Data!$C$1:$C$1009),ROW(V168)-ROW(V$7)),1)),"")</f>
        <v/>
      </c>
      <c r="W168" s="43" t="str">
        <f ca="1">IF(X168="","",IF(INDEX(Data!$BR:$BR,MATCH(X168,Data!$A:$A,0),1)=0,"",INDEX(Data!$BR:$BR,MATCH(X168,Data!$A:$A,0),1)))</f>
        <v/>
      </c>
      <c r="X168" s="43" t="str" cm="1">
        <f t="array" aca="1" ref="X168" ca="1">IFERROR(_xlfn.SINGLE(INDEX(Data!$A$1:Y$1009,_xlfn.AGGREGATE(15,6,(OFFSET(Data!$A$1,0,MATCH(X$6,Data!$1:$1,0)-1,1000,1)=IF(X$7="","Yes",X$7))/(OFFSET(Data!$A$1,0,MATCH(X$6,Data!$1:$1,0)-1,1000,1)=IF(X$7="","Yes",X$7))*ROW(Data!$C$1:$C$1009),ROW(X168)-ROW(X$7)),1)),"")</f>
        <v/>
      </c>
      <c r="Y168" s="43" t="str">
        <f ca="1">IF(Z168="","",IF(INDEX(Data!$BR:$BR,MATCH(Z168,Data!$A:$A,0),1)=0,"",INDEX(Data!$BR:$BR,MATCH(Z168,Data!$A:$A,0),1)))</f>
        <v/>
      </c>
      <c r="Z168" s="43" t="str" cm="1">
        <f t="array" aca="1" ref="Z168" ca="1">IFERROR(_xlfn.SINGLE(INDEX(Data!$A$1:AA$1009,_xlfn.AGGREGATE(15,6,(OFFSET(Data!$A$1,0,MATCH(Z$6,Data!$1:$1,0)-1,1000,1)=IF(Z$7="","Yes",Z$7))/(OFFSET(Data!$A$1,0,MATCH(Z$6,Data!$1:$1,0)-1,1000,1)=IF(Z$7="","Yes",Z$7))*ROW(Data!$C$1:$C$1009),ROW(Z168)-ROW(Z$7)),1)),"")</f>
        <v/>
      </c>
      <c r="AA168" s="43" t="str">
        <f ca="1">IF(AB168="","",IF(INDEX(Data!$BR:$BR,MATCH(AB168,Data!$A:$A,0),1)=0,"",INDEX(Data!$BR:$BR,MATCH(AB168,Data!$A:$A,0),1)))</f>
        <v/>
      </c>
      <c r="AB168" s="43" t="str" cm="1">
        <f t="array" aca="1" ref="AB168" ca="1">IFERROR(_xlfn.SINGLE(INDEX(Data!$A$1:AC$1009,_xlfn.AGGREGATE(15,6,(OFFSET(Data!$A$1,0,MATCH(AB$6,Data!$1:$1,0)-1,1000,1)=IF(AB$7="","Yes",AB$7))/(OFFSET(Data!$A$1,0,MATCH(AB$6,Data!$1:$1,0)-1,1000,1)=IF(AB$7="","Yes",AB$7))*ROW(Data!$C$1:$C$1009),ROW(AB168)-ROW(AB$7)),1)),"")</f>
        <v/>
      </c>
      <c r="AC168" s="43" t="str">
        <f ca="1">IF(AD168="","",IF(INDEX(Data!$BR:$BR,MATCH(AD168,Data!$A:$A,0),1)=0,"",INDEX(Data!$BR:$BR,MATCH(AD168,Data!$A:$A,0),1)))</f>
        <v/>
      </c>
      <c r="AD168" s="43" t="str" cm="1">
        <f t="array" aca="1" ref="AD168" ca="1">IFERROR(_xlfn.SINGLE(INDEX(Data!$A$1:AE$1009,_xlfn.AGGREGATE(15,6,(OFFSET(Data!$A$1,0,MATCH(AD$6,Data!$1:$1,0)-1,1000,1)=IF(AD$7="","Yes",AD$7))/(OFFSET(Data!$A$1,0,MATCH(AD$6,Data!$1:$1,0)-1,1000,1)=IF(AD$7="","Yes",AD$7))*ROW(Data!$C$1:$C$1009),ROW(AD168)-ROW(AD$7)),1)),"")</f>
        <v/>
      </c>
      <c r="AE168" s="43" t="str">
        <f ca="1">IF(AF168="","",IF(INDEX(Data!$BR:$BR,MATCH(AF168,Data!$A:$A,0),1)=0,"",INDEX(Data!$BR:$BR,MATCH(AF168,Data!$A:$A,0),1)))</f>
        <v/>
      </c>
      <c r="AF168" s="43" t="str" cm="1">
        <f t="array" aca="1" ref="AF168" ca="1">IFERROR(_xlfn.SINGLE(INDEX(Data!$A$1:AM$1009,_xlfn.AGGREGATE(15,6,(OFFSET(Data!$A$1,0,MATCH(AF$6,Data!$1:$1,0)-1,1000,1)=IF(AF$7="","Yes",AF$7))/(OFFSET(Data!$A$1,0,MATCH(AF$6,Data!$1:$1,0)-1,1000,1)=IF(AF$7="","Yes",AF$7))*ROW(Data!$C$1:$C$1009),ROW(AF168)-ROW(AF$7)),1)),"")</f>
        <v/>
      </c>
      <c r="AG168" s="43" t="str">
        <f ca="1">IF(AH168="","",IF(INDEX(Data!$BR:$BR,MATCH(AH168,Data!$A:$A,0),1)=0,"",INDEX(Data!$BR:$BR,MATCH(AH168,Data!$A:$A,0),1)))</f>
        <v/>
      </c>
      <c r="AH168" s="43" t="str" cm="1">
        <f t="array" aca="1" ref="AH168" ca="1">IFERROR(_xlfn.SINGLE(INDEX(Data!$A$1:AO$1009,_xlfn.AGGREGATE(15,6,(OFFSET(Data!$A$1,0,MATCH(AH$6,Data!$1:$1,0)-1,1000,1)=IF(AH$7="","Yes",AH$7))/(OFFSET(Data!$A$1,0,MATCH(AH$6,Data!$1:$1,0)-1,1000,1)=IF(AH$7="","Yes",AH$7))*ROW(Data!$C$1:$C$1009),ROW(AH168)-ROW(AH$7)),1)),"")</f>
        <v/>
      </c>
      <c r="AI168" s="43" t="str">
        <f ca="1">IF(AJ168="","",IF(INDEX(Data!$BR:$BR,MATCH(AJ168,Data!$A:$A,0),1)=0,"",INDEX(Data!$BR:$BR,MATCH(AJ168,Data!$A:$A,0),1)))</f>
        <v/>
      </c>
      <c r="AJ168" s="43" t="str" cm="1">
        <f t="array" aca="1" ref="AJ168" ca="1">IFERROR(_xlfn.SINGLE(INDEX(Data!$A$1:AQ$1009,_xlfn.AGGREGATE(15,6,(OFFSET(Data!$A$1,0,MATCH(AJ$6,Data!$1:$1,0)-1,1000,1)=IF(AJ$7="","Yes",AJ$7))/(OFFSET(Data!$A$1,0,MATCH(AJ$6,Data!$1:$1,0)-1,1000,1)=IF(AJ$7="","Yes",AJ$7))*ROW(Data!$C$1:$C$1009),ROW(AJ168)-ROW(AJ$7)),1)),"")</f>
        <v/>
      </c>
      <c r="AK168" s="43" t="str">
        <f ca="1">IF(AL168="","",IF(INDEX(Data!$BR:$BR,MATCH(AL168,Data!$A:$A,0),1)=0,"",INDEX(Data!$BR:$BR,MATCH(AL168,Data!$A:$A,0),1)))</f>
        <v/>
      </c>
      <c r="AL168" s="43" t="str" cm="1">
        <f t="array" aca="1" ref="AL168" ca="1">IFERROR(_xlfn.SINGLE(INDEX(Data!$A$1:AS$1009,_xlfn.AGGREGATE(15,6,(OFFSET(Data!$A$1,0,MATCH(AL$6,Data!$1:$1,0)-1,1000,1)=IF(AL$7="","Yes",AL$7))/(OFFSET(Data!$A$1,0,MATCH(AL$6,Data!$1:$1,0)-1,1000,1)=IF(AL$7="","Yes",AL$7))*ROW(Data!$C$1:$C$1009),ROW(AL168)-ROW(AL$7)),1)),"")</f>
        <v/>
      </c>
      <c r="AM168" s="43" t="str">
        <f ca="1">IF(AN168="","",IF(INDEX(Data!$BR:$BR,MATCH(AN168,Data!$A:$A,0),1)=0,"",INDEX(Data!$BR:$BR,MATCH(AN168,Data!$A:$A,0),1)))</f>
        <v/>
      </c>
      <c r="AN168" s="43" t="str" cm="1">
        <f t="array" aca="1" ref="AN168" ca="1">IFERROR(_xlfn.SINGLE(INDEX(Data!$A$1:AU$1009,_xlfn.AGGREGATE(15,6,(OFFSET(Data!$A$1,0,MATCH(AN$6,Data!$1:$1,0)-1,1000,1)=IF(AN$7="","Yes",AN$7))/(OFFSET(Data!$A$1,0,MATCH(AN$6,Data!$1:$1,0)-1,1000,1)=IF(AN$7="","Yes",AN$7))*ROW(Data!$C$1:$C$1009),ROW(AN168)-ROW(AN$7)),1)),"")</f>
        <v/>
      </c>
    </row>
    <row r="169" spans="1:40" x14ac:dyDescent="0.4">
      <c r="A169" s="43" t="str">
        <f ca="1">IF(B169="","",IF(INDEX(Data!$BR:$BR,MATCH(B169,Data!$A:$A,0),1)=0,"",INDEX(Data!$BR:$BR,MATCH(B169,Data!$A:$A,0),1)))</f>
        <v/>
      </c>
      <c r="B169" s="43" t="str" cm="1">
        <f t="array" aca="1" ref="B169" ca="1">IFERROR(_xlfn.SINGLE(INDEX(Data!A$1:$A$1007,_xlfn.AGGREGATE(15,6,(OFFSET(Data!$A$1,0,MATCH(B$6,Data!$1:$1,0)-1,1000,1)=IF(B$7="","Yes",B$7))/(OFFSET(Data!$A$1,0,MATCH(B$6,Data!$1:$1,0)-1,1000,1)=IF(B$7="","Yes",B$7))*ROW(Data!$C$1:$C$1007),ROW(B169)-ROW(B$7)),1)),"")</f>
        <v/>
      </c>
      <c r="C169" s="43" t="str">
        <f ca="1">IF(D169="","",IF(INDEX(Data!$BR:$BR,MATCH(D169,Data!$A:$A,0),1)=0,"",INDEX(Data!$BR:$BR,MATCH(D169,Data!$A:$A,0),1)))</f>
        <v/>
      </c>
      <c r="D169" s="43" t="str" cm="1">
        <f t="array" aca="1" ref="D169" ca="1">IFERROR(_xlfn.SINGLE(INDEX(Data!$A$1:C$1007,_xlfn.AGGREGATE(15,6,(OFFSET(Data!$A$1,0,MATCH(D$6,Data!$1:$1,0)-1,1000,1)=IF(D$7="","Yes",D$7))/(OFFSET(Data!$A$1,0,MATCH(D$6,Data!$1:$1,0)-1,1000,1)=IF(D$7="","Yes",D$7))*ROW(Data!$C$1:$C$1007),ROW(D169)-ROW(D$7)),1)),"")</f>
        <v/>
      </c>
      <c r="E169" s="43" t="str">
        <f ca="1">IF(F169="","",IF(INDEX(Data!$BR:$BR,MATCH(F169,Data!$A:$A,0),1)=0,"",INDEX(Data!$BR:$BR,MATCH(F169,Data!$A:$A,0),1)))</f>
        <v/>
      </c>
      <c r="F169" s="43" t="str" cm="1">
        <f t="array" aca="1" ref="F169" ca="1">IFERROR(_xlfn.SINGLE(INDEX(Data!$A$1:E$1009,_xlfn.AGGREGATE(15,6,(OFFSET(Data!$A$1,0,MATCH(F$6,Data!$1:$1,0)-1,1000,1)=IF(F$7="","Yes",F$7))/(OFFSET(Data!$A$1,0,MATCH(F$6,Data!$1:$1,0)-1,1000,1)=IF(F$7="","Yes",F$7))*ROW(Data!$C$1:$C$1009),ROW(F169)-ROW(F$7)),1)),"")</f>
        <v/>
      </c>
      <c r="G169" s="43" t="str">
        <f ca="1">IF(H169="","",IF(INDEX(Data!$BR:$BR,MATCH(H169,Data!$A:$A,0),1)=0,"",INDEX(Data!$BR:$BR,MATCH(H169,Data!$A:$A,0),1)))</f>
        <v/>
      </c>
      <c r="H169" s="43" t="str" cm="1">
        <f t="array" aca="1" ref="H169" ca="1">IFERROR(_xlfn.SINGLE(INDEX(Data!$A$1:G$1009,_xlfn.AGGREGATE(15,6,(OFFSET(Data!$A$1,0,MATCH(H$6,Data!$1:$1,0)-1,1000,1)=IF(H$7="","Yes",H$7))/(OFFSET(Data!$A$1,0,MATCH(H$6,Data!$1:$1,0)-1,1000,1)=IF(H$7="","Yes",H$7))*ROW(Data!$C$1:$C$1009),ROW(H169)-ROW(H$7)),1)),"")</f>
        <v/>
      </c>
      <c r="I169" s="43" t="str">
        <f ca="1">IF(J169="","",IF(INDEX(Data!$BR:$BR,MATCH(J169,Data!$A:$A,0),1)=0,"",INDEX(Data!$BR:$BR,MATCH(J169,Data!$A:$A,0),1)))</f>
        <v/>
      </c>
      <c r="J169" s="43" t="str" cm="1">
        <f t="array" aca="1" ref="J169" ca="1">IFERROR(_xlfn.SINGLE(INDEX(Data!$A$1:J$1009,_xlfn.AGGREGATE(15,6,(OFFSET(Data!$A$1,0,MATCH(J$6,Data!$1:$1,0)-1,1000,1)=IF(J$7="","Yes",J$7))/(OFFSET(Data!$A$1,0,MATCH(J$6,Data!$1:$1,0)-1,1000,1)=IF(J$7="","Yes",J$7))*ROW(Data!$C$1:$C$1009),ROW(J169)-ROW(J$7)),1)),"")</f>
        <v/>
      </c>
      <c r="K169" s="43" t="str">
        <f ca="1">IF(L169="","",IF(INDEX(Data!$BR:$BR,MATCH(L169,Data!$A:$A,0),1)=0,"",INDEX(Data!$BR:$BR,MATCH(L169,Data!$A:$A,0),1)))</f>
        <v/>
      </c>
      <c r="L169" s="43" t="str" cm="1">
        <f t="array" aca="1" ref="L169" ca="1">IFERROR(_xlfn.SINGLE(INDEX(Data!$A$1:L$1009,_xlfn.AGGREGATE(15,6,(OFFSET(Data!$A$1,0,MATCH(L$6,Data!$1:$1,0)-1,1000,1)=IF(L$7="","Yes",L$7))/(OFFSET(Data!$A$1,0,MATCH(L$6,Data!$1:$1,0)-1,1000,1)=IF(L$7="","Yes",L$7))*ROW(Data!$C$1:$C$1009),ROW(L169)-ROW(L$7)),1)),"")</f>
        <v/>
      </c>
      <c r="M169" s="43" t="str">
        <f ca="1">IF(N169="","",IF(INDEX(Data!$BR:$BR,MATCH(N169,Data!$A:$A,0),1)=0,"",INDEX(Data!$BR:$BR,MATCH(N169,Data!$A:$A,0),1)))</f>
        <v/>
      </c>
      <c r="N169" s="43" t="str" cm="1">
        <f t="array" aca="1" ref="N169" ca="1">IFERROR(_xlfn.SINGLE(INDEX(Data!$A$1:N$1009,_xlfn.AGGREGATE(15,6,(OFFSET(Data!$A$1,0,MATCH(N$6,Data!$1:$1,0)-1,1000,1)=IF(N$7="","Yes",N$7))/(OFFSET(Data!$A$1,0,MATCH(N$6,Data!$1:$1,0)-1,1000,1)=IF(N$7="","Yes",N$7))*ROW(Data!$C$1:$C$1009),ROW(N169)-ROW(N$7)),1)),"")</f>
        <v/>
      </c>
      <c r="O169" s="43" t="str">
        <f ca="1">IF(P169="","",IF(INDEX(Data!$BR:$BR,MATCH(P169,Data!$A:$A,0),1)=0,"",INDEX(Data!$BR:$BR,MATCH(P169,Data!$A:$A,0),1)))</f>
        <v/>
      </c>
      <c r="P169" s="43" t="str" cm="1">
        <f t="array" aca="1" ref="P169" ca="1">IFERROR(_xlfn.SINGLE(INDEX(Data!$A$1:Q$1009,_xlfn.AGGREGATE(15,6,(OFFSET(Data!$A$1,0,MATCH(P$6,Data!$1:$1,0)-1,1000,1)=IF(P$7="","Yes",P$7))/(OFFSET(Data!$A$1,0,MATCH(P$6,Data!$1:$1,0)-1,1000,1)=IF(P$7="","Yes",P$7))*ROW(Data!$C$1:$C$1009),ROW(P169)-ROW(P$7)),1)),"")</f>
        <v/>
      </c>
      <c r="Q169" s="43" t="str">
        <f ca="1">IF(R169="","",IF(INDEX(Data!$BR:$BR,MATCH(R169,Data!$A:$A,0),1)=0,"",INDEX(Data!$BR:$BR,MATCH(R169,Data!$A:$A,0),1)))</f>
        <v/>
      </c>
      <c r="R169" s="43" t="str" cm="1">
        <f t="array" aca="1" ref="R169" ca="1">IFERROR(_xlfn.SINGLE(INDEX(Data!$A$1:R$1009,_xlfn.AGGREGATE(15,6,(OFFSET(Data!$A$1,0,MATCH(R$6,Data!$1:$1,0)-1,1000,1)=IF(R$7="","Yes",R$7))/(OFFSET(Data!$A$1,0,MATCH(R$6,Data!$1:$1,0)-1,1000,1)=IF(R$7="","Yes",R$7))*ROW(Data!$C$1:$C$1009),ROW(R169)-ROW(R$7)),1)),"")</f>
        <v/>
      </c>
      <c r="S169" s="43" t="str">
        <f ca="1">IF(T169="","",IF(INDEX(Data!$BR:$BR,MATCH(T169,Data!$A:$A,0),1)=0,"",INDEX(Data!$BR:$BR,MATCH(T169,Data!$A:$A,0),1)))</f>
        <v/>
      </c>
      <c r="T169" s="43" t="str" cm="1">
        <f t="array" aca="1" ref="T169" ca="1">IFERROR(_xlfn.SINGLE(INDEX(Data!$A$1:S$1009,_xlfn.AGGREGATE(15,6,(OFFSET(Data!$A$1,0,MATCH(T$6,Data!$1:$1,0)-1,1000,1)=IF(T$7="","Yes",T$7))/(OFFSET(Data!$A$1,0,MATCH(T$6,Data!$1:$1,0)-1,1000,1)=IF(T$7="","Yes",T$7))*ROW(Data!$C$1:$C$1009),ROW(T169)-ROW(T$7)),1)),"")</f>
        <v/>
      </c>
      <c r="U169" s="43" t="str">
        <f ca="1">IF(V169="","",IF(INDEX(Data!$BR:$BR,MATCH(V169,Data!$A:$A,0),1)=0,"",INDEX(Data!$BR:$BR,MATCH(V169,Data!$A:$A,0),1)))</f>
        <v/>
      </c>
      <c r="V169" s="43" t="str" cm="1">
        <f t="array" aca="1" ref="V169" ca="1">IFERROR(_xlfn.SINGLE(INDEX(Data!$A$1:T$1009,_xlfn.AGGREGATE(15,6,(OFFSET(Data!$A$1,0,MATCH(V$6,Data!$1:$1,0)-1,1000,1)=IF(V$7="","Yes",V$7))/(OFFSET(Data!$A$1,0,MATCH(V$6,Data!$1:$1,0)-1,1000,1)=IF(V$7="","Yes",V$7))*ROW(Data!$C$1:$C$1009),ROW(V169)-ROW(V$7)),1)),"")</f>
        <v/>
      </c>
      <c r="W169" s="43" t="str">
        <f ca="1">IF(X169="","",IF(INDEX(Data!$BR:$BR,MATCH(X169,Data!$A:$A,0),1)=0,"",INDEX(Data!$BR:$BR,MATCH(X169,Data!$A:$A,0),1)))</f>
        <v/>
      </c>
      <c r="X169" s="43" t="str" cm="1">
        <f t="array" aca="1" ref="X169" ca="1">IFERROR(_xlfn.SINGLE(INDEX(Data!$A$1:Y$1009,_xlfn.AGGREGATE(15,6,(OFFSET(Data!$A$1,0,MATCH(X$6,Data!$1:$1,0)-1,1000,1)=IF(X$7="","Yes",X$7))/(OFFSET(Data!$A$1,0,MATCH(X$6,Data!$1:$1,0)-1,1000,1)=IF(X$7="","Yes",X$7))*ROW(Data!$C$1:$C$1009),ROW(X169)-ROW(X$7)),1)),"")</f>
        <v/>
      </c>
      <c r="Y169" s="43" t="str">
        <f ca="1">IF(Z169="","",IF(INDEX(Data!$BR:$BR,MATCH(Z169,Data!$A:$A,0),1)=0,"",INDEX(Data!$BR:$BR,MATCH(Z169,Data!$A:$A,0),1)))</f>
        <v/>
      </c>
      <c r="Z169" s="43" t="str" cm="1">
        <f t="array" aca="1" ref="Z169" ca="1">IFERROR(_xlfn.SINGLE(INDEX(Data!$A$1:AA$1009,_xlfn.AGGREGATE(15,6,(OFFSET(Data!$A$1,0,MATCH(Z$6,Data!$1:$1,0)-1,1000,1)=IF(Z$7="","Yes",Z$7))/(OFFSET(Data!$A$1,0,MATCH(Z$6,Data!$1:$1,0)-1,1000,1)=IF(Z$7="","Yes",Z$7))*ROW(Data!$C$1:$C$1009),ROW(Z169)-ROW(Z$7)),1)),"")</f>
        <v/>
      </c>
      <c r="AA169" s="43" t="str">
        <f ca="1">IF(AB169="","",IF(INDEX(Data!$BR:$BR,MATCH(AB169,Data!$A:$A,0),1)=0,"",INDEX(Data!$BR:$BR,MATCH(AB169,Data!$A:$A,0),1)))</f>
        <v/>
      </c>
      <c r="AB169" s="43" t="str" cm="1">
        <f t="array" aca="1" ref="AB169" ca="1">IFERROR(_xlfn.SINGLE(INDEX(Data!$A$1:AC$1009,_xlfn.AGGREGATE(15,6,(OFFSET(Data!$A$1,0,MATCH(AB$6,Data!$1:$1,0)-1,1000,1)=IF(AB$7="","Yes",AB$7))/(OFFSET(Data!$A$1,0,MATCH(AB$6,Data!$1:$1,0)-1,1000,1)=IF(AB$7="","Yes",AB$7))*ROW(Data!$C$1:$C$1009),ROW(AB169)-ROW(AB$7)),1)),"")</f>
        <v/>
      </c>
      <c r="AC169" s="43" t="str">
        <f ca="1">IF(AD169="","",IF(INDEX(Data!$BR:$BR,MATCH(AD169,Data!$A:$A,0),1)=0,"",INDEX(Data!$BR:$BR,MATCH(AD169,Data!$A:$A,0),1)))</f>
        <v/>
      </c>
      <c r="AD169" s="43" t="str" cm="1">
        <f t="array" aca="1" ref="AD169" ca="1">IFERROR(_xlfn.SINGLE(INDEX(Data!$A$1:AE$1009,_xlfn.AGGREGATE(15,6,(OFFSET(Data!$A$1,0,MATCH(AD$6,Data!$1:$1,0)-1,1000,1)=IF(AD$7="","Yes",AD$7))/(OFFSET(Data!$A$1,0,MATCH(AD$6,Data!$1:$1,0)-1,1000,1)=IF(AD$7="","Yes",AD$7))*ROW(Data!$C$1:$C$1009),ROW(AD169)-ROW(AD$7)),1)),"")</f>
        <v/>
      </c>
      <c r="AE169" s="43" t="str">
        <f ca="1">IF(AF169="","",IF(INDEX(Data!$BR:$BR,MATCH(AF169,Data!$A:$A,0),1)=0,"",INDEX(Data!$BR:$BR,MATCH(AF169,Data!$A:$A,0),1)))</f>
        <v/>
      </c>
      <c r="AF169" s="43" t="str" cm="1">
        <f t="array" aca="1" ref="AF169" ca="1">IFERROR(_xlfn.SINGLE(INDEX(Data!$A$1:AM$1009,_xlfn.AGGREGATE(15,6,(OFFSET(Data!$A$1,0,MATCH(AF$6,Data!$1:$1,0)-1,1000,1)=IF(AF$7="","Yes",AF$7))/(OFFSET(Data!$A$1,0,MATCH(AF$6,Data!$1:$1,0)-1,1000,1)=IF(AF$7="","Yes",AF$7))*ROW(Data!$C$1:$C$1009),ROW(AF169)-ROW(AF$7)),1)),"")</f>
        <v/>
      </c>
      <c r="AG169" s="43" t="str">
        <f ca="1">IF(AH169="","",IF(INDEX(Data!$BR:$BR,MATCH(AH169,Data!$A:$A,0),1)=0,"",INDEX(Data!$BR:$BR,MATCH(AH169,Data!$A:$A,0),1)))</f>
        <v/>
      </c>
      <c r="AH169" s="43" t="str" cm="1">
        <f t="array" aca="1" ref="AH169" ca="1">IFERROR(_xlfn.SINGLE(INDEX(Data!$A$1:AO$1009,_xlfn.AGGREGATE(15,6,(OFFSET(Data!$A$1,0,MATCH(AH$6,Data!$1:$1,0)-1,1000,1)=IF(AH$7="","Yes",AH$7))/(OFFSET(Data!$A$1,0,MATCH(AH$6,Data!$1:$1,0)-1,1000,1)=IF(AH$7="","Yes",AH$7))*ROW(Data!$C$1:$C$1009),ROW(AH169)-ROW(AH$7)),1)),"")</f>
        <v/>
      </c>
      <c r="AI169" s="43" t="str">
        <f ca="1">IF(AJ169="","",IF(INDEX(Data!$BR:$BR,MATCH(AJ169,Data!$A:$A,0),1)=0,"",INDEX(Data!$BR:$BR,MATCH(AJ169,Data!$A:$A,0),1)))</f>
        <v/>
      </c>
      <c r="AJ169" s="43" t="str" cm="1">
        <f t="array" aca="1" ref="AJ169" ca="1">IFERROR(_xlfn.SINGLE(INDEX(Data!$A$1:AQ$1009,_xlfn.AGGREGATE(15,6,(OFFSET(Data!$A$1,0,MATCH(AJ$6,Data!$1:$1,0)-1,1000,1)=IF(AJ$7="","Yes",AJ$7))/(OFFSET(Data!$A$1,0,MATCH(AJ$6,Data!$1:$1,0)-1,1000,1)=IF(AJ$7="","Yes",AJ$7))*ROW(Data!$C$1:$C$1009),ROW(AJ169)-ROW(AJ$7)),1)),"")</f>
        <v/>
      </c>
      <c r="AK169" s="43" t="str">
        <f ca="1">IF(AL169="","",IF(INDEX(Data!$BR:$BR,MATCH(AL169,Data!$A:$A,0),1)=0,"",INDEX(Data!$BR:$BR,MATCH(AL169,Data!$A:$A,0),1)))</f>
        <v/>
      </c>
      <c r="AL169" s="43" t="str" cm="1">
        <f t="array" aca="1" ref="AL169" ca="1">IFERROR(_xlfn.SINGLE(INDEX(Data!$A$1:AS$1009,_xlfn.AGGREGATE(15,6,(OFFSET(Data!$A$1,0,MATCH(AL$6,Data!$1:$1,0)-1,1000,1)=IF(AL$7="","Yes",AL$7))/(OFFSET(Data!$A$1,0,MATCH(AL$6,Data!$1:$1,0)-1,1000,1)=IF(AL$7="","Yes",AL$7))*ROW(Data!$C$1:$C$1009),ROW(AL169)-ROW(AL$7)),1)),"")</f>
        <v/>
      </c>
      <c r="AM169" s="43" t="str">
        <f ca="1">IF(AN169="","",IF(INDEX(Data!$BR:$BR,MATCH(AN169,Data!$A:$A,0),1)=0,"",INDEX(Data!$BR:$BR,MATCH(AN169,Data!$A:$A,0),1)))</f>
        <v/>
      </c>
      <c r="AN169" s="43" t="str" cm="1">
        <f t="array" aca="1" ref="AN169" ca="1">IFERROR(_xlfn.SINGLE(INDEX(Data!$A$1:AU$1009,_xlfn.AGGREGATE(15,6,(OFFSET(Data!$A$1,0,MATCH(AN$6,Data!$1:$1,0)-1,1000,1)=IF(AN$7="","Yes",AN$7))/(OFFSET(Data!$A$1,0,MATCH(AN$6,Data!$1:$1,0)-1,1000,1)=IF(AN$7="","Yes",AN$7))*ROW(Data!$C$1:$C$1009),ROW(AN169)-ROW(AN$7)),1)),"")</f>
        <v/>
      </c>
    </row>
    <row r="170" spans="1:40" x14ac:dyDescent="0.4">
      <c r="A170" s="43" t="str">
        <f ca="1">IF(B170="","",IF(INDEX(Data!$BR:$BR,MATCH(B170,Data!$A:$A,0),1)=0,"",INDEX(Data!$BR:$BR,MATCH(B170,Data!$A:$A,0),1)))</f>
        <v/>
      </c>
      <c r="B170" s="43" t="str" cm="1">
        <f t="array" aca="1" ref="B170" ca="1">IFERROR(_xlfn.SINGLE(INDEX(Data!A$1:$A$1007,_xlfn.AGGREGATE(15,6,(OFFSET(Data!$A$1,0,MATCH(B$6,Data!$1:$1,0)-1,1000,1)=IF(B$7="","Yes",B$7))/(OFFSET(Data!$A$1,0,MATCH(B$6,Data!$1:$1,0)-1,1000,1)=IF(B$7="","Yes",B$7))*ROW(Data!$C$1:$C$1007),ROW(B170)-ROW(B$7)),1)),"")</f>
        <v/>
      </c>
      <c r="C170" s="43" t="str">
        <f ca="1">IF(D170="","",IF(INDEX(Data!$BR:$BR,MATCH(D170,Data!$A:$A,0),1)=0,"",INDEX(Data!$BR:$BR,MATCH(D170,Data!$A:$A,0),1)))</f>
        <v/>
      </c>
      <c r="D170" s="43" t="str" cm="1">
        <f t="array" aca="1" ref="D170" ca="1">IFERROR(_xlfn.SINGLE(INDEX(Data!$A$1:C$1007,_xlfn.AGGREGATE(15,6,(OFFSET(Data!$A$1,0,MATCH(D$6,Data!$1:$1,0)-1,1000,1)=IF(D$7="","Yes",D$7))/(OFFSET(Data!$A$1,0,MATCH(D$6,Data!$1:$1,0)-1,1000,1)=IF(D$7="","Yes",D$7))*ROW(Data!$C$1:$C$1007),ROW(D170)-ROW(D$7)),1)),"")</f>
        <v/>
      </c>
      <c r="E170" s="43" t="str">
        <f ca="1">IF(F170="","",IF(INDEX(Data!$BR:$BR,MATCH(F170,Data!$A:$A,0),1)=0,"",INDEX(Data!$BR:$BR,MATCH(F170,Data!$A:$A,0),1)))</f>
        <v/>
      </c>
      <c r="F170" s="43" t="str" cm="1">
        <f t="array" aca="1" ref="F170" ca="1">IFERROR(_xlfn.SINGLE(INDEX(Data!$A$1:E$1009,_xlfn.AGGREGATE(15,6,(OFFSET(Data!$A$1,0,MATCH(F$6,Data!$1:$1,0)-1,1000,1)=IF(F$7="","Yes",F$7))/(OFFSET(Data!$A$1,0,MATCH(F$6,Data!$1:$1,0)-1,1000,1)=IF(F$7="","Yes",F$7))*ROW(Data!$C$1:$C$1009),ROW(F170)-ROW(F$7)),1)),"")</f>
        <v/>
      </c>
      <c r="G170" s="43" t="str">
        <f ca="1">IF(H170="","",IF(INDEX(Data!$BR:$BR,MATCH(H170,Data!$A:$A,0),1)=0,"",INDEX(Data!$BR:$BR,MATCH(H170,Data!$A:$A,0),1)))</f>
        <v/>
      </c>
      <c r="H170" s="43" t="str" cm="1">
        <f t="array" aca="1" ref="H170" ca="1">IFERROR(_xlfn.SINGLE(INDEX(Data!$A$1:G$1009,_xlfn.AGGREGATE(15,6,(OFFSET(Data!$A$1,0,MATCH(H$6,Data!$1:$1,0)-1,1000,1)=IF(H$7="","Yes",H$7))/(OFFSET(Data!$A$1,0,MATCH(H$6,Data!$1:$1,0)-1,1000,1)=IF(H$7="","Yes",H$7))*ROW(Data!$C$1:$C$1009),ROW(H170)-ROW(H$7)),1)),"")</f>
        <v/>
      </c>
      <c r="I170" s="43" t="str">
        <f ca="1">IF(J170="","",IF(INDEX(Data!$BR:$BR,MATCH(J170,Data!$A:$A,0),1)=0,"",INDEX(Data!$BR:$BR,MATCH(J170,Data!$A:$A,0),1)))</f>
        <v/>
      </c>
      <c r="J170" s="43" t="str" cm="1">
        <f t="array" aca="1" ref="J170" ca="1">IFERROR(_xlfn.SINGLE(INDEX(Data!$A$1:J$1009,_xlfn.AGGREGATE(15,6,(OFFSET(Data!$A$1,0,MATCH(J$6,Data!$1:$1,0)-1,1000,1)=IF(J$7="","Yes",J$7))/(OFFSET(Data!$A$1,0,MATCH(J$6,Data!$1:$1,0)-1,1000,1)=IF(J$7="","Yes",J$7))*ROW(Data!$C$1:$C$1009),ROW(J170)-ROW(J$7)),1)),"")</f>
        <v/>
      </c>
      <c r="K170" s="43" t="str">
        <f ca="1">IF(L170="","",IF(INDEX(Data!$BR:$BR,MATCH(L170,Data!$A:$A,0),1)=0,"",INDEX(Data!$BR:$BR,MATCH(L170,Data!$A:$A,0),1)))</f>
        <v/>
      </c>
      <c r="L170" s="43" t="str" cm="1">
        <f t="array" aca="1" ref="L170" ca="1">IFERROR(_xlfn.SINGLE(INDEX(Data!$A$1:L$1009,_xlfn.AGGREGATE(15,6,(OFFSET(Data!$A$1,0,MATCH(L$6,Data!$1:$1,0)-1,1000,1)=IF(L$7="","Yes",L$7))/(OFFSET(Data!$A$1,0,MATCH(L$6,Data!$1:$1,0)-1,1000,1)=IF(L$7="","Yes",L$7))*ROW(Data!$C$1:$C$1009),ROW(L170)-ROW(L$7)),1)),"")</f>
        <v/>
      </c>
      <c r="M170" s="43" t="str">
        <f ca="1">IF(N170="","",IF(INDEX(Data!$BR:$BR,MATCH(N170,Data!$A:$A,0),1)=0,"",INDEX(Data!$BR:$BR,MATCH(N170,Data!$A:$A,0),1)))</f>
        <v/>
      </c>
      <c r="N170" s="43" t="str" cm="1">
        <f t="array" aca="1" ref="N170" ca="1">IFERROR(_xlfn.SINGLE(INDEX(Data!$A$1:N$1009,_xlfn.AGGREGATE(15,6,(OFFSET(Data!$A$1,0,MATCH(N$6,Data!$1:$1,0)-1,1000,1)=IF(N$7="","Yes",N$7))/(OFFSET(Data!$A$1,0,MATCH(N$6,Data!$1:$1,0)-1,1000,1)=IF(N$7="","Yes",N$7))*ROW(Data!$C$1:$C$1009),ROW(N170)-ROW(N$7)),1)),"")</f>
        <v/>
      </c>
      <c r="O170" s="43" t="str">
        <f ca="1">IF(P170="","",IF(INDEX(Data!$BR:$BR,MATCH(P170,Data!$A:$A,0),1)=0,"",INDEX(Data!$BR:$BR,MATCH(P170,Data!$A:$A,0),1)))</f>
        <v/>
      </c>
      <c r="P170" s="43" t="str" cm="1">
        <f t="array" aca="1" ref="P170" ca="1">IFERROR(_xlfn.SINGLE(INDEX(Data!$A$1:Q$1009,_xlfn.AGGREGATE(15,6,(OFFSET(Data!$A$1,0,MATCH(P$6,Data!$1:$1,0)-1,1000,1)=IF(P$7="","Yes",P$7))/(OFFSET(Data!$A$1,0,MATCH(P$6,Data!$1:$1,0)-1,1000,1)=IF(P$7="","Yes",P$7))*ROW(Data!$C$1:$C$1009),ROW(P170)-ROW(P$7)),1)),"")</f>
        <v/>
      </c>
      <c r="Q170" s="43" t="str">
        <f ca="1">IF(R170="","",IF(INDEX(Data!$BR:$BR,MATCH(R170,Data!$A:$A,0),1)=0,"",INDEX(Data!$BR:$BR,MATCH(R170,Data!$A:$A,0),1)))</f>
        <v/>
      </c>
      <c r="R170" s="43" t="str" cm="1">
        <f t="array" aca="1" ref="R170" ca="1">IFERROR(_xlfn.SINGLE(INDEX(Data!$A$1:R$1009,_xlfn.AGGREGATE(15,6,(OFFSET(Data!$A$1,0,MATCH(R$6,Data!$1:$1,0)-1,1000,1)=IF(R$7="","Yes",R$7))/(OFFSET(Data!$A$1,0,MATCH(R$6,Data!$1:$1,0)-1,1000,1)=IF(R$7="","Yes",R$7))*ROW(Data!$C$1:$C$1009),ROW(R170)-ROW(R$7)),1)),"")</f>
        <v/>
      </c>
      <c r="S170" s="43" t="str">
        <f ca="1">IF(T170="","",IF(INDEX(Data!$BR:$BR,MATCH(T170,Data!$A:$A,0),1)=0,"",INDEX(Data!$BR:$BR,MATCH(T170,Data!$A:$A,0),1)))</f>
        <v/>
      </c>
      <c r="T170" s="43" t="str" cm="1">
        <f t="array" aca="1" ref="T170" ca="1">IFERROR(_xlfn.SINGLE(INDEX(Data!$A$1:S$1009,_xlfn.AGGREGATE(15,6,(OFFSET(Data!$A$1,0,MATCH(T$6,Data!$1:$1,0)-1,1000,1)=IF(T$7="","Yes",T$7))/(OFFSET(Data!$A$1,0,MATCH(T$6,Data!$1:$1,0)-1,1000,1)=IF(T$7="","Yes",T$7))*ROW(Data!$C$1:$C$1009),ROW(T170)-ROW(T$7)),1)),"")</f>
        <v/>
      </c>
      <c r="U170" s="43" t="str">
        <f ca="1">IF(V170="","",IF(INDEX(Data!$BR:$BR,MATCH(V170,Data!$A:$A,0),1)=0,"",INDEX(Data!$BR:$BR,MATCH(V170,Data!$A:$A,0),1)))</f>
        <v/>
      </c>
      <c r="V170" s="43" t="str" cm="1">
        <f t="array" aca="1" ref="V170" ca="1">IFERROR(_xlfn.SINGLE(INDEX(Data!$A$1:T$1009,_xlfn.AGGREGATE(15,6,(OFFSET(Data!$A$1,0,MATCH(V$6,Data!$1:$1,0)-1,1000,1)=IF(V$7="","Yes",V$7))/(OFFSET(Data!$A$1,0,MATCH(V$6,Data!$1:$1,0)-1,1000,1)=IF(V$7="","Yes",V$7))*ROW(Data!$C$1:$C$1009),ROW(V170)-ROW(V$7)),1)),"")</f>
        <v/>
      </c>
      <c r="W170" s="43" t="str">
        <f ca="1">IF(X170="","",IF(INDEX(Data!$BR:$BR,MATCH(X170,Data!$A:$A,0),1)=0,"",INDEX(Data!$BR:$BR,MATCH(X170,Data!$A:$A,0),1)))</f>
        <v/>
      </c>
      <c r="X170" s="43" t="str" cm="1">
        <f t="array" aca="1" ref="X170" ca="1">IFERROR(_xlfn.SINGLE(INDEX(Data!$A$1:Y$1009,_xlfn.AGGREGATE(15,6,(OFFSET(Data!$A$1,0,MATCH(X$6,Data!$1:$1,0)-1,1000,1)=IF(X$7="","Yes",X$7))/(OFFSET(Data!$A$1,0,MATCH(X$6,Data!$1:$1,0)-1,1000,1)=IF(X$7="","Yes",X$7))*ROW(Data!$C$1:$C$1009),ROW(X170)-ROW(X$7)),1)),"")</f>
        <v/>
      </c>
      <c r="Y170" s="43" t="str">
        <f ca="1">IF(Z170="","",IF(INDEX(Data!$BR:$BR,MATCH(Z170,Data!$A:$A,0),1)=0,"",INDEX(Data!$BR:$BR,MATCH(Z170,Data!$A:$A,0),1)))</f>
        <v/>
      </c>
      <c r="Z170" s="43" t="str" cm="1">
        <f t="array" aca="1" ref="Z170" ca="1">IFERROR(_xlfn.SINGLE(INDEX(Data!$A$1:AA$1009,_xlfn.AGGREGATE(15,6,(OFFSET(Data!$A$1,0,MATCH(Z$6,Data!$1:$1,0)-1,1000,1)=IF(Z$7="","Yes",Z$7))/(OFFSET(Data!$A$1,0,MATCH(Z$6,Data!$1:$1,0)-1,1000,1)=IF(Z$7="","Yes",Z$7))*ROW(Data!$C$1:$C$1009),ROW(Z170)-ROW(Z$7)),1)),"")</f>
        <v/>
      </c>
      <c r="AA170" s="43" t="str">
        <f ca="1">IF(AB170="","",IF(INDEX(Data!$BR:$BR,MATCH(AB170,Data!$A:$A,0),1)=0,"",INDEX(Data!$BR:$BR,MATCH(AB170,Data!$A:$A,0),1)))</f>
        <v/>
      </c>
      <c r="AB170" s="43" t="str" cm="1">
        <f t="array" aca="1" ref="AB170" ca="1">IFERROR(_xlfn.SINGLE(INDEX(Data!$A$1:AC$1009,_xlfn.AGGREGATE(15,6,(OFFSET(Data!$A$1,0,MATCH(AB$6,Data!$1:$1,0)-1,1000,1)=IF(AB$7="","Yes",AB$7))/(OFFSET(Data!$A$1,0,MATCH(AB$6,Data!$1:$1,0)-1,1000,1)=IF(AB$7="","Yes",AB$7))*ROW(Data!$C$1:$C$1009),ROW(AB170)-ROW(AB$7)),1)),"")</f>
        <v/>
      </c>
      <c r="AC170" s="43" t="str">
        <f ca="1">IF(AD170="","",IF(INDEX(Data!$BR:$BR,MATCH(AD170,Data!$A:$A,0),1)=0,"",INDEX(Data!$BR:$BR,MATCH(AD170,Data!$A:$A,0),1)))</f>
        <v/>
      </c>
      <c r="AD170" s="43" t="str" cm="1">
        <f t="array" aca="1" ref="AD170" ca="1">IFERROR(_xlfn.SINGLE(INDEX(Data!$A$1:AE$1009,_xlfn.AGGREGATE(15,6,(OFFSET(Data!$A$1,0,MATCH(AD$6,Data!$1:$1,0)-1,1000,1)=IF(AD$7="","Yes",AD$7))/(OFFSET(Data!$A$1,0,MATCH(AD$6,Data!$1:$1,0)-1,1000,1)=IF(AD$7="","Yes",AD$7))*ROW(Data!$C$1:$C$1009),ROW(AD170)-ROW(AD$7)),1)),"")</f>
        <v/>
      </c>
      <c r="AE170" s="43" t="str">
        <f ca="1">IF(AF170="","",IF(INDEX(Data!$BR:$BR,MATCH(AF170,Data!$A:$A,0),1)=0,"",INDEX(Data!$BR:$BR,MATCH(AF170,Data!$A:$A,0),1)))</f>
        <v/>
      </c>
      <c r="AF170" s="43" t="str" cm="1">
        <f t="array" aca="1" ref="AF170" ca="1">IFERROR(_xlfn.SINGLE(INDEX(Data!$A$1:AM$1009,_xlfn.AGGREGATE(15,6,(OFFSET(Data!$A$1,0,MATCH(AF$6,Data!$1:$1,0)-1,1000,1)=IF(AF$7="","Yes",AF$7))/(OFFSET(Data!$A$1,0,MATCH(AF$6,Data!$1:$1,0)-1,1000,1)=IF(AF$7="","Yes",AF$7))*ROW(Data!$C$1:$C$1009),ROW(AF170)-ROW(AF$7)),1)),"")</f>
        <v/>
      </c>
      <c r="AG170" s="43" t="str">
        <f ca="1">IF(AH170="","",IF(INDEX(Data!$BR:$BR,MATCH(AH170,Data!$A:$A,0),1)=0,"",INDEX(Data!$BR:$BR,MATCH(AH170,Data!$A:$A,0),1)))</f>
        <v/>
      </c>
      <c r="AH170" s="43" t="str" cm="1">
        <f t="array" aca="1" ref="AH170" ca="1">IFERROR(_xlfn.SINGLE(INDEX(Data!$A$1:AO$1009,_xlfn.AGGREGATE(15,6,(OFFSET(Data!$A$1,0,MATCH(AH$6,Data!$1:$1,0)-1,1000,1)=IF(AH$7="","Yes",AH$7))/(OFFSET(Data!$A$1,0,MATCH(AH$6,Data!$1:$1,0)-1,1000,1)=IF(AH$7="","Yes",AH$7))*ROW(Data!$C$1:$C$1009),ROW(AH170)-ROW(AH$7)),1)),"")</f>
        <v/>
      </c>
      <c r="AI170" s="43" t="str">
        <f ca="1">IF(AJ170="","",IF(INDEX(Data!$BR:$BR,MATCH(AJ170,Data!$A:$A,0),1)=0,"",INDEX(Data!$BR:$BR,MATCH(AJ170,Data!$A:$A,0),1)))</f>
        <v/>
      </c>
      <c r="AJ170" s="43" t="str" cm="1">
        <f t="array" aca="1" ref="AJ170" ca="1">IFERROR(_xlfn.SINGLE(INDEX(Data!$A$1:AQ$1009,_xlfn.AGGREGATE(15,6,(OFFSET(Data!$A$1,0,MATCH(AJ$6,Data!$1:$1,0)-1,1000,1)=IF(AJ$7="","Yes",AJ$7))/(OFFSET(Data!$A$1,0,MATCH(AJ$6,Data!$1:$1,0)-1,1000,1)=IF(AJ$7="","Yes",AJ$7))*ROW(Data!$C$1:$C$1009),ROW(AJ170)-ROW(AJ$7)),1)),"")</f>
        <v/>
      </c>
      <c r="AK170" s="43" t="str">
        <f ca="1">IF(AL170="","",IF(INDEX(Data!$BR:$BR,MATCH(AL170,Data!$A:$A,0),1)=0,"",INDEX(Data!$BR:$BR,MATCH(AL170,Data!$A:$A,0),1)))</f>
        <v/>
      </c>
      <c r="AL170" s="43" t="str" cm="1">
        <f t="array" aca="1" ref="AL170" ca="1">IFERROR(_xlfn.SINGLE(INDEX(Data!$A$1:AS$1009,_xlfn.AGGREGATE(15,6,(OFFSET(Data!$A$1,0,MATCH(AL$6,Data!$1:$1,0)-1,1000,1)=IF(AL$7="","Yes",AL$7))/(OFFSET(Data!$A$1,0,MATCH(AL$6,Data!$1:$1,0)-1,1000,1)=IF(AL$7="","Yes",AL$7))*ROW(Data!$C$1:$C$1009),ROW(AL170)-ROW(AL$7)),1)),"")</f>
        <v/>
      </c>
      <c r="AM170" s="43" t="str">
        <f ca="1">IF(AN170="","",IF(INDEX(Data!$BR:$BR,MATCH(AN170,Data!$A:$A,0),1)=0,"",INDEX(Data!$BR:$BR,MATCH(AN170,Data!$A:$A,0),1)))</f>
        <v/>
      </c>
      <c r="AN170" s="43" t="str" cm="1">
        <f t="array" aca="1" ref="AN170" ca="1">IFERROR(_xlfn.SINGLE(INDEX(Data!$A$1:AU$1009,_xlfn.AGGREGATE(15,6,(OFFSET(Data!$A$1,0,MATCH(AN$6,Data!$1:$1,0)-1,1000,1)=IF(AN$7="","Yes",AN$7))/(OFFSET(Data!$A$1,0,MATCH(AN$6,Data!$1:$1,0)-1,1000,1)=IF(AN$7="","Yes",AN$7))*ROW(Data!$C$1:$C$1009),ROW(AN170)-ROW(AN$7)),1)),"")</f>
        <v/>
      </c>
    </row>
    <row r="171" spans="1:40" x14ac:dyDescent="0.4">
      <c r="A171" s="43" t="str">
        <f ca="1">IF(B171="","",IF(INDEX(Data!$BR:$BR,MATCH(B171,Data!$A:$A,0),1)=0,"",INDEX(Data!$BR:$BR,MATCH(B171,Data!$A:$A,0),1)))</f>
        <v/>
      </c>
      <c r="B171" s="43" t="str" cm="1">
        <f t="array" aca="1" ref="B171" ca="1">IFERROR(_xlfn.SINGLE(INDEX(Data!A$1:$A$1007,_xlfn.AGGREGATE(15,6,(OFFSET(Data!$A$1,0,MATCH(B$6,Data!$1:$1,0)-1,1000,1)=IF(B$7="","Yes",B$7))/(OFFSET(Data!$A$1,0,MATCH(B$6,Data!$1:$1,0)-1,1000,1)=IF(B$7="","Yes",B$7))*ROW(Data!$C$1:$C$1007),ROW(B171)-ROW(B$7)),1)),"")</f>
        <v/>
      </c>
      <c r="C171" s="43" t="str">
        <f ca="1">IF(D171="","",IF(INDEX(Data!$BR:$BR,MATCH(D171,Data!$A:$A,0),1)=0,"",INDEX(Data!$BR:$BR,MATCH(D171,Data!$A:$A,0),1)))</f>
        <v/>
      </c>
      <c r="D171" s="43" t="str" cm="1">
        <f t="array" aca="1" ref="D171" ca="1">IFERROR(_xlfn.SINGLE(INDEX(Data!$A$1:C$1007,_xlfn.AGGREGATE(15,6,(OFFSET(Data!$A$1,0,MATCH(D$6,Data!$1:$1,0)-1,1000,1)=IF(D$7="","Yes",D$7))/(OFFSET(Data!$A$1,0,MATCH(D$6,Data!$1:$1,0)-1,1000,1)=IF(D$7="","Yes",D$7))*ROW(Data!$C$1:$C$1007),ROW(D171)-ROW(D$7)),1)),"")</f>
        <v/>
      </c>
      <c r="E171" s="43" t="str">
        <f ca="1">IF(F171="","",IF(INDEX(Data!$BR:$BR,MATCH(F171,Data!$A:$A,0),1)=0,"",INDEX(Data!$BR:$BR,MATCH(F171,Data!$A:$A,0),1)))</f>
        <v/>
      </c>
      <c r="F171" s="43" t="str" cm="1">
        <f t="array" aca="1" ref="F171" ca="1">IFERROR(_xlfn.SINGLE(INDEX(Data!$A$1:E$1009,_xlfn.AGGREGATE(15,6,(OFFSET(Data!$A$1,0,MATCH(F$6,Data!$1:$1,0)-1,1000,1)=IF(F$7="","Yes",F$7))/(OFFSET(Data!$A$1,0,MATCH(F$6,Data!$1:$1,0)-1,1000,1)=IF(F$7="","Yes",F$7))*ROW(Data!$C$1:$C$1009),ROW(F171)-ROW(F$7)),1)),"")</f>
        <v/>
      </c>
      <c r="G171" s="43" t="str">
        <f ca="1">IF(H171="","",IF(INDEX(Data!$BR:$BR,MATCH(H171,Data!$A:$A,0),1)=0,"",INDEX(Data!$BR:$BR,MATCH(H171,Data!$A:$A,0),1)))</f>
        <v/>
      </c>
      <c r="H171" s="43" t="str" cm="1">
        <f t="array" aca="1" ref="H171" ca="1">IFERROR(_xlfn.SINGLE(INDEX(Data!$A$1:G$1009,_xlfn.AGGREGATE(15,6,(OFFSET(Data!$A$1,0,MATCH(H$6,Data!$1:$1,0)-1,1000,1)=IF(H$7="","Yes",H$7))/(OFFSET(Data!$A$1,0,MATCH(H$6,Data!$1:$1,0)-1,1000,1)=IF(H$7="","Yes",H$7))*ROW(Data!$C$1:$C$1009),ROW(H171)-ROW(H$7)),1)),"")</f>
        <v/>
      </c>
      <c r="I171" s="43" t="str">
        <f ca="1">IF(J171="","",IF(INDEX(Data!$BR:$BR,MATCH(J171,Data!$A:$A,0),1)=0,"",INDEX(Data!$BR:$BR,MATCH(J171,Data!$A:$A,0),1)))</f>
        <v/>
      </c>
      <c r="J171" s="43" t="str" cm="1">
        <f t="array" aca="1" ref="J171" ca="1">IFERROR(_xlfn.SINGLE(INDEX(Data!$A$1:J$1009,_xlfn.AGGREGATE(15,6,(OFFSET(Data!$A$1,0,MATCH(J$6,Data!$1:$1,0)-1,1000,1)=IF(J$7="","Yes",J$7))/(OFFSET(Data!$A$1,0,MATCH(J$6,Data!$1:$1,0)-1,1000,1)=IF(J$7="","Yes",J$7))*ROW(Data!$C$1:$C$1009),ROW(J171)-ROW(J$7)),1)),"")</f>
        <v/>
      </c>
      <c r="K171" s="43" t="str">
        <f ca="1">IF(L171="","",IF(INDEX(Data!$BR:$BR,MATCH(L171,Data!$A:$A,0),1)=0,"",INDEX(Data!$BR:$BR,MATCH(L171,Data!$A:$A,0),1)))</f>
        <v/>
      </c>
      <c r="L171" s="43" t="str" cm="1">
        <f t="array" aca="1" ref="L171" ca="1">IFERROR(_xlfn.SINGLE(INDEX(Data!$A$1:L$1009,_xlfn.AGGREGATE(15,6,(OFFSET(Data!$A$1,0,MATCH(L$6,Data!$1:$1,0)-1,1000,1)=IF(L$7="","Yes",L$7))/(OFFSET(Data!$A$1,0,MATCH(L$6,Data!$1:$1,0)-1,1000,1)=IF(L$7="","Yes",L$7))*ROW(Data!$C$1:$C$1009),ROW(L171)-ROW(L$7)),1)),"")</f>
        <v/>
      </c>
      <c r="M171" s="43" t="str">
        <f ca="1">IF(N171="","",IF(INDEX(Data!$BR:$BR,MATCH(N171,Data!$A:$A,0),1)=0,"",INDEX(Data!$BR:$BR,MATCH(N171,Data!$A:$A,0),1)))</f>
        <v/>
      </c>
      <c r="N171" s="43" t="str" cm="1">
        <f t="array" aca="1" ref="N171" ca="1">IFERROR(_xlfn.SINGLE(INDEX(Data!$A$1:N$1009,_xlfn.AGGREGATE(15,6,(OFFSET(Data!$A$1,0,MATCH(N$6,Data!$1:$1,0)-1,1000,1)=IF(N$7="","Yes",N$7))/(OFFSET(Data!$A$1,0,MATCH(N$6,Data!$1:$1,0)-1,1000,1)=IF(N$7="","Yes",N$7))*ROW(Data!$C$1:$C$1009),ROW(N171)-ROW(N$7)),1)),"")</f>
        <v/>
      </c>
      <c r="O171" s="43" t="str">
        <f ca="1">IF(P171="","",IF(INDEX(Data!$BR:$BR,MATCH(P171,Data!$A:$A,0),1)=0,"",INDEX(Data!$BR:$BR,MATCH(P171,Data!$A:$A,0),1)))</f>
        <v/>
      </c>
      <c r="P171" s="43" t="str" cm="1">
        <f t="array" aca="1" ref="P171" ca="1">IFERROR(_xlfn.SINGLE(INDEX(Data!$A$1:Q$1009,_xlfn.AGGREGATE(15,6,(OFFSET(Data!$A$1,0,MATCH(P$6,Data!$1:$1,0)-1,1000,1)=IF(P$7="","Yes",P$7))/(OFFSET(Data!$A$1,0,MATCH(P$6,Data!$1:$1,0)-1,1000,1)=IF(P$7="","Yes",P$7))*ROW(Data!$C$1:$C$1009),ROW(P171)-ROW(P$7)),1)),"")</f>
        <v/>
      </c>
      <c r="Q171" s="43" t="str">
        <f ca="1">IF(R171="","",IF(INDEX(Data!$BR:$BR,MATCH(R171,Data!$A:$A,0),1)=0,"",INDEX(Data!$BR:$BR,MATCH(R171,Data!$A:$A,0),1)))</f>
        <v/>
      </c>
      <c r="R171" s="43" t="str" cm="1">
        <f t="array" aca="1" ref="R171" ca="1">IFERROR(_xlfn.SINGLE(INDEX(Data!$A$1:R$1009,_xlfn.AGGREGATE(15,6,(OFFSET(Data!$A$1,0,MATCH(R$6,Data!$1:$1,0)-1,1000,1)=IF(R$7="","Yes",R$7))/(OFFSET(Data!$A$1,0,MATCH(R$6,Data!$1:$1,0)-1,1000,1)=IF(R$7="","Yes",R$7))*ROW(Data!$C$1:$C$1009),ROW(R171)-ROW(R$7)),1)),"")</f>
        <v/>
      </c>
      <c r="S171" s="43" t="str">
        <f ca="1">IF(T171="","",IF(INDEX(Data!$BR:$BR,MATCH(T171,Data!$A:$A,0),1)=0,"",INDEX(Data!$BR:$BR,MATCH(T171,Data!$A:$A,0),1)))</f>
        <v/>
      </c>
      <c r="T171" s="43" t="str" cm="1">
        <f t="array" aca="1" ref="T171" ca="1">IFERROR(_xlfn.SINGLE(INDEX(Data!$A$1:S$1009,_xlfn.AGGREGATE(15,6,(OFFSET(Data!$A$1,0,MATCH(T$6,Data!$1:$1,0)-1,1000,1)=IF(T$7="","Yes",T$7))/(OFFSET(Data!$A$1,0,MATCH(T$6,Data!$1:$1,0)-1,1000,1)=IF(T$7="","Yes",T$7))*ROW(Data!$C$1:$C$1009),ROW(T171)-ROW(T$7)),1)),"")</f>
        <v/>
      </c>
      <c r="U171" s="43" t="str">
        <f ca="1">IF(V171="","",IF(INDEX(Data!$BR:$BR,MATCH(V171,Data!$A:$A,0),1)=0,"",INDEX(Data!$BR:$BR,MATCH(V171,Data!$A:$A,0),1)))</f>
        <v/>
      </c>
      <c r="V171" s="43" t="str" cm="1">
        <f t="array" aca="1" ref="V171" ca="1">IFERROR(_xlfn.SINGLE(INDEX(Data!$A$1:T$1009,_xlfn.AGGREGATE(15,6,(OFFSET(Data!$A$1,0,MATCH(V$6,Data!$1:$1,0)-1,1000,1)=IF(V$7="","Yes",V$7))/(OFFSET(Data!$A$1,0,MATCH(V$6,Data!$1:$1,0)-1,1000,1)=IF(V$7="","Yes",V$7))*ROW(Data!$C$1:$C$1009),ROW(V171)-ROW(V$7)),1)),"")</f>
        <v/>
      </c>
      <c r="W171" s="43" t="str">
        <f ca="1">IF(X171="","",IF(INDEX(Data!$BR:$BR,MATCH(X171,Data!$A:$A,0),1)=0,"",INDEX(Data!$BR:$BR,MATCH(X171,Data!$A:$A,0),1)))</f>
        <v/>
      </c>
      <c r="X171" s="43" t="str" cm="1">
        <f t="array" aca="1" ref="X171" ca="1">IFERROR(_xlfn.SINGLE(INDEX(Data!$A$1:Y$1009,_xlfn.AGGREGATE(15,6,(OFFSET(Data!$A$1,0,MATCH(X$6,Data!$1:$1,0)-1,1000,1)=IF(X$7="","Yes",X$7))/(OFFSET(Data!$A$1,0,MATCH(X$6,Data!$1:$1,0)-1,1000,1)=IF(X$7="","Yes",X$7))*ROW(Data!$C$1:$C$1009),ROW(X171)-ROW(X$7)),1)),"")</f>
        <v/>
      </c>
      <c r="Y171" s="43" t="str">
        <f ca="1">IF(Z171="","",IF(INDEX(Data!$BR:$BR,MATCH(Z171,Data!$A:$A,0),1)=0,"",INDEX(Data!$BR:$BR,MATCH(Z171,Data!$A:$A,0),1)))</f>
        <v/>
      </c>
      <c r="Z171" s="43" t="str" cm="1">
        <f t="array" aca="1" ref="Z171" ca="1">IFERROR(_xlfn.SINGLE(INDEX(Data!$A$1:AA$1009,_xlfn.AGGREGATE(15,6,(OFFSET(Data!$A$1,0,MATCH(Z$6,Data!$1:$1,0)-1,1000,1)=IF(Z$7="","Yes",Z$7))/(OFFSET(Data!$A$1,0,MATCH(Z$6,Data!$1:$1,0)-1,1000,1)=IF(Z$7="","Yes",Z$7))*ROW(Data!$C$1:$C$1009),ROW(Z171)-ROW(Z$7)),1)),"")</f>
        <v/>
      </c>
      <c r="AA171" s="43" t="str">
        <f ca="1">IF(AB171="","",IF(INDEX(Data!$BR:$BR,MATCH(AB171,Data!$A:$A,0),1)=0,"",INDEX(Data!$BR:$BR,MATCH(AB171,Data!$A:$A,0),1)))</f>
        <v/>
      </c>
      <c r="AB171" s="43" t="str" cm="1">
        <f t="array" aca="1" ref="AB171" ca="1">IFERROR(_xlfn.SINGLE(INDEX(Data!$A$1:AC$1009,_xlfn.AGGREGATE(15,6,(OFFSET(Data!$A$1,0,MATCH(AB$6,Data!$1:$1,0)-1,1000,1)=IF(AB$7="","Yes",AB$7))/(OFFSET(Data!$A$1,0,MATCH(AB$6,Data!$1:$1,0)-1,1000,1)=IF(AB$7="","Yes",AB$7))*ROW(Data!$C$1:$C$1009),ROW(AB171)-ROW(AB$7)),1)),"")</f>
        <v/>
      </c>
      <c r="AC171" s="43" t="str">
        <f ca="1">IF(AD171="","",IF(INDEX(Data!$BR:$BR,MATCH(AD171,Data!$A:$A,0),1)=0,"",INDEX(Data!$BR:$BR,MATCH(AD171,Data!$A:$A,0),1)))</f>
        <v/>
      </c>
      <c r="AD171" s="43" t="str" cm="1">
        <f t="array" aca="1" ref="AD171" ca="1">IFERROR(_xlfn.SINGLE(INDEX(Data!$A$1:AE$1009,_xlfn.AGGREGATE(15,6,(OFFSET(Data!$A$1,0,MATCH(AD$6,Data!$1:$1,0)-1,1000,1)=IF(AD$7="","Yes",AD$7))/(OFFSET(Data!$A$1,0,MATCH(AD$6,Data!$1:$1,0)-1,1000,1)=IF(AD$7="","Yes",AD$7))*ROW(Data!$C$1:$C$1009),ROW(AD171)-ROW(AD$7)),1)),"")</f>
        <v/>
      </c>
      <c r="AE171" s="43" t="str">
        <f ca="1">IF(AF171="","",IF(INDEX(Data!$BR:$BR,MATCH(AF171,Data!$A:$A,0),1)=0,"",INDEX(Data!$BR:$BR,MATCH(AF171,Data!$A:$A,0),1)))</f>
        <v/>
      </c>
      <c r="AF171" s="43" t="str" cm="1">
        <f t="array" aca="1" ref="AF171" ca="1">IFERROR(_xlfn.SINGLE(INDEX(Data!$A$1:AM$1009,_xlfn.AGGREGATE(15,6,(OFFSET(Data!$A$1,0,MATCH(AF$6,Data!$1:$1,0)-1,1000,1)=IF(AF$7="","Yes",AF$7))/(OFFSET(Data!$A$1,0,MATCH(AF$6,Data!$1:$1,0)-1,1000,1)=IF(AF$7="","Yes",AF$7))*ROW(Data!$C$1:$C$1009),ROW(AF171)-ROW(AF$7)),1)),"")</f>
        <v/>
      </c>
      <c r="AG171" s="43" t="str">
        <f ca="1">IF(AH171="","",IF(INDEX(Data!$BR:$BR,MATCH(AH171,Data!$A:$A,0),1)=0,"",INDEX(Data!$BR:$BR,MATCH(AH171,Data!$A:$A,0),1)))</f>
        <v/>
      </c>
      <c r="AH171" s="43" t="str" cm="1">
        <f t="array" aca="1" ref="AH171" ca="1">IFERROR(_xlfn.SINGLE(INDEX(Data!$A$1:AO$1009,_xlfn.AGGREGATE(15,6,(OFFSET(Data!$A$1,0,MATCH(AH$6,Data!$1:$1,0)-1,1000,1)=IF(AH$7="","Yes",AH$7))/(OFFSET(Data!$A$1,0,MATCH(AH$6,Data!$1:$1,0)-1,1000,1)=IF(AH$7="","Yes",AH$7))*ROW(Data!$C$1:$C$1009),ROW(AH171)-ROW(AH$7)),1)),"")</f>
        <v/>
      </c>
      <c r="AI171" s="43" t="str">
        <f ca="1">IF(AJ171="","",IF(INDEX(Data!$BR:$BR,MATCH(AJ171,Data!$A:$A,0),1)=0,"",INDEX(Data!$BR:$BR,MATCH(AJ171,Data!$A:$A,0),1)))</f>
        <v/>
      </c>
      <c r="AJ171" s="43" t="str" cm="1">
        <f t="array" aca="1" ref="AJ171" ca="1">IFERROR(_xlfn.SINGLE(INDEX(Data!$A$1:AQ$1009,_xlfn.AGGREGATE(15,6,(OFFSET(Data!$A$1,0,MATCH(AJ$6,Data!$1:$1,0)-1,1000,1)=IF(AJ$7="","Yes",AJ$7))/(OFFSET(Data!$A$1,0,MATCH(AJ$6,Data!$1:$1,0)-1,1000,1)=IF(AJ$7="","Yes",AJ$7))*ROW(Data!$C$1:$C$1009),ROW(AJ171)-ROW(AJ$7)),1)),"")</f>
        <v/>
      </c>
      <c r="AK171" s="43" t="str">
        <f ca="1">IF(AL171="","",IF(INDEX(Data!$BR:$BR,MATCH(AL171,Data!$A:$A,0),1)=0,"",INDEX(Data!$BR:$BR,MATCH(AL171,Data!$A:$A,0),1)))</f>
        <v/>
      </c>
      <c r="AL171" s="43" t="str" cm="1">
        <f t="array" aca="1" ref="AL171" ca="1">IFERROR(_xlfn.SINGLE(INDEX(Data!$A$1:AS$1009,_xlfn.AGGREGATE(15,6,(OFFSET(Data!$A$1,0,MATCH(AL$6,Data!$1:$1,0)-1,1000,1)=IF(AL$7="","Yes",AL$7))/(OFFSET(Data!$A$1,0,MATCH(AL$6,Data!$1:$1,0)-1,1000,1)=IF(AL$7="","Yes",AL$7))*ROW(Data!$C$1:$C$1009),ROW(AL171)-ROW(AL$7)),1)),"")</f>
        <v/>
      </c>
      <c r="AM171" s="43" t="str">
        <f ca="1">IF(AN171="","",IF(INDEX(Data!$BR:$BR,MATCH(AN171,Data!$A:$A,0),1)=0,"",INDEX(Data!$BR:$BR,MATCH(AN171,Data!$A:$A,0),1)))</f>
        <v/>
      </c>
      <c r="AN171" s="43" t="str" cm="1">
        <f t="array" aca="1" ref="AN171" ca="1">IFERROR(_xlfn.SINGLE(INDEX(Data!$A$1:AU$1009,_xlfn.AGGREGATE(15,6,(OFFSET(Data!$A$1,0,MATCH(AN$6,Data!$1:$1,0)-1,1000,1)=IF(AN$7="","Yes",AN$7))/(OFFSET(Data!$A$1,0,MATCH(AN$6,Data!$1:$1,0)-1,1000,1)=IF(AN$7="","Yes",AN$7))*ROW(Data!$C$1:$C$1009),ROW(AN171)-ROW(AN$7)),1)),"")</f>
        <v/>
      </c>
    </row>
    <row r="172" spans="1:40" x14ac:dyDescent="0.4">
      <c r="A172" s="43" t="str">
        <f ca="1">IF(B172="","",IF(INDEX(Data!$BR:$BR,MATCH(B172,Data!$A:$A,0),1)=0,"",INDEX(Data!$BR:$BR,MATCH(B172,Data!$A:$A,0),1)))</f>
        <v/>
      </c>
      <c r="B172" s="43" t="str" cm="1">
        <f t="array" aca="1" ref="B172" ca="1">IFERROR(_xlfn.SINGLE(INDEX(Data!A$1:$A$1007,_xlfn.AGGREGATE(15,6,(OFFSET(Data!$A$1,0,MATCH(B$6,Data!$1:$1,0)-1,1000,1)=IF(B$7="","Yes",B$7))/(OFFSET(Data!$A$1,0,MATCH(B$6,Data!$1:$1,0)-1,1000,1)=IF(B$7="","Yes",B$7))*ROW(Data!$C$1:$C$1007),ROW(B172)-ROW(B$7)),1)),"")</f>
        <v/>
      </c>
      <c r="C172" s="43" t="str">
        <f ca="1">IF(D172="","",IF(INDEX(Data!$BR:$BR,MATCH(D172,Data!$A:$A,0),1)=0,"",INDEX(Data!$BR:$BR,MATCH(D172,Data!$A:$A,0),1)))</f>
        <v/>
      </c>
      <c r="D172" s="43" t="str" cm="1">
        <f t="array" aca="1" ref="D172" ca="1">IFERROR(_xlfn.SINGLE(INDEX(Data!$A$1:C$1007,_xlfn.AGGREGATE(15,6,(OFFSET(Data!$A$1,0,MATCH(D$6,Data!$1:$1,0)-1,1000,1)=IF(D$7="","Yes",D$7))/(OFFSET(Data!$A$1,0,MATCH(D$6,Data!$1:$1,0)-1,1000,1)=IF(D$7="","Yes",D$7))*ROW(Data!$C$1:$C$1007),ROW(D172)-ROW(D$7)),1)),"")</f>
        <v/>
      </c>
      <c r="E172" s="43" t="str">
        <f ca="1">IF(F172="","",IF(INDEX(Data!$BR:$BR,MATCH(F172,Data!$A:$A,0),1)=0,"",INDEX(Data!$BR:$BR,MATCH(F172,Data!$A:$A,0),1)))</f>
        <v/>
      </c>
      <c r="F172" s="43" t="str" cm="1">
        <f t="array" aca="1" ref="F172" ca="1">IFERROR(_xlfn.SINGLE(INDEX(Data!$A$1:E$1009,_xlfn.AGGREGATE(15,6,(OFFSET(Data!$A$1,0,MATCH(F$6,Data!$1:$1,0)-1,1000,1)=IF(F$7="","Yes",F$7))/(OFFSET(Data!$A$1,0,MATCH(F$6,Data!$1:$1,0)-1,1000,1)=IF(F$7="","Yes",F$7))*ROW(Data!$C$1:$C$1009),ROW(F172)-ROW(F$7)),1)),"")</f>
        <v/>
      </c>
      <c r="G172" s="43" t="str">
        <f ca="1">IF(H172="","",IF(INDEX(Data!$BR:$BR,MATCH(H172,Data!$A:$A,0),1)=0,"",INDEX(Data!$BR:$BR,MATCH(H172,Data!$A:$A,0),1)))</f>
        <v/>
      </c>
      <c r="H172" s="43" t="str" cm="1">
        <f t="array" aca="1" ref="H172" ca="1">IFERROR(_xlfn.SINGLE(INDEX(Data!$A$1:G$1009,_xlfn.AGGREGATE(15,6,(OFFSET(Data!$A$1,0,MATCH(H$6,Data!$1:$1,0)-1,1000,1)=IF(H$7="","Yes",H$7))/(OFFSET(Data!$A$1,0,MATCH(H$6,Data!$1:$1,0)-1,1000,1)=IF(H$7="","Yes",H$7))*ROW(Data!$C$1:$C$1009),ROW(H172)-ROW(H$7)),1)),"")</f>
        <v/>
      </c>
      <c r="I172" s="43" t="str">
        <f ca="1">IF(J172="","",IF(INDEX(Data!$BR:$BR,MATCH(J172,Data!$A:$A,0),1)=0,"",INDEX(Data!$BR:$BR,MATCH(J172,Data!$A:$A,0),1)))</f>
        <v/>
      </c>
      <c r="J172" s="43" t="str" cm="1">
        <f t="array" aca="1" ref="J172" ca="1">IFERROR(_xlfn.SINGLE(INDEX(Data!$A$1:J$1009,_xlfn.AGGREGATE(15,6,(OFFSET(Data!$A$1,0,MATCH(J$6,Data!$1:$1,0)-1,1000,1)=IF(J$7="","Yes",J$7))/(OFFSET(Data!$A$1,0,MATCH(J$6,Data!$1:$1,0)-1,1000,1)=IF(J$7="","Yes",J$7))*ROW(Data!$C$1:$C$1009),ROW(J172)-ROW(J$7)),1)),"")</f>
        <v/>
      </c>
      <c r="K172" s="43" t="str">
        <f ca="1">IF(L172="","",IF(INDEX(Data!$BR:$BR,MATCH(L172,Data!$A:$A,0),1)=0,"",INDEX(Data!$BR:$BR,MATCH(L172,Data!$A:$A,0),1)))</f>
        <v/>
      </c>
      <c r="L172" s="43" t="str" cm="1">
        <f t="array" aca="1" ref="L172" ca="1">IFERROR(_xlfn.SINGLE(INDEX(Data!$A$1:L$1009,_xlfn.AGGREGATE(15,6,(OFFSET(Data!$A$1,0,MATCH(L$6,Data!$1:$1,0)-1,1000,1)=IF(L$7="","Yes",L$7))/(OFFSET(Data!$A$1,0,MATCH(L$6,Data!$1:$1,0)-1,1000,1)=IF(L$7="","Yes",L$7))*ROW(Data!$C$1:$C$1009),ROW(L172)-ROW(L$7)),1)),"")</f>
        <v/>
      </c>
      <c r="M172" s="43" t="str">
        <f ca="1">IF(N172="","",IF(INDEX(Data!$BR:$BR,MATCH(N172,Data!$A:$A,0),1)=0,"",INDEX(Data!$BR:$BR,MATCH(N172,Data!$A:$A,0),1)))</f>
        <v/>
      </c>
      <c r="N172" s="43" t="str" cm="1">
        <f t="array" aca="1" ref="N172" ca="1">IFERROR(_xlfn.SINGLE(INDEX(Data!$A$1:N$1009,_xlfn.AGGREGATE(15,6,(OFFSET(Data!$A$1,0,MATCH(N$6,Data!$1:$1,0)-1,1000,1)=IF(N$7="","Yes",N$7))/(OFFSET(Data!$A$1,0,MATCH(N$6,Data!$1:$1,0)-1,1000,1)=IF(N$7="","Yes",N$7))*ROW(Data!$C$1:$C$1009),ROW(N172)-ROW(N$7)),1)),"")</f>
        <v/>
      </c>
      <c r="O172" s="43" t="str">
        <f ca="1">IF(P172="","",IF(INDEX(Data!$BR:$BR,MATCH(P172,Data!$A:$A,0),1)=0,"",INDEX(Data!$BR:$BR,MATCH(P172,Data!$A:$A,0),1)))</f>
        <v/>
      </c>
      <c r="P172" s="43" t="str" cm="1">
        <f t="array" aca="1" ref="P172" ca="1">IFERROR(_xlfn.SINGLE(INDEX(Data!$A$1:Q$1009,_xlfn.AGGREGATE(15,6,(OFFSET(Data!$A$1,0,MATCH(P$6,Data!$1:$1,0)-1,1000,1)=IF(P$7="","Yes",P$7))/(OFFSET(Data!$A$1,0,MATCH(P$6,Data!$1:$1,0)-1,1000,1)=IF(P$7="","Yes",P$7))*ROW(Data!$C$1:$C$1009),ROW(P172)-ROW(P$7)),1)),"")</f>
        <v/>
      </c>
      <c r="Q172" s="43" t="str">
        <f ca="1">IF(R172="","",IF(INDEX(Data!$BR:$BR,MATCH(R172,Data!$A:$A,0),1)=0,"",INDEX(Data!$BR:$BR,MATCH(R172,Data!$A:$A,0),1)))</f>
        <v/>
      </c>
      <c r="R172" s="43" t="str" cm="1">
        <f t="array" aca="1" ref="R172" ca="1">IFERROR(_xlfn.SINGLE(INDEX(Data!$A$1:R$1009,_xlfn.AGGREGATE(15,6,(OFFSET(Data!$A$1,0,MATCH(R$6,Data!$1:$1,0)-1,1000,1)=IF(R$7="","Yes",R$7))/(OFFSET(Data!$A$1,0,MATCH(R$6,Data!$1:$1,0)-1,1000,1)=IF(R$7="","Yes",R$7))*ROW(Data!$C$1:$C$1009),ROW(R172)-ROW(R$7)),1)),"")</f>
        <v/>
      </c>
      <c r="S172" s="43" t="str">
        <f ca="1">IF(T172="","",IF(INDEX(Data!$BR:$BR,MATCH(T172,Data!$A:$A,0),1)=0,"",INDEX(Data!$BR:$BR,MATCH(T172,Data!$A:$A,0),1)))</f>
        <v/>
      </c>
      <c r="T172" s="43" t="str" cm="1">
        <f t="array" aca="1" ref="T172" ca="1">IFERROR(_xlfn.SINGLE(INDEX(Data!$A$1:S$1009,_xlfn.AGGREGATE(15,6,(OFFSET(Data!$A$1,0,MATCH(T$6,Data!$1:$1,0)-1,1000,1)=IF(T$7="","Yes",T$7))/(OFFSET(Data!$A$1,0,MATCH(T$6,Data!$1:$1,0)-1,1000,1)=IF(T$7="","Yes",T$7))*ROW(Data!$C$1:$C$1009),ROW(T172)-ROW(T$7)),1)),"")</f>
        <v/>
      </c>
      <c r="U172" s="43" t="str">
        <f ca="1">IF(V172="","",IF(INDEX(Data!$BR:$BR,MATCH(V172,Data!$A:$A,0),1)=0,"",INDEX(Data!$BR:$BR,MATCH(V172,Data!$A:$A,0),1)))</f>
        <v/>
      </c>
      <c r="V172" s="43" t="str" cm="1">
        <f t="array" aca="1" ref="V172" ca="1">IFERROR(_xlfn.SINGLE(INDEX(Data!$A$1:T$1009,_xlfn.AGGREGATE(15,6,(OFFSET(Data!$A$1,0,MATCH(V$6,Data!$1:$1,0)-1,1000,1)=IF(V$7="","Yes",V$7))/(OFFSET(Data!$A$1,0,MATCH(V$6,Data!$1:$1,0)-1,1000,1)=IF(V$7="","Yes",V$7))*ROW(Data!$C$1:$C$1009),ROW(V172)-ROW(V$7)),1)),"")</f>
        <v/>
      </c>
      <c r="W172" s="43" t="str">
        <f ca="1">IF(X172="","",IF(INDEX(Data!$BR:$BR,MATCH(X172,Data!$A:$A,0),1)=0,"",INDEX(Data!$BR:$BR,MATCH(X172,Data!$A:$A,0),1)))</f>
        <v/>
      </c>
      <c r="X172" s="43" t="str" cm="1">
        <f t="array" aca="1" ref="X172" ca="1">IFERROR(_xlfn.SINGLE(INDEX(Data!$A$1:Y$1009,_xlfn.AGGREGATE(15,6,(OFFSET(Data!$A$1,0,MATCH(X$6,Data!$1:$1,0)-1,1000,1)=IF(X$7="","Yes",X$7))/(OFFSET(Data!$A$1,0,MATCH(X$6,Data!$1:$1,0)-1,1000,1)=IF(X$7="","Yes",X$7))*ROW(Data!$C$1:$C$1009),ROW(X172)-ROW(X$7)),1)),"")</f>
        <v/>
      </c>
      <c r="Y172" s="43" t="str">
        <f ca="1">IF(Z172="","",IF(INDEX(Data!$BR:$BR,MATCH(Z172,Data!$A:$A,0),1)=0,"",INDEX(Data!$BR:$BR,MATCH(Z172,Data!$A:$A,0),1)))</f>
        <v/>
      </c>
      <c r="Z172" s="43" t="str" cm="1">
        <f t="array" aca="1" ref="Z172" ca="1">IFERROR(_xlfn.SINGLE(INDEX(Data!$A$1:AA$1009,_xlfn.AGGREGATE(15,6,(OFFSET(Data!$A$1,0,MATCH(Z$6,Data!$1:$1,0)-1,1000,1)=IF(Z$7="","Yes",Z$7))/(OFFSET(Data!$A$1,0,MATCH(Z$6,Data!$1:$1,0)-1,1000,1)=IF(Z$7="","Yes",Z$7))*ROW(Data!$C$1:$C$1009),ROW(Z172)-ROW(Z$7)),1)),"")</f>
        <v/>
      </c>
      <c r="AA172" s="43" t="str">
        <f ca="1">IF(AB172="","",IF(INDEX(Data!$BR:$BR,MATCH(AB172,Data!$A:$A,0),1)=0,"",INDEX(Data!$BR:$BR,MATCH(AB172,Data!$A:$A,0),1)))</f>
        <v/>
      </c>
      <c r="AB172" s="43" t="str" cm="1">
        <f t="array" aca="1" ref="AB172" ca="1">IFERROR(_xlfn.SINGLE(INDEX(Data!$A$1:AC$1009,_xlfn.AGGREGATE(15,6,(OFFSET(Data!$A$1,0,MATCH(AB$6,Data!$1:$1,0)-1,1000,1)=IF(AB$7="","Yes",AB$7))/(OFFSET(Data!$A$1,0,MATCH(AB$6,Data!$1:$1,0)-1,1000,1)=IF(AB$7="","Yes",AB$7))*ROW(Data!$C$1:$C$1009),ROW(AB172)-ROW(AB$7)),1)),"")</f>
        <v/>
      </c>
      <c r="AC172" s="43" t="str">
        <f ca="1">IF(AD172="","",IF(INDEX(Data!$BR:$BR,MATCH(AD172,Data!$A:$A,0),1)=0,"",INDEX(Data!$BR:$BR,MATCH(AD172,Data!$A:$A,0),1)))</f>
        <v/>
      </c>
      <c r="AD172" s="43" t="str" cm="1">
        <f t="array" aca="1" ref="AD172" ca="1">IFERROR(_xlfn.SINGLE(INDEX(Data!$A$1:AE$1009,_xlfn.AGGREGATE(15,6,(OFFSET(Data!$A$1,0,MATCH(AD$6,Data!$1:$1,0)-1,1000,1)=IF(AD$7="","Yes",AD$7))/(OFFSET(Data!$A$1,0,MATCH(AD$6,Data!$1:$1,0)-1,1000,1)=IF(AD$7="","Yes",AD$7))*ROW(Data!$C$1:$C$1009),ROW(AD172)-ROW(AD$7)),1)),"")</f>
        <v/>
      </c>
      <c r="AE172" s="43" t="str">
        <f ca="1">IF(AF172="","",IF(INDEX(Data!$BR:$BR,MATCH(AF172,Data!$A:$A,0),1)=0,"",INDEX(Data!$BR:$BR,MATCH(AF172,Data!$A:$A,0),1)))</f>
        <v/>
      </c>
      <c r="AF172" s="43" t="str" cm="1">
        <f t="array" aca="1" ref="AF172" ca="1">IFERROR(_xlfn.SINGLE(INDEX(Data!$A$1:AM$1009,_xlfn.AGGREGATE(15,6,(OFFSET(Data!$A$1,0,MATCH(AF$6,Data!$1:$1,0)-1,1000,1)=IF(AF$7="","Yes",AF$7))/(OFFSET(Data!$A$1,0,MATCH(AF$6,Data!$1:$1,0)-1,1000,1)=IF(AF$7="","Yes",AF$7))*ROW(Data!$C$1:$C$1009),ROW(AF172)-ROW(AF$7)),1)),"")</f>
        <v/>
      </c>
      <c r="AG172" s="43" t="str">
        <f ca="1">IF(AH172="","",IF(INDEX(Data!$BR:$BR,MATCH(AH172,Data!$A:$A,0),1)=0,"",INDEX(Data!$BR:$BR,MATCH(AH172,Data!$A:$A,0),1)))</f>
        <v/>
      </c>
      <c r="AH172" s="43" t="str" cm="1">
        <f t="array" aca="1" ref="AH172" ca="1">IFERROR(_xlfn.SINGLE(INDEX(Data!$A$1:AO$1009,_xlfn.AGGREGATE(15,6,(OFFSET(Data!$A$1,0,MATCH(AH$6,Data!$1:$1,0)-1,1000,1)=IF(AH$7="","Yes",AH$7))/(OFFSET(Data!$A$1,0,MATCH(AH$6,Data!$1:$1,0)-1,1000,1)=IF(AH$7="","Yes",AH$7))*ROW(Data!$C$1:$C$1009),ROW(AH172)-ROW(AH$7)),1)),"")</f>
        <v/>
      </c>
      <c r="AI172" s="43" t="str">
        <f ca="1">IF(AJ172="","",IF(INDEX(Data!$BR:$BR,MATCH(AJ172,Data!$A:$A,0),1)=0,"",INDEX(Data!$BR:$BR,MATCH(AJ172,Data!$A:$A,0),1)))</f>
        <v/>
      </c>
      <c r="AJ172" s="43" t="str" cm="1">
        <f t="array" aca="1" ref="AJ172" ca="1">IFERROR(_xlfn.SINGLE(INDEX(Data!$A$1:AQ$1009,_xlfn.AGGREGATE(15,6,(OFFSET(Data!$A$1,0,MATCH(AJ$6,Data!$1:$1,0)-1,1000,1)=IF(AJ$7="","Yes",AJ$7))/(OFFSET(Data!$A$1,0,MATCH(AJ$6,Data!$1:$1,0)-1,1000,1)=IF(AJ$7="","Yes",AJ$7))*ROW(Data!$C$1:$C$1009),ROW(AJ172)-ROW(AJ$7)),1)),"")</f>
        <v/>
      </c>
      <c r="AK172" s="43" t="str">
        <f ca="1">IF(AL172="","",IF(INDEX(Data!$BR:$BR,MATCH(AL172,Data!$A:$A,0),1)=0,"",INDEX(Data!$BR:$BR,MATCH(AL172,Data!$A:$A,0),1)))</f>
        <v/>
      </c>
      <c r="AL172" s="43" t="str" cm="1">
        <f t="array" aca="1" ref="AL172" ca="1">IFERROR(_xlfn.SINGLE(INDEX(Data!$A$1:AS$1009,_xlfn.AGGREGATE(15,6,(OFFSET(Data!$A$1,0,MATCH(AL$6,Data!$1:$1,0)-1,1000,1)=IF(AL$7="","Yes",AL$7))/(OFFSET(Data!$A$1,0,MATCH(AL$6,Data!$1:$1,0)-1,1000,1)=IF(AL$7="","Yes",AL$7))*ROW(Data!$C$1:$C$1009),ROW(AL172)-ROW(AL$7)),1)),"")</f>
        <v/>
      </c>
      <c r="AM172" s="43" t="str">
        <f ca="1">IF(AN172="","",IF(INDEX(Data!$BR:$BR,MATCH(AN172,Data!$A:$A,0),1)=0,"",INDEX(Data!$BR:$BR,MATCH(AN172,Data!$A:$A,0),1)))</f>
        <v/>
      </c>
      <c r="AN172" s="43" t="str" cm="1">
        <f t="array" aca="1" ref="AN172" ca="1">IFERROR(_xlfn.SINGLE(INDEX(Data!$A$1:AU$1009,_xlfn.AGGREGATE(15,6,(OFFSET(Data!$A$1,0,MATCH(AN$6,Data!$1:$1,0)-1,1000,1)=IF(AN$7="","Yes",AN$7))/(OFFSET(Data!$A$1,0,MATCH(AN$6,Data!$1:$1,0)-1,1000,1)=IF(AN$7="","Yes",AN$7))*ROW(Data!$C$1:$C$1009),ROW(AN172)-ROW(AN$7)),1)),"")</f>
        <v/>
      </c>
    </row>
    <row r="173" spans="1:40" x14ac:dyDescent="0.4">
      <c r="A173" s="43" t="str">
        <f ca="1">IF(B173="","",IF(INDEX(Data!$BR:$BR,MATCH(B173,Data!$A:$A,0),1)=0,"",INDEX(Data!$BR:$BR,MATCH(B173,Data!$A:$A,0),1)))</f>
        <v/>
      </c>
      <c r="B173" s="43" t="str" cm="1">
        <f t="array" aca="1" ref="B173" ca="1">IFERROR(_xlfn.SINGLE(INDEX(Data!A$1:$A$1007,_xlfn.AGGREGATE(15,6,(OFFSET(Data!$A$1,0,MATCH(B$6,Data!$1:$1,0)-1,1000,1)=IF(B$7="","Yes",B$7))/(OFFSET(Data!$A$1,0,MATCH(B$6,Data!$1:$1,0)-1,1000,1)=IF(B$7="","Yes",B$7))*ROW(Data!$C$1:$C$1007),ROW(B173)-ROW(B$7)),1)),"")</f>
        <v/>
      </c>
      <c r="C173" s="43" t="str">
        <f ca="1">IF(D173="","",IF(INDEX(Data!$BR:$BR,MATCH(D173,Data!$A:$A,0),1)=0,"",INDEX(Data!$BR:$BR,MATCH(D173,Data!$A:$A,0),1)))</f>
        <v/>
      </c>
      <c r="D173" s="43" t="str" cm="1">
        <f t="array" aca="1" ref="D173" ca="1">IFERROR(_xlfn.SINGLE(INDEX(Data!$A$1:C$1007,_xlfn.AGGREGATE(15,6,(OFFSET(Data!$A$1,0,MATCH(D$6,Data!$1:$1,0)-1,1000,1)=IF(D$7="","Yes",D$7))/(OFFSET(Data!$A$1,0,MATCH(D$6,Data!$1:$1,0)-1,1000,1)=IF(D$7="","Yes",D$7))*ROW(Data!$C$1:$C$1007),ROW(D173)-ROW(D$7)),1)),"")</f>
        <v/>
      </c>
      <c r="E173" s="43" t="str">
        <f ca="1">IF(F173="","",IF(INDEX(Data!$BR:$BR,MATCH(F173,Data!$A:$A,0),1)=0,"",INDEX(Data!$BR:$BR,MATCH(F173,Data!$A:$A,0),1)))</f>
        <v/>
      </c>
      <c r="F173" s="43" t="str" cm="1">
        <f t="array" aca="1" ref="F173" ca="1">IFERROR(_xlfn.SINGLE(INDEX(Data!$A$1:E$1009,_xlfn.AGGREGATE(15,6,(OFFSET(Data!$A$1,0,MATCH(F$6,Data!$1:$1,0)-1,1000,1)=IF(F$7="","Yes",F$7))/(OFFSET(Data!$A$1,0,MATCH(F$6,Data!$1:$1,0)-1,1000,1)=IF(F$7="","Yes",F$7))*ROW(Data!$C$1:$C$1009),ROW(F173)-ROW(F$7)),1)),"")</f>
        <v/>
      </c>
      <c r="G173" s="43" t="str">
        <f ca="1">IF(H173="","",IF(INDEX(Data!$BR:$BR,MATCH(H173,Data!$A:$A,0),1)=0,"",INDEX(Data!$BR:$BR,MATCH(H173,Data!$A:$A,0),1)))</f>
        <v/>
      </c>
      <c r="H173" s="43" t="str" cm="1">
        <f t="array" aca="1" ref="H173" ca="1">IFERROR(_xlfn.SINGLE(INDEX(Data!$A$1:G$1009,_xlfn.AGGREGATE(15,6,(OFFSET(Data!$A$1,0,MATCH(H$6,Data!$1:$1,0)-1,1000,1)=IF(H$7="","Yes",H$7))/(OFFSET(Data!$A$1,0,MATCH(H$6,Data!$1:$1,0)-1,1000,1)=IF(H$7="","Yes",H$7))*ROW(Data!$C$1:$C$1009),ROW(H173)-ROW(H$7)),1)),"")</f>
        <v/>
      </c>
      <c r="I173" s="43" t="str">
        <f ca="1">IF(J173="","",IF(INDEX(Data!$BR:$BR,MATCH(J173,Data!$A:$A,0),1)=0,"",INDEX(Data!$BR:$BR,MATCH(J173,Data!$A:$A,0),1)))</f>
        <v/>
      </c>
      <c r="J173" s="43" t="str" cm="1">
        <f t="array" aca="1" ref="J173" ca="1">IFERROR(_xlfn.SINGLE(INDEX(Data!$A$1:J$1009,_xlfn.AGGREGATE(15,6,(OFFSET(Data!$A$1,0,MATCH(J$6,Data!$1:$1,0)-1,1000,1)=IF(J$7="","Yes",J$7))/(OFFSET(Data!$A$1,0,MATCH(J$6,Data!$1:$1,0)-1,1000,1)=IF(J$7="","Yes",J$7))*ROW(Data!$C$1:$C$1009),ROW(J173)-ROW(J$7)),1)),"")</f>
        <v/>
      </c>
      <c r="K173" s="43" t="str">
        <f ca="1">IF(L173="","",IF(INDEX(Data!$BR:$BR,MATCH(L173,Data!$A:$A,0),1)=0,"",INDEX(Data!$BR:$BR,MATCH(L173,Data!$A:$A,0),1)))</f>
        <v/>
      </c>
      <c r="L173" s="43" t="str" cm="1">
        <f t="array" aca="1" ref="L173" ca="1">IFERROR(_xlfn.SINGLE(INDEX(Data!$A$1:L$1009,_xlfn.AGGREGATE(15,6,(OFFSET(Data!$A$1,0,MATCH(L$6,Data!$1:$1,0)-1,1000,1)=IF(L$7="","Yes",L$7))/(OFFSET(Data!$A$1,0,MATCH(L$6,Data!$1:$1,0)-1,1000,1)=IF(L$7="","Yes",L$7))*ROW(Data!$C$1:$C$1009),ROW(L173)-ROW(L$7)),1)),"")</f>
        <v/>
      </c>
      <c r="M173" s="43" t="str">
        <f ca="1">IF(N173="","",IF(INDEX(Data!$BR:$BR,MATCH(N173,Data!$A:$A,0),1)=0,"",INDEX(Data!$BR:$BR,MATCH(N173,Data!$A:$A,0),1)))</f>
        <v/>
      </c>
      <c r="N173" s="43" t="str" cm="1">
        <f t="array" aca="1" ref="N173" ca="1">IFERROR(_xlfn.SINGLE(INDEX(Data!$A$1:N$1009,_xlfn.AGGREGATE(15,6,(OFFSET(Data!$A$1,0,MATCH(N$6,Data!$1:$1,0)-1,1000,1)=IF(N$7="","Yes",N$7))/(OFFSET(Data!$A$1,0,MATCH(N$6,Data!$1:$1,0)-1,1000,1)=IF(N$7="","Yes",N$7))*ROW(Data!$C$1:$C$1009),ROW(N173)-ROW(N$7)),1)),"")</f>
        <v/>
      </c>
      <c r="O173" s="43" t="str">
        <f ca="1">IF(P173="","",IF(INDEX(Data!$BR:$BR,MATCH(P173,Data!$A:$A,0),1)=0,"",INDEX(Data!$BR:$BR,MATCH(P173,Data!$A:$A,0),1)))</f>
        <v/>
      </c>
      <c r="P173" s="43" t="str" cm="1">
        <f t="array" aca="1" ref="P173" ca="1">IFERROR(_xlfn.SINGLE(INDEX(Data!$A$1:Q$1009,_xlfn.AGGREGATE(15,6,(OFFSET(Data!$A$1,0,MATCH(P$6,Data!$1:$1,0)-1,1000,1)=IF(P$7="","Yes",P$7))/(OFFSET(Data!$A$1,0,MATCH(P$6,Data!$1:$1,0)-1,1000,1)=IF(P$7="","Yes",P$7))*ROW(Data!$C$1:$C$1009),ROW(P173)-ROW(P$7)),1)),"")</f>
        <v/>
      </c>
      <c r="Q173" s="43" t="str">
        <f ca="1">IF(R173="","",IF(INDEX(Data!$BR:$BR,MATCH(R173,Data!$A:$A,0),1)=0,"",INDEX(Data!$BR:$BR,MATCH(R173,Data!$A:$A,0),1)))</f>
        <v/>
      </c>
      <c r="R173" s="43" t="str" cm="1">
        <f t="array" aca="1" ref="R173" ca="1">IFERROR(_xlfn.SINGLE(INDEX(Data!$A$1:R$1009,_xlfn.AGGREGATE(15,6,(OFFSET(Data!$A$1,0,MATCH(R$6,Data!$1:$1,0)-1,1000,1)=IF(R$7="","Yes",R$7))/(OFFSET(Data!$A$1,0,MATCH(R$6,Data!$1:$1,0)-1,1000,1)=IF(R$7="","Yes",R$7))*ROW(Data!$C$1:$C$1009),ROW(R173)-ROW(R$7)),1)),"")</f>
        <v/>
      </c>
      <c r="S173" s="43" t="str">
        <f ca="1">IF(T173="","",IF(INDEX(Data!$BR:$BR,MATCH(T173,Data!$A:$A,0),1)=0,"",INDEX(Data!$BR:$BR,MATCH(T173,Data!$A:$A,0),1)))</f>
        <v/>
      </c>
      <c r="T173" s="43" t="str" cm="1">
        <f t="array" aca="1" ref="T173" ca="1">IFERROR(_xlfn.SINGLE(INDEX(Data!$A$1:S$1009,_xlfn.AGGREGATE(15,6,(OFFSET(Data!$A$1,0,MATCH(T$6,Data!$1:$1,0)-1,1000,1)=IF(T$7="","Yes",T$7))/(OFFSET(Data!$A$1,0,MATCH(T$6,Data!$1:$1,0)-1,1000,1)=IF(T$7="","Yes",T$7))*ROW(Data!$C$1:$C$1009),ROW(T173)-ROW(T$7)),1)),"")</f>
        <v/>
      </c>
      <c r="U173" s="43" t="str">
        <f ca="1">IF(V173="","",IF(INDEX(Data!$BR:$BR,MATCH(V173,Data!$A:$A,0),1)=0,"",INDEX(Data!$BR:$BR,MATCH(V173,Data!$A:$A,0),1)))</f>
        <v/>
      </c>
      <c r="V173" s="43" t="str" cm="1">
        <f t="array" aca="1" ref="V173" ca="1">IFERROR(_xlfn.SINGLE(INDEX(Data!$A$1:T$1009,_xlfn.AGGREGATE(15,6,(OFFSET(Data!$A$1,0,MATCH(V$6,Data!$1:$1,0)-1,1000,1)=IF(V$7="","Yes",V$7))/(OFFSET(Data!$A$1,0,MATCH(V$6,Data!$1:$1,0)-1,1000,1)=IF(V$7="","Yes",V$7))*ROW(Data!$C$1:$C$1009),ROW(V173)-ROW(V$7)),1)),"")</f>
        <v/>
      </c>
      <c r="W173" s="43" t="str">
        <f ca="1">IF(X173="","",IF(INDEX(Data!$BR:$BR,MATCH(X173,Data!$A:$A,0),1)=0,"",INDEX(Data!$BR:$BR,MATCH(X173,Data!$A:$A,0),1)))</f>
        <v/>
      </c>
      <c r="X173" s="43" t="str" cm="1">
        <f t="array" aca="1" ref="X173" ca="1">IFERROR(_xlfn.SINGLE(INDEX(Data!$A$1:Y$1009,_xlfn.AGGREGATE(15,6,(OFFSET(Data!$A$1,0,MATCH(X$6,Data!$1:$1,0)-1,1000,1)=IF(X$7="","Yes",X$7))/(OFFSET(Data!$A$1,0,MATCH(X$6,Data!$1:$1,0)-1,1000,1)=IF(X$7="","Yes",X$7))*ROW(Data!$C$1:$C$1009),ROW(X173)-ROW(X$7)),1)),"")</f>
        <v/>
      </c>
      <c r="Y173" s="43" t="str">
        <f ca="1">IF(Z173="","",IF(INDEX(Data!$BR:$BR,MATCH(Z173,Data!$A:$A,0),1)=0,"",INDEX(Data!$BR:$BR,MATCH(Z173,Data!$A:$A,0),1)))</f>
        <v/>
      </c>
      <c r="Z173" s="43" t="str" cm="1">
        <f t="array" aca="1" ref="Z173" ca="1">IFERROR(_xlfn.SINGLE(INDEX(Data!$A$1:AA$1009,_xlfn.AGGREGATE(15,6,(OFFSET(Data!$A$1,0,MATCH(Z$6,Data!$1:$1,0)-1,1000,1)=IF(Z$7="","Yes",Z$7))/(OFFSET(Data!$A$1,0,MATCH(Z$6,Data!$1:$1,0)-1,1000,1)=IF(Z$7="","Yes",Z$7))*ROW(Data!$C$1:$C$1009),ROW(Z173)-ROW(Z$7)),1)),"")</f>
        <v/>
      </c>
      <c r="AA173" s="43" t="str">
        <f ca="1">IF(AB173="","",IF(INDEX(Data!$BR:$BR,MATCH(AB173,Data!$A:$A,0),1)=0,"",INDEX(Data!$BR:$BR,MATCH(AB173,Data!$A:$A,0),1)))</f>
        <v/>
      </c>
      <c r="AB173" s="43" t="str" cm="1">
        <f t="array" aca="1" ref="AB173" ca="1">IFERROR(_xlfn.SINGLE(INDEX(Data!$A$1:AC$1009,_xlfn.AGGREGATE(15,6,(OFFSET(Data!$A$1,0,MATCH(AB$6,Data!$1:$1,0)-1,1000,1)=IF(AB$7="","Yes",AB$7))/(OFFSET(Data!$A$1,0,MATCH(AB$6,Data!$1:$1,0)-1,1000,1)=IF(AB$7="","Yes",AB$7))*ROW(Data!$C$1:$C$1009),ROW(AB173)-ROW(AB$7)),1)),"")</f>
        <v/>
      </c>
      <c r="AC173" s="43" t="str">
        <f ca="1">IF(AD173="","",IF(INDEX(Data!$BR:$BR,MATCH(AD173,Data!$A:$A,0),1)=0,"",INDEX(Data!$BR:$BR,MATCH(AD173,Data!$A:$A,0),1)))</f>
        <v/>
      </c>
      <c r="AD173" s="43" t="str" cm="1">
        <f t="array" aca="1" ref="AD173" ca="1">IFERROR(_xlfn.SINGLE(INDEX(Data!$A$1:AE$1009,_xlfn.AGGREGATE(15,6,(OFFSET(Data!$A$1,0,MATCH(AD$6,Data!$1:$1,0)-1,1000,1)=IF(AD$7="","Yes",AD$7))/(OFFSET(Data!$A$1,0,MATCH(AD$6,Data!$1:$1,0)-1,1000,1)=IF(AD$7="","Yes",AD$7))*ROW(Data!$C$1:$C$1009),ROW(AD173)-ROW(AD$7)),1)),"")</f>
        <v/>
      </c>
      <c r="AE173" s="43" t="str">
        <f ca="1">IF(AF173="","",IF(INDEX(Data!$BR:$BR,MATCH(AF173,Data!$A:$A,0),1)=0,"",INDEX(Data!$BR:$BR,MATCH(AF173,Data!$A:$A,0),1)))</f>
        <v/>
      </c>
      <c r="AF173" s="43" t="str" cm="1">
        <f t="array" aca="1" ref="AF173" ca="1">IFERROR(_xlfn.SINGLE(INDEX(Data!$A$1:AM$1009,_xlfn.AGGREGATE(15,6,(OFFSET(Data!$A$1,0,MATCH(AF$6,Data!$1:$1,0)-1,1000,1)=IF(AF$7="","Yes",AF$7))/(OFFSET(Data!$A$1,0,MATCH(AF$6,Data!$1:$1,0)-1,1000,1)=IF(AF$7="","Yes",AF$7))*ROW(Data!$C$1:$C$1009),ROW(AF173)-ROW(AF$7)),1)),"")</f>
        <v/>
      </c>
      <c r="AG173" s="43" t="str">
        <f ca="1">IF(AH173="","",IF(INDEX(Data!$BR:$BR,MATCH(AH173,Data!$A:$A,0),1)=0,"",INDEX(Data!$BR:$BR,MATCH(AH173,Data!$A:$A,0),1)))</f>
        <v/>
      </c>
      <c r="AH173" s="43" t="str" cm="1">
        <f t="array" aca="1" ref="AH173" ca="1">IFERROR(_xlfn.SINGLE(INDEX(Data!$A$1:AO$1009,_xlfn.AGGREGATE(15,6,(OFFSET(Data!$A$1,0,MATCH(AH$6,Data!$1:$1,0)-1,1000,1)=IF(AH$7="","Yes",AH$7))/(OFFSET(Data!$A$1,0,MATCH(AH$6,Data!$1:$1,0)-1,1000,1)=IF(AH$7="","Yes",AH$7))*ROW(Data!$C$1:$C$1009),ROW(AH173)-ROW(AH$7)),1)),"")</f>
        <v/>
      </c>
      <c r="AI173" s="43" t="str">
        <f ca="1">IF(AJ173="","",IF(INDEX(Data!$BR:$BR,MATCH(AJ173,Data!$A:$A,0),1)=0,"",INDEX(Data!$BR:$BR,MATCH(AJ173,Data!$A:$A,0),1)))</f>
        <v/>
      </c>
      <c r="AJ173" s="43" t="str" cm="1">
        <f t="array" aca="1" ref="AJ173" ca="1">IFERROR(_xlfn.SINGLE(INDEX(Data!$A$1:AQ$1009,_xlfn.AGGREGATE(15,6,(OFFSET(Data!$A$1,0,MATCH(AJ$6,Data!$1:$1,0)-1,1000,1)=IF(AJ$7="","Yes",AJ$7))/(OFFSET(Data!$A$1,0,MATCH(AJ$6,Data!$1:$1,0)-1,1000,1)=IF(AJ$7="","Yes",AJ$7))*ROW(Data!$C$1:$C$1009),ROW(AJ173)-ROW(AJ$7)),1)),"")</f>
        <v/>
      </c>
      <c r="AK173" s="43" t="str">
        <f ca="1">IF(AL173="","",IF(INDEX(Data!$BR:$BR,MATCH(AL173,Data!$A:$A,0),1)=0,"",INDEX(Data!$BR:$BR,MATCH(AL173,Data!$A:$A,0),1)))</f>
        <v/>
      </c>
      <c r="AL173" s="43" t="str" cm="1">
        <f t="array" aca="1" ref="AL173" ca="1">IFERROR(_xlfn.SINGLE(INDEX(Data!$A$1:AS$1009,_xlfn.AGGREGATE(15,6,(OFFSET(Data!$A$1,0,MATCH(AL$6,Data!$1:$1,0)-1,1000,1)=IF(AL$7="","Yes",AL$7))/(OFFSET(Data!$A$1,0,MATCH(AL$6,Data!$1:$1,0)-1,1000,1)=IF(AL$7="","Yes",AL$7))*ROW(Data!$C$1:$C$1009),ROW(AL173)-ROW(AL$7)),1)),"")</f>
        <v/>
      </c>
      <c r="AM173" s="43" t="str">
        <f ca="1">IF(AN173="","",IF(INDEX(Data!$BR:$BR,MATCH(AN173,Data!$A:$A,0),1)=0,"",INDEX(Data!$BR:$BR,MATCH(AN173,Data!$A:$A,0),1)))</f>
        <v/>
      </c>
      <c r="AN173" s="43" t="str" cm="1">
        <f t="array" aca="1" ref="AN173" ca="1">IFERROR(_xlfn.SINGLE(INDEX(Data!$A$1:AU$1009,_xlfn.AGGREGATE(15,6,(OFFSET(Data!$A$1,0,MATCH(AN$6,Data!$1:$1,0)-1,1000,1)=IF(AN$7="","Yes",AN$7))/(OFFSET(Data!$A$1,0,MATCH(AN$6,Data!$1:$1,0)-1,1000,1)=IF(AN$7="","Yes",AN$7))*ROW(Data!$C$1:$C$1009),ROW(AN173)-ROW(AN$7)),1)),"")</f>
        <v/>
      </c>
    </row>
    <row r="174" spans="1:40" x14ac:dyDescent="0.4">
      <c r="A174" s="43" t="str">
        <f ca="1">IF(B174="","",IF(INDEX(Data!$BR:$BR,MATCH(B174,Data!$A:$A,0),1)=0,"",INDEX(Data!$BR:$BR,MATCH(B174,Data!$A:$A,0),1)))</f>
        <v/>
      </c>
      <c r="B174" s="43" t="str" cm="1">
        <f t="array" aca="1" ref="B174" ca="1">IFERROR(_xlfn.SINGLE(INDEX(Data!A$1:$A$1007,_xlfn.AGGREGATE(15,6,(OFFSET(Data!$A$1,0,MATCH(B$6,Data!$1:$1,0)-1,1000,1)=IF(B$7="","Yes",B$7))/(OFFSET(Data!$A$1,0,MATCH(B$6,Data!$1:$1,0)-1,1000,1)=IF(B$7="","Yes",B$7))*ROW(Data!$C$1:$C$1007),ROW(B174)-ROW(B$7)),1)),"")</f>
        <v/>
      </c>
      <c r="C174" s="43" t="str">
        <f ca="1">IF(D174="","",IF(INDEX(Data!$BR:$BR,MATCH(D174,Data!$A:$A,0),1)=0,"",INDEX(Data!$BR:$BR,MATCH(D174,Data!$A:$A,0),1)))</f>
        <v/>
      </c>
      <c r="D174" s="43" t="str" cm="1">
        <f t="array" aca="1" ref="D174" ca="1">IFERROR(_xlfn.SINGLE(INDEX(Data!$A$1:C$1007,_xlfn.AGGREGATE(15,6,(OFFSET(Data!$A$1,0,MATCH(D$6,Data!$1:$1,0)-1,1000,1)=IF(D$7="","Yes",D$7))/(OFFSET(Data!$A$1,0,MATCH(D$6,Data!$1:$1,0)-1,1000,1)=IF(D$7="","Yes",D$7))*ROW(Data!$C$1:$C$1007),ROW(D174)-ROW(D$7)),1)),"")</f>
        <v/>
      </c>
      <c r="E174" s="43" t="str">
        <f ca="1">IF(F174="","",IF(INDEX(Data!$BR:$BR,MATCH(F174,Data!$A:$A,0),1)=0,"",INDEX(Data!$BR:$BR,MATCH(F174,Data!$A:$A,0),1)))</f>
        <v/>
      </c>
      <c r="F174" s="43" t="str" cm="1">
        <f t="array" aca="1" ref="F174" ca="1">IFERROR(_xlfn.SINGLE(INDEX(Data!$A$1:E$1009,_xlfn.AGGREGATE(15,6,(OFFSET(Data!$A$1,0,MATCH(F$6,Data!$1:$1,0)-1,1000,1)=IF(F$7="","Yes",F$7))/(OFFSET(Data!$A$1,0,MATCH(F$6,Data!$1:$1,0)-1,1000,1)=IF(F$7="","Yes",F$7))*ROW(Data!$C$1:$C$1009),ROW(F174)-ROW(F$7)),1)),"")</f>
        <v/>
      </c>
      <c r="G174" s="43" t="str">
        <f ca="1">IF(H174="","",IF(INDEX(Data!$BR:$BR,MATCH(H174,Data!$A:$A,0),1)=0,"",INDEX(Data!$BR:$BR,MATCH(H174,Data!$A:$A,0),1)))</f>
        <v/>
      </c>
      <c r="H174" s="43" t="str" cm="1">
        <f t="array" aca="1" ref="H174" ca="1">IFERROR(_xlfn.SINGLE(INDEX(Data!$A$1:G$1009,_xlfn.AGGREGATE(15,6,(OFFSET(Data!$A$1,0,MATCH(H$6,Data!$1:$1,0)-1,1000,1)=IF(H$7="","Yes",H$7))/(OFFSET(Data!$A$1,0,MATCH(H$6,Data!$1:$1,0)-1,1000,1)=IF(H$7="","Yes",H$7))*ROW(Data!$C$1:$C$1009),ROW(H174)-ROW(H$7)),1)),"")</f>
        <v/>
      </c>
      <c r="I174" s="43" t="str">
        <f ca="1">IF(J174="","",IF(INDEX(Data!$BR:$BR,MATCH(J174,Data!$A:$A,0),1)=0,"",INDEX(Data!$BR:$BR,MATCH(J174,Data!$A:$A,0),1)))</f>
        <v/>
      </c>
      <c r="J174" s="43" t="str" cm="1">
        <f t="array" aca="1" ref="J174" ca="1">IFERROR(_xlfn.SINGLE(INDEX(Data!$A$1:J$1009,_xlfn.AGGREGATE(15,6,(OFFSET(Data!$A$1,0,MATCH(J$6,Data!$1:$1,0)-1,1000,1)=IF(J$7="","Yes",J$7))/(OFFSET(Data!$A$1,0,MATCH(J$6,Data!$1:$1,0)-1,1000,1)=IF(J$7="","Yes",J$7))*ROW(Data!$C$1:$C$1009),ROW(J174)-ROW(J$7)),1)),"")</f>
        <v/>
      </c>
      <c r="K174" s="43" t="str">
        <f ca="1">IF(L174="","",IF(INDEX(Data!$BR:$BR,MATCH(L174,Data!$A:$A,0),1)=0,"",INDEX(Data!$BR:$BR,MATCH(L174,Data!$A:$A,0),1)))</f>
        <v/>
      </c>
      <c r="L174" s="43" t="str" cm="1">
        <f t="array" aca="1" ref="L174" ca="1">IFERROR(_xlfn.SINGLE(INDEX(Data!$A$1:L$1009,_xlfn.AGGREGATE(15,6,(OFFSET(Data!$A$1,0,MATCH(L$6,Data!$1:$1,0)-1,1000,1)=IF(L$7="","Yes",L$7))/(OFFSET(Data!$A$1,0,MATCH(L$6,Data!$1:$1,0)-1,1000,1)=IF(L$7="","Yes",L$7))*ROW(Data!$C$1:$C$1009),ROW(L174)-ROW(L$7)),1)),"")</f>
        <v/>
      </c>
      <c r="M174" s="43" t="str">
        <f ca="1">IF(N174="","",IF(INDEX(Data!$BR:$BR,MATCH(N174,Data!$A:$A,0),1)=0,"",INDEX(Data!$BR:$BR,MATCH(N174,Data!$A:$A,0),1)))</f>
        <v/>
      </c>
      <c r="N174" s="43" t="str" cm="1">
        <f t="array" aca="1" ref="N174" ca="1">IFERROR(_xlfn.SINGLE(INDEX(Data!$A$1:N$1009,_xlfn.AGGREGATE(15,6,(OFFSET(Data!$A$1,0,MATCH(N$6,Data!$1:$1,0)-1,1000,1)=IF(N$7="","Yes",N$7))/(OFFSET(Data!$A$1,0,MATCH(N$6,Data!$1:$1,0)-1,1000,1)=IF(N$7="","Yes",N$7))*ROW(Data!$C$1:$C$1009),ROW(N174)-ROW(N$7)),1)),"")</f>
        <v/>
      </c>
      <c r="O174" s="43" t="str">
        <f ca="1">IF(P174="","",IF(INDEX(Data!$BR:$BR,MATCH(P174,Data!$A:$A,0),1)=0,"",INDEX(Data!$BR:$BR,MATCH(P174,Data!$A:$A,0),1)))</f>
        <v/>
      </c>
      <c r="P174" s="43" t="str" cm="1">
        <f t="array" aca="1" ref="P174" ca="1">IFERROR(_xlfn.SINGLE(INDEX(Data!$A$1:Q$1009,_xlfn.AGGREGATE(15,6,(OFFSET(Data!$A$1,0,MATCH(P$6,Data!$1:$1,0)-1,1000,1)=IF(P$7="","Yes",P$7))/(OFFSET(Data!$A$1,0,MATCH(P$6,Data!$1:$1,0)-1,1000,1)=IF(P$7="","Yes",P$7))*ROW(Data!$C$1:$C$1009),ROW(P174)-ROW(P$7)),1)),"")</f>
        <v/>
      </c>
      <c r="Q174" s="43" t="str">
        <f ca="1">IF(R174="","",IF(INDEX(Data!$BR:$BR,MATCH(R174,Data!$A:$A,0),1)=0,"",INDEX(Data!$BR:$BR,MATCH(R174,Data!$A:$A,0),1)))</f>
        <v/>
      </c>
      <c r="R174" s="43" t="str" cm="1">
        <f t="array" aca="1" ref="R174" ca="1">IFERROR(_xlfn.SINGLE(INDEX(Data!$A$1:R$1009,_xlfn.AGGREGATE(15,6,(OFFSET(Data!$A$1,0,MATCH(R$6,Data!$1:$1,0)-1,1000,1)=IF(R$7="","Yes",R$7))/(OFFSET(Data!$A$1,0,MATCH(R$6,Data!$1:$1,0)-1,1000,1)=IF(R$7="","Yes",R$7))*ROW(Data!$C$1:$C$1009),ROW(R174)-ROW(R$7)),1)),"")</f>
        <v/>
      </c>
      <c r="S174" s="43" t="str">
        <f ca="1">IF(T174="","",IF(INDEX(Data!$BR:$BR,MATCH(T174,Data!$A:$A,0),1)=0,"",INDEX(Data!$BR:$BR,MATCH(T174,Data!$A:$A,0),1)))</f>
        <v/>
      </c>
      <c r="T174" s="43" t="str" cm="1">
        <f t="array" aca="1" ref="T174" ca="1">IFERROR(_xlfn.SINGLE(INDEX(Data!$A$1:S$1009,_xlfn.AGGREGATE(15,6,(OFFSET(Data!$A$1,0,MATCH(T$6,Data!$1:$1,0)-1,1000,1)=IF(T$7="","Yes",T$7))/(OFFSET(Data!$A$1,0,MATCH(T$6,Data!$1:$1,0)-1,1000,1)=IF(T$7="","Yes",T$7))*ROW(Data!$C$1:$C$1009),ROW(T174)-ROW(T$7)),1)),"")</f>
        <v/>
      </c>
      <c r="U174" s="43" t="str">
        <f ca="1">IF(V174="","",IF(INDEX(Data!$BR:$BR,MATCH(V174,Data!$A:$A,0),1)=0,"",INDEX(Data!$BR:$BR,MATCH(V174,Data!$A:$A,0),1)))</f>
        <v/>
      </c>
      <c r="V174" s="43" t="str" cm="1">
        <f t="array" aca="1" ref="V174" ca="1">IFERROR(_xlfn.SINGLE(INDEX(Data!$A$1:T$1009,_xlfn.AGGREGATE(15,6,(OFFSET(Data!$A$1,0,MATCH(V$6,Data!$1:$1,0)-1,1000,1)=IF(V$7="","Yes",V$7))/(OFFSET(Data!$A$1,0,MATCH(V$6,Data!$1:$1,0)-1,1000,1)=IF(V$7="","Yes",V$7))*ROW(Data!$C$1:$C$1009),ROW(V174)-ROW(V$7)),1)),"")</f>
        <v/>
      </c>
      <c r="W174" s="43" t="str">
        <f ca="1">IF(X174="","",IF(INDEX(Data!$BR:$BR,MATCH(X174,Data!$A:$A,0),1)=0,"",INDEX(Data!$BR:$BR,MATCH(X174,Data!$A:$A,0),1)))</f>
        <v/>
      </c>
      <c r="X174" s="43" t="str" cm="1">
        <f t="array" aca="1" ref="X174" ca="1">IFERROR(_xlfn.SINGLE(INDEX(Data!$A$1:Y$1009,_xlfn.AGGREGATE(15,6,(OFFSET(Data!$A$1,0,MATCH(X$6,Data!$1:$1,0)-1,1000,1)=IF(X$7="","Yes",X$7))/(OFFSET(Data!$A$1,0,MATCH(X$6,Data!$1:$1,0)-1,1000,1)=IF(X$7="","Yes",X$7))*ROW(Data!$C$1:$C$1009),ROW(X174)-ROW(X$7)),1)),"")</f>
        <v/>
      </c>
      <c r="Y174" s="43" t="str">
        <f ca="1">IF(Z174="","",IF(INDEX(Data!$BR:$BR,MATCH(Z174,Data!$A:$A,0),1)=0,"",INDEX(Data!$BR:$BR,MATCH(Z174,Data!$A:$A,0),1)))</f>
        <v/>
      </c>
      <c r="Z174" s="43" t="str" cm="1">
        <f t="array" aca="1" ref="Z174" ca="1">IFERROR(_xlfn.SINGLE(INDEX(Data!$A$1:AA$1009,_xlfn.AGGREGATE(15,6,(OFFSET(Data!$A$1,0,MATCH(Z$6,Data!$1:$1,0)-1,1000,1)=IF(Z$7="","Yes",Z$7))/(OFFSET(Data!$A$1,0,MATCH(Z$6,Data!$1:$1,0)-1,1000,1)=IF(Z$7="","Yes",Z$7))*ROW(Data!$C$1:$C$1009),ROW(Z174)-ROW(Z$7)),1)),"")</f>
        <v/>
      </c>
      <c r="AA174" s="43" t="str">
        <f ca="1">IF(AB174="","",IF(INDEX(Data!$BR:$BR,MATCH(AB174,Data!$A:$A,0),1)=0,"",INDEX(Data!$BR:$BR,MATCH(AB174,Data!$A:$A,0),1)))</f>
        <v/>
      </c>
      <c r="AB174" s="43" t="str" cm="1">
        <f t="array" aca="1" ref="AB174" ca="1">IFERROR(_xlfn.SINGLE(INDEX(Data!$A$1:AC$1009,_xlfn.AGGREGATE(15,6,(OFFSET(Data!$A$1,0,MATCH(AB$6,Data!$1:$1,0)-1,1000,1)=IF(AB$7="","Yes",AB$7))/(OFFSET(Data!$A$1,0,MATCH(AB$6,Data!$1:$1,0)-1,1000,1)=IF(AB$7="","Yes",AB$7))*ROW(Data!$C$1:$C$1009),ROW(AB174)-ROW(AB$7)),1)),"")</f>
        <v/>
      </c>
      <c r="AC174" s="43" t="str">
        <f ca="1">IF(AD174="","",IF(INDEX(Data!$BR:$BR,MATCH(AD174,Data!$A:$A,0),1)=0,"",INDEX(Data!$BR:$BR,MATCH(AD174,Data!$A:$A,0),1)))</f>
        <v/>
      </c>
      <c r="AD174" s="43" t="str" cm="1">
        <f t="array" aca="1" ref="AD174" ca="1">IFERROR(_xlfn.SINGLE(INDEX(Data!$A$1:AE$1009,_xlfn.AGGREGATE(15,6,(OFFSET(Data!$A$1,0,MATCH(AD$6,Data!$1:$1,0)-1,1000,1)=IF(AD$7="","Yes",AD$7))/(OFFSET(Data!$A$1,0,MATCH(AD$6,Data!$1:$1,0)-1,1000,1)=IF(AD$7="","Yes",AD$7))*ROW(Data!$C$1:$C$1009),ROW(AD174)-ROW(AD$7)),1)),"")</f>
        <v/>
      </c>
      <c r="AE174" s="43" t="str">
        <f ca="1">IF(AF174="","",IF(INDEX(Data!$BR:$BR,MATCH(AF174,Data!$A:$A,0),1)=0,"",INDEX(Data!$BR:$BR,MATCH(AF174,Data!$A:$A,0),1)))</f>
        <v/>
      </c>
      <c r="AF174" s="43" t="str" cm="1">
        <f t="array" aca="1" ref="AF174" ca="1">IFERROR(_xlfn.SINGLE(INDEX(Data!$A$1:AM$1009,_xlfn.AGGREGATE(15,6,(OFFSET(Data!$A$1,0,MATCH(AF$6,Data!$1:$1,0)-1,1000,1)=IF(AF$7="","Yes",AF$7))/(OFFSET(Data!$A$1,0,MATCH(AF$6,Data!$1:$1,0)-1,1000,1)=IF(AF$7="","Yes",AF$7))*ROW(Data!$C$1:$C$1009),ROW(AF174)-ROW(AF$7)),1)),"")</f>
        <v/>
      </c>
      <c r="AG174" s="43" t="str">
        <f ca="1">IF(AH174="","",IF(INDEX(Data!$BR:$BR,MATCH(AH174,Data!$A:$A,0),1)=0,"",INDEX(Data!$BR:$BR,MATCH(AH174,Data!$A:$A,0),1)))</f>
        <v/>
      </c>
      <c r="AH174" s="43" t="str" cm="1">
        <f t="array" aca="1" ref="AH174" ca="1">IFERROR(_xlfn.SINGLE(INDEX(Data!$A$1:AO$1009,_xlfn.AGGREGATE(15,6,(OFFSET(Data!$A$1,0,MATCH(AH$6,Data!$1:$1,0)-1,1000,1)=IF(AH$7="","Yes",AH$7))/(OFFSET(Data!$A$1,0,MATCH(AH$6,Data!$1:$1,0)-1,1000,1)=IF(AH$7="","Yes",AH$7))*ROW(Data!$C$1:$C$1009),ROW(AH174)-ROW(AH$7)),1)),"")</f>
        <v/>
      </c>
      <c r="AI174" s="43" t="str">
        <f ca="1">IF(AJ174="","",IF(INDEX(Data!$BR:$BR,MATCH(AJ174,Data!$A:$A,0),1)=0,"",INDEX(Data!$BR:$BR,MATCH(AJ174,Data!$A:$A,0),1)))</f>
        <v/>
      </c>
      <c r="AJ174" s="43" t="str" cm="1">
        <f t="array" aca="1" ref="AJ174" ca="1">IFERROR(_xlfn.SINGLE(INDEX(Data!$A$1:AQ$1009,_xlfn.AGGREGATE(15,6,(OFFSET(Data!$A$1,0,MATCH(AJ$6,Data!$1:$1,0)-1,1000,1)=IF(AJ$7="","Yes",AJ$7))/(OFFSET(Data!$A$1,0,MATCH(AJ$6,Data!$1:$1,0)-1,1000,1)=IF(AJ$7="","Yes",AJ$7))*ROW(Data!$C$1:$C$1009),ROW(AJ174)-ROW(AJ$7)),1)),"")</f>
        <v/>
      </c>
      <c r="AK174" s="43" t="str">
        <f ca="1">IF(AL174="","",IF(INDEX(Data!$BR:$BR,MATCH(AL174,Data!$A:$A,0),1)=0,"",INDEX(Data!$BR:$BR,MATCH(AL174,Data!$A:$A,0),1)))</f>
        <v/>
      </c>
      <c r="AL174" s="43" t="str" cm="1">
        <f t="array" aca="1" ref="AL174" ca="1">IFERROR(_xlfn.SINGLE(INDEX(Data!$A$1:AS$1009,_xlfn.AGGREGATE(15,6,(OFFSET(Data!$A$1,0,MATCH(AL$6,Data!$1:$1,0)-1,1000,1)=IF(AL$7="","Yes",AL$7))/(OFFSET(Data!$A$1,0,MATCH(AL$6,Data!$1:$1,0)-1,1000,1)=IF(AL$7="","Yes",AL$7))*ROW(Data!$C$1:$C$1009),ROW(AL174)-ROW(AL$7)),1)),"")</f>
        <v/>
      </c>
      <c r="AM174" s="43" t="str">
        <f ca="1">IF(AN174="","",IF(INDEX(Data!$BR:$BR,MATCH(AN174,Data!$A:$A,0),1)=0,"",INDEX(Data!$BR:$BR,MATCH(AN174,Data!$A:$A,0),1)))</f>
        <v/>
      </c>
      <c r="AN174" s="43" t="str" cm="1">
        <f t="array" aca="1" ref="AN174" ca="1">IFERROR(_xlfn.SINGLE(INDEX(Data!$A$1:AU$1009,_xlfn.AGGREGATE(15,6,(OFFSET(Data!$A$1,0,MATCH(AN$6,Data!$1:$1,0)-1,1000,1)=IF(AN$7="","Yes",AN$7))/(OFFSET(Data!$A$1,0,MATCH(AN$6,Data!$1:$1,0)-1,1000,1)=IF(AN$7="","Yes",AN$7))*ROW(Data!$C$1:$C$1009),ROW(AN174)-ROW(AN$7)),1)),"")</f>
        <v/>
      </c>
    </row>
    <row r="175" spans="1:40" x14ac:dyDescent="0.4">
      <c r="A175" s="43" t="str">
        <f ca="1">IF(B175="","",IF(INDEX(Data!$BR:$BR,MATCH(B175,Data!$A:$A,0),1)=0,"",INDEX(Data!$BR:$BR,MATCH(B175,Data!$A:$A,0),1)))</f>
        <v/>
      </c>
      <c r="B175" s="43" t="str" cm="1">
        <f t="array" aca="1" ref="B175" ca="1">IFERROR(_xlfn.SINGLE(INDEX(Data!A$1:$A$1007,_xlfn.AGGREGATE(15,6,(OFFSET(Data!$A$1,0,MATCH(B$6,Data!$1:$1,0)-1,1000,1)=IF(B$7="","Yes",B$7))/(OFFSET(Data!$A$1,0,MATCH(B$6,Data!$1:$1,0)-1,1000,1)=IF(B$7="","Yes",B$7))*ROW(Data!$C$1:$C$1007),ROW(B175)-ROW(B$7)),1)),"")</f>
        <v/>
      </c>
      <c r="C175" s="43" t="str">
        <f ca="1">IF(D175="","",IF(INDEX(Data!$BR:$BR,MATCH(D175,Data!$A:$A,0),1)=0,"",INDEX(Data!$BR:$BR,MATCH(D175,Data!$A:$A,0),1)))</f>
        <v/>
      </c>
      <c r="D175" s="43" t="str" cm="1">
        <f t="array" aca="1" ref="D175" ca="1">IFERROR(_xlfn.SINGLE(INDEX(Data!$A$1:C$1007,_xlfn.AGGREGATE(15,6,(OFFSET(Data!$A$1,0,MATCH(D$6,Data!$1:$1,0)-1,1000,1)=IF(D$7="","Yes",D$7))/(OFFSET(Data!$A$1,0,MATCH(D$6,Data!$1:$1,0)-1,1000,1)=IF(D$7="","Yes",D$7))*ROW(Data!$C$1:$C$1007),ROW(D175)-ROW(D$7)),1)),"")</f>
        <v/>
      </c>
      <c r="E175" s="43" t="str">
        <f ca="1">IF(F175="","",IF(INDEX(Data!$BR:$BR,MATCH(F175,Data!$A:$A,0),1)=0,"",INDEX(Data!$BR:$BR,MATCH(F175,Data!$A:$A,0),1)))</f>
        <v/>
      </c>
      <c r="F175" s="43" t="str" cm="1">
        <f t="array" aca="1" ref="F175" ca="1">IFERROR(_xlfn.SINGLE(INDEX(Data!$A$1:E$1009,_xlfn.AGGREGATE(15,6,(OFFSET(Data!$A$1,0,MATCH(F$6,Data!$1:$1,0)-1,1000,1)=IF(F$7="","Yes",F$7))/(OFFSET(Data!$A$1,0,MATCH(F$6,Data!$1:$1,0)-1,1000,1)=IF(F$7="","Yes",F$7))*ROW(Data!$C$1:$C$1009),ROW(F175)-ROW(F$7)),1)),"")</f>
        <v/>
      </c>
      <c r="G175" s="43" t="str">
        <f ca="1">IF(H175="","",IF(INDEX(Data!$BR:$BR,MATCH(H175,Data!$A:$A,0),1)=0,"",INDEX(Data!$BR:$BR,MATCH(H175,Data!$A:$A,0),1)))</f>
        <v/>
      </c>
      <c r="H175" s="43" t="str" cm="1">
        <f t="array" aca="1" ref="H175" ca="1">IFERROR(_xlfn.SINGLE(INDEX(Data!$A$1:G$1009,_xlfn.AGGREGATE(15,6,(OFFSET(Data!$A$1,0,MATCH(H$6,Data!$1:$1,0)-1,1000,1)=IF(H$7="","Yes",H$7))/(OFFSET(Data!$A$1,0,MATCH(H$6,Data!$1:$1,0)-1,1000,1)=IF(H$7="","Yes",H$7))*ROW(Data!$C$1:$C$1009),ROW(H175)-ROW(H$7)),1)),"")</f>
        <v/>
      </c>
      <c r="I175" s="43" t="str">
        <f ca="1">IF(J175="","",IF(INDEX(Data!$BR:$BR,MATCH(J175,Data!$A:$A,0),1)=0,"",INDEX(Data!$BR:$BR,MATCH(J175,Data!$A:$A,0),1)))</f>
        <v/>
      </c>
      <c r="J175" s="43" t="str" cm="1">
        <f t="array" aca="1" ref="J175" ca="1">IFERROR(_xlfn.SINGLE(INDEX(Data!$A$1:J$1009,_xlfn.AGGREGATE(15,6,(OFFSET(Data!$A$1,0,MATCH(J$6,Data!$1:$1,0)-1,1000,1)=IF(J$7="","Yes",J$7))/(OFFSET(Data!$A$1,0,MATCH(J$6,Data!$1:$1,0)-1,1000,1)=IF(J$7="","Yes",J$7))*ROW(Data!$C$1:$C$1009),ROW(J175)-ROW(J$7)),1)),"")</f>
        <v/>
      </c>
      <c r="K175" s="43" t="str">
        <f ca="1">IF(L175="","",IF(INDEX(Data!$BR:$BR,MATCH(L175,Data!$A:$A,0),1)=0,"",INDEX(Data!$BR:$BR,MATCH(L175,Data!$A:$A,0),1)))</f>
        <v/>
      </c>
      <c r="L175" s="43" t="str" cm="1">
        <f t="array" aca="1" ref="L175" ca="1">IFERROR(_xlfn.SINGLE(INDEX(Data!$A$1:L$1009,_xlfn.AGGREGATE(15,6,(OFFSET(Data!$A$1,0,MATCH(L$6,Data!$1:$1,0)-1,1000,1)=IF(L$7="","Yes",L$7))/(OFFSET(Data!$A$1,0,MATCH(L$6,Data!$1:$1,0)-1,1000,1)=IF(L$7="","Yes",L$7))*ROW(Data!$C$1:$C$1009),ROW(L175)-ROW(L$7)),1)),"")</f>
        <v/>
      </c>
      <c r="M175" s="43" t="str">
        <f ca="1">IF(N175="","",IF(INDEX(Data!$BR:$BR,MATCH(N175,Data!$A:$A,0),1)=0,"",INDEX(Data!$BR:$BR,MATCH(N175,Data!$A:$A,0),1)))</f>
        <v/>
      </c>
      <c r="N175" s="43" t="str" cm="1">
        <f t="array" aca="1" ref="N175" ca="1">IFERROR(_xlfn.SINGLE(INDEX(Data!$A$1:N$1009,_xlfn.AGGREGATE(15,6,(OFFSET(Data!$A$1,0,MATCH(N$6,Data!$1:$1,0)-1,1000,1)=IF(N$7="","Yes",N$7))/(OFFSET(Data!$A$1,0,MATCH(N$6,Data!$1:$1,0)-1,1000,1)=IF(N$7="","Yes",N$7))*ROW(Data!$C$1:$C$1009),ROW(N175)-ROW(N$7)),1)),"")</f>
        <v/>
      </c>
      <c r="O175" s="43" t="str">
        <f ca="1">IF(P175="","",IF(INDEX(Data!$BR:$BR,MATCH(P175,Data!$A:$A,0),1)=0,"",INDEX(Data!$BR:$BR,MATCH(P175,Data!$A:$A,0),1)))</f>
        <v/>
      </c>
      <c r="P175" s="43" t="str" cm="1">
        <f t="array" aca="1" ref="P175" ca="1">IFERROR(_xlfn.SINGLE(INDEX(Data!$A$1:Q$1009,_xlfn.AGGREGATE(15,6,(OFFSET(Data!$A$1,0,MATCH(P$6,Data!$1:$1,0)-1,1000,1)=IF(P$7="","Yes",P$7))/(OFFSET(Data!$A$1,0,MATCH(P$6,Data!$1:$1,0)-1,1000,1)=IF(P$7="","Yes",P$7))*ROW(Data!$C$1:$C$1009),ROW(P175)-ROW(P$7)),1)),"")</f>
        <v/>
      </c>
      <c r="Q175" s="43" t="str">
        <f ca="1">IF(R175="","",IF(INDEX(Data!$BR:$BR,MATCH(R175,Data!$A:$A,0),1)=0,"",INDEX(Data!$BR:$BR,MATCH(R175,Data!$A:$A,0),1)))</f>
        <v/>
      </c>
      <c r="R175" s="43" t="str" cm="1">
        <f t="array" aca="1" ref="R175" ca="1">IFERROR(_xlfn.SINGLE(INDEX(Data!$A$1:R$1009,_xlfn.AGGREGATE(15,6,(OFFSET(Data!$A$1,0,MATCH(R$6,Data!$1:$1,0)-1,1000,1)=IF(R$7="","Yes",R$7))/(OFFSET(Data!$A$1,0,MATCH(R$6,Data!$1:$1,0)-1,1000,1)=IF(R$7="","Yes",R$7))*ROW(Data!$C$1:$C$1009),ROW(R175)-ROW(R$7)),1)),"")</f>
        <v/>
      </c>
      <c r="S175" s="43" t="str">
        <f ca="1">IF(T175="","",IF(INDEX(Data!$BR:$BR,MATCH(T175,Data!$A:$A,0),1)=0,"",INDEX(Data!$BR:$BR,MATCH(T175,Data!$A:$A,0),1)))</f>
        <v/>
      </c>
      <c r="T175" s="43" t="str" cm="1">
        <f t="array" aca="1" ref="T175" ca="1">IFERROR(_xlfn.SINGLE(INDEX(Data!$A$1:S$1009,_xlfn.AGGREGATE(15,6,(OFFSET(Data!$A$1,0,MATCH(T$6,Data!$1:$1,0)-1,1000,1)=IF(T$7="","Yes",T$7))/(OFFSET(Data!$A$1,0,MATCH(T$6,Data!$1:$1,0)-1,1000,1)=IF(T$7="","Yes",T$7))*ROW(Data!$C$1:$C$1009),ROW(T175)-ROW(T$7)),1)),"")</f>
        <v/>
      </c>
      <c r="U175" s="43" t="str">
        <f ca="1">IF(V175="","",IF(INDEX(Data!$BR:$BR,MATCH(V175,Data!$A:$A,0),1)=0,"",INDEX(Data!$BR:$BR,MATCH(V175,Data!$A:$A,0),1)))</f>
        <v/>
      </c>
      <c r="V175" s="43" t="str" cm="1">
        <f t="array" aca="1" ref="V175" ca="1">IFERROR(_xlfn.SINGLE(INDEX(Data!$A$1:T$1009,_xlfn.AGGREGATE(15,6,(OFFSET(Data!$A$1,0,MATCH(V$6,Data!$1:$1,0)-1,1000,1)=IF(V$7="","Yes",V$7))/(OFFSET(Data!$A$1,0,MATCH(V$6,Data!$1:$1,0)-1,1000,1)=IF(V$7="","Yes",V$7))*ROW(Data!$C$1:$C$1009),ROW(V175)-ROW(V$7)),1)),"")</f>
        <v/>
      </c>
      <c r="W175" s="43" t="str">
        <f ca="1">IF(X175="","",IF(INDEX(Data!$BR:$BR,MATCH(X175,Data!$A:$A,0),1)=0,"",INDEX(Data!$BR:$BR,MATCH(X175,Data!$A:$A,0),1)))</f>
        <v/>
      </c>
      <c r="X175" s="43" t="str" cm="1">
        <f t="array" aca="1" ref="X175" ca="1">IFERROR(_xlfn.SINGLE(INDEX(Data!$A$1:Y$1009,_xlfn.AGGREGATE(15,6,(OFFSET(Data!$A$1,0,MATCH(X$6,Data!$1:$1,0)-1,1000,1)=IF(X$7="","Yes",X$7))/(OFFSET(Data!$A$1,0,MATCH(X$6,Data!$1:$1,0)-1,1000,1)=IF(X$7="","Yes",X$7))*ROW(Data!$C$1:$C$1009),ROW(X175)-ROW(X$7)),1)),"")</f>
        <v/>
      </c>
      <c r="Y175" s="43" t="str">
        <f ca="1">IF(Z175="","",IF(INDEX(Data!$BR:$BR,MATCH(Z175,Data!$A:$A,0),1)=0,"",INDEX(Data!$BR:$BR,MATCH(Z175,Data!$A:$A,0),1)))</f>
        <v/>
      </c>
      <c r="Z175" s="43" t="str" cm="1">
        <f t="array" aca="1" ref="Z175" ca="1">IFERROR(_xlfn.SINGLE(INDEX(Data!$A$1:AA$1009,_xlfn.AGGREGATE(15,6,(OFFSET(Data!$A$1,0,MATCH(Z$6,Data!$1:$1,0)-1,1000,1)=IF(Z$7="","Yes",Z$7))/(OFFSET(Data!$A$1,0,MATCH(Z$6,Data!$1:$1,0)-1,1000,1)=IF(Z$7="","Yes",Z$7))*ROW(Data!$C$1:$C$1009),ROW(Z175)-ROW(Z$7)),1)),"")</f>
        <v/>
      </c>
      <c r="AA175" s="43" t="str">
        <f ca="1">IF(AB175="","",IF(INDEX(Data!$BR:$BR,MATCH(AB175,Data!$A:$A,0),1)=0,"",INDEX(Data!$BR:$BR,MATCH(AB175,Data!$A:$A,0),1)))</f>
        <v/>
      </c>
      <c r="AB175" s="43" t="str" cm="1">
        <f t="array" aca="1" ref="AB175" ca="1">IFERROR(_xlfn.SINGLE(INDEX(Data!$A$1:AC$1009,_xlfn.AGGREGATE(15,6,(OFFSET(Data!$A$1,0,MATCH(AB$6,Data!$1:$1,0)-1,1000,1)=IF(AB$7="","Yes",AB$7))/(OFFSET(Data!$A$1,0,MATCH(AB$6,Data!$1:$1,0)-1,1000,1)=IF(AB$7="","Yes",AB$7))*ROW(Data!$C$1:$C$1009),ROW(AB175)-ROW(AB$7)),1)),"")</f>
        <v/>
      </c>
      <c r="AC175" s="43" t="str">
        <f ca="1">IF(AD175="","",IF(INDEX(Data!$BR:$BR,MATCH(AD175,Data!$A:$A,0),1)=0,"",INDEX(Data!$BR:$BR,MATCH(AD175,Data!$A:$A,0),1)))</f>
        <v/>
      </c>
      <c r="AD175" s="43" t="str" cm="1">
        <f t="array" aca="1" ref="AD175" ca="1">IFERROR(_xlfn.SINGLE(INDEX(Data!$A$1:AE$1009,_xlfn.AGGREGATE(15,6,(OFFSET(Data!$A$1,0,MATCH(AD$6,Data!$1:$1,0)-1,1000,1)=IF(AD$7="","Yes",AD$7))/(OFFSET(Data!$A$1,0,MATCH(AD$6,Data!$1:$1,0)-1,1000,1)=IF(AD$7="","Yes",AD$7))*ROW(Data!$C$1:$C$1009),ROW(AD175)-ROW(AD$7)),1)),"")</f>
        <v/>
      </c>
      <c r="AE175" s="43" t="str">
        <f ca="1">IF(AF175="","",IF(INDEX(Data!$BR:$BR,MATCH(AF175,Data!$A:$A,0),1)=0,"",INDEX(Data!$BR:$BR,MATCH(AF175,Data!$A:$A,0),1)))</f>
        <v/>
      </c>
      <c r="AF175" s="43" t="str" cm="1">
        <f t="array" aca="1" ref="AF175" ca="1">IFERROR(_xlfn.SINGLE(INDEX(Data!$A$1:AM$1009,_xlfn.AGGREGATE(15,6,(OFFSET(Data!$A$1,0,MATCH(AF$6,Data!$1:$1,0)-1,1000,1)=IF(AF$7="","Yes",AF$7))/(OFFSET(Data!$A$1,0,MATCH(AF$6,Data!$1:$1,0)-1,1000,1)=IF(AF$7="","Yes",AF$7))*ROW(Data!$C$1:$C$1009),ROW(AF175)-ROW(AF$7)),1)),"")</f>
        <v/>
      </c>
      <c r="AG175" s="43" t="str">
        <f ca="1">IF(AH175="","",IF(INDEX(Data!$BR:$BR,MATCH(AH175,Data!$A:$A,0),1)=0,"",INDEX(Data!$BR:$BR,MATCH(AH175,Data!$A:$A,0),1)))</f>
        <v/>
      </c>
      <c r="AH175" s="43" t="str" cm="1">
        <f t="array" aca="1" ref="AH175" ca="1">IFERROR(_xlfn.SINGLE(INDEX(Data!$A$1:AO$1009,_xlfn.AGGREGATE(15,6,(OFFSET(Data!$A$1,0,MATCH(AH$6,Data!$1:$1,0)-1,1000,1)=IF(AH$7="","Yes",AH$7))/(OFFSET(Data!$A$1,0,MATCH(AH$6,Data!$1:$1,0)-1,1000,1)=IF(AH$7="","Yes",AH$7))*ROW(Data!$C$1:$C$1009),ROW(AH175)-ROW(AH$7)),1)),"")</f>
        <v/>
      </c>
      <c r="AI175" s="43" t="str">
        <f ca="1">IF(AJ175="","",IF(INDEX(Data!$BR:$BR,MATCH(AJ175,Data!$A:$A,0),1)=0,"",INDEX(Data!$BR:$BR,MATCH(AJ175,Data!$A:$A,0),1)))</f>
        <v/>
      </c>
      <c r="AJ175" s="43" t="str" cm="1">
        <f t="array" aca="1" ref="AJ175" ca="1">IFERROR(_xlfn.SINGLE(INDEX(Data!$A$1:AQ$1009,_xlfn.AGGREGATE(15,6,(OFFSET(Data!$A$1,0,MATCH(AJ$6,Data!$1:$1,0)-1,1000,1)=IF(AJ$7="","Yes",AJ$7))/(OFFSET(Data!$A$1,0,MATCH(AJ$6,Data!$1:$1,0)-1,1000,1)=IF(AJ$7="","Yes",AJ$7))*ROW(Data!$C$1:$C$1009),ROW(AJ175)-ROW(AJ$7)),1)),"")</f>
        <v/>
      </c>
      <c r="AK175" s="43" t="str">
        <f ca="1">IF(AL175="","",IF(INDEX(Data!$BR:$BR,MATCH(AL175,Data!$A:$A,0),1)=0,"",INDEX(Data!$BR:$BR,MATCH(AL175,Data!$A:$A,0),1)))</f>
        <v/>
      </c>
      <c r="AL175" s="43" t="str" cm="1">
        <f t="array" aca="1" ref="AL175" ca="1">IFERROR(_xlfn.SINGLE(INDEX(Data!$A$1:AS$1009,_xlfn.AGGREGATE(15,6,(OFFSET(Data!$A$1,0,MATCH(AL$6,Data!$1:$1,0)-1,1000,1)=IF(AL$7="","Yes",AL$7))/(OFFSET(Data!$A$1,0,MATCH(AL$6,Data!$1:$1,0)-1,1000,1)=IF(AL$7="","Yes",AL$7))*ROW(Data!$C$1:$C$1009),ROW(AL175)-ROW(AL$7)),1)),"")</f>
        <v/>
      </c>
      <c r="AM175" s="43" t="str">
        <f ca="1">IF(AN175="","",IF(INDEX(Data!$BR:$BR,MATCH(AN175,Data!$A:$A,0),1)=0,"",INDEX(Data!$BR:$BR,MATCH(AN175,Data!$A:$A,0),1)))</f>
        <v/>
      </c>
      <c r="AN175" s="43" t="str" cm="1">
        <f t="array" aca="1" ref="AN175" ca="1">IFERROR(_xlfn.SINGLE(INDEX(Data!$A$1:AU$1009,_xlfn.AGGREGATE(15,6,(OFFSET(Data!$A$1,0,MATCH(AN$6,Data!$1:$1,0)-1,1000,1)=IF(AN$7="","Yes",AN$7))/(OFFSET(Data!$A$1,0,MATCH(AN$6,Data!$1:$1,0)-1,1000,1)=IF(AN$7="","Yes",AN$7))*ROW(Data!$C$1:$C$1009),ROW(AN175)-ROW(AN$7)),1)),"")</f>
        <v/>
      </c>
    </row>
    <row r="176" spans="1:40" x14ac:dyDescent="0.4">
      <c r="A176" s="43" t="str">
        <f ca="1">IF(B176="","",IF(INDEX(Data!$BR:$BR,MATCH(B176,Data!$A:$A,0),1)=0,"",INDEX(Data!$BR:$BR,MATCH(B176,Data!$A:$A,0),1)))</f>
        <v/>
      </c>
      <c r="B176" s="43" t="str" cm="1">
        <f t="array" aca="1" ref="B176" ca="1">IFERROR(_xlfn.SINGLE(INDEX(Data!A$1:$A$1007,_xlfn.AGGREGATE(15,6,(OFFSET(Data!$A$1,0,MATCH(B$6,Data!$1:$1,0)-1,1000,1)=IF(B$7="","Yes",B$7))/(OFFSET(Data!$A$1,0,MATCH(B$6,Data!$1:$1,0)-1,1000,1)=IF(B$7="","Yes",B$7))*ROW(Data!$C$1:$C$1007),ROW(B176)-ROW(B$7)),1)),"")</f>
        <v/>
      </c>
      <c r="C176" s="43" t="str">
        <f ca="1">IF(D176="","",IF(INDEX(Data!$BR:$BR,MATCH(D176,Data!$A:$A,0),1)=0,"",INDEX(Data!$BR:$BR,MATCH(D176,Data!$A:$A,0),1)))</f>
        <v/>
      </c>
      <c r="D176" s="43" t="str" cm="1">
        <f t="array" aca="1" ref="D176" ca="1">IFERROR(_xlfn.SINGLE(INDEX(Data!$A$1:C$1007,_xlfn.AGGREGATE(15,6,(OFFSET(Data!$A$1,0,MATCH(D$6,Data!$1:$1,0)-1,1000,1)=IF(D$7="","Yes",D$7))/(OFFSET(Data!$A$1,0,MATCH(D$6,Data!$1:$1,0)-1,1000,1)=IF(D$7="","Yes",D$7))*ROW(Data!$C$1:$C$1007),ROW(D176)-ROW(D$7)),1)),"")</f>
        <v/>
      </c>
      <c r="E176" s="43" t="str">
        <f ca="1">IF(F176="","",IF(INDEX(Data!$BR:$BR,MATCH(F176,Data!$A:$A,0),1)=0,"",INDEX(Data!$BR:$BR,MATCH(F176,Data!$A:$A,0),1)))</f>
        <v/>
      </c>
      <c r="F176" s="43" t="str" cm="1">
        <f t="array" aca="1" ref="F176" ca="1">IFERROR(_xlfn.SINGLE(INDEX(Data!$A$1:E$1009,_xlfn.AGGREGATE(15,6,(OFFSET(Data!$A$1,0,MATCH(F$6,Data!$1:$1,0)-1,1000,1)=IF(F$7="","Yes",F$7))/(OFFSET(Data!$A$1,0,MATCH(F$6,Data!$1:$1,0)-1,1000,1)=IF(F$7="","Yes",F$7))*ROW(Data!$C$1:$C$1009),ROW(F176)-ROW(F$7)),1)),"")</f>
        <v/>
      </c>
      <c r="G176" s="43" t="str">
        <f ca="1">IF(H176="","",IF(INDEX(Data!$BR:$BR,MATCH(H176,Data!$A:$A,0),1)=0,"",INDEX(Data!$BR:$BR,MATCH(H176,Data!$A:$A,0),1)))</f>
        <v/>
      </c>
      <c r="H176" s="43" t="str" cm="1">
        <f t="array" aca="1" ref="H176" ca="1">IFERROR(_xlfn.SINGLE(INDEX(Data!$A$1:G$1009,_xlfn.AGGREGATE(15,6,(OFFSET(Data!$A$1,0,MATCH(H$6,Data!$1:$1,0)-1,1000,1)=IF(H$7="","Yes",H$7))/(OFFSET(Data!$A$1,0,MATCH(H$6,Data!$1:$1,0)-1,1000,1)=IF(H$7="","Yes",H$7))*ROW(Data!$C$1:$C$1009),ROW(H176)-ROW(H$7)),1)),"")</f>
        <v/>
      </c>
      <c r="I176" s="43" t="str">
        <f ca="1">IF(J176="","",IF(INDEX(Data!$BR:$BR,MATCH(J176,Data!$A:$A,0),1)=0,"",INDEX(Data!$BR:$BR,MATCH(J176,Data!$A:$A,0),1)))</f>
        <v/>
      </c>
      <c r="J176" s="43" t="str" cm="1">
        <f t="array" aca="1" ref="J176" ca="1">IFERROR(_xlfn.SINGLE(INDEX(Data!$A$1:J$1009,_xlfn.AGGREGATE(15,6,(OFFSET(Data!$A$1,0,MATCH(J$6,Data!$1:$1,0)-1,1000,1)=IF(J$7="","Yes",J$7))/(OFFSET(Data!$A$1,0,MATCH(J$6,Data!$1:$1,0)-1,1000,1)=IF(J$7="","Yes",J$7))*ROW(Data!$C$1:$C$1009),ROW(J176)-ROW(J$7)),1)),"")</f>
        <v/>
      </c>
      <c r="K176" s="43" t="str">
        <f ca="1">IF(L176="","",IF(INDEX(Data!$BR:$BR,MATCH(L176,Data!$A:$A,0),1)=0,"",INDEX(Data!$BR:$BR,MATCH(L176,Data!$A:$A,0),1)))</f>
        <v/>
      </c>
      <c r="L176" s="43" t="str" cm="1">
        <f t="array" aca="1" ref="L176" ca="1">IFERROR(_xlfn.SINGLE(INDEX(Data!$A$1:L$1009,_xlfn.AGGREGATE(15,6,(OFFSET(Data!$A$1,0,MATCH(L$6,Data!$1:$1,0)-1,1000,1)=IF(L$7="","Yes",L$7))/(OFFSET(Data!$A$1,0,MATCH(L$6,Data!$1:$1,0)-1,1000,1)=IF(L$7="","Yes",L$7))*ROW(Data!$C$1:$C$1009),ROW(L176)-ROW(L$7)),1)),"")</f>
        <v/>
      </c>
      <c r="M176" s="43" t="str">
        <f ca="1">IF(N176="","",IF(INDEX(Data!$BR:$BR,MATCH(N176,Data!$A:$A,0),1)=0,"",INDEX(Data!$BR:$BR,MATCH(N176,Data!$A:$A,0),1)))</f>
        <v/>
      </c>
      <c r="N176" s="43" t="str" cm="1">
        <f t="array" aca="1" ref="N176" ca="1">IFERROR(_xlfn.SINGLE(INDEX(Data!$A$1:N$1009,_xlfn.AGGREGATE(15,6,(OFFSET(Data!$A$1,0,MATCH(N$6,Data!$1:$1,0)-1,1000,1)=IF(N$7="","Yes",N$7))/(OFFSET(Data!$A$1,0,MATCH(N$6,Data!$1:$1,0)-1,1000,1)=IF(N$7="","Yes",N$7))*ROW(Data!$C$1:$C$1009),ROW(N176)-ROW(N$7)),1)),"")</f>
        <v/>
      </c>
      <c r="O176" s="43" t="str">
        <f ca="1">IF(P176="","",IF(INDEX(Data!$BR:$BR,MATCH(P176,Data!$A:$A,0),1)=0,"",INDEX(Data!$BR:$BR,MATCH(P176,Data!$A:$A,0),1)))</f>
        <v/>
      </c>
      <c r="P176" s="43" t="str" cm="1">
        <f t="array" aca="1" ref="P176" ca="1">IFERROR(_xlfn.SINGLE(INDEX(Data!$A$1:Q$1009,_xlfn.AGGREGATE(15,6,(OFFSET(Data!$A$1,0,MATCH(P$6,Data!$1:$1,0)-1,1000,1)=IF(P$7="","Yes",P$7))/(OFFSET(Data!$A$1,0,MATCH(P$6,Data!$1:$1,0)-1,1000,1)=IF(P$7="","Yes",P$7))*ROW(Data!$C$1:$C$1009),ROW(P176)-ROW(P$7)),1)),"")</f>
        <v/>
      </c>
      <c r="Q176" s="43" t="str">
        <f ca="1">IF(R176="","",IF(INDEX(Data!$BR:$BR,MATCH(R176,Data!$A:$A,0),1)=0,"",INDEX(Data!$BR:$BR,MATCH(R176,Data!$A:$A,0),1)))</f>
        <v/>
      </c>
      <c r="R176" s="43" t="str" cm="1">
        <f t="array" aca="1" ref="R176" ca="1">IFERROR(_xlfn.SINGLE(INDEX(Data!$A$1:R$1009,_xlfn.AGGREGATE(15,6,(OFFSET(Data!$A$1,0,MATCH(R$6,Data!$1:$1,0)-1,1000,1)=IF(R$7="","Yes",R$7))/(OFFSET(Data!$A$1,0,MATCH(R$6,Data!$1:$1,0)-1,1000,1)=IF(R$7="","Yes",R$7))*ROW(Data!$C$1:$C$1009),ROW(R176)-ROW(R$7)),1)),"")</f>
        <v/>
      </c>
      <c r="S176" s="43" t="str">
        <f ca="1">IF(T176="","",IF(INDEX(Data!$BR:$BR,MATCH(T176,Data!$A:$A,0),1)=0,"",INDEX(Data!$BR:$BR,MATCH(T176,Data!$A:$A,0),1)))</f>
        <v/>
      </c>
      <c r="T176" s="43" t="str" cm="1">
        <f t="array" aca="1" ref="T176" ca="1">IFERROR(_xlfn.SINGLE(INDEX(Data!$A$1:S$1009,_xlfn.AGGREGATE(15,6,(OFFSET(Data!$A$1,0,MATCH(T$6,Data!$1:$1,0)-1,1000,1)=IF(T$7="","Yes",T$7))/(OFFSET(Data!$A$1,0,MATCH(T$6,Data!$1:$1,0)-1,1000,1)=IF(T$7="","Yes",T$7))*ROW(Data!$C$1:$C$1009),ROW(T176)-ROW(T$7)),1)),"")</f>
        <v/>
      </c>
      <c r="U176" s="43" t="str">
        <f ca="1">IF(V176="","",IF(INDEX(Data!$BR:$BR,MATCH(V176,Data!$A:$A,0),1)=0,"",INDEX(Data!$BR:$BR,MATCH(V176,Data!$A:$A,0),1)))</f>
        <v/>
      </c>
      <c r="V176" s="43" t="str" cm="1">
        <f t="array" aca="1" ref="V176" ca="1">IFERROR(_xlfn.SINGLE(INDEX(Data!$A$1:T$1009,_xlfn.AGGREGATE(15,6,(OFFSET(Data!$A$1,0,MATCH(V$6,Data!$1:$1,0)-1,1000,1)=IF(V$7="","Yes",V$7))/(OFFSET(Data!$A$1,0,MATCH(V$6,Data!$1:$1,0)-1,1000,1)=IF(V$7="","Yes",V$7))*ROW(Data!$C$1:$C$1009),ROW(V176)-ROW(V$7)),1)),"")</f>
        <v/>
      </c>
      <c r="W176" s="43" t="str">
        <f ca="1">IF(X176="","",IF(INDEX(Data!$BR:$BR,MATCH(X176,Data!$A:$A,0),1)=0,"",INDEX(Data!$BR:$BR,MATCH(X176,Data!$A:$A,0),1)))</f>
        <v/>
      </c>
      <c r="X176" s="43" t="str" cm="1">
        <f t="array" aca="1" ref="X176" ca="1">IFERROR(_xlfn.SINGLE(INDEX(Data!$A$1:Y$1009,_xlfn.AGGREGATE(15,6,(OFFSET(Data!$A$1,0,MATCH(X$6,Data!$1:$1,0)-1,1000,1)=IF(X$7="","Yes",X$7))/(OFFSET(Data!$A$1,0,MATCH(X$6,Data!$1:$1,0)-1,1000,1)=IF(X$7="","Yes",X$7))*ROW(Data!$C$1:$C$1009),ROW(X176)-ROW(X$7)),1)),"")</f>
        <v/>
      </c>
      <c r="Y176" s="43" t="str">
        <f ca="1">IF(Z176="","",IF(INDEX(Data!$BR:$BR,MATCH(Z176,Data!$A:$A,0),1)=0,"",INDEX(Data!$BR:$BR,MATCH(Z176,Data!$A:$A,0),1)))</f>
        <v/>
      </c>
      <c r="Z176" s="43" t="str" cm="1">
        <f t="array" aca="1" ref="Z176" ca="1">IFERROR(_xlfn.SINGLE(INDEX(Data!$A$1:AA$1009,_xlfn.AGGREGATE(15,6,(OFFSET(Data!$A$1,0,MATCH(Z$6,Data!$1:$1,0)-1,1000,1)=IF(Z$7="","Yes",Z$7))/(OFFSET(Data!$A$1,0,MATCH(Z$6,Data!$1:$1,0)-1,1000,1)=IF(Z$7="","Yes",Z$7))*ROW(Data!$C$1:$C$1009),ROW(Z176)-ROW(Z$7)),1)),"")</f>
        <v/>
      </c>
      <c r="AA176" s="43" t="str">
        <f ca="1">IF(AB176="","",IF(INDEX(Data!$BR:$BR,MATCH(AB176,Data!$A:$A,0),1)=0,"",INDEX(Data!$BR:$BR,MATCH(AB176,Data!$A:$A,0),1)))</f>
        <v/>
      </c>
      <c r="AB176" s="43" t="str" cm="1">
        <f t="array" aca="1" ref="AB176" ca="1">IFERROR(_xlfn.SINGLE(INDEX(Data!$A$1:AC$1009,_xlfn.AGGREGATE(15,6,(OFFSET(Data!$A$1,0,MATCH(AB$6,Data!$1:$1,0)-1,1000,1)=IF(AB$7="","Yes",AB$7))/(OFFSET(Data!$A$1,0,MATCH(AB$6,Data!$1:$1,0)-1,1000,1)=IF(AB$7="","Yes",AB$7))*ROW(Data!$C$1:$C$1009),ROW(AB176)-ROW(AB$7)),1)),"")</f>
        <v/>
      </c>
      <c r="AC176" s="43" t="str">
        <f ca="1">IF(AD176="","",IF(INDEX(Data!$BR:$BR,MATCH(AD176,Data!$A:$A,0),1)=0,"",INDEX(Data!$BR:$BR,MATCH(AD176,Data!$A:$A,0),1)))</f>
        <v/>
      </c>
      <c r="AD176" s="43" t="str" cm="1">
        <f t="array" aca="1" ref="AD176" ca="1">IFERROR(_xlfn.SINGLE(INDEX(Data!$A$1:AE$1009,_xlfn.AGGREGATE(15,6,(OFFSET(Data!$A$1,0,MATCH(AD$6,Data!$1:$1,0)-1,1000,1)=IF(AD$7="","Yes",AD$7))/(OFFSET(Data!$A$1,0,MATCH(AD$6,Data!$1:$1,0)-1,1000,1)=IF(AD$7="","Yes",AD$7))*ROW(Data!$C$1:$C$1009),ROW(AD176)-ROW(AD$7)),1)),"")</f>
        <v/>
      </c>
      <c r="AE176" s="43" t="str">
        <f ca="1">IF(AF176="","",IF(INDEX(Data!$BR:$BR,MATCH(AF176,Data!$A:$A,0),1)=0,"",INDEX(Data!$BR:$BR,MATCH(AF176,Data!$A:$A,0),1)))</f>
        <v/>
      </c>
      <c r="AF176" s="43" t="str" cm="1">
        <f t="array" aca="1" ref="AF176" ca="1">IFERROR(_xlfn.SINGLE(INDEX(Data!$A$1:AM$1009,_xlfn.AGGREGATE(15,6,(OFFSET(Data!$A$1,0,MATCH(AF$6,Data!$1:$1,0)-1,1000,1)=IF(AF$7="","Yes",AF$7))/(OFFSET(Data!$A$1,0,MATCH(AF$6,Data!$1:$1,0)-1,1000,1)=IF(AF$7="","Yes",AF$7))*ROW(Data!$C$1:$C$1009),ROW(AF176)-ROW(AF$7)),1)),"")</f>
        <v/>
      </c>
      <c r="AG176" s="43" t="str">
        <f ca="1">IF(AH176="","",IF(INDEX(Data!$BR:$BR,MATCH(AH176,Data!$A:$A,0),1)=0,"",INDEX(Data!$BR:$BR,MATCH(AH176,Data!$A:$A,0),1)))</f>
        <v/>
      </c>
      <c r="AH176" s="43" t="str" cm="1">
        <f t="array" aca="1" ref="AH176" ca="1">IFERROR(_xlfn.SINGLE(INDEX(Data!$A$1:AO$1009,_xlfn.AGGREGATE(15,6,(OFFSET(Data!$A$1,0,MATCH(AH$6,Data!$1:$1,0)-1,1000,1)=IF(AH$7="","Yes",AH$7))/(OFFSET(Data!$A$1,0,MATCH(AH$6,Data!$1:$1,0)-1,1000,1)=IF(AH$7="","Yes",AH$7))*ROW(Data!$C$1:$C$1009),ROW(AH176)-ROW(AH$7)),1)),"")</f>
        <v/>
      </c>
      <c r="AI176" s="43" t="str">
        <f ca="1">IF(AJ176="","",IF(INDEX(Data!$BR:$BR,MATCH(AJ176,Data!$A:$A,0),1)=0,"",INDEX(Data!$BR:$BR,MATCH(AJ176,Data!$A:$A,0),1)))</f>
        <v/>
      </c>
      <c r="AJ176" s="43" t="str" cm="1">
        <f t="array" aca="1" ref="AJ176" ca="1">IFERROR(_xlfn.SINGLE(INDEX(Data!$A$1:AQ$1009,_xlfn.AGGREGATE(15,6,(OFFSET(Data!$A$1,0,MATCH(AJ$6,Data!$1:$1,0)-1,1000,1)=IF(AJ$7="","Yes",AJ$7))/(OFFSET(Data!$A$1,0,MATCH(AJ$6,Data!$1:$1,0)-1,1000,1)=IF(AJ$7="","Yes",AJ$7))*ROW(Data!$C$1:$C$1009),ROW(AJ176)-ROW(AJ$7)),1)),"")</f>
        <v/>
      </c>
      <c r="AK176" s="43" t="str">
        <f ca="1">IF(AL176="","",IF(INDEX(Data!$BR:$BR,MATCH(AL176,Data!$A:$A,0),1)=0,"",INDEX(Data!$BR:$BR,MATCH(AL176,Data!$A:$A,0),1)))</f>
        <v/>
      </c>
      <c r="AL176" s="43" t="str" cm="1">
        <f t="array" aca="1" ref="AL176" ca="1">IFERROR(_xlfn.SINGLE(INDEX(Data!$A$1:AS$1009,_xlfn.AGGREGATE(15,6,(OFFSET(Data!$A$1,0,MATCH(AL$6,Data!$1:$1,0)-1,1000,1)=IF(AL$7="","Yes",AL$7))/(OFFSET(Data!$A$1,0,MATCH(AL$6,Data!$1:$1,0)-1,1000,1)=IF(AL$7="","Yes",AL$7))*ROW(Data!$C$1:$C$1009),ROW(AL176)-ROW(AL$7)),1)),"")</f>
        <v/>
      </c>
      <c r="AM176" s="43" t="str">
        <f ca="1">IF(AN176="","",IF(INDEX(Data!$BR:$BR,MATCH(AN176,Data!$A:$A,0),1)=0,"",INDEX(Data!$BR:$BR,MATCH(AN176,Data!$A:$A,0),1)))</f>
        <v/>
      </c>
      <c r="AN176" s="43" t="str" cm="1">
        <f t="array" aca="1" ref="AN176" ca="1">IFERROR(_xlfn.SINGLE(INDEX(Data!$A$1:AU$1009,_xlfn.AGGREGATE(15,6,(OFFSET(Data!$A$1,0,MATCH(AN$6,Data!$1:$1,0)-1,1000,1)=IF(AN$7="","Yes",AN$7))/(OFFSET(Data!$A$1,0,MATCH(AN$6,Data!$1:$1,0)-1,1000,1)=IF(AN$7="","Yes",AN$7))*ROW(Data!$C$1:$C$1009),ROW(AN176)-ROW(AN$7)),1)),"")</f>
        <v/>
      </c>
    </row>
    <row r="177" spans="1:40" x14ac:dyDescent="0.4">
      <c r="A177" s="43" t="str">
        <f ca="1">IF(B177="","",IF(INDEX(Data!$BR:$BR,MATCH(B177,Data!$A:$A,0),1)=0,"",INDEX(Data!$BR:$BR,MATCH(B177,Data!$A:$A,0),1)))</f>
        <v/>
      </c>
      <c r="B177" s="43" t="str" cm="1">
        <f t="array" aca="1" ref="B177" ca="1">IFERROR(_xlfn.SINGLE(INDEX(Data!A$1:$A$1007,_xlfn.AGGREGATE(15,6,(OFFSET(Data!$A$1,0,MATCH(B$6,Data!$1:$1,0)-1,1000,1)=IF(B$7="","Yes",B$7))/(OFFSET(Data!$A$1,0,MATCH(B$6,Data!$1:$1,0)-1,1000,1)=IF(B$7="","Yes",B$7))*ROW(Data!$C$1:$C$1007),ROW(B177)-ROW(B$7)),1)),"")</f>
        <v/>
      </c>
      <c r="C177" s="43" t="str">
        <f ca="1">IF(D177="","",IF(INDEX(Data!$BR:$BR,MATCH(D177,Data!$A:$A,0),1)=0,"",INDEX(Data!$BR:$BR,MATCH(D177,Data!$A:$A,0),1)))</f>
        <v/>
      </c>
      <c r="D177" s="43" t="str" cm="1">
        <f t="array" aca="1" ref="D177" ca="1">IFERROR(_xlfn.SINGLE(INDEX(Data!$A$1:C$1007,_xlfn.AGGREGATE(15,6,(OFFSET(Data!$A$1,0,MATCH(D$6,Data!$1:$1,0)-1,1000,1)=IF(D$7="","Yes",D$7))/(OFFSET(Data!$A$1,0,MATCH(D$6,Data!$1:$1,0)-1,1000,1)=IF(D$7="","Yes",D$7))*ROW(Data!$C$1:$C$1007),ROW(D177)-ROW(D$7)),1)),"")</f>
        <v/>
      </c>
      <c r="E177" s="43" t="str">
        <f ca="1">IF(F177="","",IF(INDEX(Data!$BR:$BR,MATCH(F177,Data!$A:$A,0),1)=0,"",INDEX(Data!$BR:$BR,MATCH(F177,Data!$A:$A,0),1)))</f>
        <v/>
      </c>
      <c r="F177" s="43" t="str" cm="1">
        <f t="array" aca="1" ref="F177" ca="1">IFERROR(_xlfn.SINGLE(INDEX(Data!$A$1:E$1009,_xlfn.AGGREGATE(15,6,(OFFSET(Data!$A$1,0,MATCH(F$6,Data!$1:$1,0)-1,1000,1)=IF(F$7="","Yes",F$7))/(OFFSET(Data!$A$1,0,MATCH(F$6,Data!$1:$1,0)-1,1000,1)=IF(F$7="","Yes",F$7))*ROW(Data!$C$1:$C$1009),ROW(F177)-ROW(F$7)),1)),"")</f>
        <v/>
      </c>
      <c r="G177" s="43" t="str">
        <f ca="1">IF(H177="","",IF(INDEX(Data!$BR:$BR,MATCH(H177,Data!$A:$A,0),1)=0,"",INDEX(Data!$BR:$BR,MATCH(H177,Data!$A:$A,0),1)))</f>
        <v/>
      </c>
      <c r="H177" s="43" t="str" cm="1">
        <f t="array" aca="1" ref="H177" ca="1">IFERROR(_xlfn.SINGLE(INDEX(Data!$A$1:G$1009,_xlfn.AGGREGATE(15,6,(OFFSET(Data!$A$1,0,MATCH(H$6,Data!$1:$1,0)-1,1000,1)=IF(H$7="","Yes",H$7))/(OFFSET(Data!$A$1,0,MATCH(H$6,Data!$1:$1,0)-1,1000,1)=IF(H$7="","Yes",H$7))*ROW(Data!$C$1:$C$1009),ROW(H177)-ROW(H$7)),1)),"")</f>
        <v/>
      </c>
      <c r="I177" s="43" t="str">
        <f ca="1">IF(J177="","",IF(INDEX(Data!$BR:$BR,MATCH(J177,Data!$A:$A,0),1)=0,"",INDEX(Data!$BR:$BR,MATCH(J177,Data!$A:$A,0),1)))</f>
        <v/>
      </c>
      <c r="J177" s="43" t="str" cm="1">
        <f t="array" aca="1" ref="J177" ca="1">IFERROR(_xlfn.SINGLE(INDEX(Data!$A$1:J$1009,_xlfn.AGGREGATE(15,6,(OFFSET(Data!$A$1,0,MATCH(J$6,Data!$1:$1,0)-1,1000,1)=IF(J$7="","Yes",J$7))/(OFFSET(Data!$A$1,0,MATCH(J$6,Data!$1:$1,0)-1,1000,1)=IF(J$7="","Yes",J$7))*ROW(Data!$C$1:$C$1009),ROW(J177)-ROW(J$7)),1)),"")</f>
        <v/>
      </c>
      <c r="K177" s="43" t="str">
        <f ca="1">IF(L177="","",IF(INDEX(Data!$BR:$BR,MATCH(L177,Data!$A:$A,0),1)=0,"",INDEX(Data!$BR:$BR,MATCH(L177,Data!$A:$A,0),1)))</f>
        <v/>
      </c>
      <c r="L177" s="43" t="str" cm="1">
        <f t="array" aca="1" ref="L177" ca="1">IFERROR(_xlfn.SINGLE(INDEX(Data!$A$1:L$1009,_xlfn.AGGREGATE(15,6,(OFFSET(Data!$A$1,0,MATCH(L$6,Data!$1:$1,0)-1,1000,1)=IF(L$7="","Yes",L$7))/(OFFSET(Data!$A$1,0,MATCH(L$6,Data!$1:$1,0)-1,1000,1)=IF(L$7="","Yes",L$7))*ROW(Data!$C$1:$C$1009),ROW(L177)-ROW(L$7)),1)),"")</f>
        <v/>
      </c>
      <c r="M177" s="43" t="str">
        <f ca="1">IF(N177="","",IF(INDEX(Data!$BR:$BR,MATCH(N177,Data!$A:$A,0),1)=0,"",INDEX(Data!$BR:$BR,MATCH(N177,Data!$A:$A,0),1)))</f>
        <v/>
      </c>
      <c r="N177" s="43" t="str" cm="1">
        <f t="array" aca="1" ref="N177" ca="1">IFERROR(_xlfn.SINGLE(INDEX(Data!$A$1:N$1009,_xlfn.AGGREGATE(15,6,(OFFSET(Data!$A$1,0,MATCH(N$6,Data!$1:$1,0)-1,1000,1)=IF(N$7="","Yes",N$7))/(OFFSET(Data!$A$1,0,MATCH(N$6,Data!$1:$1,0)-1,1000,1)=IF(N$7="","Yes",N$7))*ROW(Data!$C$1:$C$1009),ROW(N177)-ROW(N$7)),1)),"")</f>
        <v/>
      </c>
      <c r="O177" s="43" t="str">
        <f ca="1">IF(P177="","",IF(INDEX(Data!$BR:$BR,MATCH(P177,Data!$A:$A,0),1)=0,"",INDEX(Data!$BR:$BR,MATCH(P177,Data!$A:$A,0),1)))</f>
        <v/>
      </c>
      <c r="P177" s="43" t="str" cm="1">
        <f t="array" aca="1" ref="P177" ca="1">IFERROR(_xlfn.SINGLE(INDEX(Data!$A$1:Q$1009,_xlfn.AGGREGATE(15,6,(OFFSET(Data!$A$1,0,MATCH(P$6,Data!$1:$1,0)-1,1000,1)=IF(P$7="","Yes",P$7))/(OFFSET(Data!$A$1,0,MATCH(P$6,Data!$1:$1,0)-1,1000,1)=IF(P$7="","Yes",P$7))*ROW(Data!$C$1:$C$1009),ROW(P177)-ROW(P$7)),1)),"")</f>
        <v/>
      </c>
      <c r="Q177" s="43" t="str">
        <f ca="1">IF(R177="","",IF(INDEX(Data!$BR:$BR,MATCH(R177,Data!$A:$A,0),1)=0,"",INDEX(Data!$BR:$BR,MATCH(R177,Data!$A:$A,0),1)))</f>
        <v/>
      </c>
      <c r="R177" s="43" t="str" cm="1">
        <f t="array" aca="1" ref="R177" ca="1">IFERROR(_xlfn.SINGLE(INDEX(Data!$A$1:R$1009,_xlfn.AGGREGATE(15,6,(OFFSET(Data!$A$1,0,MATCH(R$6,Data!$1:$1,0)-1,1000,1)=IF(R$7="","Yes",R$7))/(OFFSET(Data!$A$1,0,MATCH(R$6,Data!$1:$1,0)-1,1000,1)=IF(R$7="","Yes",R$7))*ROW(Data!$C$1:$C$1009),ROW(R177)-ROW(R$7)),1)),"")</f>
        <v/>
      </c>
      <c r="S177" s="43" t="str">
        <f ca="1">IF(T177="","",IF(INDEX(Data!$BR:$BR,MATCH(T177,Data!$A:$A,0),1)=0,"",INDEX(Data!$BR:$BR,MATCH(T177,Data!$A:$A,0),1)))</f>
        <v/>
      </c>
      <c r="T177" s="43" t="str" cm="1">
        <f t="array" aca="1" ref="T177" ca="1">IFERROR(_xlfn.SINGLE(INDEX(Data!$A$1:S$1009,_xlfn.AGGREGATE(15,6,(OFFSET(Data!$A$1,0,MATCH(T$6,Data!$1:$1,0)-1,1000,1)=IF(T$7="","Yes",T$7))/(OFFSET(Data!$A$1,0,MATCH(T$6,Data!$1:$1,0)-1,1000,1)=IF(T$7="","Yes",T$7))*ROW(Data!$C$1:$C$1009),ROW(T177)-ROW(T$7)),1)),"")</f>
        <v/>
      </c>
      <c r="U177" s="43" t="str">
        <f ca="1">IF(V177="","",IF(INDEX(Data!$BR:$BR,MATCH(V177,Data!$A:$A,0),1)=0,"",INDEX(Data!$BR:$BR,MATCH(V177,Data!$A:$A,0),1)))</f>
        <v/>
      </c>
      <c r="V177" s="43" t="str" cm="1">
        <f t="array" aca="1" ref="V177" ca="1">IFERROR(_xlfn.SINGLE(INDEX(Data!$A$1:T$1009,_xlfn.AGGREGATE(15,6,(OFFSET(Data!$A$1,0,MATCH(V$6,Data!$1:$1,0)-1,1000,1)=IF(V$7="","Yes",V$7))/(OFFSET(Data!$A$1,0,MATCH(V$6,Data!$1:$1,0)-1,1000,1)=IF(V$7="","Yes",V$7))*ROW(Data!$C$1:$C$1009),ROW(V177)-ROW(V$7)),1)),"")</f>
        <v/>
      </c>
      <c r="W177" s="43" t="str">
        <f ca="1">IF(X177="","",IF(INDEX(Data!$BR:$BR,MATCH(X177,Data!$A:$A,0),1)=0,"",INDEX(Data!$BR:$BR,MATCH(X177,Data!$A:$A,0),1)))</f>
        <v/>
      </c>
      <c r="X177" s="43" t="str" cm="1">
        <f t="array" aca="1" ref="X177" ca="1">IFERROR(_xlfn.SINGLE(INDEX(Data!$A$1:Y$1009,_xlfn.AGGREGATE(15,6,(OFFSET(Data!$A$1,0,MATCH(X$6,Data!$1:$1,0)-1,1000,1)=IF(X$7="","Yes",X$7))/(OFFSET(Data!$A$1,0,MATCH(X$6,Data!$1:$1,0)-1,1000,1)=IF(X$7="","Yes",X$7))*ROW(Data!$C$1:$C$1009),ROW(X177)-ROW(X$7)),1)),"")</f>
        <v/>
      </c>
      <c r="Y177" s="43" t="str">
        <f ca="1">IF(Z177="","",IF(INDEX(Data!$BR:$BR,MATCH(Z177,Data!$A:$A,0),1)=0,"",INDEX(Data!$BR:$BR,MATCH(Z177,Data!$A:$A,0),1)))</f>
        <v/>
      </c>
      <c r="Z177" s="43" t="str" cm="1">
        <f t="array" aca="1" ref="Z177" ca="1">IFERROR(_xlfn.SINGLE(INDEX(Data!$A$1:AA$1009,_xlfn.AGGREGATE(15,6,(OFFSET(Data!$A$1,0,MATCH(Z$6,Data!$1:$1,0)-1,1000,1)=IF(Z$7="","Yes",Z$7))/(OFFSET(Data!$A$1,0,MATCH(Z$6,Data!$1:$1,0)-1,1000,1)=IF(Z$7="","Yes",Z$7))*ROW(Data!$C$1:$C$1009),ROW(Z177)-ROW(Z$7)),1)),"")</f>
        <v/>
      </c>
      <c r="AA177" s="43" t="str">
        <f ca="1">IF(AB177="","",IF(INDEX(Data!$BR:$BR,MATCH(AB177,Data!$A:$A,0),1)=0,"",INDEX(Data!$BR:$BR,MATCH(AB177,Data!$A:$A,0),1)))</f>
        <v/>
      </c>
      <c r="AB177" s="43" t="str" cm="1">
        <f t="array" aca="1" ref="AB177" ca="1">IFERROR(_xlfn.SINGLE(INDEX(Data!$A$1:AC$1009,_xlfn.AGGREGATE(15,6,(OFFSET(Data!$A$1,0,MATCH(AB$6,Data!$1:$1,0)-1,1000,1)=IF(AB$7="","Yes",AB$7))/(OFFSET(Data!$A$1,0,MATCH(AB$6,Data!$1:$1,0)-1,1000,1)=IF(AB$7="","Yes",AB$7))*ROW(Data!$C$1:$C$1009),ROW(AB177)-ROW(AB$7)),1)),"")</f>
        <v/>
      </c>
      <c r="AC177" s="43" t="str">
        <f ca="1">IF(AD177="","",IF(INDEX(Data!$BR:$BR,MATCH(AD177,Data!$A:$A,0),1)=0,"",INDEX(Data!$BR:$BR,MATCH(AD177,Data!$A:$A,0),1)))</f>
        <v/>
      </c>
      <c r="AD177" s="43" t="str" cm="1">
        <f t="array" aca="1" ref="AD177" ca="1">IFERROR(_xlfn.SINGLE(INDEX(Data!$A$1:AE$1009,_xlfn.AGGREGATE(15,6,(OFFSET(Data!$A$1,0,MATCH(AD$6,Data!$1:$1,0)-1,1000,1)=IF(AD$7="","Yes",AD$7))/(OFFSET(Data!$A$1,0,MATCH(AD$6,Data!$1:$1,0)-1,1000,1)=IF(AD$7="","Yes",AD$7))*ROW(Data!$C$1:$C$1009),ROW(AD177)-ROW(AD$7)),1)),"")</f>
        <v/>
      </c>
      <c r="AE177" s="43" t="str">
        <f ca="1">IF(AF177="","",IF(INDEX(Data!$BR:$BR,MATCH(AF177,Data!$A:$A,0),1)=0,"",INDEX(Data!$BR:$BR,MATCH(AF177,Data!$A:$A,0),1)))</f>
        <v/>
      </c>
      <c r="AF177" s="43" t="str" cm="1">
        <f t="array" aca="1" ref="AF177" ca="1">IFERROR(_xlfn.SINGLE(INDEX(Data!$A$1:AM$1009,_xlfn.AGGREGATE(15,6,(OFFSET(Data!$A$1,0,MATCH(AF$6,Data!$1:$1,0)-1,1000,1)=IF(AF$7="","Yes",AF$7))/(OFFSET(Data!$A$1,0,MATCH(AF$6,Data!$1:$1,0)-1,1000,1)=IF(AF$7="","Yes",AF$7))*ROW(Data!$C$1:$C$1009),ROW(AF177)-ROW(AF$7)),1)),"")</f>
        <v/>
      </c>
      <c r="AG177" s="43" t="str">
        <f ca="1">IF(AH177="","",IF(INDEX(Data!$BR:$BR,MATCH(AH177,Data!$A:$A,0),1)=0,"",INDEX(Data!$BR:$BR,MATCH(AH177,Data!$A:$A,0),1)))</f>
        <v/>
      </c>
      <c r="AH177" s="43" t="str" cm="1">
        <f t="array" aca="1" ref="AH177" ca="1">IFERROR(_xlfn.SINGLE(INDEX(Data!$A$1:AO$1009,_xlfn.AGGREGATE(15,6,(OFFSET(Data!$A$1,0,MATCH(AH$6,Data!$1:$1,0)-1,1000,1)=IF(AH$7="","Yes",AH$7))/(OFFSET(Data!$A$1,0,MATCH(AH$6,Data!$1:$1,0)-1,1000,1)=IF(AH$7="","Yes",AH$7))*ROW(Data!$C$1:$C$1009),ROW(AH177)-ROW(AH$7)),1)),"")</f>
        <v/>
      </c>
      <c r="AI177" s="43" t="str">
        <f ca="1">IF(AJ177="","",IF(INDEX(Data!$BR:$BR,MATCH(AJ177,Data!$A:$A,0),1)=0,"",INDEX(Data!$BR:$BR,MATCH(AJ177,Data!$A:$A,0),1)))</f>
        <v/>
      </c>
      <c r="AJ177" s="43" t="str" cm="1">
        <f t="array" aca="1" ref="AJ177" ca="1">IFERROR(_xlfn.SINGLE(INDEX(Data!$A$1:AQ$1009,_xlfn.AGGREGATE(15,6,(OFFSET(Data!$A$1,0,MATCH(AJ$6,Data!$1:$1,0)-1,1000,1)=IF(AJ$7="","Yes",AJ$7))/(OFFSET(Data!$A$1,0,MATCH(AJ$6,Data!$1:$1,0)-1,1000,1)=IF(AJ$7="","Yes",AJ$7))*ROW(Data!$C$1:$C$1009),ROW(AJ177)-ROW(AJ$7)),1)),"")</f>
        <v/>
      </c>
      <c r="AK177" s="43" t="str">
        <f ca="1">IF(AL177="","",IF(INDEX(Data!$BR:$BR,MATCH(AL177,Data!$A:$A,0),1)=0,"",INDEX(Data!$BR:$BR,MATCH(AL177,Data!$A:$A,0),1)))</f>
        <v/>
      </c>
      <c r="AL177" s="43" t="str" cm="1">
        <f t="array" aca="1" ref="AL177" ca="1">IFERROR(_xlfn.SINGLE(INDEX(Data!$A$1:AS$1009,_xlfn.AGGREGATE(15,6,(OFFSET(Data!$A$1,0,MATCH(AL$6,Data!$1:$1,0)-1,1000,1)=IF(AL$7="","Yes",AL$7))/(OFFSET(Data!$A$1,0,MATCH(AL$6,Data!$1:$1,0)-1,1000,1)=IF(AL$7="","Yes",AL$7))*ROW(Data!$C$1:$C$1009),ROW(AL177)-ROW(AL$7)),1)),"")</f>
        <v/>
      </c>
      <c r="AM177" s="43" t="str">
        <f ca="1">IF(AN177="","",IF(INDEX(Data!$BR:$BR,MATCH(AN177,Data!$A:$A,0),1)=0,"",INDEX(Data!$BR:$BR,MATCH(AN177,Data!$A:$A,0),1)))</f>
        <v/>
      </c>
      <c r="AN177" s="43" t="str" cm="1">
        <f t="array" aca="1" ref="AN177" ca="1">IFERROR(_xlfn.SINGLE(INDEX(Data!$A$1:AU$1009,_xlfn.AGGREGATE(15,6,(OFFSET(Data!$A$1,0,MATCH(AN$6,Data!$1:$1,0)-1,1000,1)=IF(AN$7="","Yes",AN$7))/(OFFSET(Data!$A$1,0,MATCH(AN$6,Data!$1:$1,0)-1,1000,1)=IF(AN$7="","Yes",AN$7))*ROW(Data!$C$1:$C$1009),ROW(AN177)-ROW(AN$7)),1)),"")</f>
        <v/>
      </c>
    </row>
    <row r="178" spans="1:40" x14ac:dyDescent="0.4">
      <c r="A178" s="43" t="str">
        <f ca="1">IF(B178="","",IF(INDEX(Data!$BR:$BR,MATCH(B178,Data!$A:$A,0),1)=0,"",INDEX(Data!$BR:$BR,MATCH(B178,Data!$A:$A,0),1)))</f>
        <v/>
      </c>
      <c r="B178" s="43" t="str" cm="1">
        <f t="array" aca="1" ref="B178" ca="1">IFERROR(_xlfn.SINGLE(INDEX(Data!A$1:$A$1007,_xlfn.AGGREGATE(15,6,(OFFSET(Data!$A$1,0,MATCH(B$6,Data!$1:$1,0)-1,1000,1)=IF(B$7="","Yes",B$7))/(OFFSET(Data!$A$1,0,MATCH(B$6,Data!$1:$1,0)-1,1000,1)=IF(B$7="","Yes",B$7))*ROW(Data!$C$1:$C$1007),ROW(B178)-ROW(B$7)),1)),"")</f>
        <v/>
      </c>
      <c r="C178" s="43" t="str">
        <f ca="1">IF(D178="","",IF(INDEX(Data!$BR:$BR,MATCH(D178,Data!$A:$A,0),1)=0,"",INDEX(Data!$BR:$BR,MATCH(D178,Data!$A:$A,0),1)))</f>
        <v/>
      </c>
      <c r="D178" s="43" t="str" cm="1">
        <f t="array" aca="1" ref="D178" ca="1">IFERROR(_xlfn.SINGLE(INDEX(Data!$A$1:C$1007,_xlfn.AGGREGATE(15,6,(OFFSET(Data!$A$1,0,MATCH(D$6,Data!$1:$1,0)-1,1000,1)=IF(D$7="","Yes",D$7))/(OFFSET(Data!$A$1,0,MATCH(D$6,Data!$1:$1,0)-1,1000,1)=IF(D$7="","Yes",D$7))*ROW(Data!$C$1:$C$1007),ROW(D178)-ROW(D$7)),1)),"")</f>
        <v/>
      </c>
      <c r="E178" s="43" t="str">
        <f ca="1">IF(F178="","",IF(INDEX(Data!$BR:$BR,MATCH(F178,Data!$A:$A,0),1)=0,"",INDEX(Data!$BR:$BR,MATCH(F178,Data!$A:$A,0),1)))</f>
        <v/>
      </c>
      <c r="F178" s="43" t="str" cm="1">
        <f t="array" aca="1" ref="F178" ca="1">IFERROR(_xlfn.SINGLE(INDEX(Data!$A$1:E$1009,_xlfn.AGGREGATE(15,6,(OFFSET(Data!$A$1,0,MATCH(F$6,Data!$1:$1,0)-1,1000,1)=IF(F$7="","Yes",F$7))/(OFFSET(Data!$A$1,0,MATCH(F$6,Data!$1:$1,0)-1,1000,1)=IF(F$7="","Yes",F$7))*ROW(Data!$C$1:$C$1009),ROW(F178)-ROW(F$7)),1)),"")</f>
        <v/>
      </c>
      <c r="G178" s="43" t="str">
        <f ca="1">IF(H178="","",IF(INDEX(Data!$BR:$BR,MATCH(H178,Data!$A:$A,0),1)=0,"",INDEX(Data!$BR:$BR,MATCH(H178,Data!$A:$A,0),1)))</f>
        <v/>
      </c>
      <c r="H178" s="43" t="str" cm="1">
        <f t="array" aca="1" ref="H178" ca="1">IFERROR(_xlfn.SINGLE(INDEX(Data!$A$1:G$1009,_xlfn.AGGREGATE(15,6,(OFFSET(Data!$A$1,0,MATCH(H$6,Data!$1:$1,0)-1,1000,1)=IF(H$7="","Yes",H$7))/(OFFSET(Data!$A$1,0,MATCH(H$6,Data!$1:$1,0)-1,1000,1)=IF(H$7="","Yes",H$7))*ROW(Data!$C$1:$C$1009),ROW(H178)-ROW(H$7)),1)),"")</f>
        <v/>
      </c>
      <c r="I178" s="43" t="str">
        <f ca="1">IF(J178="","",IF(INDEX(Data!$BR:$BR,MATCH(J178,Data!$A:$A,0),1)=0,"",INDEX(Data!$BR:$BR,MATCH(J178,Data!$A:$A,0),1)))</f>
        <v/>
      </c>
      <c r="J178" s="43" t="str" cm="1">
        <f t="array" aca="1" ref="J178" ca="1">IFERROR(_xlfn.SINGLE(INDEX(Data!$A$1:J$1009,_xlfn.AGGREGATE(15,6,(OFFSET(Data!$A$1,0,MATCH(J$6,Data!$1:$1,0)-1,1000,1)=IF(J$7="","Yes",J$7))/(OFFSET(Data!$A$1,0,MATCH(J$6,Data!$1:$1,0)-1,1000,1)=IF(J$7="","Yes",J$7))*ROW(Data!$C$1:$C$1009),ROW(J178)-ROW(J$7)),1)),"")</f>
        <v/>
      </c>
      <c r="K178" s="43" t="str">
        <f ca="1">IF(L178="","",IF(INDEX(Data!$BR:$BR,MATCH(L178,Data!$A:$A,0),1)=0,"",INDEX(Data!$BR:$BR,MATCH(L178,Data!$A:$A,0),1)))</f>
        <v/>
      </c>
      <c r="L178" s="43" t="str" cm="1">
        <f t="array" aca="1" ref="L178" ca="1">IFERROR(_xlfn.SINGLE(INDEX(Data!$A$1:L$1009,_xlfn.AGGREGATE(15,6,(OFFSET(Data!$A$1,0,MATCH(L$6,Data!$1:$1,0)-1,1000,1)=IF(L$7="","Yes",L$7))/(OFFSET(Data!$A$1,0,MATCH(L$6,Data!$1:$1,0)-1,1000,1)=IF(L$7="","Yes",L$7))*ROW(Data!$C$1:$C$1009),ROW(L178)-ROW(L$7)),1)),"")</f>
        <v/>
      </c>
      <c r="M178" s="43" t="str">
        <f ca="1">IF(N178="","",IF(INDEX(Data!$BR:$BR,MATCH(N178,Data!$A:$A,0),1)=0,"",INDEX(Data!$BR:$BR,MATCH(N178,Data!$A:$A,0),1)))</f>
        <v/>
      </c>
      <c r="N178" s="43" t="str" cm="1">
        <f t="array" aca="1" ref="N178" ca="1">IFERROR(_xlfn.SINGLE(INDEX(Data!$A$1:N$1009,_xlfn.AGGREGATE(15,6,(OFFSET(Data!$A$1,0,MATCH(N$6,Data!$1:$1,0)-1,1000,1)=IF(N$7="","Yes",N$7))/(OFFSET(Data!$A$1,0,MATCH(N$6,Data!$1:$1,0)-1,1000,1)=IF(N$7="","Yes",N$7))*ROW(Data!$C$1:$C$1009),ROW(N178)-ROW(N$7)),1)),"")</f>
        <v/>
      </c>
      <c r="O178" s="43" t="str">
        <f ca="1">IF(P178="","",IF(INDEX(Data!$BR:$BR,MATCH(P178,Data!$A:$A,0),1)=0,"",INDEX(Data!$BR:$BR,MATCH(P178,Data!$A:$A,0),1)))</f>
        <v/>
      </c>
      <c r="P178" s="43" t="str" cm="1">
        <f t="array" aca="1" ref="P178" ca="1">IFERROR(_xlfn.SINGLE(INDEX(Data!$A$1:Q$1009,_xlfn.AGGREGATE(15,6,(OFFSET(Data!$A$1,0,MATCH(P$6,Data!$1:$1,0)-1,1000,1)=IF(P$7="","Yes",P$7))/(OFFSET(Data!$A$1,0,MATCH(P$6,Data!$1:$1,0)-1,1000,1)=IF(P$7="","Yes",P$7))*ROW(Data!$C$1:$C$1009),ROW(P178)-ROW(P$7)),1)),"")</f>
        <v/>
      </c>
      <c r="Q178" s="43" t="str">
        <f ca="1">IF(R178="","",IF(INDEX(Data!$BR:$BR,MATCH(R178,Data!$A:$A,0),1)=0,"",INDEX(Data!$BR:$BR,MATCH(R178,Data!$A:$A,0),1)))</f>
        <v/>
      </c>
      <c r="R178" s="43" t="str" cm="1">
        <f t="array" aca="1" ref="R178" ca="1">IFERROR(_xlfn.SINGLE(INDEX(Data!$A$1:R$1009,_xlfn.AGGREGATE(15,6,(OFFSET(Data!$A$1,0,MATCH(R$6,Data!$1:$1,0)-1,1000,1)=IF(R$7="","Yes",R$7))/(OFFSET(Data!$A$1,0,MATCH(R$6,Data!$1:$1,0)-1,1000,1)=IF(R$7="","Yes",R$7))*ROW(Data!$C$1:$C$1009),ROW(R178)-ROW(R$7)),1)),"")</f>
        <v/>
      </c>
      <c r="S178" s="43" t="str">
        <f ca="1">IF(T178="","",IF(INDEX(Data!$BR:$BR,MATCH(T178,Data!$A:$A,0),1)=0,"",INDEX(Data!$BR:$BR,MATCH(T178,Data!$A:$A,0),1)))</f>
        <v/>
      </c>
      <c r="T178" s="43" t="str" cm="1">
        <f t="array" aca="1" ref="T178" ca="1">IFERROR(_xlfn.SINGLE(INDEX(Data!$A$1:S$1009,_xlfn.AGGREGATE(15,6,(OFFSET(Data!$A$1,0,MATCH(T$6,Data!$1:$1,0)-1,1000,1)=IF(T$7="","Yes",T$7))/(OFFSET(Data!$A$1,0,MATCH(T$6,Data!$1:$1,0)-1,1000,1)=IF(T$7="","Yes",T$7))*ROW(Data!$C$1:$C$1009),ROW(T178)-ROW(T$7)),1)),"")</f>
        <v/>
      </c>
      <c r="U178" s="43" t="str">
        <f ca="1">IF(V178="","",IF(INDEX(Data!$BR:$BR,MATCH(V178,Data!$A:$A,0),1)=0,"",INDEX(Data!$BR:$BR,MATCH(V178,Data!$A:$A,0),1)))</f>
        <v/>
      </c>
      <c r="V178" s="43" t="str" cm="1">
        <f t="array" aca="1" ref="V178" ca="1">IFERROR(_xlfn.SINGLE(INDEX(Data!$A$1:T$1009,_xlfn.AGGREGATE(15,6,(OFFSET(Data!$A$1,0,MATCH(V$6,Data!$1:$1,0)-1,1000,1)=IF(V$7="","Yes",V$7))/(OFFSET(Data!$A$1,0,MATCH(V$6,Data!$1:$1,0)-1,1000,1)=IF(V$7="","Yes",V$7))*ROW(Data!$C$1:$C$1009),ROW(V178)-ROW(V$7)),1)),"")</f>
        <v/>
      </c>
      <c r="W178" s="43" t="str">
        <f ca="1">IF(X178="","",IF(INDEX(Data!$BR:$BR,MATCH(X178,Data!$A:$A,0),1)=0,"",INDEX(Data!$BR:$BR,MATCH(X178,Data!$A:$A,0),1)))</f>
        <v/>
      </c>
      <c r="X178" s="43" t="str" cm="1">
        <f t="array" aca="1" ref="X178" ca="1">IFERROR(_xlfn.SINGLE(INDEX(Data!$A$1:Y$1009,_xlfn.AGGREGATE(15,6,(OFFSET(Data!$A$1,0,MATCH(X$6,Data!$1:$1,0)-1,1000,1)=IF(X$7="","Yes",X$7))/(OFFSET(Data!$A$1,0,MATCH(X$6,Data!$1:$1,0)-1,1000,1)=IF(X$7="","Yes",X$7))*ROW(Data!$C$1:$C$1009),ROW(X178)-ROW(X$7)),1)),"")</f>
        <v/>
      </c>
      <c r="Y178" s="43" t="str">
        <f ca="1">IF(Z178="","",IF(INDEX(Data!$BR:$BR,MATCH(Z178,Data!$A:$A,0),1)=0,"",INDEX(Data!$BR:$BR,MATCH(Z178,Data!$A:$A,0),1)))</f>
        <v/>
      </c>
      <c r="Z178" s="43" t="str" cm="1">
        <f t="array" aca="1" ref="Z178" ca="1">IFERROR(_xlfn.SINGLE(INDEX(Data!$A$1:AA$1009,_xlfn.AGGREGATE(15,6,(OFFSET(Data!$A$1,0,MATCH(Z$6,Data!$1:$1,0)-1,1000,1)=IF(Z$7="","Yes",Z$7))/(OFFSET(Data!$A$1,0,MATCH(Z$6,Data!$1:$1,0)-1,1000,1)=IF(Z$7="","Yes",Z$7))*ROW(Data!$C$1:$C$1009),ROW(Z178)-ROW(Z$7)),1)),"")</f>
        <v/>
      </c>
      <c r="AA178" s="43" t="str">
        <f ca="1">IF(AB178="","",IF(INDEX(Data!$BR:$BR,MATCH(AB178,Data!$A:$A,0),1)=0,"",INDEX(Data!$BR:$BR,MATCH(AB178,Data!$A:$A,0),1)))</f>
        <v/>
      </c>
      <c r="AB178" s="43" t="str" cm="1">
        <f t="array" aca="1" ref="AB178" ca="1">IFERROR(_xlfn.SINGLE(INDEX(Data!$A$1:AC$1009,_xlfn.AGGREGATE(15,6,(OFFSET(Data!$A$1,0,MATCH(AB$6,Data!$1:$1,0)-1,1000,1)=IF(AB$7="","Yes",AB$7))/(OFFSET(Data!$A$1,0,MATCH(AB$6,Data!$1:$1,0)-1,1000,1)=IF(AB$7="","Yes",AB$7))*ROW(Data!$C$1:$C$1009),ROW(AB178)-ROW(AB$7)),1)),"")</f>
        <v/>
      </c>
      <c r="AC178" s="43" t="str">
        <f ca="1">IF(AD178="","",IF(INDEX(Data!$BR:$BR,MATCH(AD178,Data!$A:$A,0),1)=0,"",INDEX(Data!$BR:$BR,MATCH(AD178,Data!$A:$A,0),1)))</f>
        <v/>
      </c>
      <c r="AD178" s="43" t="str" cm="1">
        <f t="array" aca="1" ref="AD178" ca="1">IFERROR(_xlfn.SINGLE(INDEX(Data!$A$1:AE$1009,_xlfn.AGGREGATE(15,6,(OFFSET(Data!$A$1,0,MATCH(AD$6,Data!$1:$1,0)-1,1000,1)=IF(AD$7="","Yes",AD$7))/(OFFSET(Data!$A$1,0,MATCH(AD$6,Data!$1:$1,0)-1,1000,1)=IF(AD$7="","Yes",AD$7))*ROW(Data!$C$1:$C$1009),ROW(AD178)-ROW(AD$7)),1)),"")</f>
        <v/>
      </c>
      <c r="AE178" s="43" t="str">
        <f ca="1">IF(AF178="","",IF(INDEX(Data!$BR:$BR,MATCH(AF178,Data!$A:$A,0),1)=0,"",INDEX(Data!$BR:$BR,MATCH(AF178,Data!$A:$A,0),1)))</f>
        <v/>
      </c>
      <c r="AF178" s="43" t="str" cm="1">
        <f t="array" aca="1" ref="AF178" ca="1">IFERROR(_xlfn.SINGLE(INDEX(Data!$A$1:AM$1009,_xlfn.AGGREGATE(15,6,(OFFSET(Data!$A$1,0,MATCH(AF$6,Data!$1:$1,0)-1,1000,1)=IF(AF$7="","Yes",AF$7))/(OFFSET(Data!$A$1,0,MATCH(AF$6,Data!$1:$1,0)-1,1000,1)=IF(AF$7="","Yes",AF$7))*ROW(Data!$C$1:$C$1009),ROW(AF178)-ROW(AF$7)),1)),"")</f>
        <v/>
      </c>
      <c r="AG178" s="43" t="str">
        <f ca="1">IF(AH178="","",IF(INDEX(Data!$BR:$BR,MATCH(AH178,Data!$A:$A,0),1)=0,"",INDEX(Data!$BR:$BR,MATCH(AH178,Data!$A:$A,0),1)))</f>
        <v/>
      </c>
      <c r="AH178" s="43" t="str" cm="1">
        <f t="array" aca="1" ref="AH178" ca="1">IFERROR(_xlfn.SINGLE(INDEX(Data!$A$1:AO$1009,_xlfn.AGGREGATE(15,6,(OFFSET(Data!$A$1,0,MATCH(AH$6,Data!$1:$1,0)-1,1000,1)=IF(AH$7="","Yes",AH$7))/(OFFSET(Data!$A$1,0,MATCH(AH$6,Data!$1:$1,0)-1,1000,1)=IF(AH$7="","Yes",AH$7))*ROW(Data!$C$1:$C$1009),ROW(AH178)-ROW(AH$7)),1)),"")</f>
        <v/>
      </c>
      <c r="AI178" s="43" t="str">
        <f ca="1">IF(AJ178="","",IF(INDEX(Data!$BR:$BR,MATCH(AJ178,Data!$A:$A,0),1)=0,"",INDEX(Data!$BR:$BR,MATCH(AJ178,Data!$A:$A,0),1)))</f>
        <v/>
      </c>
      <c r="AJ178" s="43" t="str" cm="1">
        <f t="array" aca="1" ref="AJ178" ca="1">IFERROR(_xlfn.SINGLE(INDEX(Data!$A$1:AQ$1009,_xlfn.AGGREGATE(15,6,(OFFSET(Data!$A$1,0,MATCH(AJ$6,Data!$1:$1,0)-1,1000,1)=IF(AJ$7="","Yes",AJ$7))/(OFFSET(Data!$A$1,0,MATCH(AJ$6,Data!$1:$1,0)-1,1000,1)=IF(AJ$7="","Yes",AJ$7))*ROW(Data!$C$1:$C$1009),ROW(AJ178)-ROW(AJ$7)),1)),"")</f>
        <v/>
      </c>
      <c r="AK178" s="43" t="str">
        <f ca="1">IF(AL178="","",IF(INDEX(Data!$BR:$BR,MATCH(AL178,Data!$A:$A,0),1)=0,"",INDEX(Data!$BR:$BR,MATCH(AL178,Data!$A:$A,0),1)))</f>
        <v/>
      </c>
      <c r="AL178" s="43" t="str" cm="1">
        <f t="array" aca="1" ref="AL178" ca="1">IFERROR(_xlfn.SINGLE(INDEX(Data!$A$1:AS$1009,_xlfn.AGGREGATE(15,6,(OFFSET(Data!$A$1,0,MATCH(AL$6,Data!$1:$1,0)-1,1000,1)=IF(AL$7="","Yes",AL$7))/(OFFSET(Data!$A$1,0,MATCH(AL$6,Data!$1:$1,0)-1,1000,1)=IF(AL$7="","Yes",AL$7))*ROW(Data!$C$1:$C$1009),ROW(AL178)-ROW(AL$7)),1)),"")</f>
        <v/>
      </c>
      <c r="AM178" s="43" t="str">
        <f ca="1">IF(AN178="","",IF(INDEX(Data!$BR:$BR,MATCH(AN178,Data!$A:$A,0),1)=0,"",INDEX(Data!$BR:$BR,MATCH(AN178,Data!$A:$A,0),1)))</f>
        <v/>
      </c>
      <c r="AN178" s="43" t="str" cm="1">
        <f t="array" aca="1" ref="AN178" ca="1">IFERROR(_xlfn.SINGLE(INDEX(Data!$A$1:AU$1009,_xlfn.AGGREGATE(15,6,(OFFSET(Data!$A$1,0,MATCH(AN$6,Data!$1:$1,0)-1,1000,1)=IF(AN$7="","Yes",AN$7))/(OFFSET(Data!$A$1,0,MATCH(AN$6,Data!$1:$1,0)-1,1000,1)=IF(AN$7="","Yes",AN$7))*ROW(Data!$C$1:$C$1009),ROW(AN178)-ROW(AN$7)),1)),"")</f>
        <v/>
      </c>
    </row>
    <row r="179" spans="1:40" x14ac:dyDescent="0.4">
      <c r="A179" s="43" t="str">
        <f ca="1">IF(B179="","",IF(INDEX(Data!$BR:$BR,MATCH(B179,Data!$A:$A,0),1)=0,"",INDEX(Data!$BR:$BR,MATCH(B179,Data!$A:$A,0),1)))</f>
        <v/>
      </c>
      <c r="B179" s="43" t="str" cm="1">
        <f t="array" aca="1" ref="B179" ca="1">IFERROR(_xlfn.SINGLE(INDEX(Data!A$1:$A$1007,_xlfn.AGGREGATE(15,6,(OFFSET(Data!$A$1,0,MATCH(B$6,Data!$1:$1,0)-1,1000,1)=IF(B$7="","Yes",B$7))/(OFFSET(Data!$A$1,0,MATCH(B$6,Data!$1:$1,0)-1,1000,1)=IF(B$7="","Yes",B$7))*ROW(Data!$C$1:$C$1007),ROW(B179)-ROW(B$7)),1)),"")</f>
        <v/>
      </c>
      <c r="C179" s="43" t="str">
        <f ca="1">IF(D179="","",IF(INDEX(Data!$BR:$BR,MATCH(D179,Data!$A:$A,0),1)=0,"",INDEX(Data!$BR:$BR,MATCH(D179,Data!$A:$A,0),1)))</f>
        <v/>
      </c>
      <c r="D179" s="43" t="str" cm="1">
        <f t="array" aca="1" ref="D179" ca="1">IFERROR(_xlfn.SINGLE(INDEX(Data!$A$1:C$1007,_xlfn.AGGREGATE(15,6,(OFFSET(Data!$A$1,0,MATCH(D$6,Data!$1:$1,0)-1,1000,1)=IF(D$7="","Yes",D$7))/(OFFSET(Data!$A$1,0,MATCH(D$6,Data!$1:$1,0)-1,1000,1)=IF(D$7="","Yes",D$7))*ROW(Data!$C$1:$C$1007),ROW(D179)-ROW(D$7)),1)),"")</f>
        <v/>
      </c>
      <c r="E179" s="43" t="str">
        <f ca="1">IF(F179="","",IF(INDEX(Data!$BR:$BR,MATCH(F179,Data!$A:$A,0),1)=0,"",INDEX(Data!$BR:$BR,MATCH(F179,Data!$A:$A,0),1)))</f>
        <v/>
      </c>
      <c r="F179" s="43" t="str" cm="1">
        <f t="array" aca="1" ref="F179" ca="1">IFERROR(_xlfn.SINGLE(INDEX(Data!$A$1:E$1009,_xlfn.AGGREGATE(15,6,(OFFSET(Data!$A$1,0,MATCH(F$6,Data!$1:$1,0)-1,1000,1)=IF(F$7="","Yes",F$7))/(OFFSET(Data!$A$1,0,MATCH(F$6,Data!$1:$1,0)-1,1000,1)=IF(F$7="","Yes",F$7))*ROW(Data!$C$1:$C$1009),ROW(F179)-ROW(F$7)),1)),"")</f>
        <v/>
      </c>
      <c r="G179" s="43" t="str">
        <f ca="1">IF(H179="","",IF(INDEX(Data!$BR:$BR,MATCH(H179,Data!$A:$A,0),1)=0,"",INDEX(Data!$BR:$BR,MATCH(H179,Data!$A:$A,0),1)))</f>
        <v/>
      </c>
      <c r="H179" s="43" t="str" cm="1">
        <f t="array" aca="1" ref="H179" ca="1">IFERROR(_xlfn.SINGLE(INDEX(Data!$A$1:G$1009,_xlfn.AGGREGATE(15,6,(OFFSET(Data!$A$1,0,MATCH(H$6,Data!$1:$1,0)-1,1000,1)=IF(H$7="","Yes",H$7))/(OFFSET(Data!$A$1,0,MATCH(H$6,Data!$1:$1,0)-1,1000,1)=IF(H$7="","Yes",H$7))*ROW(Data!$C$1:$C$1009),ROW(H179)-ROW(H$7)),1)),"")</f>
        <v/>
      </c>
      <c r="I179" s="43" t="str">
        <f ca="1">IF(J179="","",IF(INDEX(Data!$BR:$BR,MATCH(J179,Data!$A:$A,0),1)=0,"",INDEX(Data!$BR:$BR,MATCH(J179,Data!$A:$A,0),1)))</f>
        <v/>
      </c>
      <c r="J179" s="43" t="str" cm="1">
        <f t="array" aca="1" ref="J179" ca="1">IFERROR(_xlfn.SINGLE(INDEX(Data!$A$1:J$1009,_xlfn.AGGREGATE(15,6,(OFFSET(Data!$A$1,0,MATCH(J$6,Data!$1:$1,0)-1,1000,1)=IF(J$7="","Yes",J$7))/(OFFSET(Data!$A$1,0,MATCH(J$6,Data!$1:$1,0)-1,1000,1)=IF(J$7="","Yes",J$7))*ROW(Data!$C$1:$C$1009),ROW(J179)-ROW(J$7)),1)),"")</f>
        <v/>
      </c>
      <c r="K179" s="43" t="str">
        <f ca="1">IF(L179="","",IF(INDEX(Data!$BR:$BR,MATCH(L179,Data!$A:$A,0),1)=0,"",INDEX(Data!$BR:$BR,MATCH(L179,Data!$A:$A,0),1)))</f>
        <v/>
      </c>
      <c r="L179" s="43" t="str" cm="1">
        <f t="array" aca="1" ref="L179" ca="1">IFERROR(_xlfn.SINGLE(INDEX(Data!$A$1:L$1009,_xlfn.AGGREGATE(15,6,(OFFSET(Data!$A$1,0,MATCH(L$6,Data!$1:$1,0)-1,1000,1)=IF(L$7="","Yes",L$7))/(OFFSET(Data!$A$1,0,MATCH(L$6,Data!$1:$1,0)-1,1000,1)=IF(L$7="","Yes",L$7))*ROW(Data!$C$1:$C$1009),ROW(L179)-ROW(L$7)),1)),"")</f>
        <v/>
      </c>
      <c r="M179" s="43" t="str">
        <f ca="1">IF(N179="","",IF(INDEX(Data!$BR:$BR,MATCH(N179,Data!$A:$A,0),1)=0,"",INDEX(Data!$BR:$BR,MATCH(N179,Data!$A:$A,0),1)))</f>
        <v/>
      </c>
      <c r="N179" s="43" t="str" cm="1">
        <f t="array" aca="1" ref="N179" ca="1">IFERROR(_xlfn.SINGLE(INDEX(Data!$A$1:N$1009,_xlfn.AGGREGATE(15,6,(OFFSET(Data!$A$1,0,MATCH(N$6,Data!$1:$1,0)-1,1000,1)=IF(N$7="","Yes",N$7))/(OFFSET(Data!$A$1,0,MATCH(N$6,Data!$1:$1,0)-1,1000,1)=IF(N$7="","Yes",N$7))*ROW(Data!$C$1:$C$1009),ROW(N179)-ROW(N$7)),1)),"")</f>
        <v/>
      </c>
      <c r="O179" s="43" t="str">
        <f ca="1">IF(P179="","",IF(INDEX(Data!$BR:$BR,MATCH(P179,Data!$A:$A,0),1)=0,"",INDEX(Data!$BR:$BR,MATCH(P179,Data!$A:$A,0),1)))</f>
        <v/>
      </c>
      <c r="P179" s="43" t="str" cm="1">
        <f t="array" aca="1" ref="P179" ca="1">IFERROR(_xlfn.SINGLE(INDEX(Data!$A$1:Q$1009,_xlfn.AGGREGATE(15,6,(OFFSET(Data!$A$1,0,MATCH(P$6,Data!$1:$1,0)-1,1000,1)=IF(P$7="","Yes",P$7))/(OFFSET(Data!$A$1,0,MATCH(P$6,Data!$1:$1,0)-1,1000,1)=IF(P$7="","Yes",P$7))*ROW(Data!$C$1:$C$1009),ROW(P179)-ROW(P$7)),1)),"")</f>
        <v/>
      </c>
      <c r="Q179" s="43" t="str">
        <f ca="1">IF(R179="","",IF(INDEX(Data!$BR:$BR,MATCH(R179,Data!$A:$A,0),1)=0,"",INDEX(Data!$BR:$BR,MATCH(R179,Data!$A:$A,0),1)))</f>
        <v/>
      </c>
      <c r="R179" s="43" t="str" cm="1">
        <f t="array" aca="1" ref="R179" ca="1">IFERROR(_xlfn.SINGLE(INDEX(Data!$A$1:R$1009,_xlfn.AGGREGATE(15,6,(OFFSET(Data!$A$1,0,MATCH(R$6,Data!$1:$1,0)-1,1000,1)=IF(R$7="","Yes",R$7))/(OFFSET(Data!$A$1,0,MATCH(R$6,Data!$1:$1,0)-1,1000,1)=IF(R$7="","Yes",R$7))*ROW(Data!$C$1:$C$1009),ROW(R179)-ROW(R$7)),1)),"")</f>
        <v/>
      </c>
      <c r="S179" s="43" t="str">
        <f ca="1">IF(T179="","",IF(INDEX(Data!$BR:$BR,MATCH(T179,Data!$A:$A,0),1)=0,"",INDEX(Data!$BR:$BR,MATCH(T179,Data!$A:$A,0),1)))</f>
        <v/>
      </c>
      <c r="T179" s="43" t="str" cm="1">
        <f t="array" aca="1" ref="T179" ca="1">IFERROR(_xlfn.SINGLE(INDEX(Data!$A$1:S$1009,_xlfn.AGGREGATE(15,6,(OFFSET(Data!$A$1,0,MATCH(T$6,Data!$1:$1,0)-1,1000,1)=IF(T$7="","Yes",T$7))/(OFFSET(Data!$A$1,0,MATCH(T$6,Data!$1:$1,0)-1,1000,1)=IF(T$7="","Yes",T$7))*ROW(Data!$C$1:$C$1009),ROW(T179)-ROW(T$7)),1)),"")</f>
        <v/>
      </c>
      <c r="U179" s="43" t="str">
        <f ca="1">IF(V179="","",IF(INDEX(Data!$BR:$BR,MATCH(V179,Data!$A:$A,0),1)=0,"",INDEX(Data!$BR:$BR,MATCH(V179,Data!$A:$A,0),1)))</f>
        <v/>
      </c>
      <c r="V179" s="43" t="str" cm="1">
        <f t="array" aca="1" ref="V179" ca="1">IFERROR(_xlfn.SINGLE(INDEX(Data!$A$1:T$1009,_xlfn.AGGREGATE(15,6,(OFFSET(Data!$A$1,0,MATCH(V$6,Data!$1:$1,0)-1,1000,1)=IF(V$7="","Yes",V$7))/(OFFSET(Data!$A$1,0,MATCH(V$6,Data!$1:$1,0)-1,1000,1)=IF(V$7="","Yes",V$7))*ROW(Data!$C$1:$C$1009),ROW(V179)-ROW(V$7)),1)),"")</f>
        <v/>
      </c>
      <c r="W179" s="43" t="str">
        <f ca="1">IF(X179="","",IF(INDEX(Data!$BR:$BR,MATCH(X179,Data!$A:$A,0),1)=0,"",INDEX(Data!$BR:$BR,MATCH(X179,Data!$A:$A,0),1)))</f>
        <v/>
      </c>
      <c r="X179" s="43" t="str" cm="1">
        <f t="array" aca="1" ref="X179" ca="1">IFERROR(_xlfn.SINGLE(INDEX(Data!$A$1:Y$1009,_xlfn.AGGREGATE(15,6,(OFFSET(Data!$A$1,0,MATCH(X$6,Data!$1:$1,0)-1,1000,1)=IF(X$7="","Yes",X$7))/(OFFSET(Data!$A$1,0,MATCH(X$6,Data!$1:$1,0)-1,1000,1)=IF(X$7="","Yes",X$7))*ROW(Data!$C$1:$C$1009),ROW(X179)-ROW(X$7)),1)),"")</f>
        <v/>
      </c>
      <c r="Y179" s="43" t="str">
        <f ca="1">IF(Z179="","",IF(INDEX(Data!$BR:$BR,MATCH(Z179,Data!$A:$A,0),1)=0,"",INDEX(Data!$BR:$BR,MATCH(Z179,Data!$A:$A,0),1)))</f>
        <v/>
      </c>
      <c r="Z179" s="43" t="str" cm="1">
        <f t="array" aca="1" ref="Z179" ca="1">IFERROR(_xlfn.SINGLE(INDEX(Data!$A$1:AA$1009,_xlfn.AGGREGATE(15,6,(OFFSET(Data!$A$1,0,MATCH(Z$6,Data!$1:$1,0)-1,1000,1)=IF(Z$7="","Yes",Z$7))/(OFFSET(Data!$A$1,0,MATCH(Z$6,Data!$1:$1,0)-1,1000,1)=IF(Z$7="","Yes",Z$7))*ROW(Data!$C$1:$C$1009),ROW(Z179)-ROW(Z$7)),1)),"")</f>
        <v/>
      </c>
      <c r="AA179" s="43" t="str">
        <f ca="1">IF(AB179="","",IF(INDEX(Data!$BR:$BR,MATCH(AB179,Data!$A:$A,0),1)=0,"",INDEX(Data!$BR:$BR,MATCH(AB179,Data!$A:$A,0),1)))</f>
        <v/>
      </c>
      <c r="AB179" s="43" t="str" cm="1">
        <f t="array" aca="1" ref="AB179" ca="1">IFERROR(_xlfn.SINGLE(INDEX(Data!$A$1:AC$1009,_xlfn.AGGREGATE(15,6,(OFFSET(Data!$A$1,0,MATCH(AB$6,Data!$1:$1,0)-1,1000,1)=IF(AB$7="","Yes",AB$7))/(OFFSET(Data!$A$1,0,MATCH(AB$6,Data!$1:$1,0)-1,1000,1)=IF(AB$7="","Yes",AB$7))*ROW(Data!$C$1:$C$1009),ROW(AB179)-ROW(AB$7)),1)),"")</f>
        <v/>
      </c>
      <c r="AC179" s="43" t="str">
        <f ca="1">IF(AD179="","",IF(INDEX(Data!$BR:$BR,MATCH(AD179,Data!$A:$A,0),1)=0,"",INDEX(Data!$BR:$BR,MATCH(AD179,Data!$A:$A,0),1)))</f>
        <v/>
      </c>
      <c r="AD179" s="43" t="str" cm="1">
        <f t="array" aca="1" ref="AD179" ca="1">IFERROR(_xlfn.SINGLE(INDEX(Data!$A$1:AE$1009,_xlfn.AGGREGATE(15,6,(OFFSET(Data!$A$1,0,MATCH(AD$6,Data!$1:$1,0)-1,1000,1)=IF(AD$7="","Yes",AD$7))/(OFFSET(Data!$A$1,0,MATCH(AD$6,Data!$1:$1,0)-1,1000,1)=IF(AD$7="","Yes",AD$7))*ROW(Data!$C$1:$C$1009),ROW(AD179)-ROW(AD$7)),1)),"")</f>
        <v/>
      </c>
      <c r="AE179" s="43" t="str">
        <f ca="1">IF(AF179="","",IF(INDEX(Data!$BR:$BR,MATCH(AF179,Data!$A:$A,0),1)=0,"",INDEX(Data!$BR:$BR,MATCH(AF179,Data!$A:$A,0),1)))</f>
        <v/>
      </c>
      <c r="AF179" s="43" t="str" cm="1">
        <f t="array" aca="1" ref="AF179" ca="1">IFERROR(_xlfn.SINGLE(INDEX(Data!$A$1:AM$1009,_xlfn.AGGREGATE(15,6,(OFFSET(Data!$A$1,0,MATCH(AF$6,Data!$1:$1,0)-1,1000,1)=IF(AF$7="","Yes",AF$7))/(OFFSET(Data!$A$1,0,MATCH(AF$6,Data!$1:$1,0)-1,1000,1)=IF(AF$7="","Yes",AF$7))*ROW(Data!$C$1:$C$1009),ROW(AF179)-ROW(AF$7)),1)),"")</f>
        <v/>
      </c>
      <c r="AG179" s="43" t="str">
        <f ca="1">IF(AH179="","",IF(INDEX(Data!$BR:$BR,MATCH(AH179,Data!$A:$A,0),1)=0,"",INDEX(Data!$BR:$BR,MATCH(AH179,Data!$A:$A,0),1)))</f>
        <v/>
      </c>
      <c r="AH179" s="43" t="str" cm="1">
        <f t="array" aca="1" ref="AH179" ca="1">IFERROR(_xlfn.SINGLE(INDEX(Data!$A$1:AO$1009,_xlfn.AGGREGATE(15,6,(OFFSET(Data!$A$1,0,MATCH(AH$6,Data!$1:$1,0)-1,1000,1)=IF(AH$7="","Yes",AH$7))/(OFFSET(Data!$A$1,0,MATCH(AH$6,Data!$1:$1,0)-1,1000,1)=IF(AH$7="","Yes",AH$7))*ROW(Data!$C$1:$C$1009),ROW(AH179)-ROW(AH$7)),1)),"")</f>
        <v/>
      </c>
      <c r="AI179" s="43" t="str">
        <f ca="1">IF(AJ179="","",IF(INDEX(Data!$BR:$BR,MATCH(AJ179,Data!$A:$A,0),1)=0,"",INDEX(Data!$BR:$BR,MATCH(AJ179,Data!$A:$A,0),1)))</f>
        <v/>
      </c>
      <c r="AJ179" s="43" t="str" cm="1">
        <f t="array" aca="1" ref="AJ179" ca="1">IFERROR(_xlfn.SINGLE(INDEX(Data!$A$1:AQ$1009,_xlfn.AGGREGATE(15,6,(OFFSET(Data!$A$1,0,MATCH(AJ$6,Data!$1:$1,0)-1,1000,1)=IF(AJ$7="","Yes",AJ$7))/(OFFSET(Data!$A$1,0,MATCH(AJ$6,Data!$1:$1,0)-1,1000,1)=IF(AJ$7="","Yes",AJ$7))*ROW(Data!$C$1:$C$1009),ROW(AJ179)-ROW(AJ$7)),1)),"")</f>
        <v/>
      </c>
      <c r="AK179" s="43" t="str">
        <f ca="1">IF(AL179="","",IF(INDEX(Data!$BR:$BR,MATCH(AL179,Data!$A:$A,0),1)=0,"",INDEX(Data!$BR:$BR,MATCH(AL179,Data!$A:$A,0),1)))</f>
        <v/>
      </c>
      <c r="AL179" s="43" t="str" cm="1">
        <f t="array" aca="1" ref="AL179" ca="1">IFERROR(_xlfn.SINGLE(INDEX(Data!$A$1:AS$1009,_xlfn.AGGREGATE(15,6,(OFFSET(Data!$A$1,0,MATCH(AL$6,Data!$1:$1,0)-1,1000,1)=IF(AL$7="","Yes",AL$7))/(OFFSET(Data!$A$1,0,MATCH(AL$6,Data!$1:$1,0)-1,1000,1)=IF(AL$7="","Yes",AL$7))*ROW(Data!$C$1:$C$1009),ROW(AL179)-ROW(AL$7)),1)),"")</f>
        <v/>
      </c>
      <c r="AM179" s="43" t="str">
        <f ca="1">IF(AN179="","",IF(INDEX(Data!$BR:$BR,MATCH(AN179,Data!$A:$A,0),1)=0,"",INDEX(Data!$BR:$BR,MATCH(AN179,Data!$A:$A,0),1)))</f>
        <v/>
      </c>
      <c r="AN179" s="43" t="str" cm="1">
        <f t="array" aca="1" ref="AN179" ca="1">IFERROR(_xlfn.SINGLE(INDEX(Data!$A$1:AU$1009,_xlfn.AGGREGATE(15,6,(OFFSET(Data!$A$1,0,MATCH(AN$6,Data!$1:$1,0)-1,1000,1)=IF(AN$7="","Yes",AN$7))/(OFFSET(Data!$A$1,0,MATCH(AN$6,Data!$1:$1,0)-1,1000,1)=IF(AN$7="","Yes",AN$7))*ROW(Data!$C$1:$C$1009),ROW(AN179)-ROW(AN$7)),1)),"")</f>
        <v/>
      </c>
    </row>
    <row r="180" spans="1:40" x14ac:dyDescent="0.4">
      <c r="A180" s="43" t="str">
        <f ca="1">IF(B180="","",IF(INDEX(Data!$BR:$BR,MATCH(B180,Data!$A:$A,0),1)=0,"",INDEX(Data!$BR:$BR,MATCH(B180,Data!$A:$A,0),1)))</f>
        <v/>
      </c>
      <c r="B180" s="43" t="str" cm="1">
        <f t="array" aca="1" ref="B180" ca="1">IFERROR(_xlfn.SINGLE(INDEX(Data!A$1:$A$1007,_xlfn.AGGREGATE(15,6,(OFFSET(Data!$A$1,0,MATCH(B$6,Data!$1:$1,0)-1,1000,1)=IF(B$7="","Yes",B$7))/(OFFSET(Data!$A$1,0,MATCH(B$6,Data!$1:$1,0)-1,1000,1)=IF(B$7="","Yes",B$7))*ROW(Data!$C$1:$C$1007),ROW(B180)-ROW(B$7)),1)),"")</f>
        <v/>
      </c>
      <c r="C180" s="43" t="str">
        <f ca="1">IF(D180="","",IF(INDEX(Data!$BR:$BR,MATCH(D180,Data!$A:$A,0),1)=0,"",INDEX(Data!$BR:$BR,MATCH(D180,Data!$A:$A,0),1)))</f>
        <v/>
      </c>
      <c r="D180" s="43" t="str" cm="1">
        <f t="array" aca="1" ref="D180" ca="1">IFERROR(_xlfn.SINGLE(INDEX(Data!$A$1:C$1007,_xlfn.AGGREGATE(15,6,(OFFSET(Data!$A$1,0,MATCH(D$6,Data!$1:$1,0)-1,1000,1)=IF(D$7="","Yes",D$7))/(OFFSET(Data!$A$1,0,MATCH(D$6,Data!$1:$1,0)-1,1000,1)=IF(D$7="","Yes",D$7))*ROW(Data!$C$1:$C$1007),ROW(D180)-ROW(D$7)),1)),"")</f>
        <v/>
      </c>
      <c r="E180" s="43" t="str">
        <f ca="1">IF(F180="","",IF(INDEX(Data!$BR:$BR,MATCH(F180,Data!$A:$A,0),1)=0,"",INDEX(Data!$BR:$BR,MATCH(F180,Data!$A:$A,0),1)))</f>
        <v/>
      </c>
      <c r="F180" s="43" t="str" cm="1">
        <f t="array" aca="1" ref="F180" ca="1">IFERROR(_xlfn.SINGLE(INDEX(Data!$A$1:E$1009,_xlfn.AGGREGATE(15,6,(OFFSET(Data!$A$1,0,MATCH(F$6,Data!$1:$1,0)-1,1000,1)=IF(F$7="","Yes",F$7))/(OFFSET(Data!$A$1,0,MATCH(F$6,Data!$1:$1,0)-1,1000,1)=IF(F$7="","Yes",F$7))*ROW(Data!$C$1:$C$1009),ROW(F180)-ROW(F$7)),1)),"")</f>
        <v/>
      </c>
      <c r="G180" s="43" t="str">
        <f ca="1">IF(H180="","",IF(INDEX(Data!$BR:$BR,MATCH(H180,Data!$A:$A,0),1)=0,"",INDEX(Data!$BR:$BR,MATCH(H180,Data!$A:$A,0),1)))</f>
        <v/>
      </c>
      <c r="H180" s="43" t="str" cm="1">
        <f t="array" aca="1" ref="H180" ca="1">IFERROR(_xlfn.SINGLE(INDEX(Data!$A$1:G$1009,_xlfn.AGGREGATE(15,6,(OFFSET(Data!$A$1,0,MATCH(H$6,Data!$1:$1,0)-1,1000,1)=IF(H$7="","Yes",H$7))/(OFFSET(Data!$A$1,0,MATCH(H$6,Data!$1:$1,0)-1,1000,1)=IF(H$7="","Yes",H$7))*ROW(Data!$C$1:$C$1009),ROW(H180)-ROW(H$7)),1)),"")</f>
        <v/>
      </c>
      <c r="I180" s="43" t="str">
        <f ca="1">IF(J180="","",IF(INDEX(Data!$BR:$BR,MATCH(J180,Data!$A:$A,0),1)=0,"",INDEX(Data!$BR:$BR,MATCH(J180,Data!$A:$A,0),1)))</f>
        <v/>
      </c>
      <c r="J180" s="43" t="str" cm="1">
        <f t="array" aca="1" ref="J180" ca="1">IFERROR(_xlfn.SINGLE(INDEX(Data!$A$1:J$1009,_xlfn.AGGREGATE(15,6,(OFFSET(Data!$A$1,0,MATCH(J$6,Data!$1:$1,0)-1,1000,1)=IF(J$7="","Yes",J$7))/(OFFSET(Data!$A$1,0,MATCH(J$6,Data!$1:$1,0)-1,1000,1)=IF(J$7="","Yes",J$7))*ROW(Data!$C$1:$C$1009),ROW(J180)-ROW(J$7)),1)),"")</f>
        <v/>
      </c>
      <c r="K180" s="43" t="str">
        <f ca="1">IF(L180="","",IF(INDEX(Data!$BR:$BR,MATCH(L180,Data!$A:$A,0),1)=0,"",INDEX(Data!$BR:$BR,MATCH(L180,Data!$A:$A,0),1)))</f>
        <v/>
      </c>
      <c r="L180" s="43" t="str" cm="1">
        <f t="array" aca="1" ref="L180" ca="1">IFERROR(_xlfn.SINGLE(INDEX(Data!$A$1:L$1009,_xlfn.AGGREGATE(15,6,(OFFSET(Data!$A$1,0,MATCH(L$6,Data!$1:$1,0)-1,1000,1)=IF(L$7="","Yes",L$7))/(OFFSET(Data!$A$1,0,MATCH(L$6,Data!$1:$1,0)-1,1000,1)=IF(L$7="","Yes",L$7))*ROW(Data!$C$1:$C$1009),ROW(L180)-ROW(L$7)),1)),"")</f>
        <v/>
      </c>
      <c r="M180" s="43" t="str">
        <f ca="1">IF(N180="","",IF(INDEX(Data!$BR:$BR,MATCH(N180,Data!$A:$A,0),1)=0,"",INDEX(Data!$BR:$BR,MATCH(N180,Data!$A:$A,0),1)))</f>
        <v/>
      </c>
      <c r="N180" s="43" t="str" cm="1">
        <f t="array" aca="1" ref="N180" ca="1">IFERROR(_xlfn.SINGLE(INDEX(Data!$A$1:N$1009,_xlfn.AGGREGATE(15,6,(OFFSET(Data!$A$1,0,MATCH(N$6,Data!$1:$1,0)-1,1000,1)=IF(N$7="","Yes",N$7))/(OFFSET(Data!$A$1,0,MATCH(N$6,Data!$1:$1,0)-1,1000,1)=IF(N$7="","Yes",N$7))*ROW(Data!$C$1:$C$1009),ROW(N180)-ROW(N$7)),1)),"")</f>
        <v/>
      </c>
      <c r="O180" s="43" t="str">
        <f ca="1">IF(P180="","",IF(INDEX(Data!$BR:$BR,MATCH(P180,Data!$A:$A,0),1)=0,"",INDEX(Data!$BR:$BR,MATCH(P180,Data!$A:$A,0),1)))</f>
        <v/>
      </c>
      <c r="P180" s="43" t="str" cm="1">
        <f t="array" aca="1" ref="P180" ca="1">IFERROR(_xlfn.SINGLE(INDEX(Data!$A$1:Q$1009,_xlfn.AGGREGATE(15,6,(OFFSET(Data!$A$1,0,MATCH(P$6,Data!$1:$1,0)-1,1000,1)=IF(P$7="","Yes",P$7))/(OFFSET(Data!$A$1,0,MATCH(P$6,Data!$1:$1,0)-1,1000,1)=IF(P$7="","Yes",P$7))*ROW(Data!$C$1:$C$1009),ROW(P180)-ROW(P$7)),1)),"")</f>
        <v/>
      </c>
      <c r="Q180" s="43" t="str">
        <f ca="1">IF(R180="","",IF(INDEX(Data!$BR:$BR,MATCH(R180,Data!$A:$A,0),1)=0,"",INDEX(Data!$BR:$BR,MATCH(R180,Data!$A:$A,0),1)))</f>
        <v/>
      </c>
      <c r="R180" s="43" t="str" cm="1">
        <f t="array" aca="1" ref="R180" ca="1">IFERROR(_xlfn.SINGLE(INDEX(Data!$A$1:R$1009,_xlfn.AGGREGATE(15,6,(OFFSET(Data!$A$1,0,MATCH(R$6,Data!$1:$1,0)-1,1000,1)=IF(R$7="","Yes",R$7))/(OFFSET(Data!$A$1,0,MATCH(R$6,Data!$1:$1,0)-1,1000,1)=IF(R$7="","Yes",R$7))*ROW(Data!$C$1:$C$1009),ROW(R180)-ROW(R$7)),1)),"")</f>
        <v/>
      </c>
      <c r="S180" s="43" t="str">
        <f ca="1">IF(T180="","",IF(INDEX(Data!$BR:$BR,MATCH(T180,Data!$A:$A,0),1)=0,"",INDEX(Data!$BR:$BR,MATCH(T180,Data!$A:$A,0),1)))</f>
        <v/>
      </c>
      <c r="T180" s="43" t="str" cm="1">
        <f t="array" aca="1" ref="T180" ca="1">IFERROR(_xlfn.SINGLE(INDEX(Data!$A$1:S$1009,_xlfn.AGGREGATE(15,6,(OFFSET(Data!$A$1,0,MATCH(T$6,Data!$1:$1,0)-1,1000,1)=IF(T$7="","Yes",T$7))/(OFFSET(Data!$A$1,0,MATCH(T$6,Data!$1:$1,0)-1,1000,1)=IF(T$7="","Yes",T$7))*ROW(Data!$C$1:$C$1009),ROW(T180)-ROW(T$7)),1)),"")</f>
        <v/>
      </c>
      <c r="U180" s="43" t="str">
        <f ca="1">IF(V180="","",IF(INDEX(Data!$BR:$BR,MATCH(V180,Data!$A:$A,0),1)=0,"",INDEX(Data!$BR:$BR,MATCH(V180,Data!$A:$A,0),1)))</f>
        <v/>
      </c>
      <c r="V180" s="43" t="str" cm="1">
        <f t="array" aca="1" ref="V180" ca="1">IFERROR(_xlfn.SINGLE(INDEX(Data!$A$1:T$1009,_xlfn.AGGREGATE(15,6,(OFFSET(Data!$A$1,0,MATCH(V$6,Data!$1:$1,0)-1,1000,1)=IF(V$7="","Yes",V$7))/(OFFSET(Data!$A$1,0,MATCH(V$6,Data!$1:$1,0)-1,1000,1)=IF(V$7="","Yes",V$7))*ROW(Data!$C$1:$C$1009),ROW(V180)-ROW(V$7)),1)),"")</f>
        <v/>
      </c>
      <c r="W180" s="43" t="str">
        <f ca="1">IF(X180="","",IF(INDEX(Data!$BR:$BR,MATCH(X180,Data!$A:$A,0),1)=0,"",INDEX(Data!$BR:$BR,MATCH(X180,Data!$A:$A,0),1)))</f>
        <v/>
      </c>
      <c r="X180" s="43" t="str" cm="1">
        <f t="array" aca="1" ref="X180" ca="1">IFERROR(_xlfn.SINGLE(INDEX(Data!$A$1:Y$1009,_xlfn.AGGREGATE(15,6,(OFFSET(Data!$A$1,0,MATCH(X$6,Data!$1:$1,0)-1,1000,1)=IF(X$7="","Yes",X$7))/(OFFSET(Data!$A$1,0,MATCH(X$6,Data!$1:$1,0)-1,1000,1)=IF(X$7="","Yes",X$7))*ROW(Data!$C$1:$C$1009),ROW(X180)-ROW(X$7)),1)),"")</f>
        <v/>
      </c>
      <c r="Y180" s="43" t="str">
        <f ca="1">IF(Z180="","",IF(INDEX(Data!$BR:$BR,MATCH(Z180,Data!$A:$A,0),1)=0,"",INDEX(Data!$BR:$BR,MATCH(Z180,Data!$A:$A,0),1)))</f>
        <v/>
      </c>
      <c r="Z180" s="43" t="str" cm="1">
        <f t="array" aca="1" ref="Z180" ca="1">IFERROR(_xlfn.SINGLE(INDEX(Data!$A$1:AA$1009,_xlfn.AGGREGATE(15,6,(OFFSET(Data!$A$1,0,MATCH(Z$6,Data!$1:$1,0)-1,1000,1)=IF(Z$7="","Yes",Z$7))/(OFFSET(Data!$A$1,0,MATCH(Z$6,Data!$1:$1,0)-1,1000,1)=IF(Z$7="","Yes",Z$7))*ROW(Data!$C$1:$C$1009),ROW(Z180)-ROW(Z$7)),1)),"")</f>
        <v/>
      </c>
      <c r="AA180" s="43" t="str">
        <f ca="1">IF(AB180="","",IF(INDEX(Data!$BR:$BR,MATCH(AB180,Data!$A:$A,0),1)=0,"",INDEX(Data!$BR:$BR,MATCH(AB180,Data!$A:$A,0),1)))</f>
        <v/>
      </c>
      <c r="AB180" s="43" t="str" cm="1">
        <f t="array" aca="1" ref="AB180" ca="1">IFERROR(_xlfn.SINGLE(INDEX(Data!$A$1:AC$1009,_xlfn.AGGREGATE(15,6,(OFFSET(Data!$A$1,0,MATCH(AB$6,Data!$1:$1,0)-1,1000,1)=IF(AB$7="","Yes",AB$7))/(OFFSET(Data!$A$1,0,MATCH(AB$6,Data!$1:$1,0)-1,1000,1)=IF(AB$7="","Yes",AB$7))*ROW(Data!$C$1:$C$1009),ROW(AB180)-ROW(AB$7)),1)),"")</f>
        <v/>
      </c>
      <c r="AC180" s="43" t="str">
        <f ca="1">IF(AD180="","",IF(INDEX(Data!$BR:$BR,MATCH(AD180,Data!$A:$A,0),1)=0,"",INDEX(Data!$BR:$BR,MATCH(AD180,Data!$A:$A,0),1)))</f>
        <v/>
      </c>
      <c r="AD180" s="43" t="str" cm="1">
        <f t="array" aca="1" ref="AD180" ca="1">IFERROR(_xlfn.SINGLE(INDEX(Data!$A$1:AE$1009,_xlfn.AGGREGATE(15,6,(OFFSET(Data!$A$1,0,MATCH(AD$6,Data!$1:$1,0)-1,1000,1)=IF(AD$7="","Yes",AD$7))/(OFFSET(Data!$A$1,0,MATCH(AD$6,Data!$1:$1,0)-1,1000,1)=IF(AD$7="","Yes",AD$7))*ROW(Data!$C$1:$C$1009),ROW(AD180)-ROW(AD$7)),1)),"")</f>
        <v/>
      </c>
      <c r="AE180" s="43" t="str">
        <f ca="1">IF(AF180="","",IF(INDEX(Data!$BR:$BR,MATCH(AF180,Data!$A:$A,0),1)=0,"",INDEX(Data!$BR:$BR,MATCH(AF180,Data!$A:$A,0),1)))</f>
        <v/>
      </c>
      <c r="AF180" s="43" t="str" cm="1">
        <f t="array" aca="1" ref="AF180" ca="1">IFERROR(_xlfn.SINGLE(INDEX(Data!$A$1:AM$1009,_xlfn.AGGREGATE(15,6,(OFFSET(Data!$A$1,0,MATCH(AF$6,Data!$1:$1,0)-1,1000,1)=IF(AF$7="","Yes",AF$7))/(OFFSET(Data!$A$1,0,MATCH(AF$6,Data!$1:$1,0)-1,1000,1)=IF(AF$7="","Yes",AF$7))*ROW(Data!$C$1:$C$1009),ROW(AF180)-ROW(AF$7)),1)),"")</f>
        <v/>
      </c>
      <c r="AG180" s="43" t="str">
        <f ca="1">IF(AH180="","",IF(INDEX(Data!$BR:$BR,MATCH(AH180,Data!$A:$A,0),1)=0,"",INDEX(Data!$BR:$BR,MATCH(AH180,Data!$A:$A,0),1)))</f>
        <v/>
      </c>
      <c r="AH180" s="43" t="str" cm="1">
        <f t="array" aca="1" ref="AH180" ca="1">IFERROR(_xlfn.SINGLE(INDEX(Data!$A$1:AO$1009,_xlfn.AGGREGATE(15,6,(OFFSET(Data!$A$1,0,MATCH(AH$6,Data!$1:$1,0)-1,1000,1)=IF(AH$7="","Yes",AH$7))/(OFFSET(Data!$A$1,0,MATCH(AH$6,Data!$1:$1,0)-1,1000,1)=IF(AH$7="","Yes",AH$7))*ROW(Data!$C$1:$C$1009),ROW(AH180)-ROW(AH$7)),1)),"")</f>
        <v/>
      </c>
      <c r="AI180" s="43" t="str">
        <f ca="1">IF(AJ180="","",IF(INDEX(Data!$BR:$BR,MATCH(AJ180,Data!$A:$A,0),1)=0,"",INDEX(Data!$BR:$BR,MATCH(AJ180,Data!$A:$A,0),1)))</f>
        <v/>
      </c>
      <c r="AJ180" s="43" t="str" cm="1">
        <f t="array" aca="1" ref="AJ180" ca="1">IFERROR(_xlfn.SINGLE(INDEX(Data!$A$1:AQ$1009,_xlfn.AGGREGATE(15,6,(OFFSET(Data!$A$1,0,MATCH(AJ$6,Data!$1:$1,0)-1,1000,1)=IF(AJ$7="","Yes",AJ$7))/(OFFSET(Data!$A$1,0,MATCH(AJ$6,Data!$1:$1,0)-1,1000,1)=IF(AJ$7="","Yes",AJ$7))*ROW(Data!$C$1:$C$1009),ROW(AJ180)-ROW(AJ$7)),1)),"")</f>
        <v/>
      </c>
      <c r="AK180" s="43" t="str">
        <f ca="1">IF(AL180="","",IF(INDEX(Data!$BR:$BR,MATCH(AL180,Data!$A:$A,0),1)=0,"",INDEX(Data!$BR:$BR,MATCH(AL180,Data!$A:$A,0),1)))</f>
        <v/>
      </c>
      <c r="AL180" s="43" t="str" cm="1">
        <f t="array" aca="1" ref="AL180" ca="1">IFERROR(_xlfn.SINGLE(INDEX(Data!$A$1:AS$1009,_xlfn.AGGREGATE(15,6,(OFFSET(Data!$A$1,0,MATCH(AL$6,Data!$1:$1,0)-1,1000,1)=IF(AL$7="","Yes",AL$7))/(OFFSET(Data!$A$1,0,MATCH(AL$6,Data!$1:$1,0)-1,1000,1)=IF(AL$7="","Yes",AL$7))*ROW(Data!$C$1:$C$1009),ROW(AL180)-ROW(AL$7)),1)),"")</f>
        <v/>
      </c>
      <c r="AM180" s="43" t="str">
        <f ca="1">IF(AN180="","",IF(INDEX(Data!$BR:$BR,MATCH(AN180,Data!$A:$A,0),1)=0,"",INDEX(Data!$BR:$BR,MATCH(AN180,Data!$A:$A,0),1)))</f>
        <v/>
      </c>
      <c r="AN180" s="43" t="str" cm="1">
        <f t="array" aca="1" ref="AN180" ca="1">IFERROR(_xlfn.SINGLE(INDEX(Data!$A$1:AU$1009,_xlfn.AGGREGATE(15,6,(OFFSET(Data!$A$1,0,MATCH(AN$6,Data!$1:$1,0)-1,1000,1)=IF(AN$7="","Yes",AN$7))/(OFFSET(Data!$A$1,0,MATCH(AN$6,Data!$1:$1,0)-1,1000,1)=IF(AN$7="","Yes",AN$7))*ROW(Data!$C$1:$C$1009),ROW(AN180)-ROW(AN$7)),1)),"")</f>
        <v/>
      </c>
    </row>
    <row r="181" spans="1:40" x14ac:dyDescent="0.4">
      <c r="A181" s="43" t="str">
        <f ca="1">IF(B181="","",IF(INDEX(Data!$BR:$BR,MATCH(B181,Data!$A:$A,0),1)=0,"",INDEX(Data!$BR:$BR,MATCH(B181,Data!$A:$A,0),1)))</f>
        <v/>
      </c>
      <c r="B181" s="43" t="str" cm="1">
        <f t="array" aca="1" ref="B181" ca="1">IFERROR(_xlfn.SINGLE(INDEX(Data!A$1:$A$1007,_xlfn.AGGREGATE(15,6,(OFFSET(Data!$A$1,0,MATCH(B$6,Data!$1:$1,0)-1,1000,1)=IF(B$7="","Yes",B$7))/(OFFSET(Data!$A$1,0,MATCH(B$6,Data!$1:$1,0)-1,1000,1)=IF(B$7="","Yes",B$7))*ROW(Data!$C$1:$C$1007),ROW(B181)-ROW(B$7)),1)),"")</f>
        <v/>
      </c>
      <c r="C181" s="43" t="str">
        <f ca="1">IF(D181="","",IF(INDEX(Data!$BR:$BR,MATCH(D181,Data!$A:$A,0),1)=0,"",INDEX(Data!$BR:$BR,MATCH(D181,Data!$A:$A,0),1)))</f>
        <v/>
      </c>
      <c r="D181" s="43" t="str" cm="1">
        <f t="array" aca="1" ref="D181" ca="1">IFERROR(_xlfn.SINGLE(INDEX(Data!$A$1:C$1007,_xlfn.AGGREGATE(15,6,(OFFSET(Data!$A$1,0,MATCH(D$6,Data!$1:$1,0)-1,1000,1)=IF(D$7="","Yes",D$7))/(OFFSET(Data!$A$1,0,MATCH(D$6,Data!$1:$1,0)-1,1000,1)=IF(D$7="","Yes",D$7))*ROW(Data!$C$1:$C$1007),ROW(D181)-ROW(D$7)),1)),"")</f>
        <v/>
      </c>
      <c r="E181" s="43" t="str">
        <f ca="1">IF(F181="","",IF(INDEX(Data!$BR:$BR,MATCH(F181,Data!$A:$A,0),1)=0,"",INDEX(Data!$BR:$BR,MATCH(F181,Data!$A:$A,0),1)))</f>
        <v/>
      </c>
      <c r="F181" s="43" t="str" cm="1">
        <f t="array" aca="1" ref="F181" ca="1">IFERROR(_xlfn.SINGLE(INDEX(Data!$A$1:E$1009,_xlfn.AGGREGATE(15,6,(OFFSET(Data!$A$1,0,MATCH(F$6,Data!$1:$1,0)-1,1000,1)=IF(F$7="","Yes",F$7))/(OFFSET(Data!$A$1,0,MATCH(F$6,Data!$1:$1,0)-1,1000,1)=IF(F$7="","Yes",F$7))*ROW(Data!$C$1:$C$1009),ROW(F181)-ROW(F$7)),1)),"")</f>
        <v/>
      </c>
      <c r="G181" s="43" t="str">
        <f ca="1">IF(H181="","",IF(INDEX(Data!$BR:$BR,MATCH(H181,Data!$A:$A,0),1)=0,"",INDEX(Data!$BR:$BR,MATCH(H181,Data!$A:$A,0),1)))</f>
        <v/>
      </c>
      <c r="H181" s="43" t="str" cm="1">
        <f t="array" aca="1" ref="H181" ca="1">IFERROR(_xlfn.SINGLE(INDEX(Data!$A$1:G$1009,_xlfn.AGGREGATE(15,6,(OFFSET(Data!$A$1,0,MATCH(H$6,Data!$1:$1,0)-1,1000,1)=IF(H$7="","Yes",H$7))/(OFFSET(Data!$A$1,0,MATCH(H$6,Data!$1:$1,0)-1,1000,1)=IF(H$7="","Yes",H$7))*ROW(Data!$C$1:$C$1009),ROW(H181)-ROW(H$7)),1)),"")</f>
        <v/>
      </c>
      <c r="I181" s="43" t="str">
        <f ca="1">IF(J181="","",IF(INDEX(Data!$BR:$BR,MATCH(J181,Data!$A:$A,0),1)=0,"",INDEX(Data!$BR:$BR,MATCH(J181,Data!$A:$A,0),1)))</f>
        <v/>
      </c>
      <c r="J181" s="43" t="str" cm="1">
        <f t="array" aca="1" ref="J181" ca="1">IFERROR(_xlfn.SINGLE(INDEX(Data!$A$1:J$1009,_xlfn.AGGREGATE(15,6,(OFFSET(Data!$A$1,0,MATCH(J$6,Data!$1:$1,0)-1,1000,1)=IF(J$7="","Yes",J$7))/(OFFSET(Data!$A$1,0,MATCH(J$6,Data!$1:$1,0)-1,1000,1)=IF(J$7="","Yes",J$7))*ROW(Data!$C$1:$C$1009),ROW(J181)-ROW(J$7)),1)),"")</f>
        <v/>
      </c>
      <c r="K181" s="43" t="str">
        <f ca="1">IF(L181="","",IF(INDEX(Data!$BR:$BR,MATCH(L181,Data!$A:$A,0),1)=0,"",INDEX(Data!$BR:$BR,MATCH(L181,Data!$A:$A,0),1)))</f>
        <v/>
      </c>
      <c r="L181" s="43" t="str" cm="1">
        <f t="array" aca="1" ref="L181" ca="1">IFERROR(_xlfn.SINGLE(INDEX(Data!$A$1:L$1009,_xlfn.AGGREGATE(15,6,(OFFSET(Data!$A$1,0,MATCH(L$6,Data!$1:$1,0)-1,1000,1)=IF(L$7="","Yes",L$7))/(OFFSET(Data!$A$1,0,MATCH(L$6,Data!$1:$1,0)-1,1000,1)=IF(L$7="","Yes",L$7))*ROW(Data!$C$1:$C$1009),ROW(L181)-ROW(L$7)),1)),"")</f>
        <v/>
      </c>
      <c r="M181" s="43" t="str">
        <f ca="1">IF(N181="","",IF(INDEX(Data!$BR:$BR,MATCH(N181,Data!$A:$A,0),1)=0,"",INDEX(Data!$BR:$BR,MATCH(N181,Data!$A:$A,0),1)))</f>
        <v/>
      </c>
      <c r="N181" s="43" t="str" cm="1">
        <f t="array" aca="1" ref="N181" ca="1">IFERROR(_xlfn.SINGLE(INDEX(Data!$A$1:N$1009,_xlfn.AGGREGATE(15,6,(OFFSET(Data!$A$1,0,MATCH(N$6,Data!$1:$1,0)-1,1000,1)=IF(N$7="","Yes",N$7))/(OFFSET(Data!$A$1,0,MATCH(N$6,Data!$1:$1,0)-1,1000,1)=IF(N$7="","Yes",N$7))*ROW(Data!$C$1:$C$1009),ROW(N181)-ROW(N$7)),1)),"")</f>
        <v/>
      </c>
      <c r="O181" s="43" t="str">
        <f ca="1">IF(P181="","",IF(INDEX(Data!$BR:$BR,MATCH(P181,Data!$A:$A,0),1)=0,"",INDEX(Data!$BR:$BR,MATCH(P181,Data!$A:$A,0),1)))</f>
        <v/>
      </c>
      <c r="P181" s="43" t="str" cm="1">
        <f t="array" aca="1" ref="P181" ca="1">IFERROR(_xlfn.SINGLE(INDEX(Data!$A$1:Q$1009,_xlfn.AGGREGATE(15,6,(OFFSET(Data!$A$1,0,MATCH(P$6,Data!$1:$1,0)-1,1000,1)=IF(P$7="","Yes",P$7))/(OFFSET(Data!$A$1,0,MATCH(P$6,Data!$1:$1,0)-1,1000,1)=IF(P$7="","Yes",P$7))*ROW(Data!$C$1:$C$1009),ROW(P181)-ROW(P$7)),1)),"")</f>
        <v/>
      </c>
      <c r="Q181" s="43" t="str">
        <f ca="1">IF(R181="","",IF(INDEX(Data!$BR:$BR,MATCH(R181,Data!$A:$A,0),1)=0,"",INDEX(Data!$BR:$BR,MATCH(R181,Data!$A:$A,0),1)))</f>
        <v/>
      </c>
      <c r="R181" s="43" t="str" cm="1">
        <f t="array" aca="1" ref="R181" ca="1">IFERROR(_xlfn.SINGLE(INDEX(Data!$A$1:R$1009,_xlfn.AGGREGATE(15,6,(OFFSET(Data!$A$1,0,MATCH(R$6,Data!$1:$1,0)-1,1000,1)=IF(R$7="","Yes",R$7))/(OFFSET(Data!$A$1,0,MATCH(R$6,Data!$1:$1,0)-1,1000,1)=IF(R$7="","Yes",R$7))*ROW(Data!$C$1:$C$1009),ROW(R181)-ROW(R$7)),1)),"")</f>
        <v/>
      </c>
      <c r="S181" s="43" t="str">
        <f ca="1">IF(T181="","",IF(INDEX(Data!$BR:$BR,MATCH(T181,Data!$A:$A,0),1)=0,"",INDEX(Data!$BR:$BR,MATCH(T181,Data!$A:$A,0),1)))</f>
        <v/>
      </c>
      <c r="T181" s="43" t="str" cm="1">
        <f t="array" aca="1" ref="T181" ca="1">IFERROR(_xlfn.SINGLE(INDEX(Data!$A$1:S$1009,_xlfn.AGGREGATE(15,6,(OFFSET(Data!$A$1,0,MATCH(T$6,Data!$1:$1,0)-1,1000,1)=IF(T$7="","Yes",T$7))/(OFFSET(Data!$A$1,0,MATCH(T$6,Data!$1:$1,0)-1,1000,1)=IF(T$7="","Yes",T$7))*ROW(Data!$C$1:$C$1009),ROW(T181)-ROW(T$7)),1)),"")</f>
        <v/>
      </c>
      <c r="U181" s="43" t="str">
        <f ca="1">IF(V181="","",IF(INDEX(Data!$BR:$BR,MATCH(V181,Data!$A:$A,0),1)=0,"",INDEX(Data!$BR:$BR,MATCH(V181,Data!$A:$A,0),1)))</f>
        <v/>
      </c>
      <c r="V181" s="43" t="str" cm="1">
        <f t="array" aca="1" ref="V181" ca="1">IFERROR(_xlfn.SINGLE(INDEX(Data!$A$1:T$1009,_xlfn.AGGREGATE(15,6,(OFFSET(Data!$A$1,0,MATCH(V$6,Data!$1:$1,0)-1,1000,1)=IF(V$7="","Yes",V$7))/(OFFSET(Data!$A$1,0,MATCH(V$6,Data!$1:$1,0)-1,1000,1)=IF(V$7="","Yes",V$7))*ROW(Data!$C$1:$C$1009),ROW(V181)-ROW(V$7)),1)),"")</f>
        <v/>
      </c>
      <c r="W181" s="43" t="str">
        <f ca="1">IF(X181="","",IF(INDEX(Data!$BR:$BR,MATCH(X181,Data!$A:$A,0),1)=0,"",INDEX(Data!$BR:$BR,MATCH(X181,Data!$A:$A,0),1)))</f>
        <v/>
      </c>
      <c r="X181" s="43" t="str" cm="1">
        <f t="array" aca="1" ref="X181" ca="1">IFERROR(_xlfn.SINGLE(INDEX(Data!$A$1:Y$1009,_xlfn.AGGREGATE(15,6,(OFFSET(Data!$A$1,0,MATCH(X$6,Data!$1:$1,0)-1,1000,1)=IF(X$7="","Yes",X$7))/(OFFSET(Data!$A$1,0,MATCH(X$6,Data!$1:$1,0)-1,1000,1)=IF(X$7="","Yes",X$7))*ROW(Data!$C$1:$C$1009),ROW(X181)-ROW(X$7)),1)),"")</f>
        <v/>
      </c>
      <c r="Y181" s="43" t="str">
        <f ca="1">IF(Z181="","",IF(INDEX(Data!$BR:$BR,MATCH(Z181,Data!$A:$A,0),1)=0,"",INDEX(Data!$BR:$BR,MATCH(Z181,Data!$A:$A,0),1)))</f>
        <v/>
      </c>
      <c r="Z181" s="43" t="str" cm="1">
        <f t="array" aca="1" ref="Z181" ca="1">IFERROR(_xlfn.SINGLE(INDEX(Data!$A$1:AA$1009,_xlfn.AGGREGATE(15,6,(OFFSET(Data!$A$1,0,MATCH(Z$6,Data!$1:$1,0)-1,1000,1)=IF(Z$7="","Yes",Z$7))/(OFFSET(Data!$A$1,0,MATCH(Z$6,Data!$1:$1,0)-1,1000,1)=IF(Z$7="","Yes",Z$7))*ROW(Data!$C$1:$C$1009),ROW(Z181)-ROW(Z$7)),1)),"")</f>
        <v/>
      </c>
      <c r="AA181" s="43" t="str">
        <f ca="1">IF(AB181="","",IF(INDEX(Data!$BR:$BR,MATCH(AB181,Data!$A:$A,0),1)=0,"",INDEX(Data!$BR:$BR,MATCH(AB181,Data!$A:$A,0),1)))</f>
        <v/>
      </c>
      <c r="AB181" s="43" t="str" cm="1">
        <f t="array" aca="1" ref="AB181" ca="1">IFERROR(_xlfn.SINGLE(INDEX(Data!$A$1:AC$1009,_xlfn.AGGREGATE(15,6,(OFFSET(Data!$A$1,0,MATCH(AB$6,Data!$1:$1,0)-1,1000,1)=IF(AB$7="","Yes",AB$7))/(OFFSET(Data!$A$1,0,MATCH(AB$6,Data!$1:$1,0)-1,1000,1)=IF(AB$7="","Yes",AB$7))*ROW(Data!$C$1:$C$1009),ROW(AB181)-ROW(AB$7)),1)),"")</f>
        <v/>
      </c>
      <c r="AC181" s="43" t="str">
        <f ca="1">IF(AD181="","",IF(INDEX(Data!$BR:$BR,MATCH(AD181,Data!$A:$A,0),1)=0,"",INDEX(Data!$BR:$BR,MATCH(AD181,Data!$A:$A,0),1)))</f>
        <v/>
      </c>
      <c r="AD181" s="43" t="str" cm="1">
        <f t="array" aca="1" ref="AD181" ca="1">IFERROR(_xlfn.SINGLE(INDEX(Data!$A$1:AE$1009,_xlfn.AGGREGATE(15,6,(OFFSET(Data!$A$1,0,MATCH(AD$6,Data!$1:$1,0)-1,1000,1)=IF(AD$7="","Yes",AD$7))/(OFFSET(Data!$A$1,0,MATCH(AD$6,Data!$1:$1,0)-1,1000,1)=IF(AD$7="","Yes",AD$7))*ROW(Data!$C$1:$C$1009),ROW(AD181)-ROW(AD$7)),1)),"")</f>
        <v/>
      </c>
      <c r="AE181" s="43" t="str">
        <f ca="1">IF(AF181="","",IF(INDEX(Data!$BR:$BR,MATCH(AF181,Data!$A:$A,0),1)=0,"",INDEX(Data!$BR:$BR,MATCH(AF181,Data!$A:$A,0),1)))</f>
        <v/>
      </c>
      <c r="AF181" s="43" t="str" cm="1">
        <f t="array" aca="1" ref="AF181" ca="1">IFERROR(_xlfn.SINGLE(INDEX(Data!$A$1:AM$1009,_xlfn.AGGREGATE(15,6,(OFFSET(Data!$A$1,0,MATCH(AF$6,Data!$1:$1,0)-1,1000,1)=IF(AF$7="","Yes",AF$7))/(OFFSET(Data!$A$1,0,MATCH(AF$6,Data!$1:$1,0)-1,1000,1)=IF(AF$7="","Yes",AF$7))*ROW(Data!$C$1:$C$1009),ROW(AF181)-ROW(AF$7)),1)),"")</f>
        <v/>
      </c>
      <c r="AG181" s="43" t="str">
        <f ca="1">IF(AH181="","",IF(INDEX(Data!$BR:$BR,MATCH(AH181,Data!$A:$A,0),1)=0,"",INDEX(Data!$BR:$BR,MATCH(AH181,Data!$A:$A,0),1)))</f>
        <v/>
      </c>
      <c r="AH181" s="43" t="str" cm="1">
        <f t="array" aca="1" ref="AH181" ca="1">IFERROR(_xlfn.SINGLE(INDEX(Data!$A$1:AO$1009,_xlfn.AGGREGATE(15,6,(OFFSET(Data!$A$1,0,MATCH(AH$6,Data!$1:$1,0)-1,1000,1)=IF(AH$7="","Yes",AH$7))/(OFFSET(Data!$A$1,0,MATCH(AH$6,Data!$1:$1,0)-1,1000,1)=IF(AH$7="","Yes",AH$7))*ROW(Data!$C$1:$C$1009),ROW(AH181)-ROW(AH$7)),1)),"")</f>
        <v/>
      </c>
      <c r="AI181" s="43" t="str">
        <f ca="1">IF(AJ181="","",IF(INDEX(Data!$BR:$BR,MATCH(AJ181,Data!$A:$A,0),1)=0,"",INDEX(Data!$BR:$BR,MATCH(AJ181,Data!$A:$A,0),1)))</f>
        <v/>
      </c>
      <c r="AJ181" s="43" t="str" cm="1">
        <f t="array" aca="1" ref="AJ181" ca="1">IFERROR(_xlfn.SINGLE(INDEX(Data!$A$1:AQ$1009,_xlfn.AGGREGATE(15,6,(OFFSET(Data!$A$1,0,MATCH(AJ$6,Data!$1:$1,0)-1,1000,1)=IF(AJ$7="","Yes",AJ$7))/(OFFSET(Data!$A$1,0,MATCH(AJ$6,Data!$1:$1,0)-1,1000,1)=IF(AJ$7="","Yes",AJ$7))*ROW(Data!$C$1:$C$1009),ROW(AJ181)-ROW(AJ$7)),1)),"")</f>
        <v/>
      </c>
      <c r="AK181" s="43" t="str">
        <f ca="1">IF(AL181="","",IF(INDEX(Data!$BR:$BR,MATCH(AL181,Data!$A:$A,0),1)=0,"",INDEX(Data!$BR:$BR,MATCH(AL181,Data!$A:$A,0),1)))</f>
        <v/>
      </c>
      <c r="AL181" s="43" t="str" cm="1">
        <f t="array" aca="1" ref="AL181" ca="1">IFERROR(_xlfn.SINGLE(INDEX(Data!$A$1:AS$1009,_xlfn.AGGREGATE(15,6,(OFFSET(Data!$A$1,0,MATCH(AL$6,Data!$1:$1,0)-1,1000,1)=IF(AL$7="","Yes",AL$7))/(OFFSET(Data!$A$1,0,MATCH(AL$6,Data!$1:$1,0)-1,1000,1)=IF(AL$7="","Yes",AL$7))*ROW(Data!$C$1:$C$1009),ROW(AL181)-ROW(AL$7)),1)),"")</f>
        <v/>
      </c>
      <c r="AM181" s="43" t="str">
        <f ca="1">IF(AN181="","",IF(INDEX(Data!$BR:$BR,MATCH(AN181,Data!$A:$A,0),1)=0,"",INDEX(Data!$BR:$BR,MATCH(AN181,Data!$A:$A,0),1)))</f>
        <v/>
      </c>
      <c r="AN181" s="43" t="str" cm="1">
        <f t="array" aca="1" ref="AN181" ca="1">IFERROR(_xlfn.SINGLE(INDEX(Data!$A$1:AU$1009,_xlfn.AGGREGATE(15,6,(OFFSET(Data!$A$1,0,MATCH(AN$6,Data!$1:$1,0)-1,1000,1)=IF(AN$7="","Yes",AN$7))/(OFFSET(Data!$A$1,0,MATCH(AN$6,Data!$1:$1,0)-1,1000,1)=IF(AN$7="","Yes",AN$7))*ROW(Data!$C$1:$C$1009),ROW(AN181)-ROW(AN$7)),1)),"")</f>
        <v/>
      </c>
    </row>
    <row r="182" spans="1:40" x14ac:dyDescent="0.4">
      <c r="A182" s="43" t="str">
        <f ca="1">IF(B182="","",IF(INDEX(Data!$BR:$BR,MATCH(B182,Data!$A:$A,0),1)=0,"",INDEX(Data!$BR:$BR,MATCH(B182,Data!$A:$A,0),1)))</f>
        <v/>
      </c>
      <c r="B182" s="43" t="str" cm="1">
        <f t="array" aca="1" ref="B182" ca="1">IFERROR(_xlfn.SINGLE(INDEX(Data!A$1:$A$1007,_xlfn.AGGREGATE(15,6,(OFFSET(Data!$A$1,0,MATCH(B$6,Data!$1:$1,0)-1,1000,1)=IF(B$7="","Yes",B$7))/(OFFSET(Data!$A$1,0,MATCH(B$6,Data!$1:$1,0)-1,1000,1)=IF(B$7="","Yes",B$7))*ROW(Data!$C$1:$C$1007),ROW(B182)-ROW(B$7)),1)),"")</f>
        <v/>
      </c>
      <c r="C182" s="43" t="str">
        <f ca="1">IF(D182="","",IF(INDEX(Data!$BR:$BR,MATCH(D182,Data!$A:$A,0),1)=0,"",INDEX(Data!$BR:$BR,MATCH(D182,Data!$A:$A,0),1)))</f>
        <v/>
      </c>
      <c r="D182" s="43" t="str" cm="1">
        <f t="array" aca="1" ref="D182" ca="1">IFERROR(_xlfn.SINGLE(INDEX(Data!$A$1:C$1007,_xlfn.AGGREGATE(15,6,(OFFSET(Data!$A$1,0,MATCH(D$6,Data!$1:$1,0)-1,1000,1)=IF(D$7="","Yes",D$7))/(OFFSET(Data!$A$1,0,MATCH(D$6,Data!$1:$1,0)-1,1000,1)=IF(D$7="","Yes",D$7))*ROW(Data!$C$1:$C$1007),ROW(D182)-ROW(D$7)),1)),"")</f>
        <v/>
      </c>
      <c r="E182" s="43" t="str">
        <f ca="1">IF(F182="","",IF(INDEX(Data!$BR:$BR,MATCH(F182,Data!$A:$A,0),1)=0,"",INDEX(Data!$BR:$BR,MATCH(F182,Data!$A:$A,0),1)))</f>
        <v/>
      </c>
      <c r="F182" s="43" t="str" cm="1">
        <f t="array" aca="1" ref="F182" ca="1">IFERROR(_xlfn.SINGLE(INDEX(Data!$A$1:E$1009,_xlfn.AGGREGATE(15,6,(OFFSET(Data!$A$1,0,MATCH(F$6,Data!$1:$1,0)-1,1000,1)=IF(F$7="","Yes",F$7))/(OFFSET(Data!$A$1,0,MATCH(F$6,Data!$1:$1,0)-1,1000,1)=IF(F$7="","Yes",F$7))*ROW(Data!$C$1:$C$1009),ROW(F182)-ROW(F$7)),1)),"")</f>
        <v/>
      </c>
      <c r="G182" s="43" t="str">
        <f ca="1">IF(H182="","",IF(INDEX(Data!$BR:$BR,MATCH(H182,Data!$A:$A,0),1)=0,"",INDEX(Data!$BR:$BR,MATCH(H182,Data!$A:$A,0),1)))</f>
        <v/>
      </c>
      <c r="H182" s="43" t="str" cm="1">
        <f t="array" aca="1" ref="H182" ca="1">IFERROR(_xlfn.SINGLE(INDEX(Data!$A$1:G$1009,_xlfn.AGGREGATE(15,6,(OFFSET(Data!$A$1,0,MATCH(H$6,Data!$1:$1,0)-1,1000,1)=IF(H$7="","Yes",H$7))/(OFFSET(Data!$A$1,0,MATCH(H$6,Data!$1:$1,0)-1,1000,1)=IF(H$7="","Yes",H$7))*ROW(Data!$C$1:$C$1009),ROW(H182)-ROW(H$7)),1)),"")</f>
        <v/>
      </c>
      <c r="I182" s="43" t="str">
        <f ca="1">IF(J182="","",IF(INDEX(Data!$BR:$BR,MATCH(J182,Data!$A:$A,0),1)=0,"",INDEX(Data!$BR:$BR,MATCH(J182,Data!$A:$A,0),1)))</f>
        <v/>
      </c>
      <c r="J182" s="43" t="str" cm="1">
        <f t="array" aca="1" ref="J182" ca="1">IFERROR(_xlfn.SINGLE(INDEX(Data!$A$1:J$1009,_xlfn.AGGREGATE(15,6,(OFFSET(Data!$A$1,0,MATCH(J$6,Data!$1:$1,0)-1,1000,1)=IF(J$7="","Yes",J$7))/(OFFSET(Data!$A$1,0,MATCH(J$6,Data!$1:$1,0)-1,1000,1)=IF(J$7="","Yes",J$7))*ROW(Data!$C$1:$C$1009),ROW(J182)-ROW(J$7)),1)),"")</f>
        <v/>
      </c>
      <c r="K182" s="43" t="str">
        <f ca="1">IF(L182="","",IF(INDEX(Data!$BR:$BR,MATCH(L182,Data!$A:$A,0),1)=0,"",INDEX(Data!$BR:$BR,MATCH(L182,Data!$A:$A,0),1)))</f>
        <v/>
      </c>
      <c r="L182" s="43" t="str" cm="1">
        <f t="array" aca="1" ref="L182" ca="1">IFERROR(_xlfn.SINGLE(INDEX(Data!$A$1:L$1009,_xlfn.AGGREGATE(15,6,(OFFSET(Data!$A$1,0,MATCH(L$6,Data!$1:$1,0)-1,1000,1)=IF(L$7="","Yes",L$7))/(OFFSET(Data!$A$1,0,MATCH(L$6,Data!$1:$1,0)-1,1000,1)=IF(L$7="","Yes",L$7))*ROW(Data!$C$1:$C$1009),ROW(L182)-ROW(L$7)),1)),"")</f>
        <v/>
      </c>
      <c r="M182" s="43" t="str">
        <f ca="1">IF(N182="","",IF(INDEX(Data!$BR:$BR,MATCH(N182,Data!$A:$A,0),1)=0,"",INDEX(Data!$BR:$BR,MATCH(N182,Data!$A:$A,0),1)))</f>
        <v/>
      </c>
      <c r="N182" s="43" t="str" cm="1">
        <f t="array" aca="1" ref="N182" ca="1">IFERROR(_xlfn.SINGLE(INDEX(Data!$A$1:N$1009,_xlfn.AGGREGATE(15,6,(OFFSET(Data!$A$1,0,MATCH(N$6,Data!$1:$1,0)-1,1000,1)=IF(N$7="","Yes",N$7))/(OFFSET(Data!$A$1,0,MATCH(N$6,Data!$1:$1,0)-1,1000,1)=IF(N$7="","Yes",N$7))*ROW(Data!$C$1:$C$1009),ROW(N182)-ROW(N$7)),1)),"")</f>
        <v/>
      </c>
      <c r="O182" s="43" t="str">
        <f ca="1">IF(P182="","",IF(INDEX(Data!$BR:$BR,MATCH(P182,Data!$A:$A,0),1)=0,"",INDEX(Data!$BR:$BR,MATCH(P182,Data!$A:$A,0),1)))</f>
        <v/>
      </c>
      <c r="P182" s="43" t="str" cm="1">
        <f t="array" aca="1" ref="P182" ca="1">IFERROR(_xlfn.SINGLE(INDEX(Data!$A$1:Q$1009,_xlfn.AGGREGATE(15,6,(OFFSET(Data!$A$1,0,MATCH(P$6,Data!$1:$1,0)-1,1000,1)=IF(P$7="","Yes",P$7))/(OFFSET(Data!$A$1,0,MATCH(P$6,Data!$1:$1,0)-1,1000,1)=IF(P$7="","Yes",P$7))*ROW(Data!$C$1:$C$1009),ROW(P182)-ROW(P$7)),1)),"")</f>
        <v/>
      </c>
      <c r="Q182" s="43" t="str">
        <f ca="1">IF(R182="","",IF(INDEX(Data!$BR:$BR,MATCH(R182,Data!$A:$A,0),1)=0,"",INDEX(Data!$BR:$BR,MATCH(R182,Data!$A:$A,0),1)))</f>
        <v/>
      </c>
      <c r="R182" s="43" t="str" cm="1">
        <f t="array" aca="1" ref="R182" ca="1">IFERROR(_xlfn.SINGLE(INDEX(Data!$A$1:R$1009,_xlfn.AGGREGATE(15,6,(OFFSET(Data!$A$1,0,MATCH(R$6,Data!$1:$1,0)-1,1000,1)=IF(R$7="","Yes",R$7))/(OFFSET(Data!$A$1,0,MATCH(R$6,Data!$1:$1,0)-1,1000,1)=IF(R$7="","Yes",R$7))*ROW(Data!$C$1:$C$1009),ROW(R182)-ROW(R$7)),1)),"")</f>
        <v/>
      </c>
      <c r="S182" s="43" t="str">
        <f ca="1">IF(T182="","",IF(INDEX(Data!$BR:$BR,MATCH(T182,Data!$A:$A,0),1)=0,"",INDEX(Data!$BR:$BR,MATCH(T182,Data!$A:$A,0),1)))</f>
        <v/>
      </c>
      <c r="T182" s="43" t="str" cm="1">
        <f t="array" aca="1" ref="T182" ca="1">IFERROR(_xlfn.SINGLE(INDEX(Data!$A$1:S$1009,_xlfn.AGGREGATE(15,6,(OFFSET(Data!$A$1,0,MATCH(T$6,Data!$1:$1,0)-1,1000,1)=IF(T$7="","Yes",T$7))/(OFFSET(Data!$A$1,0,MATCH(T$6,Data!$1:$1,0)-1,1000,1)=IF(T$7="","Yes",T$7))*ROW(Data!$C$1:$C$1009),ROW(T182)-ROW(T$7)),1)),"")</f>
        <v/>
      </c>
      <c r="U182" s="43" t="str">
        <f ca="1">IF(V182="","",IF(INDEX(Data!$BR:$BR,MATCH(V182,Data!$A:$A,0),1)=0,"",INDEX(Data!$BR:$BR,MATCH(V182,Data!$A:$A,0),1)))</f>
        <v/>
      </c>
      <c r="V182" s="43" t="str" cm="1">
        <f t="array" aca="1" ref="V182" ca="1">IFERROR(_xlfn.SINGLE(INDEX(Data!$A$1:T$1009,_xlfn.AGGREGATE(15,6,(OFFSET(Data!$A$1,0,MATCH(V$6,Data!$1:$1,0)-1,1000,1)=IF(V$7="","Yes",V$7))/(OFFSET(Data!$A$1,0,MATCH(V$6,Data!$1:$1,0)-1,1000,1)=IF(V$7="","Yes",V$7))*ROW(Data!$C$1:$C$1009),ROW(V182)-ROW(V$7)),1)),"")</f>
        <v/>
      </c>
      <c r="W182" s="43" t="str">
        <f ca="1">IF(X182="","",IF(INDEX(Data!$BR:$BR,MATCH(X182,Data!$A:$A,0),1)=0,"",INDEX(Data!$BR:$BR,MATCH(X182,Data!$A:$A,0),1)))</f>
        <v/>
      </c>
      <c r="X182" s="43" t="str" cm="1">
        <f t="array" aca="1" ref="X182" ca="1">IFERROR(_xlfn.SINGLE(INDEX(Data!$A$1:Y$1009,_xlfn.AGGREGATE(15,6,(OFFSET(Data!$A$1,0,MATCH(X$6,Data!$1:$1,0)-1,1000,1)=IF(X$7="","Yes",X$7))/(OFFSET(Data!$A$1,0,MATCH(X$6,Data!$1:$1,0)-1,1000,1)=IF(X$7="","Yes",X$7))*ROW(Data!$C$1:$C$1009),ROW(X182)-ROW(X$7)),1)),"")</f>
        <v/>
      </c>
      <c r="Y182" s="43" t="str">
        <f ca="1">IF(Z182="","",IF(INDEX(Data!$BR:$BR,MATCH(Z182,Data!$A:$A,0),1)=0,"",INDEX(Data!$BR:$BR,MATCH(Z182,Data!$A:$A,0),1)))</f>
        <v/>
      </c>
      <c r="Z182" s="43" t="str" cm="1">
        <f t="array" aca="1" ref="Z182" ca="1">IFERROR(_xlfn.SINGLE(INDEX(Data!$A$1:AA$1009,_xlfn.AGGREGATE(15,6,(OFFSET(Data!$A$1,0,MATCH(Z$6,Data!$1:$1,0)-1,1000,1)=IF(Z$7="","Yes",Z$7))/(OFFSET(Data!$A$1,0,MATCH(Z$6,Data!$1:$1,0)-1,1000,1)=IF(Z$7="","Yes",Z$7))*ROW(Data!$C$1:$C$1009),ROW(Z182)-ROW(Z$7)),1)),"")</f>
        <v/>
      </c>
      <c r="AA182" s="43" t="str">
        <f ca="1">IF(AB182="","",IF(INDEX(Data!$BR:$BR,MATCH(AB182,Data!$A:$A,0),1)=0,"",INDEX(Data!$BR:$BR,MATCH(AB182,Data!$A:$A,0),1)))</f>
        <v/>
      </c>
      <c r="AB182" s="43" t="str" cm="1">
        <f t="array" aca="1" ref="AB182" ca="1">IFERROR(_xlfn.SINGLE(INDEX(Data!$A$1:AC$1009,_xlfn.AGGREGATE(15,6,(OFFSET(Data!$A$1,0,MATCH(AB$6,Data!$1:$1,0)-1,1000,1)=IF(AB$7="","Yes",AB$7))/(OFFSET(Data!$A$1,0,MATCH(AB$6,Data!$1:$1,0)-1,1000,1)=IF(AB$7="","Yes",AB$7))*ROW(Data!$C$1:$C$1009),ROW(AB182)-ROW(AB$7)),1)),"")</f>
        <v/>
      </c>
      <c r="AC182" s="43" t="str">
        <f ca="1">IF(AD182="","",IF(INDEX(Data!$BR:$BR,MATCH(AD182,Data!$A:$A,0),1)=0,"",INDEX(Data!$BR:$BR,MATCH(AD182,Data!$A:$A,0),1)))</f>
        <v/>
      </c>
      <c r="AD182" s="43" t="str" cm="1">
        <f t="array" aca="1" ref="AD182" ca="1">IFERROR(_xlfn.SINGLE(INDEX(Data!$A$1:AE$1009,_xlfn.AGGREGATE(15,6,(OFFSET(Data!$A$1,0,MATCH(AD$6,Data!$1:$1,0)-1,1000,1)=IF(AD$7="","Yes",AD$7))/(OFFSET(Data!$A$1,0,MATCH(AD$6,Data!$1:$1,0)-1,1000,1)=IF(AD$7="","Yes",AD$7))*ROW(Data!$C$1:$C$1009),ROW(AD182)-ROW(AD$7)),1)),"")</f>
        <v/>
      </c>
      <c r="AE182" s="43" t="str">
        <f ca="1">IF(AF182="","",IF(INDEX(Data!$BR:$BR,MATCH(AF182,Data!$A:$A,0),1)=0,"",INDEX(Data!$BR:$BR,MATCH(AF182,Data!$A:$A,0),1)))</f>
        <v/>
      </c>
      <c r="AF182" s="43" t="str" cm="1">
        <f t="array" aca="1" ref="AF182" ca="1">IFERROR(_xlfn.SINGLE(INDEX(Data!$A$1:AM$1009,_xlfn.AGGREGATE(15,6,(OFFSET(Data!$A$1,0,MATCH(AF$6,Data!$1:$1,0)-1,1000,1)=IF(AF$7="","Yes",AF$7))/(OFFSET(Data!$A$1,0,MATCH(AF$6,Data!$1:$1,0)-1,1000,1)=IF(AF$7="","Yes",AF$7))*ROW(Data!$C$1:$C$1009),ROW(AF182)-ROW(AF$7)),1)),"")</f>
        <v/>
      </c>
      <c r="AG182" s="43" t="str">
        <f ca="1">IF(AH182="","",IF(INDEX(Data!$BR:$BR,MATCH(AH182,Data!$A:$A,0),1)=0,"",INDEX(Data!$BR:$BR,MATCH(AH182,Data!$A:$A,0),1)))</f>
        <v/>
      </c>
      <c r="AH182" s="43" t="str" cm="1">
        <f t="array" aca="1" ref="AH182" ca="1">IFERROR(_xlfn.SINGLE(INDEX(Data!$A$1:AO$1009,_xlfn.AGGREGATE(15,6,(OFFSET(Data!$A$1,0,MATCH(AH$6,Data!$1:$1,0)-1,1000,1)=IF(AH$7="","Yes",AH$7))/(OFFSET(Data!$A$1,0,MATCH(AH$6,Data!$1:$1,0)-1,1000,1)=IF(AH$7="","Yes",AH$7))*ROW(Data!$C$1:$C$1009),ROW(AH182)-ROW(AH$7)),1)),"")</f>
        <v/>
      </c>
      <c r="AI182" s="43" t="str">
        <f ca="1">IF(AJ182="","",IF(INDEX(Data!$BR:$BR,MATCH(AJ182,Data!$A:$A,0),1)=0,"",INDEX(Data!$BR:$BR,MATCH(AJ182,Data!$A:$A,0),1)))</f>
        <v/>
      </c>
      <c r="AJ182" s="43" t="str" cm="1">
        <f t="array" aca="1" ref="AJ182" ca="1">IFERROR(_xlfn.SINGLE(INDEX(Data!$A$1:AQ$1009,_xlfn.AGGREGATE(15,6,(OFFSET(Data!$A$1,0,MATCH(AJ$6,Data!$1:$1,0)-1,1000,1)=IF(AJ$7="","Yes",AJ$7))/(OFFSET(Data!$A$1,0,MATCH(AJ$6,Data!$1:$1,0)-1,1000,1)=IF(AJ$7="","Yes",AJ$7))*ROW(Data!$C$1:$C$1009),ROW(AJ182)-ROW(AJ$7)),1)),"")</f>
        <v/>
      </c>
      <c r="AK182" s="43" t="str">
        <f ca="1">IF(AL182="","",IF(INDEX(Data!$BR:$BR,MATCH(AL182,Data!$A:$A,0),1)=0,"",INDEX(Data!$BR:$BR,MATCH(AL182,Data!$A:$A,0),1)))</f>
        <v/>
      </c>
      <c r="AL182" s="43" t="str" cm="1">
        <f t="array" aca="1" ref="AL182" ca="1">IFERROR(_xlfn.SINGLE(INDEX(Data!$A$1:AS$1009,_xlfn.AGGREGATE(15,6,(OFFSET(Data!$A$1,0,MATCH(AL$6,Data!$1:$1,0)-1,1000,1)=IF(AL$7="","Yes",AL$7))/(OFFSET(Data!$A$1,0,MATCH(AL$6,Data!$1:$1,0)-1,1000,1)=IF(AL$7="","Yes",AL$7))*ROW(Data!$C$1:$C$1009),ROW(AL182)-ROW(AL$7)),1)),"")</f>
        <v/>
      </c>
      <c r="AM182" s="43" t="str">
        <f ca="1">IF(AN182="","",IF(INDEX(Data!$BR:$BR,MATCH(AN182,Data!$A:$A,0),1)=0,"",INDEX(Data!$BR:$BR,MATCH(AN182,Data!$A:$A,0),1)))</f>
        <v/>
      </c>
      <c r="AN182" s="43" t="str" cm="1">
        <f t="array" aca="1" ref="AN182" ca="1">IFERROR(_xlfn.SINGLE(INDEX(Data!$A$1:AU$1009,_xlfn.AGGREGATE(15,6,(OFFSET(Data!$A$1,0,MATCH(AN$6,Data!$1:$1,0)-1,1000,1)=IF(AN$7="","Yes",AN$7))/(OFFSET(Data!$A$1,0,MATCH(AN$6,Data!$1:$1,0)-1,1000,1)=IF(AN$7="","Yes",AN$7))*ROW(Data!$C$1:$C$1009),ROW(AN182)-ROW(AN$7)),1)),"")</f>
        <v/>
      </c>
    </row>
    <row r="183" spans="1:40" x14ac:dyDescent="0.4">
      <c r="A183" s="43" t="str">
        <f ca="1">IF(B183="","",IF(INDEX(Data!$BR:$BR,MATCH(B183,Data!$A:$A,0),1)=0,"",INDEX(Data!$BR:$BR,MATCH(B183,Data!$A:$A,0),1)))</f>
        <v/>
      </c>
      <c r="B183" s="43" t="str" cm="1">
        <f t="array" aca="1" ref="B183" ca="1">IFERROR(_xlfn.SINGLE(INDEX(Data!A$1:$A$1007,_xlfn.AGGREGATE(15,6,(OFFSET(Data!$A$1,0,MATCH(B$6,Data!$1:$1,0)-1,1000,1)=IF(B$7="","Yes",B$7))/(OFFSET(Data!$A$1,0,MATCH(B$6,Data!$1:$1,0)-1,1000,1)=IF(B$7="","Yes",B$7))*ROW(Data!$C$1:$C$1007),ROW(B183)-ROW(B$7)),1)),"")</f>
        <v/>
      </c>
      <c r="C183" s="43" t="str">
        <f ca="1">IF(D183="","",IF(INDEX(Data!$BR:$BR,MATCH(D183,Data!$A:$A,0),1)=0,"",INDEX(Data!$BR:$BR,MATCH(D183,Data!$A:$A,0),1)))</f>
        <v/>
      </c>
      <c r="D183" s="43" t="str" cm="1">
        <f t="array" aca="1" ref="D183" ca="1">IFERROR(_xlfn.SINGLE(INDEX(Data!$A$1:C$1007,_xlfn.AGGREGATE(15,6,(OFFSET(Data!$A$1,0,MATCH(D$6,Data!$1:$1,0)-1,1000,1)=IF(D$7="","Yes",D$7))/(OFFSET(Data!$A$1,0,MATCH(D$6,Data!$1:$1,0)-1,1000,1)=IF(D$7="","Yes",D$7))*ROW(Data!$C$1:$C$1007),ROW(D183)-ROW(D$7)),1)),"")</f>
        <v/>
      </c>
      <c r="E183" s="43" t="str">
        <f ca="1">IF(F183="","",IF(INDEX(Data!$BR:$BR,MATCH(F183,Data!$A:$A,0),1)=0,"",INDEX(Data!$BR:$BR,MATCH(F183,Data!$A:$A,0),1)))</f>
        <v/>
      </c>
      <c r="F183" s="43" t="str" cm="1">
        <f t="array" aca="1" ref="F183" ca="1">IFERROR(_xlfn.SINGLE(INDEX(Data!$A$1:E$1009,_xlfn.AGGREGATE(15,6,(OFFSET(Data!$A$1,0,MATCH(F$6,Data!$1:$1,0)-1,1000,1)=IF(F$7="","Yes",F$7))/(OFFSET(Data!$A$1,0,MATCH(F$6,Data!$1:$1,0)-1,1000,1)=IF(F$7="","Yes",F$7))*ROW(Data!$C$1:$C$1009),ROW(F183)-ROW(F$7)),1)),"")</f>
        <v/>
      </c>
      <c r="G183" s="43" t="str">
        <f ca="1">IF(H183="","",IF(INDEX(Data!$BR:$BR,MATCH(H183,Data!$A:$A,0),1)=0,"",INDEX(Data!$BR:$BR,MATCH(H183,Data!$A:$A,0),1)))</f>
        <v/>
      </c>
      <c r="H183" s="43" t="str" cm="1">
        <f t="array" aca="1" ref="H183" ca="1">IFERROR(_xlfn.SINGLE(INDEX(Data!$A$1:G$1009,_xlfn.AGGREGATE(15,6,(OFFSET(Data!$A$1,0,MATCH(H$6,Data!$1:$1,0)-1,1000,1)=IF(H$7="","Yes",H$7))/(OFFSET(Data!$A$1,0,MATCH(H$6,Data!$1:$1,0)-1,1000,1)=IF(H$7="","Yes",H$7))*ROW(Data!$C$1:$C$1009),ROW(H183)-ROW(H$7)),1)),"")</f>
        <v/>
      </c>
      <c r="I183" s="43" t="str">
        <f ca="1">IF(J183="","",IF(INDEX(Data!$BR:$BR,MATCH(J183,Data!$A:$A,0),1)=0,"",INDEX(Data!$BR:$BR,MATCH(J183,Data!$A:$A,0),1)))</f>
        <v/>
      </c>
      <c r="J183" s="43" t="str" cm="1">
        <f t="array" aca="1" ref="J183" ca="1">IFERROR(_xlfn.SINGLE(INDEX(Data!$A$1:J$1009,_xlfn.AGGREGATE(15,6,(OFFSET(Data!$A$1,0,MATCH(J$6,Data!$1:$1,0)-1,1000,1)=IF(J$7="","Yes",J$7))/(OFFSET(Data!$A$1,0,MATCH(J$6,Data!$1:$1,0)-1,1000,1)=IF(J$7="","Yes",J$7))*ROW(Data!$C$1:$C$1009),ROW(J183)-ROW(J$7)),1)),"")</f>
        <v/>
      </c>
      <c r="K183" s="43" t="str">
        <f ca="1">IF(L183="","",IF(INDEX(Data!$BR:$BR,MATCH(L183,Data!$A:$A,0),1)=0,"",INDEX(Data!$BR:$BR,MATCH(L183,Data!$A:$A,0),1)))</f>
        <v/>
      </c>
      <c r="L183" s="43" t="str" cm="1">
        <f t="array" aca="1" ref="L183" ca="1">IFERROR(_xlfn.SINGLE(INDEX(Data!$A$1:L$1009,_xlfn.AGGREGATE(15,6,(OFFSET(Data!$A$1,0,MATCH(L$6,Data!$1:$1,0)-1,1000,1)=IF(L$7="","Yes",L$7))/(OFFSET(Data!$A$1,0,MATCH(L$6,Data!$1:$1,0)-1,1000,1)=IF(L$7="","Yes",L$7))*ROW(Data!$C$1:$C$1009),ROW(L183)-ROW(L$7)),1)),"")</f>
        <v/>
      </c>
      <c r="M183" s="43" t="str">
        <f ca="1">IF(N183="","",IF(INDEX(Data!$BR:$BR,MATCH(N183,Data!$A:$A,0),1)=0,"",INDEX(Data!$BR:$BR,MATCH(N183,Data!$A:$A,0),1)))</f>
        <v/>
      </c>
      <c r="N183" s="43" t="str" cm="1">
        <f t="array" aca="1" ref="N183" ca="1">IFERROR(_xlfn.SINGLE(INDEX(Data!$A$1:N$1009,_xlfn.AGGREGATE(15,6,(OFFSET(Data!$A$1,0,MATCH(N$6,Data!$1:$1,0)-1,1000,1)=IF(N$7="","Yes",N$7))/(OFFSET(Data!$A$1,0,MATCH(N$6,Data!$1:$1,0)-1,1000,1)=IF(N$7="","Yes",N$7))*ROW(Data!$C$1:$C$1009),ROW(N183)-ROW(N$7)),1)),"")</f>
        <v/>
      </c>
      <c r="O183" s="43" t="str">
        <f ca="1">IF(P183="","",IF(INDEX(Data!$BR:$BR,MATCH(P183,Data!$A:$A,0),1)=0,"",INDEX(Data!$BR:$BR,MATCH(P183,Data!$A:$A,0),1)))</f>
        <v/>
      </c>
      <c r="P183" s="43" t="str" cm="1">
        <f t="array" aca="1" ref="P183" ca="1">IFERROR(_xlfn.SINGLE(INDEX(Data!$A$1:Q$1009,_xlfn.AGGREGATE(15,6,(OFFSET(Data!$A$1,0,MATCH(P$6,Data!$1:$1,0)-1,1000,1)=IF(P$7="","Yes",P$7))/(OFFSET(Data!$A$1,0,MATCH(P$6,Data!$1:$1,0)-1,1000,1)=IF(P$7="","Yes",P$7))*ROW(Data!$C$1:$C$1009),ROW(P183)-ROW(P$7)),1)),"")</f>
        <v/>
      </c>
      <c r="Q183" s="43" t="str">
        <f ca="1">IF(R183="","",IF(INDEX(Data!$BR:$BR,MATCH(R183,Data!$A:$A,0),1)=0,"",INDEX(Data!$BR:$BR,MATCH(R183,Data!$A:$A,0),1)))</f>
        <v/>
      </c>
      <c r="R183" s="43" t="str" cm="1">
        <f t="array" aca="1" ref="R183" ca="1">IFERROR(_xlfn.SINGLE(INDEX(Data!$A$1:R$1009,_xlfn.AGGREGATE(15,6,(OFFSET(Data!$A$1,0,MATCH(R$6,Data!$1:$1,0)-1,1000,1)=IF(R$7="","Yes",R$7))/(OFFSET(Data!$A$1,0,MATCH(R$6,Data!$1:$1,0)-1,1000,1)=IF(R$7="","Yes",R$7))*ROW(Data!$C$1:$C$1009),ROW(R183)-ROW(R$7)),1)),"")</f>
        <v/>
      </c>
      <c r="S183" s="43" t="str">
        <f ca="1">IF(T183="","",IF(INDEX(Data!$BR:$BR,MATCH(T183,Data!$A:$A,0),1)=0,"",INDEX(Data!$BR:$BR,MATCH(T183,Data!$A:$A,0),1)))</f>
        <v/>
      </c>
      <c r="T183" s="43" t="str" cm="1">
        <f t="array" aca="1" ref="T183" ca="1">IFERROR(_xlfn.SINGLE(INDEX(Data!$A$1:S$1009,_xlfn.AGGREGATE(15,6,(OFFSET(Data!$A$1,0,MATCH(T$6,Data!$1:$1,0)-1,1000,1)=IF(T$7="","Yes",T$7))/(OFFSET(Data!$A$1,0,MATCH(T$6,Data!$1:$1,0)-1,1000,1)=IF(T$7="","Yes",T$7))*ROW(Data!$C$1:$C$1009),ROW(T183)-ROW(T$7)),1)),"")</f>
        <v/>
      </c>
      <c r="U183" s="43" t="str">
        <f ca="1">IF(V183="","",IF(INDEX(Data!$BR:$BR,MATCH(V183,Data!$A:$A,0),1)=0,"",INDEX(Data!$BR:$BR,MATCH(V183,Data!$A:$A,0),1)))</f>
        <v/>
      </c>
      <c r="V183" s="43" t="str" cm="1">
        <f t="array" aca="1" ref="V183" ca="1">IFERROR(_xlfn.SINGLE(INDEX(Data!$A$1:T$1009,_xlfn.AGGREGATE(15,6,(OFFSET(Data!$A$1,0,MATCH(V$6,Data!$1:$1,0)-1,1000,1)=IF(V$7="","Yes",V$7))/(OFFSET(Data!$A$1,0,MATCH(V$6,Data!$1:$1,0)-1,1000,1)=IF(V$7="","Yes",V$7))*ROW(Data!$C$1:$C$1009),ROW(V183)-ROW(V$7)),1)),"")</f>
        <v/>
      </c>
      <c r="W183" s="43" t="str">
        <f ca="1">IF(X183="","",IF(INDEX(Data!$BR:$BR,MATCH(X183,Data!$A:$A,0),1)=0,"",INDEX(Data!$BR:$BR,MATCH(X183,Data!$A:$A,0),1)))</f>
        <v/>
      </c>
      <c r="X183" s="43" t="str" cm="1">
        <f t="array" aca="1" ref="X183" ca="1">IFERROR(_xlfn.SINGLE(INDEX(Data!$A$1:Y$1009,_xlfn.AGGREGATE(15,6,(OFFSET(Data!$A$1,0,MATCH(X$6,Data!$1:$1,0)-1,1000,1)=IF(X$7="","Yes",X$7))/(OFFSET(Data!$A$1,0,MATCH(X$6,Data!$1:$1,0)-1,1000,1)=IF(X$7="","Yes",X$7))*ROW(Data!$C$1:$C$1009),ROW(X183)-ROW(X$7)),1)),"")</f>
        <v/>
      </c>
      <c r="Y183" s="43" t="str">
        <f ca="1">IF(Z183="","",IF(INDEX(Data!$BR:$BR,MATCH(Z183,Data!$A:$A,0),1)=0,"",INDEX(Data!$BR:$BR,MATCH(Z183,Data!$A:$A,0),1)))</f>
        <v/>
      </c>
      <c r="Z183" s="43" t="str" cm="1">
        <f t="array" aca="1" ref="Z183" ca="1">IFERROR(_xlfn.SINGLE(INDEX(Data!$A$1:AA$1009,_xlfn.AGGREGATE(15,6,(OFFSET(Data!$A$1,0,MATCH(Z$6,Data!$1:$1,0)-1,1000,1)=IF(Z$7="","Yes",Z$7))/(OFFSET(Data!$A$1,0,MATCH(Z$6,Data!$1:$1,0)-1,1000,1)=IF(Z$7="","Yes",Z$7))*ROW(Data!$C$1:$C$1009),ROW(Z183)-ROW(Z$7)),1)),"")</f>
        <v/>
      </c>
      <c r="AA183" s="43" t="str">
        <f ca="1">IF(AB183="","",IF(INDEX(Data!$BR:$BR,MATCH(AB183,Data!$A:$A,0),1)=0,"",INDEX(Data!$BR:$BR,MATCH(AB183,Data!$A:$A,0),1)))</f>
        <v/>
      </c>
      <c r="AB183" s="43" t="str" cm="1">
        <f t="array" aca="1" ref="AB183" ca="1">IFERROR(_xlfn.SINGLE(INDEX(Data!$A$1:AC$1009,_xlfn.AGGREGATE(15,6,(OFFSET(Data!$A$1,0,MATCH(AB$6,Data!$1:$1,0)-1,1000,1)=IF(AB$7="","Yes",AB$7))/(OFFSET(Data!$A$1,0,MATCH(AB$6,Data!$1:$1,0)-1,1000,1)=IF(AB$7="","Yes",AB$7))*ROW(Data!$C$1:$C$1009),ROW(AB183)-ROW(AB$7)),1)),"")</f>
        <v/>
      </c>
      <c r="AC183" s="43" t="str">
        <f ca="1">IF(AD183="","",IF(INDEX(Data!$BR:$BR,MATCH(AD183,Data!$A:$A,0),1)=0,"",INDEX(Data!$BR:$BR,MATCH(AD183,Data!$A:$A,0),1)))</f>
        <v/>
      </c>
      <c r="AD183" s="43" t="str" cm="1">
        <f t="array" aca="1" ref="AD183" ca="1">IFERROR(_xlfn.SINGLE(INDEX(Data!$A$1:AE$1009,_xlfn.AGGREGATE(15,6,(OFFSET(Data!$A$1,0,MATCH(AD$6,Data!$1:$1,0)-1,1000,1)=IF(AD$7="","Yes",AD$7))/(OFFSET(Data!$A$1,0,MATCH(AD$6,Data!$1:$1,0)-1,1000,1)=IF(AD$7="","Yes",AD$7))*ROW(Data!$C$1:$C$1009),ROW(AD183)-ROW(AD$7)),1)),"")</f>
        <v/>
      </c>
      <c r="AE183" s="43" t="str">
        <f ca="1">IF(AF183="","",IF(INDEX(Data!$BR:$BR,MATCH(AF183,Data!$A:$A,0),1)=0,"",INDEX(Data!$BR:$BR,MATCH(AF183,Data!$A:$A,0),1)))</f>
        <v/>
      </c>
      <c r="AF183" s="43" t="str" cm="1">
        <f t="array" aca="1" ref="AF183" ca="1">IFERROR(_xlfn.SINGLE(INDEX(Data!$A$1:AM$1009,_xlfn.AGGREGATE(15,6,(OFFSET(Data!$A$1,0,MATCH(AF$6,Data!$1:$1,0)-1,1000,1)=IF(AF$7="","Yes",AF$7))/(OFFSET(Data!$A$1,0,MATCH(AF$6,Data!$1:$1,0)-1,1000,1)=IF(AF$7="","Yes",AF$7))*ROW(Data!$C$1:$C$1009),ROW(AF183)-ROW(AF$7)),1)),"")</f>
        <v/>
      </c>
      <c r="AG183" s="43" t="str">
        <f ca="1">IF(AH183="","",IF(INDEX(Data!$BR:$BR,MATCH(AH183,Data!$A:$A,0),1)=0,"",INDEX(Data!$BR:$BR,MATCH(AH183,Data!$A:$A,0),1)))</f>
        <v/>
      </c>
      <c r="AH183" s="43" t="str" cm="1">
        <f t="array" aca="1" ref="AH183" ca="1">IFERROR(_xlfn.SINGLE(INDEX(Data!$A$1:AO$1009,_xlfn.AGGREGATE(15,6,(OFFSET(Data!$A$1,0,MATCH(AH$6,Data!$1:$1,0)-1,1000,1)=IF(AH$7="","Yes",AH$7))/(OFFSET(Data!$A$1,0,MATCH(AH$6,Data!$1:$1,0)-1,1000,1)=IF(AH$7="","Yes",AH$7))*ROW(Data!$C$1:$C$1009),ROW(AH183)-ROW(AH$7)),1)),"")</f>
        <v/>
      </c>
      <c r="AI183" s="43" t="str">
        <f ca="1">IF(AJ183="","",IF(INDEX(Data!$BR:$BR,MATCH(AJ183,Data!$A:$A,0),1)=0,"",INDEX(Data!$BR:$BR,MATCH(AJ183,Data!$A:$A,0),1)))</f>
        <v/>
      </c>
      <c r="AJ183" s="43" t="str" cm="1">
        <f t="array" aca="1" ref="AJ183" ca="1">IFERROR(_xlfn.SINGLE(INDEX(Data!$A$1:AQ$1009,_xlfn.AGGREGATE(15,6,(OFFSET(Data!$A$1,0,MATCH(AJ$6,Data!$1:$1,0)-1,1000,1)=IF(AJ$7="","Yes",AJ$7))/(OFFSET(Data!$A$1,0,MATCH(AJ$6,Data!$1:$1,0)-1,1000,1)=IF(AJ$7="","Yes",AJ$7))*ROW(Data!$C$1:$C$1009),ROW(AJ183)-ROW(AJ$7)),1)),"")</f>
        <v/>
      </c>
      <c r="AK183" s="43" t="str">
        <f ca="1">IF(AL183="","",IF(INDEX(Data!$BR:$BR,MATCH(AL183,Data!$A:$A,0),1)=0,"",INDEX(Data!$BR:$BR,MATCH(AL183,Data!$A:$A,0),1)))</f>
        <v/>
      </c>
      <c r="AL183" s="43" t="str" cm="1">
        <f t="array" aca="1" ref="AL183" ca="1">IFERROR(_xlfn.SINGLE(INDEX(Data!$A$1:AS$1009,_xlfn.AGGREGATE(15,6,(OFFSET(Data!$A$1,0,MATCH(AL$6,Data!$1:$1,0)-1,1000,1)=IF(AL$7="","Yes",AL$7))/(OFFSET(Data!$A$1,0,MATCH(AL$6,Data!$1:$1,0)-1,1000,1)=IF(AL$7="","Yes",AL$7))*ROW(Data!$C$1:$C$1009),ROW(AL183)-ROW(AL$7)),1)),"")</f>
        <v/>
      </c>
      <c r="AM183" s="43" t="str">
        <f ca="1">IF(AN183="","",IF(INDEX(Data!$BR:$BR,MATCH(AN183,Data!$A:$A,0),1)=0,"",INDEX(Data!$BR:$BR,MATCH(AN183,Data!$A:$A,0),1)))</f>
        <v/>
      </c>
      <c r="AN183" s="43" t="str" cm="1">
        <f t="array" aca="1" ref="AN183" ca="1">IFERROR(_xlfn.SINGLE(INDEX(Data!$A$1:AU$1009,_xlfn.AGGREGATE(15,6,(OFFSET(Data!$A$1,0,MATCH(AN$6,Data!$1:$1,0)-1,1000,1)=IF(AN$7="","Yes",AN$7))/(OFFSET(Data!$A$1,0,MATCH(AN$6,Data!$1:$1,0)-1,1000,1)=IF(AN$7="","Yes",AN$7))*ROW(Data!$C$1:$C$1009),ROW(AN183)-ROW(AN$7)),1)),"")</f>
        <v/>
      </c>
    </row>
    <row r="184" spans="1:40" x14ac:dyDescent="0.4">
      <c r="A184" s="43" t="str">
        <f ca="1">IF(B184="","",IF(INDEX(Data!$BR:$BR,MATCH(B184,Data!$A:$A,0),1)=0,"",INDEX(Data!$BR:$BR,MATCH(B184,Data!$A:$A,0),1)))</f>
        <v/>
      </c>
      <c r="B184" s="43" t="str" cm="1">
        <f t="array" aca="1" ref="B184" ca="1">IFERROR(_xlfn.SINGLE(INDEX(Data!A$1:$A$1007,_xlfn.AGGREGATE(15,6,(OFFSET(Data!$A$1,0,MATCH(B$6,Data!$1:$1,0)-1,1000,1)=IF(B$7="","Yes",B$7))/(OFFSET(Data!$A$1,0,MATCH(B$6,Data!$1:$1,0)-1,1000,1)=IF(B$7="","Yes",B$7))*ROW(Data!$C$1:$C$1007),ROW(B184)-ROW(B$7)),1)),"")</f>
        <v/>
      </c>
      <c r="C184" s="43" t="str">
        <f ca="1">IF(D184="","",IF(INDEX(Data!$BR:$BR,MATCH(D184,Data!$A:$A,0),1)=0,"",INDEX(Data!$BR:$BR,MATCH(D184,Data!$A:$A,0),1)))</f>
        <v/>
      </c>
      <c r="D184" s="43" t="str" cm="1">
        <f t="array" aca="1" ref="D184" ca="1">IFERROR(_xlfn.SINGLE(INDEX(Data!$A$1:C$1007,_xlfn.AGGREGATE(15,6,(OFFSET(Data!$A$1,0,MATCH(D$6,Data!$1:$1,0)-1,1000,1)=IF(D$7="","Yes",D$7))/(OFFSET(Data!$A$1,0,MATCH(D$6,Data!$1:$1,0)-1,1000,1)=IF(D$7="","Yes",D$7))*ROW(Data!$C$1:$C$1007),ROW(D184)-ROW(D$7)),1)),"")</f>
        <v/>
      </c>
      <c r="E184" s="43" t="str">
        <f ca="1">IF(F184="","",IF(INDEX(Data!$BR:$BR,MATCH(F184,Data!$A:$A,0),1)=0,"",INDEX(Data!$BR:$BR,MATCH(F184,Data!$A:$A,0),1)))</f>
        <v/>
      </c>
      <c r="F184" s="43" t="str" cm="1">
        <f t="array" aca="1" ref="F184" ca="1">IFERROR(_xlfn.SINGLE(INDEX(Data!$A$1:E$1009,_xlfn.AGGREGATE(15,6,(OFFSET(Data!$A$1,0,MATCH(F$6,Data!$1:$1,0)-1,1000,1)=IF(F$7="","Yes",F$7))/(OFFSET(Data!$A$1,0,MATCH(F$6,Data!$1:$1,0)-1,1000,1)=IF(F$7="","Yes",F$7))*ROW(Data!$C$1:$C$1009),ROW(F184)-ROW(F$7)),1)),"")</f>
        <v/>
      </c>
      <c r="G184" s="43" t="str">
        <f ca="1">IF(H184="","",IF(INDEX(Data!$BR:$BR,MATCH(H184,Data!$A:$A,0),1)=0,"",INDEX(Data!$BR:$BR,MATCH(H184,Data!$A:$A,0),1)))</f>
        <v/>
      </c>
      <c r="H184" s="43" t="str" cm="1">
        <f t="array" aca="1" ref="H184" ca="1">IFERROR(_xlfn.SINGLE(INDEX(Data!$A$1:G$1009,_xlfn.AGGREGATE(15,6,(OFFSET(Data!$A$1,0,MATCH(H$6,Data!$1:$1,0)-1,1000,1)=IF(H$7="","Yes",H$7))/(OFFSET(Data!$A$1,0,MATCH(H$6,Data!$1:$1,0)-1,1000,1)=IF(H$7="","Yes",H$7))*ROW(Data!$C$1:$C$1009),ROW(H184)-ROW(H$7)),1)),"")</f>
        <v/>
      </c>
      <c r="I184" s="43" t="str">
        <f ca="1">IF(J184="","",IF(INDEX(Data!$BR:$BR,MATCH(J184,Data!$A:$A,0),1)=0,"",INDEX(Data!$BR:$BR,MATCH(J184,Data!$A:$A,0),1)))</f>
        <v/>
      </c>
      <c r="J184" s="43" t="str" cm="1">
        <f t="array" aca="1" ref="J184" ca="1">IFERROR(_xlfn.SINGLE(INDEX(Data!$A$1:J$1009,_xlfn.AGGREGATE(15,6,(OFFSET(Data!$A$1,0,MATCH(J$6,Data!$1:$1,0)-1,1000,1)=IF(J$7="","Yes",J$7))/(OFFSET(Data!$A$1,0,MATCH(J$6,Data!$1:$1,0)-1,1000,1)=IF(J$7="","Yes",J$7))*ROW(Data!$C$1:$C$1009),ROW(J184)-ROW(J$7)),1)),"")</f>
        <v/>
      </c>
      <c r="K184" s="43" t="str">
        <f ca="1">IF(L184="","",IF(INDEX(Data!$BR:$BR,MATCH(L184,Data!$A:$A,0),1)=0,"",INDEX(Data!$BR:$BR,MATCH(L184,Data!$A:$A,0),1)))</f>
        <v/>
      </c>
      <c r="L184" s="43" t="str" cm="1">
        <f t="array" aca="1" ref="L184" ca="1">IFERROR(_xlfn.SINGLE(INDEX(Data!$A$1:L$1009,_xlfn.AGGREGATE(15,6,(OFFSET(Data!$A$1,0,MATCH(L$6,Data!$1:$1,0)-1,1000,1)=IF(L$7="","Yes",L$7))/(OFFSET(Data!$A$1,0,MATCH(L$6,Data!$1:$1,0)-1,1000,1)=IF(L$7="","Yes",L$7))*ROW(Data!$C$1:$C$1009),ROW(L184)-ROW(L$7)),1)),"")</f>
        <v/>
      </c>
      <c r="M184" s="43" t="str">
        <f ca="1">IF(N184="","",IF(INDEX(Data!$BR:$BR,MATCH(N184,Data!$A:$A,0),1)=0,"",INDEX(Data!$BR:$BR,MATCH(N184,Data!$A:$A,0),1)))</f>
        <v/>
      </c>
      <c r="N184" s="43" t="str" cm="1">
        <f t="array" aca="1" ref="N184" ca="1">IFERROR(_xlfn.SINGLE(INDEX(Data!$A$1:N$1009,_xlfn.AGGREGATE(15,6,(OFFSET(Data!$A$1,0,MATCH(N$6,Data!$1:$1,0)-1,1000,1)=IF(N$7="","Yes",N$7))/(OFFSET(Data!$A$1,0,MATCH(N$6,Data!$1:$1,0)-1,1000,1)=IF(N$7="","Yes",N$7))*ROW(Data!$C$1:$C$1009),ROW(N184)-ROW(N$7)),1)),"")</f>
        <v/>
      </c>
      <c r="O184" s="43" t="str">
        <f ca="1">IF(P184="","",IF(INDEX(Data!$BR:$BR,MATCH(P184,Data!$A:$A,0),1)=0,"",INDEX(Data!$BR:$BR,MATCH(P184,Data!$A:$A,0),1)))</f>
        <v/>
      </c>
      <c r="P184" s="43" t="str" cm="1">
        <f t="array" aca="1" ref="P184" ca="1">IFERROR(_xlfn.SINGLE(INDEX(Data!$A$1:Q$1009,_xlfn.AGGREGATE(15,6,(OFFSET(Data!$A$1,0,MATCH(P$6,Data!$1:$1,0)-1,1000,1)=IF(P$7="","Yes",P$7))/(OFFSET(Data!$A$1,0,MATCH(P$6,Data!$1:$1,0)-1,1000,1)=IF(P$7="","Yes",P$7))*ROW(Data!$C$1:$C$1009),ROW(P184)-ROW(P$7)),1)),"")</f>
        <v/>
      </c>
      <c r="Q184" s="43" t="str">
        <f ca="1">IF(R184="","",IF(INDEX(Data!$BR:$BR,MATCH(R184,Data!$A:$A,0),1)=0,"",INDEX(Data!$BR:$BR,MATCH(R184,Data!$A:$A,0),1)))</f>
        <v/>
      </c>
      <c r="R184" s="43" t="str" cm="1">
        <f t="array" aca="1" ref="R184" ca="1">IFERROR(_xlfn.SINGLE(INDEX(Data!$A$1:R$1009,_xlfn.AGGREGATE(15,6,(OFFSET(Data!$A$1,0,MATCH(R$6,Data!$1:$1,0)-1,1000,1)=IF(R$7="","Yes",R$7))/(OFFSET(Data!$A$1,0,MATCH(R$6,Data!$1:$1,0)-1,1000,1)=IF(R$7="","Yes",R$7))*ROW(Data!$C$1:$C$1009),ROW(R184)-ROW(R$7)),1)),"")</f>
        <v/>
      </c>
      <c r="S184" s="43" t="str">
        <f ca="1">IF(T184="","",IF(INDEX(Data!$BR:$BR,MATCH(T184,Data!$A:$A,0),1)=0,"",INDEX(Data!$BR:$BR,MATCH(T184,Data!$A:$A,0),1)))</f>
        <v/>
      </c>
      <c r="T184" s="43" t="str" cm="1">
        <f t="array" aca="1" ref="T184" ca="1">IFERROR(_xlfn.SINGLE(INDEX(Data!$A$1:S$1009,_xlfn.AGGREGATE(15,6,(OFFSET(Data!$A$1,0,MATCH(T$6,Data!$1:$1,0)-1,1000,1)=IF(T$7="","Yes",T$7))/(OFFSET(Data!$A$1,0,MATCH(T$6,Data!$1:$1,0)-1,1000,1)=IF(T$7="","Yes",T$7))*ROW(Data!$C$1:$C$1009),ROW(T184)-ROW(T$7)),1)),"")</f>
        <v/>
      </c>
      <c r="U184" s="43" t="str">
        <f ca="1">IF(V184="","",IF(INDEX(Data!$BR:$BR,MATCH(V184,Data!$A:$A,0),1)=0,"",INDEX(Data!$BR:$BR,MATCH(V184,Data!$A:$A,0),1)))</f>
        <v/>
      </c>
      <c r="V184" s="43" t="str" cm="1">
        <f t="array" aca="1" ref="V184" ca="1">IFERROR(_xlfn.SINGLE(INDEX(Data!$A$1:T$1009,_xlfn.AGGREGATE(15,6,(OFFSET(Data!$A$1,0,MATCH(V$6,Data!$1:$1,0)-1,1000,1)=IF(V$7="","Yes",V$7))/(OFFSET(Data!$A$1,0,MATCH(V$6,Data!$1:$1,0)-1,1000,1)=IF(V$7="","Yes",V$7))*ROW(Data!$C$1:$C$1009),ROW(V184)-ROW(V$7)),1)),"")</f>
        <v/>
      </c>
      <c r="W184" s="43" t="str">
        <f ca="1">IF(X184="","",IF(INDEX(Data!$BR:$BR,MATCH(X184,Data!$A:$A,0),1)=0,"",INDEX(Data!$BR:$BR,MATCH(X184,Data!$A:$A,0),1)))</f>
        <v/>
      </c>
      <c r="X184" s="43" t="str" cm="1">
        <f t="array" aca="1" ref="X184" ca="1">IFERROR(_xlfn.SINGLE(INDEX(Data!$A$1:Y$1009,_xlfn.AGGREGATE(15,6,(OFFSET(Data!$A$1,0,MATCH(X$6,Data!$1:$1,0)-1,1000,1)=IF(X$7="","Yes",X$7))/(OFFSET(Data!$A$1,0,MATCH(X$6,Data!$1:$1,0)-1,1000,1)=IF(X$7="","Yes",X$7))*ROW(Data!$C$1:$C$1009),ROW(X184)-ROW(X$7)),1)),"")</f>
        <v/>
      </c>
      <c r="Y184" s="43" t="str">
        <f ca="1">IF(Z184="","",IF(INDEX(Data!$BR:$BR,MATCH(Z184,Data!$A:$A,0),1)=0,"",INDEX(Data!$BR:$BR,MATCH(Z184,Data!$A:$A,0),1)))</f>
        <v/>
      </c>
      <c r="Z184" s="43" t="str" cm="1">
        <f t="array" aca="1" ref="Z184" ca="1">IFERROR(_xlfn.SINGLE(INDEX(Data!$A$1:AA$1009,_xlfn.AGGREGATE(15,6,(OFFSET(Data!$A$1,0,MATCH(Z$6,Data!$1:$1,0)-1,1000,1)=IF(Z$7="","Yes",Z$7))/(OFFSET(Data!$A$1,0,MATCH(Z$6,Data!$1:$1,0)-1,1000,1)=IF(Z$7="","Yes",Z$7))*ROW(Data!$C$1:$C$1009),ROW(Z184)-ROW(Z$7)),1)),"")</f>
        <v/>
      </c>
      <c r="AA184" s="43" t="str">
        <f ca="1">IF(AB184="","",IF(INDEX(Data!$BR:$BR,MATCH(AB184,Data!$A:$A,0),1)=0,"",INDEX(Data!$BR:$BR,MATCH(AB184,Data!$A:$A,0),1)))</f>
        <v/>
      </c>
      <c r="AB184" s="43" t="str" cm="1">
        <f t="array" aca="1" ref="AB184" ca="1">IFERROR(_xlfn.SINGLE(INDEX(Data!$A$1:AC$1009,_xlfn.AGGREGATE(15,6,(OFFSET(Data!$A$1,0,MATCH(AB$6,Data!$1:$1,0)-1,1000,1)=IF(AB$7="","Yes",AB$7))/(OFFSET(Data!$A$1,0,MATCH(AB$6,Data!$1:$1,0)-1,1000,1)=IF(AB$7="","Yes",AB$7))*ROW(Data!$C$1:$C$1009),ROW(AB184)-ROW(AB$7)),1)),"")</f>
        <v/>
      </c>
      <c r="AC184" s="43" t="str">
        <f ca="1">IF(AD184="","",IF(INDEX(Data!$BR:$BR,MATCH(AD184,Data!$A:$A,0),1)=0,"",INDEX(Data!$BR:$BR,MATCH(AD184,Data!$A:$A,0),1)))</f>
        <v/>
      </c>
      <c r="AD184" s="43" t="str" cm="1">
        <f t="array" aca="1" ref="AD184" ca="1">IFERROR(_xlfn.SINGLE(INDEX(Data!$A$1:AE$1009,_xlfn.AGGREGATE(15,6,(OFFSET(Data!$A$1,0,MATCH(AD$6,Data!$1:$1,0)-1,1000,1)=IF(AD$7="","Yes",AD$7))/(OFFSET(Data!$A$1,0,MATCH(AD$6,Data!$1:$1,0)-1,1000,1)=IF(AD$7="","Yes",AD$7))*ROW(Data!$C$1:$C$1009),ROW(AD184)-ROW(AD$7)),1)),"")</f>
        <v/>
      </c>
      <c r="AE184" s="43" t="str">
        <f ca="1">IF(AF184="","",IF(INDEX(Data!$BR:$BR,MATCH(AF184,Data!$A:$A,0),1)=0,"",INDEX(Data!$BR:$BR,MATCH(AF184,Data!$A:$A,0),1)))</f>
        <v/>
      </c>
      <c r="AF184" s="43" t="str" cm="1">
        <f t="array" aca="1" ref="AF184" ca="1">IFERROR(_xlfn.SINGLE(INDEX(Data!$A$1:AM$1009,_xlfn.AGGREGATE(15,6,(OFFSET(Data!$A$1,0,MATCH(AF$6,Data!$1:$1,0)-1,1000,1)=IF(AF$7="","Yes",AF$7))/(OFFSET(Data!$A$1,0,MATCH(AF$6,Data!$1:$1,0)-1,1000,1)=IF(AF$7="","Yes",AF$7))*ROW(Data!$C$1:$C$1009),ROW(AF184)-ROW(AF$7)),1)),"")</f>
        <v/>
      </c>
      <c r="AG184" s="43" t="str">
        <f ca="1">IF(AH184="","",IF(INDEX(Data!$BR:$BR,MATCH(AH184,Data!$A:$A,0),1)=0,"",INDEX(Data!$BR:$BR,MATCH(AH184,Data!$A:$A,0),1)))</f>
        <v/>
      </c>
      <c r="AH184" s="43" t="str" cm="1">
        <f t="array" aca="1" ref="AH184" ca="1">IFERROR(_xlfn.SINGLE(INDEX(Data!$A$1:AO$1009,_xlfn.AGGREGATE(15,6,(OFFSET(Data!$A$1,0,MATCH(AH$6,Data!$1:$1,0)-1,1000,1)=IF(AH$7="","Yes",AH$7))/(OFFSET(Data!$A$1,0,MATCH(AH$6,Data!$1:$1,0)-1,1000,1)=IF(AH$7="","Yes",AH$7))*ROW(Data!$C$1:$C$1009),ROW(AH184)-ROW(AH$7)),1)),"")</f>
        <v/>
      </c>
      <c r="AI184" s="43" t="str">
        <f ca="1">IF(AJ184="","",IF(INDEX(Data!$BR:$BR,MATCH(AJ184,Data!$A:$A,0),1)=0,"",INDEX(Data!$BR:$BR,MATCH(AJ184,Data!$A:$A,0),1)))</f>
        <v/>
      </c>
      <c r="AJ184" s="43" t="str" cm="1">
        <f t="array" aca="1" ref="AJ184" ca="1">IFERROR(_xlfn.SINGLE(INDEX(Data!$A$1:AQ$1009,_xlfn.AGGREGATE(15,6,(OFFSET(Data!$A$1,0,MATCH(AJ$6,Data!$1:$1,0)-1,1000,1)=IF(AJ$7="","Yes",AJ$7))/(OFFSET(Data!$A$1,0,MATCH(AJ$6,Data!$1:$1,0)-1,1000,1)=IF(AJ$7="","Yes",AJ$7))*ROW(Data!$C$1:$C$1009),ROW(AJ184)-ROW(AJ$7)),1)),"")</f>
        <v/>
      </c>
      <c r="AK184" s="43" t="str">
        <f ca="1">IF(AL184="","",IF(INDEX(Data!$BR:$BR,MATCH(AL184,Data!$A:$A,0),1)=0,"",INDEX(Data!$BR:$BR,MATCH(AL184,Data!$A:$A,0),1)))</f>
        <v/>
      </c>
      <c r="AL184" s="43" t="str" cm="1">
        <f t="array" aca="1" ref="AL184" ca="1">IFERROR(_xlfn.SINGLE(INDEX(Data!$A$1:AS$1009,_xlfn.AGGREGATE(15,6,(OFFSET(Data!$A$1,0,MATCH(AL$6,Data!$1:$1,0)-1,1000,1)=IF(AL$7="","Yes",AL$7))/(OFFSET(Data!$A$1,0,MATCH(AL$6,Data!$1:$1,0)-1,1000,1)=IF(AL$7="","Yes",AL$7))*ROW(Data!$C$1:$C$1009),ROW(AL184)-ROW(AL$7)),1)),"")</f>
        <v/>
      </c>
      <c r="AM184" s="43" t="str">
        <f ca="1">IF(AN184="","",IF(INDEX(Data!$BR:$BR,MATCH(AN184,Data!$A:$A,0),1)=0,"",INDEX(Data!$BR:$BR,MATCH(AN184,Data!$A:$A,0),1)))</f>
        <v/>
      </c>
      <c r="AN184" s="43" t="str" cm="1">
        <f t="array" aca="1" ref="AN184" ca="1">IFERROR(_xlfn.SINGLE(INDEX(Data!$A$1:AU$1009,_xlfn.AGGREGATE(15,6,(OFFSET(Data!$A$1,0,MATCH(AN$6,Data!$1:$1,0)-1,1000,1)=IF(AN$7="","Yes",AN$7))/(OFFSET(Data!$A$1,0,MATCH(AN$6,Data!$1:$1,0)-1,1000,1)=IF(AN$7="","Yes",AN$7))*ROW(Data!$C$1:$C$1009),ROW(AN184)-ROW(AN$7)),1)),"")</f>
        <v/>
      </c>
    </row>
    <row r="185" spans="1:40" x14ac:dyDescent="0.4">
      <c r="A185" s="43" t="str">
        <f ca="1">IF(B185="","",IF(INDEX(Data!$BR:$BR,MATCH(B185,Data!$A:$A,0),1)=0,"",INDEX(Data!$BR:$BR,MATCH(B185,Data!$A:$A,0),1)))</f>
        <v/>
      </c>
      <c r="B185" s="43" t="str" cm="1">
        <f t="array" aca="1" ref="B185" ca="1">IFERROR(_xlfn.SINGLE(INDEX(Data!A$1:$A$1007,_xlfn.AGGREGATE(15,6,(OFFSET(Data!$A$1,0,MATCH(B$6,Data!$1:$1,0)-1,1000,1)=IF(B$7="","Yes",B$7))/(OFFSET(Data!$A$1,0,MATCH(B$6,Data!$1:$1,0)-1,1000,1)=IF(B$7="","Yes",B$7))*ROW(Data!$C$1:$C$1007),ROW(B185)-ROW(B$7)),1)),"")</f>
        <v/>
      </c>
      <c r="C185" s="43" t="str">
        <f ca="1">IF(D185="","",IF(INDEX(Data!$BR:$BR,MATCH(D185,Data!$A:$A,0),1)=0,"",INDEX(Data!$BR:$BR,MATCH(D185,Data!$A:$A,0),1)))</f>
        <v/>
      </c>
      <c r="D185" s="43" t="str" cm="1">
        <f t="array" aca="1" ref="D185" ca="1">IFERROR(_xlfn.SINGLE(INDEX(Data!$A$1:C$1007,_xlfn.AGGREGATE(15,6,(OFFSET(Data!$A$1,0,MATCH(D$6,Data!$1:$1,0)-1,1000,1)=IF(D$7="","Yes",D$7))/(OFFSET(Data!$A$1,0,MATCH(D$6,Data!$1:$1,0)-1,1000,1)=IF(D$7="","Yes",D$7))*ROW(Data!$C$1:$C$1007),ROW(D185)-ROW(D$7)),1)),"")</f>
        <v/>
      </c>
      <c r="E185" s="43" t="str">
        <f ca="1">IF(F185="","",IF(INDEX(Data!$BR:$BR,MATCH(F185,Data!$A:$A,0),1)=0,"",INDEX(Data!$BR:$BR,MATCH(F185,Data!$A:$A,0),1)))</f>
        <v/>
      </c>
      <c r="F185" s="43" t="str" cm="1">
        <f t="array" aca="1" ref="F185" ca="1">IFERROR(_xlfn.SINGLE(INDEX(Data!$A$1:E$1009,_xlfn.AGGREGATE(15,6,(OFFSET(Data!$A$1,0,MATCH(F$6,Data!$1:$1,0)-1,1000,1)=IF(F$7="","Yes",F$7))/(OFFSET(Data!$A$1,0,MATCH(F$6,Data!$1:$1,0)-1,1000,1)=IF(F$7="","Yes",F$7))*ROW(Data!$C$1:$C$1009),ROW(F185)-ROW(F$7)),1)),"")</f>
        <v/>
      </c>
      <c r="G185" s="43" t="str">
        <f ca="1">IF(H185="","",IF(INDEX(Data!$BR:$BR,MATCH(H185,Data!$A:$A,0),1)=0,"",INDEX(Data!$BR:$BR,MATCH(H185,Data!$A:$A,0),1)))</f>
        <v/>
      </c>
      <c r="H185" s="43" t="str" cm="1">
        <f t="array" aca="1" ref="H185" ca="1">IFERROR(_xlfn.SINGLE(INDEX(Data!$A$1:G$1009,_xlfn.AGGREGATE(15,6,(OFFSET(Data!$A$1,0,MATCH(H$6,Data!$1:$1,0)-1,1000,1)=IF(H$7="","Yes",H$7))/(OFFSET(Data!$A$1,0,MATCH(H$6,Data!$1:$1,0)-1,1000,1)=IF(H$7="","Yes",H$7))*ROW(Data!$C$1:$C$1009),ROW(H185)-ROW(H$7)),1)),"")</f>
        <v/>
      </c>
      <c r="I185" s="43" t="str">
        <f ca="1">IF(J185="","",IF(INDEX(Data!$BR:$BR,MATCH(J185,Data!$A:$A,0),1)=0,"",INDEX(Data!$BR:$BR,MATCH(J185,Data!$A:$A,0),1)))</f>
        <v/>
      </c>
      <c r="J185" s="43" t="str" cm="1">
        <f t="array" aca="1" ref="J185" ca="1">IFERROR(_xlfn.SINGLE(INDEX(Data!$A$1:J$1009,_xlfn.AGGREGATE(15,6,(OFFSET(Data!$A$1,0,MATCH(J$6,Data!$1:$1,0)-1,1000,1)=IF(J$7="","Yes",J$7))/(OFFSET(Data!$A$1,0,MATCH(J$6,Data!$1:$1,0)-1,1000,1)=IF(J$7="","Yes",J$7))*ROW(Data!$C$1:$C$1009),ROW(J185)-ROW(J$7)),1)),"")</f>
        <v/>
      </c>
      <c r="K185" s="43" t="str">
        <f ca="1">IF(L185="","",IF(INDEX(Data!$BR:$BR,MATCH(L185,Data!$A:$A,0),1)=0,"",INDEX(Data!$BR:$BR,MATCH(L185,Data!$A:$A,0),1)))</f>
        <v/>
      </c>
      <c r="L185" s="43" t="str" cm="1">
        <f t="array" aca="1" ref="L185" ca="1">IFERROR(_xlfn.SINGLE(INDEX(Data!$A$1:L$1009,_xlfn.AGGREGATE(15,6,(OFFSET(Data!$A$1,0,MATCH(L$6,Data!$1:$1,0)-1,1000,1)=IF(L$7="","Yes",L$7))/(OFFSET(Data!$A$1,0,MATCH(L$6,Data!$1:$1,0)-1,1000,1)=IF(L$7="","Yes",L$7))*ROW(Data!$C$1:$C$1009),ROW(L185)-ROW(L$7)),1)),"")</f>
        <v/>
      </c>
      <c r="M185" s="43" t="str">
        <f ca="1">IF(N185="","",IF(INDEX(Data!$BR:$BR,MATCH(N185,Data!$A:$A,0),1)=0,"",INDEX(Data!$BR:$BR,MATCH(N185,Data!$A:$A,0),1)))</f>
        <v/>
      </c>
      <c r="N185" s="43" t="str" cm="1">
        <f t="array" aca="1" ref="N185" ca="1">IFERROR(_xlfn.SINGLE(INDEX(Data!$A$1:N$1009,_xlfn.AGGREGATE(15,6,(OFFSET(Data!$A$1,0,MATCH(N$6,Data!$1:$1,0)-1,1000,1)=IF(N$7="","Yes",N$7))/(OFFSET(Data!$A$1,0,MATCH(N$6,Data!$1:$1,0)-1,1000,1)=IF(N$7="","Yes",N$7))*ROW(Data!$C$1:$C$1009),ROW(N185)-ROW(N$7)),1)),"")</f>
        <v/>
      </c>
      <c r="O185" s="43" t="str">
        <f ca="1">IF(P185="","",IF(INDEX(Data!$BR:$BR,MATCH(P185,Data!$A:$A,0),1)=0,"",INDEX(Data!$BR:$BR,MATCH(P185,Data!$A:$A,0),1)))</f>
        <v/>
      </c>
      <c r="P185" s="43" t="str" cm="1">
        <f t="array" aca="1" ref="P185" ca="1">IFERROR(_xlfn.SINGLE(INDEX(Data!$A$1:Q$1009,_xlfn.AGGREGATE(15,6,(OFFSET(Data!$A$1,0,MATCH(P$6,Data!$1:$1,0)-1,1000,1)=IF(P$7="","Yes",P$7))/(OFFSET(Data!$A$1,0,MATCH(P$6,Data!$1:$1,0)-1,1000,1)=IF(P$7="","Yes",P$7))*ROW(Data!$C$1:$C$1009),ROW(P185)-ROW(P$7)),1)),"")</f>
        <v/>
      </c>
      <c r="Q185" s="43" t="str">
        <f ca="1">IF(R185="","",IF(INDEX(Data!$BR:$BR,MATCH(R185,Data!$A:$A,0),1)=0,"",INDEX(Data!$BR:$BR,MATCH(R185,Data!$A:$A,0),1)))</f>
        <v/>
      </c>
      <c r="R185" s="43" t="str" cm="1">
        <f t="array" aca="1" ref="R185" ca="1">IFERROR(_xlfn.SINGLE(INDEX(Data!$A$1:R$1009,_xlfn.AGGREGATE(15,6,(OFFSET(Data!$A$1,0,MATCH(R$6,Data!$1:$1,0)-1,1000,1)=IF(R$7="","Yes",R$7))/(OFFSET(Data!$A$1,0,MATCH(R$6,Data!$1:$1,0)-1,1000,1)=IF(R$7="","Yes",R$7))*ROW(Data!$C$1:$C$1009),ROW(R185)-ROW(R$7)),1)),"")</f>
        <v/>
      </c>
      <c r="S185" s="43" t="str">
        <f ca="1">IF(T185="","",IF(INDEX(Data!$BR:$BR,MATCH(T185,Data!$A:$A,0),1)=0,"",INDEX(Data!$BR:$BR,MATCH(T185,Data!$A:$A,0),1)))</f>
        <v/>
      </c>
      <c r="T185" s="43" t="str" cm="1">
        <f t="array" aca="1" ref="T185" ca="1">IFERROR(_xlfn.SINGLE(INDEX(Data!$A$1:S$1009,_xlfn.AGGREGATE(15,6,(OFFSET(Data!$A$1,0,MATCH(T$6,Data!$1:$1,0)-1,1000,1)=IF(T$7="","Yes",T$7))/(OFFSET(Data!$A$1,0,MATCH(T$6,Data!$1:$1,0)-1,1000,1)=IF(T$7="","Yes",T$7))*ROW(Data!$C$1:$C$1009),ROW(T185)-ROW(T$7)),1)),"")</f>
        <v/>
      </c>
      <c r="U185" s="43" t="str">
        <f ca="1">IF(V185="","",IF(INDEX(Data!$BR:$BR,MATCH(V185,Data!$A:$A,0),1)=0,"",INDEX(Data!$BR:$BR,MATCH(V185,Data!$A:$A,0),1)))</f>
        <v/>
      </c>
      <c r="V185" s="43" t="str" cm="1">
        <f t="array" aca="1" ref="V185" ca="1">IFERROR(_xlfn.SINGLE(INDEX(Data!$A$1:T$1009,_xlfn.AGGREGATE(15,6,(OFFSET(Data!$A$1,0,MATCH(V$6,Data!$1:$1,0)-1,1000,1)=IF(V$7="","Yes",V$7))/(OFFSET(Data!$A$1,0,MATCH(V$6,Data!$1:$1,0)-1,1000,1)=IF(V$7="","Yes",V$7))*ROW(Data!$C$1:$C$1009),ROW(V185)-ROW(V$7)),1)),"")</f>
        <v/>
      </c>
      <c r="W185" s="43" t="str">
        <f ca="1">IF(X185="","",IF(INDEX(Data!$BR:$BR,MATCH(X185,Data!$A:$A,0),1)=0,"",INDEX(Data!$BR:$BR,MATCH(X185,Data!$A:$A,0),1)))</f>
        <v/>
      </c>
      <c r="X185" s="43" t="str" cm="1">
        <f t="array" aca="1" ref="X185" ca="1">IFERROR(_xlfn.SINGLE(INDEX(Data!$A$1:Y$1009,_xlfn.AGGREGATE(15,6,(OFFSET(Data!$A$1,0,MATCH(X$6,Data!$1:$1,0)-1,1000,1)=IF(X$7="","Yes",X$7))/(OFFSET(Data!$A$1,0,MATCH(X$6,Data!$1:$1,0)-1,1000,1)=IF(X$7="","Yes",X$7))*ROW(Data!$C$1:$C$1009),ROW(X185)-ROW(X$7)),1)),"")</f>
        <v/>
      </c>
      <c r="Y185" s="43" t="str">
        <f ca="1">IF(Z185="","",IF(INDEX(Data!$BR:$BR,MATCH(Z185,Data!$A:$A,0),1)=0,"",INDEX(Data!$BR:$BR,MATCH(Z185,Data!$A:$A,0),1)))</f>
        <v/>
      </c>
      <c r="Z185" s="43" t="str" cm="1">
        <f t="array" aca="1" ref="Z185" ca="1">IFERROR(_xlfn.SINGLE(INDEX(Data!$A$1:AA$1009,_xlfn.AGGREGATE(15,6,(OFFSET(Data!$A$1,0,MATCH(Z$6,Data!$1:$1,0)-1,1000,1)=IF(Z$7="","Yes",Z$7))/(OFFSET(Data!$A$1,0,MATCH(Z$6,Data!$1:$1,0)-1,1000,1)=IF(Z$7="","Yes",Z$7))*ROW(Data!$C$1:$C$1009),ROW(Z185)-ROW(Z$7)),1)),"")</f>
        <v/>
      </c>
      <c r="AA185" s="43" t="str">
        <f ca="1">IF(AB185="","",IF(INDEX(Data!$BR:$BR,MATCH(AB185,Data!$A:$A,0),1)=0,"",INDEX(Data!$BR:$BR,MATCH(AB185,Data!$A:$A,0),1)))</f>
        <v/>
      </c>
      <c r="AB185" s="43" t="str" cm="1">
        <f t="array" aca="1" ref="AB185" ca="1">IFERROR(_xlfn.SINGLE(INDEX(Data!$A$1:AC$1009,_xlfn.AGGREGATE(15,6,(OFFSET(Data!$A$1,0,MATCH(AB$6,Data!$1:$1,0)-1,1000,1)=IF(AB$7="","Yes",AB$7))/(OFFSET(Data!$A$1,0,MATCH(AB$6,Data!$1:$1,0)-1,1000,1)=IF(AB$7="","Yes",AB$7))*ROW(Data!$C$1:$C$1009),ROW(AB185)-ROW(AB$7)),1)),"")</f>
        <v/>
      </c>
      <c r="AC185" s="43" t="str">
        <f ca="1">IF(AD185="","",IF(INDEX(Data!$BR:$BR,MATCH(AD185,Data!$A:$A,0),1)=0,"",INDEX(Data!$BR:$BR,MATCH(AD185,Data!$A:$A,0),1)))</f>
        <v/>
      </c>
      <c r="AD185" s="43" t="str" cm="1">
        <f t="array" aca="1" ref="AD185" ca="1">IFERROR(_xlfn.SINGLE(INDEX(Data!$A$1:AE$1009,_xlfn.AGGREGATE(15,6,(OFFSET(Data!$A$1,0,MATCH(AD$6,Data!$1:$1,0)-1,1000,1)=IF(AD$7="","Yes",AD$7))/(OFFSET(Data!$A$1,0,MATCH(AD$6,Data!$1:$1,0)-1,1000,1)=IF(AD$7="","Yes",AD$7))*ROW(Data!$C$1:$C$1009),ROW(AD185)-ROW(AD$7)),1)),"")</f>
        <v/>
      </c>
      <c r="AE185" s="43" t="str">
        <f ca="1">IF(AF185="","",IF(INDEX(Data!$BR:$BR,MATCH(AF185,Data!$A:$A,0),1)=0,"",INDEX(Data!$BR:$BR,MATCH(AF185,Data!$A:$A,0),1)))</f>
        <v/>
      </c>
      <c r="AF185" s="43" t="str" cm="1">
        <f t="array" aca="1" ref="AF185" ca="1">IFERROR(_xlfn.SINGLE(INDEX(Data!$A$1:AM$1009,_xlfn.AGGREGATE(15,6,(OFFSET(Data!$A$1,0,MATCH(AF$6,Data!$1:$1,0)-1,1000,1)=IF(AF$7="","Yes",AF$7))/(OFFSET(Data!$A$1,0,MATCH(AF$6,Data!$1:$1,0)-1,1000,1)=IF(AF$7="","Yes",AF$7))*ROW(Data!$C$1:$C$1009),ROW(AF185)-ROW(AF$7)),1)),"")</f>
        <v/>
      </c>
      <c r="AG185" s="43" t="str">
        <f ca="1">IF(AH185="","",IF(INDEX(Data!$BR:$BR,MATCH(AH185,Data!$A:$A,0),1)=0,"",INDEX(Data!$BR:$BR,MATCH(AH185,Data!$A:$A,0),1)))</f>
        <v/>
      </c>
      <c r="AH185" s="43" t="str" cm="1">
        <f t="array" aca="1" ref="AH185" ca="1">IFERROR(_xlfn.SINGLE(INDEX(Data!$A$1:AO$1009,_xlfn.AGGREGATE(15,6,(OFFSET(Data!$A$1,0,MATCH(AH$6,Data!$1:$1,0)-1,1000,1)=IF(AH$7="","Yes",AH$7))/(OFFSET(Data!$A$1,0,MATCH(AH$6,Data!$1:$1,0)-1,1000,1)=IF(AH$7="","Yes",AH$7))*ROW(Data!$C$1:$C$1009),ROW(AH185)-ROW(AH$7)),1)),"")</f>
        <v/>
      </c>
      <c r="AI185" s="43" t="str">
        <f ca="1">IF(AJ185="","",IF(INDEX(Data!$BR:$BR,MATCH(AJ185,Data!$A:$A,0),1)=0,"",INDEX(Data!$BR:$BR,MATCH(AJ185,Data!$A:$A,0),1)))</f>
        <v/>
      </c>
      <c r="AJ185" s="43" t="str" cm="1">
        <f t="array" aca="1" ref="AJ185" ca="1">IFERROR(_xlfn.SINGLE(INDEX(Data!$A$1:AQ$1009,_xlfn.AGGREGATE(15,6,(OFFSET(Data!$A$1,0,MATCH(AJ$6,Data!$1:$1,0)-1,1000,1)=IF(AJ$7="","Yes",AJ$7))/(OFFSET(Data!$A$1,0,MATCH(AJ$6,Data!$1:$1,0)-1,1000,1)=IF(AJ$7="","Yes",AJ$7))*ROW(Data!$C$1:$C$1009),ROW(AJ185)-ROW(AJ$7)),1)),"")</f>
        <v/>
      </c>
      <c r="AK185" s="43" t="str">
        <f ca="1">IF(AL185="","",IF(INDEX(Data!$BR:$BR,MATCH(AL185,Data!$A:$A,0),1)=0,"",INDEX(Data!$BR:$BR,MATCH(AL185,Data!$A:$A,0),1)))</f>
        <v/>
      </c>
      <c r="AL185" s="43" t="str" cm="1">
        <f t="array" aca="1" ref="AL185" ca="1">IFERROR(_xlfn.SINGLE(INDEX(Data!$A$1:AS$1009,_xlfn.AGGREGATE(15,6,(OFFSET(Data!$A$1,0,MATCH(AL$6,Data!$1:$1,0)-1,1000,1)=IF(AL$7="","Yes",AL$7))/(OFFSET(Data!$A$1,0,MATCH(AL$6,Data!$1:$1,0)-1,1000,1)=IF(AL$7="","Yes",AL$7))*ROW(Data!$C$1:$C$1009),ROW(AL185)-ROW(AL$7)),1)),"")</f>
        <v/>
      </c>
      <c r="AM185" s="43" t="str">
        <f ca="1">IF(AN185="","",IF(INDEX(Data!$BR:$BR,MATCH(AN185,Data!$A:$A,0),1)=0,"",INDEX(Data!$BR:$BR,MATCH(AN185,Data!$A:$A,0),1)))</f>
        <v/>
      </c>
      <c r="AN185" s="43" t="str" cm="1">
        <f t="array" aca="1" ref="AN185" ca="1">IFERROR(_xlfn.SINGLE(INDEX(Data!$A$1:AU$1009,_xlfn.AGGREGATE(15,6,(OFFSET(Data!$A$1,0,MATCH(AN$6,Data!$1:$1,0)-1,1000,1)=IF(AN$7="","Yes",AN$7))/(OFFSET(Data!$A$1,0,MATCH(AN$6,Data!$1:$1,0)-1,1000,1)=IF(AN$7="","Yes",AN$7))*ROW(Data!$C$1:$C$1009),ROW(AN185)-ROW(AN$7)),1)),"")</f>
        <v/>
      </c>
    </row>
    <row r="186" spans="1:40" x14ac:dyDescent="0.4">
      <c r="A186" s="43" t="str">
        <f ca="1">IF(B186="","",IF(INDEX(Data!$BR:$BR,MATCH(B186,Data!$A:$A,0),1)=0,"",INDEX(Data!$BR:$BR,MATCH(B186,Data!$A:$A,0),1)))</f>
        <v/>
      </c>
      <c r="B186" s="43" t="str" cm="1">
        <f t="array" aca="1" ref="B186" ca="1">IFERROR(_xlfn.SINGLE(INDEX(Data!A$1:$A$1007,_xlfn.AGGREGATE(15,6,(OFFSET(Data!$A$1,0,MATCH(B$6,Data!$1:$1,0)-1,1000,1)=IF(B$7="","Yes",B$7))/(OFFSET(Data!$A$1,0,MATCH(B$6,Data!$1:$1,0)-1,1000,1)=IF(B$7="","Yes",B$7))*ROW(Data!$C$1:$C$1007),ROW(B186)-ROW(B$7)),1)),"")</f>
        <v/>
      </c>
      <c r="C186" s="43" t="str">
        <f ca="1">IF(D186="","",IF(INDEX(Data!$BR:$BR,MATCH(D186,Data!$A:$A,0),1)=0,"",INDEX(Data!$BR:$BR,MATCH(D186,Data!$A:$A,0),1)))</f>
        <v/>
      </c>
      <c r="D186" s="43" t="str" cm="1">
        <f t="array" aca="1" ref="D186" ca="1">IFERROR(_xlfn.SINGLE(INDEX(Data!$A$1:C$1007,_xlfn.AGGREGATE(15,6,(OFFSET(Data!$A$1,0,MATCH(D$6,Data!$1:$1,0)-1,1000,1)=IF(D$7="","Yes",D$7))/(OFFSET(Data!$A$1,0,MATCH(D$6,Data!$1:$1,0)-1,1000,1)=IF(D$7="","Yes",D$7))*ROW(Data!$C$1:$C$1007),ROW(D186)-ROW(D$7)),1)),"")</f>
        <v/>
      </c>
      <c r="E186" s="43" t="str">
        <f ca="1">IF(F186="","",IF(INDEX(Data!$BR:$BR,MATCH(F186,Data!$A:$A,0),1)=0,"",INDEX(Data!$BR:$BR,MATCH(F186,Data!$A:$A,0),1)))</f>
        <v/>
      </c>
      <c r="F186" s="43" t="str" cm="1">
        <f t="array" aca="1" ref="F186" ca="1">IFERROR(_xlfn.SINGLE(INDEX(Data!$A$1:E$1009,_xlfn.AGGREGATE(15,6,(OFFSET(Data!$A$1,0,MATCH(F$6,Data!$1:$1,0)-1,1000,1)=IF(F$7="","Yes",F$7))/(OFFSET(Data!$A$1,0,MATCH(F$6,Data!$1:$1,0)-1,1000,1)=IF(F$7="","Yes",F$7))*ROW(Data!$C$1:$C$1009),ROW(F186)-ROW(F$7)),1)),"")</f>
        <v/>
      </c>
      <c r="G186" s="43" t="str">
        <f ca="1">IF(H186="","",IF(INDEX(Data!$BR:$BR,MATCH(H186,Data!$A:$A,0),1)=0,"",INDEX(Data!$BR:$BR,MATCH(H186,Data!$A:$A,0),1)))</f>
        <v/>
      </c>
      <c r="H186" s="43" t="str" cm="1">
        <f t="array" aca="1" ref="H186" ca="1">IFERROR(_xlfn.SINGLE(INDEX(Data!$A$1:G$1009,_xlfn.AGGREGATE(15,6,(OFFSET(Data!$A$1,0,MATCH(H$6,Data!$1:$1,0)-1,1000,1)=IF(H$7="","Yes",H$7))/(OFFSET(Data!$A$1,0,MATCH(H$6,Data!$1:$1,0)-1,1000,1)=IF(H$7="","Yes",H$7))*ROW(Data!$C$1:$C$1009),ROW(H186)-ROW(H$7)),1)),"")</f>
        <v/>
      </c>
      <c r="I186" s="43" t="str">
        <f ca="1">IF(J186="","",IF(INDEX(Data!$BR:$BR,MATCH(J186,Data!$A:$A,0),1)=0,"",INDEX(Data!$BR:$BR,MATCH(J186,Data!$A:$A,0),1)))</f>
        <v/>
      </c>
      <c r="J186" s="43" t="str" cm="1">
        <f t="array" aca="1" ref="J186" ca="1">IFERROR(_xlfn.SINGLE(INDEX(Data!$A$1:J$1009,_xlfn.AGGREGATE(15,6,(OFFSET(Data!$A$1,0,MATCH(J$6,Data!$1:$1,0)-1,1000,1)=IF(J$7="","Yes",J$7))/(OFFSET(Data!$A$1,0,MATCH(J$6,Data!$1:$1,0)-1,1000,1)=IF(J$7="","Yes",J$7))*ROW(Data!$C$1:$C$1009),ROW(J186)-ROW(J$7)),1)),"")</f>
        <v/>
      </c>
      <c r="K186" s="43" t="str">
        <f ca="1">IF(L186="","",IF(INDEX(Data!$BR:$BR,MATCH(L186,Data!$A:$A,0),1)=0,"",INDEX(Data!$BR:$BR,MATCH(L186,Data!$A:$A,0),1)))</f>
        <v/>
      </c>
      <c r="L186" s="43" t="str" cm="1">
        <f t="array" aca="1" ref="L186" ca="1">IFERROR(_xlfn.SINGLE(INDEX(Data!$A$1:L$1009,_xlfn.AGGREGATE(15,6,(OFFSET(Data!$A$1,0,MATCH(L$6,Data!$1:$1,0)-1,1000,1)=IF(L$7="","Yes",L$7))/(OFFSET(Data!$A$1,0,MATCH(L$6,Data!$1:$1,0)-1,1000,1)=IF(L$7="","Yes",L$7))*ROW(Data!$C$1:$C$1009),ROW(L186)-ROW(L$7)),1)),"")</f>
        <v/>
      </c>
      <c r="M186" s="43" t="str">
        <f ca="1">IF(N186="","",IF(INDEX(Data!$BR:$BR,MATCH(N186,Data!$A:$A,0),1)=0,"",INDEX(Data!$BR:$BR,MATCH(N186,Data!$A:$A,0),1)))</f>
        <v/>
      </c>
      <c r="N186" s="43" t="str" cm="1">
        <f t="array" aca="1" ref="N186" ca="1">IFERROR(_xlfn.SINGLE(INDEX(Data!$A$1:N$1009,_xlfn.AGGREGATE(15,6,(OFFSET(Data!$A$1,0,MATCH(N$6,Data!$1:$1,0)-1,1000,1)=IF(N$7="","Yes",N$7))/(OFFSET(Data!$A$1,0,MATCH(N$6,Data!$1:$1,0)-1,1000,1)=IF(N$7="","Yes",N$7))*ROW(Data!$C$1:$C$1009),ROW(N186)-ROW(N$7)),1)),"")</f>
        <v/>
      </c>
      <c r="O186" s="43" t="str">
        <f ca="1">IF(P186="","",IF(INDEX(Data!$BR:$BR,MATCH(P186,Data!$A:$A,0),1)=0,"",INDEX(Data!$BR:$BR,MATCH(P186,Data!$A:$A,0),1)))</f>
        <v/>
      </c>
      <c r="P186" s="43" t="str" cm="1">
        <f t="array" aca="1" ref="P186" ca="1">IFERROR(_xlfn.SINGLE(INDEX(Data!$A$1:Q$1009,_xlfn.AGGREGATE(15,6,(OFFSET(Data!$A$1,0,MATCH(P$6,Data!$1:$1,0)-1,1000,1)=IF(P$7="","Yes",P$7))/(OFFSET(Data!$A$1,0,MATCH(P$6,Data!$1:$1,0)-1,1000,1)=IF(P$7="","Yes",P$7))*ROW(Data!$C$1:$C$1009),ROW(P186)-ROW(P$7)),1)),"")</f>
        <v/>
      </c>
      <c r="Q186" s="43" t="str">
        <f ca="1">IF(R186="","",IF(INDEX(Data!$BR:$BR,MATCH(R186,Data!$A:$A,0),1)=0,"",INDEX(Data!$BR:$BR,MATCH(R186,Data!$A:$A,0),1)))</f>
        <v/>
      </c>
      <c r="R186" s="43" t="str" cm="1">
        <f t="array" aca="1" ref="R186" ca="1">IFERROR(_xlfn.SINGLE(INDEX(Data!$A$1:R$1009,_xlfn.AGGREGATE(15,6,(OFFSET(Data!$A$1,0,MATCH(R$6,Data!$1:$1,0)-1,1000,1)=IF(R$7="","Yes",R$7))/(OFFSET(Data!$A$1,0,MATCH(R$6,Data!$1:$1,0)-1,1000,1)=IF(R$7="","Yes",R$7))*ROW(Data!$C$1:$C$1009),ROW(R186)-ROW(R$7)),1)),"")</f>
        <v/>
      </c>
      <c r="S186" s="43" t="str">
        <f ca="1">IF(T186="","",IF(INDEX(Data!$BR:$BR,MATCH(T186,Data!$A:$A,0),1)=0,"",INDEX(Data!$BR:$BR,MATCH(T186,Data!$A:$A,0),1)))</f>
        <v/>
      </c>
      <c r="T186" s="43" t="str" cm="1">
        <f t="array" aca="1" ref="T186" ca="1">IFERROR(_xlfn.SINGLE(INDEX(Data!$A$1:S$1009,_xlfn.AGGREGATE(15,6,(OFFSET(Data!$A$1,0,MATCH(T$6,Data!$1:$1,0)-1,1000,1)=IF(T$7="","Yes",T$7))/(OFFSET(Data!$A$1,0,MATCH(T$6,Data!$1:$1,0)-1,1000,1)=IF(T$7="","Yes",T$7))*ROW(Data!$C$1:$C$1009),ROW(T186)-ROW(T$7)),1)),"")</f>
        <v/>
      </c>
      <c r="U186" s="43" t="str">
        <f ca="1">IF(V186="","",IF(INDEX(Data!$BR:$BR,MATCH(V186,Data!$A:$A,0),1)=0,"",INDEX(Data!$BR:$BR,MATCH(V186,Data!$A:$A,0),1)))</f>
        <v/>
      </c>
      <c r="V186" s="43" t="str" cm="1">
        <f t="array" aca="1" ref="V186" ca="1">IFERROR(_xlfn.SINGLE(INDEX(Data!$A$1:T$1009,_xlfn.AGGREGATE(15,6,(OFFSET(Data!$A$1,0,MATCH(V$6,Data!$1:$1,0)-1,1000,1)=IF(V$7="","Yes",V$7))/(OFFSET(Data!$A$1,0,MATCH(V$6,Data!$1:$1,0)-1,1000,1)=IF(V$7="","Yes",V$7))*ROW(Data!$C$1:$C$1009),ROW(V186)-ROW(V$7)),1)),"")</f>
        <v/>
      </c>
      <c r="W186" s="43" t="str">
        <f ca="1">IF(X186="","",IF(INDEX(Data!$BR:$BR,MATCH(X186,Data!$A:$A,0),1)=0,"",INDEX(Data!$BR:$BR,MATCH(X186,Data!$A:$A,0),1)))</f>
        <v/>
      </c>
      <c r="X186" s="43" t="str" cm="1">
        <f t="array" aca="1" ref="X186" ca="1">IFERROR(_xlfn.SINGLE(INDEX(Data!$A$1:Y$1009,_xlfn.AGGREGATE(15,6,(OFFSET(Data!$A$1,0,MATCH(X$6,Data!$1:$1,0)-1,1000,1)=IF(X$7="","Yes",X$7))/(OFFSET(Data!$A$1,0,MATCH(X$6,Data!$1:$1,0)-1,1000,1)=IF(X$7="","Yes",X$7))*ROW(Data!$C$1:$C$1009),ROW(X186)-ROW(X$7)),1)),"")</f>
        <v/>
      </c>
      <c r="Y186" s="43" t="str">
        <f ca="1">IF(Z186="","",IF(INDEX(Data!$BR:$BR,MATCH(Z186,Data!$A:$A,0),1)=0,"",INDEX(Data!$BR:$BR,MATCH(Z186,Data!$A:$A,0),1)))</f>
        <v/>
      </c>
      <c r="Z186" s="43" t="str" cm="1">
        <f t="array" aca="1" ref="Z186" ca="1">IFERROR(_xlfn.SINGLE(INDEX(Data!$A$1:AA$1009,_xlfn.AGGREGATE(15,6,(OFFSET(Data!$A$1,0,MATCH(Z$6,Data!$1:$1,0)-1,1000,1)=IF(Z$7="","Yes",Z$7))/(OFFSET(Data!$A$1,0,MATCH(Z$6,Data!$1:$1,0)-1,1000,1)=IF(Z$7="","Yes",Z$7))*ROW(Data!$C$1:$C$1009),ROW(Z186)-ROW(Z$7)),1)),"")</f>
        <v/>
      </c>
      <c r="AA186" s="43" t="str">
        <f ca="1">IF(AB186="","",IF(INDEX(Data!$BR:$BR,MATCH(AB186,Data!$A:$A,0),1)=0,"",INDEX(Data!$BR:$BR,MATCH(AB186,Data!$A:$A,0),1)))</f>
        <v/>
      </c>
      <c r="AB186" s="43" t="str" cm="1">
        <f t="array" aca="1" ref="AB186" ca="1">IFERROR(_xlfn.SINGLE(INDEX(Data!$A$1:AC$1009,_xlfn.AGGREGATE(15,6,(OFFSET(Data!$A$1,0,MATCH(AB$6,Data!$1:$1,0)-1,1000,1)=IF(AB$7="","Yes",AB$7))/(OFFSET(Data!$A$1,0,MATCH(AB$6,Data!$1:$1,0)-1,1000,1)=IF(AB$7="","Yes",AB$7))*ROW(Data!$C$1:$C$1009),ROW(AB186)-ROW(AB$7)),1)),"")</f>
        <v/>
      </c>
      <c r="AC186" s="43" t="str">
        <f ca="1">IF(AD186="","",IF(INDEX(Data!$BR:$BR,MATCH(AD186,Data!$A:$A,0),1)=0,"",INDEX(Data!$BR:$BR,MATCH(AD186,Data!$A:$A,0),1)))</f>
        <v/>
      </c>
      <c r="AD186" s="43" t="str" cm="1">
        <f t="array" aca="1" ref="AD186" ca="1">IFERROR(_xlfn.SINGLE(INDEX(Data!$A$1:AE$1009,_xlfn.AGGREGATE(15,6,(OFFSET(Data!$A$1,0,MATCH(AD$6,Data!$1:$1,0)-1,1000,1)=IF(AD$7="","Yes",AD$7))/(OFFSET(Data!$A$1,0,MATCH(AD$6,Data!$1:$1,0)-1,1000,1)=IF(AD$7="","Yes",AD$7))*ROW(Data!$C$1:$C$1009),ROW(AD186)-ROW(AD$7)),1)),"")</f>
        <v/>
      </c>
      <c r="AE186" s="43" t="str">
        <f ca="1">IF(AF186="","",IF(INDEX(Data!$BR:$BR,MATCH(AF186,Data!$A:$A,0),1)=0,"",INDEX(Data!$BR:$BR,MATCH(AF186,Data!$A:$A,0),1)))</f>
        <v/>
      </c>
      <c r="AF186" s="43" t="str" cm="1">
        <f t="array" aca="1" ref="AF186" ca="1">IFERROR(_xlfn.SINGLE(INDEX(Data!$A$1:AM$1009,_xlfn.AGGREGATE(15,6,(OFFSET(Data!$A$1,0,MATCH(AF$6,Data!$1:$1,0)-1,1000,1)=IF(AF$7="","Yes",AF$7))/(OFFSET(Data!$A$1,0,MATCH(AF$6,Data!$1:$1,0)-1,1000,1)=IF(AF$7="","Yes",AF$7))*ROW(Data!$C$1:$C$1009),ROW(AF186)-ROW(AF$7)),1)),"")</f>
        <v/>
      </c>
      <c r="AG186" s="43" t="str">
        <f ca="1">IF(AH186="","",IF(INDEX(Data!$BR:$BR,MATCH(AH186,Data!$A:$A,0),1)=0,"",INDEX(Data!$BR:$BR,MATCH(AH186,Data!$A:$A,0),1)))</f>
        <v/>
      </c>
      <c r="AH186" s="43" t="str" cm="1">
        <f t="array" aca="1" ref="AH186" ca="1">IFERROR(_xlfn.SINGLE(INDEX(Data!$A$1:AO$1009,_xlfn.AGGREGATE(15,6,(OFFSET(Data!$A$1,0,MATCH(AH$6,Data!$1:$1,0)-1,1000,1)=IF(AH$7="","Yes",AH$7))/(OFFSET(Data!$A$1,0,MATCH(AH$6,Data!$1:$1,0)-1,1000,1)=IF(AH$7="","Yes",AH$7))*ROW(Data!$C$1:$C$1009),ROW(AH186)-ROW(AH$7)),1)),"")</f>
        <v/>
      </c>
      <c r="AI186" s="43" t="str">
        <f ca="1">IF(AJ186="","",IF(INDEX(Data!$BR:$BR,MATCH(AJ186,Data!$A:$A,0),1)=0,"",INDEX(Data!$BR:$BR,MATCH(AJ186,Data!$A:$A,0),1)))</f>
        <v/>
      </c>
      <c r="AJ186" s="43" t="str" cm="1">
        <f t="array" aca="1" ref="AJ186" ca="1">IFERROR(_xlfn.SINGLE(INDEX(Data!$A$1:AQ$1009,_xlfn.AGGREGATE(15,6,(OFFSET(Data!$A$1,0,MATCH(AJ$6,Data!$1:$1,0)-1,1000,1)=IF(AJ$7="","Yes",AJ$7))/(OFFSET(Data!$A$1,0,MATCH(AJ$6,Data!$1:$1,0)-1,1000,1)=IF(AJ$7="","Yes",AJ$7))*ROW(Data!$C$1:$C$1009),ROW(AJ186)-ROW(AJ$7)),1)),"")</f>
        <v/>
      </c>
      <c r="AK186" s="43" t="str">
        <f ca="1">IF(AL186="","",IF(INDEX(Data!$BR:$BR,MATCH(AL186,Data!$A:$A,0),1)=0,"",INDEX(Data!$BR:$BR,MATCH(AL186,Data!$A:$A,0),1)))</f>
        <v/>
      </c>
      <c r="AL186" s="43" t="str" cm="1">
        <f t="array" aca="1" ref="AL186" ca="1">IFERROR(_xlfn.SINGLE(INDEX(Data!$A$1:AS$1009,_xlfn.AGGREGATE(15,6,(OFFSET(Data!$A$1,0,MATCH(AL$6,Data!$1:$1,0)-1,1000,1)=IF(AL$7="","Yes",AL$7))/(OFFSET(Data!$A$1,0,MATCH(AL$6,Data!$1:$1,0)-1,1000,1)=IF(AL$7="","Yes",AL$7))*ROW(Data!$C$1:$C$1009),ROW(AL186)-ROW(AL$7)),1)),"")</f>
        <v/>
      </c>
      <c r="AM186" s="43" t="str">
        <f ca="1">IF(AN186="","",IF(INDEX(Data!$BR:$BR,MATCH(AN186,Data!$A:$A,0),1)=0,"",INDEX(Data!$BR:$BR,MATCH(AN186,Data!$A:$A,0),1)))</f>
        <v/>
      </c>
      <c r="AN186" s="43" t="str" cm="1">
        <f t="array" aca="1" ref="AN186" ca="1">IFERROR(_xlfn.SINGLE(INDEX(Data!$A$1:AU$1009,_xlfn.AGGREGATE(15,6,(OFFSET(Data!$A$1,0,MATCH(AN$6,Data!$1:$1,0)-1,1000,1)=IF(AN$7="","Yes",AN$7))/(OFFSET(Data!$A$1,0,MATCH(AN$6,Data!$1:$1,0)-1,1000,1)=IF(AN$7="","Yes",AN$7))*ROW(Data!$C$1:$C$1009),ROW(AN186)-ROW(AN$7)),1)),"")</f>
        <v/>
      </c>
    </row>
    <row r="187" spans="1:40" x14ac:dyDescent="0.4">
      <c r="A187" s="43" t="str">
        <f ca="1">IF(B187="","",IF(INDEX(Data!$BR:$BR,MATCH(B187,Data!$A:$A,0),1)=0,"",INDEX(Data!$BR:$BR,MATCH(B187,Data!$A:$A,0),1)))</f>
        <v/>
      </c>
      <c r="B187" s="43" t="str" cm="1">
        <f t="array" aca="1" ref="B187" ca="1">IFERROR(_xlfn.SINGLE(INDEX(Data!A$1:$A$1007,_xlfn.AGGREGATE(15,6,(OFFSET(Data!$A$1,0,MATCH(B$6,Data!$1:$1,0)-1,1000,1)=IF(B$7="","Yes",B$7))/(OFFSET(Data!$A$1,0,MATCH(B$6,Data!$1:$1,0)-1,1000,1)=IF(B$7="","Yes",B$7))*ROW(Data!$C$1:$C$1007),ROW(B187)-ROW(B$7)),1)),"")</f>
        <v/>
      </c>
      <c r="C187" s="43" t="str">
        <f ca="1">IF(D187="","",IF(INDEX(Data!$BR:$BR,MATCH(D187,Data!$A:$A,0),1)=0,"",INDEX(Data!$BR:$BR,MATCH(D187,Data!$A:$A,0),1)))</f>
        <v/>
      </c>
      <c r="D187" s="43" t="str" cm="1">
        <f t="array" aca="1" ref="D187" ca="1">IFERROR(_xlfn.SINGLE(INDEX(Data!$A$1:C$1007,_xlfn.AGGREGATE(15,6,(OFFSET(Data!$A$1,0,MATCH(D$6,Data!$1:$1,0)-1,1000,1)=IF(D$7="","Yes",D$7))/(OFFSET(Data!$A$1,0,MATCH(D$6,Data!$1:$1,0)-1,1000,1)=IF(D$7="","Yes",D$7))*ROW(Data!$C$1:$C$1007),ROW(D187)-ROW(D$7)),1)),"")</f>
        <v/>
      </c>
      <c r="E187" s="43" t="str">
        <f ca="1">IF(F187="","",IF(INDEX(Data!$BR:$BR,MATCH(F187,Data!$A:$A,0),1)=0,"",INDEX(Data!$BR:$BR,MATCH(F187,Data!$A:$A,0),1)))</f>
        <v/>
      </c>
      <c r="F187" s="43" t="str" cm="1">
        <f t="array" aca="1" ref="F187" ca="1">IFERROR(_xlfn.SINGLE(INDEX(Data!$A$1:E$1009,_xlfn.AGGREGATE(15,6,(OFFSET(Data!$A$1,0,MATCH(F$6,Data!$1:$1,0)-1,1000,1)=IF(F$7="","Yes",F$7))/(OFFSET(Data!$A$1,0,MATCH(F$6,Data!$1:$1,0)-1,1000,1)=IF(F$7="","Yes",F$7))*ROW(Data!$C$1:$C$1009),ROW(F187)-ROW(F$7)),1)),"")</f>
        <v/>
      </c>
      <c r="G187" s="43" t="str">
        <f ca="1">IF(H187="","",IF(INDEX(Data!$BR:$BR,MATCH(H187,Data!$A:$A,0),1)=0,"",INDEX(Data!$BR:$BR,MATCH(H187,Data!$A:$A,0),1)))</f>
        <v/>
      </c>
      <c r="H187" s="43" t="str" cm="1">
        <f t="array" aca="1" ref="H187" ca="1">IFERROR(_xlfn.SINGLE(INDEX(Data!$A$1:G$1009,_xlfn.AGGREGATE(15,6,(OFFSET(Data!$A$1,0,MATCH(H$6,Data!$1:$1,0)-1,1000,1)=IF(H$7="","Yes",H$7))/(OFFSET(Data!$A$1,0,MATCH(H$6,Data!$1:$1,0)-1,1000,1)=IF(H$7="","Yes",H$7))*ROW(Data!$C$1:$C$1009),ROW(H187)-ROW(H$7)),1)),"")</f>
        <v/>
      </c>
      <c r="I187" s="43" t="str">
        <f ca="1">IF(J187="","",IF(INDEX(Data!$BR:$BR,MATCH(J187,Data!$A:$A,0),1)=0,"",INDEX(Data!$BR:$BR,MATCH(J187,Data!$A:$A,0),1)))</f>
        <v/>
      </c>
      <c r="J187" s="43" t="str" cm="1">
        <f t="array" aca="1" ref="J187" ca="1">IFERROR(_xlfn.SINGLE(INDEX(Data!$A$1:J$1009,_xlfn.AGGREGATE(15,6,(OFFSET(Data!$A$1,0,MATCH(J$6,Data!$1:$1,0)-1,1000,1)=IF(J$7="","Yes",J$7))/(OFFSET(Data!$A$1,0,MATCH(J$6,Data!$1:$1,0)-1,1000,1)=IF(J$7="","Yes",J$7))*ROW(Data!$C$1:$C$1009),ROW(J187)-ROW(J$7)),1)),"")</f>
        <v/>
      </c>
      <c r="K187" s="43" t="str">
        <f ca="1">IF(L187="","",IF(INDEX(Data!$BR:$BR,MATCH(L187,Data!$A:$A,0),1)=0,"",INDEX(Data!$BR:$BR,MATCH(L187,Data!$A:$A,0),1)))</f>
        <v/>
      </c>
      <c r="L187" s="43" t="str" cm="1">
        <f t="array" aca="1" ref="L187" ca="1">IFERROR(_xlfn.SINGLE(INDEX(Data!$A$1:L$1009,_xlfn.AGGREGATE(15,6,(OFFSET(Data!$A$1,0,MATCH(L$6,Data!$1:$1,0)-1,1000,1)=IF(L$7="","Yes",L$7))/(OFFSET(Data!$A$1,0,MATCH(L$6,Data!$1:$1,0)-1,1000,1)=IF(L$7="","Yes",L$7))*ROW(Data!$C$1:$C$1009),ROW(L187)-ROW(L$7)),1)),"")</f>
        <v/>
      </c>
      <c r="M187" s="43" t="str">
        <f ca="1">IF(N187="","",IF(INDEX(Data!$BR:$BR,MATCH(N187,Data!$A:$A,0),1)=0,"",INDEX(Data!$BR:$BR,MATCH(N187,Data!$A:$A,0),1)))</f>
        <v/>
      </c>
      <c r="N187" s="43" t="str" cm="1">
        <f t="array" aca="1" ref="N187" ca="1">IFERROR(_xlfn.SINGLE(INDEX(Data!$A$1:N$1009,_xlfn.AGGREGATE(15,6,(OFFSET(Data!$A$1,0,MATCH(N$6,Data!$1:$1,0)-1,1000,1)=IF(N$7="","Yes",N$7))/(OFFSET(Data!$A$1,0,MATCH(N$6,Data!$1:$1,0)-1,1000,1)=IF(N$7="","Yes",N$7))*ROW(Data!$C$1:$C$1009),ROW(N187)-ROW(N$7)),1)),"")</f>
        <v/>
      </c>
      <c r="O187" s="43" t="str">
        <f ca="1">IF(P187="","",IF(INDEX(Data!$BR:$BR,MATCH(P187,Data!$A:$A,0),1)=0,"",INDEX(Data!$BR:$BR,MATCH(P187,Data!$A:$A,0),1)))</f>
        <v/>
      </c>
      <c r="P187" s="43" t="str" cm="1">
        <f t="array" aca="1" ref="P187" ca="1">IFERROR(_xlfn.SINGLE(INDEX(Data!$A$1:Q$1009,_xlfn.AGGREGATE(15,6,(OFFSET(Data!$A$1,0,MATCH(P$6,Data!$1:$1,0)-1,1000,1)=IF(P$7="","Yes",P$7))/(OFFSET(Data!$A$1,0,MATCH(P$6,Data!$1:$1,0)-1,1000,1)=IF(P$7="","Yes",P$7))*ROW(Data!$C$1:$C$1009),ROW(P187)-ROW(P$7)),1)),"")</f>
        <v/>
      </c>
      <c r="Q187" s="43" t="str">
        <f ca="1">IF(R187="","",IF(INDEX(Data!$BR:$BR,MATCH(R187,Data!$A:$A,0),1)=0,"",INDEX(Data!$BR:$BR,MATCH(R187,Data!$A:$A,0),1)))</f>
        <v/>
      </c>
      <c r="R187" s="43" t="str" cm="1">
        <f t="array" aca="1" ref="R187" ca="1">IFERROR(_xlfn.SINGLE(INDEX(Data!$A$1:R$1009,_xlfn.AGGREGATE(15,6,(OFFSET(Data!$A$1,0,MATCH(R$6,Data!$1:$1,0)-1,1000,1)=IF(R$7="","Yes",R$7))/(OFFSET(Data!$A$1,0,MATCH(R$6,Data!$1:$1,0)-1,1000,1)=IF(R$7="","Yes",R$7))*ROW(Data!$C$1:$C$1009),ROW(R187)-ROW(R$7)),1)),"")</f>
        <v/>
      </c>
      <c r="S187" s="43" t="str">
        <f ca="1">IF(T187="","",IF(INDEX(Data!$BR:$BR,MATCH(T187,Data!$A:$A,0),1)=0,"",INDEX(Data!$BR:$BR,MATCH(T187,Data!$A:$A,0),1)))</f>
        <v/>
      </c>
      <c r="T187" s="43" t="str" cm="1">
        <f t="array" aca="1" ref="T187" ca="1">IFERROR(_xlfn.SINGLE(INDEX(Data!$A$1:S$1009,_xlfn.AGGREGATE(15,6,(OFFSET(Data!$A$1,0,MATCH(T$6,Data!$1:$1,0)-1,1000,1)=IF(T$7="","Yes",T$7))/(OFFSET(Data!$A$1,0,MATCH(T$6,Data!$1:$1,0)-1,1000,1)=IF(T$7="","Yes",T$7))*ROW(Data!$C$1:$C$1009),ROW(T187)-ROW(T$7)),1)),"")</f>
        <v/>
      </c>
      <c r="U187" s="43" t="str">
        <f ca="1">IF(V187="","",IF(INDEX(Data!$BR:$BR,MATCH(V187,Data!$A:$A,0),1)=0,"",INDEX(Data!$BR:$BR,MATCH(V187,Data!$A:$A,0),1)))</f>
        <v/>
      </c>
      <c r="V187" s="43" t="str" cm="1">
        <f t="array" aca="1" ref="V187" ca="1">IFERROR(_xlfn.SINGLE(INDEX(Data!$A$1:T$1009,_xlfn.AGGREGATE(15,6,(OFFSET(Data!$A$1,0,MATCH(V$6,Data!$1:$1,0)-1,1000,1)=IF(V$7="","Yes",V$7))/(OFFSET(Data!$A$1,0,MATCH(V$6,Data!$1:$1,0)-1,1000,1)=IF(V$7="","Yes",V$7))*ROW(Data!$C$1:$C$1009),ROW(V187)-ROW(V$7)),1)),"")</f>
        <v/>
      </c>
      <c r="W187" s="43" t="str">
        <f ca="1">IF(X187="","",IF(INDEX(Data!$BR:$BR,MATCH(X187,Data!$A:$A,0),1)=0,"",INDEX(Data!$BR:$BR,MATCH(X187,Data!$A:$A,0),1)))</f>
        <v/>
      </c>
      <c r="X187" s="43" t="str" cm="1">
        <f t="array" aca="1" ref="X187" ca="1">IFERROR(_xlfn.SINGLE(INDEX(Data!$A$1:Y$1009,_xlfn.AGGREGATE(15,6,(OFFSET(Data!$A$1,0,MATCH(X$6,Data!$1:$1,0)-1,1000,1)=IF(X$7="","Yes",X$7))/(OFFSET(Data!$A$1,0,MATCH(X$6,Data!$1:$1,0)-1,1000,1)=IF(X$7="","Yes",X$7))*ROW(Data!$C$1:$C$1009),ROW(X187)-ROW(X$7)),1)),"")</f>
        <v/>
      </c>
      <c r="Y187" s="43" t="str">
        <f ca="1">IF(Z187="","",IF(INDEX(Data!$BR:$BR,MATCH(Z187,Data!$A:$A,0),1)=0,"",INDEX(Data!$BR:$BR,MATCH(Z187,Data!$A:$A,0),1)))</f>
        <v/>
      </c>
      <c r="Z187" s="43" t="str" cm="1">
        <f t="array" aca="1" ref="Z187" ca="1">IFERROR(_xlfn.SINGLE(INDEX(Data!$A$1:AA$1009,_xlfn.AGGREGATE(15,6,(OFFSET(Data!$A$1,0,MATCH(Z$6,Data!$1:$1,0)-1,1000,1)=IF(Z$7="","Yes",Z$7))/(OFFSET(Data!$A$1,0,MATCH(Z$6,Data!$1:$1,0)-1,1000,1)=IF(Z$7="","Yes",Z$7))*ROW(Data!$C$1:$C$1009),ROW(Z187)-ROW(Z$7)),1)),"")</f>
        <v/>
      </c>
      <c r="AA187" s="43" t="str">
        <f ca="1">IF(AB187="","",IF(INDEX(Data!$BR:$BR,MATCH(AB187,Data!$A:$A,0),1)=0,"",INDEX(Data!$BR:$BR,MATCH(AB187,Data!$A:$A,0),1)))</f>
        <v/>
      </c>
      <c r="AB187" s="43" t="str" cm="1">
        <f t="array" aca="1" ref="AB187" ca="1">IFERROR(_xlfn.SINGLE(INDEX(Data!$A$1:AC$1009,_xlfn.AGGREGATE(15,6,(OFFSET(Data!$A$1,0,MATCH(AB$6,Data!$1:$1,0)-1,1000,1)=IF(AB$7="","Yes",AB$7))/(OFFSET(Data!$A$1,0,MATCH(AB$6,Data!$1:$1,0)-1,1000,1)=IF(AB$7="","Yes",AB$7))*ROW(Data!$C$1:$C$1009),ROW(AB187)-ROW(AB$7)),1)),"")</f>
        <v/>
      </c>
      <c r="AC187" s="43" t="str">
        <f ca="1">IF(AD187="","",IF(INDEX(Data!$BR:$BR,MATCH(AD187,Data!$A:$A,0),1)=0,"",INDEX(Data!$BR:$BR,MATCH(AD187,Data!$A:$A,0),1)))</f>
        <v/>
      </c>
      <c r="AD187" s="43" t="str" cm="1">
        <f t="array" aca="1" ref="AD187" ca="1">IFERROR(_xlfn.SINGLE(INDEX(Data!$A$1:AE$1009,_xlfn.AGGREGATE(15,6,(OFFSET(Data!$A$1,0,MATCH(AD$6,Data!$1:$1,0)-1,1000,1)=IF(AD$7="","Yes",AD$7))/(OFFSET(Data!$A$1,0,MATCH(AD$6,Data!$1:$1,0)-1,1000,1)=IF(AD$7="","Yes",AD$7))*ROW(Data!$C$1:$C$1009),ROW(AD187)-ROW(AD$7)),1)),"")</f>
        <v/>
      </c>
      <c r="AE187" s="43" t="str">
        <f ca="1">IF(AF187="","",IF(INDEX(Data!$BR:$BR,MATCH(AF187,Data!$A:$A,0),1)=0,"",INDEX(Data!$BR:$BR,MATCH(AF187,Data!$A:$A,0),1)))</f>
        <v/>
      </c>
      <c r="AF187" s="43" t="str" cm="1">
        <f t="array" aca="1" ref="AF187" ca="1">IFERROR(_xlfn.SINGLE(INDEX(Data!$A$1:AM$1009,_xlfn.AGGREGATE(15,6,(OFFSET(Data!$A$1,0,MATCH(AF$6,Data!$1:$1,0)-1,1000,1)=IF(AF$7="","Yes",AF$7))/(OFFSET(Data!$A$1,0,MATCH(AF$6,Data!$1:$1,0)-1,1000,1)=IF(AF$7="","Yes",AF$7))*ROW(Data!$C$1:$C$1009),ROW(AF187)-ROW(AF$7)),1)),"")</f>
        <v/>
      </c>
      <c r="AG187" s="43" t="str">
        <f ca="1">IF(AH187="","",IF(INDEX(Data!$BR:$BR,MATCH(AH187,Data!$A:$A,0),1)=0,"",INDEX(Data!$BR:$BR,MATCH(AH187,Data!$A:$A,0),1)))</f>
        <v/>
      </c>
      <c r="AH187" s="43" t="str" cm="1">
        <f t="array" aca="1" ref="AH187" ca="1">IFERROR(_xlfn.SINGLE(INDEX(Data!$A$1:AO$1009,_xlfn.AGGREGATE(15,6,(OFFSET(Data!$A$1,0,MATCH(AH$6,Data!$1:$1,0)-1,1000,1)=IF(AH$7="","Yes",AH$7))/(OFFSET(Data!$A$1,0,MATCH(AH$6,Data!$1:$1,0)-1,1000,1)=IF(AH$7="","Yes",AH$7))*ROW(Data!$C$1:$C$1009),ROW(AH187)-ROW(AH$7)),1)),"")</f>
        <v/>
      </c>
      <c r="AI187" s="43" t="str">
        <f ca="1">IF(AJ187="","",IF(INDEX(Data!$BR:$BR,MATCH(AJ187,Data!$A:$A,0),1)=0,"",INDEX(Data!$BR:$BR,MATCH(AJ187,Data!$A:$A,0),1)))</f>
        <v/>
      </c>
      <c r="AJ187" s="43" t="str" cm="1">
        <f t="array" aca="1" ref="AJ187" ca="1">IFERROR(_xlfn.SINGLE(INDEX(Data!$A$1:AQ$1009,_xlfn.AGGREGATE(15,6,(OFFSET(Data!$A$1,0,MATCH(AJ$6,Data!$1:$1,0)-1,1000,1)=IF(AJ$7="","Yes",AJ$7))/(OFFSET(Data!$A$1,0,MATCH(AJ$6,Data!$1:$1,0)-1,1000,1)=IF(AJ$7="","Yes",AJ$7))*ROW(Data!$C$1:$C$1009),ROW(AJ187)-ROW(AJ$7)),1)),"")</f>
        <v/>
      </c>
      <c r="AK187" s="43" t="str">
        <f ca="1">IF(AL187="","",IF(INDEX(Data!$BR:$BR,MATCH(AL187,Data!$A:$A,0),1)=0,"",INDEX(Data!$BR:$BR,MATCH(AL187,Data!$A:$A,0),1)))</f>
        <v/>
      </c>
      <c r="AL187" s="43" t="str" cm="1">
        <f t="array" aca="1" ref="AL187" ca="1">IFERROR(_xlfn.SINGLE(INDEX(Data!$A$1:AS$1009,_xlfn.AGGREGATE(15,6,(OFFSET(Data!$A$1,0,MATCH(AL$6,Data!$1:$1,0)-1,1000,1)=IF(AL$7="","Yes",AL$7))/(OFFSET(Data!$A$1,0,MATCH(AL$6,Data!$1:$1,0)-1,1000,1)=IF(AL$7="","Yes",AL$7))*ROW(Data!$C$1:$C$1009),ROW(AL187)-ROW(AL$7)),1)),"")</f>
        <v/>
      </c>
      <c r="AM187" s="43" t="str">
        <f ca="1">IF(AN187="","",IF(INDEX(Data!$BR:$BR,MATCH(AN187,Data!$A:$A,0),1)=0,"",INDEX(Data!$BR:$BR,MATCH(AN187,Data!$A:$A,0),1)))</f>
        <v/>
      </c>
      <c r="AN187" s="43" t="str" cm="1">
        <f t="array" aca="1" ref="AN187" ca="1">IFERROR(_xlfn.SINGLE(INDEX(Data!$A$1:AU$1009,_xlfn.AGGREGATE(15,6,(OFFSET(Data!$A$1,0,MATCH(AN$6,Data!$1:$1,0)-1,1000,1)=IF(AN$7="","Yes",AN$7))/(OFFSET(Data!$A$1,0,MATCH(AN$6,Data!$1:$1,0)-1,1000,1)=IF(AN$7="","Yes",AN$7))*ROW(Data!$C$1:$C$1009),ROW(AN187)-ROW(AN$7)),1)),"")</f>
        <v/>
      </c>
    </row>
    <row r="188" spans="1:40" x14ac:dyDescent="0.4">
      <c r="A188" s="43" t="str">
        <f ca="1">IF(B188="","",IF(INDEX(Data!$BR:$BR,MATCH(B188,Data!$A:$A,0),1)=0,"",INDEX(Data!$BR:$BR,MATCH(B188,Data!$A:$A,0),1)))</f>
        <v/>
      </c>
      <c r="B188" s="43" t="str" cm="1">
        <f t="array" aca="1" ref="B188" ca="1">IFERROR(_xlfn.SINGLE(INDEX(Data!A$1:$A$1007,_xlfn.AGGREGATE(15,6,(OFFSET(Data!$A$1,0,MATCH(B$6,Data!$1:$1,0)-1,1000,1)=IF(B$7="","Yes",B$7))/(OFFSET(Data!$A$1,0,MATCH(B$6,Data!$1:$1,0)-1,1000,1)=IF(B$7="","Yes",B$7))*ROW(Data!$C$1:$C$1007),ROW(B188)-ROW(B$7)),1)),"")</f>
        <v/>
      </c>
      <c r="C188" s="43" t="str">
        <f ca="1">IF(D188="","",IF(INDEX(Data!$BR:$BR,MATCH(D188,Data!$A:$A,0),1)=0,"",INDEX(Data!$BR:$BR,MATCH(D188,Data!$A:$A,0),1)))</f>
        <v/>
      </c>
      <c r="D188" s="43" t="str" cm="1">
        <f t="array" aca="1" ref="D188" ca="1">IFERROR(_xlfn.SINGLE(INDEX(Data!$A$1:C$1007,_xlfn.AGGREGATE(15,6,(OFFSET(Data!$A$1,0,MATCH(D$6,Data!$1:$1,0)-1,1000,1)=IF(D$7="","Yes",D$7))/(OFFSET(Data!$A$1,0,MATCH(D$6,Data!$1:$1,0)-1,1000,1)=IF(D$7="","Yes",D$7))*ROW(Data!$C$1:$C$1007),ROW(D188)-ROW(D$7)),1)),"")</f>
        <v/>
      </c>
      <c r="E188" s="43" t="str">
        <f ca="1">IF(F188="","",IF(INDEX(Data!$BR:$BR,MATCH(F188,Data!$A:$A,0),1)=0,"",INDEX(Data!$BR:$BR,MATCH(F188,Data!$A:$A,0),1)))</f>
        <v/>
      </c>
      <c r="F188" s="43" t="str" cm="1">
        <f t="array" aca="1" ref="F188" ca="1">IFERROR(_xlfn.SINGLE(INDEX(Data!$A$1:E$1009,_xlfn.AGGREGATE(15,6,(OFFSET(Data!$A$1,0,MATCH(F$6,Data!$1:$1,0)-1,1000,1)=IF(F$7="","Yes",F$7))/(OFFSET(Data!$A$1,0,MATCH(F$6,Data!$1:$1,0)-1,1000,1)=IF(F$7="","Yes",F$7))*ROW(Data!$C$1:$C$1009),ROW(F188)-ROW(F$7)),1)),"")</f>
        <v/>
      </c>
      <c r="G188" s="43" t="str">
        <f ca="1">IF(H188="","",IF(INDEX(Data!$BR:$BR,MATCH(H188,Data!$A:$A,0),1)=0,"",INDEX(Data!$BR:$BR,MATCH(H188,Data!$A:$A,0),1)))</f>
        <v/>
      </c>
      <c r="H188" s="43" t="str" cm="1">
        <f t="array" aca="1" ref="H188" ca="1">IFERROR(_xlfn.SINGLE(INDEX(Data!$A$1:G$1009,_xlfn.AGGREGATE(15,6,(OFFSET(Data!$A$1,0,MATCH(H$6,Data!$1:$1,0)-1,1000,1)=IF(H$7="","Yes",H$7))/(OFFSET(Data!$A$1,0,MATCH(H$6,Data!$1:$1,0)-1,1000,1)=IF(H$7="","Yes",H$7))*ROW(Data!$C$1:$C$1009),ROW(H188)-ROW(H$7)),1)),"")</f>
        <v/>
      </c>
      <c r="I188" s="43" t="str">
        <f ca="1">IF(J188="","",IF(INDEX(Data!$BR:$BR,MATCH(J188,Data!$A:$A,0),1)=0,"",INDEX(Data!$BR:$BR,MATCH(J188,Data!$A:$A,0),1)))</f>
        <v/>
      </c>
      <c r="J188" s="43" t="str" cm="1">
        <f t="array" aca="1" ref="J188" ca="1">IFERROR(_xlfn.SINGLE(INDEX(Data!$A$1:J$1009,_xlfn.AGGREGATE(15,6,(OFFSET(Data!$A$1,0,MATCH(J$6,Data!$1:$1,0)-1,1000,1)=IF(J$7="","Yes",J$7))/(OFFSET(Data!$A$1,0,MATCH(J$6,Data!$1:$1,0)-1,1000,1)=IF(J$7="","Yes",J$7))*ROW(Data!$C$1:$C$1009),ROW(J188)-ROW(J$7)),1)),"")</f>
        <v/>
      </c>
      <c r="K188" s="43" t="str">
        <f ca="1">IF(L188="","",IF(INDEX(Data!$BR:$BR,MATCH(L188,Data!$A:$A,0),1)=0,"",INDEX(Data!$BR:$BR,MATCH(L188,Data!$A:$A,0),1)))</f>
        <v/>
      </c>
      <c r="L188" s="43" t="str" cm="1">
        <f t="array" aca="1" ref="L188" ca="1">IFERROR(_xlfn.SINGLE(INDEX(Data!$A$1:L$1009,_xlfn.AGGREGATE(15,6,(OFFSET(Data!$A$1,0,MATCH(L$6,Data!$1:$1,0)-1,1000,1)=IF(L$7="","Yes",L$7))/(OFFSET(Data!$A$1,0,MATCH(L$6,Data!$1:$1,0)-1,1000,1)=IF(L$7="","Yes",L$7))*ROW(Data!$C$1:$C$1009),ROW(L188)-ROW(L$7)),1)),"")</f>
        <v/>
      </c>
      <c r="M188" s="43" t="str">
        <f ca="1">IF(N188="","",IF(INDEX(Data!$BR:$BR,MATCH(N188,Data!$A:$A,0),1)=0,"",INDEX(Data!$BR:$BR,MATCH(N188,Data!$A:$A,0),1)))</f>
        <v/>
      </c>
      <c r="N188" s="43" t="str" cm="1">
        <f t="array" aca="1" ref="N188" ca="1">IFERROR(_xlfn.SINGLE(INDEX(Data!$A$1:N$1009,_xlfn.AGGREGATE(15,6,(OFFSET(Data!$A$1,0,MATCH(N$6,Data!$1:$1,0)-1,1000,1)=IF(N$7="","Yes",N$7))/(OFFSET(Data!$A$1,0,MATCH(N$6,Data!$1:$1,0)-1,1000,1)=IF(N$7="","Yes",N$7))*ROW(Data!$C$1:$C$1009),ROW(N188)-ROW(N$7)),1)),"")</f>
        <v/>
      </c>
      <c r="O188" s="43" t="str">
        <f ca="1">IF(P188="","",IF(INDEX(Data!$BR:$BR,MATCH(P188,Data!$A:$A,0),1)=0,"",INDEX(Data!$BR:$BR,MATCH(P188,Data!$A:$A,0),1)))</f>
        <v/>
      </c>
      <c r="P188" s="43" t="str" cm="1">
        <f t="array" aca="1" ref="P188" ca="1">IFERROR(_xlfn.SINGLE(INDEX(Data!$A$1:Q$1009,_xlfn.AGGREGATE(15,6,(OFFSET(Data!$A$1,0,MATCH(P$6,Data!$1:$1,0)-1,1000,1)=IF(P$7="","Yes",P$7))/(OFFSET(Data!$A$1,0,MATCH(P$6,Data!$1:$1,0)-1,1000,1)=IF(P$7="","Yes",P$7))*ROW(Data!$C$1:$C$1009),ROW(P188)-ROW(P$7)),1)),"")</f>
        <v/>
      </c>
      <c r="Q188" s="43" t="str">
        <f ca="1">IF(R188="","",IF(INDEX(Data!$BR:$BR,MATCH(R188,Data!$A:$A,0),1)=0,"",INDEX(Data!$BR:$BR,MATCH(R188,Data!$A:$A,0),1)))</f>
        <v/>
      </c>
      <c r="R188" s="43" t="str" cm="1">
        <f t="array" aca="1" ref="R188" ca="1">IFERROR(_xlfn.SINGLE(INDEX(Data!$A$1:R$1009,_xlfn.AGGREGATE(15,6,(OFFSET(Data!$A$1,0,MATCH(R$6,Data!$1:$1,0)-1,1000,1)=IF(R$7="","Yes",R$7))/(OFFSET(Data!$A$1,0,MATCH(R$6,Data!$1:$1,0)-1,1000,1)=IF(R$7="","Yes",R$7))*ROW(Data!$C$1:$C$1009),ROW(R188)-ROW(R$7)),1)),"")</f>
        <v/>
      </c>
      <c r="S188" s="43" t="str">
        <f ca="1">IF(T188="","",IF(INDEX(Data!$BR:$BR,MATCH(T188,Data!$A:$A,0),1)=0,"",INDEX(Data!$BR:$BR,MATCH(T188,Data!$A:$A,0),1)))</f>
        <v/>
      </c>
      <c r="T188" s="43" t="str" cm="1">
        <f t="array" aca="1" ref="T188" ca="1">IFERROR(_xlfn.SINGLE(INDEX(Data!$A$1:S$1009,_xlfn.AGGREGATE(15,6,(OFFSET(Data!$A$1,0,MATCH(T$6,Data!$1:$1,0)-1,1000,1)=IF(T$7="","Yes",T$7))/(OFFSET(Data!$A$1,0,MATCH(T$6,Data!$1:$1,0)-1,1000,1)=IF(T$7="","Yes",T$7))*ROW(Data!$C$1:$C$1009),ROW(T188)-ROW(T$7)),1)),"")</f>
        <v/>
      </c>
      <c r="U188" s="43" t="str">
        <f ca="1">IF(V188="","",IF(INDEX(Data!$BR:$BR,MATCH(V188,Data!$A:$A,0),1)=0,"",INDEX(Data!$BR:$BR,MATCH(V188,Data!$A:$A,0),1)))</f>
        <v/>
      </c>
      <c r="V188" s="43" t="str" cm="1">
        <f t="array" aca="1" ref="V188" ca="1">IFERROR(_xlfn.SINGLE(INDEX(Data!$A$1:T$1009,_xlfn.AGGREGATE(15,6,(OFFSET(Data!$A$1,0,MATCH(V$6,Data!$1:$1,0)-1,1000,1)=IF(V$7="","Yes",V$7))/(OFFSET(Data!$A$1,0,MATCH(V$6,Data!$1:$1,0)-1,1000,1)=IF(V$7="","Yes",V$7))*ROW(Data!$C$1:$C$1009),ROW(V188)-ROW(V$7)),1)),"")</f>
        <v/>
      </c>
      <c r="W188" s="43" t="str">
        <f ca="1">IF(X188="","",IF(INDEX(Data!$BR:$BR,MATCH(X188,Data!$A:$A,0),1)=0,"",INDEX(Data!$BR:$BR,MATCH(X188,Data!$A:$A,0),1)))</f>
        <v/>
      </c>
      <c r="X188" s="43" t="str" cm="1">
        <f t="array" aca="1" ref="X188" ca="1">IFERROR(_xlfn.SINGLE(INDEX(Data!$A$1:Y$1009,_xlfn.AGGREGATE(15,6,(OFFSET(Data!$A$1,0,MATCH(X$6,Data!$1:$1,0)-1,1000,1)=IF(X$7="","Yes",X$7))/(OFFSET(Data!$A$1,0,MATCH(X$6,Data!$1:$1,0)-1,1000,1)=IF(X$7="","Yes",X$7))*ROW(Data!$C$1:$C$1009),ROW(X188)-ROW(X$7)),1)),"")</f>
        <v/>
      </c>
      <c r="Y188" s="43" t="str">
        <f ca="1">IF(Z188="","",IF(INDEX(Data!$BR:$BR,MATCH(Z188,Data!$A:$A,0),1)=0,"",INDEX(Data!$BR:$BR,MATCH(Z188,Data!$A:$A,0),1)))</f>
        <v/>
      </c>
      <c r="Z188" s="43" t="str" cm="1">
        <f t="array" aca="1" ref="Z188" ca="1">IFERROR(_xlfn.SINGLE(INDEX(Data!$A$1:AA$1009,_xlfn.AGGREGATE(15,6,(OFFSET(Data!$A$1,0,MATCH(Z$6,Data!$1:$1,0)-1,1000,1)=IF(Z$7="","Yes",Z$7))/(OFFSET(Data!$A$1,0,MATCH(Z$6,Data!$1:$1,0)-1,1000,1)=IF(Z$7="","Yes",Z$7))*ROW(Data!$C$1:$C$1009),ROW(Z188)-ROW(Z$7)),1)),"")</f>
        <v/>
      </c>
      <c r="AA188" s="43" t="str">
        <f ca="1">IF(AB188="","",IF(INDEX(Data!$BR:$BR,MATCH(AB188,Data!$A:$A,0),1)=0,"",INDEX(Data!$BR:$BR,MATCH(AB188,Data!$A:$A,0),1)))</f>
        <v/>
      </c>
      <c r="AB188" s="43" t="str" cm="1">
        <f t="array" aca="1" ref="AB188" ca="1">IFERROR(_xlfn.SINGLE(INDEX(Data!$A$1:AC$1009,_xlfn.AGGREGATE(15,6,(OFFSET(Data!$A$1,0,MATCH(AB$6,Data!$1:$1,0)-1,1000,1)=IF(AB$7="","Yes",AB$7))/(OFFSET(Data!$A$1,0,MATCH(AB$6,Data!$1:$1,0)-1,1000,1)=IF(AB$7="","Yes",AB$7))*ROW(Data!$C$1:$C$1009),ROW(AB188)-ROW(AB$7)),1)),"")</f>
        <v/>
      </c>
      <c r="AC188" s="43" t="str">
        <f ca="1">IF(AD188="","",IF(INDEX(Data!$BR:$BR,MATCH(AD188,Data!$A:$A,0),1)=0,"",INDEX(Data!$BR:$BR,MATCH(AD188,Data!$A:$A,0),1)))</f>
        <v/>
      </c>
      <c r="AD188" s="43" t="str" cm="1">
        <f t="array" aca="1" ref="AD188" ca="1">IFERROR(_xlfn.SINGLE(INDEX(Data!$A$1:AE$1009,_xlfn.AGGREGATE(15,6,(OFFSET(Data!$A$1,0,MATCH(AD$6,Data!$1:$1,0)-1,1000,1)=IF(AD$7="","Yes",AD$7))/(OFFSET(Data!$A$1,0,MATCH(AD$6,Data!$1:$1,0)-1,1000,1)=IF(AD$7="","Yes",AD$7))*ROW(Data!$C$1:$C$1009),ROW(AD188)-ROW(AD$7)),1)),"")</f>
        <v/>
      </c>
      <c r="AE188" s="43" t="str">
        <f ca="1">IF(AF188="","",IF(INDEX(Data!$BR:$BR,MATCH(AF188,Data!$A:$A,0),1)=0,"",INDEX(Data!$BR:$BR,MATCH(AF188,Data!$A:$A,0),1)))</f>
        <v/>
      </c>
      <c r="AF188" s="43" t="str" cm="1">
        <f t="array" aca="1" ref="AF188" ca="1">IFERROR(_xlfn.SINGLE(INDEX(Data!$A$1:AM$1009,_xlfn.AGGREGATE(15,6,(OFFSET(Data!$A$1,0,MATCH(AF$6,Data!$1:$1,0)-1,1000,1)=IF(AF$7="","Yes",AF$7))/(OFFSET(Data!$A$1,0,MATCH(AF$6,Data!$1:$1,0)-1,1000,1)=IF(AF$7="","Yes",AF$7))*ROW(Data!$C$1:$C$1009),ROW(AF188)-ROW(AF$7)),1)),"")</f>
        <v/>
      </c>
      <c r="AG188" s="43" t="str">
        <f ca="1">IF(AH188="","",IF(INDEX(Data!$BR:$BR,MATCH(AH188,Data!$A:$A,0),1)=0,"",INDEX(Data!$BR:$BR,MATCH(AH188,Data!$A:$A,0),1)))</f>
        <v/>
      </c>
      <c r="AH188" s="43" t="str" cm="1">
        <f t="array" aca="1" ref="AH188" ca="1">IFERROR(_xlfn.SINGLE(INDEX(Data!$A$1:AO$1009,_xlfn.AGGREGATE(15,6,(OFFSET(Data!$A$1,0,MATCH(AH$6,Data!$1:$1,0)-1,1000,1)=IF(AH$7="","Yes",AH$7))/(OFFSET(Data!$A$1,0,MATCH(AH$6,Data!$1:$1,0)-1,1000,1)=IF(AH$7="","Yes",AH$7))*ROW(Data!$C$1:$C$1009),ROW(AH188)-ROW(AH$7)),1)),"")</f>
        <v/>
      </c>
      <c r="AI188" s="43" t="str">
        <f ca="1">IF(AJ188="","",IF(INDEX(Data!$BR:$BR,MATCH(AJ188,Data!$A:$A,0),1)=0,"",INDEX(Data!$BR:$BR,MATCH(AJ188,Data!$A:$A,0),1)))</f>
        <v/>
      </c>
      <c r="AJ188" s="43" t="str" cm="1">
        <f t="array" aca="1" ref="AJ188" ca="1">IFERROR(_xlfn.SINGLE(INDEX(Data!$A$1:AQ$1009,_xlfn.AGGREGATE(15,6,(OFFSET(Data!$A$1,0,MATCH(AJ$6,Data!$1:$1,0)-1,1000,1)=IF(AJ$7="","Yes",AJ$7))/(OFFSET(Data!$A$1,0,MATCH(AJ$6,Data!$1:$1,0)-1,1000,1)=IF(AJ$7="","Yes",AJ$7))*ROW(Data!$C$1:$C$1009),ROW(AJ188)-ROW(AJ$7)),1)),"")</f>
        <v/>
      </c>
      <c r="AK188" s="43" t="str">
        <f ca="1">IF(AL188="","",IF(INDEX(Data!$BR:$BR,MATCH(AL188,Data!$A:$A,0),1)=0,"",INDEX(Data!$BR:$BR,MATCH(AL188,Data!$A:$A,0),1)))</f>
        <v/>
      </c>
      <c r="AL188" s="43" t="str" cm="1">
        <f t="array" aca="1" ref="AL188" ca="1">IFERROR(_xlfn.SINGLE(INDEX(Data!$A$1:AS$1009,_xlfn.AGGREGATE(15,6,(OFFSET(Data!$A$1,0,MATCH(AL$6,Data!$1:$1,0)-1,1000,1)=IF(AL$7="","Yes",AL$7))/(OFFSET(Data!$A$1,0,MATCH(AL$6,Data!$1:$1,0)-1,1000,1)=IF(AL$7="","Yes",AL$7))*ROW(Data!$C$1:$C$1009),ROW(AL188)-ROW(AL$7)),1)),"")</f>
        <v/>
      </c>
      <c r="AM188" s="43" t="str">
        <f ca="1">IF(AN188="","",IF(INDEX(Data!$BR:$BR,MATCH(AN188,Data!$A:$A,0),1)=0,"",INDEX(Data!$BR:$BR,MATCH(AN188,Data!$A:$A,0),1)))</f>
        <v/>
      </c>
      <c r="AN188" s="43" t="str" cm="1">
        <f t="array" aca="1" ref="AN188" ca="1">IFERROR(_xlfn.SINGLE(INDEX(Data!$A$1:AU$1009,_xlfn.AGGREGATE(15,6,(OFFSET(Data!$A$1,0,MATCH(AN$6,Data!$1:$1,0)-1,1000,1)=IF(AN$7="","Yes",AN$7))/(OFFSET(Data!$A$1,0,MATCH(AN$6,Data!$1:$1,0)-1,1000,1)=IF(AN$7="","Yes",AN$7))*ROW(Data!$C$1:$C$1009),ROW(AN188)-ROW(AN$7)),1)),"")</f>
        <v/>
      </c>
    </row>
    <row r="189" spans="1:40" x14ac:dyDescent="0.4">
      <c r="A189" s="43" t="str">
        <f ca="1">IF(B189="","",IF(INDEX(Data!$BR:$BR,MATCH(B189,Data!$A:$A,0),1)=0,"",INDEX(Data!$BR:$BR,MATCH(B189,Data!$A:$A,0),1)))</f>
        <v/>
      </c>
      <c r="B189" s="43" t="str" cm="1">
        <f t="array" aca="1" ref="B189" ca="1">IFERROR(_xlfn.SINGLE(INDEX(Data!A$1:$A$1007,_xlfn.AGGREGATE(15,6,(OFFSET(Data!$A$1,0,MATCH(B$6,Data!$1:$1,0)-1,1000,1)=IF(B$7="","Yes",B$7))/(OFFSET(Data!$A$1,0,MATCH(B$6,Data!$1:$1,0)-1,1000,1)=IF(B$7="","Yes",B$7))*ROW(Data!$C$1:$C$1007),ROW(B189)-ROW(B$7)),1)),"")</f>
        <v/>
      </c>
      <c r="C189" s="43" t="str">
        <f ca="1">IF(D189="","",IF(INDEX(Data!$BR:$BR,MATCH(D189,Data!$A:$A,0),1)=0,"",INDEX(Data!$BR:$BR,MATCH(D189,Data!$A:$A,0),1)))</f>
        <v/>
      </c>
      <c r="D189" s="43" t="str" cm="1">
        <f t="array" aca="1" ref="D189" ca="1">IFERROR(_xlfn.SINGLE(INDEX(Data!$A$1:C$1007,_xlfn.AGGREGATE(15,6,(OFFSET(Data!$A$1,0,MATCH(D$6,Data!$1:$1,0)-1,1000,1)=IF(D$7="","Yes",D$7))/(OFFSET(Data!$A$1,0,MATCH(D$6,Data!$1:$1,0)-1,1000,1)=IF(D$7="","Yes",D$7))*ROW(Data!$C$1:$C$1007),ROW(D189)-ROW(D$7)),1)),"")</f>
        <v/>
      </c>
      <c r="E189" s="43" t="str">
        <f ca="1">IF(F189="","",IF(INDEX(Data!$BR:$BR,MATCH(F189,Data!$A:$A,0),1)=0,"",INDEX(Data!$BR:$BR,MATCH(F189,Data!$A:$A,0),1)))</f>
        <v/>
      </c>
      <c r="F189" s="43" t="str" cm="1">
        <f t="array" aca="1" ref="F189" ca="1">IFERROR(_xlfn.SINGLE(INDEX(Data!$A$1:E$1009,_xlfn.AGGREGATE(15,6,(OFFSET(Data!$A$1,0,MATCH(F$6,Data!$1:$1,0)-1,1000,1)=IF(F$7="","Yes",F$7))/(OFFSET(Data!$A$1,0,MATCH(F$6,Data!$1:$1,0)-1,1000,1)=IF(F$7="","Yes",F$7))*ROW(Data!$C$1:$C$1009),ROW(F189)-ROW(F$7)),1)),"")</f>
        <v/>
      </c>
      <c r="G189" s="43" t="str">
        <f ca="1">IF(H189="","",IF(INDEX(Data!$BR:$BR,MATCH(H189,Data!$A:$A,0),1)=0,"",INDEX(Data!$BR:$BR,MATCH(H189,Data!$A:$A,0),1)))</f>
        <v/>
      </c>
      <c r="H189" s="43" t="str" cm="1">
        <f t="array" aca="1" ref="H189" ca="1">IFERROR(_xlfn.SINGLE(INDEX(Data!$A$1:G$1009,_xlfn.AGGREGATE(15,6,(OFFSET(Data!$A$1,0,MATCH(H$6,Data!$1:$1,0)-1,1000,1)=IF(H$7="","Yes",H$7))/(OFFSET(Data!$A$1,0,MATCH(H$6,Data!$1:$1,0)-1,1000,1)=IF(H$7="","Yes",H$7))*ROW(Data!$C$1:$C$1009),ROW(H189)-ROW(H$7)),1)),"")</f>
        <v/>
      </c>
      <c r="I189" s="43" t="str">
        <f ca="1">IF(J189="","",IF(INDEX(Data!$BR:$BR,MATCH(J189,Data!$A:$A,0),1)=0,"",INDEX(Data!$BR:$BR,MATCH(J189,Data!$A:$A,0),1)))</f>
        <v/>
      </c>
      <c r="J189" s="43" t="str" cm="1">
        <f t="array" aca="1" ref="J189" ca="1">IFERROR(_xlfn.SINGLE(INDEX(Data!$A$1:J$1009,_xlfn.AGGREGATE(15,6,(OFFSET(Data!$A$1,0,MATCH(J$6,Data!$1:$1,0)-1,1000,1)=IF(J$7="","Yes",J$7))/(OFFSET(Data!$A$1,0,MATCH(J$6,Data!$1:$1,0)-1,1000,1)=IF(J$7="","Yes",J$7))*ROW(Data!$C$1:$C$1009),ROW(J189)-ROW(J$7)),1)),"")</f>
        <v/>
      </c>
      <c r="K189" s="43" t="str">
        <f ca="1">IF(L189="","",IF(INDEX(Data!$BR:$BR,MATCH(L189,Data!$A:$A,0),1)=0,"",INDEX(Data!$BR:$BR,MATCH(L189,Data!$A:$A,0),1)))</f>
        <v/>
      </c>
      <c r="L189" s="43" t="str" cm="1">
        <f t="array" aca="1" ref="L189" ca="1">IFERROR(_xlfn.SINGLE(INDEX(Data!$A$1:L$1009,_xlfn.AGGREGATE(15,6,(OFFSET(Data!$A$1,0,MATCH(L$6,Data!$1:$1,0)-1,1000,1)=IF(L$7="","Yes",L$7))/(OFFSET(Data!$A$1,0,MATCH(L$6,Data!$1:$1,0)-1,1000,1)=IF(L$7="","Yes",L$7))*ROW(Data!$C$1:$C$1009),ROW(L189)-ROW(L$7)),1)),"")</f>
        <v/>
      </c>
      <c r="M189" s="43" t="str">
        <f ca="1">IF(N189="","",IF(INDEX(Data!$BR:$BR,MATCH(N189,Data!$A:$A,0),1)=0,"",INDEX(Data!$BR:$BR,MATCH(N189,Data!$A:$A,0),1)))</f>
        <v/>
      </c>
      <c r="N189" s="43" t="str" cm="1">
        <f t="array" aca="1" ref="N189" ca="1">IFERROR(_xlfn.SINGLE(INDEX(Data!$A$1:N$1009,_xlfn.AGGREGATE(15,6,(OFFSET(Data!$A$1,0,MATCH(N$6,Data!$1:$1,0)-1,1000,1)=IF(N$7="","Yes",N$7))/(OFFSET(Data!$A$1,0,MATCH(N$6,Data!$1:$1,0)-1,1000,1)=IF(N$7="","Yes",N$7))*ROW(Data!$C$1:$C$1009),ROW(N189)-ROW(N$7)),1)),"")</f>
        <v/>
      </c>
      <c r="O189" s="43" t="str">
        <f ca="1">IF(P189="","",IF(INDEX(Data!$BR:$BR,MATCH(P189,Data!$A:$A,0),1)=0,"",INDEX(Data!$BR:$BR,MATCH(P189,Data!$A:$A,0),1)))</f>
        <v/>
      </c>
      <c r="P189" s="43" t="str" cm="1">
        <f t="array" aca="1" ref="P189" ca="1">IFERROR(_xlfn.SINGLE(INDEX(Data!$A$1:Q$1009,_xlfn.AGGREGATE(15,6,(OFFSET(Data!$A$1,0,MATCH(P$6,Data!$1:$1,0)-1,1000,1)=IF(P$7="","Yes",P$7))/(OFFSET(Data!$A$1,0,MATCH(P$6,Data!$1:$1,0)-1,1000,1)=IF(P$7="","Yes",P$7))*ROW(Data!$C$1:$C$1009),ROW(P189)-ROW(P$7)),1)),"")</f>
        <v/>
      </c>
      <c r="Q189" s="43" t="str">
        <f ca="1">IF(R189="","",IF(INDEX(Data!$BR:$BR,MATCH(R189,Data!$A:$A,0),1)=0,"",INDEX(Data!$BR:$BR,MATCH(R189,Data!$A:$A,0),1)))</f>
        <v/>
      </c>
      <c r="R189" s="43" t="str" cm="1">
        <f t="array" aca="1" ref="R189" ca="1">IFERROR(_xlfn.SINGLE(INDEX(Data!$A$1:R$1009,_xlfn.AGGREGATE(15,6,(OFFSET(Data!$A$1,0,MATCH(R$6,Data!$1:$1,0)-1,1000,1)=IF(R$7="","Yes",R$7))/(OFFSET(Data!$A$1,0,MATCH(R$6,Data!$1:$1,0)-1,1000,1)=IF(R$7="","Yes",R$7))*ROW(Data!$C$1:$C$1009),ROW(R189)-ROW(R$7)),1)),"")</f>
        <v/>
      </c>
      <c r="S189" s="43" t="str">
        <f ca="1">IF(T189="","",IF(INDEX(Data!$BR:$BR,MATCH(T189,Data!$A:$A,0),1)=0,"",INDEX(Data!$BR:$BR,MATCH(T189,Data!$A:$A,0),1)))</f>
        <v/>
      </c>
      <c r="T189" s="43" t="str" cm="1">
        <f t="array" aca="1" ref="T189" ca="1">IFERROR(_xlfn.SINGLE(INDEX(Data!$A$1:S$1009,_xlfn.AGGREGATE(15,6,(OFFSET(Data!$A$1,0,MATCH(T$6,Data!$1:$1,0)-1,1000,1)=IF(T$7="","Yes",T$7))/(OFFSET(Data!$A$1,0,MATCH(T$6,Data!$1:$1,0)-1,1000,1)=IF(T$7="","Yes",T$7))*ROW(Data!$C$1:$C$1009),ROW(T189)-ROW(T$7)),1)),"")</f>
        <v/>
      </c>
      <c r="U189" s="43" t="str">
        <f ca="1">IF(V189="","",IF(INDEX(Data!$BR:$BR,MATCH(V189,Data!$A:$A,0),1)=0,"",INDEX(Data!$BR:$BR,MATCH(V189,Data!$A:$A,0),1)))</f>
        <v/>
      </c>
      <c r="V189" s="43" t="str" cm="1">
        <f t="array" aca="1" ref="V189" ca="1">IFERROR(_xlfn.SINGLE(INDEX(Data!$A$1:T$1009,_xlfn.AGGREGATE(15,6,(OFFSET(Data!$A$1,0,MATCH(V$6,Data!$1:$1,0)-1,1000,1)=IF(V$7="","Yes",V$7))/(OFFSET(Data!$A$1,0,MATCH(V$6,Data!$1:$1,0)-1,1000,1)=IF(V$7="","Yes",V$7))*ROW(Data!$C$1:$C$1009),ROW(V189)-ROW(V$7)),1)),"")</f>
        <v/>
      </c>
      <c r="W189" s="43" t="str">
        <f ca="1">IF(X189="","",IF(INDEX(Data!$BR:$BR,MATCH(X189,Data!$A:$A,0),1)=0,"",INDEX(Data!$BR:$BR,MATCH(X189,Data!$A:$A,0),1)))</f>
        <v/>
      </c>
      <c r="X189" s="43" t="str" cm="1">
        <f t="array" aca="1" ref="X189" ca="1">IFERROR(_xlfn.SINGLE(INDEX(Data!$A$1:Y$1009,_xlfn.AGGREGATE(15,6,(OFFSET(Data!$A$1,0,MATCH(X$6,Data!$1:$1,0)-1,1000,1)=IF(X$7="","Yes",X$7))/(OFFSET(Data!$A$1,0,MATCH(X$6,Data!$1:$1,0)-1,1000,1)=IF(X$7="","Yes",X$7))*ROW(Data!$C$1:$C$1009),ROW(X189)-ROW(X$7)),1)),"")</f>
        <v/>
      </c>
      <c r="Y189" s="43" t="str">
        <f ca="1">IF(Z189="","",IF(INDEX(Data!$BR:$BR,MATCH(Z189,Data!$A:$A,0),1)=0,"",INDEX(Data!$BR:$BR,MATCH(Z189,Data!$A:$A,0),1)))</f>
        <v/>
      </c>
      <c r="Z189" s="43" t="str" cm="1">
        <f t="array" aca="1" ref="Z189" ca="1">IFERROR(_xlfn.SINGLE(INDEX(Data!$A$1:AA$1009,_xlfn.AGGREGATE(15,6,(OFFSET(Data!$A$1,0,MATCH(Z$6,Data!$1:$1,0)-1,1000,1)=IF(Z$7="","Yes",Z$7))/(OFFSET(Data!$A$1,0,MATCH(Z$6,Data!$1:$1,0)-1,1000,1)=IF(Z$7="","Yes",Z$7))*ROW(Data!$C$1:$C$1009),ROW(Z189)-ROW(Z$7)),1)),"")</f>
        <v/>
      </c>
      <c r="AA189" s="43" t="str">
        <f ca="1">IF(AB189="","",IF(INDEX(Data!$BR:$BR,MATCH(AB189,Data!$A:$A,0),1)=0,"",INDEX(Data!$BR:$BR,MATCH(AB189,Data!$A:$A,0),1)))</f>
        <v/>
      </c>
      <c r="AB189" s="43" t="str" cm="1">
        <f t="array" aca="1" ref="AB189" ca="1">IFERROR(_xlfn.SINGLE(INDEX(Data!$A$1:AC$1009,_xlfn.AGGREGATE(15,6,(OFFSET(Data!$A$1,0,MATCH(AB$6,Data!$1:$1,0)-1,1000,1)=IF(AB$7="","Yes",AB$7))/(OFFSET(Data!$A$1,0,MATCH(AB$6,Data!$1:$1,0)-1,1000,1)=IF(AB$7="","Yes",AB$7))*ROW(Data!$C$1:$C$1009),ROW(AB189)-ROW(AB$7)),1)),"")</f>
        <v/>
      </c>
      <c r="AC189" s="43" t="str">
        <f ca="1">IF(AD189="","",IF(INDEX(Data!$BR:$BR,MATCH(AD189,Data!$A:$A,0),1)=0,"",INDEX(Data!$BR:$BR,MATCH(AD189,Data!$A:$A,0),1)))</f>
        <v/>
      </c>
      <c r="AD189" s="43" t="str" cm="1">
        <f t="array" aca="1" ref="AD189" ca="1">IFERROR(_xlfn.SINGLE(INDEX(Data!$A$1:AE$1009,_xlfn.AGGREGATE(15,6,(OFFSET(Data!$A$1,0,MATCH(AD$6,Data!$1:$1,0)-1,1000,1)=IF(AD$7="","Yes",AD$7))/(OFFSET(Data!$A$1,0,MATCH(AD$6,Data!$1:$1,0)-1,1000,1)=IF(AD$7="","Yes",AD$7))*ROW(Data!$C$1:$C$1009),ROW(AD189)-ROW(AD$7)),1)),"")</f>
        <v/>
      </c>
      <c r="AE189" s="43" t="str">
        <f ca="1">IF(AF189="","",IF(INDEX(Data!$BR:$BR,MATCH(AF189,Data!$A:$A,0),1)=0,"",INDEX(Data!$BR:$BR,MATCH(AF189,Data!$A:$A,0),1)))</f>
        <v/>
      </c>
      <c r="AF189" s="43" t="str" cm="1">
        <f t="array" aca="1" ref="AF189" ca="1">IFERROR(_xlfn.SINGLE(INDEX(Data!$A$1:AM$1009,_xlfn.AGGREGATE(15,6,(OFFSET(Data!$A$1,0,MATCH(AF$6,Data!$1:$1,0)-1,1000,1)=IF(AF$7="","Yes",AF$7))/(OFFSET(Data!$A$1,0,MATCH(AF$6,Data!$1:$1,0)-1,1000,1)=IF(AF$7="","Yes",AF$7))*ROW(Data!$C$1:$C$1009),ROW(AF189)-ROW(AF$7)),1)),"")</f>
        <v/>
      </c>
      <c r="AG189" s="43" t="str">
        <f ca="1">IF(AH189="","",IF(INDEX(Data!$BR:$BR,MATCH(AH189,Data!$A:$A,0),1)=0,"",INDEX(Data!$BR:$BR,MATCH(AH189,Data!$A:$A,0),1)))</f>
        <v/>
      </c>
      <c r="AH189" s="43" t="str" cm="1">
        <f t="array" aca="1" ref="AH189" ca="1">IFERROR(_xlfn.SINGLE(INDEX(Data!$A$1:AO$1009,_xlfn.AGGREGATE(15,6,(OFFSET(Data!$A$1,0,MATCH(AH$6,Data!$1:$1,0)-1,1000,1)=IF(AH$7="","Yes",AH$7))/(OFFSET(Data!$A$1,0,MATCH(AH$6,Data!$1:$1,0)-1,1000,1)=IF(AH$7="","Yes",AH$7))*ROW(Data!$C$1:$C$1009),ROW(AH189)-ROW(AH$7)),1)),"")</f>
        <v/>
      </c>
      <c r="AI189" s="43" t="str">
        <f ca="1">IF(AJ189="","",IF(INDEX(Data!$BR:$BR,MATCH(AJ189,Data!$A:$A,0),1)=0,"",INDEX(Data!$BR:$BR,MATCH(AJ189,Data!$A:$A,0),1)))</f>
        <v/>
      </c>
      <c r="AJ189" s="43" t="str" cm="1">
        <f t="array" aca="1" ref="AJ189" ca="1">IFERROR(_xlfn.SINGLE(INDEX(Data!$A$1:AQ$1009,_xlfn.AGGREGATE(15,6,(OFFSET(Data!$A$1,0,MATCH(AJ$6,Data!$1:$1,0)-1,1000,1)=IF(AJ$7="","Yes",AJ$7))/(OFFSET(Data!$A$1,0,MATCH(AJ$6,Data!$1:$1,0)-1,1000,1)=IF(AJ$7="","Yes",AJ$7))*ROW(Data!$C$1:$C$1009),ROW(AJ189)-ROW(AJ$7)),1)),"")</f>
        <v/>
      </c>
      <c r="AK189" s="43" t="str">
        <f ca="1">IF(AL189="","",IF(INDEX(Data!$BR:$BR,MATCH(AL189,Data!$A:$A,0),1)=0,"",INDEX(Data!$BR:$BR,MATCH(AL189,Data!$A:$A,0),1)))</f>
        <v/>
      </c>
      <c r="AL189" s="43" t="str" cm="1">
        <f t="array" aca="1" ref="AL189" ca="1">IFERROR(_xlfn.SINGLE(INDEX(Data!$A$1:AS$1009,_xlfn.AGGREGATE(15,6,(OFFSET(Data!$A$1,0,MATCH(AL$6,Data!$1:$1,0)-1,1000,1)=IF(AL$7="","Yes",AL$7))/(OFFSET(Data!$A$1,0,MATCH(AL$6,Data!$1:$1,0)-1,1000,1)=IF(AL$7="","Yes",AL$7))*ROW(Data!$C$1:$C$1009),ROW(AL189)-ROW(AL$7)),1)),"")</f>
        <v/>
      </c>
      <c r="AM189" s="43" t="str">
        <f ca="1">IF(AN189="","",IF(INDEX(Data!$BR:$BR,MATCH(AN189,Data!$A:$A,0),1)=0,"",INDEX(Data!$BR:$BR,MATCH(AN189,Data!$A:$A,0),1)))</f>
        <v/>
      </c>
      <c r="AN189" s="43" t="str" cm="1">
        <f t="array" aca="1" ref="AN189" ca="1">IFERROR(_xlfn.SINGLE(INDEX(Data!$A$1:AU$1009,_xlfn.AGGREGATE(15,6,(OFFSET(Data!$A$1,0,MATCH(AN$6,Data!$1:$1,0)-1,1000,1)=IF(AN$7="","Yes",AN$7))/(OFFSET(Data!$A$1,0,MATCH(AN$6,Data!$1:$1,0)-1,1000,1)=IF(AN$7="","Yes",AN$7))*ROW(Data!$C$1:$C$1009),ROW(AN189)-ROW(AN$7)),1)),"")</f>
        <v/>
      </c>
    </row>
    <row r="190" spans="1:40" x14ac:dyDescent="0.4">
      <c r="A190" s="43" t="str">
        <f ca="1">IF(B190="","",IF(INDEX(Data!$BR:$BR,MATCH(B190,Data!$A:$A,0),1)=0,"",INDEX(Data!$BR:$BR,MATCH(B190,Data!$A:$A,0),1)))</f>
        <v/>
      </c>
      <c r="B190" s="43" t="str" cm="1">
        <f t="array" aca="1" ref="B190" ca="1">IFERROR(_xlfn.SINGLE(INDEX(Data!A$1:$A$1007,_xlfn.AGGREGATE(15,6,(OFFSET(Data!$A$1,0,MATCH(B$6,Data!$1:$1,0)-1,1000,1)=IF(B$7="","Yes",B$7))/(OFFSET(Data!$A$1,0,MATCH(B$6,Data!$1:$1,0)-1,1000,1)=IF(B$7="","Yes",B$7))*ROW(Data!$C$1:$C$1007),ROW(B190)-ROW(B$7)),1)),"")</f>
        <v/>
      </c>
      <c r="C190" s="43" t="str">
        <f ca="1">IF(D190="","",IF(INDEX(Data!$BR:$BR,MATCH(D190,Data!$A:$A,0),1)=0,"",INDEX(Data!$BR:$BR,MATCH(D190,Data!$A:$A,0),1)))</f>
        <v/>
      </c>
      <c r="D190" s="43" t="str" cm="1">
        <f t="array" aca="1" ref="D190" ca="1">IFERROR(_xlfn.SINGLE(INDEX(Data!$A$1:C$1007,_xlfn.AGGREGATE(15,6,(OFFSET(Data!$A$1,0,MATCH(D$6,Data!$1:$1,0)-1,1000,1)=IF(D$7="","Yes",D$7))/(OFFSET(Data!$A$1,0,MATCH(D$6,Data!$1:$1,0)-1,1000,1)=IF(D$7="","Yes",D$7))*ROW(Data!$C$1:$C$1007),ROW(D190)-ROW(D$7)),1)),"")</f>
        <v/>
      </c>
      <c r="E190" s="43" t="str">
        <f ca="1">IF(F190="","",IF(INDEX(Data!$BR:$BR,MATCH(F190,Data!$A:$A,0),1)=0,"",INDEX(Data!$BR:$BR,MATCH(F190,Data!$A:$A,0),1)))</f>
        <v/>
      </c>
      <c r="F190" s="43" t="str" cm="1">
        <f t="array" aca="1" ref="F190" ca="1">IFERROR(_xlfn.SINGLE(INDEX(Data!$A$1:E$1009,_xlfn.AGGREGATE(15,6,(OFFSET(Data!$A$1,0,MATCH(F$6,Data!$1:$1,0)-1,1000,1)=IF(F$7="","Yes",F$7))/(OFFSET(Data!$A$1,0,MATCH(F$6,Data!$1:$1,0)-1,1000,1)=IF(F$7="","Yes",F$7))*ROW(Data!$C$1:$C$1009),ROW(F190)-ROW(F$7)),1)),"")</f>
        <v/>
      </c>
      <c r="G190" s="43" t="str">
        <f ca="1">IF(H190="","",IF(INDEX(Data!$BR:$BR,MATCH(H190,Data!$A:$A,0),1)=0,"",INDEX(Data!$BR:$BR,MATCH(H190,Data!$A:$A,0),1)))</f>
        <v/>
      </c>
      <c r="H190" s="43" t="str" cm="1">
        <f t="array" aca="1" ref="H190" ca="1">IFERROR(_xlfn.SINGLE(INDEX(Data!$A$1:G$1009,_xlfn.AGGREGATE(15,6,(OFFSET(Data!$A$1,0,MATCH(H$6,Data!$1:$1,0)-1,1000,1)=IF(H$7="","Yes",H$7))/(OFFSET(Data!$A$1,0,MATCH(H$6,Data!$1:$1,0)-1,1000,1)=IF(H$7="","Yes",H$7))*ROW(Data!$C$1:$C$1009),ROW(H190)-ROW(H$7)),1)),"")</f>
        <v/>
      </c>
      <c r="I190" s="43" t="str">
        <f ca="1">IF(J190="","",IF(INDEX(Data!$BR:$BR,MATCH(J190,Data!$A:$A,0),1)=0,"",INDEX(Data!$BR:$BR,MATCH(J190,Data!$A:$A,0),1)))</f>
        <v/>
      </c>
      <c r="J190" s="43" t="str" cm="1">
        <f t="array" aca="1" ref="J190" ca="1">IFERROR(_xlfn.SINGLE(INDEX(Data!$A$1:J$1009,_xlfn.AGGREGATE(15,6,(OFFSET(Data!$A$1,0,MATCH(J$6,Data!$1:$1,0)-1,1000,1)=IF(J$7="","Yes",J$7))/(OFFSET(Data!$A$1,0,MATCH(J$6,Data!$1:$1,0)-1,1000,1)=IF(J$7="","Yes",J$7))*ROW(Data!$C$1:$C$1009),ROW(J190)-ROW(J$7)),1)),"")</f>
        <v/>
      </c>
      <c r="K190" s="43" t="str">
        <f ca="1">IF(L190="","",IF(INDEX(Data!$BR:$BR,MATCH(L190,Data!$A:$A,0),1)=0,"",INDEX(Data!$BR:$BR,MATCH(L190,Data!$A:$A,0),1)))</f>
        <v/>
      </c>
      <c r="L190" s="43" t="str" cm="1">
        <f t="array" aca="1" ref="L190" ca="1">IFERROR(_xlfn.SINGLE(INDEX(Data!$A$1:L$1009,_xlfn.AGGREGATE(15,6,(OFFSET(Data!$A$1,0,MATCH(L$6,Data!$1:$1,0)-1,1000,1)=IF(L$7="","Yes",L$7))/(OFFSET(Data!$A$1,0,MATCH(L$6,Data!$1:$1,0)-1,1000,1)=IF(L$7="","Yes",L$7))*ROW(Data!$C$1:$C$1009),ROW(L190)-ROW(L$7)),1)),"")</f>
        <v/>
      </c>
      <c r="M190" s="43" t="str">
        <f ca="1">IF(N190="","",IF(INDEX(Data!$BR:$BR,MATCH(N190,Data!$A:$A,0),1)=0,"",INDEX(Data!$BR:$BR,MATCH(N190,Data!$A:$A,0),1)))</f>
        <v/>
      </c>
      <c r="N190" s="43" t="str" cm="1">
        <f t="array" aca="1" ref="N190" ca="1">IFERROR(_xlfn.SINGLE(INDEX(Data!$A$1:N$1009,_xlfn.AGGREGATE(15,6,(OFFSET(Data!$A$1,0,MATCH(N$6,Data!$1:$1,0)-1,1000,1)=IF(N$7="","Yes",N$7))/(OFFSET(Data!$A$1,0,MATCH(N$6,Data!$1:$1,0)-1,1000,1)=IF(N$7="","Yes",N$7))*ROW(Data!$C$1:$C$1009),ROW(N190)-ROW(N$7)),1)),"")</f>
        <v/>
      </c>
      <c r="O190" s="43" t="str">
        <f ca="1">IF(P190="","",IF(INDEX(Data!$BR:$BR,MATCH(P190,Data!$A:$A,0),1)=0,"",INDEX(Data!$BR:$BR,MATCH(P190,Data!$A:$A,0),1)))</f>
        <v/>
      </c>
      <c r="P190" s="43" t="str" cm="1">
        <f t="array" aca="1" ref="P190" ca="1">IFERROR(_xlfn.SINGLE(INDEX(Data!$A$1:Q$1009,_xlfn.AGGREGATE(15,6,(OFFSET(Data!$A$1,0,MATCH(P$6,Data!$1:$1,0)-1,1000,1)=IF(P$7="","Yes",P$7))/(OFFSET(Data!$A$1,0,MATCH(P$6,Data!$1:$1,0)-1,1000,1)=IF(P$7="","Yes",P$7))*ROW(Data!$C$1:$C$1009),ROW(P190)-ROW(P$7)),1)),"")</f>
        <v/>
      </c>
      <c r="Q190" s="43" t="str">
        <f ca="1">IF(R190="","",IF(INDEX(Data!$BR:$BR,MATCH(R190,Data!$A:$A,0),1)=0,"",INDEX(Data!$BR:$BR,MATCH(R190,Data!$A:$A,0),1)))</f>
        <v/>
      </c>
      <c r="R190" s="43" t="str" cm="1">
        <f t="array" aca="1" ref="R190" ca="1">IFERROR(_xlfn.SINGLE(INDEX(Data!$A$1:R$1009,_xlfn.AGGREGATE(15,6,(OFFSET(Data!$A$1,0,MATCH(R$6,Data!$1:$1,0)-1,1000,1)=IF(R$7="","Yes",R$7))/(OFFSET(Data!$A$1,0,MATCH(R$6,Data!$1:$1,0)-1,1000,1)=IF(R$7="","Yes",R$7))*ROW(Data!$C$1:$C$1009),ROW(R190)-ROW(R$7)),1)),"")</f>
        <v/>
      </c>
      <c r="S190" s="43" t="str">
        <f ca="1">IF(T190="","",IF(INDEX(Data!$BR:$BR,MATCH(T190,Data!$A:$A,0),1)=0,"",INDEX(Data!$BR:$BR,MATCH(T190,Data!$A:$A,0),1)))</f>
        <v/>
      </c>
      <c r="T190" s="43" t="str" cm="1">
        <f t="array" aca="1" ref="T190" ca="1">IFERROR(_xlfn.SINGLE(INDEX(Data!$A$1:S$1009,_xlfn.AGGREGATE(15,6,(OFFSET(Data!$A$1,0,MATCH(T$6,Data!$1:$1,0)-1,1000,1)=IF(T$7="","Yes",T$7))/(OFFSET(Data!$A$1,0,MATCH(T$6,Data!$1:$1,0)-1,1000,1)=IF(T$7="","Yes",T$7))*ROW(Data!$C$1:$C$1009),ROW(T190)-ROW(T$7)),1)),"")</f>
        <v/>
      </c>
      <c r="U190" s="43" t="str">
        <f ca="1">IF(V190="","",IF(INDEX(Data!$BR:$BR,MATCH(V190,Data!$A:$A,0),1)=0,"",INDEX(Data!$BR:$BR,MATCH(V190,Data!$A:$A,0),1)))</f>
        <v/>
      </c>
      <c r="V190" s="43" t="str" cm="1">
        <f t="array" aca="1" ref="V190" ca="1">IFERROR(_xlfn.SINGLE(INDEX(Data!$A$1:T$1009,_xlfn.AGGREGATE(15,6,(OFFSET(Data!$A$1,0,MATCH(V$6,Data!$1:$1,0)-1,1000,1)=IF(V$7="","Yes",V$7))/(OFFSET(Data!$A$1,0,MATCH(V$6,Data!$1:$1,0)-1,1000,1)=IF(V$7="","Yes",V$7))*ROW(Data!$C$1:$C$1009),ROW(V190)-ROW(V$7)),1)),"")</f>
        <v/>
      </c>
      <c r="W190" s="43" t="str">
        <f ca="1">IF(X190="","",IF(INDEX(Data!$BR:$BR,MATCH(X190,Data!$A:$A,0),1)=0,"",INDEX(Data!$BR:$BR,MATCH(X190,Data!$A:$A,0),1)))</f>
        <v/>
      </c>
      <c r="X190" s="43" t="str" cm="1">
        <f t="array" aca="1" ref="X190" ca="1">IFERROR(_xlfn.SINGLE(INDEX(Data!$A$1:Y$1009,_xlfn.AGGREGATE(15,6,(OFFSET(Data!$A$1,0,MATCH(X$6,Data!$1:$1,0)-1,1000,1)=IF(X$7="","Yes",X$7))/(OFFSET(Data!$A$1,0,MATCH(X$6,Data!$1:$1,0)-1,1000,1)=IF(X$7="","Yes",X$7))*ROW(Data!$C$1:$C$1009),ROW(X190)-ROW(X$7)),1)),"")</f>
        <v/>
      </c>
      <c r="Y190" s="43" t="str">
        <f ca="1">IF(Z190="","",IF(INDEX(Data!$BR:$BR,MATCH(Z190,Data!$A:$A,0),1)=0,"",INDEX(Data!$BR:$BR,MATCH(Z190,Data!$A:$A,0),1)))</f>
        <v/>
      </c>
      <c r="Z190" s="43" t="str" cm="1">
        <f t="array" aca="1" ref="Z190" ca="1">IFERROR(_xlfn.SINGLE(INDEX(Data!$A$1:AA$1009,_xlfn.AGGREGATE(15,6,(OFFSET(Data!$A$1,0,MATCH(Z$6,Data!$1:$1,0)-1,1000,1)=IF(Z$7="","Yes",Z$7))/(OFFSET(Data!$A$1,0,MATCH(Z$6,Data!$1:$1,0)-1,1000,1)=IF(Z$7="","Yes",Z$7))*ROW(Data!$C$1:$C$1009),ROW(Z190)-ROW(Z$7)),1)),"")</f>
        <v/>
      </c>
      <c r="AA190" s="43" t="str">
        <f ca="1">IF(AB190="","",IF(INDEX(Data!$BR:$BR,MATCH(AB190,Data!$A:$A,0),1)=0,"",INDEX(Data!$BR:$BR,MATCH(AB190,Data!$A:$A,0),1)))</f>
        <v/>
      </c>
      <c r="AB190" s="43" t="str" cm="1">
        <f t="array" aca="1" ref="AB190" ca="1">IFERROR(_xlfn.SINGLE(INDEX(Data!$A$1:AC$1009,_xlfn.AGGREGATE(15,6,(OFFSET(Data!$A$1,0,MATCH(AB$6,Data!$1:$1,0)-1,1000,1)=IF(AB$7="","Yes",AB$7))/(OFFSET(Data!$A$1,0,MATCH(AB$6,Data!$1:$1,0)-1,1000,1)=IF(AB$7="","Yes",AB$7))*ROW(Data!$C$1:$C$1009),ROW(AB190)-ROW(AB$7)),1)),"")</f>
        <v/>
      </c>
      <c r="AC190" s="43" t="str">
        <f ca="1">IF(AD190="","",IF(INDEX(Data!$BR:$BR,MATCH(AD190,Data!$A:$A,0),1)=0,"",INDEX(Data!$BR:$BR,MATCH(AD190,Data!$A:$A,0),1)))</f>
        <v/>
      </c>
      <c r="AD190" s="43" t="str" cm="1">
        <f t="array" aca="1" ref="AD190" ca="1">IFERROR(_xlfn.SINGLE(INDEX(Data!$A$1:AE$1009,_xlfn.AGGREGATE(15,6,(OFFSET(Data!$A$1,0,MATCH(AD$6,Data!$1:$1,0)-1,1000,1)=IF(AD$7="","Yes",AD$7))/(OFFSET(Data!$A$1,0,MATCH(AD$6,Data!$1:$1,0)-1,1000,1)=IF(AD$7="","Yes",AD$7))*ROW(Data!$C$1:$C$1009),ROW(AD190)-ROW(AD$7)),1)),"")</f>
        <v/>
      </c>
      <c r="AE190" s="43" t="str">
        <f ca="1">IF(AF190="","",IF(INDEX(Data!$BR:$BR,MATCH(AF190,Data!$A:$A,0),1)=0,"",INDEX(Data!$BR:$BR,MATCH(AF190,Data!$A:$A,0),1)))</f>
        <v/>
      </c>
      <c r="AF190" s="43" t="str" cm="1">
        <f t="array" aca="1" ref="AF190" ca="1">IFERROR(_xlfn.SINGLE(INDEX(Data!$A$1:AM$1009,_xlfn.AGGREGATE(15,6,(OFFSET(Data!$A$1,0,MATCH(AF$6,Data!$1:$1,0)-1,1000,1)=IF(AF$7="","Yes",AF$7))/(OFFSET(Data!$A$1,0,MATCH(AF$6,Data!$1:$1,0)-1,1000,1)=IF(AF$7="","Yes",AF$7))*ROW(Data!$C$1:$C$1009),ROW(AF190)-ROW(AF$7)),1)),"")</f>
        <v/>
      </c>
      <c r="AG190" s="43" t="str">
        <f ca="1">IF(AH190="","",IF(INDEX(Data!$BR:$BR,MATCH(AH190,Data!$A:$A,0),1)=0,"",INDEX(Data!$BR:$BR,MATCH(AH190,Data!$A:$A,0),1)))</f>
        <v/>
      </c>
      <c r="AH190" s="43" t="str" cm="1">
        <f t="array" aca="1" ref="AH190" ca="1">IFERROR(_xlfn.SINGLE(INDEX(Data!$A$1:AO$1009,_xlfn.AGGREGATE(15,6,(OFFSET(Data!$A$1,0,MATCH(AH$6,Data!$1:$1,0)-1,1000,1)=IF(AH$7="","Yes",AH$7))/(OFFSET(Data!$A$1,0,MATCH(AH$6,Data!$1:$1,0)-1,1000,1)=IF(AH$7="","Yes",AH$7))*ROW(Data!$C$1:$C$1009),ROW(AH190)-ROW(AH$7)),1)),"")</f>
        <v/>
      </c>
      <c r="AI190" s="43" t="str">
        <f ca="1">IF(AJ190="","",IF(INDEX(Data!$BR:$BR,MATCH(AJ190,Data!$A:$A,0),1)=0,"",INDEX(Data!$BR:$BR,MATCH(AJ190,Data!$A:$A,0),1)))</f>
        <v/>
      </c>
      <c r="AJ190" s="43" t="str" cm="1">
        <f t="array" aca="1" ref="AJ190" ca="1">IFERROR(_xlfn.SINGLE(INDEX(Data!$A$1:AQ$1009,_xlfn.AGGREGATE(15,6,(OFFSET(Data!$A$1,0,MATCH(AJ$6,Data!$1:$1,0)-1,1000,1)=IF(AJ$7="","Yes",AJ$7))/(OFFSET(Data!$A$1,0,MATCH(AJ$6,Data!$1:$1,0)-1,1000,1)=IF(AJ$7="","Yes",AJ$7))*ROW(Data!$C$1:$C$1009),ROW(AJ190)-ROW(AJ$7)),1)),"")</f>
        <v/>
      </c>
      <c r="AK190" s="43" t="str">
        <f ca="1">IF(AL190="","",IF(INDEX(Data!$BR:$BR,MATCH(AL190,Data!$A:$A,0),1)=0,"",INDEX(Data!$BR:$BR,MATCH(AL190,Data!$A:$A,0),1)))</f>
        <v/>
      </c>
      <c r="AL190" s="43" t="str" cm="1">
        <f t="array" aca="1" ref="AL190" ca="1">IFERROR(_xlfn.SINGLE(INDEX(Data!$A$1:AS$1009,_xlfn.AGGREGATE(15,6,(OFFSET(Data!$A$1,0,MATCH(AL$6,Data!$1:$1,0)-1,1000,1)=IF(AL$7="","Yes",AL$7))/(OFFSET(Data!$A$1,0,MATCH(AL$6,Data!$1:$1,0)-1,1000,1)=IF(AL$7="","Yes",AL$7))*ROW(Data!$C$1:$C$1009),ROW(AL190)-ROW(AL$7)),1)),"")</f>
        <v/>
      </c>
      <c r="AM190" s="43" t="str">
        <f ca="1">IF(AN190="","",IF(INDEX(Data!$BR:$BR,MATCH(AN190,Data!$A:$A,0),1)=0,"",INDEX(Data!$BR:$BR,MATCH(AN190,Data!$A:$A,0),1)))</f>
        <v/>
      </c>
      <c r="AN190" s="43" t="str" cm="1">
        <f t="array" aca="1" ref="AN190" ca="1">IFERROR(_xlfn.SINGLE(INDEX(Data!$A$1:AU$1009,_xlfn.AGGREGATE(15,6,(OFFSET(Data!$A$1,0,MATCH(AN$6,Data!$1:$1,0)-1,1000,1)=IF(AN$7="","Yes",AN$7))/(OFFSET(Data!$A$1,0,MATCH(AN$6,Data!$1:$1,0)-1,1000,1)=IF(AN$7="","Yes",AN$7))*ROW(Data!$C$1:$C$1009),ROW(AN190)-ROW(AN$7)),1)),"")</f>
        <v/>
      </c>
    </row>
    <row r="191" spans="1:40" x14ac:dyDescent="0.4">
      <c r="A191" s="43" t="str">
        <f ca="1">IF(B191="","",IF(INDEX(Data!$BR:$BR,MATCH(B191,Data!$A:$A,0),1)=0,"",INDEX(Data!$BR:$BR,MATCH(B191,Data!$A:$A,0),1)))</f>
        <v/>
      </c>
      <c r="B191" s="43" t="str" cm="1">
        <f t="array" aca="1" ref="B191" ca="1">IFERROR(_xlfn.SINGLE(INDEX(Data!A$1:$A$1007,_xlfn.AGGREGATE(15,6,(OFFSET(Data!$A$1,0,MATCH(B$6,Data!$1:$1,0)-1,1000,1)=IF(B$7="","Yes",B$7))/(OFFSET(Data!$A$1,0,MATCH(B$6,Data!$1:$1,0)-1,1000,1)=IF(B$7="","Yes",B$7))*ROW(Data!$C$1:$C$1007),ROW(B191)-ROW(B$7)),1)),"")</f>
        <v/>
      </c>
      <c r="C191" s="43" t="str">
        <f ca="1">IF(D191="","",IF(INDEX(Data!$BR:$BR,MATCH(D191,Data!$A:$A,0),1)=0,"",INDEX(Data!$BR:$BR,MATCH(D191,Data!$A:$A,0),1)))</f>
        <v/>
      </c>
      <c r="D191" s="43" t="str" cm="1">
        <f t="array" aca="1" ref="D191" ca="1">IFERROR(_xlfn.SINGLE(INDEX(Data!$A$1:C$1007,_xlfn.AGGREGATE(15,6,(OFFSET(Data!$A$1,0,MATCH(D$6,Data!$1:$1,0)-1,1000,1)=IF(D$7="","Yes",D$7))/(OFFSET(Data!$A$1,0,MATCH(D$6,Data!$1:$1,0)-1,1000,1)=IF(D$7="","Yes",D$7))*ROW(Data!$C$1:$C$1007),ROW(D191)-ROW(D$7)),1)),"")</f>
        <v/>
      </c>
      <c r="E191" s="43" t="str">
        <f ca="1">IF(F191="","",IF(INDEX(Data!$BR:$BR,MATCH(F191,Data!$A:$A,0),1)=0,"",INDEX(Data!$BR:$BR,MATCH(F191,Data!$A:$A,0),1)))</f>
        <v/>
      </c>
      <c r="F191" s="43" t="str" cm="1">
        <f t="array" aca="1" ref="F191" ca="1">IFERROR(_xlfn.SINGLE(INDEX(Data!$A$1:E$1009,_xlfn.AGGREGATE(15,6,(OFFSET(Data!$A$1,0,MATCH(F$6,Data!$1:$1,0)-1,1000,1)=IF(F$7="","Yes",F$7))/(OFFSET(Data!$A$1,0,MATCH(F$6,Data!$1:$1,0)-1,1000,1)=IF(F$7="","Yes",F$7))*ROW(Data!$C$1:$C$1009),ROW(F191)-ROW(F$7)),1)),"")</f>
        <v/>
      </c>
      <c r="G191" s="43" t="str">
        <f ca="1">IF(H191="","",IF(INDEX(Data!$BR:$BR,MATCH(H191,Data!$A:$A,0),1)=0,"",INDEX(Data!$BR:$BR,MATCH(H191,Data!$A:$A,0),1)))</f>
        <v/>
      </c>
      <c r="H191" s="43" t="str" cm="1">
        <f t="array" aca="1" ref="H191" ca="1">IFERROR(_xlfn.SINGLE(INDEX(Data!$A$1:G$1009,_xlfn.AGGREGATE(15,6,(OFFSET(Data!$A$1,0,MATCH(H$6,Data!$1:$1,0)-1,1000,1)=IF(H$7="","Yes",H$7))/(OFFSET(Data!$A$1,0,MATCH(H$6,Data!$1:$1,0)-1,1000,1)=IF(H$7="","Yes",H$7))*ROW(Data!$C$1:$C$1009),ROW(H191)-ROW(H$7)),1)),"")</f>
        <v/>
      </c>
      <c r="I191" s="43" t="str">
        <f ca="1">IF(J191="","",IF(INDEX(Data!$BR:$BR,MATCH(J191,Data!$A:$A,0),1)=0,"",INDEX(Data!$BR:$BR,MATCH(J191,Data!$A:$A,0),1)))</f>
        <v/>
      </c>
      <c r="J191" s="43" t="str" cm="1">
        <f t="array" aca="1" ref="J191" ca="1">IFERROR(_xlfn.SINGLE(INDEX(Data!$A$1:J$1009,_xlfn.AGGREGATE(15,6,(OFFSET(Data!$A$1,0,MATCH(J$6,Data!$1:$1,0)-1,1000,1)=IF(J$7="","Yes",J$7))/(OFFSET(Data!$A$1,0,MATCH(J$6,Data!$1:$1,0)-1,1000,1)=IF(J$7="","Yes",J$7))*ROW(Data!$C$1:$C$1009),ROW(J191)-ROW(J$7)),1)),"")</f>
        <v/>
      </c>
      <c r="K191" s="43" t="str">
        <f ca="1">IF(L191="","",IF(INDEX(Data!$BR:$BR,MATCH(L191,Data!$A:$A,0),1)=0,"",INDEX(Data!$BR:$BR,MATCH(L191,Data!$A:$A,0),1)))</f>
        <v/>
      </c>
      <c r="L191" s="43" t="str" cm="1">
        <f t="array" aca="1" ref="L191" ca="1">IFERROR(_xlfn.SINGLE(INDEX(Data!$A$1:L$1009,_xlfn.AGGREGATE(15,6,(OFFSET(Data!$A$1,0,MATCH(L$6,Data!$1:$1,0)-1,1000,1)=IF(L$7="","Yes",L$7))/(OFFSET(Data!$A$1,0,MATCH(L$6,Data!$1:$1,0)-1,1000,1)=IF(L$7="","Yes",L$7))*ROW(Data!$C$1:$C$1009),ROW(L191)-ROW(L$7)),1)),"")</f>
        <v/>
      </c>
      <c r="M191" s="43" t="str">
        <f ca="1">IF(N191="","",IF(INDEX(Data!$BR:$BR,MATCH(N191,Data!$A:$A,0),1)=0,"",INDEX(Data!$BR:$BR,MATCH(N191,Data!$A:$A,0),1)))</f>
        <v/>
      </c>
      <c r="N191" s="43" t="str" cm="1">
        <f t="array" aca="1" ref="N191" ca="1">IFERROR(_xlfn.SINGLE(INDEX(Data!$A$1:N$1009,_xlfn.AGGREGATE(15,6,(OFFSET(Data!$A$1,0,MATCH(N$6,Data!$1:$1,0)-1,1000,1)=IF(N$7="","Yes",N$7))/(OFFSET(Data!$A$1,0,MATCH(N$6,Data!$1:$1,0)-1,1000,1)=IF(N$7="","Yes",N$7))*ROW(Data!$C$1:$C$1009),ROW(N191)-ROW(N$7)),1)),"")</f>
        <v/>
      </c>
      <c r="O191" s="43" t="str">
        <f ca="1">IF(P191="","",IF(INDEX(Data!$BR:$BR,MATCH(P191,Data!$A:$A,0),1)=0,"",INDEX(Data!$BR:$BR,MATCH(P191,Data!$A:$A,0),1)))</f>
        <v/>
      </c>
      <c r="P191" s="43" t="str" cm="1">
        <f t="array" aca="1" ref="P191" ca="1">IFERROR(_xlfn.SINGLE(INDEX(Data!$A$1:Q$1009,_xlfn.AGGREGATE(15,6,(OFFSET(Data!$A$1,0,MATCH(P$6,Data!$1:$1,0)-1,1000,1)=IF(P$7="","Yes",P$7))/(OFFSET(Data!$A$1,0,MATCH(P$6,Data!$1:$1,0)-1,1000,1)=IF(P$7="","Yes",P$7))*ROW(Data!$C$1:$C$1009),ROW(P191)-ROW(P$7)),1)),"")</f>
        <v/>
      </c>
      <c r="Q191" s="43" t="str">
        <f ca="1">IF(R191="","",IF(INDEX(Data!$BR:$BR,MATCH(R191,Data!$A:$A,0),1)=0,"",INDEX(Data!$BR:$BR,MATCH(R191,Data!$A:$A,0),1)))</f>
        <v/>
      </c>
      <c r="R191" s="43" t="str" cm="1">
        <f t="array" aca="1" ref="R191" ca="1">IFERROR(_xlfn.SINGLE(INDEX(Data!$A$1:R$1009,_xlfn.AGGREGATE(15,6,(OFFSET(Data!$A$1,0,MATCH(R$6,Data!$1:$1,0)-1,1000,1)=IF(R$7="","Yes",R$7))/(OFFSET(Data!$A$1,0,MATCH(R$6,Data!$1:$1,0)-1,1000,1)=IF(R$7="","Yes",R$7))*ROW(Data!$C$1:$C$1009),ROW(R191)-ROW(R$7)),1)),"")</f>
        <v/>
      </c>
      <c r="S191" s="43" t="str">
        <f ca="1">IF(T191="","",IF(INDEX(Data!$BR:$BR,MATCH(T191,Data!$A:$A,0),1)=0,"",INDEX(Data!$BR:$BR,MATCH(T191,Data!$A:$A,0),1)))</f>
        <v/>
      </c>
      <c r="T191" s="43" t="str" cm="1">
        <f t="array" aca="1" ref="T191" ca="1">IFERROR(_xlfn.SINGLE(INDEX(Data!$A$1:S$1009,_xlfn.AGGREGATE(15,6,(OFFSET(Data!$A$1,0,MATCH(T$6,Data!$1:$1,0)-1,1000,1)=IF(T$7="","Yes",T$7))/(OFFSET(Data!$A$1,0,MATCH(T$6,Data!$1:$1,0)-1,1000,1)=IF(T$7="","Yes",T$7))*ROW(Data!$C$1:$C$1009),ROW(T191)-ROW(T$7)),1)),"")</f>
        <v/>
      </c>
      <c r="U191" s="43" t="str">
        <f ca="1">IF(V191="","",IF(INDEX(Data!$BR:$BR,MATCH(V191,Data!$A:$A,0),1)=0,"",INDEX(Data!$BR:$BR,MATCH(V191,Data!$A:$A,0),1)))</f>
        <v/>
      </c>
      <c r="V191" s="43" t="str" cm="1">
        <f t="array" aca="1" ref="V191" ca="1">IFERROR(_xlfn.SINGLE(INDEX(Data!$A$1:T$1009,_xlfn.AGGREGATE(15,6,(OFFSET(Data!$A$1,0,MATCH(V$6,Data!$1:$1,0)-1,1000,1)=IF(V$7="","Yes",V$7))/(OFFSET(Data!$A$1,0,MATCH(V$6,Data!$1:$1,0)-1,1000,1)=IF(V$7="","Yes",V$7))*ROW(Data!$C$1:$C$1009),ROW(V191)-ROW(V$7)),1)),"")</f>
        <v/>
      </c>
      <c r="W191" s="43" t="str">
        <f ca="1">IF(X191="","",IF(INDEX(Data!$BR:$BR,MATCH(X191,Data!$A:$A,0),1)=0,"",INDEX(Data!$BR:$BR,MATCH(X191,Data!$A:$A,0),1)))</f>
        <v/>
      </c>
      <c r="X191" s="43" t="str" cm="1">
        <f t="array" aca="1" ref="X191" ca="1">IFERROR(_xlfn.SINGLE(INDEX(Data!$A$1:Y$1009,_xlfn.AGGREGATE(15,6,(OFFSET(Data!$A$1,0,MATCH(X$6,Data!$1:$1,0)-1,1000,1)=IF(X$7="","Yes",X$7))/(OFFSET(Data!$A$1,0,MATCH(X$6,Data!$1:$1,0)-1,1000,1)=IF(X$7="","Yes",X$7))*ROW(Data!$C$1:$C$1009),ROW(X191)-ROW(X$7)),1)),"")</f>
        <v/>
      </c>
      <c r="Y191" s="43" t="str">
        <f ca="1">IF(Z191="","",IF(INDEX(Data!$BR:$BR,MATCH(Z191,Data!$A:$A,0),1)=0,"",INDEX(Data!$BR:$BR,MATCH(Z191,Data!$A:$A,0),1)))</f>
        <v/>
      </c>
      <c r="Z191" s="43" t="str" cm="1">
        <f t="array" aca="1" ref="Z191" ca="1">IFERROR(_xlfn.SINGLE(INDEX(Data!$A$1:AA$1009,_xlfn.AGGREGATE(15,6,(OFFSET(Data!$A$1,0,MATCH(Z$6,Data!$1:$1,0)-1,1000,1)=IF(Z$7="","Yes",Z$7))/(OFFSET(Data!$A$1,0,MATCH(Z$6,Data!$1:$1,0)-1,1000,1)=IF(Z$7="","Yes",Z$7))*ROW(Data!$C$1:$C$1009),ROW(Z191)-ROW(Z$7)),1)),"")</f>
        <v/>
      </c>
      <c r="AA191" s="43" t="str">
        <f ca="1">IF(AB191="","",IF(INDEX(Data!$BR:$BR,MATCH(AB191,Data!$A:$A,0),1)=0,"",INDEX(Data!$BR:$BR,MATCH(AB191,Data!$A:$A,0),1)))</f>
        <v/>
      </c>
      <c r="AB191" s="43" t="str" cm="1">
        <f t="array" aca="1" ref="AB191" ca="1">IFERROR(_xlfn.SINGLE(INDEX(Data!$A$1:AC$1009,_xlfn.AGGREGATE(15,6,(OFFSET(Data!$A$1,0,MATCH(AB$6,Data!$1:$1,0)-1,1000,1)=IF(AB$7="","Yes",AB$7))/(OFFSET(Data!$A$1,0,MATCH(AB$6,Data!$1:$1,0)-1,1000,1)=IF(AB$7="","Yes",AB$7))*ROW(Data!$C$1:$C$1009),ROW(AB191)-ROW(AB$7)),1)),"")</f>
        <v/>
      </c>
      <c r="AC191" s="43" t="str">
        <f ca="1">IF(AD191="","",IF(INDEX(Data!$BR:$BR,MATCH(AD191,Data!$A:$A,0),1)=0,"",INDEX(Data!$BR:$BR,MATCH(AD191,Data!$A:$A,0),1)))</f>
        <v/>
      </c>
      <c r="AD191" s="43" t="str" cm="1">
        <f t="array" aca="1" ref="AD191" ca="1">IFERROR(_xlfn.SINGLE(INDEX(Data!$A$1:AE$1009,_xlfn.AGGREGATE(15,6,(OFFSET(Data!$A$1,0,MATCH(AD$6,Data!$1:$1,0)-1,1000,1)=IF(AD$7="","Yes",AD$7))/(OFFSET(Data!$A$1,0,MATCH(AD$6,Data!$1:$1,0)-1,1000,1)=IF(AD$7="","Yes",AD$7))*ROW(Data!$C$1:$C$1009),ROW(AD191)-ROW(AD$7)),1)),"")</f>
        <v/>
      </c>
      <c r="AE191" s="43" t="str">
        <f ca="1">IF(AF191="","",IF(INDEX(Data!$BR:$BR,MATCH(AF191,Data!$A:$A,0),1)=0,"",INDEX(Data!$BR:$BR,MATCH(AF191,Data!$A:$A,0),1)))</f>
        <v/>
      </c>
      <c r="AF191" s="43" t="str" cm="1">
        <f t="array" aca="1" ref="AF191" ca="1">IFERROR(_xlfn.SINGLE(INDEX(Data!$A$1:AM$1009,_xlfn.AGGREGATE(15,6,(OFFSET(Data!$A$1,0,MATCH(AF$6,Data!$1:$1,0)-1,1000,1)=IF(AF$7="","Yes",AF$7))/(OFFSET(Data!$A$1,0,MATCH(AF$6,Data!$1:$1,0)-1,1000,1)=IF(AF$7="","Yes",AF$7))*ROW(Data!$C$1:$C$1009),ROW(AF191)-ROW(AF$7)),1)),"")</f>
        <v/>
      </c>
      <c r="AG191" s="43" t="str">
        <f ca="1">IF(AH191="","",IF(INDEX(Data!$BR:$BR,MATCH(AH191,Data!$A:$A,0),1)=0,"",INDEX(Data!$BR:$BR,MATCH(AH191,Data!$A:$A,0),1)))</f>
        <v/>
      </c>
      <c r="AH191" s="43" t="str" cm="1">
        <f t="array" aca="1" ref="AH191" ca="1">IFERROR(_xlfn.SINGLE(INDEX(Data!$A$1:AO$1009,_xlfn.AGGREGATE(15,6,(OFFSET(Data!$A$1,0,MATCH(AH$6,Data!$1:$1,0)-1,1000,1)=IF(AH$7="","Yes",AH$7))/(OFFSET(Data!$A$1,0,MATCH(AH$6,Data!$1:$1,0)-1,1000,1)=IF(AH$7="","Yes",AH$7))*ROW(Data!$C$1:$C$1009),ROW(AH191)-ROW(AH$7)),1)),"")</f>
        <v/>
      </c>
      <c r="AI191" s="43" t="str">
        <f ca="1">IF(AJ191="","",IF(INDEX(Data!$BR:$BR,MATCH(AJ191,Data!$A:$A,0),1)=0,"",INDEX(Data!$BR:$BR,MATCH(AJ191,Data!$A:$A,0),1)))</f>
        <v/>
      </c>
      <c r="AJ191" s="43" t="str" cm="1">
        <f t="array" aca="1" ref="AJ191" ca="1">IFERROR(_xlfn.SINGLE(INDEX(Data!$A$1:AQ$1009,_xlfn.AGGREGATE(15,6,(OFFSET(Data!$A$1,0,MATCH(AJ$6,Data!$1:$1,0)-1,1000,1)=IF(AJ$7="","Yes",AJ$7))/(OFFSET(Data!$A$1,0,MATCH(AJ$6,Data!$1:$1,0)-1,1000,1)=IF(AJ$7="","Yes",AJ$7))*ROW(Data!$C$1:$C$1009),ROW(AJ191)-ROW(AJ$7)),1)),"")</f>
        <v/>
      </c>
      <c r="AK191" s="43" t="str">
        <f ca="1">IF(AL191="","",IF(INDEX(Data!$BR:$BR,MATCH(AL191,Data!$A:$A,0),1)=0,"",INDEX(Data!$BR:$BR,MATCH(AL191,Data!$A:$A,0),1)))</f>
        <v/>
      </c>
      <c r="AL191" s="43" t="str" cm="1">
        <f t="array" aca="1" ref="AL191" ca="1">IFERROR(_xlfn.SINGLE(INDEX(Data!$A$1:AS$1009,_xlfn.AGGREGATE(15,6,(OFFSET(Data!$A$1,0,MATCH(AL$6,Data!$1:$1,0)-1,1000,1)=IF(AL$7="","Yes",AL$7))/(OFFSET(Data!$A$1,0,MATCH(AL$6,Data!$1:$1,0)-1,1000,1)=IF(AL$7="","Yes",AL$7))*ROW(Data!$C$1:$C$1009),ROW(AL191)-ROW(AL$7)),1)),"")</f>
        <v/>
      </c>
      <c r="AM191" s="43" t="str">
        <f ca="1">IF(AN191="","",IF(INDEX(Data!$BR:$BR,MATCH(AN191,Data!$A:$A,0),1)=0,"",INDEX(Data!$BR:$BR,MATCH(AN191,Data!$A:$A,0),1)))</f>
        <v/>
      </c>
      <c r="AN191" s="43" t="str" cm="1">
        <f t="array" aca="1" ref="AN191" ca="1">IFERROR(_xlfn.SINGLE(INDEX(Data!$A$1:AU$1009,_xlfn.AGGREGATE(15,6,(OFFSET(Data!$A$1,0,MATCH(AN$6,Data!$1:$1,0)-1,1000,1)=IF(AN$7="","Yes",AN$7))/(OFFSET(Data!$A$1,0,MATCH(AN$6,Data!$1:$1,0)-1,1000,1)=IF(AN$7="","Yes",AN$7))*ROW(Data!$C$1:$C$1009),ROW(AN191)-ROW(AN$7)),1)),"")</f>
        <v/>
      </c>
    </row>
    <row r="192" spans="1:40" x14ac:dyDescent="0.4">
      <c r="A192" s="43" t="str">
        <f ca="1">IF(B192="","",IF(INDEX(Data!$BR:$BR,MATCH(B192,Data!$A:$A,0),1)=0,"",INDEX(Data!$BR:$BR,MATCH(B192,Data!$A:$A,0),1)))</f>
        <v/>
      </c>
      <c r="B192" s="43" t="str" cm="1">
        <f t="array" aca="1" ref="B192" ca="1">IFERROR(_xlfn.SINGLE(INDEX(Data!A$1:$A$1007,_xlfn.AGGREGATE(15,6,(OFFSET(Data!$A$1,0,MATCH(B$6,Data!$1:$1,0)-1,1000,1)=IF(B$7="","Yes",B$7))/(OFFSET(Data!$A$1,0,MATCH(B$6,Data!$1:$1,0)-1,1000,1)=IF(B$7="","Yes",B$7))*ROW(Data!$C$1:$C$1007),ROW(B192)-ROW(B$7)),1)),"")</f>
        <v/>
      </c>
      <c r="C192" s="43" t="str">
        <f ca="1">IF(D192="","",IF(INDEX(Data!$BR:$BR,MATCH(D192,Data!$A:$A,0),1)=0,"",INDEX(Data!$BR:$BR,MATCH(D192,Data!$A:$A,0),1)))</f>
        <v/>
      </c>
      <c r="D192" s="43" t="str" cm="1">
        <f t="array" aca="1" ref="D192" ca="1">IFERROR(_xlfn.SINGLE(INDEX(Data!$A$1:C$1007,_xlfn.AGGREGATE(15,6,(OFFSET(Data!$A$1,0,MATCH(D$6,Data!$1:$1,0)-1,1000,1)=IF(D$7="","Yes",D$7))/(OFFSET(Data!$A$1,0,MATCH(D$6,Data!$1:$1,0)-1,1000,1)=IF(D$7="","Yes",D$7))*ROW(Data!$C$1:$C$1007),ROW(D192)-ROW(D$7)),1)),"")</f>
        <v/>
      </c>
      <c r="E192" s="43" t="str">
        <f ca="1">IF(F192="","",IF(INDEX(Data!$BR:$BR,MATCH(F192,Data!$A:$A,0),1)=0,"",INDEX(Data!$BR:$BR,MATCH(F192,Data!$A:$A,0),1)))</f>
        <v/>
      </c>
      <c r="F192" s="43" t="str" cm="1">
        <f t="array" aca="1" ref="F192" ca="1">IFERROR(_xlfn.SINGLE(INDEX(Data!$A$1:E$1009,_xlfn.AGGREGATE(15,6,(OFFSET(Data!$A$1,0,MATCH(F$6,Data!$1:$1,0)-1,1000,1)=IF(F$7="","Yes",F$7))/(OFFSET(Data!$A$1,0,MATCH(F$6,Data!$1:$1,0)-1,1000,1)=IF(F$7="","Yes",F$7))*ROW(Data!$C$1:$C$1009),ROW(F192)-ROW(F$7)),1)),"")</f>
        <v/>
      </c>
      <c r="G192" s="43" t="str">
        <f ca="1">IF(H192="","",IF(INDEX(Data!$BR:$BR,MATCH(H192,Data!$A:$A,0),1)=0,"",INDEX(Data!$BR:$BR,MATCH(H192,Data!$A:$A,0),1)))</f>
        <v/>
      </c>
      <c r="H192" s="43" t="str" cm="1">
        <f t="array" aca="1" ref="H192" ca="1">IFERROR(_xlfn.SINGLE(INDEX(Data!$A$1:G$1009,_xlfn.AGGREGATE(15,6,(OFFSET(Data!$A$1,0,MATCH(H$6,Data!$1:$1,0)-1,1000,1)=IF(H$7="","Yes",H$7))/(OFFSET(Data!$A$1,0,MATCH(H$6,Data!$1:$1,0)-1,1000,1)=IF(H$7="","Yes",H$7))*ROW(Data!$C$1:$C$1009),ROW(H192)-ROW(H$7)),1)),"")</f>
        <v/>
      </c>
      <c r="I192" s="43" t="str">
        <f ca="1">IF(J192="","",IF(INDEX(Data!$BR:$BR,MATCH(J192,Data!$A:$A,0),1)=0,"",INDEX(Data!$BR:$BR,MATCH(J192,Data!$A:$A,0),1)))</f>
        <v/>
      </c>
      <c r="J192" s="43" t="str" cm="1">
        <f t="array" aca="1" ref="J192" ca="1">IFERROR(_xlfn.SINGLE(INDEX(Data!$A$1:J$1009,_xlfn.AGGREGATE(15,6,(OFFSET(Data!$A$1,0,MATCH(J$6,Data!$1:$1,0)-1,1000,1)=IF(J$7="","Yes",J$7))/(OFFSET(Data!$A$1,0,MATCH(J$6,Data!$1:$1,0)-1,1000,1)=IF(J$7="","Yes",J$7))*ROW(Data!$C$1:$C$1009),ROW(J192)-ROW(J$7)),1)),"")</f>
        <v/>
      </c>
      <c r="K192" s="43" t="str">
        <f ca="1">IF(L192="","",IF(INDEX(Data!$BR:$BR,MATCH(L192,Data!$A:$A,0),1)=0,"",INDEX(Data!$BR:$BR,MATCH(L192,Data!$A:$A,0),1)))</f>
        <v/>
      </c>
      <c r="L192" s="43" t="str" cm="1">
        <f t="array" aca="1" ref="L192" ca="1">IFERROR(_xlfn.SINGLE(INDEX(Data!$A$1:L$1009,_xlfn.AGGREGATE(15,6,(OFFSET(Data!$A$1,0,MATCH(L$6,Data!$1:$1,0)-1,1000,1)=IF(L$7="","Yes",L$7))/(OFFSET(Data!$A$1,0,MATCH(L$6,Data!$1:$1,0)-1,1000,1)=IF(L$7="","Yes",L$7))*ROW(Data!$C$1:$C$1009),ROW(L192)-ROW(L$7)),1)),"")</f>
        <v/>
      </c>
      <c r="M192" s="43" t="str">
        <f ca="1">IF(N192="","",IF(INDEX(Data!$BR:$BR,MATCH(N192,Data!$A:$A,0),1)=0,"",INDEX(Data!$BR:$BR,MATCH(N192,Data!$A:$A,0),1)))</f>
        <v/>
      </c>
      <c r="N192" s="43" t="str" cm="1">
        <f t="array" aca="1" ref="N192" ca="1">IFERROR(_xlfn.SINGLE(INDEX(Data!$A$1:N$1009,_xlfn.AGGREGATE(15,6,(OFFSET(Data!$A$1,0,MATCH(N$6,Data!$1:$1,0)-1,1000,1)=IF(N$7="","Yes",N$7))/(OFFSET(Data!$A$1,0,MATCH(N$6,Data!$1:$1,0)-1,1000,1)=IF(N$7="","Yes",N$7))*ROW(Data!$C$1:$C$1009),ROW(N192)-ROW(N$7)),1)),"")</f>
        <v/>
      </c>
      <c r="O192" s="43" t="str">
        <f ca="1">IF(P192="","",IF(INDEX(Data!$BR:$BR,MATCH(P192,Data!$A:$A,0),1)=0,"",INDEX(Data!$BR:$BR,MATCH(P192,Data!$A:$A,0),1)))</f>
        <v/>
      </c>
      <c r="P192" s="43" t="str" cm="1">
        <f t="array" aca="1" ref="P192" ca="1">IFERROR(_xlfn.SINGLE(INDEX(Data!$A$1:Q$1009,_xlfn.AGGREGATE(15,6,(OFFSET(Data!$A$1,0,MATCH(P$6,Data!$1:$1,0)-1,1000,1)=IF(P$7="","Yes",P$7))/(OFFSET(Data!$A$1,0,MATCH(P$6,Data!$1:$1,0)-1,1000,1)=IF(P$7="","Yes",P$7))*ROW(Data!$C$1:$C$1009),ROW(P192)-ROW(P$7)),1)),"")</f>
        <v/>
      </c>
      <c r="Q192" s="43" t="str">
        <f ca="1">IF(R192="","",IF(INDEX(Data!$BR:$BR,MATCH(R192,Data!$A:$A,0),1)=0,"",INDEX(Data!$BR:$BR,MATCH(R192,Data!$A:$A,0),1)))</f>
        <v/>
      </c>
      <c r="R192" s="43" t="str" cm="1">
        <f t="array" aca="1" ref="R192" ca="1">IFERROR(_xlfn.SINGLE(INDEX(Data!$A$1:R$1009,_xlfn.AGGREGATE(15,6,(OFFSET(Data!$A$1,0,MATCH(R$6,Data!$1:$1,0)-1,1000,1)=IF(R$7="","Yes",R$7))/(OFFSET(Data!$A$1,0,MATCH(R$6,Data!$1:$1,0)-1,1000,1)=IF(R$7="","Yes",R$7))*ROW(Data!$C$1:$C$1009),ROW(R192)-ROW(R$7)),1)),"")</f>
        <v/>
      </c>
      <c r="S192" s="43" t="str">
        <f ca="1">IF(T192="","",IF(INDEX(Data!$BR:$BR,MATCH(T192,Data!$A:$A,0),1)=0,"",INDEX(Data!$BR:$BR,MATCH(T192,Data!$A:$A,0),1)))</f>
        <v/>
      </c>
      <c r="T192" s="43" t="str" cm="1">
        <f t="array" aca="1" ref="T192" ca="1">IFERROR(_xlfn.SINGLE(INDEX(Data!$A$1:S$1009,_xlfn.AGGREGATE(15,6,(OFFSET(Data!$A$1,0,MATCH(T$6,Data!$1:$1,0)-1,1000,1)=IF(T$7="","Yes",T$7))/(OFFSET(Data!$A$1,0,MATCH(T$6,Data!$1:$1,0)-1,1000,1)=IF(T$7="","Yes",T$7))*ROW(Data!$C$1:$C$1009),ROW(T192)-ROW(T$7)),1)),"")</f>
        <v/>
      </c>
      <c r="U192" s="43" t="str">
        <f ca="1">IF(V192="","",IF(INDEX(Data!$BR:$BR,MATCH(V192,Data!$A:$A,0),1)=0,"",INDEX(Data!$BR:$BR,MATCH(V192,Data!$A:$A,0),1)))</f>
        <v/>
      </c>
      <c r="V192" s="43" t="str" cm="1">
        <f t="array" aca="1" ref="V192" ca="1">IFERROR(_xlfn.SINGLE(INDEX(Data!$A$1:T$1009,_xlfn.AGGREGATE(15,6,(OFFSET(Data!$A$1,0,MATCH(V$6,Data!$1:$1,0)-1,1000,1)=IF(V$7="","Yes",V$7))/(OFFSET(Data!$A$1,0,MATCH(V$6,Data!$1:$1,0)-1,1000,1)=IF(V$7="","Yes",V$7))*ROW(Data!$C$1:$C$1009),ROW(V192)-ROW(V$7)),1)),"")</f>
        <v/>
      </c>
      <c r="W192" s="43" t="str">
        <f ca="1">IF(X192="","",IF(INDEX(Data!$BR:$BR,MATCH(X192,Data!$A:$A,0),1)=0,"",INDEX(Data!$BR:$BR,MATCH(X192,Data!$A:$A,0),1)))</f>
        <v/>
      </c>
      <c r="X192" s="43" t="str" cm="1">
        <f t="array" aca="1" ref="X192" ca="1">IFERROR(_xlfn.SINGLE(INDEX(Data!$A$1:Y$1009,_xlfn.AGGREGATE(15,6,(OFFSET(Data!$A$1,0,MATCH(X$6,Data!$1:$1,0)-1,1000,1)=IF(X$7="","Yes",X$7))/(OFFSET(Data!$A$1,0,MATCH(X$6,Data!$1:$1,0)-1,1000,1)=IF(X$7="","Yes",X$7))*ROW(Data!$C$1:$C$1009),ROW(X192)-ROW(X$7)),1)),"")</f>
        <v/>
      </c>
      <c r="Y192" s="43" t="str">
        <f ca="1">IF(Z192="","",IF(INDEX(Data!$BR:$BR,MATCH(Z192,Data!$A:$A,0),1)=0,"",INDEX(Data!$BR:$BR,MATCH(Z192,Data!$A:$A,0),1)))</f>
        <v/>
      </c>
      <c r="Z192" s="43" t="str" cm="1">
        <f t="array" aca="1" ref="Z192" ca="1">IFERROR(_xlfn.SINGLE(INDEX(Data!$A$1:AA$1009,_xlfn.AGGREGATE(15,6,(OFFSET(Data!$A$1,0,MATCH(Z$6,Data!$1:$1,0)-1,1000,1)=IF(Z$7="","Yes",Z$7))/(OFFSET(Data!$A$1,0,MATCH(Z$6,Data!$1:$1,0)-1,1000,1)=IF(Z$7="","Yes",Z$7))*ROW(Data!$C$1:$C$1009),ROW(Z192)-ROW(Z$7)),1)),"")</f>
        <v/>
      </c>
      <c r="AA192" s="43" t="str">
        <f ca="1">IF(AB192="","",IF(INDEX(Data!$BR:$BR,MATCH(AB192,Data!$A:$A,0),1)=0,"",INDEX(Data!$BR:$BR,MATCH(AB192,Data!$A:$A,0),1)))</f>
        <v/>
      </c>
      <c r="AB192" s="43" t="str" cm="1">
        <f t="array" aca="1" ref="AB192" ca="1">IFERROR(_xlfn.SINGLE(INDEX(Data!$A$1:AC$1009,_xlfn.AGGREGATE(15,6,(OFFSET(Data!$A$1,0,MATCH(AB$6,Data!$1:$1,0)-1,1000,1)=IF(AB$7="","Yes",AB$7))/(OFFSET(Data!$A$1,0,MATCH(AB$6,Data!$1:$1,0)-1,1000,1)=IF(AB$7="","Yes",AB$7))*ROW(Data!$C$1:$C$1009),ROW(AB192)-ROW(AB$7)),1)),"")</f>
        <v/>
      </c>
      <c r="AC192" s="43" t="str">
        <f ca="1">IF(AD192="","",IF(INDEX(Data!$BR:$BR,MATCH(AD192,Data!$A:$A,0),1)=0,"",INDEX(Data!$BR:$BR,MATCH(AD192,Data!$A:$A,0),1)))</f>
        <v/>
      </c>
      <c r="AD192" s="43" t="str" cm="1">
        <f t="array" aca="1" ref="AD192" ca="1">IFERROR(_xlfn.SINGLE(INDEX(Data!$A$1:AE$1009,_xlfn.AGGREGATE(15,6,(OFFSET(Data!$A$1,0,MATCH(AD$6,Data!$1:$1,0)-1,1000,1)=IF(AD$7="","Yes",AD$7))/(OFFSET(Data!$A$1,0,MATCH(AD$6,Data!$1:$1,0)-1,1000,1)=IF(AD$7="","Yes",AD$7))*ROW(Data!$C$1:$C$1009),ROW(AD192)-ROW(AD$7)),1)),"")</f>
        <v/>
      </c>
      <c r="AE192" s="43" t="str">
        <f ca="1">IF(AF192="","",IF(INDEX(Data!$BR:$BR,MATCH(AF192,Data!$A:$A,0),1)=0,"",INDEX(Data!$BR:$BR,MATCH(AF192,Data!$A:$A,0),1)))</f>
        <v/>
      </c>
      <c r="AF192" s="43" t="str" cm="1">
        <f t="array" aca="1" ref="AF192" ca="1">IFERROR(_xlfn.SINGLE(INDEX(Data!$A$1:AM$1009,_xlfn.AGGREGATE(15,6,(OFFSET(Data!$A$1,0,MATCH(AF$6,Data!$1:$1,0)-1,1000,1)=IF(AF$7="","Yes",AF$7))/(OFFSET(Data!$A$1,0,MATCH(AF$6,Data!$1:$1,0)-1,1000,1)=IF(AF$7="","Yes",AF$7))*ROW(Data!$C$1:$C$1009),ROW(AF192)-ROW(AF$7)),1)),"")</f>
        <v/>
      </c>
      <c r="AG192" s="43" t="str">
        <f ca="1">IF(AH192="","",IF(INDEX(Data!$BR:$BR,MATCH(AH192,Data!$A:$A,0),1)=0,"",INDEX(Data!$BR:$BR,MATCH(AH192,Data!$A:$A,0),1)))</f>
        <v/>
      </c>
      <c r="AH192" s="43" t="str" cm="1">
        <f t="array" aca="1" ref="AH192" ca="1">IFERROR(_xlfn.SINGLE(INDEX(Data!$A$1:AO$1009,_xlfn.AGGREGATE(15,6,(OFFSET(Data!$A$1,0,MATCH(AH$6,Data!$1:$1,0)-1,1000,1)=IF(AH$7="","Yes",AH$7))/(OFFSET(Data!$A$1,0,MATCH(AH$6,Data!$1:$1,0)-1,1000,1)=IF(AH$7="","Yes",AH$7))*ROW(Data!$C$1:$C$1009),ROW(AH192)-ROW(AH$7)),1)),"")</f>
        <v/>
      </c>
      <c r="AI192" s="43" t="str">
        <f ca="1">IF(AJ192="","",IF(INDEX(Data!$BR:$BR,MATCH(AJ192,Data!$A:$A,0),1)=0,"",INDEX(Data!$BR:$BR,MATCH(AJ192,Data!$A:$A,0),1)))</f>
        <v/>
      </c>
      <c r="AJ192" s="43" t="str" cm="1">
        <f t="array" aca="1" ref="AJ192" ca="1">IFERROR(_xlfn.SINGLE(INDEX(Data!$A$1:AQ$1009,_xlfn.AGGREGATE(15,6,(OFFSET(Data!$A$1,0,MATCH(AJ$6,Data!$1:$1,0)-1,1000,1)=IF(AJ$7="","Yes",AJ$7))/(OFFSET(Data!$A$1,0,MATCH(AJ$6,Data!$1:$1,0)-1,1000,1)=IF(AJ$7="","Yes",AJ$7))*ROW(Data!$C$1:$C$1009),ROW(AJ192)-ROW(AJ$7)),1)),"")</f>
        <v/>
      </c>
      <c r="AK192" s="43" t="str">
        <f ca="1">IF(AL192="","",IF(INDEX(Data!$BR:$BR,MATCH(AL192,Data!$A:$A,0),1)=0,"",INDEX(Data!$BR:$BR,MATCH(AL192,Data!$A:$A,0),1)))</f>
        <v/>
      </c>
      <c r="AL192" s="43" t="str" cm="1">
        <f t="array" aca="1" ref="AL192" ca="1">IFERROR(_xlfn.SINGLE(INDEX(Data!$A$1:AS$1009,_xlfn.AGGREGATE(15,6,(OFFSET(Data!$A$1,0,MATCH(AL$6,Data!$1:$1,0)-1,1000,1)=IF(AL$7="","Yes",AL$7))/(OFFSET(Data!$A$1,0,MATCH(AL$6,Data!$1:$1,0)-1,1000,1)=IF(AL$7="","Yes",AL$7))*ROW(Data!$C$1:$C$1009),ROW(AL192)-ROW(AL$7)),1)),"")</f>
        <v/>
      </c>
      <c r="AM192" s="43" t="str">
        <f ca="1">IF(AN192="","",IF(INDEX(Data!$BR:$BR,MATCH(AN192,Data!$A:$A,0),1)=0,"",INDEX(Data!$BR:$BR,MATCH(AN192,Data!$A:$A,0),1)))</f>
        <v/>
      </c>
      <c r="AN192" s="43" t="str" cm="1">
        <f t="array" aca="1" ref="AN192" ca="1">IFERROR(_xlfn.SINGLE(INDEX(Data!$A$1:AU$1009,_xlfn.AGGREGATE(15,6,(OFFSET(Data!$A$1,0,MATCH(AN$6,Data!$1:$1,0)-1,1000,1)=IF(AN$7="","Yes",AN$7))/(OFFSET(Data!$A$1,0,MATCH(AN$6,Data!$1:$1,0)-1,1000,1)=IF(AN$7="","Yes",AN$7))*ROW(Data!$C$1:$C$1009),ROW(AN192)-ROW(AN$7)),1)),"")</f>
        <v/>
      </c>
    </row>
    <row r="193" spans="1:40" x14ac:dyDescent="0.4">
      <c r="A193" s="43" t="str">
        <f ca="1">IF(B193="","",IF(INDEX(Data!$BR:$BR,MATCH(B193,Data!$A:$A,0),1)=0,"",INDEX(Data!$BR:$BR,MATCH(B193,Data!$A:$A,0),1)))</f>
        <v/>
      </c>
      <c r="B193" s="43" t="str" cm="1">
        <f t="array" aca="1" ref="B193" ca="1">IFERROR(_xlfn.SINGLE(INDEX(Data!A$1:$A$1007,_xlfn.AGGREGATE(15,6,(OFFSET(Data!$A$1,0,MATCH(B$6,Data!$1:$1,0)-1,1000,1)=IF(B$7="","Yes",B$7))/(OFFSET(Data!$A$1,0,MATCH(B$6,Data!$1:$1,0)-1,1000,1)=IF(B$7="","Yes",B$7))*ROW(Data!$C$1:$C$1007),ROW(B193)-ROW(B$7)),1)),"")</f>
        <v/>
      </c>
      <c r="C193" s="43" t="str">
        <f ca="1">IF(D193="","",IF(INDEX(Data!$BR:$BR,MATCH(D193,Data!$A:$A,0),1)=0,"",INDEX(Data!$BR:$BR,MATCH(D193,Data!$A:$A,0),1)))</f>
        <v/>
      </c>
      <c r="D193" s="43" t="str" cm="1">
        <f t="array" aca="1" ref="D193" ca="1">IFERROR(_xlfn.SINGLE(INDEX(Data!$A$1:C$1007,_xlfn.AGGREGATE(15,6,(OFFSET(Data!$A$1,0,MATCH(D$6,Data!$1:$1,0)-1,1000,1)=IF(D$7="","Yes",D$7))/(OFFSET(Data!$A$1,0,MATCH(D$6,Data!$1:$1,0)-1,1000,1)=IF(D$7="","Yes",D$7))*ROW(Data!$C$1:$C$1007),ROW(D193)-ROW(D$7)),1)),"")</f>
        <v/>
      </c>
      <c r="E193" s="43" t="str">
        <f ca="1">IF(F193="","",IF(INDEX(Data!$BR:$BR,MATCH(F193,Data!$A:$A,0),1)=0,"",INDEX(Data!$BR:$BR,MATCH(F193,Data!$A:$A,0),1)))</f>
        <v/>
      </c>
      <c r="F193" s="43" t="str" cm="1">
        <f t="array" aca="1" ref="F193" ca="1">IFERROR(_xlfn.SINGLE(INDEX(Data!$A$1:E$1009,_xlfn.AGGREGATE(15,6,(OFFSET(Data!$A$1,0,MATCH(F$6,Data!$1:$1,0)-1,1000,1)=IF(F$7="","Yes",F$7))/(OFFSET(Data!$A$1,0,MATCH(F$6,Data!$1:$1,0)-1,1000,1)=IF(F$7="","Yes",F$7))*ROW(Data!$C$1:$C$1009),ROW(F193)-ROW(F$7)),1)),"")</f>
        <v/>
      </c>
      <c r="G193" s="43" t="str">
        <f ca="1">IF(H193="","",IF(INDEX(Data!$BR:$BR,MATCH(H193,Data!$A:$A,0),1)=0,"",INDEX(Data!$BR:$BR,MATCH(H193,Data!$A:$A,0),1)))</f>
        <v/>
      </c>
      <c r="H193" s="43" t="str" cm="1">
        <f t="array" aca="1" ref="H193" ca="1">IFERROR(_xlfn.SINGLE(INDEX(Data!$A$1:G$1009,_xlfn.AGGREGATE(15,6,(OFFSET(Data!$A$1,0,MATCH(H$6,Data!$1:$1,0)-1,1000,1)=IF(H$7="","Yes",H$7))/(OFFSET(Data!$A$1,0,MATCH(H$6,Data!$1:$1,0)-1,1000,1)=IF(H$7="","Yes",H$7))*ROW(Data!$C$1:$C$1009),ROW(H193)-ROW(H$7)),1)),"")</f>
        <v/>
      </c>
      <c r="I193" s="43" t="str">
        <f ca="1">IF(J193="","",IF(INDEX(Data!$BR:$BR,MATCH(J193,Data!$A:$A,0),1)=0,"",INDEX(Data!$BR:$BR,MATCH(J193,Data!$A:$A,0),1)))</f>
        <v/>
      </c>
      <c r="J193" s="43" t="str" cm="1">
        <f t="array" aca="1" ref="J193" ca="1">IFERROR(_xlfn.SINGLE(INDEX(Data!$A$1:J$1009,_xlfn.AGGREGATE(15,6,(OFFSET(Data!$A$1,0,MATCH(J$6,Data!$1:$1,0)-1,1000,1)=IF(J$7="","Yes",J$7))/(OFFSET(Data!$A$1,0,MATCH(J$6,Data!$1:$1,0)-1,1000,1)=IF(J$7="","Yes",J$7))*ROW(Data!$C$1:$C$1009),ROW(J193)-ROW(J$7)),1)),"")</f>
        <v/>
      </c>
      <c r="K193" s="43" t="str">
        <f ca="1">IF(L193="","",IF(INDEX(Data!$BR:$BR,MATCH(L193,Data!$A:$A,0),1)=0,"",INDEX(Data!$BR:$BR,MATCH(L193,Data!$A:$A,0),1)))</f>
        <v/>
      </c>
      <c r="L193" s="43" t="str" cm="1">
        <f t="array" aca="1" ref="L193" ca="1">IFERROR(_xlfn.SINGLE(INDEX(Data!$A$1:L$1009,_xlfn.AGGREGATE(15,6,(OFFSET(Data!$A$1,0,MATCH(L$6,Data!$1:$1,0)-1,1000,1)=IF(L$7="","Yes",L$7))/(OFFSET(Data!$A$1,0,MATCH(L$6,Data!$1:$1,0)-1,1000,1)=IF(L$7="","Yes",L$7))*ROW(Data!$C$1:$C$1009),ROW(L193)-ROW(L$7)),1)),"")</f>
        <v/>
      </c>
      <c r="M193" s="43" t="str">
        <f ca="1">IF(N193="","",IF(INDEX(Data!$BR:$BR,MATCH(N193,Data!$A:$A,0),1)=0,"",INDEX(Data!$BR:$BR,MATCH(N193,Data!$A:$A,0),1)))</f>
        <v/>
      </c>
      <c r="N193" s="43" t="str" cm="1">
        <f t="array" aca="1" ref="N193" ca="1">IFERROR(_xlfn.SINGLE(INDEX(Data!$A$1:N$1009,_xlfn.AGGREGATE(15,6,(OFFSET(Data!$A$1,0,MATCH(N$6,Data!$1:$1,0)-1,1000,1)=IF(N$7="","Yes",N$7))/(OFFSET(Data!$A$1,0,MATCH(N$6,Data!$1:$1,0)-1,1000,1)=IF(N$7="","Yes",N$7))*ROW(Data!$C$1:$C$1009),ROW(N193)-ROW(N$7)),1)),"")</f>
        <v/>
      </c>
      <c r="O193" s="43" t="str">
        <f ca="1">IF(P193="","",IF(INDEX(Data!$BR:$BR,MATCH(P193,Data!$A:$A,0),1)=0,"",INDEX(Data!$BR:$BR,MATCH(P193,Data!$A:$A,0),1)))</f>
        <v/>
      </c>
      <c r="P193" s="43" t="str" cm="1">
        <f t="array" aca="1" ref="P193" ca="1">IFERROR(_xlfn.SINGLE(INDEX(Data!$A$1:Q$1009,_xlfn.AGGREGATE(15,6,(OFFSET(Data!$A$1,0,MATCH(P$6,Data!$1:$1,0)-1,1000,1)=IF(P$7="","Yes",P$7))/(OFFSET(Data!$A$1,0,MATCH(P$6,Data!$1:$1,0)-1,1000,1)=IF(P$7="","Yes",P$7))*ROW(Data!$C$1:$C$1009),ROW(P193)-ROW(P$7)),1)),"")</f>
        <v/>
      </c>
      <c r="Q193" s="43" t="str">
        <f ca="1">IF(R193="","",IF(INDEX(Data!$BR:$BR,MATCH(R193,Data!$A:$A,0),1)=0,"",INDEX(Data!$BR:$BR,MATCH(R193,Data!$A:$A,0),1)))</f>
        <v/>
      </c>
      <c r="R193" s="43" t="str" cm="1">
        <f t="array" aca="1" ref="R193" ca="1">IFERROR(_xlfn.SINGLE(INDEX(Data!$A$1:R$1009,_xlfn.AGGREGATE(15,6,(OFFSET(Data!$A$1,0,MATCH(R$6,Data!$1:$1,0)-1,1000,1)=IF(R$7="","Yes",R$7))/(OFFSET(Data!$A$1,0,MATCH(R$6,Data!$1:$1,0)-1,1000,1)=IF(R$7="","Yes",R$7))*ROW(Data!$C$1:$C$1009),ROW(R193)-ROW(R$7)),1)),"")</f>
        <v/>
      </c>
      <c r="S193" s="43" t="str">
        <f ca="1">IF(T193="","",IF(INDEX(Data!$BR:$BR,MATCH(T193,Data!$A:$A,0),1)=0,"",INDEX(Data!$BR:$BR,MATCH(T193,Data!$A:$A,0),1)))</f>
        <v/>
      </c>
      <c r="T193" s="43" t="str" cm="1">
        <f t="array" aca="1" ref="T193" ca="1">IFERROR(_xlfn.SINGLE(INDEX(Data!$A$1:S$1009,_xlfn.AGGREGATE(15,6,(OFFSET(Data!$A$1,0,MATCH(T$6,Data!$1:$1,0)-1,1000,1)=IF(T$7="","Yes",T$7))/(OFFSET(Data!$A$1,0,MATCH(T$6,Data!$1:$1,0)-1,1000,1)=IF(T$7="","Yes",T$7))*ROW(Data!$C$1:$C$1009),ROW(T193)-ROW(T$7)),1)),"")</f>
        <v/>
      </c>
      <c r="U193" s="43" t="str">
        <f ca="1">IF(V193="","",IF(INDEX(Data!$BR:$BR,MATCH(V193,Data!$A:$A,0),1)=0,"",INDEX(Data!$BR:$BR,MATCH(V193,Data!$A:$A,0),1)))</f>
        <v/>
      </c>
      <c r="V193" s="43" t="str" cm="1">
        <f t="array" aca="1" ref="V193" ca="1">IFERROR(_xlfn.SINGLE(INDEX(Data!$A$1:T$1009,_xlfn.AGGREGATE(15,6,(OFFSET(Data!$A$1,0,MATCH(V$6,Data!$1:$1,0)-1,1000,1)=IF(V$7="","Yes",V$7))/(OFFSET(Data!$A$1,0,MATCH(V$6,Data!$1:$1,0)-1,1000,1)=IF(V$7="","Yes",V$7))*ROW(Data!$C$1:$C$1009),ROW(V193)-ROW(V$7)),1)),"")</f>
        <v/>
      </c>
      <c r="W193" s="43" t="str">
        <f ca="1">IF(X193="","",IF(INDEX(Data!$BR:$BR,MATCH(X193,Data!$A:$A,0),1)=0,"",INDEX(Data!$BR:$BR,MATCH(X193,Data!$A:$A,0),1)))</f>
        <v/>
      </c>
      <c r="X193" s="43" t="str" cm="1">
        <f t="array" aca="1" ref="X193" ca="1">IFERROR(_xlfn.SINGLE(INDEX(Data!$A$1:Y$1009,_xlfn.AGGREGATE(15,6,(OFFSET(Data!$A$1,0,MATCH(X$6,Data!$1:$1,0)-1,1000,1)=IF(X$7="","Yes",X$7))/(OFFSET(Data!$A$1,0,MATCH(X$6,Data!$1:$1,0)-1,1000,1)=IF(X$7="","Yes",X$7))*ROW(Data!$C$1:$C$1009),ROW(X193)-ROW(X$7)),1)),"")</f>
        <v/>
      </c>
      <c r="Y193" s="43" t="str">
        <f ca="1">IF(Z193="","",IF(INDEX(Data!$BR:$BR,MATCH(Z193,Data!$A:$A,0),1)=0,"",INDEX(Data!$BR:$BR,MATCH(Z193,Data!$A:$A,0),1)))</f>
        <v/>
      </c>
      <c r="Z193" s="43" t="str" cm="1">
        <f t="array" aca="1" ref="Z193" ca="1">IFERROR(_xlfn.SINGLE(INDEX(Data!$A$1:AA$1009,_xlfn.AGGREGATE(15,6,(OFFSET(Data!$A$1,0,MATCH(Z$6,Data!$1:$1,0)-1,1000,1)=IF(Z$7="","Yes",Z$7))/(OFFSET(Data!$A$1,0,MATCH(Z$6,Data!$1:$1,0)-1,1000,1)=IF(Z$7="","Yes",Z$7))*ROW(Data!$C$1:$C$1009),ROW(Z193)-ROW(Z$7)),1)),"")</f>
        <v/>
      </c>
      <c r="AA193" s="43" t="str">
        <f ca="1">IF(AB193="","",IF(INDEX(Data!$BR:$BR,MATCH(AB193,Data!$A:$A,0),1)=0,"",INDEX(Data!$BR:$BR,MATCH(AB193,Data!$A:$A,0),1)))</f>
        <v/>
      </c>
      <c r="AB193" s="43" t="str" cm="1">
        <f t="array" aca="1" ref="AB193" ca="1">IFERROR(_xlfn.SINGLE(INDEX(Data!$A$1:AC$1009,_xlfn.AGGREGATE(15,6,(OFFSET(Data!$A$1,0,MATCH(AB$6,Data!$1:$1,0)-1,1000,1)=IF(AB$7="","Yes",AB$7))/(OFFSET(Data!$A$1,0,MATCH(AB$6,Data!$1:$1,0)-1,1000,1)=IF(AB$7="","Yes",AB$7))*ROW(Data!$C$1:$C$1009),ROW(AB193)-ROW(AB$7)),1)),"")</f>
        <v/>
      </c>
      <c r="AC193" s="43" t="str">
        <f ca="1">IF(AD193="","",IF(INDEX(Data!$BR:$BR,MATCH(AD193,Data!$A:$A,0),1)=0,"",INDEX(Data!$BR:$BR,MATCH(AD193,Data!$A:$A,0),1)))</f>
        <v/>
      </c>
      <c r="AD193" s="43" t="str" cm="1">
        <f t="array" aca="1" ref="AD193" ca="1">IFERROR(_xlfn.SINGLE(INDEX(Data!$A$1:AE$1009,_xlfn.AGGREGATE(15,6,(OFFSET(Data!$A$1,0,MATCH(AD$6,Data!$1:$1,0)-1,1000,1)=IF(AD$7="","Yes",AD$7))/(OFFSET(Data!$A$1,0,MATCH(AD$6,Data!$1:$1,0)-1,1000,1)=IF(AD$7="","Yes",AD$7))*ROW(Data!$C$1:$C$1009),ROW(AD193)-ROW(AD$7)),1)),"")</f>
        <v/>
      </c>
      <c r="AE193" s="43" t="str">
        <f ca="1">IF(AF193="","",IF(INDEX(Data!$BR:$BR,MATCH(AF193,Data!$A:$A,0),1)=0,"",INDEX(Data!$BR:$BR,MATCH(AF193,Data!$A:$A,0),1)))</f>
        <v/>
      </c>
      <c r="AF193" s="43" t="str" cm="1">
        <f t="array" aca="1" ref="AF193" ca="1">IFERROR(_xlfn.SINGLE(INDEX(Data!$A$1:AM$1009,_xlfn.AGGREGATE(15,6,(OFFSET(Data!$A$1,0,MATCH(AF$6,Data!$1:$1,0)-1,1000,1)=IF(AF$7="","Yes",AF$7))/(OFFSET(Data!$A$1,0,MATCH(AF$6,Data!$1:$1,0)-1,1000,1)=IF(AF$7="","Yes",AF$7))*ROW(Data!$C$1:$C$1009),ROW(AF193)-ROW(AF$7)),1)),"")</f>
        <v/>
      </c>
      <c r="AG193" s="43" t="str">
        <f ca="1">IF(AH193="","",IF(INDEX(Data!$BR:$BR,MATCH(AH193,Data!$A:$A,0),1)=0,"",INDEX(Data!$BR:$BR,MATCH(AH193,Data!$A:$A,0),1)))</f>
        <v/>
      </c>
      <c r="AH193" s="43" t="str" cm="1">
        <f t="array" aca="1" ref="AH193" ca="1">IFERROR(_xlfn.SINGLE(INDEX(Data!$A$1:AO$1009,_xlfn.AGGREGATE(15,6,(OFFSET(Data!$A$1,0,MATCH(AH$6,Data!$1:$1,0)-1,1000,1)=IF(AH$7="","Yes",AH$7))/(OFFSET(Data!$A$1,0,MATCH(AH$6,Data!$1:$1,0)-1,1000,1)=IF(AH$7="","Yes",AH$7))*ROW(Data!$C$1:$C$1009),ROW(AH193)-ROW(AH$7)),1)),"")</f>
        <v/>
      </c>
      <c r="AI193" s="43" t="str">
        <f ca="1">IF(AJ193="","",IF(INDEX(Data!$BR:$BR,MATCH(AJ193,Data!$A:$A,0),1)=0,"",INDEX(Data!$BR:$BR,MATCH(AJ193,Data!$A:$A,0),1)))</f>
        <v/>
      </c>
      <c r="AJ193" s="43" t="str" cm="1">
        <f t="array" aca="1" ref="AJ193" ca="1">IFERROR(_xlfn.SINGLE(INDEX(Data!$A$1:AQ$1009,_xlfn.AGGREGATE(15,6,(OFFSET(Data!$A$1,0,MATCH(AJ$6,Data!$1:$1,0)-1,1000,1)=IF(AJ$7="","Yes",AJ$7))/(OFFSET(Data!$A$1,0,MATCH(AJ$6,Data!$1:$1,0)-1,1000,1)=IF(AJ$7="","Yes",AJ$7))*ROW(Data!$C$1:$C$1009),ROW(AJ193)-ROW(AJ$7)),1)),"")</f>
        <v/>
      </c>
      <c r="AK193" s="43" t="str">
        <f ca="1">IF(AL193="","",IF(INDEX(Data!$BR:$BR,MATCH(AL193,Data!$A:$A,0),1)=0,"",INDEX(Data!$BR:$BR,MATCH(AL193,Data!$A:$A,0),1)))</f>
        <v/>
      </c>
      <c r="AL193" s="43" t="str" cm="1">
        <f t="array" aca="1" ref="AL193" ca="1">IFERROR(_xlfn.SINGLE(INDEX(Data!$A$1:AS$1009,_xlfn.AGGREGATE(15,6,(OFFSET(Data!$A$1,0,MATCH(AL$6,Data!$1:$1,0)-1,1000,1)=IF(AL$7="","Yes",AL$7))/(OFFSET(Data!$A$1,0,MATCH(AL$6,Data!$1:$1,0)-1,1000,1)=IF(AL$7="","Yes",AL$7))*ROW(Data!$C$1:$C$1009),ROW(AL193)-ROW(AL$7)),1)),"")</f>
        <v/>
      </c>
      <c r="AM193" s="43" t="str">
        <f ca="1">IF(AN193="","",IF(INDEX(Data!$BR:$BR,MATCH(AN193,Data!$A:$A,0),1)=0,"",INDEX(Data!$BR:$BR,MATCH(AN193,Data!$A:$A,0),1)))</f>
        <v/>
      </c>
      <c r="AN193" s="43" t="str" cm="1">
        <f t="array" aca="1" ref="AN193" ca="1">IFERROR(_xlfn.SINGLE(INDEX(Data!$A$1:AU$1009,_xlfn.AGGREGATE(15,6,(OFFSET(Data!$A$1,0,MATCH(AN$6,Data!$1:$1,0)-1,1000,1)=IF(AN$7="","Yes",AN$7))/(OFFSET(Data!$A$1,0,MATCH(AN$6,Data!$1:$1,0)-1,1000,1)=IF(AN$7="","Yes",AN$7))*ROW(Data!$C$1:$C$1009),ROW(AN193)-ROW(AN$7)),1)),"")</f>
        <v/>
      </c>
    </row>
    <row r="194" spans="1:40" x14ac:dyDescent="0.4">
      <c r="A194" s="43" t="str">
        <f ca="1">IF(B194="","",IF(INDEX(Data!$BR:$BR,MATCH(B194,Data!$A:$A,0),1)=0,"",INDEX(Data!$BR:$BR,MATCH(B194,Data!$A:$A,0),1)))</f>
        <v/>
      </c>
      <c r="B194" s="43" t="str" cm="1">
        <f t="array" aca="1" ref="B194" ca="1">IFERROR(_xlfn.SINGLE(INDEX(Data!A$1:$A$1007,_xlfn.AGGREGATE(15,6,(OFFSET(Data!$A$1,0,MATCH(B$6,Data!$1:$1,0)-1,1000,1)=IF(B$7="","Yes",B$7))/(OFFSET(Data!$A$1,0,MATCH(B$6,Data!$1:$1,0)-1,1000,1)=IF(B$7="","Yes",B$7))*ROW(Data!$C$1:$C$1007),ROW(B194)-ROW(B$7)),1)),"")</f>
        <v/>
      </c>
      <c r="C194" s="43" t="str">
        <f ca="1">IF(D194="","",IF(INDEX(Data!$BR:$BR,MATCH(D194,Data!$A:$A,0),1)=0,"",INDEX(Data!$BR:$BR,MATCH(D194,Data!$A:$A,0),1)))</f>
        <v/>
      </c>
      <c r="D194" s="43" t="str" cm="1">
        <f t="array" aca="1" ref="D194" ca="1">IFERROR(_xlfn.SINGLE(INDEX(Data!$A$1:C$1007,_xlfn.AGGREGATE(15,6,(OFFSET(Data!$A$1,0,MATCH(D$6,Data!$1:$1,0)-1,1000,1)=IF(D$7="","Yes",D$7))/(OFFSET(Data!$A$1,0,MATCH(D$6,Data!$1:$1,0)-1,1000,1)=IF(D$7="","Yes",D$7))*ROW(Data!$C$1:$C$1007),ROW(D194)-ROW(D$7)),1)),"")</f>
        <v/>
      </c>
      <c r="E194" s="43" t="str">
        <f ca="1">IF(F194="","",IF(INDEX(Data!$BR:$BR,MATCH(F194,Data!$A:$A,0),1)=0,"",INDEX(Data!$BR:$BR,MATCH(F194,Data!$A:$A,0),1)))</f>
        <v/>
      </c>
      <c r="F194" s="43" t="str" cm="1">
        <f t="array" aca="1" ref="F194" ca="1">IFERROR(_xlfn.SINGLE(INDEX(Data!$A$1:E$1009,_xlfn.AGGREGATE(15,6,(OFFSET(Data!$A$1,0,MATCH(F$6,Data!$1:$1,0)-1,1000,1)=IF(F$7="","Yes",F$7))/(OFFSET(Data!$A$1,0,MATCH(F$6,Data!$1:$1,0)-1,1000,1)=IF(F$7="","Yes",F$7))*ROW(Data!$C$1:$C$1009),ROW(F194)-ROW(F$7)),1)),"")</f>
        <v/>
      </c>
      <c r="G194" s="43" t="str">
        <f ca="1">IF(H194="","",IF(INDEX(Data!$BR:$BR,MATCH(H194,Data!$A:$A,0),1)=0,"",INDEX(Data!$BR:$BR,MATCH(H194,Data!$A:$A,0),1)))</f>
        <v/>
      </c>
      <c r="H194" s="43" t="str" cm="1">
        <f t="array" aca="1" ref="H194" ca="1">IFERROR(_xlfn.SINGLE(INDEX(Data!$A$1:G$1009,_xlfn.AGGREGATE(15,6,(OFFSET(Data!$A$1,0,MATCH(H$6,Data!$1:$1,0)-1,1000,1)=IF(H$7="","Yes",H$7))/(OFFSET(Data!$A$1,0,MATCH(H$6,Data!$1:$1,0)-1,1000,1)=IF(H$7="","Yes",H$7))*ROW(Data!$C$1:$C$1009),ROW(H194)-ROW(H$7)),1)),"")</f>
        <v/>
      </c>
      <c r="I194" s="43" t="str">
        <f ca="1">IF(J194="","",IF(INDEX(Data!$BR:$BR,MATCH(J194,Data!$A:$A,0),1)=0,"",INDEX(Data!$BR:$BR,MATCH(J194,Data!$A:$A,0),1)))</f>
        <v/>
      </c>
      <c r="J194" s="43" t="str" cm="1">
        <f t="array" aca="1" ref="J194" ca="1">IFERROR(_xlfn.SINGLE(INDEX(Data!$A$1:J$1009,_xlfn.AGGREGATE(15,6,(OFFSET(Data!$A$1,0,MATCH(J$6,Data!$1:$1,0)-1,1000,1)=IF(J$7="","Yes",J$7))/(OFFSET(Data!$A$1,0,MATCH(J$6,Data!$1:$1,0)-1,1000,1)=IF(J$7="","Yes",J$7))*ROW(Data!$C$1:$C$1009),ROW(J194)-ROW(J$7)),1)),"")</f>
        <v/>
      </c>
      <c r="K194" s="43" t="str">
        <f ca="1">IF(L194="","",IF(INDEX(Data!$BR:$BR,MATCH(L194,Data!$A:$A,0),1)=0,"",INDEX(Data!$BR:$BR,MATCH(L194,Data!$A:$A,0),1)))</f>
        <v/>
      </c>
      <c r="L194" s="43" t="str" cm="1">
        <f t="array" aca="1" ref="L194" ca="1">IFERROR(_xlfn.SINGLE(INDEX(Data!$A$1:L$1009,_xlfn.AGGREGATE(15,6,(OFFSET(Data!$A$1,0,MATCH(L$6,Data!$1:$1,0)-1,1000,1)=IF(L$7="","Yes",L$7))/(OFFSET(Data!$A$1,0,MATCH(L$6,Data!$1:$1,0)-1,1000,1)=IF(L$7="","Yes",L$7))*ROW(Data!$C$1:$C$1009),ROW(L194)-ROW(L$7)),1)),"")</f>
        <v/>
      </c>
      <c r="M194" s="43" t="str">
        <f ca="1">IF(N194="","",IF(INDEX(Data!$BR:$BR,MATCH(N194,Data!$A:$A,0),1)=0,"",INDEX(Data!$BR:$BR,MATCH(N194,Data!$A:$A,0),1)))</f>
        <v/>
      </c>
      <c r="N194" s="43" t="str" cm="1">
        <f t="array" aca="1" ref="N194" ca="1">IFERROR(_xlfn.SINGLE(INDEX(Data!$A$1:N$1009,_xlfn.AGGREGATE(15,6,(OFFSET(Data!$A$1,0,MATCH(N$6,Data!$1:$1,0)-1,1000,1)=IF(N$7="","Yes",N$7))/(OFFSET(Data!$A$1,0,MATCH(N$6,Data!$1:$1,0)-1,1000,1)=IF(N$7="","Yes",N$7))*ROW(Data!$C$1:$C$1009),ROW(N194)-ROW(N$7)),1)),"")</f>
        <v/>
      </c>
      <c r="O194" s="43" t="str">
        <f ca="1">IF(P194="","",IF(INDEX(Data!$BR:$BR,MATCH(P194,Data!$A:$A,0),1)=0,"",INDEX(Data!$BR:$BR,MATCH(P194,Data!$A:$A,0),1)))</f>
        <v/>
      </c>
      <c r="P194" s="43" t="str" cm="1">
        <f t="array" aca="1" ref="P194" ca="1">IFERROR(_xlfn.SINGLE(INDEX(Data!$A$1:Q$1009,_xlfn.AGGREGATE(15,6,(OFFSET(Data!$A$1,0,MATCH(P$6,Data!$1:$1,0)-1,1000,1)=IF(P$7="","Yes",P$7))/(OFFSET(Data!$A$1,0,MATCH(P$6,Data!$1:$1,0)-1,1000,1)=IF(P$7="","Yes",P$7))*ROW(Data!$C$1:$C$1009),ROW(P194)-ROW(P$7)),1)),"")</f>
        <v/>
      </c>
      <c r="Q194" s="43" t="str">
        <f ca="1">IF(R194="","",IF(INDEX(Data!$BR:$BR,MATCH(R194,Data!$A:$A,0),1)=0,"",INDEX(Data!$BR:$BR,MATCH(R194,Data!$A:$A,0),1)))</f>
        <v/>
      </c>
      <c r="R194" s="43" t="str" cm="1">
        <f t="array" aca="1" ref="R194" ca="1">IFERROR(_xlfn.SINGLE(INDEX(Data!$A$1:R$1009,_xlfn.AGGREGATE(15,6,(OFFSET(Data!$A$1,0,MATCH(R$6,Data!$1:$1,0)-1,1000,1)=IF(R$7="","Yes",R$7))/(OFFSET(Data!$A$1,0,MATCH(R$6,Data!$1:$1,0)-1,1000,1)=IF(R$7="","Yes",R$7))*ROW(Data!$C$1:$C$1009),ROW(R194)-ROW(R$7)),1)),"")</f>
        <v/>
      </c>
      <c r="S194" s="43" t="str">
        <f ca="1">IF(T194="","",IF(INDEX(Data!$BR:$BR,MATCH(T194,Data!$A:$A,0),1)=0,"",INDEX(Data!$BR:$BR,MATCH(T194,Data!$A:$A,0),1)))</f>
        <v/>
      </c>
      <c r="T194" s="43" t="str" cm="1">
        <f t="array" aca="1" ref="T194" ca="1">IFERROR(_xlfn.SINGLE(INDEX(Data!$A$1:S$1009,_xlfn.AGGREGATE(15,6,(OFFSET(Data!$A$1,0,MATCH(T$6,Data!$1:$1,0)-1,1000,1)=IF(T$7="","Yes",T$7))/(OFFSET(Data!$A$1,0,MATCH(T$6,Data!$1:$1,0)-1,1000,1)=IF(T$7="","Yes",T$7))*ROW(Data!$C$1:$C$1009),ROW(T194)-ROW(T$7)),1)),"")</f>
        <v/>
      </c>
      <c r="U194" s="43" t="str">
        <f ca="1">IF(V194="","",IF(INDEX(Data!$BR:$BR,MATCH(V194,Data!$A:$A,0),1)=0,"",INDEX(Data!$BR:$BR,MATCH(V194,Data!$A:$A,0),1)))</f>
        <v/>
      </c>
      <c r="V194" s="43" t="str" cm="1">
        <f t="array" aca="1" ref="V194" ca="1">IFERROR(_xlfn.SINGLE(INDEX(Data!$A$1:T$1009,_xlfn.AGGREGATE(15,6,(OFFSET(Data!$A$1,0,MATCH(V$6,Data!$1:$1,0)-1,1000,1)=IF(V$7="","Yes",V$7))/(OFFSET(Data!$A$1,0,MATCH(V$6,Data!$1:$1,0)-1,1000,1)=IF(V$7="","Yes",V$7))*ROW(Data!$C$1:$C$1009),ROW(V194)-ROW(V$7)),1)),"")</f>
        <v/>
      </c>
      <c r="W194" s="43" t="str">
        <f ca="1">IF(X194="","",IF(INDEX(Data!$BR:$BR,MATCH(X194,Data!$A:$A,0),1)=0,"",INDEX(Data!$BR:$BR,MATCH(X194,Data!$A:$A,0),1)))</f>
        <v/>
      </c>
      <c r="X194" s="43" t="str" cm="1">
        <f t="array" aca="1" ref="X194" ca="1">IFERROR(_xlfn.SINGLE(INDEX(Data!$A$1:Y$1009,_xlfn.AGGREGATE(15,6,(OFFSET(Data!$A$1,0,MATCH(X$6,Data!$1:$1,0)-1,1000,1)=IF(X$7="","Yes",X$7))/(OFFSET(Data!$A$1,0,MATCH(X$6,Data!$1:$1,0)-1,1000,1)=IF(X$7="","Yes",X$7))*ROW(Data!$C$1:$C$1009),ROW(X194)-ROW(X$7)),1)),"")</f>
        <v/>
      </c>
      <c r="Y194" s="43" t="str">
        <f ca="1">IF(Z194="","",IF(INDEX(Data!$BR:$BR,MATCH(Z194,Data!$A:$A,0),1)=0,"",INDEX(Data!$BR:$BR,MATCH(Z194,Data!$A:$A,0),1)))</f>
        <v/>
      </c>
      <c r="Z194" s="43" t="str" cm="1">
        <f t="array" aca="1" ref="Z194" ca="1">IFERROR(_xlfn.SINGLE(INDEX(Data!$A$1:AA$1009,_xlfn.AGGREGATE(15,6,(OFFSET(Data!$A$1,0,MATCH(Z$6,Data!$1:$1,0)-1,1000,1)=IF(Z$7="","Yes",Z$7))/(OFFSET(Data!$A$1,0,MATCH(Z$6,Data!$1:$1,0)-1,1000,1)=IF(Z$7="","Yes",Z$7))*ROW(Data!$C$1:$C$1009),ROW(Z194)-ROW(Z$7)),1)),"")</f>
        <v/>
      </c>
      <c r="AA194" s="43" t="str">
        <f ca="1">IF(AB194="","",IF(INDEX(Data!$BR:$BR,MATCH(AB194,Data!$A:$A,0),1)=0,"",INDEX(Data!$BR:$BR,MATCH(AB194,Data!$A:$A,0),1)))</f>
        <v/>
      </c>
      <c r="AB194" s="43" t="str" cm="1">
        <f t="array" aca="1" ref="AB194" ca="1">IFERROR(_xlfn.SINGLE(INDEX(Data!$A$1:AC$1009,_xlfn.AGGREGATE(15,6,(OFFSET(Data!$A$1,0,MATCH(AB$6,Data!$1:$1,0)-1,1000,1)=IF(AB$7="","Yes",AB$7))/(OFFSET(Data!$A$1,0,MATCH(AB$6,Data!$1:$1,0)-1,1000,1)=IF(AB$7="","Yes",AB$7))*ROW(Data!$C$1:$C$1009),ROW(AB194)-ROW(AB$7)),1)),"")</f>
        <v/>
      </c>
      <c r="AC194" s="43" t="str">
        <f ca="1">IF(AD194="","",IF(INDEX(Data!$BR:$BR,MATCH(AD194,Data!$A:$A,0),1)=0,"",INDEX(Data!$BR:$BR,MATCH(AD194,Data!$A:$A,0),1)))</f>
        <v/>
      </c>
      <c r="AD194" s="43" t="str" cm="1">
        <f t="array" aca="1" ref="AD194" ca="1">IFERROR(_xlfn.SINGLE(INDEX(Data!$A$1:AE$1009,_xlfn.AGGREGATE(15,6,(OFFSET(Data!$A$1,0,MATCH(AD$6,Data!$1:$1,0)-1,1000,1)=IF(AD$7="","Yes",AD$7))/(OFFSET(Data!$A$1,0,MATCH(AD$6,Data!$1:$1,0)-1,1000,1)=IF(AD$7="","Yes",AD$7))*ROW(Data!$C$1:$C$1009),ROW(AD194)-ROW(AD$7)),1)),"")</f>
        <v/>
      </c>
      <c r="AE194" s="43" t="str">
        <f ca="1">IF(AF194="","",IF(INDEX(Data!$BR:$BR,MATCH(AF194,Data!$A:$A,0),1)=0,"",INDEX(Data!$BR:$BR,MATCH(AF194,Data!$A:$A,0),1)))</f>
        <v/>
      </c>
      <c r="AF194" s="43" t="str" cm="1">
        <f t="array" aca="1" ref="AF194" ca="1">IFERROR(_xlfn.SINGLE(INDEX(Data!$A$1:AM$1009,_xlfn.AGGREGATE(15,6,(OFFSET(Data!$A$1,0,MATCH(AF$6,Data!$1:$1,0)-1,1000,1)=IF(AF$7="","Yes",AF$7))/(OFFSET(Data!$A$1,0,MATCH(AF$6,Data!$1:$1,0)-1,1000,1)=IF(AF$7="","Yes",AF$7))*ROW(Data!$C$1:$C$1009),ROW(AF194)-ROW(AF$7)),1)),"")</f>
        <v/>
      </c>
      <c r="AG194" s="43" t="str">
        <f ca="1">IF(AH194="","",IF(INDEX(Data!$BR:$BR,MATCH(AH194,Data!$A:$A,0),1)=0,"",INDEX(Data!$BR:$BR,MATCH(AH194,Data!$A:$A,0),1)))</f>
        <v/>
      </c>
      <c r="AH194" s="43" t="str" cm="1">
        <f t="array" aca="1" ref="AH194" ca="1">IFERROR(_xlfn.SINGLE(INDEX(Data!$A$1:AO$1009,_xlfn.AGGREGATE(15,6,(OFFSET(Data!$A$1,0,MATCH(AH$6,Data!$1:$1,0)-1,1000,1)=IF(AH$7="","Yes",AH$7))/(OFFSET(Data!$A$1,0,MATCH(AH$6,Data!$1:$1,0)-1,1000,1)=IF(AH$7="","Yes",AH$7))*ROW(Data!$C$1:$C$1009),ROW(AH194)-ROW(AH$7)),1)),"")</f>
        <v/>
      </c>
      <c r="AI194" s="43" t="str">
        <f ca="1">IF(AJ194="","",IF(INDEX(Data!$BR:$BR,MATCH(AJ194,Data!$A:$A,0),1)=0,"",INDEX(Data!$BR:$BR,MATCH(AJ194,Data!$A:$A,0),1)))</f>
        <v/>
      </c>
      <c r="AJ194" s="43" t="str" cm="1">
        <f t="array" aca="1" ref="AJ194" ca="1">IFERROR(_xlfn.SINGLE(INDEX(Data!$A$1:AQ$1009,_xlfn.AGGREGATE(15,6,(OFFSET(Data!$A$1,0,MATCH(AJ$6,Data!$1:$1,0)-1,1000,1)=IF(AJ$7="","Yes",AJ$7))/(OFFSET(Data!$A$1,0,MATCH(AJ$6,Data!$1:$1,0)-1,1000,1)=IF(AJ$7="","Yes",AJ$7))*ROW(Data!$C$1:$C$1009),ROW(AJ194)-ROW(AJ$7)),1)),"")</f>
        <v/>
      </c>
      <c r="AK194" s="43" t="str">
        <f ca="1">IF(AL194="","",IF(INDEX(Data!$BR:$BR,MATCH(AL194,Data!$A:$A,0),1)=0,"",INDEX(Data!$BR:$BR,MATCH(AL194,Data!$A:$A,0),1)))</f>
        <v/>
      </c>
      <c r="AL194" s="43" t="str" cm="1">
        <f t="array" aca="1" ref="AL194" ca="1">IFERROR(_xlfn.SINGLE(INDEX(Data!$A$1:AS$1009,_xlfn.AGGREGATE(15,6,(OFFSET(Data!$A$1,0,MATCH(AL$6,Data!$1:$1,0)-1,1000,1)=IF(AL$7="","Yes",AL$7))/(OFFSET(Data!$A$1,0,MATCH(AL$6,Data!$1:$1,0)-1,1000,1)=IF(AL$7="","Yes",AL$7))*ROW(Data!$C$1:$C$1009),ROW(AL194)-ROW(AL$7)),1)),"")</f>
        <v/>
      </c>
      <c r="AM194" s="43" t="str">
        <f ca="1">IF(AN194="","",IF(INDEX(Data!$BR:$BR,MATCH(AN194,Data!$A:$A,0),1)=0,"",INDEX(Data!$BR:$BR,MATCH(AN194,Data!$A:$A,0),1)))</f>
        <v/>
      </c>
      <c r="AN194" s="43" t="str" cm="1">
        <f t="array" aca="1" ref="AN194" ca="1">IFERROR(_xlfn.SINGLE(INDEX(Data!$A$1:AU$1009,_xlfn.AGGREGATE(15,6,(OFFSET(Data!$A$1,0,MATCH(AN$6,Data!$1:$1,0)-1,1000,1)=IF(AN$7="","Yes",AN$7))/(OFFSET(Data!$A$1,0,MATCH(AN$6,Data!$1:$1,0)-1,1000,1)=IF(AN$7="","Yes",AN$7))*ROW(Data!$C$1:$C$1009),ROW(AN194)-ROW(AN$7)),1)),"")</f>
        <v/>
      </c>
    </row>
    <row r="195" spans="1:40" x14ac:dyDescent="0.4">
      <c r="A195" s="43" t="str">
        <f ca="1">IF(B195="","",IF(INDEX(Data!$BR:$BR,MATCH(B195,Data!$A:$A,0),1)=0,"",INDEX(Data!$BR:$BR,MATCH(B195,Data!$A:$A,0),1)))</f>
        <v/>
      </c>
      <c r="B195" s="43" t="str" cm="1">
        <f t="array" aca="1" ref="B195" ca="1">IFERROR(_xlfn.SINGLE(INDEX(Data!A$1:$A$1007,_xlfn.AGGREGATE(15,6,(OFFSET(Data!$A$1,0,MATCH(B$6,Data!$1:$1,0)-1,1000,1)=IF(B$7="","Yes",B$7))/(OFFSET(Data!$A$1,0,MATCH(B$6,Data!$1:$1,0)-1,1000,1)=IF(B$7="","Yes",B$7))*ROW(Data!$C$1:$C$1007),ROW(B195)-ROW(B$7)),1)),"")</f>
        <v/>
      </c>
      <c r="C195" s="43" t="str">
        <f ca="1">IF(D195="","",IF(INDEX(Data!$BR:$BR,MATCH(D195,Data!$A:$A,0),1)=0,"",INDEX(Data!$BR:$BR,MATCH(D195,Data!$A:$A,0),1)))</f>
        <v/>
      </c>
      <c r="D195" s="43" t="str" cm="1">
        <f t="array" aca="1" ref="D195" ca="1">IFERROR(_xlfn.SINGLE(INDEX(Data!$A$1:C$1007,_xlfn.AGGREGATE(15,6,(OFFSET(Data!$A$1,0,MATCH(D$6,Data!$1:$1,0)-1,1000,1)=IF(D$7="","Yes",D$7))/(OFFSET(Data!$A$1,0,MATCH(D$6,Data!$1:$1,0)-1,1000,1)=IF(D$7="","Yes",D$7))*ROW(Data!$C$1:$C$1007),ROW(D195)-ROW(D$7)),1)),"")</f>
        <v/>
      </c>
      <c r="E195" s="43" t="str">
        <f ca="1">IF(F195="","",IF(INDEX(Data!$BR:$BR,MATCH(F195,Data!$A:$A,0),1)=0,"",INDEX(Data!$BR:$BR,MATCH(F195,Data!$A:$A,0),1)))</f>
        <v/>
      </c>
      <c r="F195" s="43" t="str" cm="1">
        <f t="array" aca="1" ref="F195" ca="1">IFERROR(_xlfn.SINGLE(INDEX(Data!$A$1:E$1009,_xlfn.AGGREGATE(15,6,(OFFSET(Data!$A$1,0,MATCH(F$6,Data!$1:$1,0)-1,1000,1)=IF(F$7="","Yes",F$7))/(OFFSET(Data!$A$1,0,MATCH(F$6,Data!$1:$1,0)-1,1000,1)=IF(F$7="","Yes",F$7))*ROW(Data!$C$1:$C$1009),ROW(F195)-ROW(F$7)),1)),"")</f>
        <v/>
      </c>
      <c r="G195" s="43" t="str">
        <f ca="1">IF(H195="","",IF(INDEX(Data!$BR:$BR,MATCH(H195,Data!$A:$A,0),1)=0,"",INDEX(Data!$BR:$BR,MATCH(H195,Data!$A:$A,0),1)))</f>
        <v/>
      </c>
      <c r="H195" s="43" t="str" cm="1">
        <f t="array" aca="1" ref="H195" ca="1">IFERROR(_xlfn.SINGLE(INDEX(Data!$A$1:G$1009,_xlfn.AGGREGATE(15,6,(OFFSET(Data!$A$1,0,MATCH(H$6,Data!$1:$1,0)-1,1000,1)=IF(H$7="","Yes",H$7))/(OFFSET(Data!$A$1,0,MATCH(H$6,Data!$1:$1,0)-1,1000,1)=IF(H$7="","Yes",H$7))*ROW(Data!$C$1:$C$1009),ROW(H195)-ROW(H$7)),1)),"")</f>
        <v/>
      </c>
      <c r="I195" s="43" t="str">
        <f ca="1">IF(J195="","",IF(INDEX(Data!$BR:$BR,MATCH(J195,Data!$A:$A,0),1)=0,"",INDEX(Data!$BR:$BR,MATCH(J195,Data!$A:$A,0),1)))</f>
        <v/>
      </c>
      <c r="J195" s="43" t="str" cm="1">
        <f t="array" aca="1" ref="J195" ca="1">IFERROR(_xlfn.SINGLE(INDEX(Data!$A$1:J$1009,_xlfn.AGGREGATE(15,6,(OFFSET(Data!$A$1,0,MATCH(J$6,Data!$1:$1,0)-1,1000,1)=IF(J$7="","Yes",J$7))/(OFFSET(Data!$A$1,0,MATCH(J$6,Data!$1:$1,0)-1,1000,1)=IF(J$7="","Yes",J$7))*ROW(Data!$C$1:$C$1009),ROW(J195)-ROW(J$7)),1)),"")</f>
        <v/>
      </c>
      <c r="K195" s="43" t="str">
        <f ca="1">IF(L195="","",IF(INDEX(Data!$BR:$BR,MATCH(L195,Data!$A:$A,0),1)=0,"",INDEX(Data!$BR:$BR,MATCH(L195,Data!$A:$A,0),1)))</f>
        <v/>
      </c>
      <c r="L195" s="43" t="str" cm="1">
        <f t="array" aca="1" ref="L195" ca="1">IFERROR(_xlfn.SINGLE(INDEX(Data!$A$1:L$1009,_xlfn.AGGREGATE(15,6,(OFFSET(Data!$A$1,0,MATCH(L$6,Data!$1:$1,0)-1,1000,1)=IF(L$7="","Yes",L$7))/(OFFSET(Data!$A$1,0,MATCH(L$6,Data!$1:$1,0)-1,1000,1)=IF(L$7="","Yes",L$7))*ROW(Data!$C$1:$C$1009),ROW(L195)-ROW(L$7)),1)),"")</f>
        <v/>
      </c>
      <c r="M195" s="43" t="str">
        <f ca="1">IF(N195="","",IF(INDEX(Data!$BR:$BR,MATCH(N195,Data!$A:$A,0),1)=0,"",INDEX(Data!$BR:$BR,MATCH(N195,Data!$A:$A,0),1)))</f>
        <v/>
      </c>
      <c r="N195" s="43" t="str" cm="1">
        <f t="array" aca="1" ref="N195" ca="1">IFERROR(_xlfn.SINGLE(INDEX(Data!$A$1:N$1009,_xlfn.AGGREGATE(15,6,(OFFSET(Data!$A$1,0,MATCH(N$6,Data!$1:$1,0)-1,1000,1)=IF(N$7="","Yes",N$7))/(OFFSET(Data!$A$1,0,MATCH(N$6,Data!$1:$1,0)-1,1000,1)=IF(N$7="","Yes",N$7))*ROW(Data!$C$1:$C$1009),ROW(N195)-ROW(N$7)),1)),"")</f>
        <v/>
      </c>
      <c r="O195" s="43" t="str">
        <f ca="1">IF(P195="","",IF(INDEX(Data!$BR:$BR,MATCH(P195,Data!$A:$A,0),1)=0,"",INDEX(Data!$BR:$BR,MATCH(P195,Data!$A:$A,0),1)))</f>
        <v/>
      </c>
      <c r="P195" s="43" t="str" cm="1">
        <f t="array" aca="1" ref="P195" ca="1">IFERROR(_xlfn.SINGLE(INDEX(Data!$A$1:Q$1009,_xlfn.AGGREGATE(15,6,(OFFSET(Data!$A$1,0,MATCH(P$6,Data!$1:$1,0)-1,1000,1)=IF(P$7="","Yes",P$7))/(OFFSET(Data!$A$1,0,MATCH(P$6,Data!$1:$1,0)-1,1000,1)=IF(P$7="","Yes",P$7))*ROW(Data!$C$1:$C$1009),ROW(P195)-ROW(P$7)),1)),"")</f>
        <v/>
      </c>
      <c r="Q195" s="43" t="str">
        <f ca="1">IF(R195="","",IF(INDEX(Data!$BR:$BR,MATCH(R195,Data!$A:$A,0),1)=0,"",INDEX(Data!$BR:$BR,MATCH(R195,Data!$A:$A,0),1)))</f>
        <v/>
      </c>
      <c r="R195" s="43" t="str" cm="1">
        <f t="array" aca="1" ref="R195" ca="1">IFERROR(_xlfn.SINGLE(INDEX(Data!$A$1:R$1009,_xlfn.AGGREGATE(15,6,(OFFSET(Data!$A$1,0,MATCH(R$6,Data!$1:$1,0)-1,1000,1)=IF(R$7="","Yes",R$7))/(OFFSET(Data!$A$1,0,MATCH(R$6,Data!$1:$1,0)-1,1000,1)=IF(R$7="","Yes",R$7))*ROW(Data!$C$1:$C$1009),ROW(R195)-ROW(R$7)),1)),"")</f>
        <v/>
      </c>
      <c r="S195" s="43" t="str">
        <f ca="1">IF(T195="","",IF(INDEX(Data!$BR:$BR,MATCH(T195,Data!$A:$A,0),1)=0,"",INDEX(Data!$BR:$BR,MATCH(T195,Data!$A:$A,0),1)))</f>
        <v/>
      </c>
      <c r="T195" s="43" t="str" cm="1">
        <f t="array" aca="1" ref="T195" ca="1">IFERROR(_xlfn.SINGLE(INDEX(Data!$A$1:S$1009,_xlfn.AGGREGATE(15,6,(OFFSET(Data!$A$1,0,MATCH(T$6,Data!$1:$1,0)-1,1000,1)=IF(T$7="","Yes",T$7))/(OFFSET(Data!$A$1,0,MATCH(T$6,Data!$1:$1,0)-1,1000,1)=IF(T$7="","Yes",T$7))*ROW(Data!$C$1:$C$1009),ROW(T195)-ROW(T$7)),1)),"")</f>
        <v/>
      </c>
      <c r="U195" s="43" t="str">
        <f ca="1">IF(V195="","",IF(INDEX(Data!$BR:$BR,MATCH(V195,Data!$A:$A,0),1)=0,"",INDEX(Data!$BR:$BR,MATCH(V195,Data!$A:$A,0),1)))</f>
        <v/>
      </c>
      <c r="V195" s="43" t="str" cm="1">
        <f t="array" aca="1" ref="V195" ca="1">IFERROR(_xlfn.SINGLE(INDEX(Data!$A$1:T$1009,_xlfn.AGGREGATE(15,6,(OFFSET(Data!$A$1,0,MATCH(V$6,Data!$1:$1,0)-1,1000,1)=IF(V$7="","Yes",V$7))/(OFFSET(Data!$A$1,0,MATCH(V$6,Data!$1:$1,0)-1,1000,1)=IF(V$7="","Yes",V$7))*ROW(Data!$C$1:$C$1009),ROW(V195)-ROW(V$7)),1)),"")</f>
        <v/>
      </c>
      <c r="W195" s="43" t="str">
        <f ca="1">IF(X195="","",IF(INDEX(Data!$BR:$BR,MATCH(X195,Data!$A:$A,0),1)=0,"",INDEX(Data!$BR:$BR,MATCH(X195,Data!$A:$A,0),1)))</f>
        <v/>
      </c>
      <c r="X195" s="43" t="str" cm="1">
        <f t="array" aca="1" ref="X195" ca="1">IFERROR(_xlfn.SINGLE(INDEX(Data!$A$1:Y$1009,_xlfn.AGGREGATE(15,6,(OFFSET(Data!$A$1,0,MATCH(X$6,Data!$1:$1,0)-1,1000,1)=IF(X$7="","Yes",X$7))/(OFFSET(Data!$A$1,0,MATCH(X$6,Data!$1:$1,0)-1,1000,1)=IF(X$7="","Yes",X$7))*ROW(Data!$C$1:$C$1009),ROW(X195)-ROW(X$7)),1)),"")</f>
        <v/>
      </c>
      <c r="Y195" s="43" t="str">
        <f ca="1">IF(Z195="","",IF(INDEX(Data!$BR:$BR,MATCH(Z195,Data!$A:$A,0),1)=0,"",INDEX(Data!$BR:$BR,MATCH(Z195,Data!$A:$A,0),1)))</f>
        <v/>
      </c>
      <c r="Z195" s="43" t="str" cm="1">
        <f t="array" aca="1" ref="Z195" ca="1">IFERROR(_xlfn.SINGLE(INDEX(Data!$A$1:AA$1009,_xlfn.AGGREGATE(15,6,(OFFSET(Data!$A$1,0,MATCH(Z$6,Data!$1:$1,0)-1,1000,1)=IF(Z$7="","Yes",Z$7))/(OFFSET(Data!$A$1,0,MATCH(Z$6,Data!$1:$1,0)-1,1000,1)=IF(Z$7="","Yes",Z$7))*ROW(Data!$C$1:$C$1009),ROW(Z195)-ROW(Z$7)),1)),"")</f>
        <v/>
      </c>
      <c r="AA195" s="43" t="str">
        <f ca="1">IF(AB195="","",IF(INDEX(Data!$BR:$BR,MATCH(AB195,Data!$A:$A,0),1)=0,"",INDEX(Data!$BR:$BR,MATCH(AB195,Data!$A:$A,0),1)))</f>
        <v/>
      </c>
      <c r="AB195" s="43" t="str" cm="1">
        <f t="array" aca="1" ref="AB195" ca="1">IFERROR(_xlfn.SINGLE(INDEX(Data!$A$1:AC$1009,_xlfn.AGGREGATE(15,6,(OFFSET(Data!$A$1,0,MATCH(AB$6,Data!$1:$1,0)-1,1000,1)=IF(AB$7="","Yes",AB$7))/(OFFSET(Data!$A$1,0,MATCH(AB$6,Data!$1:$1,0)-1,1000,1)=IF(AB$7="","Yes",AB$7))*ROW(Data!$C$1:$C$1009),ROW(AB195)-ROW(AB$7)),1)),"")</f>
        <v/>
      </c>
      <c r="AC195" s="43" t="str">
        <f ca="1">IF(AD195="","",IF(INDEX(Data!$BR:$BR,MATCH(AD195,Data!$A:$A,0),1)=0,"",INDEX(Data!$BR:$BR,MATCH(AD195,Data!$A:$A,0),1)))</f>
        <v/>
      </c>
      <c r="AD195" s="43" t="str" cm="1">
        <f t="array" aca="1" ref="AD195" ca="1">IFERROR(_xlfn.SINGLE(INDEX(Data!$A$1:AE$1009,_xlfn.AGGREGATE(15,6,(OFFSET(Data!$A$1,0,MATCH(AD$6,Data!$1:$1,0)-1,1000,1)=IF(AD$7="","Yes",AD$7))/(OFFSET(Data!$A$1,0,MATCH(AD$6,Data!$1:$1,0)-1,1000,1)=IF(AD$7="","Yes",AD$7))*ROW(Data!$C$1:$C$1009),ROW(AD195)-ROW(AD$7)),1)),"")</f>
        <v/>
      </c>
      <c r="AE195" s="43" t="str">
        <f ca="1">IF(AF195="","",IF(INDEX(Data!$BR:$BR,MATCH(AF195,Data!$A:$A,0),1)=0,"",INDEX(Data!$BR:$BR,MATCH(AF195,Data!$A:$A,0),1)))</f>
        <v/>
      </c>
      <c r="AF195" s="43" t="str" cm="1">
        <f t="array" aca="1" ref="AF195" ca="1">IFERROR(_xlfn.SINGLE(INDEX(Data!$A$1:AM$1009,_xlfn.AGGREGATE(15,6,(OFFSET(Data!$A$1,0,MATCH(AF$6,Data!$1:$1,0)-1,1000,1)=IF(AF$7="","Yes",AF$7))/(OFFSET(Data!$A$1,0,MATCH(AF$6,Data!$1:$1,0)-1,1000,1)=IF(AF$7="","Yes",AF$7))*ROW(Data!$C$1:$C$1009),ROW(AF195)-ROW(AF$7)),1)),"")</f>
        <v/>
      </c>
      <c r="AG195" s="43" t="str">
        <f ca="1">IF(AH195="","",IF(INDEX(Data!$BR:$BR,MATCH(AH195,Data!$A:$A,0),1)=0,"",INDEX(Data!$BR:$BR,MATCH(AH195,Data!$A:$A,0),1)))</f>
        <v/>
      </c>
      <c r="AH195" s="43" t="str" cm="1">
        <f t="array" aca="1" ref="AH195" ca="1">IFERROR(_xlfn.SINGLE(INDEX(Data!$A$1:AO$1009,_xlfn.AGGREGATE(15,6,(OFFSET(Data!$A$1,0,MATCH(AH$6,Data!$1:$1,0)-1,1000,1)=IF(AH$7="","Yes",AH$7))/(OFFSET(Data!$A$1,0,MATCH(AH$6,Data!$1:$1,0)-1,1000,1)=IF(AH$7="","Yes",AH$7))*ROW(Data!$C$1:$C$1009),ROW(AH195)-ROW(AH$7)),1)),"")</f>
        <v/>
      </c>
      <c r="AI195" s="43" t="str">
        <f ca="1">IF(AJ195="","",IF(INDEX(Data!$BR:$BR,MATCH(AJ195,Data!$A:$A,0),1)=0,"",INDEX(Data!$BR:$BR,MATCH(AJ195,Data!$A:$A,0),1)))</f>
        <v/>
      </c>
      <c r="AJ195" s="43" t="str" cm="1">
        <f t="array" aca="1" ref="AJ195" ca="1">IFERROR(_xlfn.SINGLE(INDEX(Data!$A$1:AQ$1009,_xlfn.AGGREGATE(15,6,(OFFSET(Data!$A$1,0,MATCH(AJ$6,Data!$1:$1,0)-1,1000,1)=IF(AJ$7="","Yes",AJ$7))/(OFFSET(Data!$A$1,0,MATCH(AJ$6,Data!$1:$1,0)-1,1000,1)=IF(AJ$7="","Yes",AJ$7))*ROW(Data!$C$1:$C$1009),ROW(AJ195)-ROW(AJ$7)),1)),"")</f>
        <v/>
      </c>
      <c r="AK195" s="43" t="str">
        <f ca="1">IF(AL195="","",IF(INDEX(Data!$BR:$BR,MATCH(AL195,Data!$A:$A,0),1)=0,"",INDEX(Data!$BR:$BR,MATCH(AL195,Data!$A:$A,0),1)))</f>
        <v/>
      </c>
      <c r="AL195" s="43" t="str" cm="1">
        <f t="array" aca="1" ref="AL195" ca="1">IFERROR(_xlfn.SINGLE(INDEX(Data!$A$1:AS$1009,_xlfn.AGGREGATE(15,6,(OFFSET(Data!$A$1,0,MATCH(AL$6,Data!$1:$1,0)-1,1000,1)=IF(AL$7="","Yes",AL$7))/(OFFSET(Data!$A$1,0,MATCH(AL$6,Data!$1:$1,0)-1,1000,1)=IF(AL$7="","Yes",AL$7))*ROW(Data!$C$1:$C$1009),ROW(AL195)-ROW(AL$7)),1)),"")</f>
        <v/>
      </c>
      <c r="AM195" s="43" t="str">
        <f ca="1">IF(AN195="","",IF(INDEX(Data!$BR:$BR,MATCH(AN195,Data!$A:$A,0),1)=0,"",INDEX(Data!$BR:$BR,MATCH(AN195,Data!$A:$A,0),1)))</f>
        <v/>
      </c>
      <c r="AN195" s="43" t="str" cm="1">
        <f t="array" aca="1" ref="AN195" ca="1">IFERROR(_xlfn.SINGLE(INDEX(Data!$A$1:AU$1009,_xlfn.AGGREGATE(15,6,(OFFSET(Data!$A$1,0,MATCH(AN$6,Data!$1:$1,0)-1,1000,1)=IF(AN$7="","Yes",AN$7))/(OFFSET(Data!$A$1,0,MATCH(AN$6,Data!$1:$1,0)-1,1000,1)=IF(AN$7="","Yes",AN$7))*ROW(Data!$C$1:$C$1009),ROW(AN195)-ROW(AN$7)),1)),"")</f>
        <v/>
      </c>
    </row>
    <row r="196" spans="1:40" x14ac:dyDescent="0.4">
      <c r="A196" s="43" t="str">
        <f ca="1">IF(B196="","",IF(INDEX(Data!$BR:$BR,MATCH(B196,Data!$A:$A,0),1)=0,"",INDEX(Data!$BR:$BR,MATCH(B196,Data!$A:$A,0),1)))</f>
        <v/>
      </c>
      <c r="B196" s="43" t="str" cm="1">
        <f t="array" aca="1" ref="B196" ca="1">IFERROR(_xlfn.SINGLE(INDEX(Data!A$1:$A$1007,_xlfn.AGGREGATE(15,6,(OFFSET(Data!$A$1,0,MATCH(B$6,Data!$1:$1,0)-1,1000,1)=IF(B$7="","Yes",B$7))/(OFFSET(Data!$A$1,0,MATCH(B$6,Data!$1:$1,0)-1,1000,1)=IF(B$7="","Yes",B$7))*ROW(Data!$C$1:$C$1007),ROW(B196)-ROW(B$7)),1)),"")</f>
        <v/>
      </c>
      <c r="C196" s="43" t="str">
        <f ca="1">IF(D196="","",IF(INDEX(Data!$BR:$BR,MATCH(D196,Data!$A:$A,0),1)=0,"",INDEX(Data!$BR:$BR,MATCH(D196,Data!$A:$A,0),1)))</f>
        <v/>
      </c>
      <c r="D196" s="43" t="str" cm="1">
        <f t="array" aca="1" ref="D196" ca="1">IFERROR(_xlfn.SINGLE(INDEX(Data!$A$1:C$1007,_xlfn.AGGREGATE(15,6,(OFFSET(Data!$A$1,0,MATCH(D$6,Data!$1:$1,0)-1,1000,1)=IF(D$7="","Yes",D$7))/(OFFSET(Data!$A$1,0,MATCH(D$6,Data!$1:$1,0)-1,1000,1)=IF(D$7="","Yes",D$7))*ROW(Data!$C$1:$C$1007),ROW(D196)-ROW(D$7)),1)),"")</f>
        <v/>
      </c>
      <c r="E196" s="43" t="str">
        <f ca="1">IF(F196="","",IF(INDEX(Data!$BR:$BR,MATCH(F196,Data!$A:$A,0),1)=0,"",INDEX(Data!$BR:$BR,MATCH(F196,Data!$A:$A,0),1)))</f>
        <v/>
      </c>
      <c r="F196" s="43" t="str" cm="1">
        <f t="array" aca="1" ref="F196" ca="1">IFERROR(_xlfn.SINGLE(INDEX(Data!$A$1:E$1009,_xlfn.AGGREGATE(15,6,(OFFSET(Data!$A$1,0,MATCH(F$6,Data!$1:$1,0)-1,1000,1)=IF(F$7="","Yes",F$7))/(OFFSET(Data!$A$1,0,MATCH(F$6,Data!$1:$1,0)-1,1000,1)=IF(F$7="","Yes",F$7))*ROW(Data!$C$1:$C$1009),ROW(F196)-ROW(F$7)),1)),"")</f>
        <v/>
      </c>
      <c r="G196" s="43" t="str">
        <f ca="1">IF(H196="","",IF(INDEX(Data!$BR:$BR,MATCH(H196,Data!$A:$A,0),1)=0,"",INDEX(Data!$BR:$BR,MATCH(H196,Data!$A:$A,0),1)))</f>
        <v/>
      </c>
      <c r="H196" s="43" t="str" cm="1">
        <f t="array" aca="1" ref="H196" ca="1">IFERROR(_xlfn.SINGLE(INDEX(Data!$A$1:G$1009,_xlfn.AGGREGATE(15,6,(OFFSET(Data!$A$1,0,MATCH(H$6,Data!$1:$1,0)-1,1000,1)=IF(H$7="","Yes",H$7))/(OFFSET(Data!$A$1,0,MATCH(H$6,Data!$1:$1,0)-1,1000,1)=IF(H$7="","Yes",H$7))*ROW(Data!$C$1:$C$1009),ROW(H196)-ROW(H$7)),1)),"")</f>
        <v/>
      </c>
      <c r="I196" s="43" t="str">
        <f ca="1">IF(J196="","",IF(INDEX(Data!$BR:$BR,MATCH(J196,Data!$A:$A,0),1)=0,"",INDEX(Data!$BR:$BR,MATCH(J196,Data!$A:$A,0),1)))</f>
        <v/>
      </c>
      <c r="J196" s="43" t="str" cm="1">
        <f t="array" aca="1" ref="J196" ca="1">IFERROR(_xlfn.SINGLE(INDEX(Data!$A$1:J$1009,_xlfn.AGGREGATE(15,6,(OFFSET(Data!$A$1,0,MATCH(J$6,Data!$1:$1,0)-1,1000,1)=IF(J$7="","Yes",J$7))/(OFFSET(Data!$A$1,0,MATCH(J$6,Data!$1:$1,0)-1,1000,1)=IF(J$7="","Yes",J$7))*ROW(Data!$C$1:$C$1009),ROW(J196)-ROW(J$7)),1)),"")</f>
        <v/>
      </c>
      <c r="K196" s="43" t="str">
        <f ca="1">IF(L196="","",IF(INDEX(Data!$BR:$BR,MATCH(L196,Data!$A:$A,0),1)=0,"",INDEX(Data!$BR:$BR,MATCH(L196,Data!$A:$A,0),1)))</f>
        <v/>
      </c>
      <c r="L196" s="43" t="str" cm="1">
        <f t="array" aca="1" ref="L196" ca="1">IFERROR(_xlfn.SINGLE(INDEX(Data!$A$1:L$1009,_xlfn.AGGREGATE(15,6,(OFFSET(Data!$A$1,0,MATCH(L$6,Data!$1:$1,0)-1,1000,1)=IF(L$7="","Yes",L$7))/(OFFSET(Data!$A$1,0,MATCH(L$6,Data!$1:$1,0)-1,1000,1)=IF(L$7="","Yes",L$7))*ROW(Data!$C$1:$C$1009),ROW(L196)-ROW(L$7)),1)),"")</f>
        <v/>
      </c>
      <c r="M196" s="43" t="str">
        <f ca="1">IF(N196="","",IF(INDEX(Data!$BR:$BR,MATCH(N196,Data!$A:$A,0),1)=0,"",INDEX(Data!$BR:$BR,MATCH(N196,Data!$A:$A,0),1)))</f>
        <v/>
      </c>
      <c r="N196" s="43" t="str" cm="1">
        <f t="array" aca="1" ref="N196" ca="1">IFERROR(_xlfn.SINGLE(INDEX(Data!$A$1:N$1009,_xlfn.AGGREGATE(15,6,(OFFSET(Data!$A$1,0,MATCH(N$6,Data!$1:$1,0)-1,1000,1)=IF(N$7="","Yes",N$7))/(OFFSET(Data!$A$1,0,MATCH(N$6,Data!$1:$1,0)-1,1000,1)=IF(N$7="","Yes",N$7))*ROW(Data!$C$1:$C$1009),ROW(N196)-ROW(N$7)),1)),"")</f>
        <v/>
      </c>
      <c r="O196" s="43" t="str">
        <f ca="1">IF(P196="","",IF(INDEX(Data!$BR:$BR,MATCH(P196,Data!$A:$A,0),1)=0,"",INDEX(Data!$BR:$BR,MATCH(P196,Data!$A:$A,0),1)))</f>
        <v/>
      </c>
      <c r="P196" s="43" t="str" cm="1">
        <f t="array" aca="1" ref="P196" ca="1">IFERROR(_xlfn.SINGLE(INDEX(Data!$A$1:Q$1009,_xlfn.AGGREGATE(15,6,(OFFSET(Data!$A$1,0,MATCH(P$6,Data!$1:$1,0)-1,1000,1)=IF(P$7="","Yes",P$7))/(OFFSET(Data!$A$1,0,MATCH(P$6,Data!$1:$1,0)-1,1000,1)=IF(P$7="","Yes",P$7))*ROW(Data!$C$1:$C$1009),ROW(P196)-ROW(P$7)),1)),"")</f>
        <v/>
      </c>
      <c r="Q196" s="43" t="str">
        <f ca="1">IF(R196="","",IF(INDEX(Data!$BR:$BR,MATCH(R196,Data!$A:$A,0),1)=0,"",INDEX(Data!$BR:$BR,MATCH(R196,Data!$A:$A,0),1)))</f>
        <v/>
      </c>
      <c r="R196" s="43" t="str" cm="1">
        <f t="array" aca="1" ref="R196" ca="1">IFERROR(_xlfn.SINGLE(INDEX(Data!$A$1:R$1009,_xlfn.AGGREGATE(15,6,(OFFSET(Data!$A$1,0,MATCH(R$6,Data!$1:$1,0)-1,1000,1)=IF(R$7="","Yes",R$7))/(OFFSET(Data!$A$1,0,MATCH(R$6,Data!$1:$1,0)-1,1000,1)=IF(R$7="","Yes",R$7))*ROW(Data!$C$1:$C$1009),ROW(R196)-ROW(R$7)),1)),"")</f>
        <v/>
      </c>
      <c r="S196" s="43" t="str">
        <f ca="1">IF(T196="","",IF(INDEX(Data!$BR:$BR,MATCH(T196,Data!$A:$A,0),1)=0,"",INDEX(Data!$BR:$BR,MATCH(T196,Data!$A:$A,0),1)))</f>
        <v/>
      </c>
      <c r="T196" s="43" t="str" cm="1">
        <f t="array" aca="1" ref="T196" ca="1">IFERROR(_xlfn.SINGLE(INDEX(Data!$A$1:S$1009,_xlfn.AGGREGATE(15,6,(OFFSET(Data!$A$1,0,MATCH(T$6,Data!$1:$1,0)-1,1000,1)=IF(T$7="","Yes",T$7))/(OFFSET(Data!$A$1,0,MATCH(T$6,Data!$1:$1,0)-1,1000,1)=IF(T$7="","Yes",T$7))*ROW(Data!$C$1:$C$1009),ROW(T196)-ROW(T$7)),1)),"")</f>
        <v/>
      </c>
      <c r="U196" s="43" t="str">
        <f ca="1">IF(V196="","",IF(INDEX(Data!$BR:$BR,MATCH(V196,Data!$A:$A,0),1)=0,"",INDEX(Data!$BR:$BR,MATCH(V196,Data!$A:$A,0),1)))</f>
        <v/>
      </c>
      <c r="V196" s="43" t="str" cm="1">
        <f t="array" aca="1" ref="V196" ca="1">IFERROR(_xlfn.SINGLE(INDEX(Data!$A$1:T$1009,_xlfn.AGGREGATE(15,6,(OFFSET(Data!$A$1,0,MATCH(V$6,Data!$1:$1,0)-1,1000,1)=IF(V$7="","Yes",V$7))/(OFFSET(Data!$A$1,0,MATCH(V$6,Data!$1:$1,0)-1,1000,1)=IF(V$7="","Yes",V$7))*ROW(Data!$C$1:$C$1009),ROW(V196)-ROW(V$7)),1)),"")</f>
        <v/>
      </c>
      <c r="W196" s="43" t="str">
        <f ca="1">IF(X196="","",IF(INDEX(Data!$BR:$BR,MATCH(X196,Data!$A:$A,0),1)=0,"",INDEX(Data!$BR:$BR,MATCH(X196,Data!$A:$A,0),1)))</f>
        <v/>
      </c>
      <c r="X196" s="43" t="str" cm="1">
        <f t="array" aca="1" ref="X196" ca="1">IFERROR(_xlfn.SINGLE(INDEX(Data!$A$1:Y$1009,_xlfn.AGGREGATE(15,6,(OFFSET(Data!$A$1,0,MATCH(X$6,Data!$1:$1,0)-1,1000,1)=IF(X$7="","Yes",X$7))/(OFFSET(Data!$A$1,0,MATCH(X$6,Data!$1:$1,0)-1,1000,1)=IF(X$7="","Yes",X$7))*ROW(Data!$C$1:$C$1009),ROW(X196)-ROW(X$7)),1)),"")</f>
        <v/>
      </c>
      <c r="Y196" s="43" t="str">
        <f ca="1">IF(Z196="","",IF(INDEX(Data!$BR:$BR,MATCH(Z196,Data!$A:$A,0),1)=0,"",INDEX(Data!$BR:$BR,MATCH(Z196,Data!$A:$A,0),1)))</f>
        <v/>
      </c>
      <c r="Z196" s="43" t="str" cm="1">
        <f t="array" aca="1" ref="Z196" ca="1">IFERROR(_xlfn.SINGLE(INDEX(Data!$A$1:AA$1009,_xlfn.AGGREGATE(15,6,(OFFSET(Data!$A$1,0,MATCH(Z$6,Data!$1:$1,0)-1,1000,1)=IF(Z$7="","Yes",Z$7))/(OFFSET(Data!$A$1,0,MATCH(Z$6,Data!$1:$1,0)-1,1000,1)=IF(Z$7="","Yes",Z$7))*ROW(Data!$C$1:$C$1009),ROW(Z196)-ROW(Z$7)),1)),"")</f>
        <v/>
      </c>
      <c r="AA196" s="43" t="str">
        <f ca="1">IF(AB196="","",IF(INDEX(Data!$BR:$BR,MATCH(AB196,Data!$A:$A,0),1)=0,"",INDEX(Data!$BR:$BR,MATCH(AB196,Data!$A:$A,0),1)))</f>
        <v/>
      </c>
      <c r="AB196" s="43" t="str" cm="1">
        <f t="array" aca="1" ref="AB196" ca="1">IFERROR(_xlfn.SINGLE(INDEX(Data!$A$1:AC$1009,_xlfn.AGGREGATE(15,6,(OFFSET(Data!$A$1,0,MATCH(AB$6,Data!$1:$1,0)-1,1000,1)=IF(AB$7="","Yes",AB$7))/(OFFSET(Data!$A$1,0,MATCH(AB$6,Data!$1:$1,0)-1,1000,1)=IF(AB$7="","Yes",AB$7))*ROW(Data!$C$1:$C$1009),ROW(AB196)-ROW(AB$7)),1)),"")</f>
        <v/>
      </c>
      <c r="AC196" s="43" t="str">
        <f ca="1">IF(AD196="","",IF(INDEX(Data!$BR:$BR,MATCH(AD196,Data!$A:$A,0),1)=0,"",INDEX(Data!$BR:$BR,MATCH(AD196,Data!$A:$A,0),1)))</f>
        <v/>
      </c>
      <c r="AD196" s="43" t="str" cm="1">
        <f t="array" aca="1" ref="AD196" ca="1">IFERROR(_xlfn.SINGLE(INDEX(Data!$A$1:AE$1009,_xlfn.AGGREGATE(15,6,(OFFSET(Data!$A$1,0,MATCH(AD$6,Data!$1:$1,0)-1,1000,1)=IF(AD$7="","Yes",AD$7))/(OFFSET(Data!$A$1,0,MATCH(AD$6,Data!$1:$1,0)-1,1000,1)=IF(AD$7="","Yes",AD$7))*ROW(Data!$C$1:$C$1009),ROW(AD196)-ROW(AD$7)),1)),"")</f>
        <v/>
      </c>
      <c r="AE196" s="43" t="str">
        <f ca="1">IF(AF196="","",IF(INDEX(Data!$BR:$BR,MATCH(AF196,Data!$A:$A,0),1)=0,"",INDEX(Data!$BR:$BR,MATCH(AF196,Data!$A:$A,0),1)))</f>
        <v/>
      </c>
      <c r="AF196" s="43" t="str" cm="1">
        <f t="array" aca="1" ref="AF196" ca="1">IFERROR(_xlfn.SINGLE(INDEX(Data!$A$1:AM$1009,_xlfn.AGGREGATE(15,6,(OFFSET(Data!$A$1,0,MATCH(AF$6,Data!$1:$1,0)-1,1000,1)=IF(AF$7="","Yes",AF$7))/(OFFSET(Data!$A$1,0,MATCH(AF$6,Data!$1:$1,0)-1,1000,1)=IF(AF$7="","Yes",AF$7))*ROW(Data!$C$1:$C$1009),ROW(AF196)-ROW(AF$7)),1)),"")</f>
        <v/>
      </c>
      <c r="AG196" s="43" t="str">
        <f ca="1">IF(AH196="","",IF(INDEX(Data!$BR:$BR,MATCH(AH196,Data!$A:$A,0),1)=0,"",INDEX(Data!$BR:$BR,MATCH(AH196,Data!$A:$A,0),1)))</f>
        <v/>
      </c>
      <c r="AH196" s="43" t="str" cm="1">
        <f t="array" aca="1" ref="AH196" ca="1">IFERROR(_xlfn.SINGLE(INDEX(Data!$A$1:AO$1009,_xlfn.AGGREGATE(15,6,(OFFSET(Data!$A$1,0,MATCH(AH$6,Data!$1:$1,0)-1,1000,1)=IF(AH$7="","Yes",AH$7))/(OFFSET(Data!$A$1,0,MATCH(AH$6,Data!$1:$1,0)-1,1000,1)=IF(AH$7="","Yes",AH$7))*ROW(Data!$C$1:$C$1009),ROW(AH196)-ROW(AH$7)),1)),"")</f>
        <v/>
      </c>
      <c r="AI196" s="43" t="str">
        <f ca="1">IF(AJ196="","",IF(INDEX(Data!$BR:$BR,MATCH(AJ196,Data!$A:$A,0),1)=0,"",INDEX(Data!$BR:$BR,MATCH(AJ196,Data!$A:$A,0),1)))</f>
        <v/>
      </c>
      <c r="AJ196" s="43" t="str" cm="1">
        <f t="array" aca="1" ref="AJ196" ca="1">IFERROR(_xlfn.SINGLE(INDEX(Data!$A$1:AQ$1009,_xlfn.AGGREGATE(15,6,(OFFSET(Data!$A$1,0,MATCH(AJ$6,Data!$1:$1,0)-1,1000,1)=IF(AJ$7="","Yes",AJ$7))/(OFFSET(Data!$A$1,0,MATCH(AJ$6,Data!$1:$1,0)-1,1000,1)=IF(AJ$7="","Yes",AJ$7))*ROW(Data!$C$1:$C$1009),ROW(AJ196)-ROW(AJ$7)),1)),"")</f>
        <v/>
      </c>
      <c r="AK196" s="43" t="str">
        <f ca="1">IF(AL196="","",IF(INDEX(Data!$BR:$BR,MATCH(AL196,Data!$A:$A,0),1)=0,"",INDEX(Data!$BR:$BR,MATCH(AL196,Data!$A:$A,0),1)))</f>
        <v/>
      </c>
      <c r="AL196" s="43" t="str" cm="1">
        <f t="array" aca="1" ref="AL196" ca="1">IFERROR(_xlfn.SINGLE(INDEX(Data!$A$1:AS$1009,_xlfn.AGGREGATE(15,6,(OFFSET(Data!$A$1,0,MATCH(AL$6,Data!$1:$1,0)-1,1000,1)=IF(AL$7="","Yes",AL$7))/(OFFSET(Data!$A$1,0,MATCH(AL$6,Data!$1:$1,0)-1,1000,1)=IF(AL$7="","Yes",AL$7))*ROW(Data!$C$1:$C$1009),ROW(AL196)-ROW(AL$7)),1)),"")</f>
        <v/>
      </c>
      <c r="AM196" s="43" t="str">
        <f ca="1">IF(AN196="","",IF(INDEX(Data!$BR:$BR,MATCH(AN196,Data!$A:$A,0),1)=0,"",INDEX(Data!$BR:$BR,MATCH(AN196,Data!$A:$A,0),1)))</f>
        <v/>
      </c>
      <c r="AN196" s="43" t="str" cm="1">
        <f t="array" aca="1" ref="AN196" ca="1">IFERROR(_xlfn.SINGLE(INDEX(Data!$A$1:AU$1009,_xlfn.AGGREGATE(15,6,(OFFSET(Data!$A$1,0,MATCH(AN$6,Data!$1:$1,0)-1,1000,1)=IF(AN$7="","Yes",AN$7))/(OFFSET(Data!$A$1,0,MATCH(AN$6,Data!$1:$1,0)-1,1000,1)=IF(AN$7="","Yes",AN$7))*ROW(Data!$C$1:$C$1009),ROW(AN196)-ROW(AN$7)),1)),"")</f>
        <v/>
      </c>
    </row>
    <row r="197" spans="1:40" x14ac:dyDescent="0.4">
      <c r="A197" s="43" t="str">
        <f ca="1">IF(B197="","",IF(INDEX(Data!$BR:$BR,MATCH(B197,Data!$A:$A,0),1)=0,"",INDEX(Data!$BR:$BR,MATCH(B197,Data!$A:$A,0),1)))</f>
        <v/>
      </c>
      <c r="B197" s="43" t="str" cm="1">
        <f t="array" aca="1" ref="B197" ca="1">IFERROR(_xlfn.SINGLE(INDEX(Data!A$1:$A$1007,_xlfn.AGGREGATE(15,6,(OFFSET(Data!$A$1,0,MATCH(B$6,Data!$1:$1,0)-1,1000,1)=IF(B$7="","Yes",B$7))/(OFFSET(Data!$A$1,0,MATCH(B$6,Data!$1:$1,0)-1,1000,1)=IF(B$7="","Yes",B$7))*ROW(Data!$C$1:$C$1007),ROW(B197)-ROW(B$7)),1)),"")</f>
        <v/>
      </c>
      <c r="C197" s="43" t="str">
        <f ca="1">IF(D197="","",IF(INDEX(Data!$BR:$BR,MATCH(D197,Data!$A:$A,0),1)=0,"",INDEX(Data!$BR:$BR,MATCH(D197,Data!$A:$A,0),1)))</f>
        <v/>
      </c>
      <c r="D197" s="43" t="str" cm="1">
        <f t="array" aca="1" ref="D197" ca="1">IFERROR(_xlfn.SINGLE(INDEX(Data!$A$1:C$1007,_xlfn.AGGREGATE(15,6,(OFFSET(Data!$A$1,0,MATCH(D$6,Data!$1:$1,0)-1,1000,1)=IF(D$7="","Yes",D$7))/(OFFSET(Data!$A$1,0,MATCH(D$6,Data!$1:$1,0)-1,1000,1)=IF(D$7="","Yes",D$7))*ROW(Data!$C$1:$C$1007),ROW(D197)-ROW(D$7)),1)),"")</f>
        <v/>
      </c>
      <c r="E197" s="43" t="str">
        <f ca="1">IF(F197="","",IF(INDEX(Data!$BR:$BR,MATCH(F197,Data!$A:$A,0),1)=0,"",INDEX(Data!$BR:$BR,MATCH(F197,Data!$A:$A,0),1)))</f>
        <v/>
      </c>
      <c r="F197" s="43" t="str" cm="1">
        <f t="array" aca="1" ref="F197" ca="1">IFERROR(_xlfn.SINGLE(INDEX(Data!$A$1:E$1009,_xlfn.AGGREGATE(15,6,(OFFSET(Data!$A$1,0,MATCH(F$6,Data!$1:$1,0)-1,1000,1)=IF(F$7="","Yes",F$7))/(OFFSET(Data!$A$1,0,MATCH(F$6,Data!$1:$1,0)-1,1000,1)=IF(F$7="","Yes",F$7))*ROW(Data!$C$1:$C$1009),ROW(F197)-ROW(F$7)),1)),"")</f>
        <v/>
      </c>
      <c r="G197" s="43" t="str">
        <f ca="1">IF(H197="","",IF(INDEX(Data!$BR:$BR,MATCH(H197,Data!$A:$A,0),1)=0,"",INDEX(Data!$BR:$BR,MATCH(H197,Data!$A:$A,0),1)))</f>
        <v/>
      </c>
      <c r="H197" s="43" t="str" cm="1">
        <f t="array" aca="1" ref="H197" ca="1">IFERROR(_xlfn.SINGLE(INDEX(Data!$A$1:G$1009,_xlfn.AGGREGATE(15,6,(OFFSET(Data!$A$1,0,MATCH(H$6,Data!$1:$1,0)-1,1000,1)=IF(H$7="","Yes",H$7))/(OFFSET(Data!$A$1,0,MATCH(H$6,Data!$1:$1,0)-1,1000,1)=IF(H$7="","Yes",H$7))*ROW(Data!$C$1:$C$1009),ROW(H197)-ROW(H$7)),1)),"")</f>
        <v/>
      </c>
      <c r="I197" s="43" t="str">
        <f ca="1">IF(J197="","",IF(INDEX(Data!$BR:$BR,MATCH(J197,Data!$A:$A,0),1)=0,"",INDEX(Data!$BR:$BR,MATCH(J197,Data!$A:$A,0),1)))</f>
        <v/>
      </c>
      <c r="J197" s="43" t="str" cm="1">
        <f t="array" aca="1" ref="J197" ca="1">IFERROR(_xlfn.SINGLE(INDEX(Data!$A$1:J$1009,_xlfn.AGGREGATE(15,6,(OFFSET(Data!$A$1,0,MATCH(J$6,Data!$1:$1,0)-1,1000,1)=IF(J$7="","Yes",J$7))/(OFFSET(Data!$A$1,0,MATCH(J$6,Data!$1:$1,0)-1,1000,1)=IF(J$7="","Yes",J$7))*ROW(Data!$C$1:$C$1009),ROW(J197)-ROW(J$7)),1)),"")</f>
        <v/>
      </c>
      <c r="K197" s="43" t="str">
        <f ca="1">IF(L197="","",IF(INDEX(Data!$BR:$BR,MATCH(L197,Data!$A:$A,0),1)=0,"",INDEX(Data!$BR:$BR,MATCH(L197,Data!$A:$A,0),1)))</f>
        <v/>
      </c>
      <c r="L197" s="43" t="str" cm="1">
        <f t="array" aca="1" ref="L197" ca="1">IFERROR(_xlfn.SINGLE(INDEX(Data!$A$1:L$1009,_xlfn.AGGREGATE(15,6,(OFFSET(Data!$A$1,0,MATCH(L$6,Data!$1:$1,0)-1,1000,1)=IF(L$7="","Yes",L$7))/(OFFSET(Data!$A$1,0,MATCH(L$6,Data!$1:$1,0)-1,1000,1)=IF(L$7="","Yes",L$7))*ROW(Data!$C$1:$C$1009),ROW(L197)-ROW(L$7)),1)),"")</f>
        <v/>
      </c>
      <c r="M197" s="43" t="str">
        <f ca="1">IF(N197="","",IF(INDEX(Data!$BR:$BR,MATCH(N197,Data!$A:$A,0),1)=0,"",INDEX(Data!$BR:$BR,MATCH(N197,Data!$A:$A,0),1)))</f>
        <v/>
      </c>
      <c r="N197" s="43" t="str" cm="1">
        <f t="array" aca="1" ref="N197" ca="1">IFERROR(_xlfn.SINGLE(INDEX(Data!$A$1:N$1009,_xlfn.AGGREGATE(15,6,(OFFSET(Data!$A$1,0,MATCH(N$6,Data!$1:$1,0)-1,1000,1)=IF(N$7="","Yes",N$7))/(OFFSET(Data!$A$1,0,MATCH(N$6,Data!$1:$1,0)-1,1000,1)=IF(N$7="","Yes",N$7))*ROW(Data!$C$1:$C$1009),ROW(N197)-ROW(N$7)),1)),"")</f>
        <v/>
      </c>
      <c r="O197" s="43" t="str">
        <f ca="1">IF(P197="","",IF(INDEX(Data!$BR:$BR,MATCH(P197,Data!$A:$A,0),1)=0,"",INDEX(Data!$BR:$BR,MATCH(P197,Data!$A:$A,0),1)))</f>
        <v/>
      </c>
      <c r="P197" s="43" t="str" cm="1">
        <f t="array" aca="1" ref="P197" ca="1">IFERROR(_xlfn.SINGLE(INDEX(Data!$A$1:Q$1009,_xlfn.AGGREGATE(15,6,(OFFSET(Data!$A$1,0,MATCH(P$6,Data!$1:$1,0)-1,1000,1)=IF(P$7="","Yes",P$7))/(OFFSET(Data!$A$1,0,MATCH(P$6,Data!$1:$1,0)-1,1000,1)=IF(P$7="","Yes",P$7))*ROW(Data!$C$1:$C$1009),ROW(P197)-ROW(P$7)),1)),"")</f>
        <v/>
      </c>
      <c r="Q197" s="43" t="str">
        <f ca="1">IF(R197="","",IF(INDEX(Data!$BR:$BR,MATCH(R197,Data!$A:$A,0),1)=0,"",INDEX(Data!$BR:$BR,MATCH(R197,Data!$A:$A,0),1)))</f>
        <v/>
      </c>
      <c r="R197" s="43" t="str" cm="1">
        <f t="array" aca="1" ref="R197" ca="1">IFERROR(_xlfn.SINGLE(INDEX(Data!$A$1:R$1009,_xlfn.AGGREGATE(15,6,(OFFSET(Data!$A$1,0,MATCH(R$6,Data!$1:$1,0)-1,1000,1)=IF(R$7="","Yes",R$7))/(OFFSET(Data!$A$1,0,MATCH(R$6,Data!$1:$1,0)-1,1000,1)=IF(R$7="","Yes",R$7))*ROW(Data!$C$1:$C$1009),ROW(R197)-ROW(R$7)),1)),"")</f>
        <v/>
      </c>
      <c r="S197" s="43" t="str">
        <f ca="1">IF(T197="","",IF(INDEX(Data!$BR:$BR,MATCH(T197,Data!$A:$A,0),1)=0,"",INDEX(Data!$BR:$BR,MATCH(T197,Data!$A:$A,0),1)))</f>
        <v/>
      </c>
      <c r="T197" s="43" t="str" cm="1">
        <f t="array" aca="1" ref="T197" ca="1">IFERROR(_xlfn.SINGLE(INDEX(Data!$A$1:S$1009,_xlfn.AGGREGATE(15,6,(OFFSET(Data!$A$1,0,MATCH(T$6,Data!$1:$1,0)-1,1000,1)=IF(T$7="","Yes",T$7))/(OFFSET(Data!$A$1,0,MATCH(T$6,Data!$1:$1,0)-1,1000,1)=IF(T$7="","Yes",T$7))*ROW(Data!$C$1:$C$1009),ROW(T197)-ROW(T$7)),1)),"")</f>
        <v/>
      </c>
      <c r="U197" s="43" t="str">
        <f ca="1">IF(V197="","",IF(INDEX(Data!$BR:$BR,MATCH(V197,Data!$A:$A,0),1)=0,"",INDEX(Data!$BR:$BR,MATCH(V197,Data!$A:$A,0),1)))</f>
        <v/>
      </c>
      <c r="V197" s="43" t="str" cm="1">
        <f t="array" aca="1" ref="V197" ca="1">IFERROR(_xlfn.SINGLE(INDEX(Data!$A$1:T$1009,_xlfn.AGGREGATE(15,6,(OFFSET(Data!$A$1,0,MATCH(V$6,Data!$1:$1,0)-1,1000,1)=IF(V$7="","Yes",V$7))/(OFFSET(Data!$A$1,0,MATCH(V$6,Data!$1:$1,0)-1,1000,1)=IF(V$7="","Yes",V$7))*ROW(Data!$C$1:$C$1009),ROW(V197)-ROW(V$7)),1)),"")</f>
        <v/>
      </c>
      <c r="W197" s="43" t="str">
        <f ca="1">IF(X197="","",IF(INDEX(Data!$BR:$BR,MATCH(X197,Data!$A:$A,0),1)=0,"",INDEX(Data!$BR:$BR,MATCH(X197,Data!$A:$A,0),1)))</f>
        <v/>
      </c>
      <c r="X197" s="43" t="str" cm="1">
        <f t="array" aca="1" ref="X197" ca="1">IFERROR(_xlfn.SINGLE(INDEX(Data!$A$1:Y$1009,_xlfn.AGGREGATE(15,6,(OFFSET(Data!$A$1,0,MATCH(X$6,Data!$1:$1,0)-1,1000,1)=IF(X$7="","Yes",X$7))/(OFFSET(Data!$A$1,0,MATCH(X$6,Data!$1:$1,0)-1,1000,1)=IF(X$7="","Yes",X$7))*ROW(Data!$C$1:$C$1009),ROW(X197)-ROW(X$7)),1)),"")</f>
        <v/>
      </c>
      <c r="Y197" s="43" t="str">
        <f ca="1">IF(Z197="","",IF(INDEX(Data!$BR:$BR,MATCH(Z197,Data!$A:$A,0),1)=0,"",INDEX(Data!$BR:$BR,MATCH(Z197,Data!$A:$A,0),1)))</f>
        <v/>
      </c>
      <c r="Z197" s="43" t="str" cm="1">
        <f t="array" aca="1" ref="Z197" ca="1">IFERROR(_xlfn.SINGLE(INDEX(Data!$A$1:AA$1009,_xlfn.AGGREGATE(15,6,(OFFSET(Data!$A$1,0,MATCH(Z$6,Data!$1:$1,0)-1,1000,1)=IF(Z$7="","Yes",Z$7))/(OFFSET(Data!$A$1,0,MATCH(Z$6,Data!$1:$1,0)-1,1000,1)=IF(Z$7="","Yes",Z$7))*ROW(Data!$C$1:$C$1009),ROW(Z197)-ROW(Z$7)),1)),"")</f>
        <v/>
      </c>
      <c r="AA197" s="43" t="str">
        <f ca="1">IF(AB197="","",IF(INDEX(Data!$BR:$BR,MATCH(AB197,Data!$A:$A,0),1)=0,"",INDEX(Data!$BR:$BR,MATCH(AB197,Data!$A:$A,0),1)))</f>
        <v/>
      </c>
      <c r="AB197" s="43" t="str" cm="1">
        <f t="array" aca="1" ref="AB197" ca="1">IFERROR(_xlfn.SINGLE(INDEX(Data!$A$1:AC$1009,_xlfn.AGGREGATE(15,6,(OFFSET(Data!$A$1,0,MATCH(AB$6,Data!$1:$1,0)-1,1000,1)=IF(AB$7="","Yes",AB$7))/(OFFSET(Data!$A$1,0,MATCH(AB$6,Data!$1:$1,0)-1,1000,1)=IF(AB$7="","Yes",AB$7))*ROW(Data!$C$1:$C$1009),ROW(AB197)-ROW(AB$7)),1)),"")</f>
        <v/>
      </c>
      <c r="AC197" s="43" t="str">
        <f ca="1">IF(AD197="","",IF(INDEX(Data!$BR:$BR,MATCH(AD197,Data!$A:$A,0),1)=0,"",INDEX(Data!$BR:$BR,MATCH(AD197,Data!$A:$A,0),1)))</f>
        <v/>
      </c>
      <c r="AD197" s="43" t="str" cm="1">
        <f t="array" aca="1" ref="AD197" ca="1">IFERROR(_xlfn.SINGLE(INDEX(Data!$A$1:AE$1009,_xlfn.AGGREGATE(15,6,(OFFSET(Data!$A$1,0,MATCH(AD$6,Data!$1:$1,0)-1,1000,1)=IF(AD$7="","Yes",AD$7))/(OFFSET(Data!$A$1,0,MATCH(AD$6,Data!$1:$1,0)-1,1000,1)=IF(AD$7="","Yes",AD$7))*ROW(Data!$C$1:$C$1009),ROW(AD197)-ROW(AD$7)),1)),"")</f>
        <v/>
      </c>
      <c r="AE197" s="43" t="str">
        <f ca="1">IF(AF197="","",IF(INDEX(Data!$BR:$BR,MATCH(AF197,Data!$A:$A,0),1)=0,"",INDEX(Data!$BR:$BR,MATCH(AF197,Data!$A:$A,0),1)))</f>
        <v/>
      </c>
      <c r="AF197" s="43" t="str" cm="1">
        <f t="array" aca="1" ref="AF197" ca="1">IFERROR(_xlfn.SINGLE(INDEX(Data!$A$1:AM$1009,_xlfn.AGGREGATE(15,6,(OFFSET(Data!$A$1,0,MATCH(AF$6,Data!$1:$1,0)-1,1000,1)=IF(AF$7="","Yes",AF$7))/(OFFSET(Data!$A$1,0,MATCH(AF$6,Data!$1:$1,0)-1,1000,1)=IF(AF$7="","Yes",AF$7))*ROW(Data!$C$1:$C$1009),ROW(AF197)-ROW(AF$7)),1)),"")</f>
        <v/>
      </c>
      <c r="AG197" s="43" t="str">
        <f ca="1">IF(AH197="","",IF(INDEX(Data!$BR:$BR,MATCH(AH197,Data!$A:$A,0),1)=0,"",INDEX(Data!$BR:$BR,MATCH(AH197,Data!$A:$A,0),1)))</f>
        <v/>
      </c>
      <c r="AH197" s="43" t="str" cm="1">
        <f t="array" aca="1" ref="AH197" ca="1">IFERROR(_xlfn.SINGLE(INDEX(Data!$A$1:AO$1009,_xlfn.AGGREGATE(15,6,(OFFSET(Data!$A$1,0,MATCH(AH$6,Data!$1:$1,0)-1,1000,1)=IF(AH$7="","Yes",AH$7))/(OFFSET(Data!$A$1,0,MATCH(AH$6,Data!$1:$1,0)-1,1000,1)=IF(AH$7="","Yes",AH$7))*ROW(Data!$C$1:$C$1009),ROW(AH197)-ROW(AH$7)),1)),"")</f>
        <v/>
      </c>
      <c r="AI197" s="43" t="str">
        <f ca="1">IF(AJ197="","",IF(INDEX(Data!$BR:$BR,MATCH(AJ197,Data!$A:$A,0),1)=0,"",INDEX(Data!$BR:$BR,MATCH(AJ197,Data!$A:$A,0),1)))</f>
        <v/>
      </c>
      <c r="AJ197" s="43" t="str" cm="1">
        <f t="array" aca="1" ref="AJ197" ca="1">IFERROR(_xlfn.SINGLE(INDEX(Data!$A$1:AQ$1009,_xlfn.AGGREGATE(15,6,(OFFSET(Data!$A$1,0,MATCH(AJ$6,Data!$1:$1,0)-1,1000,1)=IF(AJ$7="","Yes",AJ$7))/(OFFSET(Data!$A$1,0,MATCH(AJ$6,Data!$1:$1,0)-1,1000,1)=IF(AJ$7="","Yes",AJ$7))*ROW(Data!$C$1:$C$1009),ROW(AJ197)-ROW(AJ$7)),1)),"")</f>
        <v/>
      </c>
      <c r="AK197" s="43" t="str">
        <f ca="1">IF(AL197="","",IF(INDEX(Data!$BR:$BR,MATCH(AL197,Data!$A:$A,0),1)=0,"",INDEX(Data!$BR:$BR,MATCH(AL197,Data!$A:$A,0),1)))</f>
        <v/>
      </c>
      <c r="AL197" s="43" t="str" cm="1">
        <f t="array" aca="1" ref="AL197" ca="1">IFERROR(_xlfn.SINGLE(INDEX(Data!$A$1:AS$1009,_xlfn.AGGREGATE(15,6,(OFFSET(Data!$A$1,0,MATCH(AL$6,Data!$1:$1,0)-1,1000,1)=IF(AL$7="","Yes",AL$7))/(OFFSET(Data!$A$1,0,MATCH(AL$6,Data!$1:$1,0)-1,1000,1)=IF(AL$7="","Yes",AL$7))*ROW(Data!$C$1:$C$1009),ROW(AL197)-ROW(AL$7)),1)),"")</f>
        <v/>
      </c>
      <c r="AM197" s="43" t="str">
        <f ca="1">IF(AN197="","",IF(INDEX(Data!$BR:$BR,MATCH(AN197,Data!$A:$A,0),1)=0,"",INDEX(Data!$BR:$BR,MATCH(AN197,Data!$A:$A,0),1)))</f>
        <v/>
      </c>
      <c r="AN197" s="43" t="str" cm="1">
        <f t="array" aca="1" ref="AN197" ca="1">IFERROR(_xlfn.SINGLE(INDEX(Data!$A$1:AU$1009,_xlfn.AGGREGATE(15,6,(OFFSET(Data!$A$1,0,MATCH(AN$6,Data!$1:$1,0)-1,1000,1)=IF(AN$7="","Yes",AN$7))/(OFFSET(Data!$A$1,0,MATCH(AN$6,Data!$1:$1,0)-1,1000,1)=IF(AN$7="","Yes",AN$7))*ROW(Data!$C$1:$C$1009),ROW(AN197)-ROW(AN$7)),1)),"")</f>
        <v/>
      </c>
    </row>
    <row r="198" spans="1:40" x14ac:dyDescent="0.4">
      <c r="A198" s="43" t="str">
        <f ca="1">IF(B198="","",IF(INDEX(Data!$BR:$BR,MATCH(B198,Data!$A:$A,0),1)=0,"",INDEX(Data!$BR:$BR,MATCH(B198,Data!$A:$A,0),1)))</f>
        <v/>
      </c>
      <c r="B198" s="43" t="str" cm="1">
        <f t="array" aca="1" ref="B198" ca="1">IFERROR(_xlfn.SINGLE(INDEX(Data!A$1:$A$1007,_xlfn.AGGREGATE(15,6,(OFFSET(Data!$A$1,0,MATCH(B$6,Data!$1:$1,0)-1,1000,1)=IF(B$7="","Yes",B$7))/(OFFSET(Data!$A$1,0,MATCH(B$6,Data!$1:$1,0)-1,1000,1)=IF(B$7="","Yes",B$7))*ROW(Data!$C$1:$C$1007),ROW(B198)-ROW(B$7)),1)),"")</f>
        <v/>
      </c>
      <c r="C198" s="43" t="str">
        <f ca="1">IF(D198="","",IF(INDEX(Data!$BR:$BR,MATCH(D198,Data!$A:$A,0),1)=0,"",INDEX(Data!$BR:$BR,MATCH(D198,Data!$A:$A,0),1)))</f>
        <v/>
      </c>
      <c r="D198" s="43" t="str" cm="1">
        <f t="array" aca="1" ref="D198" ca="1">IFERROR(_xlfn.SINGLE(INDEX(Data!$A$1:C$1007,_xlfn.AGGREGATE(15,6,(OFFSET(Data!$A$1,0,MATCH(D$6,Data!$1:$1,0)-1,1000,1)=IF(D$7="","Yes",D$7))/(OFFSET(Data!$A$1,0,MATCH(D$6,Data!$1:$1,0)-1,1000,1)=IF(D$7="","Yes",D$7))*ROW(Data!$C$1:$C$1007),ROW(D198)-ROW(D$7)),1)),"")</f>
        <v/>
      </c>
      <c r="E198" s="43" t="str">
        <f ca="1">IF(F198="","",IF(INDEX(Data!$BR:$BR,MATCH(F198,Data!$A:$A,0),1)=0,"",INDEX(Data!$BR:$BR,MATCH(F198,Data!$A:$A,0),1)))</f>
        <v/>
      </c>
      <c r="F198" s="43" t="str" cm="1">
        <f t="array" aca="1" ref="F198" ca="1">IFERROR(_xlfn.SINGLE(INDEX(Data!$A$1:E$1009,_xlfn.AGGREGATE(15,6,(OFFSET(Data!$A$1,0,MATCH(F$6,Data!$1:$1,0)-1,1000,1)=IF(F$7="","Yes",F$7))/(OFFSET(Data!$A$1,0,MATCH(F$6,Data!$1:$1,0)-1,1000,1)=IF(F$7="","Yes",F$7))*ROW(Data!$C$1:$C$1009),ROW(F198)-ROW(F$7)),1)),"")</f>
        <v/>
      </c>
      <c r="G198" s="43" t="str">
        <f ca="1">IF(H198="","",IF(INDEX(Data!$BR:$BR,MATCH(H198,Data!$A:$A,0),1)=0,"",INDEX(Data!$BR:$BR,MATCH(H198,Data!$A:$A,0),1)))</f>
        <v/>
      </c>
      <c r="H198" s="43" t="str" cm="1">
        <f t="array" aca="1" ref="H198" ca="1">IFERROR(_xlfn.SINGLE(INDEX(Data!$A$1:G$1009,_xlfn.AGGREGATE(15,6,(OFFSET(Data!$A$1,0,MATCH(H$6,Data!$1:$1,0)-1,1000,1)=IF(H$7="","Yes",H$7))/(OFFSET(Data!$A$1,0,MATCH(H$6,Data!$1:$1,0)-1,1000,1)=IF(H$7="","Yes",H$7))*ROW(Data!$C$1:$C$1009),ROW(H198)-ROW(H$7)),1)),"")</f>
        <v/>
      </c>
      <c r="I198" s="43" t="str">
        <f ca="1">IF(J198="","",IF(INDEX(Data!$BR:$BR,MATCH(J198,Data!$A:$A,0),1)=0,"",INDEX(Data!$BR:$BR,MATCH(J198,Data!$A:$A,0),1)))</f>
        <v/>
      </c>
      <c r="J198" s="43" t="str" cm="1">
        <f t="array" aca="1" ref="J198" ca="1">IFERROR(_xlfn.SINGLE(INDEX(Data!$A$1:J$1009,_xlfn.AGGREGATE(15,6,(OFFSET(Data!$A$1,0,MATCH(J$6,Data!$1:$1,0)-1,1000,1)=IF(J$7="","Yes",J$7))/(OFFSET(Data!$A$1,0,MATCH(J$6,Data!$1:$1,0)-1,1000,1)=IF(J$7="","Yes",J$7))*ROW(Data!$C$1:$C$1009),ROW(J198)-ROW(J$7)),1)),"")</f>
        <v/>
      </c>
      <c r="K198" s="43" t="str">
        <f ca="1">IF(L198="","",IF(INDEX(Data!$BR:$BR,MATCH(L198,Data!$A:$A,0),1)=0,"",INDEX(Data!$BR:$BR,MATCH(L198,Data!$A:$A,0),1)))</f>
        <v/>
      </c>
      <c r="L198" s="43" t="str" cm="1">
        <f t="array" aca="1" ref="L198" ca="1">IFERROR(_xlfn.SINGLE(INDEX(Data!$A$1:L$1009,_xlfn.AGGREGATE(15,6,(OFFSET(Data!$A$1,0,MATCH(L$6,Data!$1:$1,0)-1,1000,1)=IF(L$7="","Yes",L$7))/(OFFSET(Data!$A$1,0,MATCH(L$6,Data!$1:$1,0)-1,1000,1)=IF(L$7="","Yes",L$7))*ROW(Data!$C$1:$C$1009),ROW(L198)-ROW(L$7)),1)),"")</f>
        <v/>
      </c>
      <c r="M198" s="43" t="str">
        <f ca="1">IF(N198="","",IF(INDEX(Data!$BR:$BR,MATCH(N198,Data!$A:$A,0),1)=0,"",INDEX(Data!$BR:$BR,MATCH(N198,Data!$A:$A,0),1)))</f>
        <v/>
      </c>
      <c r="N198" s="43" t="str" cm="1">
        <f t="array" aca="1" ref="N198" ca="1">IFERROR(_xlfn.SINGLE(INDEX(Data!$A$1:N$1009,_xlfn.AGGREGATE(15,6,(OFFSET(Data!$A$1,0,MATCH(N$6,Data!$1:$1,0)-1,1000,1)=IF(N$7="","Yes",N$7))/(OFFSET(Data!$A$1,0,MATCH(N$6,Data!$1:$1,0)-1,1000,1)=IF(N$7="","Yes",N$7))*ROW(Data!$C$1:$C$1009),ROW(N198)-ROW(N$7)),1)),"")</f>
        <v/>
      </c>
      <c r="O198" s="43" t="str">
        <f ca="1">IF(P198="","",IF(INDEX(Data!$BR:$BR,MATCH(P198,Data!$A:$A,0),1)=0,"",INDEX(Data!$BR:$BR,MATCH(P198,Data!$A:$A,0),1)))</f>
        <v/>
      </c>
      <c r="P198" s="43" t="str" cm="1">
        <f t="array" aca="1" ref="P198" ca="1">IFERROR(_xlfn.SINGLE(INDEX(Data!$A$1:Q$1009,_xlfn.AGGREGATE(15,6,(OFFSET(Data!$A$1,0,MATCH(P$6,Data!$1:$1,0)-1,1000,1)=IF(P$7="","Yes",P$7))/(OFFSET(Data!$A$1,0,MATCH(P$6,Data!$1:$1,0)-1,1000,1)=IF(P$7="","Yes",P$7))*ROW(Data!$C$1:$C$1009),ROW(P198)-ROW(P$7)),1)),"")</f>
        <v/>
      </c>
      <c r="Q198" s="43" t="str">
        <f ca="1">IF(R198="","",IF(INDEX(Data!$BR:$BR,MATCH(R198,Data!$A:$A,0),1)=0,"",INDEX(Data!$BR:$BR,MATCH(R198,Data!$A:$A,0),1)))</f>
        <v/>
      </c>
      <c r="R198" s="43" t="str" cm="1">
        <f t="array" aca="1" ref="R198" ca="1">IFERROR(_xlfn.SINGLE(INDEX(Data!$A$1:R$1009,_xlfn.AGGREGATE(15,6,(OFFSET(Data!$A$1,0,MATCH(R$6,Data!$1:$1,0)-1,1000,1)=IF(R$7="","Yes",R$7))/(OFFSET(Data!$A$1,0,MATCH(R$6,Data!$1:$1,0)-1,1000,1)=IF(R$7="","Yes",R$7))*ROW(Data!$C$1:$C$1009),ROW(R198)-ROW(R$7)),1)),"")</f>
        <v/>
      </c>
      <c r="S198" s="43" t="str">
        <f ca="1">IF(T198="","",IF(INDEX(Data!$BR:$BR,MATCH(T198,Data!$A:$A,0),1)=0,"",INDEX(Data!$BR:$BR,MATCH(T198,Data!$A:$A,0),1)))</f>
        <v/>
      </c>
      <c r="T198" s="43" t="str" cm="1">
        <f t="array" aca="1" ref="T198" ca="1">IFERROR(_xlfn.SINGLE(INDEX(Data!$A$1:S$1009,_xlfn.AGGREGATE(15,6,(OFFSET(Data!$A$1,0,MATCH(T$6,Data!$1:$1,0)-1,1000,1)=IF(T$7="","Yes",T$7))/(OFFSET(Data!$A$1,0,MATCH(T$6,Data!$1:$1,0)-1,1000,1)=IF(T$7="","Yes",T$7))*ROW(Data!$C$1:$C$1009),ROW(T198)-ROW(T$7)),1)),"")</f>
        <v/>
      </c>
      <c r="U198" s="43" t="str">
        <f ca="1">IF(V198="","",IF(INDEX(Data!$BR:$BR,MATCH(V198,Data!$A:$A,0),1)=0,"",INDEX(Data!$BR:$BR,MATCH(V198,Data!$A:$A,0),1)))</f>
        <v/>
      </c>
      <c r="V198" s="43" t="str" cm="1">
        <f t="array" aca="1" ref="V198" ca="1">IFERROR(_xlfn.SINGLE(INDEX(Data!$A$1:T$1009,_xlfn.AGGREGATE(15,6,(OFFSET(Data!$A$1,0,MATCH(V$6,Data!$1:$1,0)-1,1000,1)=IF(V$7="","Yes",V$7))/(OFFSET(Data!$A$1,0,MATCH(V$6,Data!$1:$1,0)-1,1000,1)=IF(V$7="","Yes",V$7))*ROW(Data!$C$1:$C$1009),ROW(V198)-ROW(V$7)),1)),"")</f>
        <v/>
      </c>
      <c r="W198" s="43" t="str">
        <f ca="1">IF(X198="","",IF(INDEX(Data!$BR:$BR,MATCH(X198,Data!$A:$A,0),1)=0,"",INDEX(Data!$BR:$BR,MATCH(X198,Data!$A:$A,0),1)))</f>
        <v/>
      </c>
      <c r="X198" s="43" t="str" cm="1">
        <f t="array" aca="1" ref="X198" ca="1">IFERROR(_xlfn.SINGLE(INDEX(Data!$A$1:Y$1009,_xlfn.AGGREGATE(15,6,(OFFSET(Data!$A$1,0,MATCH(X$6,Data!$1:$1,0)-1,1000,1)=IF(X$7="","Yes",X$7))/(OFFSET(Data!$A$1,0,MATCH(X$6,Data!$1:$1,0)-1,1000,1)=IF(X$7="","Yes",X$7))*ROW(Data!$C$1:$C$1009),ROW(X198)-ROW(X$7)),1)),"")</f>
        <v/>
      </c>
      <c r="Y198" s="43" t="str">
        <f ca="1">IF(Z198="","",IF(INDEX(Data!$BR:$BR,MATCH(Z198,Data!$A:$A,0),1)=0,"",INDEX(Data!$BR:$BR,MATCH(Z198,Data!$A:$A,0),1)))</f>
        <v/>
      </c>
      <c r="Z198" s="43" t="str" cm="1">
        <f t="array" aca="1" ref="Z198" ca="1">IFERROR(_xlfn.SINGLE(INDEX(Data!$A$1:AA$1009,_xlfn.AGGREGATE(15,6,(OFFSET(Data!$A$1,0,MATCH(Z$6,Data!$1:$1,0)-1,1000,1)=IF(Z$7="","Yes",Z$7))/(OFFSET(Data!$A$1,0,MATCH(Z$6,Data!$1:$1,0)-1,1000,1)=IF(Z$7="","Yes",Z$7))*ROW(Data!$C$1:$C$1009),ROW(Z198)-ROW(Z$7)),1)),"")</f>
        <v/>
      </c>
      <c r="AA198" s="43" t="str">
        <f ca="1">IF(AB198="","",IF(INDEX(Data!$BR:$BR,MATCH(AB198,Data!$A:$A,0),1)=0,"",INDEX(Data!$BR:$BR,MATCH(AB198,Data!$A:$A,0),1)))</f>
        <v/>
      </c>
      <c r="AB198" s="43" t="str" cm="1">
        <f t="array" aca="1" ref="AB198" ca="1">IFERROR(_xlfn.SINGLE(INDEX(Data!$A$1:AC$1009,_xlfn.AGGREGATE(15,6,(OFFSET(Data!$A$1,0,MATCH(AB$6,Data!$1:$1,0)-1,1000,1)=IF(AB$7="","Yes",AB$7))/(OFFSET(Data!$A$1,0,MATCH(AB$6,Data!$1:$1,0)-1,1000,1)=IF(AB$7="","Yes",AB$7))*ROW(Data!$C$1:$C$1009),ROW(AB198)-ROW(AB$7)),1)),"")</f>
        <v/>
      </c>
      <c r="AC198" s="43" t="str">
        <f ca="1">IF(AD198="","",IF(INDEX(Data!$BR:$BR,MATCH(AD198,Data!$A:$A,0),1)=0,"",INDEX(Data!$BR:$BR,MATCH(AD198,Data!$A:$A,0),1)))</f>
        <v/>
      </c>
      <c r="AD198" s="43" t="str" cm="1">
        <f t="array" aca="1" ref="AD198" ca="1">IFERROR(_xlfn.SINGLE(INDEX(Data!$A$1:AE$1009,_xlfn.AGGREGATE(15,6,(OFFSET(Data!$A$1,0,MATCH(AD$6,Data!$1:$1,0)-1,1000,1)=IF(AD$7="","Yes",AD$7))/(OFFSET(Data!$A$1,0,MATCH(AD$6,Data!$1:$1,0)-1,1000,1)=IF(AD$7="","Yes",AD$7))*ROW(Data!$C$1:$C$1009),ROW(AD198)-ROW(AD$7)),1)),"")</f>
        <v/>
      </c>
      <c r="AE198" s="43" t="str">
        <f ca="1">IF(AF198="","",IF(INDEX(Data!$BR:$BR,MATCH(AF198,Data!$A:$A,0),1)=0,"",INDEX(Data!$BR:$BR,MATCH(AF198,Data!$A:$A,0),1)))</f>
        <v/>
      </c>
      <c r="AF198" s="43" t="str" cm="1">
        <f t="array" aca="1" ref="AF198" ca="1">IFERROR(_xlfn.SINGLE(INDEX(Data!$A$1:AM$1009,_xlfn.AGGREGATE(15,6,(OFFSET(Data!$A$1,0,MATCH(AF$6,Data!$1:$1,0)-1,1000,1)=IF(AF$7="","Yes",AF$7))/(OFFSET(Data!$A$1,0,MATCH(AF$6,Data!$1:$1,0)-1,1000,1)=IF(AF$7="","Yes",AF$7))*ROW(Data!$C$1:$C$1009),ROW(AF198)-ROW(AF$7)),1)),"")</f>
        <v/>
      </c>
      <c r="AG198" s="43" t="str">
        <f ca="1">IF(AH198="","",IF(INDEX(Data!$BR:$BR,MATCH(AH198,Data!$A:$A,0),1)=0,"",INDEX(Data!$BR:$BR,MATCH(AH198,Data!$A:$A,0),1)))</f>
        <v/>
      </c>
      <c r="AH198" s="43" t="str" cm="1">
        <f t="array" aca="1" ref="AH198" ca="1">IFERROR(_xlfn.SINGLE(INDEX(Data!$A$1:AO$1009,_xlfn.AGGREGATE(15,6,(OFFSET(Data!$A$1,0,MATCH(AH$6,Data!$1:$1,0)-1,1000,1)=IF(AH$7="","Yes",AH$7))/(OFFSET(Data!$A$1,0,MATCH(AH$6,Data!$1:$1,0)-1,1000,1)=IF(AH$7="","Yes",AH$7))*ROW(Data!$C$1:$C$1009),ROW(AH198)-ROW(AH$7)),1)),"")</f>
        <v/>
      </c>
      <c r="AI198" s="43" t="str">
        <f ca="1">IF(AJ198="","",IF(INDEX(Data!$BR:$BR,MATCH(AJ198,Data!$A:$A,0),1)=0,"",INDEX(Data!$BR:$BR,MATCH(AJ198,Data!$A:$A,0),1)))</f>
        <v/>
      </c>
      <c r="AJ198" s="43" t="str" cm="1">
        <f t="array" aca="1" ref="AJ198" ca="1">IFERROR(_xlfn.SINGLE(INDEX(Data!$A$1:AQ$1009,_xlfn.AGGREGATE(15,6,(OFFSET(Data!$A$1,0,MATCH(AJ$6,Data!$1:$1,0)-1,1000,1)=IF(AJ$7="","Yes",AJ$7))/(OFFSET(Data!$A$1,0,MATCH(AJ$6,Data!$1:$1,0)-1,1000,1)=IF(AJ$7="","Yes",AJ$7))*ROW(Data!$C$1:$C$1009),ROW(AJ198)-ROW(AJ$7)),1)),"")</f>
        <v/>
      </c>
      <c r="AK198" s="43" t="str">
        <f ca="1">IF(AL198="","",IF(INDEX(Data!$BR:$BR,MATCH(AL198,Data!$A:$A,0),1)=0,"",INDEX(Data!$BR:$BR,MATCH(AL198,Data!$A:$A,0),1)))</f>
        <v/>
      </c>
      <c r="AL198" s="43" t="str" cm="1">
        <f t="array" aca="1" ref="AL198" ca="1">IFERROR(_xlfn.SINGLE(INDEX(Data!$A$1:AS$1009,_xlfn.AGGREGATE(15,6,(OFFSET(Data!$A$1,0,MATCH(AL$6,Data!$1:$1,0)-1,1000,1)=IF(AL$7="","Yes",AL$7))/(OFFSET(Data!$A$1,0,MATCH(AL$6,Data!$1:$1,0)-1,1000,1)=IF(AL$7="","Yes",AL$7))*ROW(Data!$C$1:$C$1009),ROW(AL198)-ROW(AL$7)),1)),"")</f>
        <v/>
      </c>
      <c r="AM198" s="43" t="str">
        <f ca="1">IF(AN198="","",IF(INDEX(Data!$BR:$BR,MATCH(AN198,Data!$A:$A,0),1)=0,"",INDEX(Data!$BR:$BR,MATCH(AN198,Data!$A:$A,0),1)))</f>
        <v/>
      </c>
      <c r="AN198" s="43" t="str" cm="1">
        <f t="array" aca="1" ref="AN198" ca="1">IFERROR(_xlfn.SINGLE(INDEX(Data!$A$1:AU$1009,_xlfn.AGGREGATE(15,6,(OFFSET(Data!$A$1,0,MATCH(AN$6,Data!$1:$1,0)-1,1000,1)=IF(AN$7="","Yes",AN$7))/(OFFSET(Data!$A$1,0,MATCH(AN$6,Data!$1:$1,0)-1,1000,1)=IF(AN$7="","Yes",AN$7))*ROW(Data!$C$1:$C$1009),ROW(AN198)-ROW(AN$7)),1)),"")</f>
        <v/>
      </c>
    </row>
    <row r="199" spans="1:40" x14ac:dyDescent="0.4">
      <c r="A199" s="43" t="str">
        <f ca="1">IF(B199="","",IF(INDEX(Data!$BR:$BR,MATCH(B199,Data!$A:$A,0),1)=0,"",INDEX(Data!$BR:$BR,MATCH(B199,Data!$A:$A,0),1)))</f>
        <v/>
      </c>
      <c r="B199" s="43" t="str" cm="1">
        <f t="array" aca="1" ref="B199" ca="1">IFERROR(_xlfn.SINGLE(INDEX(Data!A$1:$A$1007,_xlfn.AGGREGATE(15,6,(OFFSET(Data!$A$1,0,MATCH(B$6,Data!$1:$1,0)-1,1000,1)=IF(B$7="","Yes",B$7))/(OFFSET(Data!$A$1,0,MATCH(B$6,Data!$1:$1,0)-1,1000,1)=IF(B$7="","Yes",B$7))*ROW(Data!$C$1:$C$1007),ROW(B199)-ROW(B$7)),1)),"")</f>
        <v/>
      </c>
      <c r="C199" s="43" t="str">
        <f ca="1">IF(D199="","",IF(INDEX(Data!$BR:$BR,MATCH(D199,Data!$A:$A,0),1)=0,"",INDEX(Data!$BR:$BR,MATCH(D199,Data!$A:$A,0),1)))</f>
        <v/>
      </c>
      <c r="D199" s="43" t="str" cm="1">
        <f t="array" aca="1" ref="D199" ca="1">IFERROR(_xlfn.SINGLE(INDEX(Data!$A$1:C$1007,_xlfn.AGGREGATE(15,6,(OFFSET(Data!$A$1,0,MATCH(D$6,Data!$1:$1,0)-1,1000,1)=IF(D$7="","Yes",D$7))/(OFFSET(Data!$A$1,0,MATCH(D$6,Data!$1:$1,0)-1,1000,1)=IF(D$7="","Yes",D$7))*ROW(Data!$C$1:$C$1007),ROW(D199)-ROW(D$7)),1)),"")</f>
        <v/>
      </c>
      <c r="E199" s="43" t="str">
        <f ca="1">IF(F199="","",IF(INDEX(Data!$BR:$BR,MATCH(F199,Data!$A:$A,0),1)=0,"",INDEX(Data!$BR:$BR,MATCH(F199,Data!$A:$A,0),1)))</f>
        <v/>
      </c>
      <c r="F199" s="43" t="str" cm="1">
        <f t="array" aca="1" ref="F199" ca="1">IFERROR(_xlfn.SINGLE(INDEX(Data!$A$1:E$1009,_xlfn.AGGREGATE(15,6,(OFFSET(Data!$A$1,0,MATCH(F$6,Data!$1:$1,0)-1,1000,1)=IF(F$7="","Yes",F$7))/(OFFSET(Data!$A$1,0,MATCH(F$6,Data!$1:$1,0)-1,1000,1)=IF(F$7="","Yes",F$7))*ROW(Data!$C$1:$C$1009),ROW(F199)-ROW(F$7)),1)),"")</f>
        <v/>
      </c>
      <c r="G199" s="43" t="str">
        <f ca="1">IF(H199="","",IF(INDEX(Data!$BR:$BR,MATCH(H199,Data!$A:$A,0),1)=0,"",INDEX(Data!$BR:$BR,MATCH(H199,Data!$A:$A,0),1)))</f>
        <v/>
      </c>
      <c r="H199" s="43" t="str" cm="1">
        <f t="array" aca="1" ref="H199" ca="1">IFERROR(_xlfn.SINGLE(INDEX(Data!$A$1:G$1009,_xlfn.AGGREGATE(15,6,(OFFSET(Data!$A$1,0,MATCH(H$6,Data!$1:$1,0)-1,1000,1)=IF(H$7="","Yes",H$7))/(OFFSET(Data!$A$1,0,MATCH(H$6,Data!$1:$1,0)-1,1000,1)=IF(H$7="","Yes",H$7))*ROW(Data!$C$1:$C$1009),ROW(H199)-ROW(H$7)),1)),"")</f>
        <v/>
      </c>
      <c r="I199" s="43" t="str">
        <f ca="1">IF(J199="","",IF(INDEX(Data!$BR:$BR,MATCH(J199,Data!$A:$A,0),1)=0,"",INDEX(Data!$BR:$BR,MATCH(J199,Data!$A:$A,0),1)))</f>
        <v/>
      </c>
      <c r="J199" s="43" t="str" cm="1">
        <f t="array" aca="1" ref="J199" ca="1">IFERROR(_xlfn.SINGLE(INDEX(Data!$A$1:J$1009,_xlfn.AGGREGATE(15,6,(OFFSET(Data!$A$1,0,MATCH(J$6,Data!$1:$1,0)-1,1000,1)=IF(J$7="","Yes",J$7))/(OFFSET(Data!$A$1,0,MATCH(J$6,Data!$1:$1,0)-1,1000,1)=IF(J$7="","Yes",J$7))*ROW(Data!$C$1:$C$1009),ROW(J199)-ROW(J$7)),1)),"")</f>
        <v/>
      </c>
      <c r="K199" s="43" t="str">
        <f ca="1">IF(L199="","",IF(INDEX(Data!$BR:$BR,MATCH(L199,Data!$A:$A,0),1)=0,"",INDEX(Data!$BR:$BR,MATCH(L199,Data!$A:$A,0),1)))</f>
        <v/>
      </c>
      <c r="L199" s="43" t="str" cm="1">
        <f t="array" aca="1" ref="L199" ca="1">IFERROR(_xlfn.SINGLE(INDEX(Data!$A$1:L$1009,_xlfn.AGGREGATE(15,6,(OFFSET(Data!$A$1,0,MATCH(L$6,Data!$1:$1,0)-1,1000,1)=IF(L$7="","Yes",L$7))/(OFFSET(Data!$A$1,0,MATCH(L$6,Data!$1:$1,0)-1,1000,1)=IF(L$7="","Yes",L$7))*ROW(Data!$C$1:$C$1009),ROW(L199)-ROW(L$7)),1)),"")</f>
        <v/>
      </c>
      <c r="M199" s="43" t="str">
        <f ca="1">IF(N199="","",IF(INDEX(Data!$BR:$BR,MATCH(N199,Data!$A:$A,0),1)=0,"",INDEX(Data!$BR:$BR,MATCH(N199,Data!$A:$A,0),1)))</f>
        <v/>
      </c>
      <c r="N199" s="43" t="str" cm="1">
        <f t="array" aca="1" ref="N199" ca="1">IFERROR(_xlfn.SINGLE(INDEX(Data!$A$1:N$1009,_xlfn.AGGREGATE(15,6,(OFFSET(Data!$A$1,0,MATCH(N$6,Data!$1:$1,0)-1,1000,1)=IF(N$7="","Yes",N$7))/(OFFSET(Data!$A$1,0,MATCH(N$6,Data!$1:$1,0)-1,1000,1)=IF(N$7="","Yes",N$7))*ROW(Data!$C$1:$C$1009),ROW(N199)-ROW(N$7)),1)),"")</f>
        <v/>
      </c>
      <c r="O199" s="43" t="str">
        <f ca="1">IF(P199="","",IF(INDEX(Data!$BR:$BR,MATCH(P199,Data!$A:$A,0),1)=0,"",INDEX(Data!$BR:$BR,MATCH(P199,Data!$A:$A,0),1)))</f>
        <v/>
      </c>
      <c r="P199" s="43" t="str" cm="1">
        <f t="array" aca="1" ref="P199" ca="1">IFERROR(_xlfn.SINGLE(INDEX(Data!$A$1:Q$1009,_xlfn.AGGREGATE(15,6,(OFFSET(Data!$A$1,0,MATCH(P$6,Data!$1:$1,0)-1,1000,1)=IF(P$7="","Yes",P$7))/(OFFSET(Data!$A$1,0,MATCH(P$6,Data!$1:$1,0)-1,1000,1)=IF(P$7="","Yes",P$7))*ROW(Data!$C$1:$C$1009),ROW(P199)-ROW(P$7)),1)),"")</f>
        <v/>
      </c>
      <c r="Q199" s="43" t="str">
        <f ca="1">IF(R199="","",IF(INDEX(Data!$BR:$BR,MATCH(R199,Data!$A:$A,0),1)=0,"",INDEX(Data!$BR:$BR,MATCH(R199,Data!$A:$A,0),1)))</f>
        <v/>
      </c>
      <c r="R199" s="43" t="str" cm="1">
        <f t="array" aca="1" ref="R199" ca="1">IFERROR(_xlfn.SINGLE(INDEX(Data!$A$1:R$1009,_xlfn.AGGREGATE(15,6,(OFFSET(Data!$A$1,0,MATCH(R$6,Data!$1:$1,0)-1,1000,1)=IF(R$7="","Yes",R$7))/(OFFSET(Data!$A$1,0,MATCH(R$6,Data!$1:$1,0)-1,1000,1)=IF(R$7="","Yes",R$7))*ROW(Data!$C$1:$C$1009),ROW(R199)-ROW(R$7)),1)),"")</f>
        <v/>
      </c>
      <c r="S199" s="43" t="str">
        <f ca="1">IF(T199="","",IF(INDEX(Data!$BR:$BR,MATCH(T199,Data!$A:$A,0),1)=0,"",INDEX(Data!$BR:$BR,MATCH(T199,Data!$A:$A,0),1)))</f>
        <v/>
      </c>
      <c r="T199" s="43" t="str" cm="1">
        <f t="array" aca="1" ref="T199" ca="1">IFERROR(_xlfn.SINGLE(INDEX(Data!$A$1:S$1009,_xlfn.AGGREGATE(15,6,(OFFSET(Data!$A$1,0,MATCH(T$6,Data!$1:$1,0)-1,1000,1)=IF(T$7="","Yes",T$7))/(OFFSET(Data!$A$1,0,MATCH(T$6,Data!$1:$1,0)-1,1000,1)=IF(T$7="","Yes",T$7))*ROW(Data!$C$1:$C$1009),ROW(T199)-ROW(T$7)),1)),"")</f>
        <v/>
      </c>
      <c r="U199" s="43" t="str">
        <f ca="1">IF(V199="","",IF(INDEX(Data!$BR:$BR,MATCH(V199,Data!$A:$A,0),1)=0,"",INDEX(Data!$BR:$BR,MATCH(V199,Data!$A:$A,0),1)))</f>
        <v/>
      </c>
      <c r="V199" s="43" t="str" cm="1">
        <f t="array" aca="1" ref="V199" ca="1">IFERROR(_xlfn.SINGLE(INDEX(Data!$A$1:T$1009,_xlfn.AGGREGATE(15,6,(OFFSET(Data!$A$1,0,MATCH(V$6,Data!$1:$1,0)-1,1000,1)=IF(V$7="","Yes",V$7))/(OFFSET(Data!$A$1,0,MATCH(V$6,Data!$1:$1,0)-1,1000,1)=IF(V$7="","Yes",V$7))*ROW(Data!$C$1:$C$1009),ROW(V199)-ROW(V$7)),1)),"")</f>
        <v/>
      </c>
      <c r="W199" s="43" t="str">
        <f ca="1">IF(X199="","",IF(INDEX(Data!$BR:$BR,MATCH(X199,Data!$A:$A,0),1)=0,"",INDEX(Data!$BR:$BR,MATCH(X199,Data!$A:$A,0),1)))</f>
        <v/>
      </c>
      <c r="X199" s="43" t="str" cm="1">
        <f t="array" aca="1" ref="X199" ca="1">IFERROR(_xlfn.SINGLE(INDEX(Data!$A$1:Y$1009,_xlfn.AGGREGATE(15,6,(OFFSET(Data!$A$1,0,MATCH(X$6,Data!$1:$1,0)-1,1000,1)=IF(X$7="","Yes",X$7))/(OFFSET(Data!$A$1,0,MATCH(X$6,Data!$1:$1,0)-1,1000,1)=IF(X$7="","Yes",X$7))*ROW(Data!$C$1:$C$1009),ROW(X199)-ROW(X$7)),1)),"")</f>
        <v/>
      </c>
      <c r="Y199" s="43" t="str">
        <f ca="1">IF(Z199="","",IF(INDEX(Data!$BR:$BR,MATCH(Z199,Data!$A:$A,0),1)=0,"",INDEX(Data!$BR:$BR,MATCH(Z199,Data!$A:$A,0),1)))</f>
        <v/>
      </c>
      <c r="Z199" s="43" t="str" cm="1">
        <f t="array" aca="1" ref="Z199" ca="1">IFERROR(_xlfn.SINGLE(INDEX(Data!$A$1:AA$1009,_xlfn.AGGREGATE(15,6,(OFFSET(Data!$A$1,0,MATCH(Z$6,Data!$1:$1,0)-1,1000,1)=IF(Z$7="","Yes",Z$7))/(OFFSET(Data!$A$1,0,MATCH(Z$6,Data!$1:$1,0)-1,1000,1)=IF(Z$7="","Yes",Z$7))*ROW(Data!$C$1:$C$1009),ROW(Z199)-ROW(Z$7)),1)),"")</f>
        <v/>
      </c>
      <c r="AA199" s="43" t="str">
        <f ca="1">IF(AB199="","",IF(INDEX(Data!$BR:$BR,MATCH(AB199,Data!$A:$A,0),1)=0,"",INDEX(Data!$BR:$BR,MATCH(AB199,Data!$A:$A,0),1)))</f>
        <v/>
      </c>
      <c r="AB199" s="43" t="str" cm="1">
        <f t="array" aca="1" ref="AB199" ca="1">IFERROR(_xlfn.SINGLE(INDEX(Data!$A$1:AC$1009,_xlfn.AGGREGATE(15,6,(OFFSET(Data!$A$1,0,MATCH(AB$6,Data!$1:$1,0)-1,1000,1)=IF(AB$7="","Yes",AB$7))/(OFFSET(Data!$A$1,0,MATCH(AB$6,Data!$1:$1,0)-1,1000,1)=IF(AB$7="","Yes",AB$7))*ROW(Data!$C$1:$C$1009),ROW(AB199)-ROW(AB$7)),1)),"")</f>
        <v/>
      </c>
      <c r="AC199" s="43" t="str">
        <f ca="1">IF(AD199="","",IF(INDEX(Data!$BR:$BR,MATCH(AD199,Data!$A:$A,0),1)=0,"",INDEX(Data!$BR:$BR,MATCH(AD199,Data!$A:$A,0),1)))</f>
        <v/>
      </c>
      <c r="AD199" s="43" t="str" cm="1">
        <f t="array" aca="1" ref="AD199" ca="1">IFERROR(_xlfn.SINGLE(INDEX(Data!$A$1:AE$1009,_xlfn.AGGREGATE(15,6,(OFFSET(Data!$A$1,0,MATCH(AD$6,Data!$1:$1,0)-1,1000,1)=IF(AD$7="","Yes",AD$7))/(OFFSET(Data!$A$1,0,MATCH(AD$6,Data!$1:$1,0)-1,1000,1)=IF(AD$7="","Yes",AD$7))*ROW(Data!$C$1:$C$1009),ROW(AD199)-ROW(AD$7)),1)),"")</f>
        <v/>
      </c>
      <c r="AE199" s="43" t="str">
        <f ca="1">IF(AF199="","",IF(INDEX(Data!$BR:$BR,MATCH(AF199,Data!$A:$A,0),1)=0,"",INDEX(Data!$BR:$BR,MATCH(AF199,Data!$A:$A,0),1)))</f>
        <v/>
      </c>
      <c r="AF199" s="43" t="str" cm="1">
        <f t="array" aca="1" ref="AF199" ca="1">IFERROR(_xlfn.SINGLE(INDEX(Data!$A$1:AM$1009,_xlfn.AGGREGATE(15,6,(OFFSET(Data!$A$1,0,MATCH(AF$6,Data!$1:$1,0)-1,1000,1)=IF(AF$7="","Yes",AF$7))/(OFFSET(Data!$A$1,0,MATCH(AF$6,Data!$1:$1,0)-1,1000,1)=IF(AF$7="","Yes",AF$7))*ROW(Data!$C$1:$C$1009),ROW(AF199)-ROW(AF$7)),1)),"")</f>
        <v/>
      </c>
      <c r="AG199" s="43" t="str">
        <f ca="1">IF(AH199="","",IF(INDEX(Data!$BR:$BR,MATCH(AH199,Data!$A:$A,0),1)=0,"",INDEX(Data!$BR:$BR,MATCH(AH199,Data!$A:$A,0),1)))</f>
        <v/>
      </c>
      <c r="AH199" s="43" t="str" cm="1">
        <f t="array" aca="1" ref="AH199" ca="1">IFERROR(_xlfn.SINGLE(INDEX(Data!$A$1:AO$1009,_xlfn.AGGREGATE(15,6,(OFFSET(Data!$A$1,0,MATCH(AH$6,Data!$1:$1,0)-1,1000,1)=IF(AH$7="","Yes",AH$7))/(OFFSET(Data!$A$1,0,MATCH(AH$6,Data!$1:$1,0)-1,1000,1)=IF(AH$7="","Yes",AH$7))*ROW(Data!$C$1:$C$1009),ROW(AH199)-ROW(AH$7)),1)),"")</f>
        <v/>
      </c>
      <c r="AI199" s="43" t="str">
        <f ca="1">IF(AJ199="","",IF(INDEX(Data!$BR:$BR,MATCH(AJ199,Data!$A:$A,0),1)=0,"",INDEX(Data!$BR:$BR,MATCH(AJ199,Data!$A:$A,0),1)))</f>
        <v/>
      </c>
      <c r="AJ199" s="43" t="str" cm="1">
        <f t="array" aca="1" ref="AJ199" ca="1">IFERROR(_xlfn.SINGLE(INDEX(Data!$A$1:AQ$1009,_xlfn.AGGREGATE(15,6,(OFFSET(Data!$A$1,0,MATCH(AJ$6,Data!$1:$1,0)-1,1000,1)=IF(AJ$7="","Yes",AJ$7))/(OFFSET(Data!$A$1,0,MATCH(AJ$6,Data!$1:$1,0)-1,1000,1)=IF(AJ$7="","Yes",AJ$7))*ROW(Data!$C$1:$C$1009),ROW(AJ199)-ROW(AJ$7)),1)),"")</f>
        <v/>
      </c>
      <c r="AK199" s="43" t="str">
        <f ca="1">IF(AL199="","",IF(INDEX(Data!$BR:$BR,MATCH(AL199,Data!$A:$A,0),1)=0,"",INDEX(Data!$BR:$BR,MATCH(AL199,Data!$A:$A,0),1)))</f>
        <v/>
      </c>
      <c r="AL199" s="43" t="str" cm="1">
        <f t="array" aca="1" ref="AL199" ca="1">IFERROR(_xlfn.SINGLE(INDEX(Data!$A$1:AS$1009,_xlfn.AGGREGATE(15,6,(OFFSET(Data!$A$1,0,MATCH(AL$6,Data!$1:$1,0)-1,1000,1)=IF(AL$7="","Yes",AL$7))/(OFFSET(Data!$A$1,0,MATCH(AL$6,Data!$1:$1,0)-1,1000,1)=IF(AL$7="","Yes",AL$7))*ROW(Data!$C$1:$C$1009),ROW(AL199)-ROW(AL$7)),1)),"")</f>
        <v/>
      </c>
      <c r="AM199" s="43" t="str">
        <f ca="1">IF(AN199="","",IF(INDEX(Data!$BR:$BR,MATCH(AN199,Data!$A:$A,0),1)=0,"",INDEX(Data!$BR:$BR,MATCH(AN199,Data!$A:$A,0),1)))</f>
        <v/>
      </c>
      <c r="AN199" s="43" t="str" cm="1">
        <f t="array" aca="1" ref="AN199" ca="1">IFERROR(_xlfn.SINGLE(INDEX(Data!$A$1:AU$1009,_xlfn.AGGREGATE(15,6,(OFFSET(Data!$A$1,0,MATCH(AN$6,Data!$1:$1,0)-1,1000,1)=IF(AN$7="","Yes",AN$7))/(OFFSET(Data!$A$1,0,MATCH(AN$6,Data!$1:$1,0)-1,1000,1)=IF(AN$7="","Yes",AN$7))*ROW(Data!$C$1:$C$1009),ROW(AN199)-ROW(AN$7)),1)),"")</f>
        <v/>
      </c>
    </row>
    <row r="200" spans="1:40" x14ac:dyDescent="0.4">
      <c r="A200" s="43" t="str">
        <f ca="1">IF(B200="","",IF(INDEX(Data!$BR:$BR,MATCH(B200,Data!$A:$A,0),1)=0,"",INDEX(Data!$BR:$BR,MATCH(B200,Data!$A:$A,0),1)))</f>
        <v/>
      </c>
      <c r="B200" s="43" t="str" cm="1">
        <f t="array" aca="1" ref="B200" ca="1">IFERROR(_xlfn.SINGLE(INDEX(Data!A$1:$A$1007,_xlfn.AGGREGATE(15,6,(OFFSET(Data!$A$1,0,MATCH(B$6,Data!$1:$1,0)-1,1000,1)=IF(B$7="","Yes",B$7))/(OFFSET(Data!$A$1,0,MATCH(B$6,Data!$1:$1,0)-1,1000,1)=IF(B$7="","Yes",B$7))*ROW(Data!$C$1:$C$1007),ROW(B200)-ROW(B$7)),1)),"")</f>
        <v/>
      </c>
      <c r="C200" s="43" t="str">
        <f ca="1">IF(D200="","",IF(INDEX(Data!$BR:$BR,MATCH(D200,Data!$A:$A,0),1)=0,"",INDEX(Data!$BR:$BR,MATCH(D200,Data!$A:$A,0),1)))</f>
        <v/>
      </c>
      <c r="D200" s="43" t="str" cm="1">
        <f t="array" aca="1" ref="D200" ca="1">IFERROR(_xlfn.SINGLE(INDEX(Data!$A$1:C$1007,_xlfn.AGGREGATE(15,6,(OFFSET(Data!$A$1,0,MATCH(D$6,Data!$1:$1,0)-1,1000,1)=IF(D$7="","Yes",D$7))/(OFFSET(Data!$A$1,0,MATCH(D$6,Data!$1:$1,0)-1,1000,1)=IF(D$7="","Yes",D$7))*ROW(Data!$C$1:$C$1007),ROW(D200)-ROW(D$7)),1)),"")</f>
        <v/>
      </c>
      <c r="E200" s="43" t="str">
        <f ca="1">IF(F200="","",IF(INDEX(Data!$BR:$BR,MATCH(F200,Data!$A:$A,0),1)=0,"",INDEX(Data!$BR:$BR,MATCH(F200,Data!$A:$A,0),1)))</f>
        <v/>
      </c>
      <c r="F200" s="43" t="str" cm="1">
        <f t="array" aca="1" ref="F200" ca="1">IFERROR(_xlfn.SINGLE(INDEX(Data!$A$1:E$1009,_xlfn.AGGREGATE(15,6,(OFFSET(Data!$A$1,0,MATCH(F$6,Data!$1:$1,0)-1,1000,1)=IF(F$7="","Yes",F$7))/(OFFSET(Data!$A$1,0,MATCH(F$6,Data!$1:$1,0)-1,1000,1)=IF(F$7="","Yes",F$7))*ROW(Data!$C$1:$C$1009),ROW(F200)-ROW(F$7)),1)),"")</f>
        <v/>
      </c>
      <c r="G200" s="43" t="str">
        <f ca="1">IF(H200="","",IF(INDEX(Data!$BR:$BR,MATCH(H200,Data!$A:$A,0),1)=0,"",INDEX(Data!$BR:$BR,MATCH(H200,Data!$A:$A,0),1)))</f>
        <v/>
      </c>
      <c r="H200" s="43" t="str" cm="1">
        <f t="array" aca="1" ref="H200" ca="1">IFERROR(_xlfn.SINGLE(INDEX(Data!$A$1:G$1009,_xlfn.AGGREGATE(15,6,(OFFSET(Data!$A$1,0,MATCH(H$6,Data!$1:$1,0)-1,1000,1)=IF(H$7="","Yes",H$7))/(OFFSET(Data!$A$1,0,MATCH(H$6,Data!$1:$1,0)-1,1000,1)=IF(H$7="","Yes",H$7))*ROW(Data!$C$1:$C$1009),ROW(H200)-ROW(H$7)),1)),"")</f>
        <v/>
      </c>
      <c r="I200" s="43" t="str">
        <f ca="1">IF(J200="","",IF(INDEX(Data!$BR:$BR,MATCH(J200,Data!$A:$A,0),1)=0,"",INDEX(Data!$BR:$BR,MATCH(J200,Data!$A:$A,0),1)))</f>
        <v/>
      </c>
      <c r="J200" s="43" t="str" cm="1">
        <f t="array" aca="1" ref="J200" ca="1">IFERROR(_xlfn.SINGLE(INDEX(Data!$A$1:J$1009,_xlfn.AGGREGATE(15,6,(OFFSET(Data!$A$1,0,MATCH(J$6,Data!$1:$1,0)-1,1000,1)=IF(J$7="","Yes",J$7))/(OFFSET(Data!$A$1,0,MATCH(J$6,Data!$1:$1,0)-1,1000,1)=IF(J$7="","Yes",J$7))*ROW(Data!$C$1:$C$1009),ROW(J200)-ROW(J$7)),1)),"")</f>
        <v/>
      </c>
      <c r="K200" s="43" t="str">
        <f ca="1">IF(L200="","",IF(INDEX(Data!$BR:$BR,MATCH(L200,Data!$A:$A,0),1)=0,"",INDEX(Data!$BR:$BR,MATCH(L200,Data!$A:$A,0),1)))</f>
        <v/>
      </c>
      <c r="L200" s="43" t="str" cm="1">
        <f t="array" aca="1" ref="L200" ca="1">IFERROR(_xlfn.SINGLE(INDEX(Data!$A$1:L$1009,_xlfn.AGGREGATE(15,6,(OFFSET(Data!$A$1,0,MATCH(L$6,Data!$1:$1,0)-1,1000,1)=IF(L$7="","Yes",L$7))/(OFFSET(Data!$A$1,0,MATCH(L$6,Data!$1:$1,0)-1,1000,1)=IF(L$7="","Yes",L$7))*ROW(Data!$C$1:$C$1009),ROW(L200)-ROW(L$7)),1)),"")</f>
        <v/>
      </c>
      <c r="M200" s="43" t="str">
        <f ca="1">IF(N200="","",IF(INDEX(Data!$BR:$BR,MATCH(N200,Data!$A:$A,0),1)=0,"",INDEX(Data!$BR:$BR,MATCH(N200,Data!$A:$A,0),1)))</f>
        <v/>
      </c>
      <c r="N200" s="43" t="str" cm="1">
        <f t="array" aca="1" ref="N200" ca="1">IFERROR(_xlfn.SINGLE(INDEX(Data!$A$1:N$1009,_xlfn.AGGREGATE(15,6,(OFFSET(Data!$A$1,0,MATCH(N$6,Data!$1:$1,0)-1,1000,1)=IF(N$7="","Yes",N$7))/(OFFSET(Data!$A$1,0,MATCH(N$6,Data!$1:$1,0)-1,1000,1)=IF(N$7="","Yes",N$7))*ROW(Data!$C$1:$C$1009),ROW(N200)-ROW(N$7)),1)),"")</f>
        <v/>
      </c>
      <c r="O200" s="43" t="str">
        <f ca="1">IF(P200="","",IF(INDEX(Data!$BR:$BR,MATCH(P200,Data!$A:$A,0),1)=0,"",INDEX(Data!$BR:$BR,MATCH(P200,Data!$A:$A,0),1)))</f>
        <v/>
      </c>
      <c r="P200" s="43" t="str" cm="1">
        <f t="array" aca="1" ref="P200" ca="1">IFERROR(_xlfn.SINGLE(INDEX(Data!$A$1:Q$1009,_xlfn.AGGREGATE(15,6,(OFFSET(Data!$A$1,0,MATCH(P$6,Data!$1:$1,0)-1,1000,1)=IF(P$7="","Yes",P$7))/(OFFSET(Data!$A$1,0,MATCH(P$6,Data!$1:$1,0)-1,1000,1)=IF(P$7="","Yes",P$7))*ROW(Data!$C$1:$C$1009),ROW(P200)-ROW(P$7)),1)),"")</f>
        <v/>
      </c>
      <c r="Q200" s="43" t="str">
        <f ca="1">IF(R200="","",IF(INDEX(Data!$BR:$BR,MATCH(R200,Data!$A:$A,0),1)=0,"",INDEX(Data!$BR:$BR,MATCH(R200,Data!$A:$A,0),1)))</f>
        <v/>
      </c>
      <c r="R200" s="43" t="str" cm="1">
        <f t="array" aca="1" ref="R200" ca="1">IFERROR(_xlfn.SINGLE(INDEX(Data!$A$1:R$1009,_xlfn.AGGREGATE(15,6,(OFFSET(Data!$A$1,0,MATCH(R$6,Data!$1:$1,0)-1,1000,1)=IF(R$7="","Yes",R$7))/(OFFSET(Data!$A$1,0,MATCH(R$6,Data!$1:$1,0)-1,1000,1)=IF(R$7="","Yes",R$7))*ROW(Data!$C$1:$C$1009),ROW(R200)-ROW(R$7)),1)),"")</f>
        <v/>
      </c>
      <c r="S200" s="43" t="str">
        <f ca="1">IF(T200="","",IF(INDEX(Data!$BR:$BR,MATCH(T200,Data!$A:$A,0),1)=0,"",INDEX(Data!$BR:$BR,MATCH(T200,Data!$A:$A,0),1)))</f>
        <v/>
      </c>
      <c r="T200" s="43" t="str" cm="1">
        <f t="array" aca="1" ref="T200" ca="1">IFERROR(_xlfn.SINGLE(INDEX(Data!$A$1:S$1009,_xlfn.AGGREGATE(15,6,(OFFSET(Data!$A$1,0,MATCH(T$6,Data!$1:$1,0)-1,1000,1)=IF(T$7="","Yes",T$7))/(OFFSET(Data!$A$1,0,MATCH(T$6,Data!$1:$1,0)-1,1000,1)=IF(T$7="","Yes",T$7))*ROW(Data!$C$1:$C$1009),ROW(T200)-ROW(T$7)),1)),"")</f>
        <v/>
      </c>
      <c r="U200" s="43" t="str">
        <f ca="1">IF(V200="","",IF(INDEX(Data!$BR:$BR,MATCH(V200,Data!$A:$A,0),1)=0,"",INDEX(Data!$BR:$BR,MATCH(V200,Data!$A:$A,0),1)))</f>
        <v/>
      </c>
      <c r="V200" s="43" t="str" cm="1">
        <f t="array" aca="1" ref="V200" ca="1">IFERROR(_xlfn.SINGLE(INDEX(Data!$A$1:T$1009,_xlfn.AGGREGATE(15,6,(OFFSET(Data!$A$1,0,MATCH(V$6,Data!$1:$1,0)-1,1000,1)=IF(V$7="","Yes",V$7))/(OFFSET(Data!$A$1,0,MATCH(V$6,Data!$1:$1,0)-1,1000,1)=IF(V$7="","Yes",V$7))*ROW(Data!$C$1:$C$1009),ROW(V200)-ROW(V$7)),1)),"")</f>
        <v/>
      </c>
      <c r="W200" s="43" t="str">
        <f ca="1">IF(X200="","",IF(INDEX(Data!$BR:$BR,MATCH(X200,Data!$A:$A,0),1)=0,"",INDEX(Data!$BR:$BR,MATCH(X200,Data!$A:$A,0),1)))</f>
        <v/>
      </c>
      <c r="X200" s="43" t="str" cm="1">
        <f t="array" aca="1" ref="X200" ca="1">IFERROR(_xlfn.SINGLE(INDEX(Data!$A$1:Y$1009,_xlfn.AGGREGATE(15,6,(OFFSET(Data!$A$1,0,MATCH(X$6,Data!$1:$1,0)-1,1000,1)=IF(X$7="","Yes",X$7))/(OFFSET(Data!$A$1,0,MATCH(X$6,Data!$1:$1,0)-1,1000,1)=IF(X$7="","Yes",X$7))*ROW(Data!$C$1:$C$1009),ROW(X200)-ROW(X$7)),1)),"")</f>
        <v/>
      </c>
      <c r="Y200" s="43" t="str">
        <f ca="1">IF(Z200="","",IF(INDEX(Data!$BR:$BR,MATCH(Z200,Data!$A:$A,0),1)=0,"",INDEX(Data!$BR:$BR,MATCH(Z200,Data!$A:$A,0),1)))</f>
        <v/>
      </c>
      <c r="Z200" s="43" t="str" cm="1">
        <f t="array" aca="1" ref="Z200" ca="1">IFERROR(_xlfn.SINGLE(INDEX(Data!$A$1:AA$1009,_xlfn.AGGREGATE(15,6,(OFFSET(Data!$A$1,0,MATCH(Z$6,Data!$1:$1,0)-1,1000,1)=IF(Z$7="","Yes",Z$7))/(OFFSET(Data!$A$1,0,MATCH(Z$6,Data!$1:$1,0)-1,1000,1)=IF(Z$7="","Yes",Z$7))*ROW(Data!$C$1:$C$1009),ROW(Z200)-ROW(Z$7)),1)),"")</f>
        <v/>
      </c>
      <c r="AA200" s="43" t="str">
        <f ca="1">IF(AB200="","",IF(INDEX(Data!$BR:$BR,MATCH(AB200,Data!$A:$A,0),1)=0,"",INDEX(Data!$BR:$BR,MATCH(AB200,Data!$A:$A,0),1)))</f>
        <v/>
      </c>
      <c r="AB200" s="43" t="str" cm="1">
        <f t="array" aca="1" ref="AB200" ca="1">IFERROR(_xlfn.SINGLE(INDEX(Data!$A$1:AC$1009,_xlfn.AGGREGATE(15,6,(OFFSET(Data!$A$1,0,MATCH(AB$6,Data!$1:$1,0)-1,1000,1)=IF(AB$7="","Yes",AB$7))/(OFFSET(Data!$A$1,0,MATCH(AB$6,Data!$1:$1,0)-1,1000,1)=IF(AB$7="","Yes",AB$7))*ROW(Data!$C$1:$C$1009),ROW(AB200)-ROW(AB$7)),1)),"")</f>
        <v/>
      </c>
      <c r="AC200" s="43" t="str">
        <f ca="1">IF(AD200="","",IF(INDEX(Data!$BR:$BR,MATCH(AD200,Data!$A:$A,0),1)=0,"",INDEX(Data!$BR:$BR,MATCH(AD200,Data!$A:$A,0),1)))</f>
        <v/>
      </c>
      <c r="AD200" s="43" t="str" cm="1">
        <f t="array" aca="1" ref="AD200" ca="1">IFERROR(_xlfn.SINGLE(INDEX(Data!$A$1:AE$1009,_xlfn.AGGREGATE(15,6,(OFFSET(Data!$A$1,0,MATCH(AD$6,Data!$1:$1,0)-1,1000,1)=IF(AD$7="","Yes",AD$7))/(OFFSET(Data!$A$1,0,MATCH(AD$6,Data!$1:$1,0)-1,1000,1)=IF(AD$7="","Yes",AD$7))*ROW(Data!$C$1:$C$1009),ROW(AD200)-ROW(AD$7)),1)),"")</f>
        <v/>
      </c>
      <c r="AE200" s="43" t="str">
        <f ca="1">IF(AF200="","",IF(INDEX(Data!$BR:$BR,MATCH(AF200,Data!$A:$A,0),1)=0,"",INDEX(Data!$BR:$BR,MATCH(AF200,Data!$A:$A,0),1)))</f>
        <v/>
      </c>
      <c r="AF200" s="43" t="str" cm="1">
        <f t="array" aca="1" ref="AF200" ca="1">IFERROR(_xlfn.SINGLE(INDEX(Data!$A$1:AM$1009,_xlfn.AGGREGATE(15,6,(OFFSET(Data!$A$1,0,MATCH(AF$6,Data!$1:$1,0)-1,1000,1)=IF(AF$7="","Yes",AF$7))/(OFFSET(Data!$A$1,0,MATCH(AF$6,Data!$1:$1,0)-1,1000,1)=IF(AF$7="","Yes",AF$7))*ROW(Data!$C$1:$C$1009),ROW(AF200)-ROW(AF$7)),1)),"")</f>
        <v/>
      </c>
      <c r="AG200" s="43" t="str">
        <f ca="1">IF(AH200="","",IF(INDEX(Data!$BR:$BR,MATCH(AH200,Data!$A:$A,0),1)=0,"",INDEX(Data!$BR:$BR,MATCH(AH200,Data!$A:$A,0),1)))</f>
        <v/>
      </c>
      <c r="AH200" s="43" t="str" cm="1">
        <f t="array" aca="1" ref="AH200" ca="1">IFERROR(_xlfn.SINGLE(INDEX(Data!$A$1:AO$1009,_xlfn.AGGREGATE(15,6,(OFFSET(Data!$A$1,0,MATCH(AH$6,Data!$1:$1,0)-1,1000,1)=IF(AH$7="","Yes",AH$7))/(OFFSET(Data!$A$1,0,MATCH(AH$6,Data!$1:$1,0)-1,1000,1)=IF(AH$7="","Yes",AH$7))*ROW(Data!$C$1:$C$1009),ROW(AH200)-ROW(AH$7)),1)),"")</f>
        <v/>
      </c>
      <c r="AI200" s="43" t="str">
        <f ca="1">IF(AJ200="","",IF(INDEX(Data!$BR:$BR,MATCH(AJ200,Data!$A:$A,0),1)=0,"",INDEX(Data!$BR:$BR,MATCH(AJ200,Data!$A:$A,0),1)))</f>
        <v/>
      </c>
      <c r="AJ200" s="43" t="str" cm="1">
        <f t="array" aca="1" ref="AJ200" ca="1">IFERROR(_xlfn.SINGLE(INDEX(Data!$A$1:AQ$1009,_xlfn.AGGREGATE(15,6,(OFFSET(Data!$A$1,0,MATCH(AJ$6,Data!$1:$1,0)-1,1000,1)=IF(AJ$7="","Yes",AJ$7))/(OFFSET(Data!$A$1,0,MATCH(AJ$6,Data!$1:$1,0)-1,1000,1)=IF(AJ$7="","Yes",AJ$7))*ROW(Data!$C$1:$C$1009),ROW(AJ200)-ROW(AJ$7)),1)),"")</f>
        <v/>
      </c>
      <c r="AK200" s="43" t="str">
        <f ca="1">IF(AL200="","",IF(INDEX(Data!$BR:$BR,MATCH(AL200,Data!$A:$A,0),1)=0,"",INDEX(Data!$BR:$BR,MATCH(AL200,Data!$A:$A,0),1)))</f>
        <v/>
      </c>
      <c r="AL200" s="43" t="str" cm="1">
        <f t="array" aca="1" ref="AL200" ca="1">IFERROR(_xlfn.SINGLE(INDEX(Data!$A$1:AS$1009,_xlfn.AGGREGATE(15,6,(OFFSET(Data!$A$1,0,MATCH(AL$6,Data!$1:$1,0)-1,1000,1)=IF(AL$7="","Yes",AL$7))/(OFFSET(Data!$A$1,0,MATCH(AL$6,Data!$1:$1,0)-1,1000,1)=IF(AL$7="","Yes",AL$7))*ROW(Data!$C$1:$C$1009),ROW(AL200)-ROW(AL$7)),1)),"")</f>
        <v/>
      </c>
      <c r="AM200" s="43" t="str">
        <f ca="1">IF(AN200="","",IF(INDEX(Data!$BR:$BR,MATCH(AN200,Data!$A:$A,0),1)=0,"",INDEX(Data!$BR:$BR,MATCH(AN200,Data!$A:$A,0),1)))</f>
        <v/>
      </c>
      <c r="AN200" s="43" t="str" cm="1">
        <f t="array" aca="1" ref="AN200" ca="1">IFERROR(_xlfn.SINGLE(INDEX(Data!$A$1:AU$1009,_xlfn.AGGREGATE(15,6,(OFFSET(Data!$A$1,0,MATCH(AN$6,Data!$1:$1,0)-1,1000,1)=IF(AN$7="","Yes",AN$7))/(OFFSET(Data!$A$1,0,MATCH(AN$6,Data!$1:$1,0)-1,1000,1)=IF(AN$7="","Yes",AN$7))*ROW(Data!$C$1:$C$1009),ROW(AN200)-ROW(AN$7)),1)),"")</f>
        <v/>
      </c>
    </row>
    <row r="201" spans="1:40" x14ac:dyDescent="0.4">
      <c r="A201" s="43" t="str">
        <f ca="1">IF(B201="","",IF(INDEX(Data!$BR:$BR,MATCH(B201,Data!$A:$A,0),1)=0,"",INDEX(Data!$BR:$BR,MATCH(B201,Data!$A:$A,0),1)))</f>
        <v/>
      </c>
      <c r="B201" s="43" t="str" cm="1">
        <f t="array" aca="1" ref="B201" ca="1">IFERROR(_xlfn.SINGLE(INDEX(Data!A$1:$A$1007,_xlfn.AGGREGATE(15,6,(OFFSET(Data!$A$1,0,MATCH(B$6,Data!$1:$1,0)-1,1000,1)=IF(B$7="","Yes",B$7))/(OFFSET(Data!$A$1,0,MATCH(B$6,Data!$1:$1,0)-1,1000,1)=IF(B$7="","Yes",B$7))*ROW(Data!$C$1:$C$1007),ROW(B201)-ROW(B$7)),1)),"")</f>
        <v/>
      </c>
      <c r="C201" s="43" t="str">
        <f ca="1">IF(D201="","",IF(INDEX(Data!$BR:$BR,MATCH(D201,Data!$A:$A,0),1)=0,"",INDEX(Data!$BR:$BR,MATCH(D201,Data!$A:$A,0),1)))</f>
        <v/>
      </c>
      <c r="D201" s="43" t="str" cm="1">
        <f t="array" aca="1" ref="D201" ca="1">IFERROR(_xlfn.SINGLE(INDEX(Data!$A$1:C$1007,_xlfn.AGGREGATE(15,6,(OFFSET(Data!$A$1,0,MATCH(D$6,Data!$1:$1,0)-1,1000,1)=IF(D$7="","Yes",D$7))/(OFFSET(Data!$A$1,0,MATCH(D$6,Data!$1:$1,0)-1,1000,1)=IF(D$7="","Yes",D$7))*ROW(Data!$C$1:$C$1007),ROW(D201)-ROW(D$7)),1)),"")</f>
        <v/>
      </c>
      <c r="E201" s="43" t="str">
        <f ca="1">IF(F201="","",IF(INDEX(Data!$BR:$BR,MATCH(F201,Data!$A:$A,0),1)=0,"",INDEX(Data!$BR:$BR,MATCH(F201,Data!$A:$A,0),1)))</f>
        <v/>
      </c>
      <c r="F201" s="43" t="str" cm="1">
        <f t="array" aca="1" ref="F201" ca="1">IFERROR(_xlfn.SINGLE(INDEX(Data!$A$1:E$1009,_xlfn.AGGREGATE(15,6,(OFFSET(Data!$A$1,0,MATCH(F$6,Data!$1:$1,0)-1,1000,1)=IF(F$7="","Yes",F$7))/(OFFSET(Data!$A$1,0,MATCH(F$6,Data!$1:$1,0)-1,1000,1)=IF(F$7="","Yes",F$7))*ROW(Data!$C$1:$C$1009),ROW(F201)-ROW(F$7)),1)),"")</f>
        <v/>
      </c>
      <c r="G201" s="43" t="str">
        <f ca="1">IF(H201="","",IF(INDEX(Data!$BR:$BR,MATCH(H201,Data!$A:$A,0),1)=0,"",INDEX(Data!$BR:$BR,MATCH(H201,Data!$A:$A,0),1)))</f>
        <v/>
      </c>
      <c r="H201" s="43" t="str" cm="1">
        <f t="array" aca="1" ref="H201" ca="1">IFERROR(_xlfn.SINGLE(INDEX(Data!$A$1:G$1009,_xlfn.AGGREGATE(15,6,(OFFSET(Data!$A$1,0,MATCH(H$6,Data!$1:$1,0)-1,1000,1)=IF(H$7="","Yes",H$7))/(OFFSET(Data!$A$1,0,MATCH(H$6,Data!$1:$1,0)-1,1000,1)=IF(H$7="","Yes",H$7))*ROW(Data!$C$1:$C$1009),ROW(H201)-ROW(H$7)),1)),"")</f>
        <v/>
      </c>
      <c r="I201" s="43" t="str">
        <f ca="1">IF(J201="","",IF(INDEX(Data!$BR:$BR,MATCH(J201,Data!$A:$A,0),1)=0,"",INDEX(Data!$BR:$BR,MATCH(J201,Data!$A:$A,0),1)))</f>
        <v/>
      </c>
      <c r="J201" s="43" t="str" cm="1">
        <f t="array" aca="1" ref="J201" ca="1">IFERROR(_xlfn.SINGLE(INDEX(Data!$A$1:J$1009,_xlfn.AGGREGATE(15,6,(OFFSET(Data!$A$1,0,MATCH(J$6,Data!$1:$1,0)-1,1000,1)=IF(J$7="","Yes",J$7))/(OFFSET(Data!$A$1,0,MATCH(J$6,Data!$1:$1,0)-1,1000,1)=IF(J$7="","Yes",J$7))*ROW(Data!$C$1:$C$1009),ROW(J201)-ROW(J$7)),1)),"")</f>
        <v/>
      </c>
      <c r="K201" s="43" t="str">
        <f ca="1">IF(L201="","",IF(INDEX(Data!$BR:$BR,MATCH(L201,Data!$A:$A,0),1)=0,"",INDEX(Data!$BR:$BR,MATCH(L201,Data!$A:$A,0),1)))</f>
        <v/>
      </c>
      <c r="L201" s="43" t="str" cm="1">
        <f t="array" aca="1" ref="L201" ca="1">IFERROR(_xlfn.SINGLE(INDEX(Data!$A$1:L$1009,_xlfn.AGGREGATE(15,6,(OFFSET(Data!$A$1,0,MATCH(L$6,Data!$1:$1,0)-1,1000,1)=IF(L$7="","Yes",L$7))/(OFFSET(Data!$A$1,0,MATCH(L$6,Data!$1:$1,0)-1,1000,1)=IF(L$7="","Yes",L$7))*ROW(Data!$C$1:$C$1009),ROW(L201)-ROW(L$7)),1)),"")</f>
        <v/>
      </c>
      <c r="M201" s="43" t="str">
        <f ca="1">IF(N201="","",IF(INDEX(Data!$BR:$BR,MATCH(N201,Data!$A:$A,0),1)=0,"",INDEX(Data!$BR:$BR,MATCH(N201,Data!$A:$A,0),1)))</f>
        <v/>
      </c>
      <c r="N201" s="43" t="str" cm="1">
        <f t="array" aca="1" ref="N201" ca="1">IFERROR(_xlfn.SINGLE(INDEX(Data!$A$1:N$1009,_xlfn.AGGREGATE(15,6,(OFFSET(Data!$A$1,0,MATCH(N$6,Data!$1:$1,0)-1,1000,1)=IF(N$7="","Yes",N$7))/(OFFSET(Data!$A$1,0,MATCH(N$6,Data!$1:$1,0)-1,1000,1)=IF(N$7="","Yes",N$7))*ROW(Data!$C$1:$C$1009),ROW(N201)-ROW(N$7)),1)),"")</f>
        <v/>
      </c>
      <c r="O201" s="43" t="str">
        <f ca="1">IF(P201="","",IF(INDEX(Data!$BR:$BR,MATCH(P201,Data!$A:$A,0),1)=0,"",INDEX(Data!$BR:$BR,MATCH(P201,Data!$A:$A,0),1)))</f>
        <v/>
      </c>
      <c r="P201" s="43" t="str" cm="1">
        <f t="array" aca="1" ref="P201" ca="1">IFERROR(_xlfn.SINGLE(INDEX(Data!$A$1:Q$1009,_xlfn.AGGREGATE(15,6,(OFFSET(Data!$A$1,0,MATCH(P$6,Data!$1:$1,0)-1,1000,1)=IF(P$7="","Yes",P$7))/(OFFSET(Data!$A$1,0,MATCH(P$6,Data!$1:$1,0)-1,1000,1)=IF(P$7="","Yes",P$7))*ROW(Data!$C$1:$C$1009),ROW(P201)-ROW(P$7)),1)),"")</f>
        <v/>
      </c>
      <c r="Q201" s="43" t="str">
        <f ca="1">IF(R201="","",IF(INDEX(Data!$BR:$BR,MATCH(R201,Data!$A:$A,0),1)=0,"",INDEX(Data!$BR:$BR,MATCH(R201,Data!$A:$A,0),1)))</f>
        <v/>
      </c>
      <c r="R201" s="43" t="str" cm="1">
        <f t="array" aca="1" ref="R201" ca="1">IFERROR(_xlfn.SINGLE(INDEX(Data!$A$1:R$1009,_xlfn.AGGREGATE(15,6,(OFFSET(Data!$A$1,0,MATCH(R$6,Data!$1:$1,0)-1,1000,1)=IF(R$7="","Yes",R$7))/(OFFSET(Data!$A$1,0,MATCH(R$6,Data!$1:$1,0)-1,1000,1)=IF(R$7="","Yes",R$7))*ROW(Data!$C$1:$C$1009),ROW(R201)-ROW(R$7)),1)),"")</f>
        <v/>
      </c>
      <c r="S201" s="43" t="str">
        <f ca="1">IF(T201="","",IF(INDEX(Data!$BR:$BR,MATCH(T201,Data!$A:$A,0),1)=0,"",INDEX(Data!$BR:$BR,MATCH(T201,Data!$A:$A,0),1)))</f>
        <v/>
      </c>
      <c r="T201" s="43" t="str" cm="1">
        <f t="array" aca="1" ref="T201" ca="1">IFERROR(_xlfn.SINGLE(INDEX(Data!$A$1:S$1009,_xlfn.AGGREGATE(15,6,(OFFSET(Data!$A$1,0,MATCH(T$6,Data!$1:$1,0)-1,1000,1)=IF(T$7="","Yes",T$7))/(OFFSET(Data!$A$1,0,MATCH(T$6,Data!$1:$1,0)-1,1000,1)=IF(T$7="","Yes",T$7))*ROW(Data!$C$1:$C$1009),ROW(T201)-ROW(T$7)),1)),"")</f>
        <v/>
      </c>
      <c r="U201" s="43" t="str">
        <f ca="1">IF(V201="","",IF(INDEX(Data!$BR:$BR,MATCH(V201,Data!$A:$A,0),1)=0,"",INDEX(Data!$BR:$BR,MATCH(V201,Data!$A:$A,0),1)))</f>
        <v/>
      </c>
      <c r="V201" s="43" t="str" cm="1">
        <f t="array" aca="1" ref="V201" ca="1">IFERROR(_xlfn.SINGLE(INDEX(Data!$A$1:T$1009,_xlfn.AGGREGATE(15,6,(OFFSET(Data!$A$1,0,MATCH(V$6,Data!$1:$1,0)-1,1000,1)=IF(V$7="","Yes",V$7))/(OFFSET(Data!$A$1,0,MATCH(V$6,Data!$1:$1,0)-1,1000,1)=IF(V$7="","Yes",V$7))*ROW(Data!$C$1:$C$1009),ROW(V201)-ROW(V$7)),1)),"")</f>
        <v/>
      </c>
      <c r="W201" s="43" t="str">
        <f ca="1">IF(X201="","",IF(INDEX(Data!$BR:$BR,MATCH(X201,Data!$A:$A,0),1)=0,"",INDEX(Data!$BR:$BR,MATCH(X201,Data!$A:$A,0),1)))</f>
        <v/>
      </c>
      <c r="X201" s="43" t="str" cm="1">
        <f t="array" aca="1" ref="X201" ca="1">IFERROR(_xlfn.SINGLE(INDEX(Data!$A$1:Y$1009,_xlfn.AGGREGATE(15,6,(OFFSET(Data!$A$1,0,MATCH(X$6,Data!$1:$1,0)-1,1000,1)=IF(X$7="","Yes",X$7))/(OFFSET(Data!$A$1,0,MATCH(X$6,Data!$1:$1,0)-1,1000,1)=IF(X$7="","Yes",X$7))*ROW(Data!$C$1:$C$1009),ROW(X201)-ROW(X$7)),1)),"")</f>
        <v/>
      </c>
      <c r="Y201" s="43" t="str">
        <f ca="1">IF(Z201="","",IF(INDEX(Data!$BR:$BR,MATCH(Z201,Data!$A:$A,0),1)=0,"",INDEX(Data!$BR:$BR,MATCH(Z201,Data!$A:$A,0),1)))</f>
        <v/>
      </c>
      <c r="Z201" s="43" t="str" cm="1">
        <f t="array" aca="1" ref="Z201" ca="1">IFERROR(_xlfn.SINGLE(INDEX(Data!$A$1:AA$1009,_xlfn.AGGREGATE(15,6,(OFFSET(Data!$A$1,0,MATCH(Z$6,Data!$1:$1,0)-1,1000,1)=IF(Z$7="","Yes",Z$7))/(OFFSET(Data!$A$1,0,MATCH(Z$6,Data!$1:$1,0)-1,1000,1)=IF(Z$7="","Yes",Z$7))*ROW(Data!$C$1:$C$1009),ROW(Z201)-ROW(Z$7)),1)),"")</f>
        <v/>
      </c>
      <c r="AA201" s="43" t="str">
        <f ca="1">IF(AB201="","",IF(INDEX(Data!$BR:$BR,MATCH(AB201,Data!$A:$A,0),1)=0,"",INDEX(Data!$BR:$BR,MATCH(AB201,Data!$A:$A,0),1)))</f>
        <v/>
      </c>
      <c r="AB201" s="43" t="str" cm="1">
        <f t="array" aca="1" ref="AB201" ca="1">IFERROR(_xlfn.SINGLE(INDEX(Data!$A$1:AC$1009,_xlfn.AGGREGATE(15,6,(OFFSET(Data!$A$1,0,MATCH(AB$6,Data!$1:$1,0)-1,1000,1)=IF(AB$7="","Yes",AB$7))/(OFFSET(Data!$A$1,0,MATCH(AB$6,Data!$1:$1,0)-1,1000,1)=IF(AB$7="","Yes",AB$7))*ROW(Data!$C$1:$C$1009),ROW(AB201)-ROW(AB$7)),1)),"")</f>
        <v/>
      </c>
      <c r="AC201" s="43" t="str">
        <f ca="1">IF(AD201="","",IF(INDEX(Data!$BR:$BR,MATCH(AD201,Data!$A:$A,0),1)=0,"",INDEX(Data!$BR:$BR,MATCH(AD201,Data!$A:$A,0),1)))</f>
        <v/>
      </c>
      <c r="AD201" s="43" t="str" cm="1">
        <f t="array" aca="1" ref="AD201" ca="1">IFERROR(_xlfn.SINGLE(INDEX(Data!$A$1:AE$1009,_xlfn.AGGREGATE(15,6,(OFFSET(Data!$A$1,0,MATCH(AD$6,Data!$1:$1,0)-1,1000,1)=IF(AD$7="","Yes",AD$7))/(OFFSET(Data!$A$1,0,MATCH(AD$6,Data!$1:$1,0)-1,1000,1)=IF(AD$7="","Yes",AD$7))*ROW(Data!$C$1:$C$1009),ROW(AD201)-ROW(AD$7)),1)),"")</f>
        <v/>
      </c>
      <c r="AE201" s="43" t="str">
        <f ca="1">IF(AF201="","",IF(INDEX(Data!$BR:$BR,MATCH(AF201,Data!$A:$A,0),1)=0,"",INDEX(Data!$BR:$BR,MATCH(AF201,Data!$A:$A,0),1)))</f>
        <v/>
      </c>
      <c r="AF201" s="43" t="str" cm="1">
        <f t="array" aca="1" ref="AF201" ca="1">IFERROR(_xlfn.SINGLE(INDEX(Data!$A$1:AM$1009,_xlfn.AGGREGATE(15,6,(OFFSET(Data!$A$1,0,MATCH(AF$6,Data!$1:$1,0)-1,1000,1)=IF(AF$7="","Yes",AF$7))/(OFFSET(Data!$A$1,0,MATCH(AF$6,Data!$1:$1,0)-1,1000,1)=IF(AF$7="","Yes",AF$7))*ROW(Data!$C$1:$C$1009),ROW(AF201)-ROW(AF$7)),1)),"")</f>
        <v/>
      </c>
      <c r="AG201" s="43" t="str">
        <f ca="1">IF(AH201="","",IF(INDEX(Data!$BR:$BR,MATCH(AH201,Data!$A:$A,0),1)=0,"",INDEX(Data!$BR:$BR,MATCH(AH201,Data!$A:$A,0),1)))</f>
        <v/>
      </c>
      <c r="AH201" s="43" t="str" cm="1">
        <f t="array" aca="1" ref="AH201" ca="1">IFERROR(_xlfn.SINGLE(INDEX(Data!$A$1:AO$1009,_xlfn.AGGREGATE(15,6,(OFFSET(Data!$A$1,0,MATCH(AH$6,Data!$1:$1,0)-1,1000,1)=IF(AH$7="","Yes",AH$7))/(OFFSET(Data!$A$1,0,MATCH(AH$6,Data!$1:$1,0)-1,1000,1)=IF(AH$7="","Yes",AH$7))*ROW(Data!$C$1:$C$1009),ROW(AH201)-ROW(AH$7)),1)),"")</f>
        <v/>
      </c>
      <c r="AI201" s="43" t="str">
        <f ca="1">IF(AJ201="","",IF(INDEX(Data!$BR:$BR,MATCH(AJ201,Data!$A:$A,0),1)=0,"",INDEX(Data!$BR:$BR,MATCH(AJ201,Data!$A:$A,0),1)))</f>
        <v/>
      </c>
      <c r="AJ201" s="43" t="str" cm="1">
        <f t="array" aca="1" ref="AJ201" ca="1">IFERROR(_xlfn.SINGLE(INDEX(Data!$A$1:AQ$1009,_xlfn.AGGREGATE(15,6,(OFFSET(Data!$A$1,0,MATCH(AJ$6,Data!$1:$1,0)-1,1000,1)=IF(AJ$7="","Yes",AJ$7))/(OFFSET(Data!$A$1,0,MATCH(AJ$6,Data!$1:$1,0)-1,1000,1)=IF(AJ$7="","Yes",AJ$7))*ROW(Data!$C$1:$C$1009),ROW(AJ201)-ROW(AJ$7)),1)),"")</f>
        <v/>
      </c>
      <c r="AK201" s="43" t="str">
        <f ca="1">IF(AL201="","",IF(INDEX(Data!$BR:$BR,MATCH(AL201,Data!$A:$A,0),1)=0,"",INDEX(Data!$BR:$BR,MATCH(AL201,Data!$A:$A,0),1)))</f>
        <v/>
      </c>
      <c r="AL201" s="43" t="str" cm="1">
        <f t="array" aca="1" ref="AL201" ca="1">IFERROR(_xlfn.SINGLE(INDEX(Data!$A$1:AS$1009,_xlfn.AGGREGATE(15,6,(OFFSET(Data!$A$1,0,MATCH(AL$6,Data!$1:$1,0)-1,1000,1)=IF(AL$7="","Yes",AL$7))/(OFFSET(Data!$A$1,0,MATCH(AL$6,Data!$1:$1,0)-1,1000,1)=IF(AL$7="","Yes",AL$7))*ROW(Data!$C$1:$C$1009),ROW(AL201)-ROW(AL$7)),1)),"")</f>
        <v/>
      </c>
      <c r="AM201" s="43" t="str">
        <f ca="1">IF(AN201="","",IF(INDEX(Data!$BR:$BR,MATCH(AN201,Data!$A:$A,0),1)=0,"",INDEX(Data!$BR:$BR,MATCH(AN201,Data!$A:$A,0),1)))</f>
        <v/>
      </c>
      <c r="AN201" s="43" t="str" cm="1">
        <f t="array" aca="1" ref="AN201" ca="1">IFERROR(_xlfn.SINGLE(INDEX(Data!$A$1:AU$1009,_xlfn.AGGREGATE(15,6,(OFFSET(Data!$A$1,0,MATCH(AN$6,Data!$1:$1,0)-1,1000,1)=IF(AN$7="","Yes",AN$7))/(OFFSET(Data!$A$1,0,MATCH(AN$6,Data!$1:$1,0)-1,1000,1)=IF(AN$7="","Yes",AN$7))*ROW(Data!$C$1:$C$1009),ROW(AN201)-ROW(AN$7)),1)),"")</f>
        <v/>
      </c>
    </row>
    <row r="202" spans="1:40" x14ac:dyDescent="0.4">
      <c r="A202" s="43" t="str">
        <f ca="1">IF(B202="","",IF(INDEX(Data!$BR:$BR,MATCH(B202,Data!$A:$A,0),1)=0,"",INDEX(Data!$BR:$BR,MATCH(B202,Data!$A:$A,0),1)))</f>
        <v/>
      </c>
      <c r="B202" s="43" t="str" cm="1">
        <f t="array" aca="1" ref="B202" ca="1">IFERROR(_xlfn.SINGLE(INDEX(Data!A$1:$A$1007,_xlfn.AGGREGATE(15,6,(OFFSET(Data!$A$1,0,MATCH(B$6,Data!$1:$1,0)-1,1000,1)=IF(B$7="","Yes",B$7))/(OFFSET(Data!$A$1,0,MATCH(B$6,Data!$1:$1,0)-1,1000,1)=IF(B$7="","Yes",B$7))*ROW(Data!$C$1:$C$1007),ROW(B202)-ROW(B$7)),1)),"")</f>
        <v/>
      </c>
      <c r="C202" s="43" t="str">
        <f ca="1">IF(D202="","",IF(INDEX(Data!$BR:$BR,MATCH(D202,Data!$A:$A,0),1)=0,"",INDEX(Data!$BR:$BR,MATCH(D202,Data!$A:$A,0),1)))</f>
        <v/>
      </c>
      <c r="D202" s="43" t="str" cm="1">
        <f t="array" aca="1" ref="D202" ca="1">IFERROR(_xlfn.SINGLE(INDEX(Data!$A$1:C$1007,_xlfn.AGGREGATE(15,6,(OFFSET(Data!$A$1,0,MATCH(D$6,Data!$1:$1,0)-1,1000,1)=IF(D$7="","Yes",D$7))/(OFFSET(Data!$A$1,0,MATCH(D$6,Data!$1:$1,0)-1,1000,1)=IF(D$7="","Yes",D$7))*ROW(Data!$C$1:$C$1007),ROW(D202)-ROW(D$7)),1)),"")</f>
        <v/>
      </c>
      <c r="E202" s="43" t="str">
        <f ca="1">IF(F202="","",IF(INDEX(Data!$BR:$BR,MATCH(F202,Data!$A:$A,0),1)=0,"",INDEX(Data!$BR:$BR,MATCH(F202,Data!$A:$A,0),1)))</f>
        <v/>
      </c>
      <c r="F202" s="43" t="str" cm="1">
        <f t="array" aca="1" ref="F202" ca="1">IFERROR(_xlfn.SINGLE(INDEX(Data!$A$1:E$1009,_xlfn.AGGREGATE(15,6,(OFFSET(Data!$A$1,0,MATCH(F$6,Data!$1:$1,0)-1,1000,1)=IF(F$7="","Yes",F$7))/(OFFSET(Data!$A$1,0,MATCH(F$6,Data!$1:$1,0)-1,1000,1)=IF(F$7="","Yes",F$7))*ROW(Data!$C$1:$C$1009),ROW(F202)-ROW(F$7)),1)),"")</f>
        <v/>
      </c>
      <c r="G202" s="43" t="str">
        <f ca="1">IF(H202="","",IF(INDEX(Data!$BR:$BR,MATCH(H202,Data!$A:$A,0),1)=0,"",INDEX(Data!$BR:$BR,MATCH(H202,Data!$A:$A,0),1)))</f>
        <v/>
      </c>
      <c r="H202" s="43" t="str" cm="1">
        <f t="array" aca="1" ref="H202" ca="1">IFERROR(_xlfn.SINGLE(INDEX(Data!$A$1:G$1009,_xlfn.AGGREGATE(15,6,(OFFSET(Data!$A$1,0,MATCH(H$6,Data!$1:$1,0)-1,1000,1)=IF(H$7="","Yes",H$7))/(OFFSET(Data!$A$1,0,MATCH(H$6,Data!$1:$1,0)-1,1000,1)=IF(H$7="","Yes",H$7))*ROW(Data!$C$1:$C$1009),ROW(H202)-ROW(H$7)),1)),"")</f>
        <v/>
      </c>
      <c r="I202" s="43" t="str">
        <f ca="1">IF(J202="","",IF(INDEX(Data!$BR:$BR,MATCH(J202,Data!$A:$A,0),1)=0,"",INDEX(Data!$BR:$BR,MATCH(J202,Data!$A:$A,0),1)))</f>
        <v/>
      </c>
      <c r="J202" s="43" t="str" cm="1">
        <f t="array" aca="1" ref="J202" ca="1">IFERROR(_xlfn.SINGLE(INDEX(Data!$A$1:J$1009,_xlfn.AGGREGATE(15,6,(OFFSET(Data!$A$1,0,MATCH(J$6,Data!$1:$1,0)-1,1000,1)=IF(J$7="","Yes",J$7))/(OFFSET(Data!$A$1,0,MATCH(J$6,Data!$1:$1,0)-1,1000,1)=IF(J$7="","Yes",J$7))*ROW(Data!$C$1:$C$1009),ROW(J202)-ROW(J$7)),1)),"")</f>
        <v/>
      </c>
      <c r="K202" s="43" t="str">
        <f ca="1">IF(L202="","",IF(INDEX(Data!$BR:$BR,MATCH(L202,Data!$A:$A,0),1)=0,"",INDEX(Data!$BR:$BR,MATCH(L202,Data!$A:$A,0),1)))</f>
        <v/>
      </c>
      <c r="L202" s="43" t="str" cm="1">
        <f t="array" aca="1" ref="L202" ca="1">IFERROR(_xlfn.SINGLE(INDEX(Data!$A$1:L$1009,_xlfn.AGGREGATE(15,6,(OFFSET(Data!$A$1,0,MATCH(L$6,Data!$1:$1,0)-1,1000,1)=IF(L$7="","Yes",L$7))/(OFFSET(Data!$A$1,0,MATCH(L$6,Data!$1:$1,0)-1,1000,1)=IF(L$7="","Yes",L$7))*ROW(Data!$C$1:$C$1009),ROW(L202)-ROW(L$7)),1)),"")</f>
        <v/>
      </c>
      <c r="M202" s="43" t="str">
        <f ca="1">IF(N202="","",IF(INDEX(Data!$BR:$BR,MATCH(N202,Data!$A:$A,0),1)=0,"",INDEX(Data!$BR:$BR,MATCH(N202,Data!$A:$A,0),1)))</f>
        <v/>
      </c>
      <c r="N202" s="43" t="str" cm="1">
        <f t="array" aca="1" ref="N202" ca="1">IFERROR(_xlfn.SINGLE(INDEX(Data!$A$1:N$1009,_xlfn.AGGREGATE(15,6,(OFFSET(Data!$A$1,0,MATCH(N$6,Data!$1:$1,0)-1,1000,1)=IF(N$7="","Yes",N$7))/(OFFSET(Data!$A$1,0,MATCH(N$6,Data!$1:$1,0)-1,1000,1)=IF(N$7="","Yes",N$7))*ROW(Data!$C$1:$C$1009),ROW(N202)-ROW(N$7)),1)),"")</f>
        <v/>
      </c>
      <c r="O202" s="43" t="str">
        <f ca="1">IF(P202="","",IF(INDEX(Data!$BR:$BR,MATCH(P202,Data!$A:$A,0),1)=0,"",INDEX(Data!$BR:$BR,MATCH(P202,Data!$A:$A,0),1)))</f>
        <v/>
      </c>
      <c r="P202" s="43" t="str" cm="1">
        <f t="array" aca="1" ref="P202" ca="1">IFERROR(_xlfn.SINGLE(INDEX(Data!$A$1:Q$1009,_xlfn.AGGREGATE(15,6,(OFFSET(Data!$A$1,0,MATCH(P$6,Data!$1:$1,0)-1,1000,1)=IF(P$7="","Yes",P$7))/(OFFSET(Data!$A$1,0,MATCH(P$6,Data!$1:$1,0)-1,1000,1)=IF(P$7="","Yes",P$7))*ROW(Data!$C$1:$C$1009),ROW(P202)-ROW(P$7)),1)),"")</f>
        <v/>
      </c>
      <c r="Q202" s="43" t="str">
        <f ca="1">IF(R202="","",IF(INDEX(Data!$BR:$BR,MATCH(R202,Data!$A:$A,0),1)=0,"",INDEX(Data!$BR:$BR,MATCH(R202,Data!$A:$A,0),1)))</f>
        <v/>
      </c>
      <c r="R202" s="43" t="str" cm="1">
        <f t="array" aca="1" ref="R202" ca="1">IFERROR(_xlfn.SINGLE(INDEX(Data!$A$1:R$1009,_xlfn.AGGREGATE(15,6,(OFFSET(Data!$A$1,0,MATCH(R$6,Data!$1:$1,0)-1,1000,1)=IF(R$7="","Yes",R$7))/(OFFSET(Data!$A$1,0,MATCH(R$6,Data!$1:$1,0)-1,1000,1)=IF(R$7="","Yes",R$7))*ROW(Data!$C$1:$C$1009),ROW(R202)-ROW(R$7)),1)),"")</f>
        <v/>
      </c>
      <c r="S202" s="43" t="str">
        <f ca="1">IF(T202="","",IF(INDEX(Data!$BR:$BR,MATCH(T202,Data!$A:$A,0),1)=0,"",INDEX(Data!$BR:$BR,MATCH(T202,Data!$A:$A,0),1)))</f>
        <v/>
      </c>
      <c r="T202" s="43" t="str" cm="1">
        <f t="array" aca="1" ref="T202" ca="1">IFERROR(_xlfn.SINGLE(INDEX(Data!$A$1:S$1009,_xlfn.AGGREGATE(15,6,(OFFSET(Data!$A$1,0,MATCH(T$6,Data!$1:$1,0)-1,1000,1)=IF(T$7="","Yes",T$7))/(OFFSET(Data!$A$1,0,MATCH(T$6,Data!$1:$1,0)-1,1000,1)=IF(T$7="","Yes",T$7))*ROW(Data!$C$1:$C$1009),ROW(T202)-ROW(T$7)),1)),"")</f>
        <v/>
      </c>
      <c r="U202" s="43" t="str">
        <f ca="1">IF(V202="","",IF(INDEX(Data!$BR:$BR,MATCH(V202,Data!$A:$A,0),1)=0,"",INDEX(Data!$BR:$BR,MATCH(V202,Data!$A:$A,0),1)))</f>
        <v/>
      </c>
      <c r="V202" s="43" t="str" cm="1">
        <f t="array" aca="1" ref="V202" ca="1">IFERROR(_xlfn.SINGLE(INDEX(Data!$A$1:T$1009,_xlfn.AGGREGATE(15,6,(OFFSET(Data!$A$1,0,MATCH(V$6,Data!$1:$1,0)-1,1000,1)=IF(V$7="","Yes",V$7))/(OFFSET(Data!$A$1,0,MATCH(V$6,Data!$1:$1,0)-1,1000,1)=IF(V$7="","Yes",V$7))*ROW(Data!$C$1:$C$1009),ROW(V202)-ROW(V$7)),1)),"")</f>
        <v/>
      </c>
      <c r="W202" s="43" t="str">
        <f ca="1">IF(X202="","",IF(INDEX(Data!$BR:$BR,MATCH(X202,Data!$A:$A,0),1)=0,"",INDEX(Data!$BR:$BR,MATCH(X202,Data!$A:$A,0),1)))</f>
        <v/>
      </c>
      <c r="X202" s="43" t="str" cm="1">
        <f t="array" aca="1" ref="X202" ca="1">IFERROR(_xlfn.SINGLE(INDEX(Data!$A$1:Y$1009,_xlfn.AGGREGATE(15,6,(OFFSET(Data!$A$1,0,MATCH(X$6,Data!$1:$1,0)-1,1000,1)=IF(X$7="","Yes",X$7))/(OFFSET(Data!$A$1,0,MATCH(X$6,Data!$1:$1,0)-1,1000,1)=IF(X$7="","Yes",X$7))*ROW(Data!$C$1:$C$1009),ROW(X202)-ROW(X$7)),1)),"")</f>
        <v/>
      </c>
      <c r="Y202" s="43" t="str">
        <f ca="1">IF(Z202="","",IF(INDEX(Data!$BR:$BR,MATCH(Z202,Data!$A:$A,0),1)=0,"",INDEX(Data!$BR:$BR,MATCH(Z202,Data!$A:$A,0),1)))</f>
        <v/>
      </c>
      <c r="Z202" s="43" t="str" cm="1">
        <f t="array" aca="1" ref="Z202" ca="1">IFERROR(_xlfn.SINGLE(INDEX(Data!$A$1:AA$1009,_xlfn.AGGREGATE(15,6,(OFFSET(Data!$A$1,0,MATCH(Z$6,Data!$1:$1,0)-1,1000,1)=IF(Z$7="","Yes",Z$7))/(OFFSET(Data!$A$1,0,MATCH(Z$6,Data!$1:$1,0)-1,1000,1)=IF(Z$7="","Yes",Z$7))*ROW(Data!$C$1:$C$1009),ROW(Z202)-ROW(Z$7)),1)),"")</f>
        <v/>
      </c>
      <c r="AA202" s="43" t="str">
        <f ca="1">IF(AB202="","",IF(INDEX(Data!$BR:$BR,MATCH(AB202,Data!$A:$A,0),1)=0,"",INDEX(Data!$BR:$BR,MATCH(AB202,Data!$A:$A,0),1)))</f>
        <v/>
      </c>
      <c r="AB202" s="43" t="str" cm="1">
        <f t="array" aca="1" ref="AB202" ca="1">IFERROR(_xlfn.SINGLE(INDEX(Data!$A$1:AC$1009,_xlfn.AGGREGATE(15,6,(OFFSET(Data!$A$1,0,MATCH(AB$6,Data!$1:$1,0)-1,1000,1)=IF(AB$7="","Yes",AB$7))/(OFFSET(Data!$A$1,0,MATCH(AB$6,Data!$1:$1,0)-1,1000,1)=IF(AB$7="","Yes",AB$7))*ROW(Data!$C$1:$C$1009),ROW(AB202)-ROW(AB$7)),1)),"")</f>
        <v/>
      </c>
      <c r="AC202" s="43" t="str">
        <f ca="1">IF(AD202="","",IF(INDEX(Data!$BR:$BR,MATCH(AD202,Data!$A:$A,0),1)=0,"",INDEX(Data!$BR:$BR,MATCH(AD202,Data!$A:$A,0),1)))</f>
        <v/>
      </c>
      <c r="AD202" s="43" t="str" cm="1">
        <f t="array" aca="1" ref="AD202" ca="1">IFERROR(_xlfn.SINGLE(INDEX(Data!$A$1:AE$1009,_xlfn.AGGREGATE(15,6,(OFFSET(Data!$A$1,0,MATCH(AD$6,Data!$1:$1,0)-1,1000,1)=IF(AD$7="","Yes",AD$7))/(OFFSET(Data!$A$1,0,MATCH(AD$6,Data!$1:$1,0)-1,1000,1)=IF(AD$7="","Yes",AD$7))*ROW(Data!$C$1:$C$1009),ROW(AD202)-ROW(AD$7)),1)),"")</f>
        <v/>
      </c>
      <c r="AE202" s="43" t="str">
        <f ca="1">IF(AF202="","",IF(INDEX(Data!$BR:$BR,MATCH(AF202,Data!$A:$A,0),1)=0,"",INDEX(Data!$BR:$BR,MATCH(AF202,Data!$A:$A,0),1)))</f>
        <v/>
      </c>
      <c r="AF202" s="43" t="str" cm="1">
        <f t="array" aca="1" ref="AF202" ca="1">IFERROR(_xlfn.SINGLE(INDEX(Data!$A$1:AM$1009,_xlfn.AGGREGATE(15,6,(OFFSET(Data!$A$1,0,MATCH(AF$6,Data!$1:$1,0)-1,1000,1)=IF(AF$7="","Yes",AF$7))/(OFFSET(Data!$A$1,0,MATCH(AF$6,Data!$1:$1,0)-1,1000,1)=IF(AF$7="","Yes",AF$7))*ROW(Data!$C$1:$C$1009),ROW(AF202)-ROW(AF$7)),1)),"")</f>
        <v/>
      </c>
      <c r="AG202" s="43" t="str">
        <f ca="1">IF(AH202="","",IF(INDEX(Data!$BR:$BR,MATCH(AH202,Data!$A:$A,0),1)=0,"",INDEX(Data!$BR:$BR,MATCH(AH202,Data!$A:$A,0),1)))</f>
        <v/>
      </c>
      <c r="AH202" s="43" t="str" cm="1">
        <f t="array" aca="1" ref="AH202" ca="1">IFERROR(_xlfn.SINGLE(INDEX(Data!$A$1:AO$1009,_xlfn.AGGREGATE(15,6,(OFFSET(Data!$A$1,0,MATCH(AH$6,Data!$1:$1,0)-1,1000,1)=IF(AH$7="","Yes",AH$7))/(OFFSET(Data!$A$1,0,MATCH(AH$6,Data!$1:$1,0)-1,1000,1)=IF(AH$7="","Yes",AH$7))*ROW(Data!$C$1:$C$1009),ROW(AH202)-ROW(AH$7)),1)),"")</f>
        <v/>
      </c>
      <c r="AI202" s="43" t="str">
        <f ca="1">IF(AJ202="","",IF(INDEX(Data!$BR:$BR,MATCH(AJ202,Data!$A:$A,0),1)=0,"",INDEX(Data!$BR:$BR,MATCH(AJ202,Data!$A:$A,0),1)))</f>
        <v/>
      </c>
      <c r="AJ202" s="43" t="str" cm="1">
        <f t="array" aca="1" ref="AJ202" ca="1">IFERROR(_xlfn.SINGLE(INDEX(Data!$A$1:AQ$1009,_xlfn.AGGREGATE(15,6,(OFFSET(Data!$A$1,0,MATCH(AJ$6,Data!$1:$1,0)-1,1000,1)=IF(AJ$7="","Yes",AJ$7))/(OFFSET(Data!$A$1,0,MATCH(AJ$6,Data!$1:$1,0)-1,1000,1)=IF(AJ$7="","Yes",AJ$7))*ROW(Data!$C$1:$C$1009),ROW(AJ202)-ROW(AJ$7)),1)),"")</f>
        <v/>
      </c>
      <c r="AK202" s="43" t="str">
        <f ca="1">IF(AL202="","",IF(INDEX(Data!$BR:$BR,MATCH(AL202,Data!$A:$A,0),1)=0,"",INDEX(Data!$BR:$BR,MATCH(AL202,Data!$A:$A,0),1)))</f>
        <v/>
      </c>
      <c r="AL202" s="43" t="str" cm="1">
        <f t="array" aca="1" ref="AL202" ca="1">IFERROR(_xlfn.SINGLE(INDEX(Data!$A$1:AS$1009,_xlfn.AGGREGATE(15,6,(OFFSET(Data!$A$1,0,MATCH(AL$6,Data!$1:$1,0)-1,1000,1)=IF(AL$7="","Yes",AL$7))/(OFFSET(Data!$A$1,0,MATCH(AL$6,Data!$1:$1,0)-1,1000,1)=IF(AL$7="","Yes",AL$7))*ROW(Data!$C$1:$C$1009),ROW(AL202)-ROW(AL$7)),1)),"")</f>
        <v/>
      </c>
      <c r="AM202" s="43" t="str">
        <f ca="1">IF(AN202="","",IF(INDEX(Data!$BR:$BR,MATCH(AN202,Data!$A:$A,0),1)=0,"",INDEX(Data!$BR:$BR,MATCH(AN202,Data!$A:$A,0),1)))</f>
        <v/>
      </c>
      <c r="AN202" s="43" t="str" cm="1">
        <f t="array" aca="1" ref="AN202" ca="1">IFERROR(_xlfn.SINGLE(INDEX(Data!$A$1:AU$1009,_xlfn.AGGREGATE(15,6,(OFFSET(Data!$A$1,0,MATCH(AN$6,Data!$1:$1,0)-1,1000,1)=IF(AN$7="","Yes",AN$7))/(OFFSET(Data!$A$1,0,MATCH(AN$6,Data!$1:$1,0)-1,1000,1)=IF(AN$7="","Yes",AN$7))*ROW(Data!$C$1:$C$1009),ROW(AN202)-ROW(AN$7)),1)),"")</f>
        <v/>
      </c>
    </row>
    <row r="203" spans="1:40" x14ac:dyDescent="0.4">
      <c r="A203" s="43" t="str">
        <f ca="1">IF(B203="","",IF(INDEX(Data!$BR:$BR,MATCH(B203,Data!$A:$A,0),1)=0,"",INDEX(Data!$BR:$BR,MATCH(B203,Data!$A:$A,0),1)))</f>
        <v/>
      </c>
      <c r="B203" s="43" t="str" cm="1">
        <f t="array" aca="1" ref="B203" ca="1">IFERROR(_xlfn.SINGLE(INDEX(Data!A$1:$A$1007,_xlfn.AGGREGATE(15,6,(OFFSET(Data!$A$1,0,MATCH(B$6,Data!$1:$1,0)-1,1000,1)=IF(B$7="","Yes",B$7))/(OFFSET(Data!$A$1,0,MATCH(B$6,Data!$1:$1,0)-1,1000,1)=IF(B$7="","Yes",B$7))*ROW(Data!$C$1:$C$1007),ROW(B203)-ROW(B$7)),1)),"")</f>
        <v/>
      </c>
      <c r="C203" s="43" t="str">
        <f ca="1">IF(D203="","",IF(INDEX(Data!$BR:$BR,MATCH(D203,Data!$A:$A,0),1)=0,"",INDEX(Data!$BR:$BR,MATCH(D203,Data!$A:$A,0),1)))</f>
        <v/>
      </c>
      <c r="D203" s="43" t="str" cm="1">
        <f t="array" aca="1" ref="D203" ca="1">IFERROR(_xlfn.SINGLE(INDEX(Data!$A$1:C$1007,_xlfn.AGGREGATE(15,6,(OFFSET(Data!$A$1,0,MATCH(D$6,Data!$1:$1,0)-1,1000,1)=IF(D$7="","Yes",D$7))/(OFFSET(Data!$A$1,0,MATCH(D$6,Data!$1:$1,0)-1,1000,1)=IF(D$7="","Yes",D$7))*ROW(Data!$C$1:$C$1007),ROW(D203)-ROW(D$7)),1)),"")</f>
        <v/>
      </c>
      <c r="E203" s="43" t="str">
        <f ca="1">IF(F203="","",IF(INDEX(Data!$BR:$BR,MATCH(F203,Data!$A:$A,0),1)=0,"",INDEX(Data!$BR:$BR,MATCH(F203,Data!$A:$A,0),1)))</f>
        <v/>
      </c>
      <c r="F203" s="43" t="str" cm="1">
        <f t="array" aca="1" ref="F203" ca="1">IFERROR(_xlfn.SINGLE(INDEX(Data!$A$1:E$1009,_xlfn.AGGREGATE(15,6,(OFFSET(Data!$A$1,0,MATCH(F$6,Data!$1:$1,0)-1,1000,1)=IF(F$7="","Yes",F$7))/(OFFSET(Data!$A$1,0,MATCH(F$6,Data!$1:$1,0)-1,1000,1)=IF(F$7="","Yes",F$7))*ROW(Data!$C$1:$C$1009),ROW(F203)-ROW(F$7)),1)),"")</f>
        <v/>
      </c>
      <c r="G203" s="43" t="str">
        <f ca="1">IF(H203="","",IF(INDEX(Data!$BR:$BR,MATCH(H203,Data!$A:$A,0),1)=0,"",INDEX(Data!$BR:$BR,MATCH(H203,Data!$A:$A,0),1)))</f>
        <v/>
      </c>
      <c r="H203" s="43" t="str" cm="1">
        <f t="array" aca="1" ref="H203" ca="1">IFERROR(_xlfn.SINGLE(INDEX(Data!$A$1:G$1009,_xlfn.AGGREGATE(15,6,(OFFSET(Data!$A$1,0,MATCH(H$6,Data!$1:$1,0)-1,1000,1)=IF(H$7="","Yes",H$7))/(OFFSET(Data!$A$1,0,MATCH(H$6,Data!$1:$1,0)-1,1000,1)=IF(H$7="","Yes",H$7))*ROW(Data!$C$1:$C$1009),ROW(H203)-ROW(H$7)),1)),"")</f>
        <v/>
      </c>
      <c r="I203" s="43" t="str">
        <f ca="1">IF(J203="","",IF(INDEX(Data!$BR:$BR,MATCH(J203,Data!$A:$A,0),1)=0,"",INDEX(Data!$BR:$BR,MATCH(J203,Data!$A:$A,0),1)))</f>
        <v/>
      </c>
      <c r="J203" s="43" t="str" cm="1">
        <f t="array" aca="1" ref="J203" ca="1">IFERROR(_xlfn.SINGLE(INDEX(Data!$A$1:J$1009,_xlfn.AGGREGATE(15,6,(OFFSET(Data!$A$1,0,MATCH(J$6,Data!$1:$1,0)-1,1000,1)=IF(J$7="","Yes",J$7))/(OFFSET(Data!$A$1,0,MATCH(J$6,Data!$1:$1,0)-1,1000,1)=IF(J$7="","Yes",J$7))*ROW(Data!$C$1:$C$1009),ROW(J203)-ROW(J$7)),1)),"")</f>
        <v/>
      </c>
      <c r="K203" s="43" t="str">
        <f ca="1">IF(L203="","",IF(INDEX(Data!$BR:$BR,MATCH(L203,Data!$A:$A,0),1)=0,"",INDEX(Data!$BR:$BR,MATCH(L203,Data!$A:$A,0),1)))</f>
        <v/>
      </c>
      <c r="L203" s="43" t="str" cm="1">
        <f t="array" aca="1" ref="L203" ca="1">IFERROR(_xlfn.SINGLE(INDEX(Data!$A$1:L$1009,_xlfn.AGGREGATE(15,6,(OFFSET(Data!$A$1,0,MATCH(L$6,Data!$1:$1,0)-1,1000,1)=IF(L$7="","Yes",L$7))/(OFFSET(Data!$A$1,0,MATCH(L$6,Data!$1:$1,0)-1,1000,1)=IF(L$7="","Yes",L$7))*ROW(Data!$C$1:$C$1009),ROW(L203)-ROW(L$7)),1)),"")</f>
        <v/>
      </c>
      <c r="M203" s="43" t="str">
        <f ca="1">IF(N203="","",IF(INDEX(Data!$BR:$BR,MATCH(N203,Data!$A:$A,0),1)=0,"",INDEX(Data!$BR:$BR,MATCH(N203,Data!$A:$A,0),1)))</f>
        <v/>
      </c>
      <c r="N203" s="43" t="str" cm="1">
        <f t="array" aca="1" ref="N203" ca="1">IFERROR(_xlfn.SINGLE(INDEX(Data!$A$1:N$1009,_xlfn.AGGREGATE(15,6,(OFFSET(Data!$A$1,0,MATCH(N$6,Data!$1:$1,0)-1,1000,1)=IF(N$7="","Yes",N$7))/(OFFSET(Data!$A$1,0,MATCH(N$6,Data!$1:$1,0)-1,1000,1)=IF(N$7="","Yes",N$7))*ROW(Data!$C$1:$C$1009),ROW(N203)-ROW(N$7)),1)),"")</f>
        <v/>
      </c>
      <c r="O203" s="43" t="str">
        <f ca="1">IF(P203="","",IF(INDEX(Data!$BR:$BR,MATCH(P203,Data!$A:$A,0),1)=0,"",INDEX(Data!$BR:$BR,MATCH(P203,Data!$A:$A,0),1)))</f>
        <v/>
      </c>
      <c r="P203" s="43" t="str" cm="1">
        <f t="array" aca="1" ref="P203" ca="1">IFERROR(_xlfn.SINGLE(INDEX(Data!$A$1:Q$1009,_xlfn.AGGREGATE(15,6,(OFFSET(Data!$A$1,0,MATCH(P$6,Data!$1:$1,0)-1,1000,1)=IF(P$7="","Yes",P$7))/(OFFSET(Data!$A$1,0,MATCH(P$6,Data!$1:$1,0)-1,1000,1)=IF(P$7="","Yes",P$7))*ROW(Data!$C$1:$C$1009),ROW(P203)-ROW(P$7)),1)),"")</f>
        <v/>
      </c>
      <c r="Q203" s="43" t="str">
        <f ca="1">IF(R203="","",IF(INDEX(Data!$BR:$BR,MATCH(R203,Data!$A:$A,0),1)=0,"",INDEX(Data!$BR:$BR,MATCH(R203,Data!$A:$A,0),1)))</f>
        <v/>
      </c>
      <c r="R203" s="43" t="str" cm="1">
        <f t="array" aca="1" ref="R203" ca="1">IFERROR(_xlfn.SINGLE(INDEX(Data!$A$1:R$1009,_xlfn.AGGREGATE(15,6,(OFFSET(Data!$A$1,0,MATCH(R$6,Data!$1:$1,0)-1,1000,1)=IF(R$7="","Yes",R$7))/(OFFSET(Data!$A$1,0,MATCH(R$6,Data!$1:$1,0)-1,1000,1)=IF(R$7="","Yes",R$7))*ROW(Data!$C$1:$C$1009),ROW(R203)-ROW(R$7)),1)),"")</f>
        <v/>
      </c>
      <c r="S203" s="43" t="str">
        <f ca="1">IF(T203="","",IF(INDEX(Data!$BR:$BR,MATCH(T203,Data!$A:$A,0),1)=0,"",INDEX(Data!$BR:$BR,MATCH(T203,Data!$A:$A,0),1)))</f>
        <v/>
      </c>
      <c r="T203" s="43" t="str" cm="1">
        <f t="array" aca="1" ref="T203" ca="1">IFERROR(_xlfn.SINGLE(INDEX(Data!$A$1:S$1009,_xlfn.AGGREGATE(15,6,(OFFSET(Data!$A$1,0,MATCH(T$6,Data!$1:$1,0)-1,1000,1)=IF(T$7="","Yes",T$7))/(OFFSET(Data!$A$1,0,MATCH(T$6,Data!$1:$1,0)-1,1000,1)=IF(T$7="","Yes",T$7))*ROW(Data!$C$1:$C$1009),ROW(T203)-ROW(T$7)),1)),"")</f>
        <v/>
      </c>
      <c r="U203" s="43" t="str">
        <f ca="1">IF(V203="","",IF(INDEX(Data!$BR:$BR,MATCH(V203,Data!$A:$A,0),1)=0,"",INDEX(Data!$BR:$BR,MATCH(V203,Data!$A:$A,0),1)))</f>
        <v/>
      </c>
      <c r="V203" s="43" t="str" cm="1">
        <f t="array" aca="1" ref="V203" ca="1">IFERROR(_xlfn.SINGLE(INDEX(Data!$A$1:T$1009,_xlfn.AGGREGATE(15,6,(OFFSET(Data!$A$1,0,MATCH(V$6,Data!$1:$1,0)-1,1000,1)=IF(V$7="","Yes",V$7))/(OFFSET(Data!$A$1,0,MATCH(V$6,Data!$1:$1,0)-1,1000,1)=IF(V$7="","Yes",V$7))*ROW(Data!$C$1:$C$1009),ROW(V203)-ROW(V$7)),1)),"")</f>
        <v/>
      </c>
      <c r="W203" s="43" t="str">
        <f ca="1">IF(X203="","",IF(INDEX(Data!$BR:$BR,MATCH(X203,Data!$A:$A,0),1)=0,"",INDEX(Data!$BR:$BR,MATCH(X203,Data!$A:$A,0),1)))</f>
        <v/>
      </c>
      <c r="X203" s="43" t="str" cm="1">
        <f t="array" aca="1" ref="X203" ca="1">IFERROR(_xlfn.SINGLE(INDEX(Data!$A$1:Y$1009,_xlfn.AGGREGATE(15,6,(OFFSET(Data!$A$1,0,MATCH(X$6,Data!$1:$1,0)-1,1000,1)=IF(X$7="","Yes",X$7))/(OFFSET(Data!$A$1,0,MATCH(X$6,Data!$1:$1,0)-1,1000,1)=IF(X$7="","Yes",X$7))*ROW(Data!$C$1:$C$1009),ROW(X203)-ROW(X$7)),1)),"")</f>
        <v/>
      </c>
      <c r="Y203" s="43" t="str">
        <f ca="1">IF(Z203="","",IF(INDEX(Data!$BR:$BR,MATCH(Z203,Data!$A:$A,0),1)=0,"",INDEX(Data!$BR:$BR,MATCH(Z203,Data!$A:$A,0),1)))</f>
        <v/>
      </c>
      <c r="Z203" s="43" t="str" cm="1">
        <f t="array" aca="1" ref="Z203" ca="1">IFERROR(_xlfn.SINGLE(INDEX(Data!$A$1:AA$1009,_xlfn.AGGREGATE(15,6,(OFFSET(Data!$A$1,0,MATCH(Z$6,Data!$1:$1,0)-1,1000,1)=IF(Z$7="","Yes",Z$7))/(OFFSET(Data!$A$1,0,MATCH(Z$6,Data!$1:$1,0)-1,1000,1)=IF(Z$7="","Yes",Z$7))*ROW(Data!$C$1:$C$1009),ROW(Z203)-ROW(Z$7)),1)),"")</f>
        <v/>
      </c>
      <c r="AA203" s="43" t="str">
        <f ca="1">IF(AB203="","",IF(INDEX(Data!$BR:$BR,MATCH(AB203,Data!$A:$A,0),1)=0,"",INDEX(Data!$BR:$BR,MATCH(AB203,Data!$A:$A,0),1)))</f>
        <v/>
      </c>
      <c r="AB203" s="43" t="str" cm="1">
        <f t="array" aca="1" ref="AB203" ca="1">IFERROR(_xlfn.SINGLE(INDEX(Data!$A$1:AC$1009,_xlfn.AGGREGATE(15,6,(OFFSET(Data!$A$1,0,MATCH(AB$6,Data!$1:$1,0)-1,1000,1)=IF(AB$7="","Yes",AB$7))/(OFFSET(Data!$A$1,0,MATCH(AB$6,Data!$1:$1,0)-1,1000,1)=IF(AB$7="","Yes",AB$7))*ROW(Data!$C$1:$C$1009),ROW(AB203)-ROW(AB$7)),1)),"")</f>
        <v/>
      </c>
      <c r="AC203" s="43" t="str">
        <f ca="1">IF(AD203="","",IF(INDEX(Data!$BR:$BR,MATCH(AD203,Data!$A:$A,0),1)=0,"",INDEX(Data!$BR:$BR,MATCH(AD203,Data!$A:$A,0),1)))</f>
        <v/>
      </c>
      <c r="AD203" s="43" t="str" cm="1">
        <f t="array" aca="1" ref="AD203" ca="1">IFERROR(_xlfn.SINGLE(INDEX(Data!$A$1:AE$1009,_xlfn.AGGREGATE(15,6,(OFFSET(Data!$A$1,0,MATCH(AD$6,Data!$1:$1,0)-1,1000,1)=IF(AD$7="","Yes",AD$7))/(OFFSET(Data!$A$1,0,MATCH(AD$6,Data!$1:$1,0)-1,1000,1)=IF(AD$7="","Yes",AD$7))*ROW(Data!$C$1:$C$1009),ROW(AD203)-ROW(AD$7)),1)),"")</f>
        <v/>
      </c>
      <c r="AE203" s="43" t="str">
        <f ca="1">IF(AF203="","",IF(INDEX(Data!$BR:$BR,MATCH(AF203,Data!$A:$A,0),1)=0,"",INDEX(Data!$BR:$BR,MATCH(AF203,Data!$A:$A,0),1)))</f>
        <v/>
      </c>
      <c r="AF203" s="43" t="str" cm="1">
        <f t="array" aca="1" ref="AF203" ca="1">IFERROR(_xlfn.SINGLE(INDEX(Data!$A$1:AM$1009,_xlfn.AGGREGATE(15,6,(OFFSET(Data!$A$1,0,MATCH(AF$6,Data!$1:$1,0)-1,1000,1)=IF(AF$7="","Yes",AF$7))/(OFFSET(Data!$A$1,0,MATCH(AF$6,Data!$1:$1,0)-1,1000,1)=IF(AF$7="","Yes",AF$7))*ROW(Data!$C$1:$C$1009),ROW(AF203)-ROW(AF$7)),1)),"")</f>
        <v/>
      </c>
      <c r="AG203" s="43" t="str">
        <f ca="1">IF(AH203="","",IF(INDEX(Data!$BR:$BR,MATCH(AH203,Data!$A:$A,0),1)=0,"",INDEX(Data!$BR:$BR,MATCH(AH203,Data!$A:$A,0),1)))</f>
        <v/>
      </c>
      <c r="AH203" s="43" t="str" cm="1">
        <f t="array" aca="1" ref="AH203" ca="1">IFERROR(_xlfn.SINGLE(INDEX(Data!$A$1:AO$1009,_xlfn.AGGREGATE(15,6,(OFFSET(Data!$A$1,0,MATCH(AH$6,Data!$1:$1,0)-1,1000,1)=IF(AH$7="","Yes",AH$7))/(OFFSET(Data!$A$1,0,MATCH(AH$6,Data!$1:$1,0)-1,1000,1)=IF(AH$7="","Yes",AH$7))*ROW(Data!$C$1:$C$1009),ROW(AH203)-ROW(AH$7)),1)),"")</f>
        <v/>
      </c>
      <c r="AI203" s="43" t="str">
        <f ca="1">IF(AJ203="","",IF(INDEX(Data!$BR:$BR,MATCH(AJ203,Data!$A:$A,0),1)=0,"",INDEX(Data!$BR:$BR,MATCH(AJ203,Data!$A:$A,0),1)))</f>
        <v/>
      </c>
      <c r="AJ203" s="43" t="str" cm="1">
        <f t="array" aca="1" ref="AJ203" ca="1">IFERROR(_xlfn.SINGLE(INDEX(Data!$A$1:AQ$1009,_xlfn.AGGREGATE(15,6,(OFFSET(Data!$A$1,0,MATCH(AJ$6,Data!$1:$1,0)-1,1000,1)=IF(AJ$7="","Yes",AJ$7))/(OFFSET(Data!$A$1,0,MATCH(AJ$6,Data!$1:$1,0)-1,1000,1)=IF(AJ$7="","Yes",AJ$7))*ROW(Data!$C$1:$C$1009),ROW(AJ203)-ROW(AJ$7)),1)),"")</f>
        <v/>
      </c>
      <c r="AK203" s="43" t="str">
        <f ca="1">IF(AL203="","",IF(INDEX(Data!$BR:$BR,MATCH(AL203,Data!$A:$A,0),1)=0,"",INDEX(Data!$BR:$BR,MATCH(AL203,Data!$A:$A,0),1)))</f>
        <v/>
      </c>
      <c r="AL203" s="43" t="str" cm="1">
        <f t="array" aca="1" ref="AL203" ca="1">IFERROR(_xlfn.SINGLE(INDEX(Data!$A$1:AS$1009,_xlfn.AGGREGATE(15,6,(OFFSET(Data!$A$1,0,MATCH(AL$6,Data!$1:$1,0)-1,1000,1)=IF(AL$7="","Yes",AL$7))/(OFFSET(Data!$A$1,0,MATCH(AL$6,Data!$1:$1,0)-1,1000,1)=IF(AL$7="","Yes",AL$7))*ROW(Data!$C$1:$C$1009),ROW(AL203)-ROW(AL$7)),1)),"")</f>
        <v/>
      </c>
      <c r="AM203" s="43" t="str">
        <f ca="1">IF(AN203="","",IF(INDEX(Data!$BR:$BR,MATCH(AN203,Data!$A:$A,0),1)=0,"",INDEX(Data!$BR:$BR,MATCH(AN203,Data!$A:$A,0),1)))</f>
        <v/>
      </c>
      <c r="AN203" s="43" t="str" cm="1">
        <f t="array" aca="1" ref="AN203" ca="1">IFERROR(_xlfn.SINGLE(INDEX(Data!$A$1:AU$1009,_xlfn.AGGREGATE(15,6,(OFFSET(Data!$A$1,0,MATCH(AN$6,Data!$1:$1,0)-1,1000,1)=IF(AN$7="","Yes",AN$7))/(OFFSET(Data!$A$1,0,MATCH(AN$6,Data!$1:$1,0)-1,1000,1)=IF(AN$7="","Yes",AN$7))*ROW(Data!$C$1:$C$1009),ROW(AN203)-ROW(AN$7)),1)),"")</f>
        <v/>
      </c>
    </row>
    <row r="204" spans="1:40" x14ac:dyDescent="0.4">
      <c r="A204" s="43" t="str">
        <f ca="1">IF(B204="","",IF(INDEX(Data!$BR:$BR,MATCH(B204,Data!$A:$A,0),1)=0,"",INDEX(Data!$BR:$BR,MATCH(B204,Data!$A:$A,0),1)))</f>
        <v/>
      </c>
      <c r="B204" s="43" t="str" cm="1">
        <f t="array" aca="1" ref="B204" ca="1">IFERROR(_xlfn.SINGLE(INDEX(Data!A$1:$A$1007,_xlfn.AGGREGATE(15,6,(OFFSET(Data!$A$1,0,MATCH(B$6,Data!$1:$1,0)-1,1000,1)=IF(B$7="","Yes",B$7))/(OFFSET(Data!$A$1,0,MATCH(B$6,Data!$1:$1,0)-1,1000,1)=IF(B$7="","Yes",B$7))*ROW(Data!$C$1:$C$1007),ROW(B204)-ROW(B$7)),1)),"")</f>
        <v/>
      </c>
      <c r="C204" s="43" t="str">
        <f ca="1">IF(D204="","",IF(INDEX(Data!$BR:$BR,MATCH(D204,Data!$A:$A,0),1)=0,"",INDEX(Data!$BR:$BR,MATCH(D204,Data!$A:$A,0),1)))</f>
        <v/>
      </c>
      <c r="D204" s="43" t="str" cm="1">
        <f t="array" aca="1" ref="D204" ca="1">IFERROR(_xlfn.SINGLE(INDEX(Data!$A$1:C$1007,_xlfn.AGGREGATE(15,6,(OFFSET(Data!$A$1,0,MATCH(D$6,Data!$1:$1,0)-1,1000,1)=IF(D$7="","Yes",D$7))/(OFFSET(Data!$A$1,0,MATCH(D$6,Data!$1:$1,0)-1,1000,1)=IF(D$7="","Yes",D$7))*ROW(Data!$C$1:$C$1007),ROW(D204)-ROW(D$7)),1)),"")</f>
        <v/>
      </c>
      <c r="E204" s="43" t="str">
        <f ca="1">IF(F204="","",IF(INDEX(Data!$BR:$BR,MATCH(F204,Data!$A:$A,0),1)=0,"",INDEX(Data!$BR:$BR,MATCH(F204,Data!$A:$A,0),1)))</f>
        <v/>
      </c>
      <c r="F204" s="43" t="str" cm="1">
        <f t="array" aca="1" ref="F204" ca="1">IFERROR(_xlfn.SINGLE(INDEX(Data!$A$1:E$1009,_xlfn.AGGREGATE(15,6,(OFFSET(Data!$A$1,0,MATCH(F$6,Data!$1:$1,0)-1,1000,1)=IF(F$7="","Yes",F$7))/(OFFSET(Data!$A$1,0,MATCH(F$6,Data!$1:$1,0)-1,1000,1)=IF(F$7="","Yes",F$7))*ROW(Data!$C$1:$C$1009),ROW(F204)-ROW(F$7)),1)),"")</f>
        <v/>
      </c>
      <c r="G204" s="43" t="str">
        <f ca="1">IF(H204="","",IF(INDEX(Data!$BR:$BR,MATCH(H204,Data!$A:$A,0),1)=0,"",INDEX(Data!$BR:$BR,MATCH(H204,Data!$A:$A,0),1)))</f>
        <v/>
      </c>
      <c r="H204" s="43" t="str" cm="1">
        <f t="array" aca="1" ref="H204" ca="1">IFERROR(_xlfn.SINGLE(INDEX(Data!$A$1:G$1009,_xlfn.AGGREGATE(15,6,(OFFSET(Data!$A$1,0,MATCH(H$6,Data!$1:$1,0)-1,1000,1)=IF(H$7="","Yes",H$7))/(OFFSET(Data!$A$1,0,MATCH(H$6,Data!$1:$1,0)-1,1000,1)=IF(H$7="","Yes",H$7))*ROW(Data!$C$1:$C$1009),ROW(H204)-ROW(H$7)),1)),"")</f>
        <v/>
      </c>
      <c r="I204" s="43" t="str">
        <f ca="1">IF(J204="","",IF(INDEX(Data!$BR:$BR,MATCH(J204,Data!$A:$A,0),1)=0,"",INDEX(Data!$BR:$BR,MATCH(J204,Data!$A:$A,0),1)))</f>
        <v/>
      </c>
      <c r="J204" s="43" t="str" cm="1">
        <f t="array" aca="1" ref="J204" ca="1">IFERROR(_xlfn.SINGLE(INDEX(Data!$A$1:J$1009,_xlfn.AGGREGATE(15,6,(OFFSET(Data!$A$1,0,MATCH(J$6,Data!$1:$1,0)-1,1000,1)=IF(J$7="","Yes",J$7))/(OFFSET(Data!$A$1,0,MATCH(J$6,Data!$1:$1,0)-1,1000,1)=IF(J$7="","Yes",J$7))*ROW(Data!$C$1:$C$1009),ROW(J204)-ROW(J$7)),1)),"")</f>
        <v/>
      </c>
      <c r="K204" s="43" t="str">
        <f ca="1">IF(L204="","",IF(INDEX(Data!$BR:$BR,MATCH(L204,Data!$A:$A,0),1)=0,"",INDEX(Data!$BR:$BR,MATCH(L204,Data!$A:$A,0),1)))</f>
        <v/>
      </c>
      <c r="L204" s="43" t="str" cm="1">
        <f t="array" aca="1" ref="L204" ca="1">IFERROR(_xlfn.SINGLE(INDEX(Data!$A$1:L$1009,_xlfn.AGGREGATE(15,6,(OFFSET(Data!$A$1,0,MATCH(L$6,Data!$1:$1,0)-1,1000,1)=IF(L$7="","Yes",L$7))/(OFFSET(Data!$A$1,0,MATCH(L$6,Data!$1:$1,0)-1,1000,1)=IF(L$7="","Yes",L$7))*ROW(Data!$C$1:$C$1009),ROW(L204)-ROW(L$7)),1)),"")</f>
        <v/>
      </c>
      <c r="M204" s="43" t="str">
        <f ca="1">IF(N204="","",IF(INDEX(Data!$BR:$BR,MATCH(N204,Data!$A:$A,0),1)=0,"",INDEX(Data!$BR:$BR,MATCH(N204,Data!$A:$A,0),1)))</f>
        <v/>
      </c>
      <c r="N204" s="43" t="str" cm="1">
        <f t="array" aca="1" ref="N204" ca="1">IFERROR(_xlfn.SINGLE(INDEX(Data!$A$1:N$1009,_xlfn.AGGREGATE(15,6,(OFFSET(Data!$A$1,0,MATCH(N$6,Data!$1:$1,0)-1,1000,1)=IF(N$7="","Yes",N$7))/(OFFSET(Data!$A$1,0,MATCH(N$6,Data!$1:$1,0)-1,1000,1)=IF(N$7="","Yes",N$7))*ROW(Data!$C$1:$C$1009),ROW(N204)-ROW(N$7)),1)),"")</f>
        <v/>
      </c>
      <c r="O204" s="43" t="str">
        <f ca="1">IF(P204="","",IF(INDEX(Data!$BR:$BR,MATCH(P204,Data!$A:$A,0),1)=0,"",INDEX(Data!$BR:$BR,MATCH(P204,Data!$A:$A,0),1)))</f>
        <v/>
      </c>
      <c r="P204" s="43" t="str" cm="1">
        <f t="array" aca="1" ref="P204" ca="1">IFERROR(_xlfn.SINGLE(INDEX(Data!$A$1:Q$1009,_xlfn.AGGREGATE(15,6,(OFFSET(Data!$A$1,0,MATCH(P$6,Data!$1:$1,0)-1,1000,1)=IF(P$7="","Yes",P$7))/(OFFSET(Data!$A$1,0,MATCH(P$6,Data!$1:$1,0)-1,1000,1)=IF(P$7="","Yes",P$7))*ROW(Data!$C$1:$C$1009),ROW(P204)-ROW(P$7)),1)),"")</f>
        <v/>
      </c>
      <c r="Q204" s="43" t="str">
        <f ca="1">IF(R204="","",IF(INDEX(Data!$BR:$BR,MATCH(R204,Data!$A:$A,0),1)=0,"",INDEX(Data!$BR:$BR,MATCH(R204,Data!$A:$A,0),1)))</f>
        <v/>
      </c>
      <c r="R204" s="43" t="str" cm="1">
        <f t="array" aca="1" ref="R204" ca="1">IFERROR(_xlfn.SINGLE(INDEX(Data!$A$1:R$1009,_xlfn.AGGREGATE(15,6,(OFFSET(Data!$A$1,0,MATCH(R$6,Data!$1:$1,0)-1,1000,1)=IF(R$7="","Yes",R$7))/(OFFSET(Data!$A$1,0,MATCH(R$6,Data!$1:$1,0)-1,1000,1)=IF(R$7="","Yes",R$7))*ROW(Data!$C$1:$C$1009),ROW(R204)-ROW(R$7)),1)),"")</f>
        <v/>
      </c>
      <c r="S204" s="43" t="str">
        <f ca="1">IF(T204="","",IF(INDEX(Data!$BR:$BR,MATCH(T204,Data!$A:$A,0),1)=0,"",INDEX(Data!$BR:$BR,MATCH(T204,Data!$A:$A,0),1)))</f>
        <v/>
      </c>
      <c r="T204" s="43" t="str" cm="1">
        <f t="array" aca="1" ref="T204" ca="1">IFERROR(_xlfn.SINGLE(INDEX(Data!$A$1:S$1009,_xlfn.AGGREGATE(15,6,(OFFSET(Data!$A$1,0,MATCH(T$6,Data!$1:$1,0)-1,1000,1)=IF(T$7="","Yes",T$7))/(OFFSET(Data!$A$1,0,MATCH(T$6,Data!$1:$1,0)-1,1000,1)=IF(T$7="","Yes",T$7))*ROW(Data!$C$1:$C$1009),ROW(T204)-ROW(T$7)),1)),"")</f>
        <v/>
      </c>
      <c r="U204" s="43" t="str">
        <f ca="1">IF(V204="","",IF(INDEX(Data!$BR:$BR,MATCH(V204,Data!$A:$A,0),1)=0,"",INDEX(Data!$BR:$BR,MATCH(V204,Data!$A:$A,0),1)))</f>
        <v/>
      </c>
      <c r="V204" s="43" t="str" cm="1">
        <f t="array" aca="1" ref="V204" ca="1">IFERROR(_xlfn.SINGLE(INDEX(Data!$A$1:T$1009,_xlfn.AGGREGATE(15,6,(OFFSET(Data!$A$1,0,MATCH(V$6,Data!$1:$1,0)-1,1000,1)=IF(V$7="","Yes",V$7))/(OFFSET(Data!$A$1,0,MATCH(V$6,Data!$1:$1,0)-1,1000,1)=IF(V$7="","Yes",V$7))*ROW(Data!$C$1:$C$1009),ROW(V204)-ROW(V$7)),1)),"")</f>
        <v/>
      </c>
      <c r="W204" s="43" t="str">
        <f ca="1">IF(X204="","",IF(INDEX(Data!$BR:$BR,MATCH(X204,Data!$A:$A,0),1)=0,"",INDEX(Data!$BR:$BR,MATCH(X204,Data!$A:$A,0),1)))</f>
        <v/>
      </c>
      <c r="X204" s="43" t="str" cm="1">
        <f t="array" aca="1" ref="X204" ca="1">IFERROR(_xlfn.SINGLE(INDEX(Data!$A$1:Y$1009,_xlfn.AGGREGATE(15,6,(OFFSET(Data!$A$1,0,MATCH(X$6,Data!$1:$1,0)-1,1000,1)=IF(X$7="","Yes",X$7))/(OFFSET(Data!$A$1,0,MATCH(X$6,Data!$1:$1,0)-1,1000,1)=IF(X$7="","Yes",X$7))*ROW(Data!$C$1:$C$1009),ROW(X204)-ROW(X$7)),1)),"")</f>
        <v/>
      </c>
      <c r="Y204" s="43" t="str">
        <f ca="1">IF(Z204="","",IF(INDEX(Data!$BR:$BR,MATCH(Z204,Data!$A:$A,0),1)=0,"",INDEX(Data!$BR:$BR,MATCH(Z204,Data!$A:$A,0),1)))</f>
        <v/>
      </c>
      <c r="Z204" s="43" t="str" cm="1">
        <f t="array" aca="1" ref="Z204" ca="1">IFERROR(_xlfn.SINGLE(INDEX(Data!$A$1:AA$1009,_xlfn.AGGREGATE(15,6,(OFFSET(Data!$A$1,0,MATCH(Z$6,Data!$1:$1,0)-1,1000,1)=IF(Z$7="","Yes",Z$7))/(OFFSET(Data!$A$1,0,MATCH(Z$6,Data!$1:$1,0)-1,1000,1)=IF(Z$7="","Yes",Z$7))*ROW(Data!$C$1:$C$1009),ROW(Z204)-ROW(Z$7)),1)),"")</f>
        <v/>
      </c>
      <c r="AA204" s="43" t="str">
        <f ca="1">IF(AB204="","",IF(INDEX(Data!$BR:$BR,MATCH(AB204,Data!$A:$A,0),1)=0,"",INDEX(Data!$BR:$BR,MATCH(AB204,Data!$A:$A,0),1)))</f>
        <v/>
      </c>
      <c r="AB204" s="43" t="str" cm="1">
        <f t="array" aca="1" ref="AB204" ca="1">IFERROR(_xlfn.SINGLE(INDEX(Data!$A$1:AC$1009,_xlfn.AGGREGATE(15,6,(OFFSET(Data!$A$1,0,MATCH(AB$6,Data!$1:$1,0)-1,1000,1)=IF(AB$7="","Yes",AB$7))/(OFFSET(Data!$A$1,0,MATCH(AB$6,Data!$1:$1,0)-1,1000,1)=IF(AB$7="","Yes",AB$7))*ROW(Data!$C$1:$C$1009),ROW(AB204)-ROW(AB$7)),1)),"")</f>
        <v/>
      </c>
      <c r="AC204" s="43" t="str">
        <f ca="1">IF(AD204="","",IF(INDEX(Data!$BR:$BR,MATCH(AD204,Data!$A:$A,0),1)=0,"",INDEX(Data!$BR:$BR,MATCH(AD204,Data!$A:$A,0),1)))</f>
        <v/>
      </c>
      <c r="AD204" s="43" t="str" cm="1">
        <f t="array" aca="1" ref="AD204" ca="1">IFERROR(_xlfn.SINGLE(INDEX(Data!$A$1:AE$1009,_xlfn.AGGREGATE(15,6,(OFFSET(Data!$A$1,0,MATCH(AD$6,Data!$1:$1,0)-1,1000,1)=IF(AD$7="","Yes",AD$7))/(OFFSET(Data!$A$1,0,MATCH(AD$6,Data!$1:$1,0)-1,1000,1)=IF(AD$7="","Yes",AD$7))*ROW(Data!$C$1:$C$1009),ROW(AD204)-ROW(AD$7)),1)),"")</f>
        <v/>
      </c>
      <c r="AE204" s="43" t="str">
        <f ca="1">IF(AF204="","",IF(INDEX(Data!$BR:$BR,MATCH(AF204,Data!$A:$A,0),1)=0,"",INDEX(Data!$BR:$BR,MATCH(AF204,Data!$A:$A,0),1)))</f>
        <v/>
      </c>
      <c r="AF204" s="43" t="str" cm="1">
        <f t="array" aca="1" ref="AF204" ca="1">IFERROR(_xlfn.SINGLE(INDEX(Data!$A$1:AM$1009,_xlfn.AGGREGATE(15,6,(OFFSET(Data!$A$1,0,MATCH(AF$6,Data!$1:$1,0)-1,1000,1)=IF(AF$7="","Yes",AF$7))/(OFFSET(Data!$A$1,0,MATCH(AF$6,Data!$1:$1,0)-1,1000,1)=IF(AF$7="","Yes",AF$7))*ROW(Data!$C$1:$C$1009),ROW(AF204)-ROW(AF$7)),1)),"")</f>
        <v/>
      </c>
      <c r="AG204" s="43" t="str">
        <f ca="1">IF(AH204="","",IF(INDEX(Data!$BR:$BR,MATCH(AH204,Data!$A:$A,0),1)=0,"",INDEX(Data!$BR:$BR,MATCH(AH204,Data!$A:$A,0),1)))</f>
        <v/>
      </c>
      <c r="AH204" s="43" t="str" cm="1">
        <f t="array" aca="1" ref="AH204" ca="1">IFERROR(_xlfn.SINGLE(INDEX(Data!$A$1:AO$1009,_xlfn.AGGREGATE(15,6,(OFFSET(Data!$A$1,0,MATCH(AH$6,Data!$1:$1,0)-1,1000,1)=IF(AH$7="","Yes",AH$7))/(OFFSET(Data!$A$1,0,MATCH(AH$6,Data!$1:$1,0)-1,1000,1)=IF(AH$7="","Yes",AH$7))*ROW(Data!$C$1:$C$1009),ROW(AH204)-ROW(AH$7)),1)),"")</f>
        <v/>
      </c>
      <c r="AI204" s="43" t="str">
        <f ca="1">IF(AJ204="","",IF(INDEX(Data!$BR:$BR,MATCH(AJ204,Data!$A:$A,0),1)=0,"",INDEX(Data!$BR:$BR,MATCH(AJ204,Data!$A:$A,0),1)))</f>
        <v/>
      </c>
      <c r="AJ204" s="43" t="str" cm="1">
        <f t="array" aca="1" ref="AJ204" ca="1">IFERROR(_xlfn.SINGLE(INDEX(Data!$A$1:AQ$1009,_xlfn.AGGREGATE(15,6,(OFFSET(Data!$A$1,0,MATCH(AJ$6,Data!$1:$1,0)-1,1000,1)=IF(AJ$7="","Yes",AJ$7))/(OFFSET(Data!$A$1,0,MATCH(AJ$6,Data!$1:$1,0)-1,1000,1)=IF(AJ$7="","Yes",AJ$7))*ROW(Data!$C$1:$C$1009),ROW(AJ204)-ROW(AJ$7)),1)),"")</f>
        <v/>
      </c>
      <c r="AK204" s="43" t="str">
        <f ca="1">IF(AL204="","",IF(INDEX(Data!$BR:$BR,MATCH(AL204,Data!$A:$A,0),1)=0,"",INDEX(Data!$BR:$BR,MATCH(AL204,Data!$A:$A,0),1)))</f>
        <v/>
      </c>
      <c r="AL204" s="43" t="str" cm="1">
        <f t="array" aca="1" ref="AL204" ca="1">IFERROR(_xlfn.SINGLE(INDEX(Data!$A$1:AS$1009,_xlfn.AGGREGATE(15,6,(OFFSET(Data!$A$1,0,MATCH(AL$6,Data!$1:$1,0)-1,1000,1)=IF(AL$7="","Yes",AL$7))/(OFFSET(Data!$A$1,0,MATCH(AL$6,Data!$1:$1,0)-1,1000,1)=IF(AL$7="","Yes",AL$7))*ROW(Data!$C$1:$C$1009),ROW(AL204)-ROW(AL$7)),1)),"")</f>
        <v/>
      </c>
      <c r="AM204" s="43" t="str">
        <f ca="1">IF(AN204="","",IF(INDEX(Data!$BR:$BR,MATCH(AN204,Data!$A:$A,0),1)=0,"",INDEX(Data!$BR:$BR,MATCH(AN204,Data!$A:$A,0),1)))</f>
        <v/>
      </c>
      <c r="AN204" s="43" t="str" cm="1">
        <f t="array" aca="1" ref="AN204" ca="1">IFERROR(_xlfn.SINGLE(INDEX(Data!$A$1:AU$1009,_xlfn.AGGREGATE(15,6,(OFFSET(Data!$A$1,0,MATCH(AN$6,Data!$1:$1,0)-1,1000,1)=IF(AN$7="","Yes",AN$7))/(OFFSET(Data!$A$1,0,MATCH(AN$6,Data!$1:$1,0)-1,1000,1)=IF(AN$7="","Yes",AN$7))*ROW(Data!$C$1:$C$1009),ROW(AN204)-ROW(AN$7)),1)),"")</f>
        <v/>
      </c>
    </row>
    <row r="205" spans="1:40" x14ac:dyDescent="0.4">
      <c r="A205" s="43" t="str">
        <f ca="1">IF(B205="","",IF(INDEX(Data!$BR:$BR,MATCH(B205,Data!$A:$A,0),1)=0,"",INDEX(Data!$BR:$BR,MATCH(B205,Data!$A:$A,0),1)))</f>
        <v/>
      </c>
      <c r="B205" s="43" t="str" cm="1">
        <f t="array" aca="1" ref="B205" ca="1">IFERROR(_xlfn.SINGLE(INDEX(Data!A$1:$A$1007,_xlfn.AGGREGATE(15,6,(OFFSET(Data!$A$1,0,MATCH(B$6,Data!$1:$1,0)-1,1000,1)=IF(B$7="","Yes",B$7))/(OFFSET(Data!$A$1,0,MATCH(B$6,Data!$1:$1,0)-1,1000,1)=IF(B$7="","Yes",B$7))*ROW(Data!$C$1:$C$1007),ROW(B205)-ROW(B$7)),1)),"")</f>
        <v/>
      </c>
      <c r="C205" s="43" t="str">
        <f ca="1">IF(D205="","",IF(INDEX(Data!$BR:$BR,MATCH(D205,Data!$A:$A,0),1)=0,"",INDEX(Data!$BR:$BR,MATCH(D205,Data!$A:$A,0),1)))</f>
        <v/>
      </c>
      <c r="D205" s="43" t="str" cm="1">
        <f t="array" aca="1" ref="D205" ca="1">IFERROR(_xlfn.SINGLE(INDEX(Data!$A$1:C$1007,_xlfn.AGGREGATE(15,6,(OFFSET(Data!$A$1,0,MATCH(D$6,Data!$1:$1,0)-1,1000,1)=IF(D$7="","Yes",D$7))/(OFFSET(Data!$A$1,0,MATCH(D$6,Data!$1:$1,0)-1,1000,1)=IF(D$7="","Yes",D$7))*ROW(Data!$C$1:$C$1007),ROW(D205)-ROW(D$7)),1)),"")</f>
        <v/>
      </c>
      <c r="E205" s="43" t="str">
        <f ca="1">IF(F205="","",IF(INDEX(Data!$BR:$BR,MATCH(F205,Data!$A:$A,0),1)=0,"",INDEX(Data!$BR:$BR,MATCH(F205,Data!$A:$A,0),1)))</f>
        <v/>
      </c>
      <c r="F205" s="43" t="str" cm="1">
        <f t="array" aca="1" ref="F205" ca="1">IFERROR(_xlfn.SINGLE(INDEX(Data!$A$1:E$1009,_xlfn.AGGREGATE(15,6,(OFFSET(Data!$A$1,0,MATCH(F$6,Data!$1:$1,0)-1,1000,1)=IF(F$7="","Yes",F$7))/(OFFSET(Data!$A$1,0,MATCH(F$6,Data!$1:$1,0)-1,1000,1)=IF(F$7="","Yes",F$7))*ROW(Data!$C$1:$C$1009),ROW(F205)-ROW(F$7)),1)),"")</f>
        <v/>
      </c>
      <c r="G205" s="43" t="str">
        <f ca="1">IF(H205="","",IF(INDEX(Data!$BR:$BR,MATCH(H205,Data!$A:$A,0),1)=0,"",INDEX(Data!$BR:$BR,MATCH(H205,Data!$A:$A,0),1)))</f>
        <v/>
      </c>
      <c r="H205" s="43" t="str" cm="1">
        <f t="array" aca="1" ref="H205" ca="1">IFERROR(_xlfn.SINGLE(INDEX(Data!$A$1:G$1009,_xlfn.AGGREGATE(15,6,(OFFSET(Data!$A$1,0,MATCH(H$6,Data!$1:$1,0)-1,1000,1)=IF(H$7="","Yes",H$7))/(OFFSET(Data!$A$1,0,MATCH(H$6,Data!$1:$1,0)-1,1000,1)=IF(H$7="","Yes",H$7))*ROW(Data!$C$1:$C$1009),ROW(H205)-ROW(H$7)),1)),"")</f>
        <v/>
      </c>
      <c r="I205" s="43" t="str">
        <f ca="1">IF(J205="","",IF(INDEX(Data!$BR:$BR,MATCH(J205,Data!$A:$A,0),1)=0,"",INDEX(Data!$BR:$BR,MATCH(J205,Data!$A:$A,0),1)))</f>
        <v/>
      </c>
      <c r="J205" s="43" t="str" cm="1">
        <f t="array" aca="1" ref="J205" ca="1">IFERROR(_xlfn.SINGLE(INDEX(Data!$A$1:J$1009,_xlfn.AGGREGATE(15,6,(OFFSET(Data!$A$1,0,MATCH(J$6,Data!$1:$1,0)-1,1000,1)=IF(J$7="","Yes",J$7))/(OFFSET(Data!$A$1,0,MATCH(J$6,Data!$1:$1,0)-1,1000,1)=IF(J$7="","Yes",J$7))*ROW(Data!$C$1:$C$1009),ROW(J205)-ROW(J$7)),1)),"")</f>
        <v/>
      </c>
      <c r="K205" s="43" t="str">
        <f ca="1">IF(L205="","",IF(INDEX(Data!$BR:$BR,MATCH(L205,Data!$A:$A,0),1)=0,"",INDEX(Data!$BR:$BR,MATCH(L205,Data!$A:$A,0),1)))</f>
        <v/>
      </c>
      <c r="L205" s="43" t="str" cm="1">
        <f t="array" aca="1" ref="L205" ca="1">IFERROR(_xlfn.SINGLE(INDEX(Data!$A$1:L$1009,_xlfn.AGGREGATE(15,6,(OFFSET(Data!$A$1,0,MATCH(L$6,Data!$1:$1,0)-1,1000,1)=IF(L$7="","Yes",L$7))/(OFFSET(Data!$A$1,0,MATCH(L$6,Data!$1:$1,0)-1,1000,1)=IF(L$7="","Yes",L$7))*ROW(Data!$C$1:$C$1009),ROW(L205)-ROW(L$7)),1)),"")</f>
        <v/>
      </c>
      <c r="M205" s="43" t="str">
        <f ca="1">IF(N205="","",IF(INDEX(Data!$BR:$BR,MATCH(N205,Data!$A:$A,0),1)=0,"",INDEX(Data!$BR:$BR,MATCH(N205,Data!$A:$A,0),1)))</f>
        <v/>
      </c>
      <c r="N205" s="43" t="str" cm="1">
        <f t="array" aca="1" ref="N205" ca="1">IFERROR(_xlfn.SINGLE(INDEX(Data!$A$1:N$1009,_xlfn.AGGREGATE(15,6,(OFFSET(Data!$A$1,0,MATCH(N$6,Data!$1:$1,0)-1,1000,1)=IF(N$7="","Yes",N$7))/(OFFSET(Data!$A$1,0,MATCH(N$6,Data!$1:$1,0)-1,1000,1)=IF(N$7="","Yes",N$7))*ROW(Data!$C$1:$C$1009),ROW(N205)-ROW(N$7)),1)),"")</f>
        <v/>
      </c>
      <c r="O205" s="43" t="str">
        <f ca="1">IF(P205="","",IF(INDEX(Data!$BR:$BR,MATCH(P205,Data!$A:$A,0),1)=0,"",INDEX(Data!$BR:$BR,MATCH(P205,Data!$A:$A,0),1)))</f>
        <v/>
      </c>
      <c r="P205" s="43" t="str" cm="1">
        <f t="array" aca="1" ref="P205" ca="1">IFERROR(_xlfn.SINGLE(INDEX(Data!$A$1:Q$1009,_xlfn.AGGREGATE(15,6,(OFFSET(Data!$A$1,0,MATCH(P$6,Data!$1:$1,0)-1,1000,1)=IF(P$7="","Yes",P$7))/(OFFSET(Data!$A$1,0,MATCH(P$6,Data!$1:$1,0)-1,1000,1)=IF(P$7="","Yes",P$7))*ROW(Data!$C$1:$C$1009),ROW(P205)-ROW(P$7)),1)),"")</f>
        <v/>
      </c>
      <c r="Q205" s="43" t="str">
        <f ca="1">IF(R205="","",IF(INDEX(Data!$BR:$BR,MATCH(R205,Data!$A:$A,0),1)=0,"",INDEX(Data!$BR:$BR,MATCH(R205,Data!$A:$A,0),1)))</f>
        <v/>
      </c>
      <c r="R205" s="43" t="str" cm="1">
        <f t="array" aca="1" ref="R205" ca="1">IFERROR(_xlfn.SINGLE(INDEX(Data!$A$1:R$1009,_xlfn.AGGREGATE(15,6,(OFFSET(Data!$A$1,0,MATCH(R$6,Data!$1:$1,0)-1,1000,1)=IF(R$7="","Yes",R$7))/(OFFSET(Data!$A$1,0,MATCH(R$6,Data!$1:$1,0)-1,1000,1)=IF(R$7="","Yes",R$7))*ROW(Data!$C$1:$C$1009),ROW(R205)-ROW(R$7)),1)),"")</f>
        <v/>
      </c>
      <c r="S205" s="43" t="str">
        <f ca="1">IF(T205="","",IF(INDEX(Data!$BR:$BR,MATCH(T205,Data!$A:$A,0),1)=0,"",INDEX(Data!$BR:$BR,MATCH(T205,Data!$A:$A,0),1)))</f>
        <v/>
      </c>
      <c r="T205" s="43" t="str" cm="1">
        <f t="array" aca="1" ref="T205" ca="1">IFERROR(_xlfn.SINGLE(INDEX(Data!$A$1:S$1009,_xlfn.AGGREGATE(15,6,(OFFSET(Data!$A$1,0,MATCH(T$6,Data!$1:$1,0)-1,1000,1)=IF(T$7="","Yes",T$7))/(OFFSET(Data!$A$1,0,MATCH(T$6,Data!$1:$1,0)-1,1000,1)=IF(T$7="","Yes",T$7))*ROW(Data!$C$1:$C$1009),ROW(T205)-ROW(T$7)),1)),"")</f>
        <v/>
      </c>
      <c r="U205" s="43" t="str">
        <f ca="1">IF(V205="","",IF(INDEX(Data!$BR:$BR,MATCH(V205,Data!$A:$A,0),1)=0,"",INDEX(Data!$BR:$BR,MATCH(V205,Data!$A:$A,0),1)))</f>
        <v/>
      </c>
      <c r="V205" s="43" t="str" cm="1">
        <f t="array" aca="1" ref="V205" ca="1">IFERROR(_xlfn.SINGLE(INDEX(Data!$A$1:T$1009,_xlfn.AGGREGATE(15,6,(OFFSET(Data!$A$1,0,MATCH(V$6,Data!$1:$1,0)-1,1000,1)=IF(V$7="","Yes",V$7))/(OFFSET(Data!$A$1,0,MATCH(V$6,Data!$1:$1,0)-1,1000,1)=IF(V$7="","Yes",V$7))*ROW(Data!$C$1:$C$1009),ROW(V205)-ROW(V$7)),1)),"")</f>
        <v/>
      </c>
      <c r="W205" s="43" t="str">
        <f ca="1">IF(X205="","",IF(INDEX(Data!$BR:$BR,MATCH(X205,Data!$A:$A,0),1)=0,"",INDEX(Data!$BR:$BR,MATCH(X205,Data!$A:$A,0),1)))</f>
        <v/>
      </c>
      <c r="X205" s="43" t="str" cm="1">
        <f t="array" aca="1" ref="X205" ca="1">IFERROR(_xlfn.SINGLE(INDEX(Data!$A$1:Y$1009,_xlfn.AGGREGATE(15,6,(OFFSET(Data!$A$1,0,MATCH(X$6,Data!$1:$1,0)-1,1000,1)=IF(X$7="","Yes",X$7))/(OFFSET(Data!$A$1,0,MATCH(X$6,Data!$1:$1,0)-1,1000,1)=IF(X$7="","Yes",X$7))*ROW(Data!$C$1:$C$1009),ROW(X205)-ROW(X$7)),1)),"")</f>
        <v/>
      </c>
      <c r="Y205" s="43" t="str">
        <f ca="1">IF(Z205="","",IF(INDEX(Data!$BR:$BR,MATCH(Z205,Data!$A:$A,0),1)=0,"",INDEX(Data!$BR:$BR,MATCH(Z205,Data!$A:$A,0),1)))</f>
        <v/>
      </c>
      <c r="Z205" s="43" t="str" cm="1">
        <f t="array" aca="1" ref="Z205" ca="1">IFERROR(_xlfn.SINGLE(INDEX(Data!$A$1:AA$1009,_xlfn.AGGREGATE(15,6,(OFFSET(Data!$A$1,0,MATCH(Z$6,Data!$1:$1,0)-1,1000,1)=IF(Z$7="","Yes",Z$7))/(OFFSET(Data!$A$1,0,MATCH(Z$6,Data!$1:$1,0)-1,1000,1)=IF(Z$7="","Yes",Z$7))*ROW(Data!$C$1:$C$1009),ROW(Z205)-ROW(Z$7)),1)),"")</f>
        <v/>
      </c>
      <c r="AA205" s="43" t="str">
        <f ca="1">IF(AB205="","",IF(INDEX(Data!$BR:$BR,MATCH(AB205,Data!$A:$A,0),1)=0,"",INDEX(Data!$BR:$BR,MATCH(AB205,Data!$A:$A,0),1)))</f>
        <v/>
      </c>
      <c r="AB205" s="43" t="str" cm="1">
        <f t="array" aca="1" ref="AB205" ca="1">IFERROR(_xlfn.SINGLE(INDEX(Data!$A$1:AC$1009,_xlfn.AGGREGATE(15,6,(OFFSET(Data!$A$1,0,MATCH(AB$6,Data!$1:$1,0)-1,1000,1)=IF(AB$7="","Yes",AB$7))/(OFFSET(Data!$A$1,0,MATCH(AB$6,Data!$1:$1,0)-1,1000,1)=IF(AB$7="","Yes",AB$7))*ROW(Data!$C$1:$C$1009),ROW(AB205)-ROW(AB$7)),1)),"")</f>
        <v/>
      </c>
      <c r="AC205" s="43" t="str">
        <f ca="1">IF(AD205="","",IF(INDEX(Data!$BR:$BR,MATCH(AD205,Data!$A:$A,0),1)=0,"",INDEX(Data!$BR:$BR,MATCH(AD205,Data!$A:$A,0),1)))</f>
        <v/>
      </c>
      <c r="AD205" s="43" t="str" cm="1">
        <f t="array" aca="1" ref="AD205" ca="1">IFERROR(_xlfn.SINGLE(INDEX(Data!$A$1:AE$1009,_xlfn.AGGREGATE(15,6,(OFFSET(Data!$A$1,0,MATCH(AD$6,Data!$1:$1,0)-1,1000,1)=IF(AD$7="","Yes",AD$7))/(OFFSET(Data!$A$1,0,MATCH(AD$6,Data!$1:$1,0)-1,1000,1)=IF(AD$7="","Yes",AD$7))*ROW(Data!$C$1:$C$1009),ROW(AD205)-ROW(AD$7)),1)),"")</f>
        <v/>
      </c>
      <c r="AE205" s="43" t="str">
        <f ca="1">IF(AF205="","",IF(INDEX(Data!$BR:$BR,MATCH(AF205,Data!$A:$A,0),1)=0,"",INDEX(Data!$BR:$BR,MATCH(AF205,Data!$A:$A,0),1)))</f>
        <v/>
      </c>
      <c r="AF205" s="43" t="str" cm="1">
        <f t="array" aca="1" ref="AF205" ca="1">IFERROR(_xlfn.SINGLE(INDEX(Data!$A$1:AM$1009,_xlfn.AGGREGATE(15,6,(OFFSET(Data!$A$1,0,MATCH(AF$6,Data!$1:$1,0)-1,1000,1)=IF(AF$7="","Yes",AF$7))/(OFFSET(Data!$A$1,0,MATCH(AF$6,Data!$1:$1,0)-1,1000,1)=IF(AF$7="","Yes",AF$7))*ROW(Data!$C$1:$C$1009),ROW(AF205)-ROW(AF$7)),1)),"")</f>
        <v/>
      </c>
      <c r="AG205" s="43" t="str">
        <f ca="1">IF(AH205="","",IF(INDEX(Data!$BR:$BR,MATCH(AH205,Data!$A:$A,0),1)=0,"",INDEX(Data!$BR:$BR,MATCH(AH205,Data!$A:$A,0),1)))</f>
        <v/>
      </c>
      <c r="AH205" s="43" t="str" cm="1">
        <f t="array" aca="1" ref="AH205" ca="1">IFERROR(_xlfn.SINGLE(INDEX(Data!$A$1:AO$1009,_xlfn.AGGREGATE(15,6,(OFFSET(Data!$A$1,0,MATCH(AH$6,Data!$1:$1,0)-1,1000,1)=IF(AH$7="","Yes",AH$7))/(OFFSET(Data!$A$1,0,MATCH(AH$6,Data!$1:$1,0)-1,1000,1)=IF(AH$7="","Yes",AH$7))*ROW(Data!$C$1:$C$1009),ROW(AH205)-ROW(AH$7)),1)),"")</f>
        <v/>
      </c>
      <c r="AI205" s="43" t="str">
        <f ca="1">IF(AJ205="","",IF(INDEX(Data!$BR:$BR,MATCH(AJ205,Data!$A:$A,0),1)=0,"",INDEX(Data!$BR:$BR,MATCH(AJ205,Data!$A:$A,0),1)))</f>
        <v/>
      </c>
      <c r="AJ205" s="43" t="str" cm="1">
        <f t="array" aca="1" ref="AJ205" ca="1">IFERROR(_xlfn.SINGLE(INDEX(Data!$A$1:AQ$1009,_xlfn.AGGREGATE(15,6,(OFFSET(Data!$A$1,0,MATCH(AJ$6,Data!$1:$1,0)-1,1000,1)=IF(AJ$7="","Yes",AJ$7))/(OFFSET(Data!$A$1,0,MATCH(AJ$6,Data!$1:$1,0)-1,1000,1)=IF(AJ$7="","Yes",AJ$7))*ROW(Data!$C$1:$C$1009),ROW(AJ205)-ROW(AJ$7)),1)),"")</f>
        <v/>
      </c>
      <c r="AK205" s="43" t="str">
        <f ca="1">IF(AL205="","",IF(INDEX(Data!$BR:$BR,MATCH(AL205,Data!$A:$A,0),1)=0,"",INDEX(Data!$BR:$BR,MATCH(AL205,Data!$A:$A,0),1)))</f>
        <v/>
      </c>
      <c r="AL205" s="43" t="str" cm="1">
        <f t="array" aca="1" ref="AL205" ca="1">IFERROR(_xlfn.SINGLE(INDEX(Data!$A$1:AS$1009,_xlfn.AGGREGATE(15,6,(OFFSET(Data!$A$1,0,MATCH(AL$6,Data!$1:$1,0)-1,1000,1)=IF(AL$7="","Yes",AL$7))/(OFFSET(Data!$A$1,0,MATCH(AL$6,Data!$1:$1,0)-1,1000,1)=IF(AL$7="","Yes",AL$7))*ROW(Data!$C$1:$C$1009),ROW(AL205)-ROW(AL$7)),1)),"")</f>
        <v/>
      </c>
      <c r="AM205" s="43" t="str">
        <f ca="1">IF(AN205="","",IF(INDEX(Data!$BR:$BR,MATCH(AN205,Data!$A:$A,0),1)=0,"",INDEX(Data!$BR:$BR,MATCH(AN205,Data!$A:$A,0),1)))</f>
        <v/>
      </c>
      <c r="AN205" s="43" t="str" cm="1">
        <f t="array" aca="1" ref="AN205" ca="1">IFERROR(_xlfn.SINGLE(INDEX(Data!$A$1:AU$1009,_xlfn.AGGREGATE(15,6,(OFFSET(Data!$A$1,0,MATCH(AN$6,Data!$1:$1,0)-1,1000,1)=IF(AN$7="","Yes",AN$7))/(OFFSET(Data!$A$1,0,MATCH(AN$6,Data!$1:$1,0)-1,1000,1)=IF(AN$7="","Yes",AN$7))*ROW(Data!$C$1:$C$1009),ROW(AN205)-ROW(AN$7)),1)),"")</f>
        <v/>
      </c>
    </row>
    <row r="206" spans="1:40" x14ac:dyDescent="0.4">
      <c r="A206" s="43" t="str">
        <f ca="1">IF(B206="","",IF(INDEX(Data!$BR:$BR,MATCH(B206,Data!$A:$A,0),1)=0,"",INDEX(Data!$BR:$BR,MATCH(B206,Data!$A:$A,0),1)))</f>
        <v/>
      </c>
      <c r="B206" s="43" t="str" cm="1">
        <f t="array" aca="1" ref="B206" ca="1">IFERROR(_xlfn.SINGLE(INDEX(Data!A$1:$A$1007,_xlfn.AGGREGATE(15,6,(OFFSET(Data!$A$1,0,MATCH(B$6,Data!$1:$1,0)-1,1000,1)=IF(B$7="","Yes",B$7))/(OFFSET(Data!$A$1,0,MATCH(B$6,Data!$1:$1,0)-1,1000,1)=IF(B$7="","Yes",B$7))*ROW(Data!$C$1:$C$1007),ROW(B206)-ROW(B$7)),1)),"")</f>
        <v/>
      </c>
      <c r="C206" s="43" t="str">
        <f ca="1">IF(D206="","",IF(INDEX(Data!$BR:$BR,MATCH(D206,Data!$A:$A,0),1)=0,"",INDEX(Data!$BR:$BR,MATCH(D206,Data!$A:$A,0),1)))</f>
        <v/>
      </c>
      <c r="D206" s="43" t="str" cm="1">
        <f t="array" aca="1" ref="D206" ca="1">IFERROR(_xlfn.SINGLE(INDEX(Data!$A$1:C$1007,_xlfn.AGGREGATE(15,6,(OFFSET(Data!$A$1,0,MATCH(D$6,Data!$1:$1,0)-1,1000,1)=IF(D$7="","Yes",D$7))/(OFFSET(Data!$A$1,0,MATCH(D$6,Data!$1:$1,0)-1,1000,1)=IF(D$7="","Yes",D$7))*ROW(Data!$C$1:$C$1007),ROW(D206)-ROW(D$7)),1)),"")</f>
        <v/>
      </c>
      <c r="E206" s="43" t="str">
        <f ca="1">IF(F206="","",IF(INDEX(Data!$BR:$BR,MATCH(F206,Data!$A:$A,0),1)=0,"",INDEX(Data!$BR:$BR,MATCH(F206,Data!$A:$A,0),1)))</f>
        <v/>
      </c>
      <c r="F206" s="43" t="str" cm="1">
        <f t="array" aca="1" ref="F206" ca="1">IFERROR(_xlfn.SINGLE(INDEX(Data!$A$1:E$1009,_xlfn.AGGREGATE(15,6,(OFFSET(Data!$A$1,0,MATCH(F$6,Data!$1:$1,0)-1,1000,1)=IF(F$7="","Yes",F$7))/(OFFSET(Data!$A$1,0,MATCH(F$6,Data!$1:$1,0)-1,1000,1)=IF(F$7="","Yes",F$7))*ROW(Data!$C$1:$C$1009),ROW(F206)-ROW(F$7)),1)),"")</f>
        <v/>
      </c>
      <c r="G206" s="43" t="str">
        <f ca="1">IF(H206="","",IF(INDEX(Data!$BR:$BR,MATCH(H206,Data!$A:$A,0),1)=0,"",INDEX(Data!$BR:$BR,MATCH(H206,Data!$A:$A,0),1)))</f>
        <v/>
      </c>
      <c r="H206" s="43" t="str" cm="1">
        <f t="array" aca="1" ref="H206" ca="1">IFERROR(_xlfn.SINGLE(INDEX(Data!$A$1:G$1009,_xlfn.AGGREGATE(15,6,(OFFSET(Data!$A$1,0,MATCH(H$6,Data!$1:$1,0)-1,1000,1)=IF(H$7="","Yes",H$7))/(OFFSET(Data!$A$1,0,MATCH(H$6,Data!$1:$1,0)-1,1000,1)=IF(H$7="","Yes",H$7))*ROW(Data!$C$1:$C$1009),ROW(H206)-ROW(H$7)),1)),"")</f>
        <v/>
      </c>
      <c r="I206" s="43" t="str">
        <f ca="1">IF(J206="","",IF(INDEX(Data!$BR:$BR,MATCH(J206,Data!$A:$A,0),1)=0,"",INDEX(Data!$BR:$BR,MATCH(J206,Data!$A:$A,0),1)))</f>
        <v/>
      </c>
      <c r="J206" s="43" t="str" cm="1">
        <f t="array" aca="1" ref="J206" ca="1">IFERROR(_xlfn.SINGLE(INDEX(Data!$A$1:J$1009,_xlfn.AGGREGATE(15,6,(OFFSET(Data!$A$1,0,MATCH(J$6,Data!$1:$1,0)-1,1000,1)=IF(J$7="","Yes",J$7))/(OFFSET(Data!$A$1,0,MATCH(J$6,Data!$1:$1,0)-1,1000,1)=IF(J$7="","Yes",J$7))*ROW(Data!$C$1:$C$1009),ROW(J206)-ROW(J$7)),1)),"")</f>
        <v/>
      </c>
      <c r="K206" s="43" t="str">
        <f ca="1">IF(L206="","",IF(INDEX(Data!$BR:$BR,MATCH(L206,Data!$A:$A,0),1)=0,"",INDEX(Data!$BR:$BR,MATCH(L206,Data!$A:$A,0),1)))</f>
        <v/>
      </c>
      <c r="L206" s="43" t="str" cm="1">
        <f t="array" aca="1" ref="L206" ca="1">IFERROR(_xlfn.SINGLE(INDEX(Data!$A$1:L$1009,_xlfn.AGGREGATE(15,6,(OFFSET(Data!$A$1,0,MATCH(L$6,Data!$1:$1,0)-1,1000,1)=IF(L$7="","Yes",L$7))/(OFFSET(Data!$A$1,0,MATCH(L$6,Data!$1:$1,0)-1,1000,1)=IF(L$7="","Yes",L$7))*ROW(Data!$C$1:$C$1009),ROW(L206)-ROW(L$7)),1)),"")</f>
        <v/>
      </c>
      <c r="M206" s="43" t="str">
        <f ca="1">IF(N206="","",IF(INDEX(Data!$BR:$BR,MATCH(N206,Data!$A:$A,0),1)=0,"",INDEX(Data!$BR:$BR,MATCH(N206,Data!$A:$A,0),1)))</f>
        <v/>
      </c>
      <c r="N206" s="43" t="str" cm="1">
        <f t="array" aca="1" ref="N206" ca="1">IFERROR(_xlfn.SINGLE(INDEX(Data!$A$1:N$1009,_xlfn.AGGREGATE(15,6,(OFFSET(Data!$A$1,0,MATCH(N$6,Data!$1:$1,0)-1,1000,1)=IF(N$7="","Yes",N$7))/(OFFSET(Data!$A$1,0,MATCH(N$6,Data!$1:$1,0)-1,1000,1)=IF(N$7="","Yes",N$7))*ROW(Data!$C$1:$C$1009),ROW(N206)-ROW(N$7)),1)),"")</f>
        <v/>
      </c>
      <c r="O206" s="43" t="str">
        <f ca="1">IF(P206="","",IF(INDEX(Data!$BR:$BR,MATCH(P206,Data!$A:$A,0),1)=0,"",INDEX(Data!$BR:$BR,MATCH(P206,Data!$A:$A,0),1)))</f>
        <v/>
      </c>
      <c r="P206" s="43" t="str" cm="1">
        <f t="array" aca="1" ref="P206" ca="1">IFERROR(_xlfn.SINGLE(INDEX(Data!$A$1:Q$1009,_xlfn.AGGREGATE(15,6,(OFFSET(Data!$A$1,0,MATCH(P$6,Data!$1:$1,0)-1,1000,1)=IF(P$7="","Yes",P$7))/(OFFSET(Data!$A$1,0,MATCH(P$6,Data!$1:$1,0)-1,1000,1)=IF(P$7="","Yes",P$7))*ROW(Data!$C$1:$C$1009),ROW(P206)-ROW(P$7)),1)),"")</f>
        <v/>
      </c>
      <c r="Q206" s="43" t="str">
        <f ca="1">IF(R206="","",IF(INDEX(Data!$BR:$BR,MATCH(R206,Data!$A:$A,0),1)=0,"",INDEX(Data!$BR:$BR,MATCH(R206,Data!$A:$A,0),1)))</f>
        <v/>
      </c>
      <c r="R206" s="43" t="str" cm="1">
        <f t="array" aca="1" ref="R206" ca="1">IFERROR(_xlfn.SINGLE(INDEX(Data!$A$1:R$1009,_xlfn.AGGREGATE(15,6,(OFFSET(Data!$A$1,0,MATCH(R$6,Data!$1:$1,0)-1,1000,1)=IF(R$7="","Yes",R$7))/(OFFSET(Data!$A$1,0,MATCH(R$6,Data!$1:$1,0)-1,1000,1)=IF(R$7="","Yes",R$7))*ROW(Data!$C$1:$C$1009),ROW(R206)-ROW(R$7)),1)),"")</f>
        <v/>
      </c>
      <c r="S206" s="43" t="str">
        <f ca="1">IF(T206="","",IF(INDEX(Data!$BR:$BR,MATCH(T206,Data!$A:$A,0),1)=0,"",INDEX(Data!$BR:$BR,MATCH(T206,Data!$A:$A,0),1)))</f>
        <v/>
      </c>
      <c r="T206" s="43" t="str" cm="1">
        <f t="array" aca="1" ref="T206" ca="1">IFERROR(_xlfn.SINGLE(INDEX(Data!$A$1:S$1009,_xlfn.AGGREGATE(15,6,(OFFSET(Data!$A$1,0,MATCH(T$6,Data!$1:$1,0)-1,1000,1)=IF(T$7="","Yes",T$7))/(OFFSET(Data!$A$1,0,MATCH(T$6,Data!$1:$1,0)-1,1000,1)=IF(T$7="","Yes",T$7))*ROW(Data!$C$1:$C$1009),ROW(T206)-ROW(T$7)),1)),"")</f>
        <v/>
      </c>
      <c r="U206" s="43" t="str">
        <f ca="1">IF(V206="","",IF(INDEX(Data!$BR:$BR,MATCH(V206,Data!$A:$A,0),1)=0,"",INDEX(Data!$BR:$BR,MATCH(V206,Data!$A:$A,0),1)))</f>
        <v/>
      </c>
      <c r="V206" s="43" t="str" cm="1">
        <f t="array" aca="1" ref="V206" ca="1">IFERROR(_xlfn.SINGLE(INDEX(Data!$A$1:T$1009,_xlfn.AGGREGATE(15,6,(OFFSET(Data!$A$1,0,MATCH(V$6,Data!$1:$1,0)-1,1000,1)=IF(V$7="","Yes",V$7))/(OFFSET(Data!$A$1,0,MATCH(V$6,Data!$1:$1,0)-1,1000,1)=IF(V$7="","Yes",V$7))*ROW(Data!$C$1:$C$1009),ROW(V206)-ROW(V$7)),1)),"")</f>
        <v/>
      </c>
      <c r="W206" s="43" t="str">
        <f ca="1">IF(X206="","",IF(INDEX(Data!$BR:$BR,MATCH(X206,Data!$A:$A,0),1)=0,"",INDEX(Data!$BR:$BR,MATCH(X206,Data!$A:$A,0),1)))</f>
        <v/>
      </c>
      <c r="X206" s="43" t="str" cm="1">
        <f t="array" aca="1" ref="X206" ca="1">IFERROR(_xlfn.SINGLE(INDEX(Data!$A$1:Y$1009,_xlfn.AGGREGATE(15,6,(OFFSET(Data!$A$1,0,MATCH(X$6,Data!$1:$1,0)-1,1000,1)=IF(X$7="","Yes",X$7))/(OFFSET(Data!$A$1,0,MATCH(X$6,Data!$1:$1,0)-1,1000,1)=IF(X$7="","Yes",X$7))*ROW(Data!$C$1:$C$1009),ROW(X206)-ROW(X$7)),1)),"")</f>
        <v/>
      </c>
      <c r="Y206" s="43" t="str">
        <f ca="1">IF(Z206="","",IF(INDEX(Data!$BR:$BR,MATCH(Z206,Data!$A:$A,0),1)=0,"",INDEX(Data!$BR:$BR,MATCH(Z206,Data!$A:$A,0),1)))</f>
        <v/>
      </c>
      <c r="Z206" s="43" t="str" cm="1">
        <f t="array" aca="1" ref="Z206" ca="1">IFERROR(_xlfn.SINGLE(INDEX(Data!$A$1:AA$1009,_xlfn.AGGREGATE(15,6,(OFFSET(Data!$A$1,0,MATCH(Z$6,Data!$1:$1,0)-1,1000,1)=IF(Z$7="","Yes",Z$7))/(OFFSET(Data!$A$1,0,MATCH(Z$6,Data!$1:$1,0)-1,1000,1)=IF(Z$7="","Yes",Z$7))*ROW(Data!$C$1:$C$1009),ROW(Z206)-ROW(Z$7)),1)),"")</f>
        <v/>
      </c>
      <c r="AA206" s="43" t="str">
        <f ca="1">IF(AB206="","",IF(INDEX(Data!$BR:$BR,MATCH(AB206,Data!$A:$A,0),1)=0,"",INDEX(Data!$BR:$BR,MATCH(AB206,Data!$A:$A,0),1)))</f>
        <v/>
      </c>
      <c r="AB206" s="43" t="str" cm="1">
        <f t="array" aca="1" ref="AB206" ca="1">IFERROR(_xlfn.SINGLE(INDEX(Data!$A$1:AC$1009,_xlfn.AGGREGATE(15,6,(OFFSET(Data!$A$1,0,MATCH(AB$6,Data!$1:$1,0)-1,1000,1)=IF(AB$7="","Yes",AB$7))/(OFFSET(Data!$A$1,0,MATCH(AB$6,Data!$1:$1,0)-1,1000,1)=IF(AB$7="","Yes",AB$7))*ROW(Data!$C$1:$C$1009),ROW(AB206)-ROW(AB$7)),1)),"")</f>
        <v/>
      </c>
      <c r="AC206" s="43" t="str">
        <f ca="1">IF(AD206="","",IF(INDEX(Data!$BR:$BR,MATCH(AD206,Data!$A:$A,0),1)=0,"",INDEX(Data!$BR:$BR,MATCH(AD206,Data!$A:$A,0),1)))</f>
        <v/>
      </c>
      <c r="AD206" s="43" t="str" cm="1">
        <f t="array" aca="1" ref="AD206" ca="1">IFERROR(_xlfn.SINGLE(INDEX(Data!$A$1:AE$1009,_xlfn.AGGREGATE(15,6,(OFFSET(Data!$A$1,0,MATCH(AD$6,Data!$1:$1,0)-1,1000,1)=IF(AD$7="","Yes",AD$7))/(OFFSET(Data!$A$1,0,MATCH(AD$6,Data!$1:$1,0)-1,1000,1)=IF(AD$7="","Yes",AD$7))*ROW(Data!$C$1:$C$1009),ROW(AD206)-ROW(AD$7)),1)),"")</f>
        <v/>
      </c>
      <c r="AE206" s="43" t="str">
        <f ca="1">IF(AF206="","",IF(INDEX(Data!$BR:$BR,MATCH(AF206,Data!$A:$A,0),1)=0,"",INDEX(Data!$BR:$BR,MATCH(AF206,Data!$A:$A,0),1)))</f>
        <v/>
      </c>
      <c r="AF206" s="43" t="str" cm="1">
        <f t="array" aca="1" ref="AF206" ca="1">IFERROR(_xlfn.SINGLE(INDEX(Data!$A$1:AM$1009,_xlfn.AGGREGATE(15,6,(OFFSET(Data!$A$1,0,MATCH(AF$6,Data!$1:$1,0)-1,1000,1)=IF(AF$7="","Yes",AF$7))/(OFFSET(Data!$A$1,0,MATCH(AF$6,Data!$1:$1,0)-1,1000,1)=IF(AF$7="","Yes",AF$7))*ROW(Data!$C$1:$C$1009),ROW(AF206)-ROW(AF$7)),1)),"")</f>
        <v/>
      </c>
      <c r="AG206" s="43" t="str">
        <f ca="1">IF(AH206="","",IF(INDEX(Data!$BR:$BR,MATCH(AH206,Data!$A:$A,0),1)=0,"",INDEX(Data!$BR:$BR,MATCH(AH206,Data!$A:$A,0),1)))</f>
        <v/>
      </c>
      <c r="AH206" s="43" t="str" cm="1">
        <f t="array" aca="1" ref="AH206" ca="1">IFERROR(_xlfn.SINGLE(INDEX(Data!$A$1:AO$1009,_xlfn.AGGREGATE(15,6,(OFFSET(Data!$A$1,0,MATCH(AH$6,Data!$1:$1,0)-1,1000,1)=IF(AH$7="","Yes",AH$7))/(OFFSET(Data!$A$1,0,MATCH(AH$6,Data!$1:$1,0)-1,1000,1)=IF(AH$7="","Yes",AH$7))*ROW(Data!$C$1:$C$1009),ROW(AH206)-ROW(AH$7)),1)),"")</f>
        <v/>
      </c>
      <c r="AI206" s="43" t="str">
        <f ca="1">IF(AJ206="","",IF(INDEX(Data!$BR:$BR,MATCH(AJ206,Data!$A:$A,0),1)=0,"",INDEX(Data!$BR:$BR,MATCH(AJ206,Data!$A:$A,0),1)))</f>
        <v/>
      </c>
      <c r="AJ206" s="43" t="str" cm="1">
        <f t="array" aca="1" ref="AJ206" ca="1">IFERROR(_xlfn.SINGLE(INDEX(Data!$A$1:AQ$1009,_xlfn.AGGREGATE(15,6,(OFFSET(Data!$A$1,0,MATCH(AJ$6,Data!$1:$1,0)-1,1000,1)=IF(AJ$7="","Yes",AJ$7))/(OFFSET(Data!$A$1,0,MATCH(AJ$6,Data!$1:$1,0)-1,1000,1)=IF(AJ$7="","Yes",AJ$7))*ROW(Data!$C$1:$C$1009),ROW(AJ206)-ROW(AJ$7)),1)),"")</f>
        <v/>
      </c>
      <c r="AK206" s="43" t="str">
        <f ca="1">IF(AL206="","",IF(INDEX(Data!$BR:$BR,MATCH(AL206,Data!$A:$A,0),1)=0,"",INDEX(Data!$BR:$BR,MATCH(AL206,Data!$A:$A,0),1)))</f>
        <v/>
      </c>
      <c r="AL206" s="43" t="str" cm="1">
        <f t="array" aca="1" ref="AL206" ca="1">IFERROR(_xlfn.SINGLE(INDEX(Data!$A$1:AS$1009,_xlfn.AGGREGATE(15,6,(OFFSET(Data!$A$1,0,MATCH(AL$6,Data!$1:$1,0)-1,1000,1)=IF(AL$7="","Yes",AL$7))/(OFFSET(Data!$A$1,0,MATCH(AL$6,Data!$1:$1,0)-1,1000,1)=IF(AL$7="","Yes",AL$7))*ROW(Data!$C$1:$C$1009),ROW(AL206)-ROW(AL$7)),1)),"")</f>
        <v/>
      </c>
      <c r="AM206" s="43" t="str">
        <f ca="1">IF(AN206="","",IF(INDEX(Data!$BR:$BR,MATCH(AN206,Data!$A:$A,0),1)=0,"",INDEX(Data!$BR:$BR,MATCH(AN206,Data!$A:$A,0),1)))</f>
        <v/>
      </c>
      <c r="AN206" s="43" t="str" cm="1">
        <f t="array" aca="1" ref="AN206" ca="1">IFERROR(_xlfn.SINGLE(INDEX(Data!$A$1:AU$1009,_xlfn.AGGREGATE(15,6,(OFFSET(Data!$A$1,0,MATCH(AN$6,Data!$1:$1,0)-1,1000,1)=IF(AN$7="","Yes",AN$7))/(OFFSET(Data!$A$1,0,MATCH(AN$6,Data!$1:$1,0)-1,1000,1)=IF(AN$7="","Yes",AN$7))*ROW(Data!$C$1:$C$1009),ROW(AN206)-ROW(AN$7)),1)),"")</f>
        <v/>
      </c>
    </row>
    <row r="207" spans="1:40" x14ac:dyDescent="0.4">
      <c r="A207" s="43" t="str">
        <f ca="1">IF(B207="","",IF(INDEX(Data!$BR:$BR,MATCH(B207,Data!$A:$A,0),1)=0,"",INDEX(Data!$BR:$BR,MATCH(B207,Data!$A:$A,0),1)))</f>
        <v/>
      </c>
      <c r="B207" s="43" t="str" cm="1">
        <f t="array" aca="1" ref="B207" ca="1">IFERROR(_xlfn.SINGLE(INDEX(Data!A$1:$A$1007,_xlfn.AGGREGATE(15,6,(OFFSET(Data!$A$1,0,MATCH(B$6,Data!$1:$1,0)-1,1000,1)=IF(B$7="","Yes",B$7))/(OFFSET(Data!$A$1,0,MATCH(B$6,Data!$1:$1,0)-1,1000,1)=IF(B$7="","Yes",B$7))*ROW(Data!$C$1:$C$1007),ROW(B207)-ROW(B$7)),1)),"")</f>
        <v/>
      </c>
      <c r="C207" s="43" t="str">
        <f ca="1">IF(D207="","",IF(INDEX(Data!$BR:$BR,MATCH(D207,Data!$A:$A,0),1)=0,"",INDEX(Data!$BR:$BR,MATCH(D207,Data!$A:$A,0),1)))</f>
        <v/>
      </c>
      <c r="D207" s="43" t="str" cm="1">
        <f t="array" aca="1" ref="D207" ca="1">IFERROR(_xlfn.SINGLE(INDEX(Data!$A$1:C$1007,_xlfn.AGGREGATE(15,6,(OFFSET(Data!$A$1,0,MATCH(D$6,Data!$1:$1,0)-1,1000,1)=IF(D$7="","Yes",D$7))/(OFFSET(Data!$A$1,0,MATCH(D$6,Data!$1:$1,0)-1,1000,1)=IF(D$7="","Yes",D$7))*ROW(Data!$C$1:$C$1007),ROW(D207)-ROW(D$7)),1)),"")</f>
        <v/>
      </c>
      <c r="E207" s="43" t="str">
        <f ca="1">IF(F207="","",IF(INDEX(Data!$BR:$BR,MATCH(F207,Data!$A:$A,0),1)=0,"",INDEX(Data!$BR:$BR,MATCH(F207,Data!$A:$A,0),1)))</f>
        <v/>
      </c>
      <c r="F207" s="43" t="str" cm="1">
        <f t="array" aca="1" ref="F207" ca="1">IFERROR(_xlfn.SINGLE(INDEX(Data!$A$1:E$1009,_xlfn.AGGREGATE(15,6,(OFFSET(Data!$A$1,0,MATCH(F$6,Data!$1:$1,0)-1,1000,1)=IF(F$7="","Yes",F$7))/(OFFSET(Data!$A$1,0,MATCH(F$6,Data!$1:$1,0)-1,1000,1)=IF(F$7="","Yes",F$7))*ROW(Data!$C$1:$C$1009),ROW(F207)-ROW(F$7)),1)),"")</f>
        <v/>
      </c>
      <c r="G207" s="43" t="str">
        <f ca="1">IF(H207="","",IF(INDEX(Data!$BR:$BR,MATCH(H207,Data!$A:$A,0),1)=0,"",INDEX(Data!$BR:$BR,MATCH(H207,Data!$A:$A,0),1)))</f>
        <v/>
      </c>
      <c r="H207" s="43" t="str" cm="1">
        <f t="array" aca="1" ref="H207" ca="1">IFERROR(_xlfn.SINGLE(INDEX(Data!$A$1:G$1009,_xlfn.AGGREGATE(15,6,(OFFSET(Data!$A$1,0,MATCH(H$6,Data!$1:$1,0)-1,1000,1)=IF(H$7="","Yes",H$7))/(OFFSET(Data!$A$1,0,MATCH(H$6,Data!$1:$1,0)-1,1000,1)=IF(H$7="","Yes",H$7))*ROW(Data!$C$1:$C$1009),ROW(H207)-ROW(H$7)),1)),"")</f>
        <v/>
      </c>
      <c r="I207" s="43" t="str">
        <f ca="1">IF(J207="","",IF(INDEX(Data!$BR:$BR,MATCH(J207,Data!$A:$A,0),1)=0,"",INDEX(Data!$BR:$BR,MATCH(J207,Data!$A:$A,0),1)))</f>
        <v/>
      </c>
      <c r="J207" s="43" t="str" cm="1">
        <f t="array" aca="1" ref="J207" ca="1">IFERROR(_xlfn.SINGLE(INDEX(Data!$A$1:J$1009,_xlfn.AGGREGATE(15,6,(OFFSET(Data!$A$1,0,MATCH(J$6,Data!$1:$1,0)-1,1000,1)=IF(J$7="","Yes",J$7))/(OFFSET(Data!$A$1,0,MATCH(J$6,Data!$1:$1,0)-1,1000,1)=IF(J$7="","Yes",J$7))*ROW(Data!$C$1:$C$1009),ROW(J207)-ROW(J$7)),1)),"")</f>
        <v/>
      </c>
      <c r="K207" s="43" t="str">
        <f ca="1">IF(L207="","",IF(INDEX(Data!$BR:$BR,MATCH(L207,Data!$A:$A,0),1)=0,"",INDEX(Data!$BR:$BR,MATCH(L207,Data!$A:$A,0),1)))</f>
        <v/>
      </c>
      <c r="L207" s="43" t="str" cm="1">
        <f t="array" aca="1" ref="L207" ca="1">IFERROR(_xlfn.SINGLE(INDEX(Data!$A$1:L$1009,_xlfn.AGGREGATE(15,6,(OFFSET(Data!$A$1,0,MATCH(L$6,Data!$1:$1,0)-1,1000,1)=IF(L$7="","Yes",L$7))/(OFFSET(Data!$A$1,0,MATCH(L$6,Data!$1:$1,0)-1,1000,1)=IF(L$7="","Yes",L$7))*ROW(Data!$C$1:$C$1009),ROW(L207)-ROW(L$7)),1)),"")</f>
        <v/>
      </c>
      <c r="M207" s="43" t="str">
        <f ca="1">IF(N207="","",IF(INDEX(Data!$BR:$BR,MATCH(N207,Data!$A:$A,0),1)=0,"",INDEX(Data!$BR:$BR,MATCH(N207,Data!$A:$A,0),1)))</f>
        <v/>
      </c>
      <c r="N207" s="43" t="str" cm="1">
        <f t="array" aca="1" ref="N207" ca="1">IFERROR(_xlfn.SINGLE(INDEX(Data!$A$1:N$1009,_xlfn.AGGREGATE(15,6,(OFFSET(Data!$A$1,0,MATCH(N$6,Data!$1:$1,0)-1,1000,1)=IF(N$7="","Yes",N$7))/(OFFSET(Data!$A$1,0,MATCH(N$6,Data!$1:$1,0)-1,1000,1)=IF(N$7="","Yes",N$7))*ROW(Data!$C$1:$C$1009),ROW(N207)-ROW(N$7)),1)),"")</f>
        <v/>
      </c>
      <c r="O207" s="43" t="str">
        <f ca="1">IF(P207="","",IF(INDEX(Data!$BR:$BR,MATCH(P207,Data!$A:$A,0),1)=0,"",INDEX(Data!$BR:$BR,MATCH(P207,Data!$A:$A,0),1)))</f>
        <v/>
      </c>
      <c r="P207" s="43" t="str" cm="1">
        <f t="array" aca="1" ref="P207" ca="1">IFERROR(_xlfn.SINGLE(INDEX(Data!$A$1:Q$1009,_xlfn.AGGREGATE(15,6,(OFFSET(Data!$A$1,0,MATCH(P$6,Data!$1:$1,0)-1,1000,1)=IF(P$7="","Yes",P$7))/(OFFSET(Data!$A$1,0,MATCH(P$6,Data!$1:$1,0)-1,1000,1)=IF(P$7="","Yes",P$7))*ROW(Data!$C$1:$C$1009),ROW(P207)-ROW(P$7)),1)),"")</f>
        <v/>
      </c>
      <c r="Q207" s="43" t="str">
        <f ca="1">IF(R207="","",IF(INDEX(Data!$BR:$BR,MATCH(R207,Data!$A:$A,0),1)=0,"",INDEX(Data!$BR:$BR,MATCH(R207,Data!$A:$A,0),1)))</f>
        <v/>
      </c>
      <c r="R207" s="43" t="str" cm="1">
        <f t="array" aca="1" ref="R207" ca="1">IFERROR(_xlfn.SINGLE(INDEX(Data!$A$1:R$1009,_xlfn.AGGREGATE(15,6,(OFFSET(Data!$A$1,0,MATCH(R$6,Data!$1:$1,0)-1,1000,1)=IF(R$7="","Yes",R$7))/(OFFSET(Data!$A$1,0,MATCH(R$6,Data!$1:$1,0)-1,1000,1)=IF(R$7="","Yes",R$7))*ROW(Data!$C$1:$C$1009),ROW(R207)-ROW(R$7)),1)),"")</f>
        <v/>
      </c>
      <c r="S207" s="43" t="str">
        <f ca="1">IF(T207="","",IF(INDEX(Data!$BR:$BR,MATCH(T207,Data!$A:$A,0),1)=0,"",INDEX(Data!$BR:$BR,MATCH(T207,Data!$A:$A,0),1)))</f>
        <v/>
      </c>
      <c r="T207" s="43" t="str" cm="1">
        <f t="array" aca="1" ref="T207" ca="1">IFERROR(_xlfn.SINGLE(INDEX(Data!$A$1:S$1009,_xlfn.AGGREGATE(15,6,(OFFSET(Data!$A$1,0,MATCH(T$6,Data!$1:$1,0)-1,1000,1)=IF(T$7="","Yes",T$7))/(OFFSET(Data!$A$1,0,MATCH(T$6,Data!$1:$1,0)-1,1000,1)=IF(T$7="","Yes",T$7))*ROW(Data!$C$1:$C$1009),ROW(T207)-ROW(T$7)),1)),"")</f>
        <v/>
      </c>
      <c r="U207" s="43" t="str">
        <f ca="1">IF(V207="","",IF(INDEX(Data!$BR:$BR,MATCH(V207,Data!$A:$A,0),1)=0,"",INDEX(Data!$BR:$BR,MATCH(V207,Data!$A:$A,0),1)))</f>
        <v/>
      </c>
      <c r="V207" s="43" t="str" cm="1">
        <f t="array" aca="1" ref="V207" ca="1">IFERROR(_xlfn.SINGLE(INDEX(Data!$A$1:T$1009,_xlfn.AGGREGATE(15,6,(OFFSET(Data!$A$1,0,MATCH(V$6,Data!$1:$1,0)-1,1000,1)=IF(V$7="","Yes",V$7))/(OFFSET(Data!$A$1,0,MATCH(V$6,Data!$1:$1,0)-1,1000,1)=IF(V$7="","Yes",V$7))*ROW(Data!$C$1:$C$1009),ROW(V207)-ROW(V$7)),1)),"")</f>
        <v/>
      </c>
      <c r="W207" s="43" t="str">
        <f ca="1">IF(X207="","",IF(INDEX(Data!$BR:$BR,MATCH(X207,Data!$A:$A,0),1)=0,"",INDEX(Data!$BR:$BR,MATCH(X207,Data!$A:$A,0),1)))</f>
        <v/>
      </c>
      <c r="X207" s="43" t="str" cm="1">
        <f t="array" aca="1" ref="X207" ca="1">IFERROR(_xlfn.SINGLE(INDEX(Data!$A$1:Y$1009,_xlfn.AGGREGATE(15,6,(OFFSET(Data!$A$1,0,MATCH(X$6,Data!$1:$1,0)-1,1000,1)=IF(X$7="","Yes",X$7))/(OFFSET(Data!$A$1,0,MATCH(X$6,Data!$1:$1,0)-1,1000,1)=IF(X$7="","Yes",X$7))*ROW(Data!$C$1:$C$1009),ROW(X207)-ROW(X$7)),1)),"")</f>
        <v/>
      </c>
      <c r="Y207" s="43" t="str">
        <f ca="1">IF(Z207="","",IF(INDEX(Data!$BR:$BR,MATCH(Z207,Data!$A:$A,0),1)=0,"",INDEX(Data!$BR:$BR,MATCH(Z207,Data!$A:$A,0),1)))</f>
        <v/>
      </c>
      <c r="Z207" s="43" t="str" cm="1">
        <f t="array" aca="1" ref="Z207" ca="1">IFERROR(_xlfn.SINGLE(INDEX(Data!$A$1:AA$1009,_xlfn.AGGREGATE(15,6,(OFFSET(Data!$A$1,0,MATCH(Z$6,Data!$1:$1,0)-1,1000,1)=IF(Z$7="","Yes",Z$7))/(OFFSET(Data!$A$1,0,MATCH(Z$6,Data!$1:$1,0)-1,1000,1)=IF(Z$7="","Yes",Z$7))*ROW(Data!$C$1:$C$1009),ROW(Z207)-ROW(Z$7)),1)),"")</f>
        <v/>
      </c>
      <c r="AA207" s="43" t="str">
        <f ca="1">IF(AB207="","",IF(INDEX(Data!$BR:$BR,MATCH(AB207,Data!$A:$A,0),1)=0,"",INDEX(Data!$BR:$BR,MATCH(AB207,Data!$A:$A,0),1)))</f>
        <v/>
      </c>
      <c r="AB207" s="43" t="str" cm="1">
        <f t="array" aca="1" ref="AB207" ca="1">IFERROR(_xlfn.SINGLE(INDEX(Data!$A$1:AC$1009,_xlfn.AGGREGATE(15,6,(OFFSET(Data!$A$1,0,MATCH(AB$6,Data!$1:$1,0)-1,1000,1)=IF(AB$7="","Yes",AB$7))/(OFFSET(Data!$A$1,0,MATCH(AB$6,Data!$1:$1,0)-1,1000,1)=IF(AB$7="","Yes",AB$7))*ROW(Data!$C$1:$C$1009),ROW(AB207)-ROW(AB$7)),1)),"")</f>
        <v/>
      </c>
      <c r="AC207" s="43" t="str">
        <f ca="1">IF(AD207="","",IF(INDEX(Data!$BR:$BR,MATCH(AD207,Data!$A:$A,0),1)=0,"",INDEX(Data!$BR:$BR,MATCH(AD207,Data!$A:$A,0),1)))</f>
        <v/>
      </c>
      <c r="AD207" s="43" t="str" cm="1">
        <f t="array" aca="1" ref="AD207" ca="1">IFERROR(_xlfn.SINGLE(INDEX(Data!$A$1:AE$1009,_xlfn.AGGREGATE(15,6,(OFFSET(Data!$A$1,0,MATCH(AD$6,Data!$1:$1,0)-1,1000,1)=IF(AD$7="","Yes",AD$7))/(OFFSET(Data!$A$1,0,MATCH(AD$6,Data!$1:$1,0)-1,1000,1)=IF(AD$7="","Yes",AD$7))*ROW(Data!$C$1:$C$1009),ROW(AD207)-ROW(AD$7)),1)),"")</f>
        <v/>
      </c>
      <c r="AE207" s="43" t="str">
        <f ca="1">IF(AF207="","",IF(INDEX(Data!$BR:$BR,MATCH(AF207,Data!$A:$A,0),1)=0,"",INDEX(Data!$BR:$BR,MATCH(AF207,Data!$A:$A,0),1)))</f>
        <v/>
      </c>
      <c r="AF207" s="43" t="str" cm="1">
        <f t="array" aca="1" ref="AF207" ca="1">IFERROR(_xlfn.SINGLE(INDEX(Data!$A$1:AM$1009,_xlfn.AGGREGATE(15,6,(OFFSET(Data!$A$1,0,MATCH(AF$6,Data!$1:$1,0)-1,1000,1)=IF(AF$7="","Yes",AF$7))/(OFFSET(Data!$A$1,0,MATCH(AF$6,Data!$1:$1,0)-1,1000,1)=IF(AF$7="","Yes",AF$7))*ROW(Data!$C$1:$C$1009),ROW(AF207)-ROW(AF$7)),1)),"")</f>
        <v/>
      </c>
      <c r="AG207" s="43" t="str">
        <f ca="1">IF(AH207="","",IF(INDEX(Data!$BR:$BR,MATCH(AH207,Data!$A:$A,0),1)=0,"",INDEX(Data!$BR:$BR,MATCH(AH207,Data!$A:$A,0),1)))</f>
        <v/>
      </c>
      <c r="AH207" s="43" t="str" cm="1">
        <f t="array" aca="1" ref="AH207" ca="1">IFERROR(_xlfn.SINGLE(INDEX(Data!$A$1:AO$1009,_xlfn.AGGREGATE(15,6,(OFFSET(Data!$A$1,0,MATCH(AH$6,Data!$1:$1,0)-1,1000,1)=IF(AH$7="","Yes",AH$7))/(OFFSET(Data!$A$1,0,MATCH(AH$6,Data!$1:$1,0)-1,1000,1)=IF(AH$7="","Yes",AH$7))*ROW(Data!$C$1:$C$1009),ROW(AH207)-ROW(AH$7)),1)),"")</f>
        <v/>
      </c>
      <c r="AI207" s="43" t="str">
        <f ca="1">IF(AJ207="","",IF(INDEX(Data!$BR:$BR,MATCH(AJ207,Data!$A:$A,0),1)=0,"",INDEX(Data!$BR:$BR,MATCH(AJ207,Data!$A:$A,0),1)))</f>
        <v/>
      </c>
      <c r="AJ207" s="43" t="str" cm="1">
        <f t="array" aca="1" ref="AJ207" ca="1">IFERROR(_xlfn.SINGLE(INDEX(Data!$A$1:AQ$1009,_xlfn.AGGREGATE(15,6,(OFFSET(Data!$A$1,0,MATCH(AJ$6,Data!$1:$1,0)-1,1000,1)=IF(AJ$7="","Yes",AJ$7))/(OFFSET(Data!$A$1,0,MATCH(AJ$6,Data!$1:$1,0)-1,1000,1)=IF(AJ$7="","Yes",AJ$7))*ROW(Data!$C$1:$C$1009),ROW(AJ207)-ROW(AJ$7)),1)),"")</f>
        <v/>
      </c>
      <c r="AK207" s="43" t="str">
        <f ca="1">IF(AL207="","",IF(INDEX(Data!$BR:$BR,MATCH(AL207,Data!$A:$A,0),1)=0,"",INDEX(Data!$BR:$BR,MATCH(AL207,Data!$A:$A,0),1)))</f>
        <v/>
      </c>
      <c r="AL207" s="43" t="str" cm="1">
        <f t="array" aca="1" ref="AL207" ca="1">IFERROR(_xlfn.SINGLE(INDEX(Data!$A$1:AS$1009,_xlfn.AGGREGATE(15,6,(OFFSET(Data!$A$1,0,MATCH(AL$6,Data!$1:$1,0)-1,1000,1)=IF(AL$7="","Yes",AL$7))/(OFFSET(Data!$A$1,0,MATCH(AL$6,Data!$1:$1,0)-1,1000,1)=IF(AL$7="","Yes",AL$7))*ROW(Data!$C$1:$C$1009),ROW(AL207)-ROW(AL$7)),1)),"")</f>
        <v/>
      </c>
      <c r="AM207" s="43" t="str">
        <f ca="1">IF(AN207="","",IF(INDEX(Data!$BR:$BR,MATCH(AN207,Data!$A:$A,0),1)=0,"",INDEX(Data!$BR:$BR,MATCH(AN207,Data!$A:$A,0),1)))</f>
        <v/>
      </c>
      <c r="AN207" s="43" t="str" cm="1">
        <f t="array" aca="1" ref="AN207" ca="1">IFERROR(_xlfn.SINGLE(INDEX(Data!$A$1:AU$1009,_xlfn.AGGREGATE(15,6,(OFFSET(Data!$A$1,0,MATCH(AN$6,Data!$1:$1,0)-1,1000,1)=IF(AN$7="","Yes",AN$7))/(OFFSET(Data!$A$1,0,MATCH(AN$6,Data!$1:$1,0)-1,1000,1)=IF(AN$7="","Yes",AN$7))*ROW(Data!$C$1:$C$1009),ROW(AN207)-ROW(AN$7)),1)),"")</f>
        <v/>
      </c>
    </row>
    <row r="208" spans="1:40" x14ac:dyDescent="0.4">
      <c r="A208" s="43" t="str">
        <f ca="1">IF(B208="","",IF(INDEX(Data!$BR:$BR,MATCH(B208,Data!$A:$A,0),1)=0,"",INDEX(Data!$BR:$BR,MATCH(B208,Data!$A:$A,0),1)))</f>
        <v/>
      </c>
      <c r="B208" s="43" t="str" cm="1">
        <f t="array" aca="1" ref="B208" ca="1">IFERROR(_xlfn.SINGLE(INDEX(Data!A$1:$A$1007,_xlfn.AGGREGATE(15,6,(OFFSET(Data!$A$1,0,MATCH(B$6,Data!$1:$1,0)-1,1000,1)=IF(B$7="","Yes",B$7))/(OFFSET(Data!$A$1,0,MATCH(B$6,Data!$1:$1,0)-1,1000,1)=IF(B$7="","Yes",B$7))*ROW(Data!$C$1:$C$1007),ROW(B208)-ROW(B$7)),1)),"")</f>
        <v/>
      </c>
      <c r="C208" s="43" t="str">
        <f ca="1">IF(D208="","",IF(INDEX(Data!$BR:$BR,MATCH(D208,Data!$A:$A,0),1)=0,"",INDEX(Data!$BR:$BR,MATCH(D208,Data!$A:$A,0),1)))</f>
        <v/>
      </c>
      <c r="D208" s="43" t="str" cm="1">
        <f t="array" aca="1" ref="D208" ca="1">IFERROR(_xlfn.SINGLE(INDEX(Data!$A$1:C$1007,_xlfn.AGGREGATE(15,6,(OFFSET(Data!$A$1,0,MATCH(D$6,Data!$1:$1,0)-1,1000,1)=IF(D$7="","Yes",D$7))/(OFFSET(Data!$A$1,0,MATCH(D$6,Data!$1:$1,0)-1,1000,1)=IF(D$7="","Yes",D$7))*ROW(Data!$C$1:$C$1007),ROW(D208)-ROW(D$7)),1)),"")</f>
        <v/>
      </c>
      <c r="E208" s="43" t="str">
        <f ca="1">IF(F208="","",IF(INDEX(Data!$BR:$BR,MATCH(F208,Data!$A:$A,0),1)=0,"",INDEX(Data!$BR:$BR,MATCH(F208,Data!$A:$A,0),1)))</f>
        <v/>
      </c>
      <c r="F208" s="43" t="str" cm="1">
        <f t="array" aca="1" ref="F208" ca="1">IFERROR(_xlfn.SINGLE(INDEX(Data!$A$1:E$1009,_xlfn.AGGREGATE(15,6,(OFFSET(Data!$A$1,0,MATCH(F$6,Data!$1:$1,0)-1,1000,1)=IF(F$7="","Yes",F$7))/(OFFSET(Data!$A$1,0,MATCH(F$6,Data!$1:$1,0)-1,1000,1)=IF(F$7="","Yes",F$7))*ROW(Data!$C$1:$C$1009),ROW(F208)-ROW(F$7)),1)),"")</f>
        <v/>
      </c>
      <c r="G208" s="43" t="str">
        <f ca="1">IF(H208="","",IF(INDEX(Data!$BR:$BR,MATCH(H208,Data!$A:$A,0),1)=0,"",INDEX(Data!$BR:$BR,MATCH(H208,Data!$A:$A,0),1)))</f>
        <v/>
      </c>
      <c r="H208" s="43" t="str" cm="1">
        <f t="array" aca="1" ref="H208" ca="1">IFERROR(_xlfn.SINGLE(INDEX(Data!$A$1:G$1009,_xlfn.AGGREGATE(15,6,(OFFSET(Data!$A$1,0,MATCH(H$6,Data!$1:$1,0)-1,1000,1)=IF(H$7="","Yes",H$7))/(OFFSET(Data!$A$1,0,MATCH(H$6,Data!$1:$1,0)-1,1000,1)=IF(H$7="","Yes",H$7))*ROW(Data!$C$1:$C$1009),ROW(H208)-ROW(H$7)),1)),"")</f>
        <v/>
      </c>
      <c r="I208" s="43" t="str">
        <f ca="1">IF(J208="","",IF(INDEX(Data!$BR:$BR,MATCH(J208,Data!$A:$A,0),1)=0,"",INDEX(Data!$BR:$BR,MATCH(J208,Data!$A:$A,0),1)))</f>
        <v/>
      </c>
      <c r="J208" s="43" t="str" cm="1">
        <f t="array" aca="1" ref="J208" ca="1">IFERROR(_xlfn.SINGLE(INDEX(Data!$A$1:J$1009,_xlfn.AGGREGATE(15,6,(OFFSET(Data!$A$1,0,MATCH(J$6,Data!$1:$1,0)-1,1000,1)=IF(J$7="","Yes",J$7))/(OFFSET(Data!$A$1,0,MATCH(J$6,Data!$1:$1,0)-1,1000,1)=IF(J$7="","Yes",J$7))*ROW(Data!$C$1:$C$1009),ROW(J208)-ROW(J$7)),1)),"")</f>
        <v/>
      </c>
      <c r="K208" s="43" t="str">
        <f ca="1">IF(L208="","",IF(INDEX(Data!$BR:$BR,MATCH(L208,Data!$A:$A,0),1)=0,"",INDEX(Data!$BR:$BR,MATCH(L208,Data!$A:$A,0),1)))</f>
        <v/>
      </c>
      <c r="L208" s="43" t="str" cm="1">
        <f t="array" aca="1" ref="L208" ca="1">IFERROR(_xlfn.SINGLE(INDEX(Data!$A$1:L$1009,_xlfn.AGGREGATE(15,6,(OFFSET(Data!$A$1,0,MATCH(L$6,Data!$1:$1,0)-1,1000,1)=IF(L$7="","Yes",L$7))/(OFFSET(Data!$A$1,0,MATCH(L$6,Data!$1:$1,0)-1,1000,1)=IF(L$7="","Yes",L$7))*ROW(Data!$C$1:$C$1009),ROW(L208)-ROW(L$7)),1)),"")</f>
        <v/>
      </c>
      <c r="M208" s="43" t="str">
        <f ca="1">IF(N208="","",IF(INDEX(Data!$BR:$BR,MATCH(N208,Data!$A:$A,0),1)=0,"",INDEX(Data!$BR:$BR,MATCH(N208,Data!$A:$A,0),1)))</f>
        <v/>
      </c>
      <c r="N208" s="43" t="str" cm="1">
        <f t="array" aca="1" ref="N208" ca="1">IFERROR(_xlfn.SINGLE(INDEX(Data!$A$1:N$1009,_xlfn.AGGREGATE(15,6,(OFFSET(Data!$A$1,0,MATCH(N$6,Data!$1:$1,0)-1,1000,1)=IF(N$7="","Yes",N$7))/(OFFSET(Data!$A$1,0,MATCH(N$6,Data!$1:$1,0)-1,1000,1)=IF(N$7="","Yes",N$7))*ROW(Data!$C$1:$C$1009),ROW(N208)-ROW(N$7)),1)),"")</f>
        <v/>
      </c>
      <c r="O208" s="43" t="str">
        <f ca="1">IF(P208="","",IF(INDEX(Data!$BR:$BR,MATCH(P208,Data!$A:$A,0),1)=0,"",INDEX(Data!$BR:$BR,MATCH(P208,Data!$A:$A,0),1)))</f>
        <v/>
      </c>
      <c r="P208" s="43" t="str" cm="1">
        <f t="array" aca="1" ref="P208" ca="1">IFERROR(_xlfn.SINGLE(INDEX(Data!$A$1:Q$1009,_xlfn.AGGREGATE(15,6,(OFFSET(Data!$A$1,0,MATCH(P$6,Data!$1:$1,0)-1,1000,1)=IF(P$7="","Yes",P$7))/(OFFSET(Data!$A$1,0,MATCH(P$6,Data!$1:$1,0)-1,1000,1)=IF(P$7="","Yes",P$7))*ROW(Data!$C$1:$C$1009),ROW(P208)-ROW(P$7)),1)),"")</f>
        <v/>
      </c>
      <c r="Q208" s="43" t="str">
        <f ca="1">IF(R208="","",IF(INDEX(Data!$BR:$BR,MATCH(R208,Data!$A:$A,0),1)=0,"",INDEX(Data!$BR:$BR,MATCH(R208,Data!$A:$A,0),1)))</f>
        <v/>
      </c>
      <c r="R208" s="43" t="str" cm="1">
        <f t="array" aca="1" ref="R208" ca="1">IFERROR(_xlfn.SINGLE(INDEX(Data!$A$1:R$1009,_xlfn.AGGREGATE(15,6,(OFFSET(Data!$A$1,0,MATCH(R$6,Data!$1:$1,0)-1,1000,1)=IF(R$7="","Yes",R$7))/(OFFSET(Data!$A$1,0,MATCH(R$6,Data!$1:$1,0)-1,1000,1)=IF(R$7="","Yes",R$7))*ROW(Data!$C$1:$C$1009),ROW(R208)-ROW(R$7)),1)),"")</f>
        <v/>
      </c>
      <c r="S208" s="43" t="str">
        <f ca="1">IF(T208="","",IF(INDEX(Data!$BR:$BR,MATCH(T208,Data!$A:$A,0),1)=0,"",INDEX(Data!$BR:$BR,MATCH(T208,Data!$A:$A,0),1)))</f>
        <v/>
      </c>
      <c r="T208" s="43" t="str" cm="1">
        <f t="array" aca="1" ref="T208" ca="1">IFERROR(_xlfn.SINGLE(INDEX(Data!$A$1:S$1009,_xlfn.AGGREGATE(15,6,(OFFSET(Data!$A$1,0,MATCH(T$6,Data!$1:$1,0)-1,1000,1)=IF(T$7="","Yes",T$7))/(OFFSET(Data!$A$1,0,MATCH(T$6,Data!$1:$1,0)-1,1000,1)=IF(T$7="","Yes",T$7))*ROW(Data!$C$1:$C$1009),ROW(T208)-ROW(T$7)),1)),"")</f>
        <v/>
      </c>
      <c r="U208" s="43" t="str">
        <f ca="1">IF(V208="","",IF(INDEX(Data!$BR:$BR,MATCH(V208,Data!$A:$A,0),1)=0,"",INDEX(Data!$BR:$BR,MATCH(V208,Data!$A:$A,0),1)))</f>
        <v/>
      </c>
      <c r="V208" s="43" t="str" cm="1">
        <f t="array" aca="1" ref="V208" ca="1">IFERROR(_xlfn.SINGLE(INDEX(Data!$A$1:T$1009,_xlfn.AGGREGATE(15,6,(OFFSET(Data!$A$1,0,MATCH(V$6,Data!$1:$1,0)-1,1000,1)=IF(V$7="","Yes",V$7))/(OFFSET(Data!$A$1,0,MATCH(V$6,Data!$1:$1,0)-1,1000,1)=IF(V$7="","Yes",V$7))*ROW(Data!$C$1:$C$1009),ROW(V208)-ROW(V$7)),1)),"")</f>
        <v/>
      </c>
      <c r="W208" s="43" t="str">
        <f ca="1">IF(X208="","",IF(INDEX(Data!$BR:$BR,MATCH(X208,Data!$A:$A,0),1)=0,"",INDEX(Data!$BR:$BR,MATCH(X208,Data!$A:$A,0),1)))</f>
        <v/>
      </c>
      <c r="X208" s="43" t="str" cm="1">
        <f t="array" aca="1" ref="X208" ca="1">IFERROR(_xlfn.SINGLE(INDEX(Data!$A$1:Y$1009,_xlfn.AGGREGATE(15,6,(OFFSET(Data!$A$1,0,MATCH(X$6,Data!$1:$1,0)-1,1000,1)=IF(X$7="","Yes",X$7))/(OFFSET(Data!$A$1,0,MATCH(X$6,Data!$1:$1,0)-1,1000,1)=IF(X$7="","Yes",X$7))*ROW(Data!$C$1:$C$1009),ROW(X208)-ROW(X$7)),1)),"")</f>
        <v/>
      </c>
      <c r="Y208" s="43" t="str">
        <f ca="1">IF(Z208="","",IF(INDEX(Data!$BR:$BR,MATCH(Z208,Data!$A:$A,0),1)=0,"",INDEX(Data!$BR:$BR,MATCH(Z208,Data!$A:$A,0),1)))</f>
        <v/>
      </c>
      <c r="Z208" s="43" t="str" cm="1">
        <f t="array" aca="1" ref="Z208" ca="1">IFERROR(_xlfn.SINGLE(INDEX(Data!$A$1:AA$1009,_xlfn.AGGREGATE(15,6,(OFFSET(Data!$A$1,0,MATCH(Z$6,Data!$1:$1,0)-1,1000,1)=IF(Z$7="","Yes",Z$7))/(OFFSET(Data!$A$1,0,MATCH(Z$6,Data!$1:$1,0)-1,1000,1)=IF(Z$7="","Yes",Z$7))*ROW(Data!$C$1:$C$1009),ROW(Z208)-ROW(Z$7)),1)),"")</f>
        <v/>
      </c>
      <c r="AA208" s="43" t="str">
        <f ca="1">IF(AB208="","",IF(INDEX(Data!$BR:$BR,MATCH(AB208,Data!$A:$A,0),1)=0,"",INDEX(Data!$BR:$BR,MATCH(AB208,Data!$A:$A,0),1)))</f>
        <v/>
      </c>
      <c r="AB208" s="43" t="str" cm="1">
        <f t="array" aca="1" ref="AB208" ca="1">IFERROR(_xlfn.SINGLE(INDEX(Data!$A$1:AC$1009,_xlfn.AGGREGATE(15,6,(OFFSET(Data!$A$1,0,MATCH(AB$6,Data!$1:$1,0)-1,1000,1)=IF(AB$7="","Yes",AB$7))/(OFFSET(Data!$A$1,0,MATCH(AB$6,Data!$1:$1,0)-1,1000,1)=IF(AB$7="","Yes",AB$7))*ROW(Data!$C$1:$C$1009),ROW(AB208)-ROW(AB$7)),1)),"")</f>
        <v/>
      </c>
      <c r="AC208" s="43" t="str">
        <f ca="1">IF(AD208="","",IF(INDEX(Data!$BR:$BR,MATCH(AD208,Data!$A:$A,0),1)=0,"",INDEX(Data!$BR:$BR,MATCH(AD208,Data!$A:$A,0),1)))</f>
        <v/>
      </c>
      <c r="AD208" s="43" t="str" cm="1">
        <f t="array" aca="1" ref="AD208" ca="1">IFERROR(_xlfn.SINGLE(INDEX(Data!$A$1:AE$1009,_xlfn.AGGREGATE(15,6,(OFFSET(Data!$A$1,0,MATCH(AD$6,Data!$1:$1,0)-1,1000,1)=IF(AD$7="","Yes",AD$7))/(OFFSET(Data!$A$1,0,MATCH(AD$6,Data!$1:$1,0)-1,1000,1)=IF(AD$7="","Yes",AD$7))*ROW(Data!$C$1:$C$1009),ROW(AD208)-ROW(AD$7)),1)),"")</f>
        <v/>
      </c>
      <c r="AE208" s="43" t="str">
        <f ca="1">IF(AF208="","",IF(INDEX(Data!$BR:$BR,MATCH(AF208,Data!$A:$A,0),1)=0,"",INDEX(Data!$BR:$BR,MATCH(AF208,Data!$A:$A,0),1)))</f>
        <v/>
      </c>
      <c r="AF208" s="43" t="str" cm="1">
        <f t="array" aca="1" ref="AF208" ca="1">IFERROR(_xlfn.SINGLE(INDEX(Data!$A$1:AM$1009,_xlfn.AGGREGATE(15,6,(OFFSET(Data!$A$1,0,MATCH(AF$6,Data!$1:$1,0)-1,1000,1)=IF(AF$7="","Yes",AF$7))/(OFFSET(Data!$A$1,0,MATCH(AF$6,Data!$1:$1,0)-1,1000,1)=IF(AF$7="","Yes",AF$7))*ROW(Data!$C$1:$C$1009),ROW(AF208)-ROW(AF$7)),1)),"")</f>
        <v/>
      </c>
      <c r="AG208" s="43" t="str">
        <f ca="1">IF(AH208="","",IF(INDEX(Data!$BR:$BR,MATCH(AH208,Data!$A:$A,0),1)=0,"",INDEX(Data!$BR:$BR,MATCH(AH208,Data!$A:$A,0),1)))</f>
        <v/>
      </c>
      <c r="AH208" s="43" t="str" cm="1">
        <f t="array" aca="1" ref="AH208" ca="1">IFERROR(_xlfn.SINGLE(INDEX(Data!$A$1:AO$1009,_xlfn.AGGREGATE(15,6,(OFFSET(Data!$A$1,0,MATCH(AH$6,Data!$1:$1,0)-1,1000,1)=IF(AH$7="","Yes",AH$7))/(OFFSET(Data!$A$1,0,MATCH(AH$6,Data!$1:$1,0)-1,1000,1)=IF(AH$7="","Yes",AH$7))*ROW(Data!$C$1:$C$1009),ROW(AH208)-ROW(AH$7)),1)),"")</f>
        <v/>
      </c>
      <c r="AI208" s="43" t="str">
        <f ca="1">IF(AJ208="","",IF(INDEX(Data!$BR:$BR,MATCH(AJ208,Data!$A:$A,0),1)=0,"",INDEX(Data!$BR:$BR,MATCH(AJ208,Data!$A:$A,0),1)))</f>
        <v/>
      </c>
      <c r="AJ208" s="43" t="str" cm="1">
        <f t="array" aca="1" ref="AJ208" ca="1">IFERROR(_xlfn.SINGLE(INDEX(Data!$A$1:AQ$1009,_xlfn.AGGREGATE(15,6,(OFFSET(Data!$A$1,0,MATCH(AJ$6,Data!$1:$1,0)-1,1000,1)=IF(AJ$7="","Yes",AJ$7))/(OFFSET(Data!$A$1,0,MATCH(AJ$6,Data!$1:$1,0)-1,1000,1)=IF(AJ$7="","Yes",AJ$7))*ROW(Data!$C$1:$C$1009),ROW(AJ208)-ROW(AJ$7)),1)),"")</f>
        <v/>
      </c>
      <c r="AK208" s="43" t="str">
        <f ca="1">IF(AL208="","",IF(INDEX(Data!$BR:$BR,MATCH(AL208,Data!$A:$A,0),1)=0,"",INDEX(Data!$BR:$BR,MATCH(AL208,Data!$A:$A,0),1)))</f>
        <v/>
      </c>
      <c r="AL208" s="43" t="str" cm="1">
        <f t="array" aca="1" ref="AL208" ca="1">IFERROR(_xlfn.SINGLE(INDEX(Data!$A$1:AS$1009,_xlfn.AGGREGATE(15,6,(OFFSET(Data!$A$1,0,MATCH(AL$6,Data!$1:$1,0)-1,1000,1)=IF(AL$7="","Yes",AL$7))/(OFFSET(Data!$A$1,0,MATCH(AL$6,Data!$1:$1,0)-1,1000,1)=IF(AL$7="","Yes",AL$7))*ROW(Data!$C$1:$C$1009),ROW(AL208)-ROW(AL$7)),1)),"")</f>
        <v/>
      </c>
      <c r="AM208" s="43" t="str">
        <f ca="1">IF(AN208="","",IF(INDEX(Data!$BR:$BR,MATCH(AN208,Data!$A:$A,0),1)=0,"",INDEX(Data!$BR:$BR,MATCH(AN208,Data!$A:$A,0),1)))</f>
        <v/>
      </c>
      <c r="AN208" s="43" t="str" cm="1">
        <f t="array" aca="1" ref="AN208" ca="1">IFERROR(_xlfn.SINGLE(INDEX(Data!$A$1:AU$1009,_xlfn.AGGREGATE(15,6,(OFFSET(Data!$A$1,0,MATCH(AN$6,Data!$1:$1,0)-1,1000,1)=IF(AN$7="","Yes",AN$7))/(OFFSET(Data!$A$1,0,MATCH(AN$6,Data!$1:$1,0)-1,1000,1)=IF(AN$7="","Yes",AN$7))*ROW(Data!$C$1:$C$1009),ROW(AN208)-ROW(AN$7)),1)),"")</f>
        <v/>
      </c>
    </row>
  </sheetData>
  <conditionalFormatting sqref="A2:A4">
    <cfRule type="expression" dxfId="1444" priority="536">
      <formula>A2=3</formula>
    </cfRule>
    <cfRule type="expression" dxfId="1443" priority="537">
      <formula>A2=2</formula>
    </cfRule>
    <cfRule type="expression" dxfId="1442" priority="538">
      <formula>A2=1</formula>
    </cfRule>
  </conditionalFormatting>
  <conditionalFormatting sqref="A8">
    <cfRule type="expression" dxfId="1441" priority="531">
      <formula>A8=3</formula>
    </cfRule>
    <cfRule type="expression" dxfId="1440" priority="532">
      <formula>A8=2</formula>
    </cfRule>
    <cfRule type="expression" dxfId="1439" priority="533">
      <formula>A8=1</formula>
    </cfRule>
  </conditionalFormatting>
  <conditionalFormatting sqref="F4">
    <cfRule type="expression" dxfId="1438" priority="524">
      <formula>OR($F$2="Select",$F$2="")</formula>
    </cfRule>
  </conditionalFormatting>
  <conditionalFormatting sqref="D4">
    <cfRule type="expression" dxfId="1437" priority="480">
      <formula>OR($D$2="Select",$D$2="")</formula>
    </cfRule>
  </conditionalFormatting>
  <conditionalFormatting sqref="B8">
    <cfRule type="expression" dxfId="1436" priority="399">
      <formula>AND($D$2&lt;&gt;"",ISNUMBER(SEARCH("*"&amp;$D$2&amp;"*",B8)))</formula>
    </cfRule>
  </conditionalFormatting>
  <conditionalFormatting sqref="X8 AF8 AB8 Z8 V8 T8 R8 P8 N8 L8 J8 H8 F8">
    <cfRule type="expression" dxfId="1435" priority="391">
      <formula>AND($D$2&lt;&gt;"",ISNUMBER(SEARCH("*"&amp;$D$2&amp;"*",F8)))</formula>
    </cfRule>
  </conditionalFormatting>
  <conditionalFormatting sqref="Q8">
    <cfRule type="expression" dxfId="1434" priority="317">
      <formula>Q8=3</formula>
    </cfRule>
    <cfRule type="expression" dxfId="1433" priority="318">
      <formula>Q8=2</formula>
    </cfRule>
    <cfRule type="expression" dxfId="1432" priority="319">
      <formula>Q8=1</formula>
    </cfRule>
  </conditionalFormatting>
  <conditionalFormatting sqref="AD8">
    <cfRule type="expression" dxfId="1431" priority="385">
      <formula>AND($D$2&lt;&gt;"",ISNUMBER(SEARCH("*"&amp;$D$2&amp;"*",AD8)))</formula>
    </cfRule>
  </conditionalFormatting>
  <conditionalFormatting sqref="AJ8">
    <cfRule type="expression" dxfId="1430" priority="357">
      <formula>AND($D$2&lt;&gt;"",ISNUMBER(SEARCH("*"&amp;$D$2&amp;"*",AJ8)))</formula>
    </cfRule>
  </conditionalFormatting>
  <conditionalFormatting sqref="Y8">
    <cfRule type="expression" dxfId="1429" priority="296">
      <formula>Y8=3</formula>
    </cfRule>
    <cfRule type="expression" dxfId="1428" priority="297">
      <formula>Y8=2</formula>
    </cfRule>
    <cfRule type="expression" dxfId="1427" priority="298">
      <formula>Y8=1</formula>
    </cfRule>
  </conditionalFormatting>
  <conditionalFormatting sqref="AH8">
    <cfRule type="expression" dxfId="1426" priority="364">
      <formula>AND($D$2&lt;&gt;"",ISNUMBER(SEARCH("*"&amp;$D$2&amp;"*",AH8)))</formula>
    </cfRule>
  </conditionalFormatting>
  <conditionalFormatting sqref="AK8">
    <cfRule type="expression" dxfId="1425" priority="352">
      <formula>AK8=3</formula>
    </cfRule>
    <cfRule type="expression" dxfId="1424" priority="353">
      <formula>AK8=2</formula>
    </cfRule>
    <cfRule type="expression" dxfId="1423" priority="354">
      <formula>AK8=1</formula>
    </cfRule>
  </conditionalFormatting>
  <conditionalFormatting sqref="AL8">
    <cfRule type="expression" dxfId="1422" priority="350">
      <formula>AND($D$2&lt;&gt;"",ISNUMBER(SEARCH("*"&amp;$D$2&amp;"*",AL8)))</formula>
    </cfRule>
  </conditionalFormatting>
  <conditionalFormatting sqref="AM8">
    <cfRule type="expression" dxfId="1421" priority="345">
      <formula>AM8=3</formula>
    </cfRule>
    <cfRule type="expression" dxfId="1420" priority="346">
      <formula>AM8=2</formula>
    </cfRule>
    <cfRule type="expression" dxfId="1419" priority="347">
      <formula>AM8=1</formula>
    </cfRule>
  </conditionalFormatting>
  <conditionalFormatting sqref="AN8">
    <cfRule type="expression" dxfId="1418" priority="343">
      <formula>AND($D$2&lt;&gt;"",ISNUMBER(SEARCH("*"&amp;$D$2&amp;"*",AN8)))</formula>
    </cfRule>
  </conditionalFormatting>
  <conditionalFormatting sqref="C8">
    <cfRule type="expression" dxfId="1417" priority="340">
      <formula>C8=3</formula>
    </cfRule>
    <cfRule type="expression" dxfId="1416" priority="341">
      <formula>C8=2</formula>
    </cfRule>
    <cfRule type="expression" dxfId="1415" priority="342">
      <formula>C8=1</formula>
    </cfRule>
  </conditionalFormatting>
  <conditionalFormatting sqref="D8">
    <cfRule type="expression" dxfId="1414" priority="338">
      <formula>AND($D$2&lt;&gt;"",ISNUMBER(SEARCH("*"&amp;$D$2&amp;"*",D8)))</formula>
    </cfRule>
  </conditionalFormatting>
  <conditionalFormatting sqref="E8">
    <cfRule type="expression" dxfId="1413" priority="335">
      <formula>E8=3</formula>
    </cfRule>
    <cfRule type="expression" dxfId="1412" priority="336">
      <formula>E8=2</formula>
    </cfRule>
    <cfRule type="expression" dxfId="1411" priority="337">
      <formula>E8=1</formula>
    </cfRule>
  </conditionalFormatting>
  <conditionalFormatting sqref="G8">
    <cfRule type="expression" dxfId="1410" priority="332">
      <formula>G8=3</formula>
    </cfRule>
    <cfRule type="expression" dxfId="1409" priority="333">
      <formula>G8=2</formula>
    </cfRule>
    <cfRule type="expression" dxfId="1408" priority="334">
      <formula>G8=1</formula>
    </cfRule>
  </conditionalFormatting>
  <conditionalFormatting sqref="I8">
    <cfRule type="expression" dxfId="1407" priority="329">
      <formula>I8=3</formula>
    </cfRule>
    <cfRule type="expression" dxfId="1406" priority="330">
      <formula>I8=2</formula>
    </cfRule>
    <cfRule type="expression" dxfId="1405" priority="331">
      <formula>I8=1</formula>
    </cfRule>
  </conditionalFormatting>
  <conditionalFormatting sqref="K8">
    <cfRule type="expression" dxfId="1404" priority="326">
      <formula>K8=3</formula>
    </cfRule>
    <cfRule type="expression" dxfId="1403" priority="327">
      <formula>K8=2</formula>
    </cfRule>
    <cfRule type="expression" dxfId="1402" priority="328">
      <formula>K8=1</formula>
    </cfRule>
  </conditionalFormatting>
  <conditionalFormatting sqref="M8">
    <cfRule type="expression" dxfId="1401" priority="323">
      <formula>M8=3</formula>
    </cfRule>
    <cfRule type="expression" dxfId="1400" priority="324">
      <formula>M8=2</formula>
    </cfRule>
    <cfRule type="expression" dxfId="1399" priority="325">
      <formula>M8=1</formula>
    </cfRule>
  </conditionalFormatting>
  <conditionalFormatting sqref="O8">
    <cfRule type="expression" dxfId="1398" priority="320">
      <formula>O8=3</formula>
    </cfRule>
    <cfRule type="expression" dxfId="1397" priority="321">
      <formula>O8=2</formula>
    </cfRule>
    <cfRule type="expression" dxfId="1396" priority="322">
      <formula>O8=1</formula>
    </cfRule>
  </conditionalFormatting>
  <conditionalFormatting sqref="S8">
    <cfRule type="expression" dxfId="1395" priority="314">
      <formula>S8=3</formula>
    </cfRule>
    <cfRule type="expression" dxfId="1394" priority="315">
      <formula>S8=2</formula>
    </cfRule>
    <cfRule type="expression" dxfId="1393" priority="316">
      <formula>S8=1</formula>
    </cfRule>
  </conditionalFormatting>
  <conditionalFormatting sqref="U8">
    <cfRule type="expression" dxfId="1392" priority="311">
      <formula>U8=3</formula>
    </cfRule>
    <cfRule type="expression" dxfId="1391" priority="312">
      <formula>U8=2</formula>
    </cfRule>
    <cfRule type="expression" dxfId="1390" priority="313">
      <formula>U8=1</formula>
    </cfRule>
  </conditionalFormatting>
  <conditionalFormatting sqref="AE9:AE208">
    <cfRule type="expression" dxfId="1389" priority="7">
      <formula>AE9=3</formula>
    </cfRule>
    <cfRule type="expression" dxfId="1388" priority="8">
      <formula>AE9=2</formula>
    </cfRule>
    <cfRule type="expression" dxfId="1387" priority="9">
      <formula>AE9=1</formula>
    </cfRule>
  </conditionalFormatting>
  <conditionalFormatting sqref="W8">
    <cfRule type="expression" dxfId="1386" priority="299">
      <formula>W8=3</formula>
    </cfRule>
    <cfRule type="expression" dxfId="1385" priority="300">
      <formula>W8=2</formula>
    </cfRule>
    <cfRule type="expression" dxfId="1384" priority="301">
      <formula>W8=1</formula>
    </cfRule>
  </conditionalFormatting>
  <conditionalFormatting sqref="AA8">
    <cfRule type="expression" dxfId="1383" priority="293">
      <formula>AA8=3</formula>
    </cfRule>
    <cfRule type="expression" dxfId="1382" priority="294">
      <formula>AA8=2</formula>
    </cfRule>
    <cfRule type="expression" dxfId="1381" priority="295">
      <formula>AA8=1</formula>
    </cfRule>
  </conditionalFormatting>
  <conditionalFormatting sqref="AC8">
    <cfRule type="expression" dxfId="1380" priority="290">
      <formula>AC8=3</formula>
    </cfRule>
    <cfRule type="expression" dxfId="1379" priority="291">
      <formula>AC8=2</formula>
    </cfRule>
    <cfRule type="expression" dxfId="1378" priority="292">
      <formula>AC8=1</formula>
    </cfRule>
  </conditionalFormatting>
  <conditionalFormatting sqref="AE8">
    <cfRule type="expression" dxfId="1377" priority="287">
      <formula>AE8=3</formula>
    </cfRule>
    <cfRule type="expression" dxfId="1376" priority="288">
      <formula>AE8=2</formula>
    </cfRule>
    <cfRule type="expression" dxfId="1375" priority="289">
      <formula>AE8=1</formula>
    </cfRule>
  </conditionalFormatting>
  <conditionalFormatting sqref="AG8">
    <cfRule type="expression" dxfId="1374" priority="284">
      <formula>AG8=3</formula>
    </cfRule>
    <cfRule type="expression" dxfId="1373" priority="285">
      <formula>AG8=2</formula>
    </cfRule>
    <cfRule type="expression" dxfId="1372" priority="286">
      <formula>AG8=1</formula>
    </cfRule>
  </conditionalFormatting>
  <conditionalFormatting sqref="AI8">
    <cfRule type="expression" dxfId="1371" priority="281">
      <formula>AI8=3</formula>
    </cfRule>
    <cfRule type="expression" dxfId="1370" priority="282">
      <formula>AI8=2</formula>
    </cfRule>
    <cfRule type="expression" dxfId="1369" priority="283">
      <formula>AI8=1</formula>
    </cfRule>
  </conditionalFormatting>
  <conditionalFormatting sqref="A9:A208">
    <cfRule type="expression" dxfId="1368" priority="68">
      <formula>A9=3</formula>
    </cfRule>
    <cfRule type="expression" dxfId="1367" priority="69">
      <formula>A9=2</formula>
    </cfRule>
    <cfRule type="expression" dxfId="1366" priority="70">
      <formula>A9=1</formula>
    </cfRule>
  </conditionalFormatting>
  <conditionalFormatting sqref="B9:B208">
    <cfRule type="expression" dxfId="1365" priority="66">
      <formula>AND($D$2&lt;&gt;"",ISNUMBER(SEARCH("*"&amp;$D$2&amp;"*",B9)))</formula>
    </cfRule>
  </conditionalFormatting>
  <conditionalFormatting sqref="X9:X208 AF9:AF208 AB9:AB208 Z9:Z208 V9:V208 T9:T208 R9:R208 P9:P208 N9:N208 L9:L208 J9:J208 H9:H208 F9:F208">
    <cfRule type="expression" dxfId="1364" priority="65">
      <formula>AND($D$2&lt;&gt;"",ISNUMBER(SEARCH("*"&amp;$D$2&amp;"*",F9)))</formula>
    </cfRule>
  </conditionalFormatting>
  <conditionalFormatting sqref="AD9:AD208">
    <cfRule type="expression" dxfId="1363" priority="64">
      <formula>AND($D$2&lt;&gt;"",ISNUMBER(SEARCH("*"&amp;$D$2&amp;"*",AD9)))</formula>
    </cfRule>
  </conditionalFormatting>
  <conditionalFormatting sqref="AJ9:AJ208">
    <cfRule type="expression" dxfId="1362" priority="62">
      <formula>AND($D$2&lt;&gt;"",ISNUMBER(SEARCH("*"&amp;$D$2&amp;"*",AJ9)))</formula>
    </cfRule>
  </conditionalFormatting>
  <conditionalFormatting sqref="AH9:AH208">
    <cfRule type="expression" dxfId="1361" priority="63">
      <formula>AND($D$2&lt;&gt;"",ISNUMBER(SEARCH("*"&amp;$D$2&amp;"*",AH9)))</formula>
    </cfRule>
  </conditionalFormatting>
  <conditionalFormatting sqref="AK9:AK208">
    <cfRule type="expression" dxfId="1360" priority="59">
      <formula>AK9=3</formula>
    </cfRule>
    <cfRule type="expression" dxfId="1359" priority="60">
      <formula>AK9=2</formula>
    </cfRule>
    <cfRule type="expression" dxfId="1358" priority="61">
      <formula>AK9=1</formula>
    </cfRule>
  </conditionalFormatting>
  <conditionalFormatting sqref="AL9:AL208">
    <cfRule type="expression" dxfId="1357" priority="58">
      <formula>AND($D$2&lt;&gt;"",ISNUMBER(SEARCH("*"&amp;$D$2&amp;"*",AL9)))</formula>
    </cfRule>
  </conditionalFormatting>
  <conditionalFormatting sqref="AM9:AM208">
    <cfRule type="expression" dxfId="1356" priority="55">
      <formula>AM9=3</formula>
    </cfRule>
    <cfRule type="expression" dxfId="1355" priority="56">
      <formula>AM9=2</formula>
    </cfRule>
    <cfRule type="expression" dxfId="1354" priority="57">
      <formula>AM9=1</formula>
    </cfRule>
  </conditionalFormatting>
  <conditionalFormatting sqref="AN9:AN208">
    <cfRule type="expression" dxfId="1353" priority="54">
      <formula>AND($D$2&lt;&gt;"",ISNUMBER(SEARCH("*"&amp;$D$2&amp;"*",AN9)))</formula>
    </cfRule>
  </conditionalFormatting>
  <conditionalFormatting sqref="C9:C208">
    <cfRule type="expression" dxfId="1352" priority="51">
      <formula>C9=3</formula>
    </cfRule>
    <cfRule type="expression" dxfId="1351" priority="52">
      <formula>C9=2</formula>
    </cfRule>
    <cfRule type="expression" dxfId="1350" priority="53">
      <formula>C9=1</formula>
    </cfRule>
  </conditionalFormatting>
  <conditionalFormatting sqref="D9:D208">
    <cfRule type="expression" dxfId="1349" priority="49">
      <formula>AND($D$2&lt;&gt;"",ISNUMBER(SEARCH("*"&amp;$D$2&amp;"*",D9)))</formula>
    </cfRule>
  </conditionalFormatting>
  <conditionalFormatting sqref="E9:E208">
    <cfRule type="expression" dxfId="1348" priority="46">
      <formula>E9=3</formula>
    </cfRule>
    <cfRule type="expression" dxfId="1347" priority="47">
      <formula>E9=2</formula>
    </cfRule>
    <cfRule type="expression" dxfId="1346" priority="48">
      <formula>E9=1</formula>
    </cfRule>
  </conditionalFormatting>
  <conditionalFormatting sqref="G9:G208">
    <cfRule type="expression" dxfId="1345" priority="43">
      <formula>G9=3</formula>
    </cfRule>
    <cfRule type="expression" dxfId="1344" priority="44">
      <formula>G9=2</formula>
    </cfRule>
    <cfRule type="expression" dxfId="1343" priority="45">
      <formula>G9=1</formula>
    </cfRule>
  </conditionalFormatting>
  <conditionalFormatting sqref="I9:I208">
    <cfRule type="expression" dxfId="1342" priority="40">
      <formula>I9=3</formula>
    </cfRule>
    <cfRule type="expression" dxfId="1341" priority="41">
      <formula>I9=2</formula>
    </cfRule>
    <cfRule type="expression" dxfId="1340" priority="42">
      <formula>I9=1</formula>
    </cfRule>
  </conditionalFormatting>
  <conditionalFormatting sqref="K9:K208">
    <cfRule type="expression" dxfId="1339" priority="37">
      <formula>K9=3</formula>
    </cfRule>
    <cfRule type="expression" dxfId="1338" priority="38">
      <formula>K9=2</formula>
    </cfRule>
    <cfRule type="expression" dxfId="1337" priority="39">
      <formula>K9=1</formula>
    </cfRule>
  </conditionalFormatting>
  <conditionalFormatting sqref="M9:M208">
    <cfRule type="expression" dxfId="1336" priority="34">
      <formula>M9=3</formula>
    </cfRule>
    <cfRule type="expression" dxfId="1335" priority="35">
      <formula>M9=2</formula>
    </cfRule>
    <cfRule type="expression" dxfId="1334" priority="36">
      <formula>M9=1</formula>
    </cfRule>
  </conditionalFormatting>
  <conditionalFormatting sqref="O9:O208">
    <cfRule type="expression" dxfId="1333" priority="31">
      <formula>O9=3</formula>
    </cfRule>
    <cfRule type="expression" dxfId="1332" priority="32">
      <formula>O9=2</formula>
    </cfRule>
    <cfRule type="expression" dxfId="1331" priority="33">
      <formula>O9=1</formula>
    </cfRule>
  </conditionalFormatting>
  <conditionalFormatting sqref="Q9:Q208">
    <cfRule type="expression" dxfId="1330" priority="28">
      <formula>Q9=3</formula>
    </cfRule>
    <cfRule type="expression" dxfId="1329" priority="29">
      <formula>Q9=2</formula>
    </cfRule>
    <cfRule type="expression" dxfId="1328" priority="30">
      <formula>Q9=1</formula>
    </cfRule>
  </conditionalFormatting>
  <conditionalFormatting sqref="S9:S208">
    <cfRule type="expression" dxfId="1327" priority="25">
      <formula>S9=3</formula>
    </cfRule>
    <cfRule type="expression" dxfId="1326" priority="26">
      <formula>S9=2</formula>
    </cfRule>
    <cfRule type="expression" dxfId="1325" priority="27">
      <formula>S9=1</formula>
    </cfRule>
  </conditionalFormatting>
  <conditionalFormatting sqref="U9:U208">
    <cfRule type="expression" dxfId="1324" priority="22">
      <formula>U9=3</formula>
    </cfRule>
    <cfRule type="expression" dxfId="1323" priority="23">
      <formula>U9=2</formula>
    </cfRule>
    <cfRule type="expression" dxfId="1322" priority="24">
      <formula>U9=1</formula>
    </cfRule>
  </conditionalFormatting>
  <conditionalFormatting sqref="W9:W208">
    <cfRule type="expression" dxfId="1321" priority="19">
      <formula>W9=3</formula>
    </cfRule>
    <cfRule type="expression" dxfId="1320" priority="20">
      <formula>W9=2</formula>
    </cfRule>
    <cfRule type="expression" dxfId="1319" priority="21">
      <formula>W9=1</formula>
    </cfRule>
  </conditionalFormatting>
  <conditionalFormatting sqref="Y9:Y208">
    <cfRule type="expression" dxfId="1318" priority="16">
      <formula>Y9=3</formula>
    </cfRule>
    <cfRule type="expression" dxfId="1317" priority="17">
      <formula>Y9=2</formula>
    </cfRule>
    <cfRule type="expression" dxfId="1316" priority="18">
      <formula>Y9=1</formula>
    </cfRule>
  </conditionalFormatting>
  <conditionalFormatting sqref="AA9:AA208">
    <cfRule type="expression" dxfId="1315" priority="13">
      <formula>AA9=3</formula>
    </cfRule>
    <cfRule type="expression" dxfId="1314" priority="14">
      <formula>AA9=2</formula>
    </cfRule>
    <cfRule type="expression" dxfId="1313" priority="15">
      <formula>AA9=1</formula>
    </cfRule>
  </conditionalFormatting>
  <conditionalFormatting sqref="AC9:AC208">
    <cfRule type="expression" dxfId="1312" priority="10">
      <formula>AC9=3</formula>
    </cfRule>
    <cfRule type="expression" dxfId="1311" priority="11">
      <formula>AC9=2</formula>
    </cfRule>
    <cfRule type="expression" dxfId="1310" priority="12">
      <formula>AC9=1</formula>
    </cfRule>
  </conditionalFormatting>
  <conditionalFormatting sqref="AG9:AG208">
    <cfRule type="expression" dxfId="1309" priority="4">
      <formula>AG9=3</formula>
    </cfRule>
    <cfRule type="expression" dxfId="1308" priority="5">
      <formula>AG9=2</formula>
    </cfRule>
    <cfRule type="expression" dxfId="1307" priority="6">
      <formula>AG9=1</formula>
    </cfRule>
  </conditionalFormatting>
  <conditionalFormatting sqref="AI9:AI208">
    <cfRule type="expression" dxfId="1306" priority="1">
      <formula>AI9=3</formula>
    </cfRule>
    <cfRule type="expression" dxfId="1305" priority="2">
      <formula>AI9=2</formula>
    </cfRule>
    <cfRule type="expression" dxfId="1304" priority="3">
      <formula>AI9=1</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F8:F208 H8:H208 J8:J208 L8:L208 N8:N208 P8:P208 R8:R208 T8:T208 V8:V208 X8:X208 Z8:Z208 AB8:AB208 AD8:AD208 AF8:AF208 AH8:AH208 AJ8:AJ208 AL8:AL208 B8:B208 D8:D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400"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AD8:AD208 AJ8:AJ208 AH8:AH208 AL8:AL208 AN8:AN208 D8:D208</xm:sqref>
        </x14:conditionalFormatting>
        <x14:conditionalFormatting xmlns:xm="http://schemas.microsoft.com/office/excel/2006/main">
          <x14:cfRule type="expression" priority="460"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8.3828125" customWidth="1"/>
    <col min="4" max="4" width="8.69140625" customWidth="1"/>
    <col min="5" max="5" width="8.07421875" customWidth="1"/>
    <col min="6" max="10" width="7.07421875" customWidth="1"/>
    <col min="11" max="11" width="8.07421875" customWidth="1"/>
    <col min="12" max="12" width="8.23046875" customWidth="1"/>
    <col min="13" max="13" width="8.3828125" customWidth="1"/>
    <col min="14" max="14" width="8.61328125" customWidth="1"/>
    <col min="15" max="15" width="8.53515625" customWidth="1"/>
    <col min="16" max="17" width="7.07421875" customWidth="1"/>
    <col min="18" max="18" width="8.53515625" customWidth="1"/>
    <col min="19"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440</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646</v>
      </c>
    </row>
    <row r="4" spans="2:5" x14ac:dyDescent="0.4">
      <c r="B4" s="1"/>
    </row>
    <row r="5" spans="2:5" x14ac:dyDescent="0.4">
      <c r="C5" s="63">
        <v>1</v>
      </c>
      <c r="D5" s="63">
        <v>2</v>
      </c>
      <c r="E5" s="63">
        <v>3</v>
      </c>
    </row>
    <row r="6" spans="2:5" x14ac:dyDescent="0.4">
      <c r="B6" s="63" t="s">
        <v>268</v>
      </c>
      <c r="C6" s="8">
        <f ca="1">IFERROR(MATCH(1,$BF$22:$BF$81,0),"No result")</f>
        <v>5</v>
      </c>
      <c r="D6" s="8">
        <f ca="1">IFERROR(MATCH(2,$BF$22:$BF$81,0),"No result")</f>
        <v>14</v>
      </c>
      <c r="E6" s="8">
        <f ca="1">IFERROR(MATCH(3,$BF$22:$BF$81,0),"No result")</f>
        <v>54</v>
      </c>
    </row>
    <row r="7" spans="2:5" s="1" customFormat="1" ht="43.75" x14ac:dyDescent="0.4">
      <c r="B7" s="63" t="s">
        <v>651</v>
      </c>
      <c r="C7" s="49" t="str">
        <f t="shared" ref="C7:E17" ca="1" si="0">IF(C$6="No result","",INDEX($A$22:$CB$81,C$6,MATCH($B7,$21:$21,0)))</f>
        <v>AT&amp;T TV Now Plus</v>
      </c>
      <c r="D7" s="49" t="str">
        <f t="shared" ca="1" si="0"/>
        <v>Hulu with Live TV</v>
      </c>
      <c r="E7" s="49" t="str">
        <f t="shared" ca="1" si="0"/>
        <v>Hulu with Live TV</v>
      </c>
    </row>
    <row r="8" spans="2:5" s="1" customFormat="1" x14ac:dyDescent="0.4">
      <c r="B8" s="63" t="s">
        <v>652</v>
      </c>
      <c r="C8" s="49">
        <f t="shared" ca="1" si="0"/>
        <v>0</v>
      </c>
      <c r="D8" s="49">
        <f t="shared" ca="1" si="0"/>
        <v>0</v>
      </c>
      <c r="E8" s="49">
        <f t="shared" ca="1" si="0"/>
        <v>0</v>
      </c>
    </row>
    <row r="9" spans="2:5" s="1" customFormat="1" x14ac:dyDescent="0.4">
      <c r="B9" s="63" t="s">
        <v>669</v>
      </c>
      <c r="C9" s="49" t="str">
        <f t="shared" ca="1" si="0"/>
        <v/>
      </c>
      <c r="D9" s="49" t="str">
        <f t="shared" ca="1" si="0"/>
        <v/>
      </c>
      <c r="E9" s="49" t="str">
        <f t="shared" ca="1" si="0"/>
        <v/>
      </c>
    </row>
    <row r="10" spans="2:5" s="1" customFormat="1" x14ac:dyDescent="0.4">
      <c r="B10" s="63" t="s">
        <v>659</v>
      </c>
      <c r="C10" s="49" t="str">
        <f t="shared" ca="1" si="0"/>
        <v>Vidgo</v>
      </c>
      <c r="D10" s="49" t="str">
        <f t="shared" ca="1" si="0"/>
        <v>Vidgo</v>
      </c>
      <c r="E10" s="49" t="str">
        <f t="shared" ca="1" si="0"/>
        <v/>
      </c>
    </row>
    <row r="11" spans="2:5" s="1" customFormat="1" x14ac:dyDescent="0.4">
      <c r="B11" s="63" t="s">
        <v>660</v>
      </c>
      <c r="C11" s="49">
        <f t="shared" ca="1" si="0"/>
        <v>0</v>
      </c>
      <c r="D11" s="49">
        <f t="shared" ca="1" si="0"/>
        <v>0</v>
      </c>
      <c r="E11" s="49">
        <f t="shared" ca="1" si="0"/>
        <v>0</v>
      </c>
    </row>
    <row r="12" spans="2:5" s="1" customFormat="1" x14ac:dyDescent="0.4">
      <c r="B12" s="63" t="s">
        <v>670</v>
      </c>
      <c r="C12" s="49" t="str">
        <f t="shared" ca="1" si="0"/>
        <v/>
      </c>
      <c r="D12" s="49" t="str">
        <f t="shared" ca="1" si="0"/>
        <v/>
      </c>
      <c r="E12" s="49" t="str">
        <f t="shared" ca="1" si="0"/>
        <v/>
      </c>
    </row>
    <row r="13" spans="2:5" s="1" customFormat="1" x14ac:dyDescent="0.4">
      <c r="B13" s="63" t="s">
        <v>379</v>
      </c>
      <c r="C13" s="50">
        <f t="shared" ca="1" si="0"/>
        <v>95</v>
      </c>
      <c r="D13" s="50">
        <f t="shared" ca="1" si="0"/>
        <v>95</v>
      </c>
      <c r="E13" s="50">
        <f t="shared" ca="1" si="0"/>
        <v>55</v>
      </c>
    </row>
    <row r="14" spans="2:5" s="1" customFormat="1" x14ac:dyDescent="0.4">
      <c r="B14" s="63" t="s">
        <v>380</v>
      </c>
      <c r="C14" s="49">
        <f t="shared" ca="1" si="0"/>
        <v>99</v>
      </c>
      <c r="D14" s="49">
        <f t="shared" ca="1" si="0"/>
        <v>103</v>
      </c>
      <c r="E14" s="49">
        <f t="shared" ca="1" si="0"/>
        <v>69</v>
      </c>
    </row>
    <row r="15" spans="2:5" s="1" customFormat="1" x14ac:dyDescent="0.4">
      <c r="B15" s="63" t="s">
        <v>394</v>
      </c>
      <c r="C15" s="49">
        <f t="shared" ca="1" si="0"/>
        <v>9</v>
      </c>
      <c r="D15" s="49">
        <f t="shared" ca="1" si="0"/>
        <v>9</v>
      </c>
      <c r="E15" s="49">
        <f t="shared" ca="1" si="0"/>
        <v>7</v>
      </c>
    </row>
    <row r="16" spans="2:5" s="1" customFormat="1" x14ac:dyDescent="0.4">
      <c r="B16" s="17" t="s">
        <v>439</v>
      </c>
      <c r="C16" s="51">
        <f t="shared" ca="1" si="0"/>
        <v>1</v>
      </c>
      <c r="D16" s="51">
        <f t="shared" ca="1" si="0"/>
        <v>1</v>
      </c>
      <c r="E16" s="51">
        <f t="shared" ca="1" si="0"/>
        <v>0.77777777777777779</v>
      </c>
    </row>
    <row r="17" spans="1:64" s="1" customFormat="1" x14ac:dyDescent="0.4">
      <c r="B17" s="63" t="s">
        <v>455</v>
      </c>
      <c r="C17" s="69">
        <f t="shared" ca="1" si="0"/>
        <v>10.555555555555555</v>
      </c>
      <c r="D17" s="69">
        <f t="shared" ca="1" si="0"/>
        <v>10.555555555555555</v>
      </c>
      <c r="E17" s="69">
        <f t="shared" ca="1" si="0"/>
        <v>7.8571428571428568</v>
      </c>
    </row>
    <row r="18" spans="1:64" x14ac:dyDescent="0.4">
      <c r="B18" s="63" t="s">
        <v>270</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Hulu with Live TV by itself (+0 Add-Ons) [%78 of marked] for $55</v>
      </c>
    </row>
    <row r="19" spans="1:64" x14ac:dyDescent="0.4">
      <c r="AY19" t="s">
        <v>580</v>
      </c>
      <c r="AZ19" t="s">
        <v>581</v>
      </c>
      <c r="BA19" t="s">
        <v>582</v>
      </c>
      <c r="BB19" t="s">
        <v>581</v>
      </c>
    </row>
    <row r="20" spans="1:64" x14ac:dyDescent="0.4">
      <c r="B20" s="17" t="s">
        <v>228</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183</v>
      </c>
      <c r="N20" s="14">
        <f t="shared" si="1"/>
        <v>86</v>
      </c>
      <c r="O20" s="14">
        <f t="shared" si="1"/>
        <v>65</v>
      </c>
      <c r="P20" s="14">
        <f t="shared" si="1"/>
        <v>55</v>
      </c>
      <c r="Q20" s="14">
        <f t="shared" si="1"/>
        <v>60</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qualify",Data!$1:$1,0)-1,1000,1)=2,OFFSET(Data!$A$1,0,MATCH(W23,Data!$1:$1,0)-1,1000,1),""),0),ROW(Data!$A$1:$A$1009))&gt;0))-1</f>
        <v>2</v>
      </c>
      <c r="AY20" s="158">
        <f ca="1">MIN(AU22:AU81)</f>
        <v>8</v>
      </c>
      <c r="AZ20" s="159">
        <f ca="1">MAX(AV22:AV81)</f>
        <v>1</v>
      </c>
      <c r="BA20" s="158">
        <f ca="1">MAX(AU22:AU81)</f>
        <v>200</v>
      </c>
      <c r="BB20" s="159">
        <f ca="1">MAX(AV22:AV81)</f>
        <v>1</v>
      </c>
    </row>
    <row r="21" spans="1:64" s="1" customFormat="1" ht="72.900000000000006" x14ac:dyDescent="0.4">
      <c r="A21" s="8" t="s">
        <v>647</v>
      </c>
      <c r="B21" s="8" t="s">
        <v>444</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Premier</v>
      </c>
      <c r="N21" s="116" t="str">
        <f>Services!AC1</f>
        <v>AT&amp;T TV Now Optimo Mas</v>
      </c>
      <c r="O21" s="116" t="str">
        <f>Services!AD1</f>
        <v>YouTube TV</v>
      </c>
      <c r="P21" s="116" t="str">
        <f>Services!AE1</f>
        <v>Hulu with Live TV</v>
      </c>
      <c r="Q21" s="116" t="str">
        <f>Services!AF1</f>
        <v>Fubo TV</v>
      </c>
      <c r="R21" s="116" t="str">
        <f>Services!AG1</f>
        <v>KlowdTV</v>
      </c>
      <c r="S21" s="116" t="str">
        <f>Services!AH1</f>
        <v>Frndly TV</v>
      </c>
      <c r="T21" s="116" t="str">
        <f>Services!AI1</f>
        <v>Vidgo</v>
      </c>
      <c r="U21" s="116" t="str">
        <f>Services!AJ1</f>
        <v>Vidgo Latino</v>
      </c>
      <c r="V21" s="116" t="str">
        <f>Services!AK1</f>
        <v>Spectrum TV Essentials</v>
      </c>
      <c r="W21" s="20" t="s">
        <v>651</v>
      </c>
      <c r="X21" s="20" t="s">
        <v>653</v>
      </c>
      <c r="Y21" s="20" t="s">
        <v>654</v>
      </c>
      <c r="Z21" s="20" t="s">
        <v>655</v>
      </c>
      <c r="AA21" s="20" t="s">
        <v>656</v>
      </c>
      <c r="AB21" s="20" t="s">
        <v>652</v>
      </c>
      <c r="AC21" s="20" t="s">
        <v>658</v>
      </c>
      <c r="AD21" s="20" t="s">
        <v>669</v>
      </c>
      <c r="AE21" s="20" t="s">
        <v>657</v>
      </c>
      <c r="AF21" s="21" t="s">
        <v>443</v>
      </c>
      <c r="AG21" s="21" t="s">
        <v>659</v>
      </c>
      <c r="AH21" s="21" t="s">
        <v>661</v>
      </c>
      <c r="AI21" s="21" t="s">
        <v>662</v>
      </c>
      <c r="AJ21" s="21" t="s">
        <v>663</v>
      </c>
      <c r="AK21" s="21" t="s">
        <v>664</v>
      </c>
      <c r="AL21" s="21" t="s">
        <v>660</v>
      </c>
      <c r="AM21" s="21" t="s">
        <v>666</v>
      </c>
      <c r="AN21" s="21" t="s">
        <v>670</v>
      </c>
      <c r="AO21" s="21" t="s">
        <v>665</v>
      </c>
      <c r="AP21" s="21" t="s">
        <v>672</v>
      </c>
      <c r="AQ21" s="21" t="s">
        <v>673</v>
      </c>
      <c r="AR21" s="22" t="s">
        <v>398</v>
      </c>
      <c r="AS21" s="22" t="s">
        <v>380</v>
      </c>
      <c r="AT21" s="22" t="s">
        <v>394</v>
      </c>
      <c r="AU21" s="22" t="s">
        <v>379</v>
      </c>
      <c r="AV21" s="22" t="s">
        <v>439</v>
      </c>
      <c r="AW21" s="22" t="s">
        <v>455</v>
      </c>
      <c r="AX21" s="22" t="s">
        <v>674</v>
      </c>
      <c r="AY21" s="38" t="s">
        <v>572</v>
      </c>
      <c r="AZ21" s="38" t="s">
        <v>573</v>
      </c>
      <c r="BA21" s="38" t="s">
        <v>574</v>
      </c>
      <c r="BB21" s="38" t="s">
        <v>575</v>
      </c>
      <c r="BC21" s="38" t="s">
        <v>577</v>
      </c>
      <c r="BD21" s="38" t="s">
        <v>578</v>
      </c>
      <c r="BE21" s="38" t="s">
        <v>576</v>
      </c>
      <c r="BF21" s="38" t="s">
        <v>579</v>
      </c>
    </row>
    <row r="22" spans="1:64" x14ac:dyDescent="0.4">
      <c r="A22" s="23" t="s">
        <v>648</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5</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4</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3</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62</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1">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67</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1">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129</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0.46</v>
      </c>
      <c r="BB22" s="118">
        <f t="shared" ref="BB22:BB55" ca="1" si="19">IF($AR22="","",AZ22/BB$20)</f>
        <v>0</v>
      </c>
      <c r="BC22" s="118">
        <f t="shared" ref="BC22:BC55" ca="1" si="20">IF($AR22="","",AVERAGE(BA22:BB22))</f>
        <v>0.23</v>
      </c>
      <c r="BD22" s="9">
        <f ca="1">IF($AR22="","",RANK(BC22,BC$22:BC$81,1)+COUNTIF(BC$22:BC22,BC22)-1)</f>
        <v>4</v>
      </c>
      <c r="BE22" s="118">
        <f t="shared" ref="BE22:BE55" ca="1" si="21">IF($AR22="","",(BA22*(price_weight_used/100))+(BB22*(100-price_weight_used)/100))</f>
        <v>0.23</v>
      </c>
      <c r="BF22" s="9">
        <f ca="1">IF($AR22="","",RANK(BE22,BE$22:BE$81,1)+COUNTIF(BE$22:BE22,BE22)-1)</f>
        <v>4</v>
      </c>
      <c r="BG22" s="1"/>
      <c r="BH22" s="1"/>
      <c r="BI22" s="1"/>
      <c r="BJ22" s="1"/>
      <c r="BK22" s="1"/>
      <c r="BL22" s="1"/>
    </row>
    <row r="23" spans="1:64" x14ac:dyDescent="0.4">
      <c r="A23" s="23" t="s">
        <v>648</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3</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32</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1">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111</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1">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143</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0.80500000000000005</v>
      </c>
      <c r="BB23" s="118">
        <f t="shared" ca="1" si="19"/>
        <v>0</v>
      </c>
      <c r="BC23" s="118">
        <f t="shared" ca="1" si="20"/>
        <v>0.40250000000000002</v>
      </c>
      <c r="BD23" s="9">
        <f ca="1">IF($AR23="","",RANK(BC23,BC$22:BC$81,1)+COUNTIF(BC$22:BC23,BC23)-1)</f>
        <v>25</v>
      </c>
      <c r="BE23" s="118">
        <f t="shared" ca="1" si="21"/>
        <v>0.40250000000000002</v>
      </c>
      <c r="BF23" s="9">
        <f ca="1">IF($AR23="","",RANK(BE23,BE$22:BE$81,1)+COUNTIF(BE$22:BE23,BE23)-1)</f>
        <v>25</v>
      </c>
    </row>
    <row r="24" spans="1:64" x14ac:dyDescent="0.4">
      <c r="A24" s="23" t="s">
        <v>648</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4</v>
      </c>
      <c r="M24" s="9">
        <f ca="1">IF(MID($B24,1,3)=MID(M$21,1,3),"",IF($A24="1a","",COUNTIFS(OFFSET(Data!$A$1,0,MATCH($B24&amp;" qualify",Data!$1:$1,0)-1,1000,1),IF($A24="12aa","&lt;&gt;1",""),OFFSET(Data!$A$1,0,MATCH(M$21&amp;" qualify",Data!$1:$1,0)-1,1000,1),1)))</f>
        <v>4</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1</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1">
        <f t="array" aca="1" ref="AE24" ca="1">SUM(IF(OFFSET(Service_DB,,,,1)=W24,IF(ISNUMBER(SEARCH(OFFSET(Service_DB,,1,,1),AD24)),OFFSET(Service_DB,,2,,1),0),0))</f>
        <v>5</v>
      </c>
      <c r="AF24" s="9">
        <f t="array" aca="1" ref="AF24" ca="1">IF(SUM(C24:V24)=0,0,MIN(IF(IF(C24:V24=MAX(C24:V24),(C$20:V$20))=MIN(IF(C24:V24=MAX(C24:V24),(C$20:V$20))),COLUMN(C$20:V$20))))</f>
        <v>11</v>
      </c>
      <c r="AG24" s="9" t="str">
        <f t="shared" ca="1" si="6"/>
        <v>AT&amp;T TV Now Xtra</v>
      </c>
      <c r="AH24" s="9">
        <f ca="1">IF(AG24="",0,COUNTIFS(OFFSET(Data!$A$1,0,MATCH(W24,Data!$1:$1,0)-1,1000,1),"&lt;&gt;Yes",OFFSET(Data!$A$1,0,MATCH(AG24,Data!$1:$1,0)-1,1000,1),"Yes"))</f>
        <v>97</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1">
        <f t="array" aca="1" ref="AO24" ca="1">SUM(IF(OFFSET(Service_DB,,,,1)=AG24,IF(ISNUMBER(SEARCH(OFFSET(Service_DB,,1,,1),AN24)),OFFSET(Service_DB,,2,,1),0),0))</f>
        <v>0</v>
      </c>
      <c r="AP24" s="23" t="str">
        <f t="shared" ca="1" si="23"/>
        <v>Sling BlueAT&amp;T TV Now Xtra9159</v>
      </c>
      <c r="AQ24" s="23" t="str">
        <f t="shared" ca="1" si="24"/>
        <v>AT&amp;T TV Now XtraSling Blue9159</v>
      </c>
      <c r="AR24" s="9" t="str">
        <f ca="1">IF(AND(Y24=0,AA24=0),"",IF(A24="1a",W24,IF(AG24="","",IF(OR(ISNUMBER(MATCH(AP24,AP$21:AP23,0)),ISNUMBER(MATCH(AQ24,AP$21:AP23,0))),"",W24&amp;"/"&amp;AG24))))</f>
        <v>Sling Blue/AT&amp;T TV Now Xtra</v>
      </c>
      <c r="AS24" s="9">
        <f t="shared" ca="1" si="11"/>
        <v>143</v>
      </c>
      <c r="AT24" s="9">
        <f t="shared" ca="1" si="12"/>
        <v>9</v>
      </c>
      <c r="AU24" s="14">
        <f t="shared" ca="1" si="13"/>
        <v>159</v>
      </c>
      <c r="AV24" s="23">
        <f t="shared" ca="1" si="14"/>
        <v>1</v>
      </c>
      <c r="AW24" s="68">
        <f t="shared" ca="1" si="15"/>
        <v>17.666666666666668</v>
      </c>
      <c r="AX24" s="8">
        <f t="shared" ca="1" si="25"/>
        <v>1</v>
      </c>
      <c r="AY24" s="117">
        <f t="shared" ca="1" si="16"/>
        <v>151</v>
      </c>
      <c r="AZ24" s="118">
        <f t="shared" ca="1" si="17"/>
        <v>0</v>
      </c>
      <c r="BA24" s="118">
        <f t="shared" ca="1" si="18"/>
        <v>0.755</v>
      </c>
      <c r="BB24" s="118">
        <f t="shared" ca="1" si="19"/>
        <v>0</v>
      </c>
      <c r="BC24" s="118">
        <f t="shared" ca="1" si="20"/>
        <v>0.3775</v>
      </c>
      <c r="BD24" s="9">
        <f ca="1">IF($AR24="","",RANK(BC24,BC$22:BC$81,1)+COUNTIF(BC$22:BC24,BC24)-1)</f>
        <v>21</v>
      </c>
      <c r="BE24" s="118">
        <f t="shared" ca="1" si="21"/>
        <v>0.3775</v>
      </c>
      <c r="BF24" s="9">
        <f ca="1">IF($AR24="","",RANK(BE24,BE$22:BE$81,1)+COUNTIF(BE$22:BE24,BE24)-1)</f>
        <v>21</v>
      </c>
    </row>
    <row r="25" spans="1:64" x14ac:dyDescent="0.4">
      <c r="A25" s="23" t="s">
        <v>648</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3</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2</v>
      </c>
      <c r="Q25" s="9">
        <f ca="1">IF(MID($B25,1,3)=MID(Q$21,1,3),"",IF($A25="1a","",COUNTIFS(OFFSET(Data!$A$1,0,MATCH($B25&amp;" qualify",Data!$1:$1,0)-1,1000,1),IF($A25="12aa","&lt;&gt;1",""),OFFSET(Data!$A$1,0,MATCH(Q$21&amp;" qualify",Data!$1:$1,0)-1,1000,1),1)))</f>
        <v>1</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1">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92</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1">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144</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0.90500000000000003</v>
      </c>
      <c r="BB25" s="118">
        <f t="shared" ca="1" si="19"/>
        <v>0</v>
      </c>
      <c r="BC25" s="118">
        <f t="shared" ca="1" si="20"/>
        <v>0.45250000000000001</v>
      </c>
      <c r="BD25" s="9">
        <f ca="1">IF($AR25="","",RANK(BC25,BC$22:BC$81,1)+COUNTIF(BC$22:BC25,BC25)-1)</f>
        <v>33</v>
      </c>
      <c r="BE25" s="118">
        <f t="shared" ca="1" si="21"/>
        <v>0.45250000000000001</v>
      </c>
      <c r="BF25" s="9">
        <f ca="1">IF($AR25="","",RANK(BE25,BE$22:BE$81,1)+COUNTIF(BE$22:BE25,BE25)-1)</f>
        <v>33</v>
      </c>
    </row>
    <row r="26" spans="1:64" x14ac:dyDescent="0.4">
      <c r="A26" s="23" t="s">
        <v>648</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t="str">
        <f ca="1">IF(MID($B26,1,3)=MID(N$21,1,3),"",IF($A26="1a","",COUNTIFS(OFFSET(Data!$A$1,0,MATCH($B26&amp;" qualify",Data!$1:$1,0)-1,1000,1),IF($A26="12aa","&lt;&gt;1",""),OFFSET(Data!$A$1,0,MATCH(N$21&amp;" qualify",Data!$1:$1,0)-1,1000,1),1)))</f>
        <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55</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1">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1">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99</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0.435</v>
      </c>
      <c r="BB26" s="118">
        <f t="shared" ca="1" si="19"/>
        <v>0</v>
      </c>
      <c r="BC26" s="118">
        <f t="shared" ca="1" si="20"/>
        <v>0.2175</v>
      </c>
      <c r="BD26" s="9">
        <f ca="1">IF($AR26="","",RANK(BC26,BC$22:BC$81,1)+COUNTIF(BC$22:BC26,BC26)-1)</f>
        <v>1</v>
      </c>
      <c r="BE26" s="118">
        <f t="shared" ca="1" si="21"/>
        <v>0.2175</v>
      </c>
      <c r="BF26" s="9">
        <f ca="1">IF($AR26="","",RANK(BE26,BE$22:BE$81,1)+COUNTIF(BE$22:BE26,BE26)-1)</f>
        <v>1</v>
      </c>
    </row>
    <row r="27" spans="1:64" x14ac:dyDescent="0.4">
      <c r="A27" s="23" t="s">
        <v>648</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t="str">
        <f ca="1">IF(MID($B27,1,3)=MID(N$21,1,3),"",IF($A27="1a","",COUNTIFS(OFFSET(Data!$A$1,0,MATCH($B27&amp;" qualify",Data!$1:$1,0)-1,1000,1),IF($A27="12aa","&lt;&gt;1",""),OFFSET(Data!$A$1,0,MATCH(N$21&amp;" qualify",Data!$1:$1,0)-1,1000,1),1)))</f>
        <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1</v>
      </c>
      <c r="Q27" s="9">
        <f ca="1">IF(MID($B27,1,3)=MID(Q$21,1,3),"",IF($A27="1a","",COUNTIFS(OFFSET(Data!$A$1,0,MATCH($B27&amp;" qualify",Data!$1:$1,0)-1,1000,1),IF($A27="12aa","&lt;&gt;1",""),OFFSET(Data!$A$1,0,MATCH(Q$21&amp;" qualify",Data!$1:$1,0)-1,1000,1),1)))</f>
        <v>1</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80</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1">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49</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1">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648</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t="str">
        <f ca="1">IF(MID($B28,1,3)=MID(N$21,1,3),"",IF($A28="1a","",COUNTIFS(OFFSET(Data!$A$1,0,MATCH($B28&amp;" qualify",Data!$1:$1,0)-1,1000,1),IF($A28="12aa","&lt;&gt;1",""),OFFSET(Data!$A$1,0,MATCH(N$21&amp;" qualify",Data!$1:$1,0)-1,1000,1),1)))</f>
        <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1</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74</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1">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1">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106</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0.625</v>
      </c>
      <c r="BB28" s="118">
        <f t="shared" ca="1" si="19"/>
        <v>0.11111111111111116</v>
      </c>
      <c r="BC28" s="118">
        <f t="shared" ca="1" si="20"/>
        <v>0.36805555555555558</v>
      </c>
      <c r="BD28" s="9">
        <f ca="1">IF($AR28="","",RANK(BC28,BC$22:BC$81,1)+COUNTIF(BC$22:BC28,BC28)-1)</f>
        <v>19</v>
      </c>
      <c r="BE28" s="118">
        <f t="shared" ca="1" si="21"/>
        <v>0.36805555555555558</v>
      </c>
      <c r="BF28" s="9">
        <f ca="1">IF($AR28="","",RANK(BE28,BE$22:BE$81,1)+COUNTIF(BE$22:BE28,BE28)-1)</f>
        <v>19</v>
      </c>
    </row>
    <row r="29" spans="1:64" x14ac:dyDescent="0.4">
      <c r="A29" s="23" t="s">
        <v>648</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t="str">
        <f ca="1">IF(MID($B29,1,3)=MID(N$21,1,3),"",IF($A29="1a","",COUNTIFS(OFFSET(Data!$A$1,0,MATCH($B29&amp;" qualify",Data!$1:$1,0)-1,1000,1),IF($A29="12aa","&lt;&gt;1",""),OFFSET(Data!$A$1,0,MATCH(N$21&amp;" qualify",Data!$1:$1,0)-1,1000,1),1)))</f>
        <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1</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105</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1">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1">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127</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0.71</v>
      </c>
      <c r="BB29" s="118">
        <f t="shared" ca="1" si="19"/>
        <v>0.11111111111111116</v>
      </c>
      <c r="BC29" s="118">
        <f t="shared" ca="1" si="20"/>
        <v>0.41055555555555556</v>
      </c>
      <c r="BD29" s="9">
        <f ca="1">IF($AR29="","",RANK(BC29,BC$22:BC$81,1)+COUNTIF(BC$22:BC29,BC29)-1)</f>
        <v>27</v>
      </c>
      <c r="BE29" s="118">
        <f t="shared" ca="1" si="21"/>
        <v>0.41055555555555556</v>
      </c>
      <c r="BF29" s="9">
        <f ca="1">IF($AR29="","",RANK(BE29,BE$22:BE$81,1)+COUNTIF(BE$22:BE29,BE29)-1)</f>
        <v>27</v>
      </c>
    </row>
    <row r="30" spans="1:64" x14ac:dyDescent="0.4">
      <c r="A30" s="23" t="s">
        <v>648</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t="str">
        <f ca="1">IF(MID($B30,1,3)=MID(N$21,1,3),"",IF($A30="1a","",COUNTIFS(OFFSET(Data!$A$1,0,MATCH($B30&amp;" qualify",Data!$1:$1,0)-1,1000,1),IF($A30="12aa","&lt;&gt;1",""),OFFSET(Data!$A$1,0,MATCH(N$21&amp;" qualify",Data!$1:$1,0)-1,1000,1),1)))</f>
        <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1</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137</v>
      </c>
      <c r="Y30" s="9">
        <f ca="1">COUNTIFS(OFFSET(Data!$A$1,0,MATCH($W30&amp;" qualify",Data!$1:$1,0)-1,1000,1),1)</f>
        <v>8</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0.88888888888888884</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1">
        <f t="array" aca="1" ref="AE30" ca="1">SUM(IF(OFFSET(Service_DB,,,,1)=W30,IF(ISNUMBER(SEARCH(OFFSET(Service_DB,,1,,1),AD30)),OFFSET(Service_DB,,2,,1),0),0))</f>
        <v>0</v>
      </c>
      <c r="AF30" s="9">
        <f t="array" aca="1" ref="AF30" ca="1">IF(SUM(C30:V30)=0,0,MIN(IF(IF(C30:V30=MAX(C30:V30),(C$20:V$20))=MIN(IF(C30:V30=MAX(C30:V30),(C$20:V$20))),COLUMN(C$20:V$20))))</f>
        <v>16</v>
      </c>
      <c r="AG30" s="9" t="str">
        <f t="shared" ca="1" si="6"/>
        <v>Hulu with Live TV</v>
      </c>
      <c r="AH30" s="9">
        <f ca="1">IF(AG30="",0,COUNTIFS(OFFSET(Data!$A$1,0,MATCH(W30,Data!$1:$1,0)-1,1000,1),"&lt;&gt;Yes",OFFSET(Data!$A$1,0,MATCH(AG30,Data!$1:$1,0)-1,1000,1),"Yes"))</f>
        <v>8</v>
      </c>
      <c r="AI30" s="9">
        <f t="shared" ca="1" si="7"/>
        <v>1</v>
      </c>
      <c r="AJ30" s="14">
        <f t="shared" ca="1" si="8"/>
        <v>55</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1">
        <f t="array" aca="1" ref="AO30" ca="1">SUM(IF(OFFSET(Service_DB,,,,1)=AG30,IF(ISNUMBER(SEARCH(OFFSET(Service_DB,,1,,1),AN30)),OFFSET(Service_DB,,2,,1),0),0))</f>
        <v>0</v>
      </c>
      <c r="AP30" s="23" t="str">
        <f t="shared" ca="1" si="23"/>
        <v>AT&amp;T TV Now XtraHulu with Live TV9179</v>
      </c>
      <c r="AQ30" s="23" t="str">
        <f t="shared" ca="1" si="24"/>
        <v>Hulu with Live TVAT&amp;T TV Now Xtra9179</v>
      </c>
      <c r="AR30" s="9" t="str">
        <f ca="1">IF(AND(Y30=0,AA30=0),"",IF(A30="1a",W30,IF(AG30="","",IF(OR(ISNUMBER(MATCH(AP30,AP$21:AP29,0)),ISNUMBER(MATCH(AQ30,AP$21:AP29,0))),"",W30&amp;"/"&amp;AG30))))</f>
        <v>AT&amp;T TV Now Xtra/Hulu with Live TV</v>
      </c>
      <c r="AS30" s="9">
        <f t="shared" ca="1" si="11"/>
        <v>145</v>
      </c>
      <c r="AT30" s="9">
        <f t="shared" ca="1" si="12"/>
        <v>9</v>
      </c>
      <c r="AU30" s="14">
        <f t="shared" ca="1" si="13"/>
        <v>179</v>
      </c>
      <c r="AV30" s="23">
        <f t="shared" ca="1" si="14"/>
        <v>1</v>
      </c>
      <c r="AW30" s="68">
        <f t="shared" ca="1" si="15"/>
        <v>19.888888888888889</v>
      </c>
      <c r="AX30" s="8">
        <f t="shared" ca="1" si="25"/>
        <v>0</v>
      </c>
      <c r="AY30" s="117">
        <f t="shared" ca="1" si="16"/>
        <v>171</v>
      </c>
      <c r="AZ30" s="118">
        <f t="shared" ca="1" si="17"/>
        <v>0</v>
      </c>
      <c r="BA30" s="118">
        <f t="shared" ca="1" si="18"/>
        <v>0.85499999999999998</v>
      </c>
      <c r="BB30" s="118">
        <f t="shared" ca="1" si="19"/>
        <v>0</v>
      </c>
      <c r="BC30" s="118">
        <f t="shared" ca="1" si="20"/>
        <v>0.42749999999999999</v>
      </c>
      <c r="BD30" s="9">
        <f ca="1">IF($AR30="","",RANK(BC30,BC$22:BC$81,1)+COUNTIF(BC$22:BC30,BC30)-1)</f>
        <v>29</v>
      </c>
      <c r="BE30" s="118">
        <f t="shared" ca="1" si="21"/>
        <v>0.42749999999999999</v>
      </c>
      <c r="BF30" s="9">
        <f ca="1">IF($AR30="","",RANK(BE30,BE$22:BE$81,1)+COUNTIF(BE$22:BE30,BE30)-1)</f>
        <v>29</v>
      </c>
    </row>
    <row r="31" spans="1:64" x14ac:dyDescent="0.4">
      <c r="A31" s="23" t="s">
        <v>648</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t="str">
        <f ca="1">IF(MID($B31,1,3)=MID(N$21,1,3),"",IF($A31="1a","",COUNTIFS(OFFSET(Data!$A$1,0,MATCH($B31&amp;" qualify",Data!$1:$1,0)-1,1000,1),IF($A31="12aa","&lt;&gt;1",""),OFFSET(Data!$A$1,0,MATCH(N$21&amp;" qualify",Data!$1:$1,0)-1,1000,1),1)))</f>
        <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146</v>
      </c>
      <c r="Y31" s="9">
        <f ca="1">COUNTIFS(OFFSET(Data!$A$1,0,MATCH($W31&amp;" qualify",Data!$1:$1,0)-1,1000,1),1)</f>
        <v>9</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1</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1">
        <f t="array" aca="1" ref="AE31" ca="1">SUM(IF(OFFSET(Service_DB,,,,1)=W31,IF(ISNUMBER(SEARCH(OFFSET(Service_DB,,1,,1),AD31)),OFFSET(Service_DB,,2,,1),0),0))</f>
        <v>0</v>
      </c>
      <c r="AF31" s="9">
        <f t="array" aca="1" ref="AF31" ca="1">IF(SUM(C31:V31)=0,0,MIN(IF(IF(C31:V31=MAX(C31:V31),(C$20:V$20))=MIN(IF(C31:V31=MAX(C31:V31),(C$20:V$20))),COLUMN(C$20:V$20))))</f>
        <v>0</v>
      </c>
      <c r="AG31" s="9" t="str">
        <f t="shared" ca="1" si="6"/>
        <v/>
      </c>
      <c r="AH31" s="9">
        <f ca="1">IF(AG31="",0,COUNTIFS(OFFSET(Data!$A$1,0,MATCH(W31,Data!$1:$1,0)-1,1000,1),"&lt;&gt;Yes",OFFSET(Data!$A$1,0,MATCH(AG31,Data!$1:$1,0)-1,1000,1),"Yes"))</f>
        <v>0</v>
      </c>
      <c r="AI31" s="9">
        <f t="shared" ca="1" si="7"/>
        <v>0</v>
      </c>
      <c r="AJ31" s="14">
        <f t="shared" ca="1" si="8"/>
        <v>0</v>
      </c>
      <c r="AK31" s="9">
        <f ca="1">IF(AG31="",0,COUNTIFS(OFFSET(Data!$A$1,0,MATCH(W31&amp;" qualify",Data!$1:$1,0)-1,1000,1),"",OFFSET(Data!$A$1,0,MATCH(AG31&amp;" qualify",Data!$1:$1,0)-1,1000,1),2))</f>
        <v>0</v>
      </c>
      <c r="AL31" s="9">
        <f t="shared" ca="1" si="9"/>
        <v>0</v>
      </c>
      <c r="AM31" s="23" t="str">
        <f t="shared" ca="1" si="10"/>
        <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1">
        <f t="array" aca="1" ref="AO31" ca="1">SUM(IF(OFFSET(Service_DB,,,,1)=AG31,IF(ISNUMBER(SEARCH(OFFSET(Service_DB,,1,,1),AN31)),OFFSET(Service_DB,,2,,1),0),0))</f>
        <v>0</v>
      </c>
      <c r="AP31" s="23" t="str">
        <f t="shared" ca="1" si="23"/>
        <v>AT&amp;T TV Now Ultimate9135</v>
      </c>
      <c r="AQ31" s="23" t="str">
        <f t="shared" ca="1" si="24"/>
        <v>AT&amp;T TV Now Ultimate9135</v>
      </c>
      <c r="AR31" s="9" t="str">
        <f ca="1">IF(AND(Y31=0,AA31=0),"",IF(A31="1a",W31,IF(AG31="","",IF(OR(ISNUMBER(MATCH(AP31,AP$21:AP30,0)),ISNUMBER(MATCH(AQ31,AP$21:AP30,0))),"",W31&amp;"/"&amp;AG31))))</f>
        <v/>
      </c>
      <c r="AS31" s="9" t="str">
        <f t="shared" ca="1" si="11"/>
        <v/>
      </c>
      <c r="AT31" s="9" t="str">
        <f t="shared" ca="1" si="12"/>
        <v/>
      </c>
      <c r="AU31" s="14" t="str">
        <f t="shared" ca="1" si="13"/>
        <v/>
      </c>
      <c r="AV31" s="23" t="str">
        <f t="shared" ca="1" si="14"/>
        <v/>
      </c>
      <c r="AW31" s="68" t="str">
        <f t="shared" ca="1" si="15"/>
        <v/>
      </c>
      <c r="AX31" s="8">
        <f t="shared" ca="1" si="25"/>
        <v>0</v>
      </c>
      <c r="AY31" s="117" t="str">
        <f t="shared" ca="1" si="16"/>
        <v/>
      </c>
      <c r="AZ31" s="118" t="str">
        <f t="shared" ca="1" si="17"/>
        <v/>
      </c>
      <c r="BA31" s="118" t="str">
        <f t="shared" ca="1" si="18"/>
        <v/>
      </c>
      <c r="BB31" s="118" t="str">
        <f t="shared" ca="1" si="19"/>
        <v/>
      </c>
      <c r="BC31" s="118" t="str">
        <f t="shared" ca="1" si="20"/>
        <v/>
      </c>
      <c r="BD31" s="9" t="str">
        <f ca="1">IF($AR31="","",RANK(BC31,BC$22:BC$81,1)+COUNTIF(BC$22:BC31,BC31)-1)</f>
        <v/>
      </c>
      <c r="BE31" s="118" t="str">
        <f t="shared" ca="1" si="21"/>
        <v/>
      </c>
      <c r="BF31" s="9" t="str">
        <f ca="1">IF($AR31="","",RANK(BE31,BE$22:BE$81,1)+COUNTIF(BE$22:BE31,BE31)-1)</f>
        <v/>
      </c>
    </row>
    <row r="32" spans="1:64" x14ac:dyDescent="0.4">
      <c r="A32" s="23" t="s">
        <v>648</v>
      </c>
      <c r="B32" s="128" t="str">
        <f>Services!A12</f>
        <v>AT&amp;T TV Now Premier</v>
      </c>
      <c r="C32" s="9">
        <f ca="1">IF(MID($B32,1,3)=MID(C$21,1,3),"",IF($A32="1a","",COUNTIFS(OFFSET(Data!$A$1,0,MATCH($B32&amp;" qualify",Data!$1:$1,0)-1,1000,1),IF($A32="12aa","&lt;&gt;1",""),OFFSET(Data!$A$1,0,MATCH(C$21&amp;" qualify",Data!$1:$1,0)-1,1000,1),1)))</f>
        <v>0</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t="str">
        <f ca="1">IF(MID($B32,1,3)=MID(N$21,1,3),"",IF($A32="1a","",COUNTIFS(OFFSET(Data!$A$1,0,MATCH($B32&amp;" qualify",Data!$1:$1,0)-1,1000,1),IF($A32="12aa","&lt;&gt;1",""),OFFSET(Data!$A$1,0,MATCH(N$21&amp;" qualify",Data!$1:$1,0)-1,1000,1),1)))</f>
        <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Premier</v>
      </c>
      <c r="X32" s="9">
        <f ca="1">COUNTIFS(OFFSET(Data!$A$1,0,MATCH(W32,Data!$1:$1,0)-1,1000,1),"Yes")</f>
        <v>160</v>
      </c>
      <c r="Y32" s="9">
        <f ca="1">COUNTIFS(OFFSET(Data!$A$1,0,MATCH($W32&amp;" qualify",Data!$1:$1,0)-1,1000,1),1)</f>
        <v>9</v>
      </c>
      <c r="Z32" s="14">
        <f t="shared" si="22"/>
        <v>183</v>
      </c>
      <c r="AA32" s="9">
        <f ca="1">IF(OR(A32="1a2a",AG32=""),COUNTIFS(OFFSET(Data!$A$1,0,MATCH(W32&amp;" qualify",Data!$1:$1,0)-1,1000,1),2),IF(A32="12aa",COUNTIFS(OFFSET(Data!$A$1,0,MATCH(W32&amp;" qualify",Data!$1:$1,0)-1,1000,1),2,OFFSET(Data!$A$1,0,MATCH(AG32&amp;" qualify",Data!$1:$1,0)-1,1000,1),"&lt;&gt;1"),""))</f>
        <v>0</v>
      </c>
      <c r="AB32" s="9">
        <f t="shared" ca="1" si="4"/>
        <v>0</v>
      </c>
      <c r="AC32" s="23">
        <f t="shared" ca="1" si="5"/>
        <v>1</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1">
        <f t="array" aca="1" ref="AE32" ca="1">SUM(IF(OFFSET(Service_DB,,,,1)=W32,IF(ISNUMBER(SEARCH(OFFSET(Service_DB,,1,,1),AD32)),OFFSET(Service_DB,,2,,1),0),0))</f>
        <v>0</v>
      </c>
      <c r="AF32" s="9">
        <f t="array" aca="1" ref="AF32" ca="1">IF(SUM(C32:V32)=0,0,MIN(IF(IF(C32:V32=MAX(C32:V32),(C$20:V$20))=MIN(IF(C32:V32=MAX(C32:V32),(C$20:V$20))),COLUMN(C$20:V$20))))</f>
        <v>0</v>
      </c>
      <c r="AG32" s="9" t="str">
        <f t="shared" ca="1" si="6"/>
        <v/>
      </c>
      <c r="AH32" s="9">
        <f ca="1">IF(AG32="",0,COUNTIFS(OFFSET(Data!$A$1,0,MATCH(W32,Data!$1:$1,0)-1,1000,1),"&lt;&gt;Yes",OFFSET(Data!$A$1,0,MATCH(AG32,Data!$1:$1,0)-1,1000,1),"Yes"))</f>
        <v>0</v>
      </c>
      <c r="AI32" s="9">
        <f t="shared" ca="1" si="7"/>
        <v>0</v>
      </c>
      <c r="AJ32" s="14">
        <f t="shared" ca="1" si="8"/>
        <v>0</v>
      </c>
      <c r="AK32" s="9">
        <f ca="1">IF(AG32="",0,COUNTIFS(OFFSET(Data!$A$1,0,MATCH(W32&amp;" qualify",Data!$1:$1,0)-1,1000,1),"",OFFSET(Data!$A$1,0,MATCH(AG32&amp;" qualify",Data!$1:$1,0)-1,1000,1),2))</f>
        <v>0</v>
      </c>
      <c r="AL32" s="9">
        <f t="shared" ca="1" si="9"/>
        <v>0</v>
      </c>
      <c r="AM32" s="23" t="str">
        <f t="shared" ca="1" si="10"/>
        <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1">
        <f t="array" aca="1" ref="AO32" ca="1">SUM(IF(OFFSET(Service_DB,,,,1)=AG32,IF(ISNUMBER(SEARCH(OFFSET(Service_DB,,1,,1),AN32)),OFFSET(Service_DB,,2,,1),0),0))</f>
        <v>0</v>
      </c>
      <c r="AP32" s="23" t="str">
        <f t="shared" ca="1" si="23"/>
        <v>AT&amp;T TV Now Premier9183</v>
      </c>
      <c r="AQ32" s="23" t="str">
        <f t="shared" ca="1" si="24"/>
        <v>AT&amp;T TV Now Premier9183</v>
      </c>
      <c r="AR32" s="9" t="str">
        <f ca="1">IF(AND(Y32=0,AA32=0),"",IF(A32="1a",W32,IF(AG32="","",IF(OR(ISNUMBER(MATCH(AP32,AP$21:AP31,0)),ISNUMBER(MATCH(AQ32,AP$21:AP31,0))),"",W32&amp;"/"&amp;AG32))))</f>
        <v/>
      </c>
      <c r="AS32" s="9" t="str">
        <f t="shared" ca="1" si="11"/>
        <v/>
      </c>
      <c r="AT32" s="9" t="str">
        <f t="shared" ca="1" si="12"/>
        <v/>
      </c>
      <c r="AU32" s="14" t="str">
        <f t="shared" ca="1" si="13"/>
        <v/>
      </c>
      <c r="AV32" s="23" t="str">
        <f t="shared" ca="1" si="14"/>
        <v/>
      </c>
      <c r="AW32" s="68" t="str">
        <f t="shared" ca="1" si="15"/>
        <v/>
      </c>
      <c r="AX32" s="8">
        <f t="shared" ca="1" si="25"/>
        <v>0</v>
      </c>
      <c r="AY32" s="117" t="str">
        <f t="shared" ca="1" si="16"/>
        <v/>
      </c>
      <c r="AZ32" s="118" t="str">
        <f t="shared" ca="1" si="17"/>
        <v/>
      </c>
      <c r="BA32" s="118" t="str">
        <f t="shared" ca="1" si="18"/>
        <v/>
      </c>
      <c r="BB32" s="118" t="str">
        <f t="shared" ca="1" si="19"/>
        <v/>
      </c>
      <c r="BC32" s="118" t="str">
        <f t="shared" ca="1" si="20"/>
        <v/>
      </c>
      <c r="BD32" s="9" t="str">
        <f ca="1">IF($AR32="","",RANK(BC32,BC$22:BC$81,1)+COUNTIF(BC$22:BC32,BC32)-1)</f>
        <v/>
      </c>
      <c r="BE32" s="118" t="str">
        <f t="shared" ca="1" si="21"/>
        <v/>
      </c>
      <c r="BF32" s="9" t="str">
        <f ca="1">IF($AR32="","",RANK(BE32,BE$22:BE$81,1)+COUNTIF(BE$22:BE32,BE32)-1)</f>
        <v/>
      </c>
    </row>
    <row r="33" spans="1:58" x14ac:dyDescent="0.4">
      <c r="A33" s="23" t="s">
        <v>648</v>
      </c>
      <c r="B33" s="128" t="str">
        <f>Services!A13</f>
        <v>AT&amp;T TV Now Optimo Mas</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0</v>
      </c>
      <c r="G33" s="9" t="str">
        <f ca="1">IF(MID($B33,1,3)=MID(G$21,1,3),"",IF($A33="1a","",COUNTIFS(OFFSET(Data!$A$1,0,MATCH($B33&amp;" qualify",Data!$1:$1,0)-1,1000,1),IF($A33="12aa","&lt;&gt;1",""),OFFSET(Data!$A$1,0,MATCH(G$21&amp;" qualify",Data!$1:$1,0)-1,1000,1),1)))</f>
        <v/>
      </c>
      <c r="H33" s="9" t="str">
        <f ca="1">IF(MID($B33,1,3)=MID(H$21,1,3),"",IF($A33="1a","",COUNTIFS(OFFSET(Data!$A$1,0,MATCH($B33&amp;" qualify",Data!$1:$1,0)-1,1000,1),IF($A33="12aa","&lt;&gt;1",""),OFFSET(Data!$A$1,0,MATCH(H$21&amp;" qualify",Data!$1:$1,0)-1,1000,1),1)))</f>
        <v/>
      </c>
      <c r="I33" s="9" t="str">
        <f ca="1">IF(MID($B33,1,3)=MID(I$21,1,3),"",IF($A33="1a","",COUNTIFS(OFFSET(Data!$A$1,0,MATCH($B33&amp;" qualify",Data!$1:$1,0)-1,1000,1),IF($A33="12aa","&lt;&gt;1",""),OFFSET(Data!$A$1,0,MATCH(I$21&amp;" qualify",Data!$1:$1,0)-1,1000,1),1)))</f>
        <v/>
      </c>
      <c r="J33" s="9" t="str">
        <f ca="1">IF(MID($B33,1,3)=MID(J$21,1,3),"",IF($A33="1a","",COUNTIFS(OFFSET(Data!$A$1,0,MATCH($B33&amp;" qualify",Data!$1:$1,0)-1,1000,1),IF($A33="12aa","&lt;&gt;1",""),OFFSET(Data!$A$1,0,MATCH(J$21&amp;" qualify",Data!$1:$1,0)-1,1000,1),1)))</f>
        <v/>
      </c>
      <c r="K33" s="9" t="str">
        <f ca="1">IF(MID($B33,1,3)=MID(K$21,1,3),"",IF($A33="1a","",COUNTIFS(OFFSET(Data!$A$1,0,MATCH($B33&amp;" qualify",Data!$1:$1,0)-1,1000,1),IF($A33="12aa","&lt;&gt;1",""),OFFSET(Data!$A$1,0,MATCH(K$21&amp;" qualify",Data!$1:$1,0)-1,1000,1),1)))</f>
        <v/>
      </c>
      <c r="L33" s="9" t="str">
        <f ca="1">IF(MID($B33,1,3)=MID(L$21,1,3),"",IF($A33="1a","",COUNTIFS(OFFSET(Data!$A$1,0,MATCH($B33&amp;" qualify",Data!$1:$1,0)-1,1000,1),IF($A33="12aa","&lt;&gt;1",""),OFFSET(Data!$A$1,0,MATCH(L$21&amp;" qualify",Data!$1:$1,0)-1,1000,1),1)))</f>
        <v/>
      </c>
      <c r="M33" s="9" t="str">
        <f ca="1">IF(MID($B33,1,3)=MID(M$21,1,3),"",IF($A33="1a","",COUNTIFS(OFFSET(Data!$A$1,0,MATCH($B33&amp;" qualify",Data!$1:$1,0)-1,1000,1),IF($A33="12aa","&lt;&gt;1",""),OFFSET(Data!$A$1,0,MATCH(M$21&amp;" qualify",Data!$1:$1,0)-1,1000,1),1)))</f>
        <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2</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AT&amp;T TV Now Optimo Mas</v>
      </c>
      <c r="X33" s="9">
        <f ca="1">COUNTIFS(OFFSET(Data!$A$1,0,MATCH(W33,Data!$1:$1,0)-1,1000,1),"Yes")</f>
        <v>107</v>
      </c>
      <c r="Y33" s="9">
        <f ca="1">COUNTIFS(OFFSET(Data!$A$1,0,MATCH($W33&amp;" qualify",Data!$1:$1,0)-1,1000,1),1)</f>
        <v>7</v>
      </c>
      <c r="Z33" s="14">
        <f t="shared" si="22"/>
        <v>86</v>
      </c>
      <c r="AA33" s="9">
        <f ca="1">IF(OR(A33="1a2a",AG33=""),COUNTIFS(OFFSET(Data!$A$1,0,MATCH(W33&amp;" qualify",Data!$1:$1,0)-1,1000,1),2),IF(A33="12aa",COUNTIFS(OFFSET(Data!$A$1,0,MATCH(W33&amp;" qualify",Data!$1:$1,0)-1,1000,1),2,OFFSET(Data!$A$1,0,MATCH(AG33&amp;" qualify",Data!$1:$1,0)-1,1000,1),"&lt;&gt;1"),""))</f>
        <v>0</v>
      </c>
      <c r="AB33" s="9">
        <f t="shared" ca="1" si="4"/>
        <v>0</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1">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43</v>
      </c>
      <c r="AI33" s="9">
        <f t="shared" ca="1" si="7"/>
        <v>2</v>
      </c>
      <c r="AJ33" s="14">
        <f t="shared" ca="1" si="8"/>
        <v>40</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1">
        <f t="array" aca="1" ref="AO33" ca="1">SUM(IF(OFFSET(Service_DB,,,,1)=AG33,IF(ISNUMBER(SEARCH(OFFSET(Service_DB,,1,,1),AN33)),OFFSET(Service_DB,,2,,1),0),0))</f>
        <v>0</v>
      </c>
      <c r="AP33" s="23" t="str">
        <f t="shared" ca="1" si="23"/>
        <v>AT&amp;T TV Now Optimo MasVidgo9126</v>
      </c>
      <c r="AQ33" s="23" t="str">
        <f t="shared" ca="1" si="24"/>
        <v>VidgoAT&amp;T TV Now Optimo Mas9126</v>
      </c>
      <c r="AR33" s="9" t="str">
        <f ca="1">IF(AND(Y33=0,AA33=0),"",IF(A33="1a",W33,IF(AG33="","",IF(OR(ISNUMBER(MATCH(AP33,AP$21:AP32,0)),ISNUMBER(MATCH(AQ33,AP$21:AP32,0))),"",W33&amp;"/"&amp;AG33))))</f>
        <v>AT&amp;T TV Now Optimo Mas/Vidgo</v>
      </c>
      <c r="AS33" s="9">
        <f t="shared" ca="1" si="11"/>
        <v>150</v>
      </c>
      <c r="AT33" s="9">
        <f t="shared" ca="1" si="12"/>
        <v>9</v>
      </c>
      <c r="AU33" s="14">
        <f t="shared" ca="1" si="13"/>
        <v>126</v>
      </c>
      <c r="AV33" s="23">
        <f t="shared" ca="1" si="14"/>
        <v>1</v>
      </c>
      <c r="AW33" s="68">
        <f t="shared" ca="1" si="15"/>
        <v>14</v>
      </c>
      <c r="AX33" s="8">
        <f t="shared" ca="1" si="25"/>
        <v>0</v>
      </c>
      <c r="AY33" s="117">
        <f t="shared" ca="1" si="16"/>
        <v>118</v>
      </c>
      <c r="AZ33" s="118">
        <f t="shared" ca="1" si="17"/>
        <v>0</v>
      </c>
      <c r="BA33" s="118">
        <f t="shared" ca="1" si="18"/>
        <v>0.59</v>
      </c>
      <c r="BB33" s="118">
        <f t="shared" ca="1" si="19"/>
        <v>0</v>
      </c>
      <c r="BC33" s="118">
        <f t="shared" ca="1" si="20"/>
        <v>0.29499999999999998</v>
      </c>
      <c r="BD33" s="9">
        <f ca="1">IF($AR33="","",RANK(BC33,BC$22:BC$81,1)+COUNTIF(BC$22:BC33,BC33)-1)</f>
        <v>8</v>
      </c>
      <c r="BE33" s="118">
        <f t="shared" ca="1" si="21"/>
        <v>0.29499999999999998</v>
      </c>
      <c r="BF33" s="9">
        <f ca="1">IF($AR33="","",RANK(BE33,BE$22:BE$81,1)+COUNTIF(BE$22:BE33,BE33)-1)</f>
        <v>8</v>
      </c>
    </row>
    <row r="34" spans="1:58" x14ac:dyDescent="0.4">
      <c r="A34" s="23" t="s">
        <v>648</v>
      </c>
      <c r="B34" s="128" t="str">
        <f>Services!A14</f>
        <v>YouTube TV</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1</v>
      </c>
      <c r="G34" s="9">
        <f ca="1">IF(MID($B34,1,3)=MID(G$21,1,3),"",IF($A34="1a","",COUNTIFS(OFFSET(Data!$A$1,0,MATCH($B34&amp;" qualify",Data!$1:$1,0)-1,1000,1),IF($A34="12aa","&lt;&gt;1",""),OFFSET(Data!$A$1,0,MATCH(G$21&amp;" qualify",Data!$1:$1,0)-1,1000,1),1)))</f>
        <v>1</v>
      </c>
      <c r="H34" s="9">
        <f ca="1">IF(MID($B34,1,3)=MID(H$21,1,3),"",IF($A34="1a","",COUNTIFS(OFFSET(Data!$A$1,0,MATCH($B34&amp;" qualify",Data!$1:$1,0)-1,1000,1),IF($A34="12aa","&lt;&gt;1",""),OFFSET(Data!$A$1,0,MATCH(H$21&amp;" qualify",Data!$1:$1,0)-1,1000,1),1)))</f>
        <v>2</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3</v>
      </c>
      <c r="L34" s="9">
        <f ca="1">IF(MID($B34,1,3)=MID(L$21,1,3),"",IF($A34="1a","",COUNTIFS(OFFSET(Data!$A$1,0,MATCH($B34&amp;" qualify",Data!$1:$1,0)-1,1000,1),IF($A34="12aa","&lt;&gt;1",""),OFFSET(Data!$A$1,0,MATCH(L$21&amp;" qualify",Data!$1:$1,0)-1,1000,1),1)))</f>
        <v>4</v>
      </c>
      <c r="M34" s="9">
        <f ca="1">IF(MID($B34,1,3)=MID(M$21,1,3),"",IF($A34="1a","",COUNTIFS(OFFSET(Data!$A$1,0,MATCH($B34&amp;" qualify",Data!$1:$1,0)-1,1000,1),IF($A34="12aa","&lt;&gt;1",""),OFFSET(Data!$A$1,0,MATCH(M$21&amp;" qualify",Data!$1:$1,0)-1,1000,1),1)))</f>
        <v>4</v>
      </c>
      <c r="N34" s="9">
        <f ca="1">IF(MID($B34,1,3)=MID(N$21,1,3),"",IF($A34="1a","",COUNTIFS(OFFSET(Data!$A$1,0,MATCH($B34&amp;" qualify",Data!$1:$1,0)-1,1000,1),IF($A34="12aa","&lt;&gt;1",""),OFFSET(Data!$A$1,0,MATCH(N$21&amp;" qualify",Data!$1:$1,0)-1,1000,1),1)))</f>
        <v>2</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2</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3</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1</v>
      </c>
      <c r="W34" s="9" t="str">
        <f t="shared" si="2"/>
        <v>YouTube TV</v>
      </c>
      <c r="X34" s="9">
        <f ca="1">COUNTIFS(OFFSET(Data!$A$1,0,MATCH(W34,Data!$1:$1,0)-1,1000,1),"Yes")</f>
        <v>98</v>
      </c>
      <c r="Y34" s="9">
        <f ca="1">COUNTIFS(OFFSET(Data!$A$1,0,MATCH($W34&amp;" qualify",Data!$1:$1,0)-1,1000,1),1)</f>
        <v>5</v>
      </c>
      <c r="Z34" s="14">
        <f t="shared" si="22"/>
        <v>65</v>
      </c>
      <c r="AA34" s="9">
        <f ca="1">IF(OR(A34="1a2a",AG34=""),COUNTIFS(OFFSET(Data!$A$1,0,MATCH(W34&amp;" qualify",Data!$1:$1,0)-1,1000,1),2),IF(A34="12aa",COUNTIFS(OFFSET(Data!$A$1,0,MATCH(W34&amp;" qualify",Data!$1:$1,0)-1,1000,1),2,OFFSET(Data!$A$1,0,MATCH(AG34&amp;" qualify",Data!$1:$1,0)-1,1000,1),"&lt;&gt;1"),""))</f>
        <v>0</v>
      </c>
      <c r="AB34" s="9">
        <f t="shared" ca="1" si="4"/>
        <v>0</v>
      </c>
      <c r="AC34" s="23">
        <f t="shared" ca="1" si="5"/>
        <v>0.55555555555555558</v>
      </c>
      <c r="AD34" s="170"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1">
        <f t="array" aca="1" ref="AE34" ca="1">SUM(IF(OFFSET(Service_DB,,,,1)=W34,IF(ISNUMBER(SEARCH(OFFSET(Service_DB,,1,,1),AD34)),OFFSET(Service_DB,,2,,1),0),0))</f>
        <v>0</v>
      </c>
      <c r="AF34" s="9">
        <f t="array" aca="1" ref="AF34" ca="1">IF(SUM(C34:V34)=0,0,MIN(IF(IF(C34:V34=MAX(C34:V34),(C$20:V$20))=MIN(IF(C34:V34=MAX(C34:V34),(C$20:V$20))),COLUMN(C$20:V$20))))</f>
        <v>12</v>
      </c>
      <c r="AG34" s="9" t="str">
        <f t="shared" ca="1" si="6"/>
        <v>AT&amp;T TV Now Ultimate</v>
      </c>
      <c r="AH34" s="9">
        <f ca="1">IF(AG34="",0,COUNTIFS(OFFSET(Data!$A$1,0,MATCH(W34,Data!$1:$1,0)-1,1000,1),"&lt;&gt;Yes",OFFSET(Data!$A$1,0,MATCH(AG34,Data!$1:$1,0)-1,1000,1),"Yes"))</f>
        <v>67</v>
      </c>
      <c r="AI34" s="9">
        <f t="shared" ca="1" si="7"/>
        <v>4</v>
      </c>
      <c r="AJ34" s="14">
        <f t="shared" ca="1" si="8"/>
        <v>135</v>
      </c>
      <c r="AK34" s="9">
        <f ca="1">IF(AG34="",0,COUNTIFS(OFFSET(Data!$A$1,0,MATCH(W34&amp;" qualify",Data!$1:$1,0)-1,1000,1),"",OFFSET(Data!$A$1,0,MATCH(AG34&amp;" qualify",Data!$1:$1,0)-1,1000,1),2))</f>
        <v>0</v>
      </c>
      <c r="AL34" s="9">
        <f t="shared" ca="1" si="9"/>
        <v>0</v>
      </c>
      <c r="AM34" s="23">
        <f t="shared" ca="1" si="10"/>
        <v>0.44444444444444442</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1">
        <f t="array" aca="1" ref="AO34" ca="1">SUM(IF(OFFSET(Service_DB,,,,1)=AG34,IF(ISNUMBER(SEARCH(OFFSET(Service_DB,,1,,1),AN34)),OFFSET(Service_DB,,2,,1),0),0))</f>
        <v>0</v>
      </c>
      <c r="AP34" s="23" t="str">
        <f t="shared" ca="1" si="23"/>
        <v>YouTube TVAT&amp;T TV Now Ultimate9200</v>
      </c>
      <c r="AQ34" s="23" t="str">
        <f t="shared" ca="1" si="24"/>
        <v>AT&amp;T TV Now UltimateYouTube TV9200</v>
      </c>
      <c r="AR34" s="9" t="str">
        <f ca="1">IF(AND(Y34=0,AA34=0),"",IF(A34="1a",W34,IF(AG34="","",IF(OR(ISNUMBER(MATCH(AP34,AP$21:AP33,0)),ISNUMBER(MATCH(AQ34,AP$21:AP33,0))),"",W34&amp;"/"&amp;AG34))))</f>
        <v>YouTube TV/AT&amp;T TV Now Ultimate</v>
      </c>
      <c r="AS34" s="9">
        <f t="shared" ca="1" si="11"/>
        <v>165</v>
      </c>
      <c r="AT34" s="9">
        <f t="shared" ca="1" si="12"/>
        <v>9</v>
      </c>
      <c r="AU34" s="14">
        <f t="shared" ca="1" si="13"/>
        <v>200</v>
      </c>
      <c r="AV34" s="23">
        <f t="shared" ca="1" si="14"/>
        <v>1</v>
      </c>
      <c r="AW34" s="68">
        <f t="shared" ca="1" si="15"/>
        <v>22.222222222222221</v>
      </c>
      <c r="AX34" s="8">
        <f t="shared" ca="1" si="25"/>
        <v>0</v>
      </c>
      <c r="AY34" s="117">
        <f t="shared" ca="1" si="16"/>
        <v>192</v>
      </c>
      <c r="AZ34" s="118">
        <f t="shared" ca="1" si="17"/>
        <v>0</v>
      </c>
      <c r="BA34" s="118">
        <f t="shared" ca="1" si="18"/>
        <v>0.96</v>
      </c>
      <c r="BB34" s="118">
        <f t="shared" ca="1" si="19"/>
        <v>0</v>
      </c>
      <c r="BC34" s="118">
        <f t="shared" ca="1" si="20"/>
        <v>0.48</v>
      </c>
      <c r="BD34" s="9">
        <f ca="1">IF($AR34="","",RANK(BC34,BC$22:BC$81,1)+COUNTIF(BC$22:BC34,BC34)-1)</f>
        <v>35</v>
      </c>
      <c r="BE34" s="118">
        <f t="shared" ca="1" si="21"/>
        <v>0.48</v>
      </c>
      <c r="BF34" s="9">
        <f ca="1">IF($AR34="","",RANK(BE34,BE$22:BE$81,1)+COUNTIF(BE$22:BE34,BE34)-1)</f>
        <v>35</v>
      </c>
    </row>
    <row r="35" spans="1:58" x14ac:dyDescent="0.4">
      <c r="A35" s="23" t="s">
        <v>648</v>
      </c>
      <c r="B35" s="128" t="str">
        <f>Services!A15</f>
        <v>Hulu with Live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0</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0</v>
      </c>
      <c r="J35" s="9">
        <f ca="1">IF(MID($B35,1,3)=MID(J$21,1,3),"",IF($A35="1a","",COUNTIFS(OFFSET(Data!$A$1,0,MATCH($B35&amp;" qualify",Data!$1:$1,0)-1,1000,1),IF($A35="12aa","&lt;&gt;1",""),OFFSET(Data!$A$1,0,MATCH(J$21&amp;" qualify",Data!$1:$1,0)-1,1000,1),1)))</f>
        <v>0</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0</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Hulu with Live TV</v>
      </c>
      <c r="X35" s="9">
        <f ca="1">COUNTIFS(OFFSET(Data!$A$1,0,MATCH(W35,Data!$1:$1,0)-1,1000,1),"Yes")</f>
        <v>69</v>
      </c>
      <c r="Y35" s="9">
        <f ca="1">COUNTIFS(OFFSET(Data!$A$1,0,MATCH($W35&amp;" qualify",Data!$1:$1,0)-1,1000,1),1)</f>
        <v>7</v>
      </c>
      <c r="Z35" s="14">
        <f t="shared" si="22"/>
        <v>55</v>
      </c>
      <c r="AA35" s="9">
        <f ca="1">IF(OR(A35="1a2a",AG35=""),COUNTIFS(OFFSET(Data!$A$1,0,MATCH(W35&amp;" qualify",Data!$1:$1,0)-1,1000,1),2),IF(A35="12aa",COUNTIFS(OFFSET(Data!$A$1,0,MATCH(W35&amp;" qualify",Data!$1:$1,0)-1,1000,1),2,OFFSET(Data!$A$1,0,MATCH(AG35&amp;" qualify",Data!$1:$1,0)-1,1000,1),"&lt;&gt;1"),""))</f>
        <v>0</v>
      </c>
      <c r="AB35" s="9">
        <f t="shared" ca="1" si="4"/>
        <v>0</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
      </c>
      <c r="AE35" s="161">
        <f t="array" aca="1" ref="AE35" ca="1">SUM(IF(OFFSET(Service_DB,,,,1)=W35,IF(ISNUMBER(SEARCH(OFFSET(Service_DB,,1,,1),AD35)),OFFSET(Service_DB,,2,,1),0),0))</f>
        <v>0</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34</v>
      </c>
      <c r="AI35" s="9">
        <f t="shared" ca="1" si="7"/>
        <v>2</v>
      </c>
      <c r="AJ35" s="14">
        <f t="shared" ca="1" si="8"/>
        <v>40</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1">
        <f t="array" aca="1" ref="AO35" ca="1">SUM(IF(OFFSET(Service_DB,,,,1)=AG35,IF(ISNUMBER(SEARCH(OFFSET(Service_DB,,1,,1),AN35)),OFFSET(Service_DB,,2,,1),0),0))</f>
        <v>0</v>
      </c>
      <c r="AP35" s="23" t="str">
        <f t="shared" ca="1" si="23"/>
        <v>Hulu with Live TVVidgo995</v>
      </c>
      <c r="AQ35" s="23" t="str">
        <f t="shared" ca="1" si="24"/>
        <v>VidgoHulu with Live TV995</v>
      </c>
      <c r="AR35" s="9" t="str">
        <f ca="1">IF(AND(Y35=0,AA35=0),"",IF(A35="1a",W35,IF(AG35="","",IF(OR(ISNUMBER(MATCH(AP35,AP$21:AP34,0)),ISNUMBER(MATCH(AQ35,AP$21:AP34,0))),"",W35&amp;"/"&amp;AG35))))</f>
        <v>Hulu with Live TV/Vidgo</v>
      </c>
      <c r="AS35" s="9">
        <f t="shared" ca="1" si="11"/>
        <v>103</v>
      </c>
      <c r="AT35" s="9">
        <f t="shared" ca="1" si="12"/>
        <v>9</v>
      </c>
      <c r="AU35" s="14">
        <f t="shared" ca="1" si="13"/>
        <v>95</v>
      </c>
      <c r="AV35" s="23">
        <f t="shared" ca="1" si="14"/>
        <v>1</v>
      </c>
      <c r="AW35" s="68">
        <f t="shared" ca="1" si="15"/>
        <v>10.555555555555555</v>
      </c>
      <c r="AX35" s="8">
        <f t="shared" ca="1" si="25"/>
        <v>0</v>
      </c>
      <c r="AY35" s="117">
        <f t="shared" ca="1" si="16"/>
        <v>87</v>
      </c>
      <c r="AZ35" s="118">
        <f t="shared" ca="1" si="17"/>
        <v>0</v>
      </c>
      <c r="BA35" s="118">
        <f t="shared" ca="1" si="18"/>
        <v>0.435</v>
      </c>
      <c r="BB35" s="118">
        <f t="shared" ca="1" si="19"/>
        <v>0</v>
      </c>
      <c r="BC35" s="118">
        <f t="shared" ca="1" si="20"/>
        <v>0.2175</v>
      </c>
      <c r="BD35" s="9">
        <f ca="1">IF($AR35="","",RANK(BC35,BC$22:BC$81,1)+COUNTIF(BC$22:BC35,BC35)-1)</f>
        <v>2</v>
      </c>
      <c r="BE35" s="118">
        <f t="shared" ca="1" si="21"/>
        <v>0.2175</v>
      </c>
      <c r="BF35" s="9">
        <f ca="1">IF($AR35="","",RANK(BE35,BE$22:BE$81,1)+COUNTIF(BE$22:BE35,BE35)-1)</f>
        <v>2</v>
      </c>
    </row>
    <row r="36" spans="1:58" x14ac:dyDescent="0.4">
      <c r="A36" s="23" t="s">
        <v>648</v>
      </c>
      <c r="B36" s="128" t="str">
        <f>Services!A16</f>
        <v>Fubo TV</v>
      </c>
      <c r="C36" s="9">
        <f ca="1">IF(MID($B36,1,3)=MID(C$21,1,3),"",IF($A36="1a","",COUNTIFS(OFFSET(Data!$A$1,0,MATCH($B36&amp;" qualify",Data!$1:$1,0)-1,1000,1),IF($A36="12aa","&lt;&gt;1",""),OFFSET(Data!$A$1,0,MATCH(C$21&amp;" qualify",Data!$1:$1,0)-1,1000,1),1)))</f>
        <v>1</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0</v>
      </c>
      <c r="F36" s="9">
        <f ca="1">IF(MID($B36,1,3)=MID(F$21,1,3),"",IF($A36="1a","",COUNTIFS(OFFSET(Data!$A$1,0,MATCH($B36&amp;" qualify",Data!$1:$1,0)-1,1000,1),IF($A36="12aa","&lt;&gt;1",""),OFFSET(Data!$A$1,0,MATCH(F$21&amp;" qualify",Data!$1:$1,0)-1,1000,1),1)))</f>
        <v>0</v>
      </c>
      <c r="G36" s="9">
        <f ca="1">IF(MID($B36,1,3)=MID(G$21,1,3),"",IF($A36="1a","",COUNTIFS(OFFSET(Data!$A$1,0,MATCH($B36&amp;" qualify",Data!$1:$1,0)-1,1000,1),IF($A36="12aa","&lt;&gt;1",""),OFFSET(Data!$A$1,0,MATCH(G$21&amp;" qualify",Data!$1:$1,0)-1,1000,1),1)))</f>
        <v>2</v>
      </c>
      <c r="H36" s="9">
        <f ca="1">IF(MID($B36,1,3)=MID(H$21,1,3),"",IF($A36="1a","",COUNTIFS(OFFSET(Data!$A$1,0,MATCH($B36&amp;" qualify",Data!$1:$1,0)-1,1000,1),IF($A36="12aa","&lt;&gt;1",""),OFFSET(Data!$A$1,0,MATCH(H$21&amp;" qualify",Data!$1:$1,0)-1,1000,1),1)))</f>
        <v>3</v>
      </c>
      <c r="I36" s="9">
        <f ca="1">IF(MID($B36,1,3)=MID(I$21,1,3),"",IF($A36="1a","",COUNTIFS(OFFSET(Data!$A$1,0,MATCH($B36&amp;" qualify",Data!$1:$1,0)-1,1000,1),IF($A36="12aa","&lt;&gt;1",""),OFFSET(Data!$A$1,0,MATCH(I$21&amp;" qualify",Data!$1:$1,0)-1,1000,1),1)))</f>
        <v>1</v>
      </c>
      <c r="J36" s="9">
        <f ca="1">IF(MID($B36,1,3)=MID(J$21,1,3),"",IF($A36="1a","",COUNTIFS(OFFSET(Data!$A$1,0,MATCH($B36&amp;" qualify",Data!$1:$1,0)-1,1000,1),IF($A36="12aa","&lt;&gt;1",""),OFFSET(Data!$A$1,0,MATCH(J$21&amp;" qualify",Data!$1:$1,0)-1,1000,1),1)))</f>
        <v>1</v>
      </c>
      <c r="K36" s="9">
        <f ca="1">IF(MID($B36,1,3)=MID(K$21,1,3),"",IF($A36="1a","",COUNTIFS(OFFSET(Data!$A$1,0,MATCH($B36&amp;" qualify",Data!$1:$1,0)-1,1000,1),IF($A36="12aa","&lt;&gt;1",""),OFFSET(Data!$A$1,0,MATCH(K$21&amp;" qualify",Data!$1:$1,0)-1,1000,1),1)))</f>
        <v>3</v>
      </c>
      <c r="L36" s="9">
        <f ca="1">IF(MID($B36,1,3)=MID(L$21,1,3),"",IF($A36="1a","",COUNTIFS(OFFSET(Data!$A$1,0,MATCH($B36&amp;" qualify",Data!$1:$1,0)-1,1000,1),IF($A36="12aa","&lt;&gt;1",""),OFFSET(Data!$A$1,0,MATCH(L$21&amp;" qualify",Data!$1:$1,0)-1,1000,1),1)))</f>
        <v>4</v>
      </c>
      <c r="M36" s="9">
        <f ca="1">IF(MID($B36,1,3)=MID(M$21,1,3),"",IF($A36="1a","",COUNTIFS(OFFSET(Data!$A$1,0,MATCH($B36&amp;" qualify",Data!$1:$1,0)-1,1000,1),IF($A36="12aa","&lt;&gt;1",""),OFFSET(Data!$A$1,0,MATCH(M$21&amp;" qualify",Data!$1:$1,0)-1,1000,1),1)))</f>
        <v>4</v>
      </c>
      <c r="N36" s="9">
        <f ca="1">IF(MID($B36,1,3)=MID(N$21,1,3),"",IF($A36="1a","",COUNTIFS(OFFSET(Data!$A$1,0,MATCH($B36&amp;" qualify",Data!$1:$1,0)-1,1000,1),IF($A36="12aa","&lt;&gt;1",""),OFFSET(Data!$A$1,0,MATCH(N$21&amp;" qualify",Data!$1:$1,0)-1,1000,1),1)))</f>
        <v>2</v>
      </c>
      <c r="O36" s="9">
        <f ca="1">IF(MID($B36,1,3)=MID(O$21,1,3),"",IF($A36="1a","",COUNTIFS(OFFSET(Data!$A$1,0,MATCH($B36&amp;" qualify",Data!$1:$1,0)-1,1000,1),IF($A36="12aa","&lt;&gt;1",""),OFFSET(Data!$A$1,0,MATCH(O$21&amp;" qualify",Data!$1:$1,0)-1,1000,1),1)))</f>
        <v>1</v>
      </c>
      <c r="P36" s="9">
        <f ca="1">IF(MID($B36,1,3)=MID(P$21,1,3),"",IF($A36="1a","",COUNTIFS(OFFSET(Data!$A$1,0,MATCH($B36&amp;" qualify",Data!$1:$1,0)-1,1000,1),IF($A36="12aa","&lt;&gt;1",""),OFFSET(Data!$A$1,0,MATCH(P$21&amp;" qualify",Data!$1:$1,0)-1,1000,1),1)))</f>
        <v>2</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3</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Fubo TV</v>
      </c>
      <c r="X36" s="9">
        <f ca="1">COUNTIFS(OFFSET(Data!$A$1,0,MATCH(W36,Data!$1:$1,0)-1,1000,1),"Yes")</f>
        <v>105</v>
      </c>
      <c r="Y36" s="9">
        <f ca="1">COUNTIFS(OFFSET(Data!$A$1,0,MATCH($W36&amp;" qualify",Data!$1:$1,0)-1,1000,1),1)</f>
        <v>5</v>
      </c>
      <c r="Z36" s="14">
        <f t="shared" si="22"/>
        <v>60</v>
      </c>
      <c r="AA36" s="9">
        <f ca="1">IF(OR(A36="1a2a",AG36=""),COUNTIFS(OFFSET(Data!$A$1,0,MATCH(W36&amp;" qualify",Data!$1:$1,0)-1,1000,1),2),IF(A36="12aa",COUNTIFS(OFFSET(Data!$A$1,0,MATCH(W36&amp;" qualify",Data!$1:$1,0)-1,1000,1),2,OFFSET(Data!$A$1,0,MATCH(AG36&amp;" qualify",Data!$1:$1,0)-1,1000,1),"&lt;&gt;1"),""))</f>
        <v>0</v>
      </c>
      <c r="AB36" s="9">
        <f t="shared" ca="1" si="4"/>
        <v>0</v>
      </c>
      <c r="AC36" s="23">
        <f t="shared" ca="1" si="5"/>
        <v>0.55555555555555558</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1">
        <f t="array" aca="1" ref="AE36" ca="1">SUM(IF(OFFSET(Service_DB,,,,1)=W36,IF(ISNUMBER(SEARCH(OFFSET(Service_DB,,1,,1),AD36)),OFFSET(Service_DB,,2,,1),0),0))</f>
        <v>0</v>
      </c>
      <c r="AF36" s="9">
        <f t="array" aca="1" ref="AF36" ca="1">IF(SUM(C36:V36)=0,0,MIN(IF(IF(C36:V36=MAX(C36:V36),(C$20:V$20))=MIN(IF(C36:V36=MAX(C36:V36),(C$20:V$20))),COLUMN(C$20:V$20))))</f>
        <v>12</v>
      </c>
      <c r="AG36" s="9" t="str">
        <f t="shared" ca="1" si="6"/>
        <v>AT&amp;T TV Now Ultimate</v>
      </c>
      <c r="AH36" s="9">
        <f ca="1">IF(AG36="",0,COUNTIFS(OFFSET(Data!$A$1,0,MATCH(W36,Data!$1:$1,0)-1,1000,1),"&lt;&gt;Yes",OFFSET(Data!$A$1,0,MATCH(AG36,Data!$1:$1,0)-1,1000,1),"Yes"))</f>
        <v>76</v>
      </c>
      <c r="AI36" s="9">
        <f t="shared" ca="1" si="7"/>
        <v>4</v>
      </c>
      <c r="AJ36" s="14">
        <f t="shared" ca="1" si="8"/>
        <v>135</v>
      </c>
      <c r="AK36" s="9">
        <f ca="1">IF(AG36="",0,COUNTIFS(OFFSET(Data!$A$1,0,MATCH(W36&amp;" qualify",Data!$1:$1,0)-1,1000,1),"",OFFSET(Data!$A$1,0,MATCH(AG36&amp;" qualify",Data!$1:$1,0)-1,1000,1),2))</f>
        <v>0</v>
      </c>
      <c r="AL36" s="9">
        <f t="shared" ca="1" si="9"/>
        <v>0</v>
      </c>
      <c r="AM36" s="23">
        <f t="shared" ca="1" si="10"/>
        <v>0.44444444444444442</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1">
        <f t="array" aca="1" ref="AO36" ca="1">SUM(IF(OFFSET(Service_DB,,,,1)=AG36,IF(ISNUMBER(SEARCH(OFFSET(Service_DB,,1,,1),AN36)),OFFSET(Service_DB,,2,,1),0),0))</f>
        <v>0</v>
      </c>
      <c r="AP36" s="23" t="str">
        <f t="shared" ca="1" si="23"/>
        <v>Fubo TVAT&amp;T TV Now Ultimate9195</v>
      </c>
      <c r="AQ36" s="23" t="str">
        <f t="shared" ca="1" si="24"/>
        <v>AT&amp;T TV Now UltimateFubo TV9195</v>
      </c>
      <c r="AR36" s="9" t="str">
        <f ca="1">IF(AND(Y36=0,AA36=0),"",IF(A36="1a",W36,IF(AG36="","",IF(OR(ISNUMBER(MATCH(AP36,AP$21:AP35,0)),ISNUMBER(MATCH(AQ36,AP$21:AP35,0))),"",W36&amp;"/"&amp;AG36))))</f>
        <v>Fubo TV/AT&amp;T TV Now Ultimate</v>
      </c>
      <c r="AS36" s="9">
        <f t="shared" ca="1" si="11"/>
        <v>181</v>
      </c>
      <c r="AT36" s="9">
        <f t="shared" ca="1" si="12"/>
        <v>9</v>
      </c>
      <c r="AU36" s="14">
        <f t="shared" ca="1" si="13"/>
        <v>195</v>
      </c>
      <c r="AV36" s="23">
        <f t="shared" ca="1" si="14"/>
        <v>1</v>
      </c>
      <c r="AW36" s="68">
        <f t="shared" ca="1" si="15"/>
        <v>21.666666666666668</v>
      </c>
      <c r="AX36" s="8">
        <f t="shared" ca="1" si="25"/>
        <v>0</v>
      </c>
      <c r="AY36" s="117">
        <f t="shared" ca="1" si="16"/>
        <v>187</v>
      </c>
      <c r="AZ36" s="118">
        <f t="shared" ca="1" si="17"/>
        <v>0</v>
      </c>
      <c r="BA36" s="118">
        <f t="shared" ca="1" si="18"/>
        <v>0.93500000000000005</v>
      </c>
      <c r="BB36" s="118">
        <f t="shared" ca="1" si="19"/>
        <v>0</v>
      </c>
      <c r="BC36" s="118">
        <f t="shared" ca="1" si="20"/>
        <v>0.46750000000000003</v>
      </c>
      <c r="BD36" s="9">
        <f ca="1">IF($AR36="","",RANK(BC36,BC$22:BC$81,1)+COUNTIF(BC$22:BC36,BC36)-1)</f>
        <v>34</v>
      </c>
      <c r="BE36" s="118">
        <f t="shared" ca="1" si="21"/>
        <v>0.46750000000000003</v>
      </c>
      <c r="BF36" s="9">
        <f ca="1">IF($AR36="","",RANK(BE36,BE$22:BE$81,1)+COUNTIF(BE$22:BE36,BE36)-1)</f>
        <v>34</v>
      </c>
    </row>
    <row r="37" spans="1:58" x14ac:dyDescent="0.4">
      <c r="A37" s="23" t="s">
        <v>648</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8</v>
      </c>
      <c r="L37" s="9">
        <f ca="1">IF(MID($B37,1,3)=MID(L$21,1,3),"",IF($A37="1a","",COUNTIFS(OFFSET(Data!$A$1,0,MATCH($B37&amp;" qualify",Data!$1:$1,0)-1,1000,1),IF($A37="12aa","&lt;&gt;1",""),OFFSET(Data!$A$1,0,MATCH(L$21&amp;" qualify",Data!$1:$1,0)-1,1000,1),1)))</f>
        <v>9</v>
      </c>
      <c r="M37" s="9">
        <f ca="1">IF(MID($B37,1,3)=MID(M$21,1,3),"",IF($A37="1a","",COUNTIFS(OFFSET(Data!$A$1,0,MATCH($B37&amp;" qualify",Data!$1:$1,0)-1,1000,1),IF($A37="12aa","&lt;&gt;1",""),OFFSET(Data!$A$1,0,MATCH(M$21&amp;" qualify",Data!$1:$1,0)-1,1000,1),1)))</f>
        <v>9</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5</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8</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1">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145</v>
      </c>
      <c r="AI37" s="9">
        <f t="shared" ca="1" si="7"/>
        <v>9</v>
      </c>
      <c r="AJ37" s="14">
        <f t="shared" ca="1" si="8"/>
        <v>135</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1">
        <f t="array" aca="1" ref="AO37" ca="1">SUM(IF(OFFSET(Service_DB,,,,1)=AG37,IF(ISNUMBER(SEARCH(OFFSET(Service_DB,,1,,1),AN37)),OFFSET(Service_DB,,2,,1),0),0))</f>
        <v>0</v>
      </c>
      <c r="AP37" s="23" t="str">
        <f t="shared" ca="1" si="23"/>
        <v>KlowdTVAT&amp;T TV Now Ultimate9140</v>
      </c>
      <c r="AQ37" s="23" t="str">
        <f t="shared" ca="1" si="24"/>
        <v>AT&amp;T TV Now UltimateKlowdTV9140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648</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7</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4</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4</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1">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139</v>
      </c>
      <c r="AI38" s="9">
        <f t="shared" ca="1" si="7"/>
        <v>8</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0.88888888888888884</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1">
        <f t="array" aca="1" ref="AO38" ca="1">SUM(IF(OFFSET(Service_DB,,,,1)=AG38,IF(ISNUMBER(SEARCH(OFFSET(Service_DB,,1,,1),AN38)),OFFSET(Service_DB,,2,,1),0),0))</f>
        <v>0</v>
      </c>
      <c r="AP38" s="23" t="str">
        <f t="shared" ref="AP38" ca="1" si="32">W38&amp;AG38&amp;Y38+AA38+AI38+AK38&amp;Z38+AE38+AJ38+AO38</f>
        <v>Frndly TVAT&amp;T TV Now Ultimate9143</v>
      </c>
      <c r="AQ38" s="23" t="str">
        <f t="shared" ref="AQ38" ca="1" si="33">AG38&amp;W38&amp;Y38+AA38+AI38+AK38&amp;Z38+AE38+AJ38+AO38</f>
        <v>AT&amp;T TV Now UltimateFrndly TV9143</v>
      </c>
      <c r="AR38" s="9" t="str">
        <f ca="1">IF(AND(Y38=0,AA38=0),"",IF(A38="1a",W38,IF(AG38="","",IF(OR(ISNUMBER(MATCH(AP38,AP$21:AP37,0)),ISNUMBER(MATCH(AQ38,AP$21:AP37,0))),"",W38&amp;"/"&amp;AG38))))</f>
        <v>Frndly TV/AT&amp;T TV Now Ultimate</v>
      </c>
      <c r="AS38" s="9">
        <f t="shared" ref="AS38" ca="1" si="34">IF(AR38="","",X38+AH38)</f>
        <v>154</v>
      </c>
      <c r="AT38" s="9">
        <f t="shared" ref="AT38" ca="1" si="35">IF(AR38="","",Y38+AA38+AI38+AK38)</f>
        <v>9</v>
      </c>
      <c r="AU38" s="14">
        <f t="shared" ref="AU38" ca="1" si="36">IF(AR38="","",Z38+AE38+AJ38+AO38)</f>
        <v>143</v>
      </c>
      <c r="AV38" s="23">
        <f t="shared" ref="AV38" ca="1" si="37">IF(AR38="","",IF($B$2=0,0,AT38/$B$2))</f>
        <v>1</v>
      </c>
      <c r="AW38" s="68">
        <f t="shared" ref="AW38" ca="1" si="38">IF(AT38=0,"",IF(AT38="","",AU38/AT38))</f>
        <v>15.888888888888889</v>
      </c>
      <c r="AX38" s="8">
        <f t="shared" ref="AX38" ca="1" si="39">AB38+AK38</f>
        <v>1</v>
      </c>
      <c r="AY38" s="117">
        <f t="shared" ref="AY38" ca="1" si="40">IF($AR38="","",ABS(AU38-AY$20))</f>
        <v>135</v>
      </c>
      <c r="AZ38" s="118">
        <f t="shared" ref="AZ38" ca="1" si="41">IF($AR38="","",ABS(AV38-AZ$20))</f>
        <v>0</v>
      </c>
      <c r="BA38" s="118">
        <f t="shared" ref="BA38" ca="1" si="42">IF($AR38="","",AY38/BA$20)</f>
        <v>0.67500000000000004</v>
      </c>
      <c r="BB38" s="118">
        <f t="shared" ref="BB38" ca="1" si="43">IF($AR38="","",AZ38/BB$20)</f>
        <v>0</v>
      </c>
      <c r="BC38" s="118">
        <f t="shared" ref="BC38" ca="1" si="44">IF($AR38="","",AVERAGE(BA38:BB38))</f>
        <v>0.33750000000000002</v>
      </c>
      <c r="BD38" s="9">
        <f ca="1">IF($AR38="","",RANK(BC38,BC$22:BC$81,1)+COUNTIF(BC$22:BC38,BC38)-1)</f>
        <v>13</v>
      </c>
      <c r="BE38" s="118">
        <f t="shared" ref="BE38" ca="1" si="45">IF($AR38="","",(BA38*(price_weight_used/100))+(BB38*(100-price_weight_used)/100))</f>
        <v>0.33750000000000002</v>
      </c>
      <c r="BF38" s="9">
        <f ca="1">IF($AR38="","",RANK(BE38,BE$22:BE$81,1)+COUNTIF(BE$22:BE38,BE38)-1)</f>
        <v>13</v>
      </c>
    </row>
    <row r="39" spans="1:58" x14ac:dyDescent="0.4">
      <c r="A39" s="23" t="s">
        <v>648</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4</v>
      </c>
      <c r="O39" s="9">
        <f ca="1">IF(MID($B39,1,3)=MID(O$21,1,3),"",IF($A39="1a","",COUNTIFS(OFFSET(Data!$A$1,0,MATCH($B39&amp;" qualify",Data!$1:$1,0)-1,1000,1),IF($A39="12aa","&lt;&gt;1",""),OFFSET(Data!$A$1,0,MATCH(O$21&amp;" qualify",Data!$1:$1,0)-1,1000,1),1)))</f>
        <v>3</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3</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1">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31</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1">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648</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8</v>
      </c>
      <c r="L40" s="9">
        <f ca="1">IF(MID($B40,1,3)=MID(L$21,1,3),"",IF($A40="1a","",COUNTIFS(OFFSET(Data!$A$1,0,MATCH($B40&amp;" qualify",Data!$1:$1,0)-1,1000,1),IF($A40="12aa","&lt;&gt;1",""),OFFSET(Data!$A$1,0,MATCH(L$21&amp;" qualify",Data!$1:$1,0)-1,1000,1),1)))</f>
        <v>9</v>
      </c>
      <c r="M40" s="9">
        <f ca="1">IF(MID($B40,1,3)=MID(M$21,1,3),"",IF($A40="1a","",COUNTIFS(OFFSET(Data!$A$1,0,MATCH($B40&amp;" qualify",Data!$1:$1,0)-1,1000,1),IF($A40="12aa","&lt;&gt;1",""),OFFSET(Data!$A$1,0,MATCH(M$21&amp;" qualify",Data!$1:$1,0)-1,1000,1),1)))</f>
        <v>9</v>
      </c>
      <c r="N40" s="9">
        <f ca="1">IF(MID($B40,1,3)=MID(N$21,1,3),"",IF($A40="1a","",COUNTIFS(OFFSET(Data!$A$1,0,MATCH($B40&amp;" qualify",Data!$1:$1,0)-1,1000,1),IF($A40="12aa","&lt;&gt;1",""),OFFSET(Data!$A$1,0,MATCH(N$21&amp;" qualify",Data!$1:$1,0)-1,1000,1),1)))</f>
        <v>7</v>
      </c>
      <c r="O40" s="9">
        <f ca="1">IF(MID($B40,1,3)=MID(O$21,1,3),"",IF($A40="1a","",COUNTIFS(OFFSET(Data!$A$1,0,MATCH($B40&amp;" qualify",Data!$1:$1,0)-1,1000,1),IF($A40="12aa","&lt;&gt;1",""),OFFSET(Data!$A$1,0,MATCH(O$21&amp;" qualify",Data!$1:$1,0)-1,1000,1),1)))</f>
        <v>5</v>
      </c>
      <c r="P40" s="9">
        <f ca="1">IF(MID($B40,1,3)=MID(P$21,1,3),"",IF($A40="1a","",COUNTIFS(OFFSET(Data!$A$1,0,MATCH($B40&amp;" qualify",Data!$1:$1,0)-1,1000,1),IF($A40="12aa","&lt;&gt;1",""),OFFSET(Data!$A$1,0,MATCH(P$21&amp;" qualify",Data!$1:$1,0)-1,1000,1),1)))</f>
        <v>7</v>
      </c>
      <c r="Q40" s="9">
        <f ca="1">IF(MID($B40,1,3)=MID(Q$21,1,3),"",IF($A40="1a","",COUNTIFS(OFFSET(Data!$A$1,0,MATCH($B40&amp;" qualify",Data!$1:$1,0)-1,1000,1),IF($A40="12aa","&lt;&gt;1",""),OFFSET(Data!$A$1,0,MATCH(Q$21&amp;" qualify",Data!$1:$1,0)-1,1000,1),1)))</f>
        <v>5</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13</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1">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146</v>
      </c>
      <c r="AI40" s="9">
        <f t="shared" ca="1" si="7"/>
        <v>9</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1">
        <f t="array" aca="1" ref="AO40" ca="1">SUM(IF(OFFSET(Service_DB,,,,1)=AG40,IF(ISNUMBER(SEARCH(OFFSET(Service_DB,,1,,1),AN40)),OFFSET(Service_DB,,2,,1),0),0))</f>
        <v>0</v>
      </c>
      <c r="AP40" s="23" t="str">
        <f t="shared" ref="AP40" ca="1" si="72">W40&amp;AG40&amp;Y40+AA40+AI40+AK40&amp;Z40+AE40+AJ40+AO40</f>
        <v>Vidgo LatinoAT&amp;T TV Now Ultimate9150</v>
      </c>
      <c r="AQ40" s="23" t="str">
        <f t="shared" ref="AQ40" ca="1" si="73">AG40&amp;W40&amp;Y40+AA40+AI40+AK40&amp;Z40+AE40+AJ40+AO40</f>
        <v>AT&amp;T TV Now UltimateVidgo Latino9150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648</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6</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7</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4</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3</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1">
        <f t="array" aca="1" ref="AE41" ca="1">SUM(IF(OFFSET(Service_DB,,,,1)=W41,IF(ISNUMBER(SEARCH(OFFSET(Service_DB,,1,,1),AD41)),OFFSET(Service_DB,,2,,1),0),0))</f>
        <v>0</v>
      </c>
      <c r="AF41" s="9">
        <f t="array" aca="1" ref="AF41" ca="1">IF(SUM(C41:V41)=0,0,MIN(IF(IF(C41:V41=MAX(C41:V41),(C$20:V$20))=MIN(IF(C41:V41=MAX(C41:V41),(C$20:V$20))),COLUMN(C$20:V$20))))</f>
        <v>12</v>
      </c>
      <c r="AG41" s="9" t="str">
        <f t="shared" ca="1" si="6"/>
        <v>AT&amp;T TV Now Ultimate</v>
      </c>
      <c r="AH41" s="9">
        <f ca="1">IF(AG41="",0,COUNTIFS(OFFSET(Data!$A$1,0,MATCH(W41,Data!$1:$1,0)-1,1000,1),"&lt;&gt;Yes",OFFSET(Data!$A$1,0,MATCH(AG41,Data!$1:$1,0)-1,1000,1),"Yes"))</f>
        <v>99</v>
      </c>
      <c r="AI41" s="9">
        <f t="shared" ca="1" si="7"/>
        <v>7</v>
      </c>
      <c r="AJ41" s="14">
        <f t="shared" ca="1" si="8"/>
        <v>135</v>
      </c>
      <c r="AK41" s="9">
        <f ca="1">IF(AG41="",0,COUNTIFS(OFFSET(Data!$A$1,0,MATCH(W41&amp;" qualify",Data!$1:$1,0)-1,1000,1),"",OFFSET(Data!$A$1,0,MATCH(AG41&amp;" qualify",Data!$1:$1,0)-1,1000,1),2))</f>
        <v>0</v>
      </c>
      <c r="AL41" s="9">
        <f t="shared" ca="1" si="9"/>
        <v>0</v>
      </c>
      <c r="AM41" s="23">
        <f t="shared" ca="1" si="10"/>
        <v>0.77777777777777779</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1">
        <f t="array" aca="1" ref="AO41" ca="1">SUM(IF(OFFSET(Service_DB,,,,1)=AG41,IF(ISNUMBER(SEARCH(OFFSET(Service_DB,,1,,1),AN41)),OFFSET(Service_DB,,2,,1),0),0))</f>
        <v>0</v>
      </c>
      <c r="AP41" s="23" t="str">
        <f t="shared" ca="1" si="23"/>
        <v>Spectrum TV EssentialsAT&amp;T TV Now Ultimate9150</v>
      </c>
      <c r="AQ41" s="23" t="str">
        <f t="shared" ca="1" si="24"/>
        <v>AT&amp;T TV Now UltimateSpectrum TV Essentials9150</v>
      </c>
      <c r="AR41" s="9" t="str">
        <f ca="1">IF(AND(Y41=0,AA41=0),"",IF(A41="1a",W41,IF(AG41="","",IF(OR(ISNUMBER(MATCH(AP41,AP$21:AP37,0)),ISNUMBER(MATCH(AQ41,AP$21:AP37,0))),"",W41&amp;"/"&amp;AG41))))</f>
        <v>Spectrum TV Essentials/AT&amp;T TV Now Ultimate</v>
      </c>
      <c r="AS41" s="9">
        <f t="shared" ca="1" si="11"/>
        <v>159</v>
      </c>
      <c r="AT41" s="9">
        <f t="shared" ca="1" si="12"/>
        <v>9</v>
      </c>
      <c r="AU41" s="14">
        <f t="shared" ca="1" si="13"/>
        <v>150</v>
      </c>
      <c r="AV41" s="23">
        <f t="shared" ca="1" si="14"/>
        <v>1</v>
      </c>
      <c r="AW41" s="68">
        <f t="shared" ca="1" si="15"/>
        <v>16.666666666666668</v>
      </c>
      <c r="AX41" s="8">
        <f t="shared" ca="1" si="25"/>
        <v>1</v>
      </c>
      <c r="AY41" s="117">
        <f t="shared" ca="1" si="16"/>
        <v>142</v>
      </c>
      <c r="AZ41" s="118">
        <f t="shared" ca="1" si="17"/>
        <v>0</v>
      </c>
      <c r="BA41" s="118">
        <f t="shared" ca="1" si="18"/>
        <v>0.71</v>
      </c>
      <c r="BB41" s="118">
        <f t="shared" ca="1" si="19"/>
        <v>0</v>
      </c>
      <c r="BC41" s="118">
        <f t="shared" ca="1" si="20"/>
        <v>0.35499999999999998</v>
      </c>
      <c r="BD41" s="9">
        <f ca="1">IF($AR41="","",RANK(BC41,BC$22:BC$81,1)+COUNTIF(BC$22:BC41,BC41)-1)</f>
        <v>16</v>
      </c>
      <c r="BE41" s="118">
        <f t="shared" ca="1" si="21"/>
        <v>0.35499999999999998</v>
      </c>
      <c r="BF41" s="9">
        <f ca="1">IF($AR41="","",RANK(BE41,BE$22:BE$81,1)+COUNTIF(BE$22:BE41,BE41)-1)</f>
        <v>16</v>
      </c>
    </row>
    <row r="42" spans="1:58" x14ac:dyDescent="0.4">
      <c r="A42" s="160" t="s">
        <v>649</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5</v>
      </c>
      <c r="L42" s="9">
        <f ca="1">IF(MID($B42,1,3)=MID(L$21,1,3),"",IF($A42="1a","",COUNTIFS(OFFSET(Data!$A$1,0,MATCH($B42&amp;" qualify",Data!$1:$1,0)-1,1000,1),IF($A42="12aa","&lt;&gt;1",""),OFFSET(Data!$A$1,0,MATCH(L$21&amp;" qualify",Data!$1:$1,0)-1,1000,1),1)))</f>
        <v>6</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4</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3</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62</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1">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67</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1">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0" t="s">
        <v>649</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6</v>
      </c>
      <c r="L43" s="9">
        <f ca="1">IF(MID($B43,1,3)=MID(L$21,1,3),"",IF($A43="1a","",COUNTIFS(OFFSET(Data!$A$1,0,MATCH($B43&amp;" qualify",Data!$1:$1,0)-1,1000,1),IF($A43="12aa","&lt;&gt;1",""),OFFSET(Data!$A$1,0,MATCH(L$21&amp;" qualify",Data!$1:$1,0)-1,1000,1),1)))</f>
        <v>7</v>
      </c>
      <c r="M43" s="9">
        <f ca="1">IF(MID($B43,1,3)=MID(M$21,1,3),"",IF($A43="1a","",COUNTIFS(OFFSET(Data!$A$1,0,MATCH($B43&amp;" qualify",Data!$1:$1,0)-1,1000,1),IF($A43="12aa","&lt;&gt;1",""),OFFSET(Data!$A$1,0,MATCH(M$21&amp;" qualify",Data!$1:$1,0)-1,1000,1),1)))</f>
        <v>7</v>
      </c>
      <c r="N43" s="9">
        <f ca="1">IF(MID($B43,1,3)=MID(N$21,1,3),"",IF($A43="1a","",COUNTIFS(OFFSET(Data!$A$1,0,MATCH($B43&amp;" qualify",Data!$1:$1,0)-1,1000,1),IF($A43="12aa","&lt;&gt;1",""),OFFSET(Data!$A$1,0,MATCH(N$21&amp;" qualify",Data!$1:$1,0)-1,1000,1),1)))</f>
        <v>5</v>
      </c>
      <c r="O43" s="9">
        <f ca="1">IF(MID($B43,1,3)=MID(O$21,1,3),"",IF($A43="1a","",COUNTIFS(OFFSET(Data!$A$1,0,MATCH($B43&amp;" qualify",Data!$1:$1,0)-1,1000,1),IF($A43="12aa","&lt;&gt;1",""),OFFSET(Data!$A$1,0,MATCH(O$21&amp;" qualify",Data!$1:$1,0)-1,1000,1),1)))</f>
        <v>4</v>
      </c>
      <c r="P43" s="9">
        <f ca="1">IF(MID($B43,1,3)=MID(P$21,1,3),"",IF($A43="1a","",COUNTIFS(OFFSET(Data!$A$1,0,MATCH($B43&amp;" qualify",Data!$1:$1,0)-1,1000,1),IF($A43="12aa","&lt;&gt;1",""),OFFSET(Data!$A$1,0,MATCH(P$21&amp;" qualify",Data!$1:$1,0)-1,1000,1),1)))</f>
        <v>5</v>
      </c>
      <c r="Q43" s="9">
        <f ca="1">IF(MID($B43,1,3)=MID(Q$21,1,3),"",IF($A43="1a","",COUNTIFS(OFFSET(Data!$A$1,0,MATCH($B43&amp;" qualify",Data!$1:$1,0)-1,1000,1),IF($A43="12aa","&lt;&gt;1",""),OFFSET(Data!$A$1,0,MATCH(Q$21&amp;" qualify",Data!$1:$1,0)-1,1000,1),1)))</f>
        <v>3</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32</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1">
        <f t="array" aca="1" ref="AE43" ca="1">SUM(IF(OFFSET(Service_DB,,,,1)=W43,IF(ISNUMBER(SEARCH(OFFSET(Service_DB,,1,,1),AD43)),OFFSET(Service_DB,,2,,1),0),0))</f>
        <v>0</v>
      </c>
      <c r="AF43" s="9">
        <f t="array" aca="1" ref="AF43" ca="1">IF(SUM(C43:V43)=0,0,MIN(IF(IF(C43:V43=MAX(C43:V43),(C$20:V$20))=MIN(IF(C43:V43=MAX(C43:V43),(C$20:V$20))),COLUMN(C$20:V$20))))</f>
        <v>12</v>
      </c>
      <c r="AG43" s="9" t="str">
        <f t="shared" ca="1" si="6"/>
        <v>AT&amp;T TV Now Ultimate</v>
      </c>
      <c r="AH43" s="9">
        <f ca="1">IF(AG43="",0,COUNTIFS(OFFSET(Data!$A$1,0,MATCH(W43,Data!$1:$1,0)-1,1000,1),"&lt;&gt;Yes",OFFSET(Data!$A$1,0,MATCH(AG43,Data!$1:$1,0)-1,1000,1),"Yes"))</f>
        <v>120</v>
      </c>
      <c r="AI43" s="9">
        <f t="shared" ca="1" si="7"/>
        <v>7</v>
      </c>
      <c r="AJ43" s="14">
        <f t="shared" ca="1" si="8"/>
        <v>135</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1">
        <f t="array" aca="1" ref="AO43" ca="1">SUM(IF(OFFSET(Service_DB,,,,1)=AG43,IF(ISNUMBER(SEARCH(OFFSET(Service_DB,,1,,1),AN43)),OFFSET(Service_DB,,2,,1),0),0))</f>
        <v>0</v>
      </c>
      <c r="AP43" s="23" t="str">
        <f t="shared" ca="1" si="23"/>
        <v>Sling OrangeAT&amp;T TV Now Ultimate9165</v>
      </c>
      <c r="AQ43" s="23" t="str">
        <f t="shared" ca="1" si="24"/>
        <v>AT&amp;T TV Now UltimateSling Orange9165</v>
      </c>
      <c r="AR43" s="9" t="str">
        <f ca="1">IF(AND(Y43=0,AA43=0),"",IF(A43="1a",W43,IF(AG43="","",IF(OR(ISNUMBER(MATCH(AP43,AP$21:AP42,0)),ISNUMBER(MATCH(AQ43,AP$21:AP42,0))),"",W43&amp;"/"&amp;AG43))))</f>
        <v>Sling Orange/AT&amp;T TV Now Ultimate</v>
      </c>
      <c r="AS43" s="9">
        <f t="shared" ca="1" si="11"/>
        <v>152</v>
      </c>
      <c r="AT43" s="9">
        <f t="shared" ca="1" si="12"/>
        <v>9</v>
      </c>
      <c r="AU43" s="14">
        <f t="shared" ca="1" si="13"/>
        <v>165</v>
      </c>
      <c r="AV43" s="23">
        <f t="shared" ca="1" si="14"/>
        <v>1</v>
      </c>
      <c r="AW43" s="68">
        <f t="shared" ca="1" si="15"/>
        <v>18.333333333333332</v>
      </c>
      <c r="AX43" s="8">
        <f t="shared" ca="1" si="25"/>
        <v>0</v>
      </c>
      <c r="AY43" s="117">
        <f t="shared" ca="1" si="16"/>
        <v>157</v>
      </c>
      <c r="AZ43" s="118">
        <f t="shared" ca="1" si="17"/>
        <v>0</v>
      </c>
      <c r="BA43" s="118">
        <f t="shared" ca="1" si="18"/>
        <v>0.78500000000000003</v>
      </c>
      <c r="BB43" s="118">
        <f t="shared" ca="1" si="19"/>
        <v>0</v>
      </c>
      <c r="BC43" s="118">
        <f t="shared" ca="1" si="20"/>
        <v>0.39250000000000002</v>
      </c>
      <c r="BD43" s="9">
        <f ca="1">IF($AR43="","",RANK(BC43,BC$22:BC$81,1)+COUNTIF(BC$22:BC43,BC43)-1)</f>
        <v>23</v>
      </c>
      <c r="BE43" s="118">
        <f t="shared" ca="1" si="21"/>
        <v>0.39250000000000002</v>
      </c>
      <c r="BF43" s="9">
        <f ca="1">IF($AR43="","",RANK(BE43,BE$22:BE$81,1)+COUNTIF(BE$22:BE43,BE43)-1)</f>
        <v>23</v>
      </c>
    </row>
    <row r="44" spans="1:58" x14ac:dyDescent="0.4">
      <c r="A44" s="160" t="s">
        <v>649</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4</v>
      </c>
      <c r="L44" s="9">
        <f ca="1">IF(MID($B44,1,3)=MID(L$21,1,3),"",IF($A44="1a","",COUNTIFS(OFFSET(Data!$A$1,0,MATCH($B44&amp;" qualify",Data!$1:$1,0)-1,1000,1),IF($A44="12aa","&lt;&gt;1",""),OFFSET(Data!$A$1,0,MATCH(L$21&amp;" qualify",Data!$1:$1,0)-1,1000,1),1)))</f>
        <v>5</v>
      </c>
      <c r="M44" s="9">
        <f ca="1">IF(MID($B44,1,3)=MID(M$21,1,3),"",IF($A44="1a","",COUNTIFS(OFFSET(Data!$A$1,0,MATCH($B44&amp;" qualify",Data!$1:$1,0)-1,1000,1),IF($A44="12aa","&lt;&gt;1",""),OFFSET(Data!$A$1,0,MATCH(M$21&amp;" qualify",Data!$1:$1,0)-1,1000,1),1)))</f>
        <v>5</v>
      </c>
      <c r="N44" s="9">
        <f ca="1">IF(MID($B44,1,3)=MID(N$21,1,3),"",IF($A44="1a","",COUNTIFS(OFFSET(Data!$A$1,0,MATCH($B44&amp;" qualify",Data!$1:$1,0)-1,1000,1),IF($A44="12aa","&lt;&gt;1",""),OFFSET(Data!$A$1,0,MATCH(N$21&amp;" qualify",Data!$1:$1,0)-1,1000,1),1)))</f>
        <v>3</v>
      </c>
      <c r="O44" s="9">
        <f ca="1">IF(MID($B44,1,3)=MID(O$21,1,3),"",IF($A44="1a","",COUNTIFS(OFFSET(Data!$A$1,0,MATCH($B44&amp;" qualify",Data!$1:$1,0)-1,1000,1),IF($A44="12aa","&lt;&gt;1",""),OFFSET(Data!$A$1,0,MATCH(O$21&amp;" qualify",Data!$1:$1,0)-1,1000,1),1)))</f>
        <v>2</v>
      </c>
      <c r="P44" s="9">
        <f ca="1">IF(MID($B44,1,3)=MID(P$21,1,3),"",IF($A44="1a","",COUNTIFS(OFFSET(Data!$A$1,0,MATCH($B44&amp;" qualify",Data!$1:$1,0)-1,1000,1),IF($A44="12aa","&lt;&gt;1",""),OFFSET(Data!$A$1,0,MATCH(P$21&amp;" qualify",Data!$1:$1,0)-1,1000,1),1)))</f>
        <v>3</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1">
        <f t="array" aca="1" ref="AE44" ca="1">SUM(IF(OFFSET(Service_DB,,,,1)=W44,IF(ISNUMBER(SEARCH(OFFSET(Service_DB,,1,,1),AD44)),OFFSET(Service_DB,,2,,1),0),0))</f>
        <v>0</v>
      </c>
      <c r="AF44" s="9">
        <f t="array" aca="1" ref="AF44" ca="1">IF(SUM(C44:V44)=0,0,MIN(IF(IF(C44:V44=MAX(C44:V44),(C$20:V$20))=MIN(IF(C44:V44=MAX(C44:V44),(C$20:V$20))),COLUMN(C$20:V$20))))</f>
        <v>12</v>
      </c>
      <c r="AG44" s="9" t="str">
        <f t="shared" ca="1" si="6"/>
        <v>AT&amp;T TV Now Ultimate</v>
      </c>
      <c r="AH44" s="9">
        <f ca="1">IF(AG44="",0,COUNTIFS(OFFSET(Data!$A$1,0,MATCH(W44,Data!$1:$1,0)-1,1000,1),"&lt;&gt;Yes",OFFSET(Data!$A$1,0,MATCH(AG44,Data!$1:$1,0)-1,1000,1),"Yes"))</f>
        <v>106</v>
      </c>
      <c r="AI44" s="9">
        <f t="shared" ca="1" si="7"/>
        <v>5</v>
      </c>
      <c r="AJ44" s="14">
        <f t="shared" ca="1" si="8"/>
        <v>135</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1">
        <f t="array" aca="1" ref="AO44" ca="1">SUM(IF(OFFSET(Service_DB,,,,1)=AG44,IF(ISNUMBER(SEARCH(OFFSET(Service_DB,,1,,1),AN44)),OFFSET(Service_DB,,2,,1),0),0))</f>
        <v>0</v>
      </c>
      <c r="AP44" s="23" t="str">
        <f t="shared" ca="1" si="23"/>
        <v>Sling BlueAT&amp;T TV Now Ultimate9165</v>
      </c>
      <c r="AQ44" s="23" t="str">
        <f t="shared" ca="1" si="24"/>
        <v>AT&amp;T TV Now UltimateSling Blue9165</v>
      </c>
      <c r="AR44" s="9" t="str">
        <f ca="1">IF(AND(Y44=0,AA44=0),"",IF(A44="1a",W44,IF(AG44="","",IF(OR(ISNUMBER(MATCH(AP44,AP$21:AP43,0)),ISNUMBER(MATCH(AQ44,AP$21:AP43,0))),"",W44&amp;"/"&amp;AG44))))</f>
        <v>Sling Blue/AT&amp;T TV Now Ultimate</v>
      </c>
      <c r="AS44" s="9">
        <f t="shared" ca="1" si="11"/>
        <v>152</v>
      </c>
      <c r="AT44" s="9">
        <f t="shared" ca="1" si="12"/>
        <v>9</v>
      </c>
      <c r="AU44" s="14">
        <f t="shared" ca="1" si="13"/>
        <v>165</v>
      </c>
      <c r="AV44" s="23">
        <f t="shared" ca="1" si="14"/>
        <v>1</v>
      </c>
      <c r="AW44" s="68">
        <f t="shared" ca="1" si="15"/>
        <v>18.333333333333332</v>
      </c>
      <c r="AX44" s="8">
        <f t="shared" ca="1" si="25"/>
        <v>0</v>
      </c>
      <c r="AY44" s="117">
        <f t="shared" ca="1" si="16"/>
        <v>157</v>
      </c>
      <c r="AZ44" s="118">
        <f t="shared" ca="1" si="17"/>
        <v>0</v>
      </c>
      <c r="BA44" s="118">
        <f t="shared" ca="1" si="18"/>
        <v>0.78500000000000003</v>
      </c>
      <c r="BB44" s="118">
        <f t="shared" ca="1" si="19"/>
        <v>0</v>
      </c>
      <c r="BC44" s="118">
        <f t="shared" ca="1" si="20"/>
        <v>0.39250000000000002</v>
      </c>
      <c r="BD44" s="9">
        <f ca="1">IF($AR44="","",RANK(BC44,BC$22:BC$81,1)+COUNTIF(BC$22:BC44,BC44)-1)</f>
        <v>24</v>
      </c>
      <c r="BE44" s="118">
        <f t="shared" ca="1" si="21"/>
        <v>0.39250000000000002</v>
      </c>
      <c r="BF44" s="9">
        <f ca="1">IF($AR44="","",RANK(BE44,BE$22:BE$81,1)+COUNTIF(BE$22:BE44,BE44)-1)</f>
        <v>24</v>
      </c>
    </row>
    <row r="45" spans="1:58" x14ac:dyDescent="0.4">
      <c r="A45" s="160" t="s">
        <v>649</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4</v>
      </c>
      <c r="L45" s="9">
        <f ca="1">IF(MID($B45,1,3)=MID(L$21,1,3),"",IF($A45="1a","",COUNTIFS(OFFSET(Data!$A$1,0,MATCH($B45&amp;" qualify",Data!$1:$1,0)-1,1000,1),IF($A45="12aa","&lt;&gt;1",""),OFFSET(Data!$A$1,0,MATCH(L$21&amp;" qualify",Data!$1:$1,0)-1,1000,1),1)))</f>
        <v>5</v>
      </c>
      <c r="M45" s="9">
        <f ca="1">IF(MID($B45,1,3)=MID(M$21,1,3),"",IF($A45="1a","",COUNTIFS(OFFSET(Data!$A$1,0,MATCH($B45&amp;" qualify",Data!$1:$1,0)-1,1000,1),IF($A45="12aa","&lt;&gt;1",""),OFFSET(Data!$A$1,0,MATCH(M$21&amp;" qualify",Data!$1:$1,0)-1,1000,1),1)))</f>
        <v>5</v>
      </c>
      <c r="N45" s="9">
        <f ca="1">IF(MID($B45,1,3)=MID(N$21,1,3),"",IF($A45="1a","",COUNTIFS(OFFSET(Data!$A$1,0,MATCH($B45&amp;" qualify",Data!$1:$1,0)-1,1000,1),IF($A45="12aa","&lt;&gt;1",""),OFFSET(Data!$A$1,0,MATCH(N$21&amp;" qualify",Data!$1:$1,0)-1,1000,1),1)))</f>
        <v>3</v>
      </c>
      <c r="O45" s="9">
        <f ca="1">IF(MID($B45,1,3)=MID(O$21,1,3),"",IF($A45="1a","",COUNTIFS(OFFSET(Data!$A$1,0,MATCH($B45&amp;" qualify",Data!$1:$1,0)-1,1000,1),IF($A45="12aa","&lt;&gt;1",""),OFFSET(Data!$A$1,0,MATCH(O$21&amp;" qualify",Data!$1:$1,0)-1,1000,1),1)))</f>
        <v>2</v>
      </c>
      <c r="P45" s="9">
        <f ca="1">IF(MID($B45,1,3)=MID(P$21,1,3),"",IF($A45="1a","",COUNTIFS(OFFSET(Data!$A$1,0,MATCH($B45&amp;" qualify",Data!$1:$1,0)-1,1000,1),IF($A45="12aa","&lt;&gt;1",""),OFFSET(Data!$A$1,0,MATCH(P$21&amp;" qualify",Data!$1:$1,0)-1,1000,1),1)))</f>
        <v>3</v>
      </c>
      <c r="Q45" s="9">
        <f ca="1">IF(MID($B45,1,3)=MID(Q$21,1,3),"",IF($A45="1a","",COUNTIFS(OFFSET(Data!$A$1,0,MATCH($B45&amp;" qualify",Data!$1:$1,0)-1,1000,1),IF($A45="12aa","&lt;&gt;1",""),OFFSET(Data!$A$1,0,MATCH(Q$21&amp;" qualify",Data!$1:$1,0)-1,1000,1),1)))</f>
        <v>1</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1">
        <f t="array" aca="1" ref="AE45" ca="1">SUM(IF(OFFSET(Service_DB,,,,1)=W45,IF(ISNUMBER(SEARCH(OFFSET(Service_DB,,1,,1),AD45)),OFFSET(Service_DB,,2,,1),0),0))</f>
        <v>0</v>
      </c>
      <c r="AF45" s="9">
        <f t="array" aca="1" ref="AF45" ca="1">IF(SUM(C45:V45)=0,0,MIN(IF(IF(C45:V45=MAX(C45:V45),(C$20:V$20))=MIN(IF(C45:V45=MAX(C45:V45),(C$20:V$20))),COLUMN(C$20:V$20))))</f>
        <v>12</v>
      </c>
      <c r="AG45" s="9" t="str">
        <f t="shared" ca="1" si="6"/>
        <v>AT&amp;T TV Now Ultimate</v>
      </c>
      <c r="AH45" s="9">
        <f ca="1">IF(AG45="",0,COUNTIFS(OFFSET(Data!$A$1,0,MATCH(W45,Data!$1:$1,0)-1,1000,1),"&lt;&gt;Yes",OFFSET(Data!$A$1,0,MATCH(AG45,Data!$1:$1,0)-1,1000,1),"Yes"))</f>
        <v>101</v>
      </c>
      <c r="AI45" s="9">
        <f t="shared" ca="1" si="7"/>
        <v>5</v>
      </c>
      <c r="AJ45" s="14">
        <f t="shared" ca="1" si="8"/>
        <v>135</v>
      </c>
      <c r="AK45" s="9">
        <f ca="1">IF(AG45="",0,COUNTIFS(OFFSET(Data!$A$1,0,MATCH(W45&amp;" qualify",Data!$1:$1,0)-1,1000,1),"",OFFSET(Data!$A$1,0,MATCH(AG45&amp;" qualify",Data!$1:$1,0)-1,1000,1),2))</f>
        <v>0</v>
      </c>
      <c r="AL45" s="9">
        <f t="shared" ca="1" si="9"/>
        <v>0</v>
      </c>
      <c r="AM45" s="23">
        <f t="shared" ca="1" si="10"/>
        <v>0.55555555555555558</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1">
        <f t="array" aca="1" ref="AO45" ca="1">SUM(IF(OFFSET(Service_DB,,,,1)=AG45,IF(ISNUMBER(SEARCH(OFFSET(Service_DB,,1,,1),AN45)),OFFSET(Service_DB,,2,,1),0),0))</f>
        <v>0</v>
      </c>
      <c r="AP45" s="23" t="str">
        <f t="shared" ca="1" si="23"/>
        <v>Orange + BlueAT&amp;T TV Now Ultimate9180</v>
      </c>
      <c r="AQ45" s="23" t="str">
        <f t="shared" ca="1" si="24"/>
        <v>AT&amp;T TV Now UltimateOrange + Blue9180</v>
      </c>
      <c r="AR45" s="9" t="str">
        <f ca="1">IF(AND(Y45=0,AA45=0),"",IF(A45="1a",W45,IF(AG45="","",IF(OR(ISNUMBER(MATCH(AP45,AP$21:AP44,0)),ISNUMBER(MATCH(AQ45,AP$21:AP44,0))),"",W45&amp;"/"&amp;AG45))))</f>
        <v>Orange + Blue/AT&amp;T TV Now Ultimate</v>
      </c>
      <c r="AS45" s="9">
        <f t="shared" ca="1" si="11"/>
        <v>153</v>
      </c>
      <c r="AT45" s="9">
        <f t="shared" ca="1" si="12"/>
        <v>9</v>
      </c>
      <c r="AU45" s="14">
        <f t="shared" ca="1" si="13"/>
        <v>180</v>
      </c>
      <c r="AV45" s="23">
        <f t="shared" ca="1" si="14"/>
        <v>1</v>
      </c>
      <c r="AW45" s="68">
        <f t="shared" ca="1" si="15"/>
        <v>20</v>
      </c>
      <c r="AX45" s="8">
        <f t="shared" ca="1" si="25"/>
        <v>0</v>
      </c>
      <c r="AY45" s="117">
        <f t="shared" ca="1" si="16"/>
        <v>172</v>
      </c>
      <c r="AZ45" s="118">
        <f t="shared" ca="1" si="17"/>
        <v>0</v>
      </c>
      <c r="BA45" s="118">
        <f t="shared" ca="1" si="18"/>
        <v>0.86</v>
      </c>
      <c r="BB45" s="118">
        <f t="shared" ca="1" si="19"/>
        <v>0</v>
      </c>
      <c r="BC45" s="118">
        <f t="shared" ca="1" si="20"/>
        <v>0.43</v>
      </c>
      <c r="BD45" s="9">
        <f ca="1">IF($AR45="","",RANK(BC45,BC$22:BC$81,1)+COUNTIF(BC$22:BC45,BC45)-1)</f>
        <v>30</v>
      </c>
      <c r="BE45" s="118">
        <f t="shared" ca="1" si="21"/>
        <v>0.43</v>
      </c>
      <c r="BF45" s="9">
        <f ca="1">IF($AR45="","",RANK(BE45,BE$22:BE$81,1)+COUNTIF(BE$22:BE45,BE45)-1)</f>
        <v>30</v>
      </c>
    </row>
    <row r="46" spans="1:58" x14ac:dyDescent="0.4">
      <c r="A46" s="160" t="s">
        <v>649</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t="str">
        <f ca="1">IF(MID($B46,1,3)=MID(N$21,1,3),"",IF($A46="1a","",COUNTIFS(OFFSET(Data!$A$1,0,MATCH($B46&amp;" qualify",Data!$1:$1,0)-1,1000,1),IF($A46="12aa","&lt;&gt;1",""),OFFSET(Data!$A$1,0,MATCH(N$21&amp;" qualify",Data!$1:$1,0)-1,1000,1),1)))</f>
        <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f ca="1">IF(MID($B46,1,3)=MID(Q$21,1,3),"",IF($A46="1a","",COUNTIFS(OFFSET(Data!$A$1,0,MATCH($B46&amp;" qualify",Data!$1:$1,0)-1,1000,1),IF($A46="12aa","&lt;&gt;1",""),OFFSET(Data!$A$1,0,MATCH(Q$21&amp;" qualify",Data!$1:$1,0)-1,1000,1),1)))</f>
        <v>1</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55</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1">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1">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0" t="s">
        <v>649</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t="str">
        <f ca="1">IF(MID($B47,1,3)=MID(N$21,1,3),"",IF($A47="1a","",COUNTIFS(OFFSET(Data!$A$1,0,MATCH($B47&amp;" qualify",Data!$1:$1,0)-1,1000,1),IF($A47="12aa","&lt;&gt;1",""),OFFSET(Data!$A$1,0,MATCH(N$21&amp;" qualify",Data!$1:$1,0)-1,1000,1),1)))</f>
        <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1</v>
      </c>
      <c r="Q47" s="9">
        <f ca="1">IF(MID($B47,1,3)=MID(Q$21,1,3),"",IF($A47="1a","",COUNTIFS(OFFSET(Data!$A$1,0,MATCH($B47&amp;" qualify",Data!$1:$1,0)-1,1000,1),IF($A47="12aa","&lt;&gt;1",""),OFFSET(Data!$A$1,0,MATCH(Q$21&amp;" qualify",Data!$1:$1,0)-1,1000,1),1)))</f>
        <v>1</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80</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1">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49</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1">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0" t="s">
        <v>649</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t="str">
        <f ca="1">IF(MID($B48,1,3)=MID(N$21,1,3),"",IF($A48="1a","",COUNTIFS(OFFSET(Data!$A$1,0,MATCH($B48&amp;" qualify",Data!$1:$1,0)-1,1000,1),IF($A48="12aa","&lt;&gt;1",""),OFFSET(Data!$A$1,0,MATCH(N$21&amp;" qualify",Data!$1:$1,0)-1,1000,1),1)))</f>
        <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74</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1">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1">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0" t="s">
        <v>649</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t="str">
        <f ca="1">IF(MID($B49,1,3)=MID(N$21,1,3),"",IF($A49="1a","",COUNTIFS(OFFSET(Data!$A$1,0,MATCH($B49&amp;" qualify",Data!$1:$1,0)-1,1000,1),IF($A49="12aa","&lt;&gt;1",""),OFFSET(Data!$A$1,0,MATCH(N$21&amp;" qualify",Data!$1:$1,0)-1,1000,1),1)))</f>
        <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105</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1">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1">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0" t="s">
        <v>649</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137</v>
      </c>
      <c r="Y50" s="9">
        <f ca="1">COUNTIFS(OFFSET(Data!$A$1,0,MATCH($W50&amp;" qualify",Data!$1:$1,0)-1,1000,1),1)</f>
        <v>8</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0.88888888888888884</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1">
        <f t="array" aca="1" ref="AE50" ca="1">SUM(IF(OFFSET(Service_DB,,,,1)=W50,IF(ISNUMBER(SEARCH(OFFSET(Service_DB,,1,,1),AD50)),OFFSET(Service_DB,,2,,1),0),0))</f>
        <v>0</v>
      </c>
      <c r="AF50" s="9">
        <f t="array" aca="1" ref="AF50" ca="1">IF(SUM(C50:V50)=0,0,MIN(IF(IF(C50:V50=MAX(C50:V50),(C$20:V$20))=MIN(IF(C50:V50=MAX(C50:V50),(C$20:V$20))),COLUMN(C$20:V$20))))</f>
        <v>16</v>
      </c>
      <c r="AG50" s="9" t="str">
        <f t="shared" ca="1" si="6"/>
        <v>Hulu with Live TV</v>
      </c>
      <c r="AH50" s="9">
        <f ca="1">IF(AG50="",0,COUNTIFS(OFFSET(Data!$A$1,0,MATCH(W50,Data!$1:$1,0)-1,1000,1),"&lt;&gt;Yes",OFFSET(Data!$A$1,0,MATCH(AG50,Data!$1:$1,0)-1,1000,1),"Yes"))</f>
        <v>8</v>
      </c>
      <c r="AI50" s="9">
        <f t="shared" ca="1" si="7"/>
        <v>1</v>
      </c>
      <c r="AJ50" s="14">
        <f t="shared" ca="1" si="8"/>
        <v>55</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1">
        <f t="array" aca="1" ref="AO50" ca="1">SUM(IF(OFFSET(Service_DB,,,,1)=AG50,IF(ISNUMBER(SEARCH(OFFSET(Service_DB,,1,,1),AN50)),OFFSET(Service_DB,,2,,1),0),0))</f>
        <v>0</v>
      </c>
      <c r="AP50" s="23" t="str">
        <f t="shared" ca="1" si="23"/>
        <v>AT&amp;T TV Now XtraHulu with Live TV9179</v>
      </c>
      <c r="AQ50" s="23" t="str">
        <f t="shared" ca="1" si="24"/>
        <v>Hulu with Live TVAT&amp;T TV Now Xtra9179</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0" t="s">
        <v>649</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146</v>
      </c>
      <c r="Y51" s="9">
        <f ca="1">COUNTIFS(OFFSET(Data!$A$1,0,MATCH($W51&amp;" qualify",Data!$1:$1,0)-1,1000,1),1)</f>
        <v>9</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1</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1">
        <f t="array" aca="1" ref="AE51" ca="1">SUM(IF(OFFSET(Service_DB,,,,1)=W51,IF(ISNUMBER(SEARCH(OFFSET(Service_DB,,1,,1),AD51)),OFFSET(Service_DB,,2,,1),0),0))</f>
        <v>0</v>
      </c>
      <c r="AF51" s="9">
        <f t="array" aca="1" ref="AF51" ca="1">IF(SUM(C51:V51)=0,0,MIN(IF(IF(C51:V51=MAX(C51:V51),(C$20:V$20))=MIN(IF(C51:V51=MAX(C51:V51),(C$20:V$20))),COLUMN(C$20:V$20))))</f>
        <v>0</v>
      </c>
      <c r="AG51" s="9" t="str">
        <f t="shared" ca="1" si="6"/>
        <v/>
      </c>
      <c r="AH51" s="9">
        <f ca="1">IF(AG51="",0,COUNTIFS(OFFSET(Data!$A$1,0,MATCH(W51,Data!$1:$1,0)-1,1000,1),"&lt;&gt;Yes",OFFSET(Data!$A$1,0,MATCH(AG51,Data!$1:$1,0)-1,1000,1),"Yes"))</f>
        <v>0</v>
      </c>
      <c r="AI51" s="9">
        <f t="shared" ca="1" si="7"/>
        <v>0</v>
      </c>
      <c r="AJ51" s="14">
        <f t="shared" ca="1" si="8"/>
        <v>0</v>
      </c>
      <c r="AK51" s="9">
        <f ca="1">IF(AG51="",0,COUNTIFS(OFFSET(Data!$A$1,0,MATCH(W51&amp;" qualify",Data!$1:$1,0)-1,1000,1),"",OFFSET(Data!$A$1,0,MATCH(AG51&amp;" qualify",Data!$1:$1,0)-1,1000,1),2))</f>
        <v>0</v>
      </c>
      <c r="AL51" s="9">
        <f t="shared" ca="1" si="9"/>
        <v>0</v>
      </c>
      <c r="AM51" s="23" t="str">
        <f t="shared" ca="1" si="10"/>
        <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1">
        <f t="array" aca="1" ref="AO51" ca="1">SUM(IF(OFFSET(Service_DB,,,,1)=AG51,IF(ISNUMBER(SEARCH(OFFSET(Service_DB,,1,,1),AN51)),OFFSET(Service_DB,,2,,1),0),0))</f>
        <v>0</v>
      </c>
      <c r="AP51" s="23" t="str">
        <f t="shared" ca="1" si="23"/>
        <v>AT&amp;T TV Now Ultimate9135</v>
      </c>
      <c r="AQ51" s="23" t="str">
        <f t="shared" ca="1" si="24"/>
        <v>AT&amp;T TV Now Ultimate9135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0" t="s">
        <v>649</v>
      </c>
      <c r="B52" s="128" t="str">
        <f>Services!A12</f>
        <v>AT&amp;T TV Now Premier</v>
      </c>
      <c r="C52" s="9">
        <f ca="1">IF(MID($B52,1,3)=MID(C$21,1,3),"",IF($A52="1a","",COUNTIFS(OFFSET(Data!$A$1,0,MATCH($B52&amp;" qualify",Data!$1:$1,0)-1,1000,1),IF($A52="12aa","&lt;&gt;1",""),OFFSET(Data!$A$1,0,MATCH(C$21&amp;" qualify",Data!$1:$1,0)-1,1000,1),1)))</f>
        <v>0</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t="str">
        <f ca="1">IF(MID($B52,1,3)=MID(N$21,1,3),"",IF($A52="1a","",COUNTIFS(OFFSET(Data!$A$1,0,MATCH($B52&amp;" qualify",Data!$1:$1,0)-1,1000,1),IF($A52="12aa","&lt;&gt;1",""),OFFSET(Data!$A$1,0,MATCH(N$21&amp;" qualify",Data!$1:$1,0)-1,1000,1),1)))</f>
        <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Premier</v>
      </c>
      <c r="X52" s="9">
        <f ca="1">COUNTIFS(OFFSET(Data!$A$1,0,MATCH(W52,Data!$1:$1,0)-1,1000,1),"Yes")</f>
        <v>160</v>
      </c>
      <c r="Y52" s="9">
        <f ca="1">COUNTIFS(OFFSET(Data!$A$1,0,MATCH($W52&amp;" qualify",Data!$1:$1,0)-1,1000,1),1)</f>
        <v>9</v>
      </c>
      <c r="Z52" s="14">
        <f t="shared" si="22"/>
        <v>183</v>
      </c>
      <c r="AA52" s="9">
        <f ca="1">IF(OR(A52="1a2a",AG52=""),COUNTIFS(OFFSET(Data!$A$1,0,MATCH(W52&amp;" qualify",Data!$1:$1,0)-1,1000,1),2),IF(A52="12aa",COUNTIFS(OFFSET(Data!$A$1,0,MATCH(W52&amp;" qualify",Data!$1:$1,0)-1,1000,1),2,OFFSET(Data!$A$1,0,MATCH(AG52&amp;" qualify",Data!$1:$1,0)-1,1000,1),"&lt;&gt;1"),""))</f>
        <v>0</v>
      </c>
      <c r="AB52" s="9">
        <f t="shared" ca="1" si="4"/>
        <v>0</v>
      </c>
      <c r="AC52" s="23">
        <f t="shared" ca="1" si="5"/>
        <v>1</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1">
        <f t="array" aca="1" ref="AE52" ca="1">SUM(IF(OFFSET(Service_DB,,,,1)=W52,IF(ISNUMBER(SEARCH(OFFSET(Service_DB,,1,,1),AD52)),OFFSET(Service_DB,,2,,1),0),0))</f>
        <v>0</v>
      </c>
      <c r="AF52" s="9">
        <f t="array" aca="1" ref="AF52" ca="1">IF(SUM(C52:V52)=0,0,MIN(IF(IF(C52:V52=MAX(C52:V52),(C$20:V$20))=MIN(IF(C52:V52=MAX(C52:V52),(C$20:V$20))),COLUMN(C$20:V$20))))</f>
        <v>0</v>
      </c>
      <c r="AG52" s="9" t="str">
        <f t="shared" ca="1" si="6"/>
        <v/>
      </c>
      <c r="AH52" s="9">
        <f ca="1">IF(AG52="",0,COUNTIFS(OFFSET(Data!$A$1,0,MATCH(W52,Data!$1:$1,0)-1,1000,1),"&lt;&gt;Yes",OFFSET(Data!$A$1,0,MATCH(AG52,Data!$1:$1,0)-1,1000,1),"Yes"))</f>
        <v>0</v>
      </c>
      <c r="AI52" s="9">
        <f t="shared" ca="1" si="7"/>
        <v>0</v>
      </c>
      <c r="AJ52" s="14">
        <f t="shared" ca="1" si="8"/>
        <v>0</v>
      </c>
      <c r="AK52" s="9">
        <f ca="1">IF(AG52="",0,COUNTIFS(OFFSET(Data!$A$1,0,MATCH(W52&amp;" qualify",Data!$1:$1,0)-1,1000,1),"",OFFSET(Data!$A$1,0,MATCH(AG52&amp;" qualify",Data!$1:$1,0)-1,1000,1),2))</f>
        <v>0</v>
      </c>
      <c r="AL52" s="9">
        <f t="shared" ca="1" si="9"/>
        <v>0</v>
      </c>
      <c r="AM52" s="23" t="str">
        <f t="shared" ca="1" si="10"/>
        <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1">
        <f t="array" aca="1" ref="AO52" ca="1">SUM(IF(OFFSET(Service_DB,,,,1)=AG52,IF(ISNUMBER(SEARCH(OFFSET(Service_DB,,1,,1),AN52)),OFFSET(Service_DB,,2,,1),0),0))</f>
        <v>0</v>
      </c>
      <c r="AP52" s="23" t="str">
        <f t="shared" ca="1" si="23"/>
        <v>AT&amp;T TV Now Premier9183</v>
      </c>
      <c r="AQ52" s="23" t="str">
        <f t="shared" ca="1" si="24"/>
        <v>AT&amp;T TV Now Premier9183</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0" t="s">
        <v>649</v>
      </c>
      <c r="B53" s="128" t="str">
        <f>Services!A13</f>
        <v>AT&amp;T TV Now Optimo Mas</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0</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t="str">
        <f ca="1">IF(MID($B53,1,3)=MID(M$21,1,3),"",IF($A53="1a","",COUNTIFS(OFFSET(Data!$A$1,0,MATCH($B53&amp;" qualify",Data!$1:$1,0)-1,1000,1),IF($A53="12aa","&lt;&gt;1",""),OFFSET(Data!$A$1,0,MATCH(M$21&amp;" qualify",Data!$1:$1,0)-1,1000,1),1)))</f>
        <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2</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0</v>
      </c>
      <c r="W53" s="9" t="str">
        <f t="shared" si="2"/>
        <v>AT&amp;T TV Now Optimo Mas</v>
      </c>
      <c r="X53" s="9">
        <f ca="1">COUNTIFS(OFFSET(Data!$A$1,0,MATCH(W53,Data!$1:$1,0)-1,1000,1),"Yes")</f>
        <v>107</v>
      </c>
      <c r="Y53" s="9">
        <f ca="1">COUNTIFS(OFFSET(Data!$A$1,0,MATCH($W53&amp;" qualify",Data!$1:$1,0)-1,1000,1),1)</f>
        <v>7</v>
      </c>
      <c r="Z53" s="14">
        <f t="shared" si="22"/>
        <v>86</v>
      </c>
      <c r="AA53" s="9">
        <f ca="1">IF(OR(A53="1a2a",AG53=""),COUNTIFS(OFFSET(Data!$A$1,0,MATCH(W53&amp;" qualify",Data!$1:$1,0)-1,1000,1),2),IF(A53="12aa",COUNTIFS(OFFSET(Data!$A$1,0,MATCH(W53&amp;" qualify",Data!$1:$1,0)-1,1000,1),2,OFFSET(Data!$A$1,0,MATCH(AG53&amp;" qualify",Data!$1:$1,0)-1,1000,1),"&lt;&gt;1"),""))</f>
        <v>0</v>
      </c>
      <c r="AB53" s="9">
        <f t="shared" ca="1" si="4"/>
        <v>0</v>
      </c>
      <c r="AC53" s="23">
        <f t="shared" ca="1" si="5"/>
        <v>0.77777777777777779</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1">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43</v>
      </c>
      <c r="AI53" s="9">
        <f t="shared" ca="1" si="7"/>
        <v>2</v>
      </c>
      <c r="AJ53" s="14">
        <f t="shared" ca="1" si="8"/>
        <v>40</v>
      </c>
      <c r="AK53" s="9">
        <f ca="1">IF(AG53="",0,COUNTIFS(OFFSET(Data!$A$1,0,MATCH(W53&amp;" qualify",Data!$1:$1,0)-1,1000,1),"",OFFSET(Data!$A$1,0,MATCH(AG53&amp;" qualify",Data!$1:$1,0)-1,1000,1),2))</f>
        <v>0</v>
      </c>
      <c r="AL53" s="9">
        <f t="shared" ca="1" si="9"/>
        <v>0</v>
      </c>
      <c r="AM53" s="23">
        <f t="shared" ca="1" si="10"/>
        <v>0.22222222222222221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1">
        <f t="array" aca="1" ref="AO53" ca="1">SUM(IF(OFFSET(Service_DB,,,,1)=AG53,IF(ISNUMBER(SEARCH(OFFSET(Service_DB,,1,,1),AN53)),OFFSET(Service_DB,,2,,1),0),0))</f>
        <v>0</v>
      </c>
      <c r="AP53" s="23" t="str">
        <f t="shared" ca="1" si="23"/>
        <v>AT&amp;T TV Now Optimo MasVidgo9126</v>
      </c>
      <c r="AQ53" s="23" t="str">
        <f t="shared" ca="1" si="24"/>
        <v>VidgoAT&amp;T TV Now Optimo Mas9126</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0" t="s">
        <v>649</v>
      </c>
      <c r="B54" s="128" t="str">
        <f>Services!A14</f>
        <v>YouTube 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1</v>
      </c>
      <c r="E54" s="9">
        <f ca="1">IF(MID($B54,1,3)=MID(E$21,1,3),"",IF($A54="1a","",COUNTIFS(OFFSET(Data!$A$1,0,MATCH($B54&amp;" qualify",Data!$1:$1,0)-1,1000,1),IF($A54="12aa","&lt;&gt;1",""),OFFSET(Data!$A$1,0,MATCH(E$21&amp;" qualify",Data!$1:$1,0)-1,1000,1),1)))</f>
        <v>1</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1</v>
      </c>
      <c r="J54" s="9">
        <f ca="1">IF(MID($B54,1,3)=MID(J$21,1,3),"",IF($A54="1a","",COUNTIFS(OFFSET(Data!$A$1,0,MATCH($B54&amp;" qualify",Data!$1:$1,0)-1,1000,1),IF($A54="12aa","&lt;&gt;1",""),OFFSET(Data!$A$1,0,MATCH(J$21&amp;" qualify",Data!$1:$1,0)-1,1000,1),1)))</f>
        <v>1</v>
      </c>
      <c r="K54" s="9">
        <f ca="1">IF(MID($B54,1,3)=MID(K$21,1,3),"",IF($A54="1a","",COUNTIFS(OFFSET(Data!$A$1,0,MATCH($B54&amp;" qualify",Data!$1:$1,0)-1,1000,1),IF($A54="12aa","&lt;&gt;1",""),OFFSET(Data!$A$1,0,MATCH(K$21&amp;" qualify",Data!$1:$1,0)-1,1000,1),1)))</f>
        <v>3</v>
      </c>
      <c r="L54" s="9">
        <f ca="1">IF(MID($B54,1,3)=MID(L$21,1,3),"",IF($A54="1a","",COUNTIFS(OFFSET(Data!$A$1,0,MATCH($B54&amp;" qualify",Data!$1:$1,0)-1,1000,1),IF($A54="12aa","&lt;&gt;1",""),OFFSET(Data!$A$1,0,MATCH(L$21&amp;" qualify",Data!$1:$1,0)-1,1000,1),1)))</f>
        <v>4</v>
      </c>
      <c r="M54" s="9">
        <f ca="1">IF(MID($B54,1,3)=MID(M$21,1,3),"",IF($A54="1a","",COUNTIFS(OFFSET(Data!$A$1,0,MATCH($B54&amp;" qualify",Data!$1:$1,0)-1,1000,1),IF($A54="12aa","&lt;&gt;1",""),OFFSET(Data!$A$1,0,MATCH(M$21&amp;" qualify",Data!$1:$1,0)-1,1000,1),1)))</f>
        <v>4</v>
      </c>
      <c r="N54" s="9">
        <f ca="1">IF(MID($B54,1,3)=MID(N$21,1,3),"",IF($A54="1a","",COUNTIFS(OFFSET(Data!$A$1,0,MATCH($B54&amp;" qualify",Data!$1:$1,0)-1,1000,1),IF($A54="12aa","&lt;&gt;1",""),OFFSET(Data!$A$1,0,MATCH(N$21&amp;" qualify",Data!$1:$1,0)-1,1000,1),1)))</f>
        <v>2</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2</v>
      </c>
      <c r="Q54" s="9">
        <f ca="1">IF(MID($B54,1,3)=MID(Q$21,1,3),"",IF($A54="1a","",COUNTIFS(OFFSET(Data!$A$1,0,MATCH($B54&amp;" qualify",Data!$1:$1,0)-1,1000,1),IF($A54="12aa","&lt;&gt;1",""),OFFSET(Data!$A$1,0,MATCH(Q$21&amp;" qualify",Data!$1:$1,0)-1,1000,1),1)))</f>
        <v>1</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3</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1</v>
      </c>
      <c r="W54" s="9" t="str">
        <f t="shared" ref="W54:W81" si="86">B54</f>
        <v>YouTube TV</v>
      </c>
      <c r="X54" s="9">
        <f ca="1">COUNTIFS(OFFSET(Data!$A$1,0,MATCH(W54,Data!$1:$1,0)-1,1000,1),"Yes")</f>
        <v>98</v>
      </c>
      <c r="Y54" s="9">
        <f ca="1">COUNTIFS(OFFSET(Data!$A$1,0,MATCH($W54&amp;" qualify",Data!$1:$1,0)-1,1000,1),1)</f>
        <v>5</v>
      </c>
      <c r="Z54" s="14">
        <f t="shared" si="22"/>
        <v>65</v>
      </c>
      <c r="AA54" s="9">
        <f ca="1">IF(OR(A54="1a2a",AG54=""),COUNTIFS(OFFSET(Data!$A$1,0,MATCH(W54&amp;" qualify",Data!$1:$1,0)-1,1000,1),2),IF(A54="12aa",COUNTIFS(OFFSET(Data!$A$1,0,MATCH(W54&amp;" qualify",Data!$1:$1,0)-1,1000,1),2,OFFSET(Data!$A$1,0,MATCH(AG54&amp;" qualify",Data!$1:$1,0)-1,1000,1),"&lt;&gt;1"),""))</f>
        <v>0</v>
      </c>
      <c r="AB54" s="9">
        <f t="shared" ca="1" si="4"/>
        <v>0</v>
      </c>
      <c r="AC54" s="23">
        <f t="shared" ca="1" si="5"/>
        <v>0.55555555555555558</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1">
        <f t="array" aca="1" ref="AE54" ca="1">SUM(IF(OFFSET(Service_DB,,,,1)=W54,IF(ISNUMBER(SEARCH(OFFSET(Service_DB,,1,,1),AD54)),OFFSET(Service_DB,,2,,1),0),0))</f>
        <v>0</v>
      </c>
      <c r="AF54" s="9">
        <f t="array" aca="1" ref="AF54" ca="1">IF(SUM(C54:V54)=0,0,MIN(IF(IF(C54:V54=MAX(C54:V54),(C$20:V$20))=MIN(IF(C54:V54=MAX(C54:V54),(C$20:V$20))),COLUMN(C$20:V$20))))</f>
        <v>12</v>
      </c>
      <c r="AG54" s="9" t="str">
        <f t="shared" ref="AG54:AG81" ca="1" si="87">IF(AF54=0,"",INDEX(C$21:V$21,AF54-2))</f>
        <v>AT&amp;T TV Now Ultimate</v>
      </c>
      <c r="AH54" s="9">
        <f ca="1">IF(AG54="",0,COUNTIFS(OFFSET(Data!$A$1,0,MATCH(W54,Data!$1:$1,0)-1,1000,1),"&lt;&gt;Yes",OFFSET(Data!$A$1,0,MATCH(AG54,Data!$1:$1,0)-1,1000,1),"Yes"))</f>
        <v>67</v>
      </c>
      <c r="AI54" s="9">
        <f t="shared" ref="AI54:AI81" ca="1" si="88">IF(AG54="",0,INDEX(C54:V54,AF54-2))</f>
        <v>4</v>
      </c>
      <c r="AJ54" s="14">
        <f t="shared" ca="1" si="8"/>
        <v>135</v>
      </c>
      <c r="AK54" s="9">
        <f ca="1">IF(AG54="",0,COUNTIFS(OFFSET(Data!$A$1,0,MATCH(W54&amp;" qualify",Data!$1:$1,0)-1,1000,1),"",OFFSET(Data!$A$1,0,MATCH(AG54&amp;" qualify",Data!$1:$1,0)-1,1000,1),2))</f>
        <v>0</v>
      </c>
      <c r="AL54" s="9">
        <f t="shared" ca="1" si="9"/>
        <v>0</v>
      </c>
      <c r="AM54" s="23">
        <f t="shared" ca="1" si="10"/>
        <v>0.44444444444444442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1">
        <f t="array" aca="1" ref="AO54" ca="1">SUM(IF(OFFSET(Service_DB,,,,1)=AG54,IF(ISNUMBER(SEARCH(OFFSET(Service_DB,,1,,1),AN54)),OFFSET(Service_DB,,2,,1),0),0))</f>
        <v>0</v>
      </c>
      <c r="AP54" s="23" t="str">
        <f t="shared" ca="1" si="23"/>
        <v>YouTube TVAT&amp;T TV Now Ultimate9200</v>
      </c>
      <c r="AQ54" s="23" t="str">
        <f t="shared" ca="1" si="24"/>
        <v>AT&amp;T TV Now UltimateYouTube TV9200</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0" t="s">
        <v>649</v>
      </c>
      <c r="B55" s="128" t="str">
        <f>Services!A15</f>
        <v>Hulu with Live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0</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Hulu with Live TV</v>
      </c>
      <c r="X55" s="9">
        <f ca="1">COUNTIFS(OFFSET(Data!$A$1,0,MATCH(W55,Data!$1:$1,0)-1,1000,1),"Yes")</f>
        <v>69</v>
      </c>
      <c r="Y55" s="9">
        <f ca="1">COUNTIFS(OFFSET(Data!$A$1,0,MATCH($W55&amp;" qualify",Data!$1:$1,0)-1,1000,1),1)</f>
        <v>7</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0.77777777777777779</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1">
        <f t="array" aca="1" ref="AE55" ca="1">SUM(IF(OFFSET(Service_DB,,,,1)=W55,IF(ISNUMBER(SEARCH(OFFSET(Service_DB,,1,,1),AD55)),OFFSET(Service_DB,,2,,1),0),0))</f>
        <v>0</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34</v>
      </c>
      <c r="AI55" s="9">
        <f t="shared" ca="1" si="88"/>
        <v>2</v>
      </c>
      <c r="AJ55" s="14">
        <f t="shared" ca="1" si="8"/>
        <v>40</v>
      </c>
      <c r="AK55" s="9">
        <f ca="1">IF(AG55="",0,COUNTIFS(OFFSET(Data!$A$1,0,MATCH(W55&amp;" qualify",Data!$1:$1,0)-1,1000,1),"",OFFSET(Data!$A$1,0,MATCH(AG55&amp;" qualify",Data!$1:$1,0)-1,1000,1),2))</f>
        <v>0</v>
      </c>
      <c r="AL55" s="9">
        <f t="shared" ca="1" si="9"/>
        <v>0</v>
      </c>
      <c r="AM55" s="23">
        <f t="shared" ca="1" si="10"/>
        <v>0.22222222222222221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1">
        <f t="array" aca="1" ref="AO55" ca="1">SUM(IF(OFFSET(Service_DB,,,,1)=AG55,IF(ISNUMBER(SEARCH(OFFSET(Service_DB,,1,,1),AN55)),OFFSET(Service_DB,,2,,1),0),0))</f>
        <v>0</v>
      </c>
      <c r="AP55" s="23" t="str">
        <f t="shared" ca="1" si="23"/>
        <v>Hulu with Live TVVidgo995</v>
      </c>
      <c r="AQ55" s="23" t="str">
        <f t="shared" ca="1" si="24"/>
        <v>VidgoHulu with Live TV995</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0</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0" t="s">
        <v>649</v>
      </c>
      <c r="B56" s="128" t="str">
        <f>Services!A16</f>
        <v>Fubo TV</v>
      </c>
      <c r="C56" s="9">
        <f ca="1">IF(MID($B56,1,3)=MID(C$21,1,3),"",IF($A56="1a","",COUNTIFS(OFFSET(Data!$A$1,0,MATCH($B56&amp;" qualify",Data!$1:$1,0)-1,1000,1),IF($A56="12aa","&lt;&gt;1",""),OFFSET(Data!$A$1,0,MATCH(C$21&amp;" qualify",Data!$1:$1,0)-1,1000,1),1)))</f>
        <v>1</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0</v>
      </c>
      <c r="F56" s="9">
        <f ca="1">IF(MID($B56,1,3)=MID(F$21,1,3),"",IF($A56="1a","",COUNTIFS(OFFSET(Data!$A$1,0,MATCH($B56&amp;" qualify",Data!$1:$1,0)-1,1000,1),IF($A56="12aa","&lt;&gt;1",""),OFFSET(Data!$A$1,0,MATCH(F$21&amp;" qualify",Data!$1:$1,0)-1,1000,1),1)))</f>
        <v>0</v>
      </c>
      <c r="G56" s="9">
        <f ca="1">IF(MID($B56,1,3)=MID(G$21,1,3),"",IF($A56="1a","",COUNTIFS(OFFSET(Data!$A$1,0,MATCH($B56&amp;" qualify",Data!$1:$1,0)-1,1000,1),IF($A56="12aa","&lt;&gt;1",""),OFFSET(Data!$A$1,0,MATCH(G$21&amp;" qualify",Data!$1:$1,0)-1,1000,1),1)))</f>
        <v>2</v>
      </c>
      <c r="H56" s="9">
        <f ca="1">IF(MID($B56,1,3)=MID(H$21,1,3),"",IF($A56="1a","",COUNTIFS(OFFSET(Data!$A$1,0,MATCH($B56&amp;" qualify",Data!$1:$1,0)-1,1000,1),IF($A56="12aa","&lt;&gt;1",""),OFFSET(Data!$A$1,0,MATCH(H$21&amp;" qualify",Data!$1:$1,0)-1,1000,1),1)))</f>
        <v>3</v>
      </c>
      <c r="I56" s="9">
        <f ca="1">IF(MID($B56,1,3)=MID(I$21,1,3),"",IF($A56="1a","",COUNTIFS(OFFSET(Data!$A$1,0,MATCH($B56&amp;" qualify",Data!$1:$1,0)-1,1000,1),IF($A56="12aa","&lt;&gt;1",""),OFFSET(Data!$A$1,0,MATCH(I$21&amp;" qualify",Data!$1:$1,0)-1,1000,1),1)))</f>
        <v>1</v>
      </c>
      <c r="J56" s="9">
        <f ca="1">IF(MID($B56,1,3)=MID(J$21,1,3),"",IF($A56="1a","",COUNTIFS(OFFSET(Data!$A$1,0,MATCH($B56&amp;" qualify",Data!$1:$1,0)-1,1000,1),IF($A56="12aa","&lt;&gt;1",""),OFFSET(Data!$A$1,0,MATCH(J$21&amp;" qualify",Data!$1:$1,0)-1,1000,1),1)))</f>
        <v>1</v>
      </c>
      <c r="K56" s="9">
        <f ca="1">IF(MID($B56,1,3)=MID(K$21,1,3),"",IF($A56="1a","",COUNTIFS(OFFSET(Data!$A$1,0,MATCH($B56&amp;" qualify",Data!$1:$1,0)-1,1000,1),IF($A56="12aa","&lt;&gt;1",""),OFFSET(Data!$A$1,0,MATCH(K$21&amp;" qualify",Data!$1:$1,0)-1,1000,1),1)))</f>
        <v>3</v>
      </c>
      <c r="L56" s="9">
        <f ca="1">IF(MID($B56,1,3)=MID(L$21,1,3),"",IF($A56="1a","",COUNTIFS(OFFSET(Data!$A$1,0,MATCH($B56&amp;" qualify",Data!$1:$1,0)-1,1000,1),IF($A56="12aa","&lt;&gt;1",""),OFFSET(Data!$A$1,0,MATCH(L$21&amp;" qualify",Data!$1:$1,0)-1,1000,1),1)))</f>
        <v>4</v>
      </c>
      <c r="M56" s="9">
        <f ca="1">IF(MID($B56,1,3)=MID(M$21,1,3),"",IF($A56="1a","",COUNTIFS(OFFSET(Data!$A$1,0,MATCH($B56&amp;" qualify",Data!$1:$1,0)-1,1000,1),IF($A56="12aa","&lt;&gt;1",""),OFFSET(Data!$A$1,0,MATCH(M$21&amp;" qualify",Data!$1:$1,0)-1,1000,1),1)))</f>
        <v>4</v>
      </c>
      <c r="N56" s="9">
        <f ca="1">IF(MID($B56,1,3)=MID(N$21,1,3),"",IF($A56="1a","",COUNTIFS(OFFSET(Data!$A$1,0,MATCH($B56&amp;" qualify",Data!$1:$1,0)-1,1000,1),IF($A56="12aa","&lt;&gt;1",""),OFFSET(Data!$A$1,0,MATCH(N$21&amp;" qualify",Data!$1:$1,0)-1,1000,1),1)))</f>
        <v>2</v>
      </c>
      <c r="O56" s="9">
        <f ca="1">IF(MID($B56,1,3)=MID(O$21,1,3),"",IF($A56="1a","",COUNTIFS(OFFSET(Data!$A$1,0,MATCH($B56&amp;" qualify",Data!$1:$1,0)-1,1000,1),IF($A56="12aa","&lt;&gt;1",""),OFFSET(Data!$A$1,0,MATCH(O$21&amp;" qualify",Data!$1:$1,0)-1,1000,1),1)))</f>
        <v>1</v>
      </c>
      <c r="P56" s="9">
        <f ca="1">IF(MID($B56,1,3)=MID(P$21,1,3),"",IF($A56="1a","",COUNTIFS(OFFSET(Data!$A$1,0,MATCH($B56&amp;" qualify",Data!$1:$1,0)-1,1000,1),IF($A56="12aa","&lt;&gt;1",""),OFFSET(Data!$A$1,0,MATCH(P$21&amp;" qualify",Data!$1:$1,0)-1,1000,1),1)))</f>
        <v>2</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3</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Fubo TV</v>
      </c>
      <c r="X56" s="9">
        <f ca="1">COUNTIFS(OFFSET(Data!$A$1,0,MATCH(W56,Data!$1:$1,0)-1,1000,1),"Yes")</f>
        <v>105</v>
      </c>
      <c r="Y56" s="9">
        <f ca="1">COUNTIFS(OFFSET(Data!$A$1,0,MATCH($W56&amp;" qualify",Data!$1:$1,0)-1,1000,1),1)</f>
        <v>5</v>
      </c>
      <c r="Z56" s="14">
        <f t="shared" si="22"/>
        <v>60</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0.55555555555555558</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1">
        <f t="array" aca="1" ref="AE56" ca="1">SUM(IF(OFFSET(Service_DB,,,,1)=W56,IF(ISNUMBER(SEARCH(OFFSET(Service_DB,,1,,1),AD56)),OFFSET(Service_DB,,2,,1),0),0))</f>
        <v>0</v>
      </c>
      <c r="AF56" s="9">
        <f t="array" aca="1" ref="AF56" ca="1">IF(SUM(C56:V56)=0,0,MIN(IF(IF(C56:V56=MAX(C56:V56),(C$20:V$20))=MIN(IF(C56:V56=MAX(C56:V56),(C$20:V$20))),COLUMN(C$20:V$20))))</f>
        <v>12</v>
      </c>
      <c r="AG56" s="9" t="str">
        <f t="shared" ca="1" si="87"/>
        <v>AT&amp;T TV Now Ultimate</v>
      </c>
      <c r="AH56" s="9">
        <f ca="1">IF(AG56="",0,COUNTIFS(OFFSET(Data!$A$1,0,MATCH(W56,Data!$1:$1,0)-1,1000,1),"&lt;&gt;Yes",OFFSET(Data!$A$1,0,MATCH(AG56,Data!$1:$1,0)-1,1000,1),"Yes"))</f>
        <v>76</v>
      </c>
      <c r="AI56" s="9">
        <f t="shared" ca="1" si="88"/>
        <v>4</v>
      </c>
      <c r="AJ56" s="14">
        <f t="shared" ref="AJ56:AJ81" ca="1" si="91">IF(AG56="",0,VLOOKUP(AG56,Service_DB,3,0))</f>
        <v>135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0.44444444444444442</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1">
        <f t="array" aca="1" ref="AO56" ca="1">SUM(IF(OFFSET(Service_DB,,,,1)=AG56,IF(ISNUMBER(SEARCH(OFFSET(Service_DB,,1,,1),AN56)),OFFSET(Service_DB,,2,,1),0),0))</f>
        <v>0</v>
      </c>
      <c r="AP56" s="23" t="str">
        <f t="shared" ca="1" si="23"/>
        <v>Fubo TVAT&amp;T TV Now Ultimate9195</v>
      </c>
      <c r="AQ56" s="23" t="str">
        <f t="shared" ca="1" si="24"/>
        <v>AT&amp;T TV Now UltimateFubo TV9195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0" t="s">
        <v>649</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8</v>
      </c>
      <c r="L57" s="9">
        <f ca="1">IF(MID($B57,1,3)=MID(L$21,1,3),"",IF($A57="1a","",COUNTIFS(OFFSET(Data!$A$1,0,MATCH($B57&amp;" qualify",Data!$1:$1,0)-1,1000,1),IF($A57="12aa","&lt;&gt;1",""),OFFSET(Data!$A$1,0,MATCH(L$21&amp;" qualify",Data!$1:$1,0)-1,1000,1),1)))</f>
        <v>9</v>
      </c>
      <c r="M57" s="9">
        <f ca="1">IF(MID($B57,1,3)=MID(M$21,1,3),"",IF($A57="1a","",COUNTIFS(OFFSET(Data!$A$1,0,MATCH($B57&amp;" qualify",Data!$1:$1,0)-1,1000,1),IF($A57="12aa","&lt;&gt;1",""),OFFSET(Data!$A$1,0,MATCH(M$21&amp;" qualify",Data!$1:$1,0)-1,1000,1),1)))</f>
        <v>9</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5</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5</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8</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1">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145</v>
      </c>
      <c r="AI57" s="9">
        <f t="shared" ca="1" si="88"/>
        <v>9</v>
      </c>
      <c r="AJ57" s="14">
        <f t="shared" ca="1" si="91"/>
        <v>135</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1">
        <f t="array" aca="1" ref="AO57" ca="1">SUM(IF(OFFSET(Service_DB,,,,1)=AG57,IF(ISNUMBER(SEARCH(OFFSET(Service_DB,,1,,1),AN57)),OFFSET(Service_DB,,2,,1),0),0))</f>
        <v>0</v>
      </c>
      <c r="AP57" s="23" t="str">
        <f t="shared" ca="1" si="23"/>
        <v>KlowdTVAT&amp;T TV Now Ultimate9140</v>
      </c>
      <c r="AQ57" s="23" t="str">
        <f t="shared" ca="1" si="24"/>
        <v>AT&amp;T TV Now UltimateKlowdTV9140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0" t="s">
        <v>649</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8</v>
      </c>
      <c r="L58" s="9">
        <f ca="1">IF(MID($B58,1,3)=MID(L$21,1,3),"",IF($A58="1a","",COUNTIFS(OFFSET(Data!$A$1,0,MATCH($B58&amp;" qualify",Data!$1:$1,0)-1,1000,1),IF($A58="12aa","&lt;&gt;1",""),OFFSET(Data!$A$1,0,MATCH(L$21&amp;" qualify",Data!$1:$1,0)-1,1000,1),1)))</f>
        <v>9</v>
      </c>
      <c r="M58" s="9">
        <f ca="1">IF(MID($B58,1,3)=MID(M$21,1,3),"",IF($A58="1a","",COUNTIFS(OFFSET(Data!$A$1,0,MATCH($B58&amp;" qualify",Data!$1:$1,0)-1,1000,1),IF($A58="12aa","&lt;&gt;1",""),OFFSET(Data!$A$1,0,MATCH(M$21&amp;" qualify",Data!$1:$1,0)-1,1000,1),1)))</f>
        <v>9</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5</v>
      </c>
      <c r="P58" s="9">
        <f ca="1">IF(MID($B58,1,3)=MID(P$21,1,3),"",IF($A58="1a","",COUNTIFS(OFFSET(Data!$A$1,0,MATCH($B58&amp;" qualify",Data!$1:$1,0)-1,1000,1),IF($A58="12aa","&lt;&gt;1",""),OFFSET(Data!$A$1,0,MATCH(P$21&amp;" qualify",Data!$1:$1,0)-1,1000,1),1)))</f>
        <v>7</v>
      </c>
      <c r="Q58" s="9">
        <f ca="1">IF(MID($B58,1,3)=MID(Q$21,1,3),"",IF($A58="1a","",COUNTIFS(OFFSET(Data!$A$1,0,MATCH($B58&amp;" qualify",Data!$1:$1,0)-1,1000,1),IF($A58="12aa","&lt;&gt;1",""),OFFSET(Data!$A$1,0,MATCH(Q$21&amp;" qualify",Data!$1:$1,0)-1,1000,1),1)))</f>
        <v>5</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1">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139</v>
      </c>
      <c r="AI58" s="9">
        <f t="shared" ca="1" si="88"/>
        <v>9</v>
      </c>
      <c r="AJ58" s="14">
        <f t="shared" ca="1" si="91"/>
        <v>135</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1">
        <f t="array" aca="1" ref="AO58" ca="1">SUM(IF(OFFSET(Service_DB,,,,1)=AG58,IF(ISNUMBER(SEARCH(OFFSET(Service_DB,,1,,1),AN58)),OFFSET(Service_DB,,2,,1),0),0))</f>
        <v>0</v>
      </c>
      <c r="AP58" s="23" t="str">
        <f t="shared" ref="AP58:AP60" ca="1" si="106">W58&amp;AG58&amp;Y58+AA58+AI58+AK58&amp;Z58+AE58+AJ58+AO58</f>
        <v>Frndly TVAT&amp;T TV Now Ultimate9141</v>
      </c>
      <c r="AQ58" s="23" t="str">
        <f t="shared" ref="AQ58:AQ60" ca="1" si="107">AG58&amp;W58&amp;Y58+AA58+AI58+AK58&amp;Z58+AE58+AJ58+AO58</f>
        <v>AT&amp;T TV Now UltimateFrndly TV9141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0" t="s">
        <v>649</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4</v>
      </c>
      <c r="O59" s="9">
        <f ca="1">IF(MID($B59,1,3)=MID(O$21,1,3),"",IF($A59="1a","",COUNTIFS(OFFSET(Data!$A$1,0,MATCH($B59&amp;" qualify",Data!$1:$1,0)-1,1000,1),IF($A59="12aa","&lt;&gt;1",""),OFFSET(Data!$A$1,0,MATCH(O$21&amp;" qualify",Data!$1:$1,0)-1,1000,1),1)))</f>
        <v>3</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3</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1">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31</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1">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0" t="s">
        <v>649</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8</v>
      </c>
      <c r="L60" s="9">
        <f ca="1">IF(MID($B60,1,3)=MID(L$21,1,3),"",IF($A60="1a","",COUNTIFS(OFFSET(Data!$A$1,0,MATCH($B60&amp;" qualify",Data!$1:$1,0)-1,1000,1),IF($A60="12aa","&lt;&gt;1",""),OFFSET(Data!$A$1,0,MATCH(L$21&amp;" qualify",Data!$1:$1,0)-1,1000,1),1)))</f>
        <v>9</v>
      </c>
      <c r="M60" s="9">
        <f ca="1">IF(MID($B60,1,3)=MID(M$21,1,3),"",IF($A60="1a","",COUNTIFS(OFFSET(Data!$A$1,0,MATCH($B60&amp;" qualify",Data!$1:$1,0)-1,1000,1),IF($A60="12aa","&lt;&gt;1",""),OFFSET(Data!$A$1,0,MATCH(M$21&amp;" qualify",Data!$1:$1,0)-1,1000,1),1)))</f>
        <v>9</v>
      </c>
      <c r="N60" s="9">
        <f ca="1">IF(MID($B60,1,3)=MID(N$21,1,3),"",IF($A60="1a","",COUNTIFS(OFFSET(Data!$A$1,0,MATCH($B60&amp;" qualify",Data!$1:$1,0)-1,1000,1),IF($A60="12aa","&lt;&gt;1",""),OFFSET(Data!$A$1,0,MATCH(N$21&amp;" qualify",Data!$1:$1,0)-1,1000,1),1)))</f>
        <v>7</v>
      </c>
      <c r="O60" s="9">
        <f ca="1">IF(MID($B60,1,3)=MID(O$21,1,3),"",IF($A60="1a","",COUNTIFS(OFFSET(Data!$A$1,0,MATCH($B60&amp;" qualify",Data!$1:$1,0)-1,1000,1),IF($A60="12aa","&lt;&gt;1",""),OFFSET(Data!$A$1,0,MATCH(O$21&amp;" qualify",Data!$1:$1,0)-1,1000,1),1)))</f>
        <v>5</v>
      </c>
      <c r="P60" s="9">
        <f ca="1">IF(MID($B60,1,3)=MID(P$21,1,3),"",IF($A60="1a","",COUNTIFS(OFFSET(Data!$A$1,0,MATCH($B60&amp;" qualify",Data!$1:$1,0)-1,1000,1),IF($A60="12aa","&lt;&gt;1",""),OFFSET(Data!$A$1,0,MATCH(P$21&amp;" qualify",Data!$1:$1,0)-1,1000,1),1)))</f>
        <v>7</v>
      </c>
      <c r="Q60" s="9">
        <f ca="1">IF(MID($B60,1,3)=MID(Q$21,1,3),"",IF($A60="1a","",COUNTIFS(OFFSET(Data!$A$1,0,MATCH($B60&amp;" qualify",Data!$1:$1,0)-1,1000,1),IF($A60="12aa","&lt;&gt;1",""),OFFSET(Data!$A$1,0,MATCH(Q$21&amp;" qualify",Data!$1:$1,0)-1,1000,1),1)))</f>
        <v>5</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13</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1">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146</v>
      </c>
      <c r="AI60" s="9">
        <f t="shared" ca="1" si="88"/>
        <v>9</v>
      </c>
      <c r="AJ60" s="14">
        <f t="shared" ca="1" si="111"/>
        <v>135</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1">
        <f t="array" aca="1" ref="AO60" ca="1">SUM(IF(OFFSET(Service_DB,,,,1)=AG60,IF(ISNUMBER(SEARCH(OFFSET(Service_DB,,1,,1),AN60)),OFFSET(Service_DB,,2,,1),0),0))</f>
        <v>0</v>
      </c>
      <c r="AP60" s="23" t="str">
        <f t="shared" ca="1" si="106"/>
        <v>Vidgo LatinoAT&amp;T TV Now Ultimate9150</v>
      </c>
      <c r="AQ60" s="23" t="str">
        <f t="shared" ca="1" si="107"/>
        <v>AT&amp;T TV Now UltimateVidgo Latino9150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0" t="s">
        <v>649</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7</v>
      </c>
      <c r="L61" s="9">
        <f ca="1">IF(MID($B61,1,3)=MID(L$21,1,3),"",IF($A61="1a","",COUNTIFS(OFFSET(Data!$A$1,0,MATCH($B61&amp;" qualify",Data!$1:$1,0)-1,1000,1),IF($A61="12aa","&lt;&gt;1",""),OFFSET(Data!$A$1,0,MATCH(L$21&amp;" qualify",Data!$1:$1,0)-1,1000,1),1)))</f>
        <v>8</v>
      </c>
      <c r="M61" s="9">
        <f ca="1">IF(MID($B61,1,3)=MID(M$21,1,3),"",IF($A61="1a","",COUNTIFS(OFFSET(Data!$A$1,0,MATCH($B61&amp;" qualify",Data!$1:$1,0)-1,1000,1),IF($A61="12aa","&lt;&gt;1",""),OFFSET(Data!$A$1,0,MATCH(M$21&amp;" qualify",Data!$1:$1,0)-1,1000,1),1)))</f>
        <v>8</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5</v>
      </c>
      <c r="P61" s="9">
        <f ca="1">IF(MID($B61,1,3)=MID(P$21,1,3),"",IF($A61="1a","",COUNTIFS(OFFSET(Data!$A$1,0,MATCH($B61&amp;" qualify",Data!$1:$1,0)-1,1000,1),IF($A61="12aa","&lt;&gt;1",""),OFFSET(Data!$A$1,0,MATCH(P$21&amp;" qualify",Data!$1:$1,0)-1,1000,1),1)))</f>
        <v>6</v>
      </c>
      <c r="Q61" s="9">
        <f ca="1">IF(MID($B61,1,3)=MID(Q$21,1,3),"",IF($A61="1a","",COUNTIFS(OFFSET(Data!$A$1,0,MATCH($B61&amp;" qualify",Data!$1:$1,0)-1,1000,1),IF($A61="12aa","&lt;&gt;1",""),OFFSET(Data!$A$1,0,MATCH(Q$21&amp;" qualify",Data!$1:$1,0)-1,1000,1),1)))</f>
        <v>4</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1">
        <f t="array" aca="1" ref="AE61" ca="1">SUM(IF(OFFSET(Service_DB,,,,1)=W61,IF(ISNUMBER(SEARCH(OFFSET(Service_DB,,1,,1),AD61)),OFFSET(Service_DB,,2,,1),0),0))</f>
        <v>0</v>
      </c>
      <c r="AF61" s="9">
        <f t="array" aca="1" ref="AF61" ca="1">IF(SUM(C61:V61)=0,0,MIN(IF(IF(C61:V61=MAX(C61:V61),(C$20:V$20))=MIN(IF(C61:V61=MAX(C61:V61),(C$20:V$20))),COLUMN(C$20:V$20))))</f>
        <v>12</v>
      </c>
      <c r="AG61" s="9" t="str">
        <f t="shared" ca="1" si="87"/>
        <v>AT&amp;T TV Now Ultimate</v>
      </c>
      <c r="AH61" s="9">
        <f ca="1">IF(AG61="",0,COUNTIFS(OFFSET(Data!$A$1,0,MATCH(W61,Data!$1:$1,0)-1,1000,1),"&lt;&gt;Yes",OFFSET(Data!$A$1,0,MATCH(AG61,Data!$1:$1,0)-1,1000,1),"Yes"))</f>
        <v>99</v>
      </c>
      <c r="AI61" s="9">
        <f t="shared" ca="1" si="88"/>
        <v>8</v>
      </c>
      <c r="AJ61" s="14">
        <f t="shared" ca="1" si="91"/>
        <v>135</v>
      </c>
      <c r="AK61" s="9">
        <f ca="1">IF(AG61="",0,COUNTIFS(OFFSET(Data!$A$1,0,MATCH(W61&amp;" qualify",Data!$1:$1,0)-1,1000,1),"",OFFSET(Data!$A$1,0,MATCH(AG61&amp;" qualify",Data!$1:$1,0)-1,1000,1),2))</f>
        <v>0</v>
      </c>
      <c r="AL61" s="9">
        <f t="shared" ca="1" si="92"/>
        <v>0</v>
      </c>
      <c r="AM61" s="23">
        <f t="shared" ca="1" si="93"/>
        <v>0.88888888888888884</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1">
        <f t="array" aca="1" ref="AO61" ca="1">SUM(IF(OFFSET(Service_DB,,,,1)=AG61,IF(ISNUMBER(SEARCH(OFFSET(Service_DB,,1,,1),AN61)),OFFSET(Service_DB,,2,,1),0),0))</f>
        <v>0</v>
      </c>
      <c r="AP61" s="23" t="str">
        <f t="shared" ca="1" si="23"/>
        <v>Spectrum TV EssentialsAT&amp;T TV Now Ultimate9150</v>
      </c>
      <c r="AQ61" s="23" t="str">
        <f t="shared" ca="1" si="24"/>
        <v>AT&amp;T TV Now UltimateSpectrum TV Essentials9150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650</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62</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1">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1">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62</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0.06</v>
      </c>
      <c r="BB62" s="118">
        <f t="shared" ca="1" si="102"/>
        <v>0.66666666666666674</v>
      </c>
      <c r="BC62" s="118">
        <f t="shared" ca="1" si="103"/>
        <v>0.3633333333333334</v>
      </c>
      <c r="BD62" s="9">
        <f ca="1">IF($AR62="","",RANK(BC62,BC$22:BC$81,1)+COUNTIF(BC$22:BC62,BC62)-1)</f>
        <v>17</v>
      </c>
      <c r="BE62" s="118">
        <f t="shared" ca="1" si="104"/>
        <v>0.3633333333333334</v>
      </c>
      <c r="BF62" s="9">
        <f ca="1">IF($AR62="","",RANK(BE62,BE$22:BE$81,1)+COUNTIF(BE$22:BE62,BE62)-1)</f>
        <v>17</v>
      </c>
    </row>
    <row r="63" spans="1:58" x14ac:dyDescent="0.4">
      <c r="A63" s="63" t="s">
        <v>650</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1">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1">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32</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0.185</v>
      </c>
      <c r="BB63" s="118">
        <f t="shared" ca="1" si="102"/>
        <v>0.55555555555555558</v>
      </c>
      <c r="BC63" s="118">
        <f t="shared" ca="1" si="103"/>
        <v>0.37027777777777782</v>
      </c>
      <c r="BD63" s="9">
        <f ca="1">IF($AR63="","",RANK(BC63,BC$22:BC$81,1)+COUNTIF(BC$22:BC63,BC63)-1)</f>
        <v>20</v>
      </c>
      <c r="BE63" s="118">
        <f t="shared" ca="1" si="104"/>
        <v>0.37027777777777782</v>
      </c>
      <c r="BF63" s="9">
        <f ca="1">IF($AR63="","",RANK(BE63,BE$22:BE$81,1)+COUNTIF(BE$22:BE63,BE63)-1)</f>
        <v>20</v>
      </c>
    </row>
    <row r="64" spans="1:58" x14ac:dyDescent="0.4">
      <c r="A64" s="63" t="s">
        <v>650</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1">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1">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0.13500000000000001</v>
      </c>
      <c r="BB64" s="118">
        <f t="shared" ca="1" si="102"/>
        <v>0.44444444444444442</v>
      </c>
      <c r="BC64" s="118">
        <f t="shared" ca="1" si="103"/>
        <v>0.28972222222222221</v>
      </c>
      <c r="BD64" s="9">
        <f ca="1">IF($AR64="","",RANK(BC64,BC$22:BC$81,1)+COUNTIF(BC$22:BC64,BC64)-1)</f>
        <v>6</v>
      </c>
      <c r="BE64" s="118">
        <f t="shared" ca="1" si="104"/>
        <v>0.28972222222222221</v>
      </c>
      <c r="BF64" s="9">
        <f ca="1">IF($AR64="","",RANK(BE64,BE$22:BE$81,1)+COUNTIF(BE$22:BE64,BE64)-1)</f>
        <v>6</v>
      </c>
    </row>
    <row r="65" spans="1:58" x14ac:dyDescent="0.4">
      <c r="A65" s="63" t="s">
        <v>650</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1">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1">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0.28499999999999998</v>
      </c>
      <c r="BB65" s="118">
        <f t="shared" ca="1" si="102"/>
        <v>0.33333333333333337</v>
      </c>
      <c r="BC65" s="118">
        <f t="shared" ca="1" si="103"/>
        <v>0.3091666666666667</v>
      </c>
      <c r="BD65" s="9">
        <f ca="1">IF($AR65="","",RANK(BC65,BC$22:BC$81,1)+COUNTIF(BC$22:BC65,BC65)-1)</f>
        <v>11</v>
      </c>
      <c r="BE65" s="118">
        <f t="shared" ca="1" si="104"/>
        <v>0.3091666666666667</v>
      </c>
      <c r="BF65" s="9">
        <f ca="1">IF($AR65="","",RANK(BE65,BE$22:BE$81,1)+COUNTIF(BE$22:BE65,BE65)-1)</f>
        <v>11</v>
      </c>
    </row>
    <row r="66" spans="1:58" x14ac:dyDescent="0.4">
      <c r="A66" s="63" t="s">
        <v>650</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55</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1">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1">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55</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0.23499999999999999</v>
      </c>
      <c r="BB66" s="118">
        <f t="shared" ca="1" si="102"/>
        <v>0.33333333333333337</v>
      </c>
      <c r="BC66" s="118">
        <f t="shared" ca="1" si="103"/>
        <v>0.28416666666666668</v>
      </c>
      <c r="BD66" s="9">
        <f ca="1">IF($AR66="","",RANK(BC66,BC$22:BC$81,1)+COUNTIF(BC$22:BC66,BC66)-1)</f>
        <v>5</v>
      </c>
      <c r="BE66" s="118">
        <f t="shared" ca="1" si="104"/>
        <v>0.28416666666666668</v>
      </c>
      <c r="BF66" s="9">
        <f ca="1">IF($AR66="","",RANK(BE66,BE$22:BE$81,1)+COUNTIF(BE$22:BE66,BE66)-1)</f>
        <v>5</v>
      </c>
    </row>
    <row r="67" spans="1:58" x14ac:dyDescent="0.4">
      <c r="A67" s="63" t="s">
        <v>650</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80</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1">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1">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80</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0.36</v>
      </c>
      <c r="BB67" s="118">
        <f t="shared" ca="1" si="102"/>
        <v>0.22222222222222221</v>
      </c>
      <c r="BC67" s="118">
        <f t="shared" ca="1" si="103"/>
        <v>0.2911111111111111</v>
      </c>
      <c r="BD67" s="9">
        <f ca="1">IF($AR67="","",RANK(BC67,BC$22:BC$81,1)+COUNTIF(BC$22:BC67,BC67)-1)</f>
        <v>7</v>
      </c>
      <c r="BE67" s="118">
        <f t="shared" ca="1" si="104"/>
        <v>0.2911111111111111</v>
      </c>
      <c r="BF67" s="9">
        <f ca="1">IF($AR67="","",RANK(BE67,BE$22:BE$81,1)+COUNTIF(BE$22:BE67,BE67)-1)</f>
        <v>7</v>
      </c>
    </row>
    <row r="68" spans="1:58" x14ac:dyDescent="0.4">
      <c r="A68" s="63" t="s">
        <v>650</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74</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1">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1">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74</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0.42499999999999999</v>
      </c>
      <c r="BB68" s="118">
        <f t="shared" ca="1" si="102"/>
        <v>0.33333333333333337</v>
      </c>
      <c r="BC68" s="118">
        <f t="shared" ca="1" si="103"/>
        <v>0.37916666666666665</v>
      </c>
      <c r="BD68" s="9">
        <f ca="1">IF($AR68="","",RANK(BC68,BC$22:BC$81,1)+COUNTIF(BC$22:BC68,BC68)-1)</f>
        <v>22</v>
      </c>
      <c r="BE68" s="118">
        <f t="shared" ca="1" si="104"/>
        <v>0.37916666666666665</v>
      </c>
      <c r="BF68" s="9">
        <f ca="1">IF($AR68="","",RANK(BE68,BE$22:BE$81,1)+COUNTIF(BE$22:BE68,BE68)-1)</f>
        <v>22</v>
      </c>
    </row>
    <row r="69" spans="1:58" x14ac:dyDescent="0.4">
      <c r="A69" s="63" t="s">
        <v>650</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105</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1">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1">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105</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0.51</v>
      </c>
      <c r="BB69" s="118">
        <f t="shared" ca="1" si="102"/>
        <v>0.33333333333333337</v>
      </c>
      <c r="BC69" s="118">
        <f t="shared" ca="1" si="103"/>
        <v>0.42166666666666669</v>
      </c>
      <c r="BD69" s="9">
        <f ca="1">IF($AR69="","",RANK(BC69,BC$22:BC$81,1)+COUNTIF(BC$22:BC69,BC69)-1)</f>
        <v>28</v>
      </c>
      <c r="BE69" s="118">
        <f t="shared" ca="1" si="104"/>
        <v>0.42166666666666669</v>
      </c>
      <c r="BF69" s="9">
        <f ca="1">IF($AR69="","",RANK(BE69,BE$22:BE$81,1)+COUNTIF(BE$22:BE69,BE69)-1)</f>
        <v>28</v>
      </c>
    </row>
    <row r="70" spans="1:58" x14ac:dyDescent="0.4">
      <c r="A70" s="63" t="s">
        <v>650</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137</v>
      </c>
      <c r="Y70" s="9">
        <f ca="1">COUNTIFS(OFFSET(Data!$A$1,0,MATCH($W70&amp;" qualify",Data!$1:$1,0)-1,1000,1),1)</f>
        <v>8</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0.88888888888888884</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1">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1">
        <f t="array" aca="1" ref="AO70" ca="1">SUM(IF(OFFSET(Service_DB,,,,1)=AG70,IF(ISNUMBER(SEARCH(OFFSET(Service_DB,,1,,1),AN70)),OFFSET(Service_DB,,2,,1),0),0))</f>
        <v>0</v>
      </c>
      <c r="AP70" s="23" t="str">
        <f t="shared" ca="1" si="23"/>
        <v>AT&amp;T TV Now Xtra8124</v>
      </c>
      <c r="AQ70" s="23" t="str">
        <f t="shared" ca="1" si="24"/>
        <v>AT&amp;T TV Now Xtra8124</v>
      </c>
      <c r="AR70" s="9" t="str">
        <f ca="1">IF(AND(Y70=0,AA70=0),"",IF(A70="1a",W70,IF(AG70="","",IF(OR(ISNUMBER(MATCH(AP70,AP$21:AP69,0)),ISNUMBER(MATCH(AQ70,AP$21:AP69,0))),"",W70&amp;"/"&amp;AG70))))</f>
        <v>AT&amp;T TV Now Xtra</v>
      </c>
      <c r="AS70" s="9">
        <f t="shared" ca="1" si="94"/>
        <v>137</v>
      </c>
      <c r="AT70" s="9">
        <f t="shared" ca="1" si="95"/>
        <v>8</v>
      </c>
      <c r="AU70" s="14">
        <f t="shared" ca="1" si="96"/>
        <v>124</v>
      </c>
      <c r="AV70" s="23">
        <f t="shared" ca="1" si="97"/>
        <v>0.88888888888888884</v>
      </c>
      <c r="AW70" s="68">
        <f t="shared" ca="1" si="98"/>
        <v>15.5</v>
      </c>
      <c r="AX70" s="8">
        <f t="shared" ca="1" si="25"/>
        <v>0</v>
      </c>
      <c r="AY70" s="117">
        <f t="shared" ca="1" si="99"/>
        <v>116</v>
      </c>
      <c r="AZ70" s="118">
        <f t="shared" ca="1" si="100"/>
        <v>0.11111111111111116</v>
      </c>
      <c r="BA70" s="118">
        <f t="shared" ca="1" si="101"/>
        <v>0.57999999999999996</v>
      </c>
      <c r="BB70" s="118">
        <f t="shared" ca="1" si="102"/>
        <v>0.11111111111111116</v>
      </c>
      <c r="BC70" s="118">
        <f t="shared" ca="1" si="103"/>
        <v>0.34555555555555556</v>
      </c>
      <c r="BD70" s="9">
        <f ca="1">IF($AR70="","",RANK(BC70,BC$22:BC$81,1)+COUNTIF(BC$22:BC70,BC70)-1)</f>
        <v>14</v>
      </c>
      <c r="BE70" s="118">
        <f t="shared" ca="1" si="104"/>
        <v>0.34555555555555556</v>
      </c>
      <c r="BF70" s="9">
        <f ca="1">IF($AR70="","",RANK(BE70,BE$22:BE$81,1)+COUNTIF(BE$22:BE70,BE70)-1)</f>
        <v>14</v>
      </c>
    </row>
    <row r="71" spans="1:58" x14ac:dyDescent="0.4">
      <c r="A71" s="63" t="s">
        <v>650</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146</v>
      </c>
      <c r="Y71" s="9">
        <f ca="1">COUNTIFS(OFFSET(Data!$A$1,0,MATCH($W71&amp;" qualify",Data!$1:$1,0)-1,1000,1),1)</f>
        <v>9</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1</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1">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1">
        <f t="array" aca="1" ref="AO71" ca="1">SUM(IF(OFFSET(Service_DB,,,,1)=AG71,IF(ISNUMBER(SEARCH(OFFSET(Service_DB,,1,,1),AN71)),OFFSET(Service_DB,,2,,1),0),0))</f>
        <v>0</v>
      </c>
      <c r="AP71" s="23" t="str">
        <f t="shared" ca="1" si="23"/>
        <v>AT&amp;T TV Now Ultimate9135</v>
      </c>
      <c r="AQ71" s="23" t="str">
        <f t="shared" ca="1" si="24"/>
        <v>AT&amp;T TV Now Ultimate9135</v>
      </c>
      <c r="AR71" s="9" t="str">
        <f ca="1">IF(AND(Y71=0,AA71=0),"",IF(A71="1a",W71,IF(AG71="","",IF(OR(ISNUMBER(MATCH(AP71,AP$21:AP70,0)),ISNUMBER(MATCH(AQ71,AP$21:AP70,0))),"",W71&amp;"/"&amp;AG71))))</f>
        <v>AT&amp;T TV Now Ultimate</v>
      </c>
      <c r="AS71" s="9">
        <f t="shared" ca="1" si="94"/>
        <v>146</v>
      </c>
      <c r="AT71" s="9">
        <f t="shared" ca="1" si="95"/>
        <v>9</v>
      </c>
      <c r="AU71" s="14">
        <f t="shared" ca="1" si="96"/>
        <v>135</v>
      </c>
      <c r="AV71" s="23">
        <f t="shared" ca="1" si="97"/>
        <v>1</v>
      </c>
      <c r="AW71" s="68">
        <f t="shared" ca="1" si="98"/>
        <v>15</v>
      </c>
      <c r="AX71" s="8">
        <f t="shared" ca="1" si="25"/>
        <v>0</v>
      </c>
      <c r="AY71" s="117">
        <f t="shared" ca="1" si="99"/>
        <v>127</v>
      </c>
      <c r="AZ71" s="118">
        <f t="shared" ca="1" si="100"/>
        <v>0</v>
      </c>
      <c r="BA71" s="118">
        <f t="shared" ca="1" si="101"/>
        <v>0.63500000000000001</v>
      </c>
      <c r="BB71" s="118">
        <f t="shared" ca="1" si="102"/>
        <v>0</v>
      </c>
      <c r="BC71" s="118">
        <f t="shared" ca="1" si="103"/>
        <v>0.3175</v>
      </c>
      <c r="BD71" s="9">
        <f ca="1">IF($AR71="","",RANK(BC71,BC$22:BC$81,1)+COUNTIF(BC$22:BC71,BC71)-1)</f>
        <v>12</v>
      </c>
      <c r="BE71" s="118">
        <f t="shared" ca="1" si="104"/>
        <v>0.3175</v>
      </c>
      <c r="BF71" s="9">
        <f ca="1">IF($AR71="","",RANK(BE71,BE$22:BE$81,1)+COUNTIF(BE$22:BE71,BE71)-1)</f>
        <v>12</v>
      </c>
    </row>
    <row r="72" spans="1:58" x14ac:dyDescent="0.4">
      <c r="A72" s="63" t="s">
        <v>650</v>
      </c>
      <c r="B72" s="128" t="str">
        <f>Services!A12</f>
        <v>AT&amp;T TV Now Premier</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Premier</v>
      </c>
      <c r="X72" s="9">
        <f ca="1">COUNTIFS(OFFSET(Data!$A$1,0,MATCH(W72,Data!$1:$1,0)-1,1000,1),"Yes")</f>
        <v>160</v>
      </c>
      <c r="Y72" s="9">
        <f ca="1">COUNTIFS(OFFSET(Data!$A$1,0,MATCH($W72&amp;" qualify",Data!$1:$1,0)-1,1000,1),1)</f>
        <v>9</v>
      </c>
      <c r="Z72" s="14">
        <f t="shared" si="22"/>
        <v>183</v>
      </c>
      <c r="AA72" s="9">
        <f ca="1">IF(OR(A72="1a2a",AG72=""),COUNTIFS(OFFSET(Data!$A$1,0,MATCH(W72&amp;" qualify",Data!$1:$1,0)-1,1000,1),2),IF(A72="12aa",COUNTIFS(OFFSET(Data!$A$1,0,MATCH(W72&amp;" qualify",Data!$1:$1,0)-1,1000,1),2,OFFSET(Data!$A$1,0,MATCH(AG72&amp;" qualify",Data!$1:$1,0)-1,1000,1),"&lt;&gt;1"),""))</f>
        <v>0</v>
      </c>
      <c r="AB72" s="9">
        <f t="shared" ca="1" si="89"/>
        <v>0</v>
      </c>
      <c r="AC72" s="23">
        <f t="shared" ca="1" si="90"/>
        <v>1</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1">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1">
        <f t="array" aca="1" ref="AO72" ca="1">SUM(IF(OFFSET(Service_DB,,,,1)=AG72,IF(ISNUMBER(SEARCH(OFFSET(Service_DB,,1,,1),AN72)),OFFSET(Service_DB,,2,,1),0),0))</f>
        <v>0</v>
      </c>
      <c r="AP72" s="23" t="str">
        <f t="shared" ca="1" si="23"/>
        <v>AT&amp;T TV Now Premier9183</v>
      </c>
      <c r="AQ72" s="23" t="str">
        <f t="shared" ca="1" si="24"/>
        <v>AT&amp;T TV Now Premier9183</v>
      </c>
      <c r="AR72" s="9" t="str">
        <f ca="1">IF(AND(Y72=0,AA72=0),"",IF(A72="1a",W72,IF(AG72="","",IF(OR(ISNUMBER(MATCH(AP72,AP$21:AP71,0)),ISNUMBER(MATCH(AQ72,AP$21:AP71,0))),"",W72&amp;"/"&amp;AG72))))</f>
        <v>AT&amp;T TV Now Premier</v>
      </c>
      <c r="AS72" s="9">
        <f t="shared" ca="1" si="94"/>
        <v>160</v>
      </c>
      <c r="AT72" s="9">
        <f t="shared" ca="1" si="95"/>
        <v>9</v>
      </c>
      <c r="AU72" s="14">
        <f t="shared" ca="1" si="96"/>
        <v>183</v>
      </c>
      <c r="AV72" s="23">
        <f t="shared" ca="1" si="97"/>
        <v>1</v>
      </c>
      <c r="AW72" s="68">
        <f t="shared" ca="1" si="98"/>
        <v>20.333333333333332</v>
      </c>
      <c r="AX72" s="8">
        <f t="shared" ca="1" si="25"/>
        <v>0</v>
      </c>
      <c r="AY72" s="117">
        <f t="shared" ca="1" si="99"/>
        <v>175</v>
      </c>
      <c r="AZ72" s="118">
        <f t="shared" ca="1" si="100"/>
        <v>0</v>
      </c>
      <c r="BA72" s="118">
        <f t="shared" ca="1" si="101"/>
        <v>0.875</v>
      </c>
      <c r="BB72" s="118">
        <f t="shared" ca="1" si="102"/>
        <v>0</v>
      </c>
      <c r="BC72" s="118">
        <f t="shared" ca="1" si="103"/>
        <v>0.4375</v>
      </c>
      <c r="BD72" s="9">
        <f ca="1">IF($AR72="","",RANK(BC72,BC$22:BC$81,1)+COUNTIF(BC$22:BC72,BC72)-1)</f>
        <v>31</v>
      </c>
      <c r="BE72" s="118">
        <f t="shared" ca="1" si="104"/>
        <v>0.4375</v>
      </c>
      <c r="BF72" s="9">
        <f ca="1">IF($AR72="","",RANK(BE72,BE$22:BE$81,1)+COUNTIF(BE$22:BE72,BE72)-1)</f>
        <v>31</v>
      </c>
    </row>
    <row r="73" spans="1:58" x14ac:dyDescent="0.4">
      <c r="A73" s="63" t="s">
        <v>650</v>
      </c>
      <c r="B73" s="128" t="str">
        <f>Services!A13</f>
        <v>AT&amp;T TV Now Optimo Mas</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AT&amp;T TV Now Optimo Mas</v>
      </c>
      <c r="X73" s="9">
        <f ca="1">COUNTIFS(OFFSET(Data!$A$1,0,MATCH(W73,Data!$1:$1,0)-1,1000,1),"Yes")</f>
        <v>107</v>
      </c>
      <c r="Y73" s="9">
        <f ca="1">COUNTIFS(OFFSET(Data!$A$1,0,MATCH($W73&amp;" qualify",Data!$1:$1,0)-1,1000,1),1)</f>
        <v>7</v>
      </c>
      <c r="Z73" s="14">
        <f t="shared" si="22"/>
        <v>86</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1">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1">
        <f t="array" aca="1" ref="AO73" ca="1">SUM(IF(OFFSET(Service_DB,,,,1)=AG73,IF(ISNUMBER(SEARCH(OFFSET(Service_DB,,1,,1),AN73)),OFFSET(Service_DB,,2,,1),0),0))</f>
        <v>0</v>
      </c>
      <c r="AP73" s="23" t="str">
        <f t="shared" ca="1" si="23"/>
        <v>AT&amp;T TV Now Optimo Mas786</v>
      </c>
      <c r="AQ73" s="23" t="str">
        <f t="shared" ca="1" si="24"/>
        <v>AT&amp;T TV Now Optimo Mas786</v>
      </c>
      <c r="AR73" s="9" t="str">
        <f ca="1">IF(AND(Y73=0,AA73=0),"",IF(A73="1a",W73,IF(AG73="","",IF(OR(ISNUMBER(MATCH(AP73,AP$21:AP72,0)),ISNUMBER(MATCH(AQ73,AP$21:AP72,0))),"",W73&amp;"/"&amp;AG73))))</f>
        <v>AT&amp;T TV Now Optimo Mas</v>
      </c>
      <c r="AS73" s="9">
        <f t="shared" ca="1" si="94"/>
        <v>107</v>
      </c>
      <c r="AT73" s="9">
        <f t="shared" ca="1" si="95"/>
        <v>7</v>
      </c>
      <c r="AU73" s="14">
        <f t="shared" ca="1" si="96"/>
        <v>86</v>
      </c>
      <c r="AV73" s="23">
        <f t="shared" ca="1" si="97"/>
        <v>0.77777777777777779</v>
      </c>
      <c r="AW73" s="68">
        <f t="shared" ca="1" si="98"/>
        <v>12.285714285714286</v>
      </c>
      <c r="AX73" s="8">
        <f t="shared" ca="1" si="25"/>
        <v>0</v>
      </c>
      <c r="AY73" s="117">
        <f t="shared" ca="1" si="99"/>
        <v>78</v>
      </c>
      <c r="AZ73" s="118">
        <f t="shared" ca="1" si="100"/>
        <v>0.22222222222222221</v>
      </c>
      <c r="BA73" s="118">
        <f t="shared" ca="1" si="101"/>
        <v>0.39</v>
      </c>
      <c r="BB73" s="118">
        <f t="shared" ca="1" si="102"/>
        <v>0.22222222222222221</v>
      </c>
      <c r="BC73" s="118">
        <f t="shared" ca="1" si="103"/>
        <v>0.30611111111111111</v>
      </c>
      <c r="BD73" s="9">
        <f ca="1">IF($AR73="","",RANK(BC73,BC$22:BC$81,1)+COUNTIF(BC$22:BC73,BC73)-1)</f>
        <v>10</v>
      </c>
      <c r="BE73" s="118">
        <f t="shared" ca="1" si="104"/>
        <v>0.30611111111111111</v>
      </c>
      <c r="BF73" s="9">
        <f ca="1">IF($AR73="","",RANK(BE73,BE$22:BE$81,1)+COUNTIF(BE$22:BE73,BE73)-1)</f>
        <v>10</v>
      </c>
    </row>
    <row r="74" spans="1:58" x14ac:dyDescent="0.4">
      <c r="A74" s="63" t="s">
        <v>650</v>
      </c>
      <c r="B74" s="128" t="str">
        <f>Services!A14</f>
        <v>YouTube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YouTube TV</v>
      </c>
      <c r="X74" s="9">
        <f ca="1">COUNTIFS(OFFSET(Data!$A$1,0,MATCH(W74,Data!$1:$1,0)-1,1000,1),"Yes")</f>
        <v>98</v>
      </c>
      <c r="Y74" s="9">
        <f ca="1">COUNTIFS(OFFSET(Data!$A$1,0,MATCH($W74&amp;" qualify",Data!$1:$1,0)-1,1000,1),1)</f>
        <v>5</v>
      </c>
      <c r="Z74" s="14">
        <f t="shared" si="22"/>
        <v>65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0.55555555555555558</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1">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1">
        <f t="array" aca="1" ref="AO74" ca="1">SUM(IF(OFFSET(Service_DB,,,,1)=AG74,IF(ISNUMBER(SEARCH(OFFSET(Service_DB,,1,,1),AN74)),OFFSET(Service_DB,,2,,1),0),0))</f>
        <v>0</v>
      </c>
      <c r="AP74" s="23" t="str">
        <f t="shared" ca="1" si="23"/>
        <v>YouTube TV565</v>
      </c>
      <c r="AQ74" s="23" t="str">
        <f t="shared" ca="1" si="24"/>
        <v>YouTube TV565</v>
      </c>
      <c r="AR74" s="9" t="str">
        <f ca="1">IF(AND(Y74=0,AA74=0),"",IF(A74="1a",W74,IF(AG74="","",IF(OR(ISNUMBER(MATCH(AP74,AP$21:AP73,0)),ISNUMBER(MATCH(AQ74,AP$21:AP73,0))),"",W74&amp;"/"&amp;AG74))))</f>
        <v>YouTube TV</v>
      </c>
      <c r="AS74" s="9">
        <f t="shared" ca="1" si="94"/>
        <v>98</v>
      </c>
      <c r="AT74" s="9">
        <f t="shared" ca="1" si="95"/>
        <v>5</v>
      </c>
      <c r="AU74" s="14">
        <f t="shared" ca="1" si="96"/>
        <v>65</v>
      </c>
      <c r="AV74" s="23">
        <f t="shared" ca="1" si="97"/>
        <v>0.55555555555555558</v>
      </c>
      <c r="AW74" s="68">
        <f t="shared" ca="1" si="98"/>
        <v>13</v>
      </c>
      <c r="AX74" s="8">
        <f t="shared" ca="1" si="25"/>
        <v>0</v>
      </c>
      <c r="AY74" s="117">
        <f t="shared" ca="1" si="99"/>
        <v>57</v>
      </c>
      <c r="AZ74" s="118">
        <f t="shared" ca="1" si="100"/>
        <v>0.44444444444444442</v>
      </c>
      <c r="BA74" s="118">
        <f t="shared" ca="1" si="101"/>
        <v>0.28499999999999998</v>
      </c>
      <c r="BB74" s="118">
        <f t="shared" ca="1" si="102"/>
        <v>0.44444444444444442</v>
      </c>
      <c r="BC74" s="118">
        <f t="shared" ca="1" si="103"/>
        <v>0.36472222222222217</v>
      </c>
      <c r="BD74" s="9">
        <f ca="1">IF($AR74="","",RANK(BC74,BC$22:BC$81,1)+COUNTIF(BC$22:BC74,BC74)-1)</f>
        <v>18</v>
      </c>
      <c r="BE74" s="118">
        <f t="shared" ca="1" si="104"/>
        <v>0.36472222222222217</v>
      </c>
      <c r="BF74" s="9">
        <f ca="1">IF($AR74="","",RANK(BE74,BE$22:BE$81,1)+COUNTIF(BE$22:BE74,BE74)-1)</f>
        <v>18</v>
      </c>
    </row>
    <row r="75" spans="1:58" x14ac:dyDescent="0.4">
      <c r="A75" s="63" t="s">
        <v>650</v>
      </c>
      <c r="B75" s="128" t="str">
        <f>Services!A15</f>
        <v>Hulu with Live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Hulu with Live TV</v>
      </c>
      <c r="X75" s="9">
        <f ca="1">COUNTIFS(OFFSET(Data!$A$1,0,MATCH(W75,Data!$1:$1,0)-1,1000,1),"Yes")</f>
        <v>69</v>
      </c>
      <c r="Y75" s="9">
        <f ca="1">COUNTIFS(OFFSET(Data!$A$1,0,MATCH($W75&amp;" qualify",Data!$1:$1,0)-1,1000,1),1)</f>
        <v>7</v>
      </c>
      <c r="Z75" s="14">
        <f t="shared" si="22"/>
        <v>55</v>
      </c>
      <c r="AA75" s="9">
        <f ca="1">IF(OR(A75="1a2a",AG75=""),COUNTIFS(OFFSET(Data!$A$1,0,MATCH(W75&amp;" qualify",Data!$1:$1,0)-1,1000,1),2),IF(A75="12aa",COUNTIFS(OFFSET(Data!$A$1,0,MATCH(W75&amp;" qualify",Data!$1:$1,0)-1,1000,1),2,OFFSET(Data!$A$1,0,MATCH(AG75&amp;" qualify",Data!$1:$1,0)-1,1000,1),"&lt;&gt;1"),""))</f>
        <v>0</v>
      </c>
      <c r="AB75" s="9">
        <f t="shared" ca="1" si="89"/>
        <v>0</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
      </c>
      <c r="AE75" s="161">
        <f t="array" aca="1" ref="AE75" ca="1">SUM(IF(OFFSET(Service_DB,,,,1)=W75,IF(ISNUMBER(SEARCH(OFFSET(Service_DB,,1,,1),AD75)),OFFSET(Service_DB,,2,,1),0),0))</f>
        <v>0</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1">
        <f t="array" aca="1" ref="AO75" ca="1">SUM(IF(OFFSET(Service_DB,,,,1)=AG75,IF(ISNUMBER(SEARCH(OFFSET(Service_DB,,1,,1),AN75)),OFFSET(Service_DB,,2,,1),0),0))</f>
        <v>0</v>
      </c>
      <c r="AP75" s="23" t="str">
        <f t="shared" ca="1" si="23"/>
        <v>Hulu with Live TV755</v>
      </c>
      <c r="AQ75" s="23" t="str">
        <f t="shared" ca="1" si="24"/>
        <v>Hulu with Live TV755</v>
      </c>
      <c r="AR75" s="9" t="str">
        <f ca="1">IF(AND(Y75=0,AA75=0),"",IF(A75="1a",W75,IF(AG75="","",IF(OR(ISNUMBER(MATCH(AP75,AP$21:AP74,0)),ISNUMBER(MATCH(AQ75,AP$21:AP74,0))),"",W75&amp;"/"&amp;AG75))))</f>
        <v>Hulu with Live TV</v>
      </c>
      <c r="AS75" s="9">
        <f t="shared" ca="1" si="94"/>
        <v>69</v>
      </c>
      <c r="AT75" s="9">
        <f t="shared" ca="1" si="95"/>
        <v>7</v>
      </c>
      <c r="AU75" s="14">
        <f t="shared" ca="1" si="96"/>
        <v>55</v>
      </c>
      <c r="AV75" s="23">
        <f t="shared" ca="1" si="97"/>
        <v>0.77777777777777779</v>
      </c>
      <c r="AW75" s="68">
        <f t="shared" ca="1" si="98"/>
        <v>7.8571428571428568</v>
      </c>
      <c r="AX75" s="8">
        <f t="shared" ca="1" si="25"/>
        <v>0</v>
      </c>
      <c r="AY75" s="117">
        <f t="shared" ca="1" si="99"/>
        <v>47</v>
      </c>
      <c r="AZ75" s="118">
        <f t="shared" ca="1" si="100"/>
        <v>0.22222222222222221</v>
      </c>
      <c r="BA75" s="118">
        <f t="shared" ca="1" si="101"/>
        <v>0.23499999999999999</v>
      </c>
      <c r="BB75" s="118">
        <f t="shared" ca="1" si="102"/>
        <v>0.22222222222222221</v>
      </c>
      <c r="BC75" s="118">
        <f t="shared" ca="1" si="103"/>
        <v>0.2286111111111111</v>
      </c>
      <c r="BD75" s="9">
        <f ca="1">IF($AR75="","",RANK(BC75,BC$22:BC$81,1)+COUNTIF(BC$22:BC75,BC75)-1)</f>
        <v>3</v>
      </c>
      <c r="BE75" s="118">
        <f t="shared" ca="1" si="104"/>
        <v>0.2286111111111111</v>
      </c>
      <c r="BF75" s="9">
        <f ca="1">IF($AR75="","",RANK(BE75,BE$22:BE$81,1)+COUNTIF(BE$22:BE75,BE75)-1)</f>
        <v>3</v>
      </c>
    </row>
    <row r="76" spans="1:58" x14ac:dyDescent="0.4">
      <c r="A76" s="63" t="s">
        <v>650</v>
      </c>
      <c r="B76" s="128" t="str">
        <f>Services!A16</f>
        <v>Fubo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Fubo TV</v>
      </c>
      <c r="X76" s="9">
        <f ca="1">COUNTIFS(OFFSET(Data!$A$1,0,MATCH(W76,Data!$1:$1,0)-1,1000,1),"Yes")</f>
        <v>105</v>
      </c>
      <c r="Y76" s="9">
        <f ca="1">COUNTIFS(OFFSET(Data!$A$1,0,MATCH($W76&amp;" qualify",Data!$1:$1,0)-1,1000,1),1)</f>
        <v>5</v>
      </c>
      <c r="Z76" s="14">
        <f t="shared" si="22"/>
        <v>60</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0.55555555555555558</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1">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1">
        <f t="array" aca="1" ref="AO76" ca="1">SUM(IF(OFFSET(Service_DB,,,,1)=AG76,IF(ISNUMBER(SEARCH(OFFSET(Service_DB,,1,,1),AN76)),OFFSET(Service_DB,,2,,1),0),0))</f>
        <v>0</v>
      </c>
      <c r="AP76" s="23" t="str">
        <f t="shared" ca="1" si="23"/>
        <v>Fubo TV560</v>
      </c>
      <c r="AQ76" s="23" t="str">
        <f t="shared" ca="1" si="24"/>
        <v>Fubo TV560</v>
      </c>
      <c r="AR76" s="9" t="str">
        <f ca="1">IF(AND(Y76=0,AA76=0),"",IF(A76="1a",W76,IF(AG76="","",IF(OR(ISNUMBER(MATCH(AP76,AP$21:AP75,0)),ISNUMBER(MATCH(AQ76,AP$21:AP75,0))),"",W76&amp;"/"&amp;AG76))))</f>
        <v>Fubo TV</v>
      </c>
      <c r="AS76" s="9">
        <f t="shared" ca="1" si="94"/>
        <v>105</v>
      </c>
      <c r="AT76" s="9">
        <f t="shared" ca="1" si="95"/>
        <v>5</v>
      </c>
      <c r="AU76" s="14">
        <f t="shared" ca="1" si="96"/>
        <v>60</v>
      </c>
      <c r="AV76" s="23">
        <f t="shared" ca="1" si="97"/>
        <v>0.55555555555555558</v>
      </c>
      <c r="AW76" s="68">
        <f t="shared" ca="1" si="98"/>
        <v>12</v>
      </c>
      <c r="AX76" s="8">
        <f t="shared" ca="1" si="25"/>
        <v>0</v>
      </c>
      <c r="AY76" s="117">
        <f t="shared" ca="1" si="99"/>
        <v>52</v>
      </c>
      <c r="AZ76" s="118">
        <f t="shared" ca="1" si="100"/>
        <v>0.44444444444444442</v>
      </c>
      <c r="BA76" s="118">
        <f t="shared" ca="1" si="101"/>
        <v>0.26</v>
      </c>
      <c r="BB76" s="118">
        <f t="shared" ca="1" si="102"/>
        <v>0.44444444444444442</v>
      </c>
      <c r="BC76" s="118">
        <f t="shared" ca="1" si="103"/>
        <v>0.35222222222222221</v>
      </c>
      <c r="BD76" s="9">
        <f ca="1">IF($AR76="","",RANK(BC76,BC$22:BC$81,1)+COUNTIF(BC$22:BC76,BC76)-1)</f>
        <v>15</v>
      </c>
      <c r="BE76" s="118">
        <f t="shared" ca="1" si="104"/>
        <v>0.35222222222222221</v>
      </c>
      <c r="BF76" s="9">
        <f ca="1">IF($AR76="","",RANK(BE76,BE$22:BE$81,1)+COUNTIF(BE$22:BE76,BE76)-1)</f>
        <v>15</v>
      </c>
    </row>
    <row r="77" spans="1:58" x14ac:dyDescent="0.4">
      <c r="A77" s="63" t="s">
        <v>650</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8</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1">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1">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650</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1">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1">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32</v>
      </c>
      <c r="BE78" s="118">
        <f t="shared" ref="BE78:BE80" ca="1" si="144">IF($AR78="","",(BA78*(price_weight_used/100))+(BB78*(100-price_weight_used)/100))</f>
        <v>0.44444444444444442</v>
      </c>
      <c r="BF78" s="9">
        <f ca="1">IF($AR78="","",RANK(BE78,BE$22:BE$81,1)+COUNTIF(BE$22:BE78,BE78)-1)</f>
        <v>32</v>
      </c>
    </row>
    <row r="79" spans="1:58" x14ac:dyDescent="0.4">
      <c r="A79" s="63" t="s">
        <v>650</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1">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1">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v>
      </c>
      <c r="BB79" s="118">
        <f t="shared" ca="1" si="142"/>
        <v>0.44444444444444442</v>
      </c>
      <c r="BC79" s="118">
        <f t="shared" ca="1" si="143"/>
        <v>0.30222222222222223</v>
      </c>
      <c r="BD79" s="9">
        <f ca="1">IF($AR79="","",RANK(BC79,BC$22:BC$81,1)+COUNTIF(BC$22:BC79,BC79)-1)</f>
        <v>9</v>
      </c>
      <c r="BE79" s="118">
        <f t="shared" ca="1" si="144"/>
        <v>0.30222222222222223</v>
      </c>
      <c r="BF79" s="9">
        <f ca="1">IF($AR79="","",RANK(BE79,BE$22:BE$81,1)+COUNTIF(BE$22:BE79,BE79)-1)</f>
        <v>9</v>
      </c>
    </row>
    <row r="80" spans="1:58" x14ac:dyDescent="0.4">
      <c r="A80" s="63" t="s">
        <v>650</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13</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1">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1">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650</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1">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1">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3.5000000000000003E-2</v>
      </c>
      <c r="BB81" s="118">
        <f t="shared" ca="1" si="102"/>
        <v>0.77777777777777779</v>
      </c>
      <c r="BC81" s="118">
        <f t="shared" ca="1" si="103"/>
        <v>0.40638888888888891</v>
      </c>
      <c r="BD81" s="9">
        <f ca="1">IF($AR81="","",RANK(BC81,BC$22:BC$81,1)+COUNTIF(BC$22:BC81,BC81)-1)</f>
        <v>26</v>
      </c>
      <c r="BE81" s="118">
        <f t="shared" ca="1" si="104"/>
        <v>0.40638888888888897</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7"/>
  <sheetViews>
    <sheetView zoomScale="90" zoomScaleNormal="90" workbookViewId="0"/>
  </sheetViews>
  <sheetFormatPr defaultRowHeight="12.9" x14ac:dyDescent="0.35"/>
  <cols>
    <col min="1" max="1" width="22.23046875" style="26" customWidth="1"/>
    <col min="2" max="2" width="17.69140625" style="26" customWidth="1"/>
    <col min="3" max="3" width="7.69140625" style="18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7"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458</v>
      </c>
      <c r="B1" s="106" t="s">
        <v>384</v>
      </c>
      <c r="C1" s="184" t="s">
        <v>177</v>
      </c>
      <c r="D1" s="125" t="s">
        <v>460</v>
      </c>
      <c r="E1" s="106" t="s">
        <v>389</v>
      </c>
      <c r="F1" s="106" t="s">
        <v>383</v>
      </c>
      <c r="G1" s="106" t="s">
        <v>588</v>
      </c>
      <c r="H1" s="25" t="s">
        <v>224</v>
      </c>
      <c r="I1" s="175" t="s">
        <v>760</v>
      </c>
      <c r="K1" s="70" t="s">
        <v>459</v>
      </c>
      <c r="L1" s="25" t="s">
        <v>86</v>
      </c>
      <c r="N1" s="39"/>
    </row>
    <row r="2" spans="1:15" ht="13.3" thickBot="1" x14ac:dyDescent="0.4">
      <c r="A2" s="71" t="str">
        <f>Services!A2</f>
        <v>Philo</v>
      </c>
      <c r="B2" s="28" t="s">
        <v>1</v>
      </c>
      <c r="C2" s="108">
        <f>Services!C2</f>
        <v>20</v>
      </c>
      <c r="D2" s="126" t="s">
        <v>381</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6">
        <f ca="1">COUNTIF(OFFSET(Data!$A$1,0,MATCH(A2,Data!$1:$1,0)-1,1000,1),B2)</f>
        <v>62</v>
      </c>
      <c r="J2" s="29"/>
      <c r="K2" s="28" t="s">
        <v>382</v>
      </c>
      <c r="L2" s="57">
        <f>SUMIF(D$2:D$126,"x",C$2:C$126)</f>
        <v>85</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6">
        <f ca="1">COUNTIF(OFFSET(Data!$A$1,0,MATCH(A3,Data!$1:$1,0)-1,1000,1),B3)</f>
        <v>32</v>
      </c>
      <c r="K3" s="28" t="s">
        <v>389</v>
      </c>
      <c r="L3" s="115">
        <f ca="1">SUMIF(Data!D:D,1)</f>
        <v>9</v>
      </c>
      <c r="M3" s="35" t="s">
        <v>388</v>
      </c>
      <c r="N3" s="36">
        <f>COUNTA(Data!A:A,1)</f>
        <v>464</v>
      </c>
      <c r="O3" s="26" t="s">
        <v>390</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6">
        <f ca="1">COUNTIF(OFFSET(Data!$A$1,0,MATCH(A4,Data!$1:$1,0)-1,1000,1),B4)</f>
        <v>46</v>
      </c>
      <c r="K4" s="28" t="s">
        <v>399</v>
      </c>
      <c r="L4" s="58">
        <f ca="1">SUMIF(Data!AS:AS,1)</f>
        <v>7</v>
      </c>
      <c r="M4" s="35" t="s">
        <v>388</v>
      </c>
      <c r="N4" s="115">
        <f ca="1">COUNTIFS(Data!D:D,1)</f>
        <v>9</v>
      </c>
      <c r="O4" s="26" t="s">
        <v>391</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6">
        <f ca="1">COUNTIF(OFFSET(Data!$A$1,0,MATCH(A5,Data!$1:$1,0)-1,1000,1),B5)</f>
        <v>52</v>
      </c>
      <c r="K5" s="28" t="s">
        <v>474</v>
      </c>
      <c r="L5" s="59">
        <f ca="1">IF(N4=0,0,L4/N4)</f>
        <v>0.77777777777777779</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6">
        <f ca="1">COUNTIF(OFFSET(Data!$A$1,0,MATCH(A6,Data!$1:$1,0)-1,1000,1),B6)</f>
        <v>55</v>
      </c>
      <c r="K6" s="28" t="s">
        <v>386</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6">
        <f ca="1">COUNTIF(OFFSET(Data!$A$1,0,MATCH(A7,Data!$1:$1,0)-1,1000,1),B7)</f>
        <v>80</v>
      </c>
      <c r="K7" s="28" t="s">
        <v>387</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6">
        <f ca="1">COUNTIF(OFFSET(Data!$A$1,0,MATCH(A8,Data!$1:$1,0)-1,1000,1),B8)</f>
        <v>74</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6">
        <f ca="1">COUNTIF(OFFSET(Data!$A$1,0,MATCH(A9,Data!$1:$1,0)-1,1000,1),B9)</f>
        <v>105</v>
      </c>
      <c r="K9" s="189" t="s">
        <v>445</v>
      </c>
      <c r="L9" s="190"/>
      <c r="M9" s="190"/>
    </row>
    <row r="10" spans="1:15" ht="13.3" thickBot="1" x14ac:dyDescent="0.4">
      <c r="A10" s="71" t="str">
        <f>Services!A10</f>
        <v>AT&amp;T TV Now Xtra</v>
      </c>
      <c r="B10" s="28" t="s">
        <v>1</v>
      </c>
      <c r="C10" s="108">
        <f>Services!C10</f>
        <v>124</v>
      </c>
      <c r="D10" s="126"/>
      <c r="E10" s="124">
        <f ca="1">COUNTIFS(Data!$D$1:$D$1000,1,OFFSET(Data!$A$1,0,MATCH($A10,Data!$1:$1,0)-1,1000,1),B10)</f>
        <v>8</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15.5</v>
      </c>
      <c r="H10" s="28" t="str">
        <f t="shared" si="1"/>
        <v>AT&amp;T TV Now XtraYes</v>
      </c>
      <c r="I10" s="176">
        <f ca="1">COUNTIF(OFFSET(Data!$A$1,0,MATCH(A10,Data!$1:$1,0)-1,1000,1),B10)</f>
        <v>137</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9</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15</v>
      </c>
      <c r="H11" s="28" t="str">
        <f t="shared" si="1"/>
        <v>AT&amp;T TV Now UltimateYes</v>
      </c>
      <c r="I11" s="176">
        <f ca="1">COUNTIF(OFFSET(Data!$A$1,0,MATCH(A11,Data!$1:$1,0)-1,1000,1),B11)</f>
        <v>146</v>
      </c>
      <c r="K11" s="26" t="str">
        <f ca="1">Analysis!D18</f>
        <v>(#2) Hulu with Live TV with (+0 Add-Ons) / Vidgo (+0 Add-Ons)  [%100 of marked] for $95</v>
      </c>
    </row>
    <row r="12" spans="1:15" ht="13.3" thickBot="1" x14ac:dyDescent="0.4">
      <c r="A12" s="71" t="str">
        <f>Services!A12</f>
        <v>AT&amp;T TV Now Premier</v>
      </c>
      <c r="B12" s="28" t="s">
        <v>1</v>
      </c>
      <c r="C12" s="108">
        <f>Services!C12</f>
        <v>183</v>
      </c>
      <c r="D12" s="126"/>
      <c r="E12" s="124">
        <f ca="1">COUNTIFS(Data!$D$1:$D$1000,1,OFFSET(Data!$A$1,0,MATCH($A12,Data!$1:$1,0)-1,1000,1),B12)</f>
        <v>9</v>
      </c>
      <c r="F12" s="37" t="str">
        <f ca="1">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20.333333333333332</v>
      </c>
      <c r="H12" s="28" t="str">
        <f t="shared" si="1"/>
        <v>AT&amp;T TV Now PremierYes</v>
      </c>
      <c r="I12" s="176">
        <f ca="1">COUNTIF(OFFSET(Data!$A$1,0,MATCH(A12,Data!$1:$1,0)-1,1000,1),B12)</f>
        <v>160</v>
      </c>
      <c r="K12" s="26" t="str">
        <f ca="1">Analysis!E18</f>
        <v>(#3) Hulu with Live TV by itself (+0 Add-Ons) [%78 of marked] for $55</v>
      </c>
    </row>
    <row r="13" spans="1:15" ht="13.3" thickBot="1" x14ac:dyDescent="0.4">
      <c r="A13" s="71" t="str">
        <f>Services!A13</f>
        <v>AT&amp;T TV Now Optimo Mas</v>
      </c>
      <c r="B13" s="28" t="s">
        <v>1</v>
      </c>
      <c r="C13" s="108">
        <f>Services!C13</f>
        <v>86</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12.285714285714286</v>
      </c>
      <c r="H13" s="28" t="str">
        <f t="shared" si="1"/>
        <v>AT&amp;T TV Now Optimo MasYes</v>
      </c>
      <c r="I13" s="176">
        <f ca="1">COUNTIF(OFFSET(Data!$A$1,0,MATCH(A13,Data!$1:$1,0)-1,1000,1),B13)</f>
        <v>107</v>
      </c>
    </row>
    <row r="14" spans="1:15" ht="13.3" thickBot="1" x14ac:dyDescent="0.4">
      <c r="A14" s="71" t="str">
        <f>Services!A14</f>
        <v>YouTube TV</v>
      </c>
      <c r="B14" s="28" t="s">
        <v>1</v>
      </c>
      <c r="C14" s="108">
        <f>Services!C14</f>
        <v>65</v>
      </c>
      <c r="D14" s="126" t="s">
        <v>381</v>
      </c>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13</v>
      </c>
      <c r="H14" s="28" t="str">
        <f t="shared" si="1"/>
        <v>YouTube TVYesx</v>
      </c>
      <c r="I14" s="176">
        <f ca="1">COUNTIF(OFFSET(Data!$A$1,0,MATCH(A14,Data!$1:$1,0)-1,1000,1),B14)</f>
        <v>98</v>
      </c>
    </row>
    <row r="15" spans="1:15" ht="13.3" thickBot="1" x14ac:dyDescent="0.4">
      <c r="A15" s="71" t="str">
        <f>Services!A15</f>
        <v>Hulu with Live TV</v>
      </c>
      <c r="B15" s="28" t="s">
        <v>1</v>
      </c>
      <c r="C15" s="108">
        <f>Services!C15</f>
        <v>55</v>
      </c>
      <c r="D15" s="126"/>
      <c r="E15" s="124">
        <f ca="1">COUNTIFS(Data!$D$1:$D$1000,1,OFFSET(Data!$A$1,0,MATCH($A15,Data!$1:$1,0)-1,1000,1),B15)</f>
        <v>7</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7.8571428571428568</v>
      </c>
      <c r="H15" s="28" t="str">
        <f t="shared" si="1"/>
        <v>Hulu with Live TVYes</v>
      </c>
      <c r="I15" s="176">
        <f ca="1">COUNTIF(OFFSET(Data!$A$1,0,MATCH(A15,Data!$1:$1,0)-1,1000,1),B15)</f>
        <v>69</v>
      </c>
    </row>
    <row r="16" spans="1:15" ht="13.3" thickBot="1" x14ac:dyDescent="0.4">
      <c r="A16" s="71" t="str">
        <f>Services!A16</f>
        <v>Fubo TV</v>
      </c>
      <c r="B16" s="28" t="s">
        <v>1</v>
      </c>
      <c r="C16" s="108">
        <f>Services!C16</f>
        <v>60</v>
      </c>
      <c r="D16" s="126"/>
      <c r="E16" s="124">
        <f ca="1">COUNTIFS(Data!$D$1:$D$1000,1,OFFSET(Data!$A$1,0,MATCH($A16,Data!$1:$1,0)-1,1000,1),B16)</f>
        <v>5</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12</v>
      </c>
      <c r="H16" s="28" t="str">
        <f t="shared" si="1"/>
        <v>Fubo TVYes</v>
      </c>
      <c r="I16" s="176">
        <f ca="1">COUNTIF(OFFSET(Data!$A$1,0,MATCH(A16,Data!$1:$1,0)-1,1000,1),B16)</f>
        <v>105</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6">
        <f ca="1">COUNTIF(OFFSET(Data!$A$1,0,MATCH(A17,Data!$1:$1,0)-1,1000,1),B17)</f>
        <v>8</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6">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6">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6">
        <f ca="1">COUNTIF(OFFSET(Data!$A$1,0,MATCH(A20,Data!$1:$1,0)-1,1000,1),B20)</f>
        <v>13</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6">
        <f ca="1">COUNTIF(OFFSET(Data!$A$1,0,MATCH(A21,Data!$1:$1,0)-1,1000,1),B21)</f>
        <v>60</v>
      </c>
      <c r="L21" s="26"/>
    </row>
    <row r="22" spans="1:31" ht="26.15" thickBot="1" x14ac:dyDescent="0.4">
      <c r="A22" s="32" t="s">
        <v>422</v>
      </c>
      <c r="B22" s="31"/>
      <c r="C22" s="185"/>
      <c r="D22" s="127"/>
      <c r="E22" s="31"/>
      <c r="F22" s="36"/>
      <c r="G22" s="36"/>
      <c r="H22" s="31"/>
      <c r="I22" s="176" t="s">
        <v>227</v>
      </c>
      <c r="J22" s="33"/>
      <c r="K22" s="34" t="s">
        <v>668</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718</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7" ca="1" si="2">IF(E23=0,"",C23/E23)</f>
        <v/>
      </c>
      <c r="H23" s="28" t="str">
        <f t="shared" ref="H23:H97" si="3">A23&amp;B23&amp;D23</f>
        <v>AT&amp;T TV Now ChoiceCinemax</v>
      </c>
      <c r="I23" s="176">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718</v>
      </c>
      <c r="B24" s="72" t="s">
        <v>467</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6">
        <f ca="1">COUNTIF(OFFSET(Data!$A$1,0,MATCH(A24,Data!$1:$1,0)-1,1000,1),B24)</f>
        <v>5</v>
      </c>
      <c r="K24" s="26" t="str">
        <f t="shared" ref="K24:K99"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718</v>
      </c>
      <c r="B25" s="72" t="s">
        <v>188</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6">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718</v>
      </c>
      <c r="B26" s="72" t="s">
        <v>271</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6">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718</v>
      </c>
      <c r="B27" s="72" t="s">
        <v>936</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ref="G27" ca="1" si="6">IF(E27=0,"",C27/E27)</f>
        <v/>
      </c>
      <c r="H27" s="28" t="str">
        <f t="shared" ref="H27" si="7">A27&amp;B27&amp;D27</f>
        <v>AT&amp;T TV Now ChoiceHBO Max</v>
      </c>
      <c r="I27" s="176">
        <f ca="1">COUNTIF(OFFSET(Data!$A$1,0,MATCH(A27,Data!$1:$1,0)-1,1000,1),B27)</f>
        <v>5</v>
      </c>
      <c r="K27" s="26" t="str">
        <f t="shared" ref="K27" si="8">A27&amp;"/"&amp;B27</f>
        <v>AT&amp;T TV Now Choice/HBO Max</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718</v>
      </c>
      <c r="B28" s="72" t="s">
        <v>900</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6">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718</v>
      </c>
      <c r="B29" s="72" t="s">
        <v>157</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6">
        <f ca="1">COUNTIF(OFFSET(Data!$A$1,0,MATCH(A29,Data!$1:$1,0)-1,1000,1),B29)</f>
        <v>1</v>
      </c>
      <c r="K29" s="26" t="str">
        <f t="shared" ref="K29" si="9">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718</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6">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718</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6">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717</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6">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717</v>
      </c>
      <c r="B33" s="72" t="s">
        <v>467</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6">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717</v>
      </c>
      <c r="B34" s="72" t="s">
        <v>188</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6">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717</v>
      </c>
      <c r="B35" s="72" t="s">
        <v>271</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6">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717</v>
      </c>
      <c r="B36" s="72" t="s">
        <v>936</v>
      </c>
      <c r="C36" s="108">
        <v>15</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10">IF(E36=0,"",C36/E36)</f>
        <v/>
      </c>
      <c r="H36" s="28" t="str">
        <f t="shared" ref="H36" si="11">A36&amp;B36&amp;D36</f>
        <v>AT&amp;T TV Now EntertainmentHBO Max</v>
      </c>
      <c r="I36" s="176">
        <f ca="1">COUNTIF(OFFSET(Data!$A$1,0,MATCH(A36,Data!$1:$1,0)-1,1000,1),B36)</f>
        <v>5</v>
      </c>
      <c r="K36" s="26" t="str">
        <f t="shared" ref="K36" si="12">A36&amp;"/"&amp;B36</f>
        <v>AT&amp;T TV Now Entertainment/HBO Max</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717</v>
      </c>
      <c r="B37" s="72" t="s">
        <v>900</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6">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717</v>
      </c>
      <c r="B38" s="72" t="s">
        <v>157</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6">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717</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6">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717</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6">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716</v>
      </c>
      <c r="B41" s="72" t="s">
        <v>467</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6">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716</v>
      </c>
      <c r="B42" s="72" t="s">
        <v>188</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6">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716</v>
      </c>
      <c r="B43" s="72" t="s">
        <v>271</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6">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716</v>
      </c>
      <c r="B44" s="72" t="s">
        <v>900</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6">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716</v>
      </c>
      <c r="B45" s="72" t="s">
        <v>157</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6">
        <f ca="1">COUNTIF(OFFSET(Data!$A$1,0,MATCH(A45,Data!$1:$1,0)-1,1000,1),B45)</f>
        <v>1</v>
      </c>
      <c r="K45" s="26" t="str">
        <f t="shared" ref="K45" si="13">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716</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6">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716</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6">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721</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6">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721</v>
      </c>
      <c r="B49" s="72" t="s">
        <v>467</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6">
        <f ca="1">COUNTIF(OFFSET(Data!$A$1,0,MATCH(A49,Data!$1:$1,0)-1,1000,1),B49)</f>
        <v>1</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721</v>
      </c>
      <c r="B50" s="72" t="s">
        <v>188</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6">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721</v>
      </c>
      <c r="B51" s="72" t="s">
        <v>271</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6">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721</v>
      </c>
      <c r="B52" s="72" t="s">
        <v>936</v>
      </c>
      <c r="C52" s="108">
        <v>15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 Max</v>
      </c>
      <c r="I52" s="176">
        <f ca="1">COUNTIF(OFFSET(Data!$A$1,0,MATCH(A52,Data!$1:$1,0)-1,1000,1),B52)</f>
        <v>5</v>
      </c>
      <c r="K52" s="26" t="str">
        <f t="shared" si="5"/>
        <v>AT&amp;T TV Now Optimo Mas/HBO Max</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721</v>
      </c>
      <c r="B53" s="72" t="s">
        <v>900</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6">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721</v>
      </c>
      <c r="B54" s="72" t="s">
        <v>157</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6">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721</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6">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721</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6">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715</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6">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715</v>
      </c>
      <c r="B58" s="72" t="s">
        <v>467</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6">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715</v>
      </c>
      <c r="B59" s="72" t="s">
        <v>188</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6">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715</v>
      </c>
      <c r="B60" s="72" t="s">
        <v>271</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6">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715</v>
      </c>
      <c r="B61" s="72" t="s">
        <v>936</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4">IF(E61=0,"",C61/E61)</f>
        <v/>
      </c>
      <c r="H61" s="28" t="str">
        <f t="shared" ref="H61" si="15">A61&amp;B61&amp;D61</f>
        <v>AT&amp;T TV Now PlusHBO Max</v>
      </c>
      <c r="I61" s="176">
        <f ca="1">COUNTIF(OFFSET(Data!$A$1,0,MATCH(A61,Data!$1:$1,0)-1,1000,1),B61)</f>
        <v>5</v>
      </c>
      <c r="K61" s="26" t="str">
        <f t="shared" ref="K61" si="16">A61&amp;"/"&amp;B61</f>
        <v>AT&amp;T TV Now Plus/HBO Max</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715</v>
      </c>
      <c r="B62" s="72" t="s">
        <v>900</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6">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715</v>
      </c>
      <c r="B63" s="72" t="s">
        <v>157</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6">
        <f ca="1">COUNTIF(OFFSET(Data!$A$1,0,MATCH(A63,Data!$1:$1,0)-1,1000,1),B63)</f>
        <v>1</v>
      </c>
      <c r="K63" s="26" t="str">
        <f t="shared" ref="K63" si="17">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715</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6">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31" ht="13.3" thickBot="1" x14ac:dyDescent="0.4">
      <c r="A65" s="71" t="s">
        <v>715</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6">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31" ht="13.3" thickBot="1" x14ac:dyDescent="0.4">
      <c r="A66" s="71" t="s">
        <v>956</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ref="G66:G74" ca="1" si="18">IF(E66=0,"",C66/E66)</f>
        <v/>
      </c>
      <c r="H66" s="28" t="str">
        <f t="shared" ref="H66:H74" si="19">A66&amp;B66&amp;D66</f>
        <v>AT&amp;T TV Now PremierCinemax</v>
      </c>
      <c r="I66" s="176">
        <f ca="1">COUNTIF(OFFSET(Data!$A$1,0,MATCH(A66,Data!$1:$1,0)-1,1000,1),B66)</f>
        <v>1</v>
      </c>
      <c r="K66" s="26" t="str">
        <f t="shared" ref="K66:K74" si="20">A66&amp;"/"&amp;B66</f>
        <v>AT&amp;T TV Now Premier/Cinemax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31" ht="13.3" thickBot="1" x14ac:dyDescent="0.4">
      <c r="A67" s="71" t="s">
        <v>956</v>
      </c>
      <c r="B67" s="72" t="s">
        <v>467</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18"/>
        <v/>
      </c>
      <c r="H67" s="28" t="str">
        <f t="shared" si="19"/>
        <v>AT&amp;T TV Now PremierDesportes</v>
      </c>
      <c r="I67" s="176">
        <f ca="1">COUNTIF(OFFSET(Data!$A$1,0,MATCH(A67,Data!$1:$1,0)-1,1000,1),B67)</f>
        <v>4</v>
      </c>
      <c r="K67" s="26" t="str">
        <f t="shared" si="20"/>
        <v>AT&amp;T TV Now Premier/Desportes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31" ht="13.3" thickBot="1" x14ac:dyDescent="0.4">
      <c r="A68" s="71" t="s">
        <v>956</v>
      </c>
      <c r="B68" s="72" t="s">
        <v>188</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18"/>
        <v/>
      </c>
      <c r="H68" s="28" t="str">
        <f t="shared" si="19"/>
        <v>AT&amp;T TV Now PremierEpix</v>
      </c>
      <c r="I68" s="176">
        <f ca="1">COUNTIF(OFFSET(Data!$A$1,0,MATCH(A68,Data!$1:$1,0)-1,1000,1),B68)</f>
        <v>1</v>
      </c>
      <c r="K68" s="26" t="str">
        <f t="shared" si="20"/>
        <v>AT&amp;T TV Now Premier/Epix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31" ht="13.3" thickBot="1" x14ac:dyDescent="0.4">
      <c r="A69" s="71" t="s">
        <v>956</v>
      </c>
      <c r="B69" s="72" t="s">
        <v>271</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18"/>
        <v/>
      </c>
      <c r="H69" s="28" t="str">
        <f t="shared" si="19"/>
        <v>AT&amp;T TV Now PremierEspanol</v>
      </c>
      <c r="I69" s="176">
        <f ca="1">COUNTIF(OFFSET(Data!$A$1,0,MATCH(A69,Data!$1:$1,0)-1,1000,1),B69)</f>
        <v>50</v>
      </c>
      <c r="K69" s="26" t="str">
        <f t="shared" si="20"/>
        <v>AT&amp;T TV Now Premier/Espanol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31" ht="13.3" thickBot="1" x14ac:dyDescent="0.4">
      <c r="A70" s="71" t="s">
        <v>956</v>
      </c>
      <c r="B70" s="72" t="s">
        <v>936</v>
      </c>
      <c r="C70" s="108">
        <v>15</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18"/>
        <v/>
      </c>
      <c r="H70" s="28" t="str">
        <f t="shared" si="19"/>
        <v>AT&amp;T TV Now PremierHBO Max</v>
      </c>
      <c r="I70" s="176">
        <f ca="1">COUNTIF(OFFSET(Data!$A$1,0,MATCH(A70,Data!$1:$1,0)-1,1000,1),B70)</f>
        <v>5</v>
      </c>
      <c r="K70" s="26" t="str">
        <f t="shared" si="20"/>
        <v>AT&amp;T TV Now Premier/HBO 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31" ht="13.3" thickBot="1" x14ac:dyDescent="0.4">
      <c r="A71" s="71" t="s">
        <v>956</v>
      </c>
      <c r="B71" s="72" t="s">
        <v>900</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18"/>
        <v/>
      </c>
      <c r="H71" s="28" t="str">
        <f t="shared" si="19"/>
        <v>AT&amp;T TV Now PremierMovies Extra Pack</v>
      </c>
      <c r="I71" s="176">
        <f ca="1">COUNTIF(OFFSET(Data!$A$1,0,MATCH(A71,Data!$1:$1,0)-1,1000,1),B71)</f>
        <v>1</v>
      </c>
      <c r="K71" s="26" t="str">
        <f t="shared" si="20"/>
        <v>AT&amp;T TV Now Premier/Movies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31" ht="13.3" thickBot="1" x14ac:dyDescent="0.4">
      <c r="A72" s="71" t="s">
        <v>956</v>
      </c>
      <c r="B72" s="72" t="s">
        <v>157</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18"/>
        <v/>
      </c>
      <c r="H72" s="28" t="str">
        <f t="shared" si="19"/>
        <v>AT&amp;T TV Now PremierNBA League Pass</v>
      </c>
      <c r="I72" s="176">
        <f ca="1">COUNTIF(OFFSET(Data!$A$1,0,MATCH(A72,Data!$1:$1,0)-1,1000,1),B72)</f>
        <v>1</v>
      </c>
      <c r="K72" s="26" t="str">
        <f t="shared" si="20"/>
        <v>AT&amp;T TV Now Premier/NBA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31" ht="13.3" thickBot="1" x14ac:dyDescent="0.4">
      <c r="A73" s="71" t="s">
        <v>956</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18"/>
        <v/>
      </c>
      <c r="H73" s="28" t="str">
        <f t="shared" si="19"/>
        <v>AT&amp;T TV Now PremierShowtime</v>
      </c>
      <c r="I73" s="176">
        <f ca="1">COUNTIF(OFFSET(Data!$A$1,0,MATCH(A73,Data!$1:$1,0)-1,1000,1),B73)</f>
        <v>1</v>
      </c>
      <c r="K73" s="26" t="str">
        <f t="shared" si="20"/>
        <v>AT&amp;T TV Now Premier/Showtime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31" ht="13.3" thickBot="1" x14ac:dyDescent="0.4">
      <c r="A74" s="71" t="s">
        <v>956</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18"/>
        <v/>
      </c>
      <c r="H74" s="28" t="str">
        <f t="shared" si="19"/>
        <v>AT&amp;T TV Now PremierStarz</v>
      </c>
      <c r="I74" s="176">
        <f ca="1">COUNTIF(OFFSET(Data!$A$1,0,MATCH(A74,Data!$1:$1,0)-1,1000,1),B74)</f>
        <v>1</v>
      </c>
      <c r="K74" s="26" t="str">
        <f t="shared" si="20"/>
        <v>AT&amp;T TV Now Premier/Starz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31" ht="13.3" thickBot="1" x14ac:dyDescent="0.4">
      <c r="A75" s="71" t="s">
        <v>720</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UltimateCinemax</v>
      </c>
      <c r="I75" s="176">
        <f ca="1">COUNTIF(OFFSET(Data!$A$1,0,MATCH(A75,Data!$1:$1,0)-1,1000,1),B75)</f>
        <v>1</v>
      </c>
      <c r="K75" s="26" t="str">
        <f t="shared" si="5"/>
        <v>AT&amp;T TV Now Ultimate/Cinemax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31" ht="13.3" thickBot="1" x14ac:dyDescent="0.4">
      <c r="A76" s="71" t="s">
        <v>720</v>
      </c>
      <c r="B76" s="72" t="s">
        <v>467</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UltimateDesportes</v>
      </c>
      <c r="I76" s="176">
        <f ca="1">COUNTIF(OFFSET(Data!$A$1,0,MATCH(A76,Data!$1:$1,0)-1,1000,1),B76)</f>
        <v>5</v>
      </c>
      <c r="K76" s="26" t="str">
        <f t="shared" si="5"/>
        <v>AT&amp;T TV Now Ultimate/Desportes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31" ht="13.3" thickBot="1" x14ac:dyDescent="0.4">
      <c r="A77" s="71" t="s">
        <v>720</v>
      </c>
      <c r="B77" s="72" t="s">
        <v>188</v>
      </c>
      <c r="C77" s="108">
        <v>6</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UltimateEpix</v>
      </c>
      <c r="I77" s="176">
        <f ca="1">COUNTIF(OFFSET(Data!$A$1,0,MATCH(A77,Data!$1:$1,0)-1,1000,1),B77)</f>
        <v>1</v>
      </c>
      <c r="K77" s="26" t="str">
        <f t="shared" si="5"/>
        <v>AT&amp;T TV Now Ultimate/Epix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31" ht="13.3" thickBot="1" x14ac:dyDescent="0.4">
      <c r="A78" s="71" t="s">
        <v>720</v>
      </c>
      <c r="B78" s="72" t="s">
        <v>271</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UltimateEspanol</v>
      </c>
      <c r="I78" s="176">
        <f ca="1">COUNTIF(OFFSET(Data!$A$1,0,MATCH(A78,Data!$1:$1,0)-1,1000,1),B78)</f>
        <v>49</v>
      </c>
      <c r="K78" s="26" t="str">
        <f t="shared" si="5"/>
        <v>AT&amp;T TV Now Ultimate/Espanol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31" ht="13.3" thickBot="1" x14ac:dyDescent="0.4">
      <c r="A79" s="71" t="s">
        <v>720</v>
      </c>
      <c r="B79" s="72" t="s">
        <v>936</v>
      </c>
      <c r="C79" s="108">
        <v>15</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ref="G79" ca="1" si="21">IF(E79=0,"",C79/E79)</f>
        <v/>
      </c>
      <c r="H79" s="28" t="str">
        <f t="shared" ref="H79" si="22">A79&amp;B79&amp;D79</f>
        <v>AT&amp;T TV Now UltimateHBO Max</v>
      </c>
      <c r="I79" s="176">
        <f ca="1">COUNTIF(OFFSET(Data!$A$1,0,MATCH(A79,Data!$1:$1,0)-1,1000,1),B79)</f>
        <v>5</v>
      </c>
      <c r="K79" s="26" t="str">
        <f t="shared" ref="K79" si="23">A79&amp;"/"&amp;B79</f>
        <v>AT&amp;T TV Now Ultimate/HBO Max</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31" ht="13.3" thickBot="1" x14ac:dyDescent="0.4">
      <c r="A80" s="71" t="s">
        <v>720</v>
      </c>
      <c r="B80" s="72" t="s">
        <v>900</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UltimateMovies Extra Pack</v>
      </c>
      <c r="I80" s="176">
        <f ca="1">COUNTIF(OFFSET(Data!$A$1,0,MATCH(A80,Data!$1:$1,0)-1,1000,1),B80)</f>
        <v>1</v>
      </c>
      <c r="K80" s="26" t="str">
        <f t="shared" si="5"/>
        <v>AT&amp;T TV Now Ultimate/Movies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16384" ht="13.3" thickBot="1" x14ac:dyDescent="0.4">
      <c r="A81" s="71" t="s">
        <v>720</v>
      </c>
      <c r="B81" s="72" t="s">
        <v>157</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UltimateNBA League Pass</v>
      </c>
      <c r="I81" s="176">
        <f ca="1">COUNTIF(OFFSET(Data!$A$1,0,MATCH(A81,Data!$1:$1,0)-1,1000,1),B81)</f>
        <v>1</v>
      </c>
      <c r="K81" s="26" t="str">
        <f t="shared" si="5"/>
        <v>AT&amp;T TV Now Ultimate/NBA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16384" ht="13.3" thickBot="1" x14ac:dyDescent="0.4">
      <c r="A82" s="71" t="s">
        <v>720</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UltimateShowtime</v>
      </c>
      <c r="I82" s="176">
        <f ca="1">COUNTIF(OFFSET(Data!$A$1,0,MATCH(A82,Data!$1:$1,0)-1,1000,1),B82)</f>
        <v>1</v>
      </c>
      <c r="K82" s="26" t="str">
        <f t="shared" si="5"/>
        <v>AT&amp;T TV Now Ultimate/Showtime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16384" ht="13.3" thickBot="1" x14ac:dyDescent="0.4">
      <c r="A83" s="71" t="s">
        <v>720</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UltimateStarz</v>
      </c>
      <c r="I83" s="176">
        <f ca="1">COUNTIF(OFFSET(Data!$A$1,0,MATCH(A83,Data!$1:$1,0)-1,1000,1),B83)</f>
        <v>1</v>
      </c>
      <c r="K83" s="26" t="str">
        <f t="shared" si="5"/>
        <v>AT&amp;T TV Now Ultimate/Starz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16384" ht="13.3" thickBot="1" x14ac:dyDescent="0.4">
      <c r="A84" s="71" t="s">
        <v>719</v>
      </c>
      <c r="B84" s="72" t="s">
        <v>17</v>
      </c>
      <c r="C84" s="108">
        <v>11</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TV Now XtraCinemax</v>
      </c>
      <c r="I84" s="176">
        <f ca="1">COUNTIF(OFFSET(Data!$A$1,0,MATCH(A84,Data!$1:$1,0)-1,1000,1),B84)</f>
        <v>1</v>
      </c>
      <c r="K84" s="26" t="str">
        <f t="shared" si="5"/>
        <v>AT&amp;T TV Now Xtra/Cinemax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16384" ht="13.3" thickBot="1" x14ac:dyDescent="0.4">
      <c r="A85" s="71" t="s">
        <v>719</v>
      </c>
      <c r="B85" s="72" t="s">
        <v>467</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TV Now XtraDesportes</v>
      </c>
      <c r="I85" s="188">
        <f ca="1">COUNTIF(OFFSET(Data!$A$1,0,MATCH(A85,Data!$1:$1,0)-1,1000,1),B85)</f>
        <v>5</v>
      </c>
      <c r="K85" s="26" t="str">
        <f t="shared" si="5"/>
        <v>AT&amp;T TV Now Xtra/Desportes</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16384" ht="13.3" thickBot="1" x14ac:dyDescent="0.4">
      <c r="A86" s="71" t="s">
        <v>719</v>
      </c>
      <c r="B86" s="72" t="s">
        <v>188</v>
      </c>
      <c r="C86" s="107">
        <v>6</v>
      </c>
      <c r="D86" s="126"/>
      <c r="E86" s="28">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TV Now XtraEpix</v>
      </c>
      <c r="I86" s="183">
        <f ca="1">COUNTIF(OFFSET(Data!$A$1,0,MATCH(A86,Data!$1:$1,0)-1,1000,1),B86)</f>
        <v>1</v>
      </c>
      <c r="K86" s="26" t="str">
        <f t="shared" si="5"/>
        <v>AT&amp;T TV Now Xtra/Epix</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c r="DR86" s="39"/>
      <c r="DS86" s="39"/>
      <c r="DT86" s="39"/>
      <c r="DU86" s="39"/>
      <c r="DV86" s="39"/>
      <c r="DW86" s="39"/>
      <c r="DX86" s="39"/>
      <c r="DY86" s="39"/>
      <c r="DZ86" s="39"/>
      <c r="EA86" s="39"/>
      <c r="EB86" s="39"/>
      <c r="EC86" s="39"/>
      <c r="ED86" s="39"/>
      <c r="EE86" s="39"/>
      <c r="EF86" s="39"/>
      <c r="EG86" s="39"/>
      <c r="EH86" s="39"/>
      <c r="EI86" s="39"/>
      <c r="EJ86" s="39"/>
      <c r="EK86" s="39"/>
      <c r="EL86" s="39"/>
      <c r="EM86" s="39"/>
      <c r="EN86" s="39"/>
      <c r="EO86" s="39"/>
      <c r="EP86" s="39"/>
      <c r="EQ86" s="39"/>
      <c r="ER86" s="39"/>
      <c r="ES86" s="39"/>
      <c r="ET86" s="39"/>
      <c r="EU86" s="39"/>
      <c r="EV86" s="39"/>
      <c r="EW86" s="39"/>
      <c r="EX86" s="39"/>
      <c r="EY86" s="39"/>
      <c r="EZ86" s="39"/>
      <c r="FA86" s="39"/>
      <c r="FB86" s="39"/>
      <c r="FC86" s="39"/>
      <c r="FD86" s="39"/>
      <c r="FE86" s="39"/>
      <c r="FF86" s="39"/>
      <c r="FG86" s="39"/>
      <c r="FH86" s="39"/>
      <c r="FI86" s="39"/>
      <c r="FJ86" s="39"/>
      <c r="FK86" s="39"/>
      <c r="FL86" s="39"/>
      <c r="FM86" s="39"/>
      <c r="FN86" s="39"/>
      <c r="FO86" s="39"/>
      <c r="FP86" s="39"/>
      <c r="FQ86" s="39"/>
      <c r="FR86" s="39"/>
      <c r="FS86" s="39"/>
      <c r="FT86" s="39"/>
      <c r="FU86" s="39"/>
      <c r="FV86" s="39"/>
      <c r="FW86" s="39"/>
      <c r="FX86" s="39"/>
      <c r="FY86" s="39"/>
      <c r="FZ86" s="39"/>
      <c r="GA86" s="39"/>
      <c r="GB86" s="39"/>
      <c r="GC86" s="39"/>
      <c r="GD86" s="39"/>
      <c r="GE86" s="39"/>
      <c r="GF86" s="39"/>
      <c r="GG86" s="39"/>
      <c r="GH86" s="39"/>
      <c r="GI86" s="39"/>
      <c r="GJ86" s="39"/>
      <c r="GK86" s="39"/>
      <c r="GL86" s="39"/>
      <c r="GM86" s="39"/>
      <c r="GN86" s="39"/>
      <c r="GO86" s="39"/>
      <c r="GP86" s="39"/>
      <c r="GQ86" s="39"/>
      <c r="GR86" s="39"/>
      <c r="GS86" s="39"/>
      <c r="GT86" s="39"/>
      <c r="GU86" s="39"/>
      <c r="GV86" s="39"/>
      <c r="GW86" s="39"/>
      <c r="GX86" s="39"/>
      <c r="GY86" s="39"/>
      <c r="GZ86" s="39"/>
      <c r="HA86" s="39"/>
      <c r="HB86" s="39"/>
      <c r="HC86" s="39"/>
      <c r="HD86" s="39"/>
      <c r="HE86" s="39"/>
      <c r="HF86" s="39"/>
      <c r="HG86" s="39"/>
      <c r="HH86" s="39"/>
      <c r="HI86" s="39"/>
      <c r="HJ86" s="39"/>
      <c r="HK86" s="39"/>
      <c r="HL86" s="39"/>
      <c r="HM86" s="39"/>
      <c r="HN86" s="39"/>
      <c r="HO86" s="39"/>
      <c r="HP86" s="39"/>
      <c r="HQ86" s="39"/>
      <c r="HR86" s="39"/>
      <c r="HS86" s="39"/>
      <c r="HT86" s="39"/>
      <c r="HU86" s="39"/>
      <c r="HV86" s="39"/>
      <c r="HW86" s="39"/>
      <c r="HX86" s="39"/>
      <c r="HY86" s="39"/>
      <c r="HZ86" s="39"/>
      <c r="IA86" s="39"/>
      <c r="IB86" s="39"/>
      <c r="IC86" s="39"/>
      <c r="ID86" s="39"/>
      <c r="IE86" s="39"/>
      <c r="IF86" s="39"/>
      <c r="IG86" s="39"/>
      <c r="IH86" s="39"/>
      <c r="II86" s="39"/>
      <c r="IJ86" s="39"/>
      <c r="IK86" s="39"/>
      <c r="IL86" s="39"/>
      <c r="IM86" s="39"/>
      <c r="IN86" s="39"/>
      <c r="IO86" s="39"/>
      <c r="IP86" s="39"/>
      <c r="IQ86" s="39"/>
      <c r="IR86" s="39"/>
      <c r="IS86" s="39"/>
      <c r="IT86" s="39"/>
      <c r="IU86" s="39"/>
      <c r="IV86" s="39"/>
      <c r="IW86" s="39"/>
      <c r="IX86" s="39"/>
      <c r="IY86" s="39"/>
      <c r="IZ86" s="39"/>
      <c r="JA86" s="39"/>
      <c r="JB86" s="39"/>
      <c r="JC86" s="39"/>
      <c r="JD86" s="39"/>
      <c r="JE86" s="39"/>
      <c r="JF86" s="39"/>
      <c r="JG86" s="39"/>
      <c r="JH86" s="39"/>
      <c r="JI86" s="39"/>
      <c r="JJ86" s="39"/>
      <c r="JK86" s="39"/>
      <c r="JL86" s="39"/>
      <c r="JM86" s="39"/>
      <c r="JN86" s="39"/>
      <c r="JO86" s="39"/>
      <c r="JP86" s="39"/>
      <c r="JQ86" s="39"/>
      <c r="JR86" s="39"/>
      <c r="JS86" s="39"/>
      <c r="JT86" s="39"/>
      <c r="JU86" s="39"/>
      <c r="JV86" s="39"/>
      <c r="JW86" s="39"/>
      <c r="JX86" s="39"/>
      <c r="JY86" s="39"/>
      <c r="JZ86" s="39"/>
      <c r="KA86" s="39"/>
      <c r="KB86" s="39"/>
      <c r="KC86" s="39"/>
      <c r="KD86" s="39"/>
      <c r="KE86" s="39"/>
      <c r="KF86" s="39"/>
      <c r="KG86" s="39"/>
      <c r="KH86" s="39"/>
      <c r="KI86" s="39"/>
      <c r="KJ86" s="39"/>
      <c r="KK86" s="39"/>
      <c r="KL86" s="39"/>
      <c r="KM86" s="39"/>
      <c r="KN86" s="39"/>
      <c r="KO86" s="39"/>
      <c r="KP86" s="39"/>
      <c r="KQ86" s="39"/>
      <c r="KR86" s="39"/>
      <c r="KS86" s="39"/>
      <c r="KT86" s="39"/>
      <c r="KU86" s="39"/>
      <c r="KV86" s="39"/>
      <c r="KW86" s="39"/>
      <c r="KX86" s="39"/>
      <c r="KY86" s="39"/>
      <c r="KZ86" s="39"/>
      <c r="LA86" s="39"/>
      <c r="LB86" s="39"/>
      <c r="LC86" s="39"/>
      <c r="LD86" s="39"/>
      <c r="LE86" s="39"/>
      <c r="LF86" s="39"/>
      <c r="LG86" s="39"/>
      <c r="LH86" s="39"/>
      <c r="LI86" s="39"/>
      <c r="LJ86" s="39"/>
      <c r="LK86" s="39"/>
      <c r="LL86" s="39"/>
      <c r="LM86" s="39"/>
      <c r="LN86" s="39"/>
      <c r="LO86" s="39"/>
      <c r="LP86" s="39"/>
      <c r="LQ86" s="39"/>
      <c r="LR86" s="39"/>
      <c r="LS86" s="39"/>
      <c r="LT86" s="39"/>
      <c r="LU86" s="39"/>
      <c r="LV86" s="39"/>
      <c r="LW86" s="39"/>
      <c r="LX86" s="39"/>
      <c r="LY86" s="39"/>
      <c r="LZ86" s="39"/>
      <c r="MA86" s="39"/>
      <c r="MB86" s="39"/>
      <c r="MC86" s="39"/>
      <c r="MD86" s="39"/>
      <c r="ME86" s="39"/>
      <c r="MF86" s="39"/>
      <c r="MG86" s="39"/>
      <c r="MH86" s="39"/>
      <c r="MI86" s="39"/>
      <c r="MJ86" s="39"/>
      <c r="MK86" s="39"/>
      <c r="ML86" s="39"/>
      <c r="MM86" s="39"/>
      <c r="MN86" s="39"/>
      <c r="MO86" s="39"/>
      <c r="MP86" s="39"/>
      <c r="MQ86" s="39"/>
      <c r="MR86" s="39"/>
      <c r="MS86" s="39"/>
      <c r="MT86" s="39"/>
      <c r="MU86" s="39"/>
      <c r="MV86" s="39"/>
      <c r="MW86" s="39"/>
      <c r="MX86" s="39"/>
      <c r="MY86" s="39"/>
      <c r="MZ86" s="39"/>
      <c r="NA86" s="39"/>
      <c r="NB86" s="39"/>
      <c r="NC86" s="39"/>
      <c r="ND86" s="39"/>
      <c r="NE86" s="39"/>
      <c r="NF86" s="39"/>
      <c r="NG86" s="39"/>
      <c r="NH86" s="39"/>
      <c r="NI86" s="39"/>
      <c r="NJ86" s="39"/>
      <c r="NK86" s="39"/>
      <c r="NL86" s="39"/>
      <c r="NM86" s="39"/>
      <c r="NN86" s="39"/>
      <c r="NO86" s="39"/>
      <c r="NP86" s="39"/>
      <c r="NQ86" s="39"/>
      <c r="NR86" s="39"/>
      <c r="NS86" s="39"/>
      <c r="NT86" s="39"/>
      <c r="NU86" s="39"/>
      <c r="NV86" s="39"/>
      <c r="NW86" s="39"/>
      <c r="NX86" s="39"/>
      <c r="NY86" s="39"/>
      <c r="NZ86" s="39"/>
      <c r="OA86" s="39"/>
      <c r="OB86" s="39"/>
      <c r="OC86" s="39"/>
      <c r="OD86" s="39"/>
      <c r="OE86" s="39"/>
      <c r="OF86" s="39"/>
      <c r="OG86" s="39"/>
      <c r="OH86" s="39"/>
      <c r="OI86" s="39"/>
      <c r="OJ86" s="39"/>
      <c r="OK86" s="39"/>
      <c r="OL86" s="39"/>
      <c r="OM86" s="39"/>
      <c r="ON86" s="39"/>
      <c r="OO86" s="39"/>
      <c r="OP86" s="39"/>
      <c r="OQ86" s="39"/>
      <c r="OR86" s="39"/>
      <c r="OS86" s="39"/>
      <c r="OT86" s="39"/>
      <c r="OU86" s="39"/>
      <c r="OV86" s="39"/>
      <c r="OW86" s="39"/>
      <c r="OX86" s="39"/>
      <c r="OY86" s="39"/>
      <c r="OZ86" s="39"/>
      <c r="PA86" s="39"/>
      <c r="PB86" s="39"/>
      <c r="PC86" s="39"/>
      <c r="PD86" s="39"/>
      <c r="PE86" s="39"/>
      <c r="PF86" s="39"/>
      <c r="PG86" s="39"/>
      <c r="PH86" s="39"/>
      <c r="PI86" s="39"/>
      <c r="PJ86" s="39"/>
      <c r="PK86" s="39"/>
      <c r="PL86" s="39"/>
      <c r="PM86" s="39"/>
      <c r="PN86" s="39"/>
      <c r="PO86" s="39"/>
      <c r="PP86" s="39"/>
      <c r="PQ86" s="39"/>
      <c r="PR86" s="39"/>
      <c r="PS86" s="39"/>
      <c r="PT86" s="39"/>
      <c r="PU86" s="39"/>
      <c r="PV86" s="39"/>
      <c r="PW86" s="39"/>
      <c r="PX86" s="39"/>
      <c r="PY86" s="39"/>
      <c r="PZ86" s="39"/>
      <c r="QA86" s="39"/>
      <c r="QB86" s="39"/>
      <c r="QC86" s="39"/>
      <c r="QD86" s="39"/>
      <c r="QE86" s="39"/>
      <c r="QF86" s="39"/>
      <c r="QG86" s="39"/>
      <c r="QH86" s="39"/>
      <c r="QI86" s="39"/>
      <c r="QJ86" s="39"/>
      <c r="QK86" s="39"/>
      <c r="QL86" s="39"/>
      <c r="QM86" s="39"/>
      <c r="QN86" s="39"/>
      <c r="QO86" s="39"/>
      <c r="QP86" s="39"/>
      <c r="QQ86" s="39"/>
      <c r="QR86" s="39"/>
      <c r="QS86" s="39"/>
      <c r="QT86" s="39"/>
      <c r="QU86" s="39"/>
      <c r="QV86" s="39"/>
      <c r="QW86" s="39"/>
      <c r="QX86" s="39"/>
      <c r="QY86" s="39"/>
      <c r="QZ86" s="39"/>
      <c r="RA86" s="39"/>
      <c r="RB86" s="39"/>
      <c r="RC86" s="39"/>
      <c r="RD86" s="39"/>
      <c r="RE86" s="39"/>
      <c r="RF86" s="39"/>
      <c r="RG86" s="39"/>
      <c r="RH86" s="39"/>
      <c r="RI86" s="39"/>
      <c r="RJ86" s="39"/>
      <c r="RK86" s="39"/>
      <c r="RL86" s="39"/>
      <c r="RM86" s="39"/>
      <c r="RN86" s="39"/>
      <c r="RO86" s="39"/>
      <c r="RP86" s="39"/>
      <c r="RQ86" s="39"/>
      <c r="RR86" s="39"/>
      <c r="RS86" s="39"/>
      <c r="RT86" s="39"/>
      <c r="RU86" s="39"/>
      <c r="RV86" s="39"/>
      <c r="RW86" s="39"/>
      <c r="RX86" s="39"/>
      <c r="RY86" s="39"/>
      <c r="RZ86" s="39"/>
      <c r="SA86" s="39"/>
      <c r="SB86" s="39"/>
      <c r="SC86" s="39"/>
      <c r="SD86" s="39"/>
      <c r="SE86" s="39"/>
      <c r="SF86" s="39"/>
      <c r="SG86" s="39"/>
      <c r="SH86" s="39"/>
      <c r="SI86" s="39"/>
      <c r="SJ86" s="39"/>
      <c r="SK86" s="39"/>
      <c r="SL86" s="39"/>
      <c r="SM86" s="39"/>
      <c r="SN86" s="39"/>
      <c r="SO86" s="39"/>
      <c r="SP86" s="39"/>
      <c r="SQ86" s="39"/>
      <c r="SR86" s="39"/>
      <c r="SS86" s="39"/>
      <c r="ST86" s="39"/>
      <c r="SU86" s="39"/>
      <c r="SV86" s="39"/>
      <c r="SW86" s="39"/>
      <c r="SX86" s="39"/>
      <c r="SY86" s="39"/>
      <c r="SZ86" s="39"/>
      <c r="TA86" s="39"/>
      <c r="TB86" s="39"/>
      <c r="TC86" s="39"/>
      <c r="TD86" s="39"/>
      <c r="TE86" s="39"/>
      <c r="TF86" s="39"/>
      <c r="TG86" s="39"/>
      <c r="TH86" s="39"/>
      <c r="TI86" s="39"/>
      <c r="TJ86" s="39"/>
      <c r="TK86" s="39"/>
      <c r="TL86" s="39"/>
      <c r="TM86" s="39"/>
      <c r="TN86" s="39"/>
      <c r="TO86" s="39"/>
      <c r="TP86" s="39"/>
      <c r="TQ86" s="39"/>
      <c r="TR86" s="39"/>
      <c r="TS86" s="39"/>
      <c r="TT86" s="39"/>
      <c r="TU86" s="39"/>
      <c r="TV86" s="39"/>
      <c r="TW86" s="39"/>
      <c r="TX86" s="39"/>
      <c r="TY86" s="39"/>
      <c r="TZ86" s="39"/>
      <c r="UA86" s="39"/>
      <c r="UB86" s="39"/>
      <c r="UC86" s="39"/>
      <c r="UD86" s="39"/>
      <c r="UE86" s="39"/>
      <c r="UF86" s="39"/>
      <c r="UG86" s="39"/>
      <c r="UH86" s="39"/>
      <c r="UI86" s="39"/>
      <c r="UJ86" s="39"/>
      <c r="UK86" s="39"/>
      <c r="UL86" s="39"/>
      <c r="UM86" s="39"/>
      <c r="UN86" s="39"/>
      <c r="UO86" s="39"/>
      <c r="UP86" s="39"/>
      <c r="UQ86" s="39"/>
      <c r="UR86" s="39"/>
      <c r="US86" s="39"/>
      <c r="UT86" s="39"/>
      <c r="UU86" s="39"/>
      <c r="UV86" s="39"/>
      <c r="UW86" s="39"/>
      <c r="UX86" s="39"/>
      <c r="UY86" s="39"/>
      <c r="UZ86" s="39"/>
      <c r="VA86" s="39"/>
      <c r="VB86" s="39"/>
      <c r="VC86" s="39"/>
      <c r="VD86" s="39"/>
      <c r="VE86" s="39"/>
      <c r="VF86" s="39"/>
      <c r="VG86" s="39"/>
      <c r="VH86" s="39"/>
      <c r="VI86" s="39"/>
      <c r="VJ86" s="39"/>
      <c r="VK86" s="39"/>
      <c r="VL86" s="39"/>
      <c r="VM86" s="39"/>
      <c r="VN86" s="39"/>
      <c r="VO86" s="39"/>
      <c r="VP86" s="39"/>
      <c r="VQ86" s="39"/>
      <c r="VR86" s="39"/>
      <c r="VS86" s="39"/>
      <c r="VT86" s="39"/>
      <c r="VU86" s="39"/>
      <c r="VV86" s="39"/>
      <c r="VW86" s="39"/>
      <c r="VX86" s="39"/>
      <c r="VY86" s="39"/>
      <c r="VZ86" s="39"/>
      <c r="WA86" s="39"/>
      <c r="WB86" s="39"/>
      <c r="WC86" s="39"/>
      <c r="WD86" s="39"/>
      <c r="WE86" s="39"/>
      <c r="WF86" s="39"/>
      <c r="WG86" s="39"/>
      <c r="WH86" s="39"/>
      <c r="WI86" s="39"/>
      <c r="WJ86" s="39"/>
      <c r="WK86" s="39"/>
      <c r="WL86" s="39"/>
      <c r="WM86" s="39"/>
      <c r="WN86" s="39"/>
      <c r="WO86" s="39"/>
      <c r="WP86" s="39"/>
      <c r="WQ86" s="39"/>
      <c r="WR86" s="39"/>
      <c r="WS86" s="39"/>
      <c r="WT86" s="39"/>
      <c r="WU86" s="39"/>
      <c r="WV86" s="39"/>
      <c r="WW86" s="39"/>
      <c r="WX86" s="39"/>
      <c r="WY86" s="39"/>
      <c r="WZ86" s="39"/>
      <c r="XA86" s="39"/>
      <c r="XB86" s="39"/>
      <c r="XC86" s="39"/>
      <c r="XD86" s="39"/>
      <c r="XE86" s="39"/>
      <c r="XF86" s="39"/>
      <c r="XG86" s="39"/>
      <c r="XH86" s="39"/>
      <c r="XI86" s="39"/>
      <c r="XJ86" s="39"/>
      <c r="XK86" s="39"/>
      <c r="XL86" s="39"/>
      <c r="XM86" s="39"/>
      <c r="XN86" s="39"/>
      <c r="XO86" s="39"/>
      <c r="XP86" s="39"/>
      <c r="XQ86" s="39"/>
      <c r="XR86" s="39"/>
      <c r="XS86" s="39"/>
      <c r="XT86" s="39"/>
      <c r="XU86" s="39"/>
      <c r="XV86" s="39"/>
      <c r="XW86" s="39"/>
      <c r="XX86" s="39"/>
      <c r="XY86" s="39"/>
      <c r="XZ86" s="39"/>
      <c r="YA86" s="39"/>
      <c r="YB86" s="39"/>
      <c r="YC86" s="39"/>
      <c r="YD86" s="39"/>
      <c r="YE86" s="39"/>
      <c r="YF86" s="39"/>
      <c r="YG86" s="39"/>
      <c r="YH86" s="39"/>
      <c r="YI86" s="39"/>
      <c r="YJ86" s="39"/>
      <c r="YK86" s="39"/>
      <c r="YL86" s="39"/>
      <c r="YM86" s="39"/>
      <c r="YN86" s="39"/>
      <c r="YO86" s="39"/>
      <c r="YP86" s="39"/>
      <c r="YQ86" s="39"/>
      <c r="YR86" s="39"/>
      <c r="YS86" s="39"/>
      <c r="YT86" s="39"/>
      <c r="YU86" s="39"/>
      <c r="YV86" s="39"/>
      <c r="YW86" s="39"/>
      <c r="YX86" s="39"/>
      <c r="YY86" s="39"/>
      <c r="YZ86" s="39"/>
      <c r="ZA86" s="39"/>
      <c r="ZB86" s="39"/>
      <c r="ZC86" s="39"/>
      <c r="ZD86" s="39"/>
      <c r="ZE86" s="39"/>
      <c r="ZF86" s="39"/>
      <c r="ZG86" s="39"/>
      <c r="ZH86" s="39"/>
      <c r="ZI86" s="39"/>
      <c r="ZJ86" s="39"/>
      <c r="ZK86" s="39"/>
      <c r="ZL86" s="39"/>
      <c r="ZM86" s="39"/>
      <c r="ZN86" s="39"/>
      <c r="ZO86" s="39"/>
      <c r="ZP86" s="39"/>
      <c r="ZQ86" s="39"/>
      <c r="ZR86" s="39"/>
      <c r="ZS86" s="39"/>
      <c r="ZT86" s="39"/>
      <c r="ZU86" s="39"/>
      <c r="ZV86" s="39"/>
      <c r="ZW86" s="39"/>
      <c r="ZX86" s="39"/>
      <c r="ZY86" s="39"/>
      <c r="ZZ86" s="39"/>
      <c r="AAA86" s="39"/>
      <c r="AAB86" s="39"/>
      <c r="AAC86" s="39"/>
      <c r="AAD86" s="39"/>
      <c r="AAE86" s="39"/>
      <c r="AAF86" s="39"/>
      <c r="AAG86" s="39"/>
      <c r="AAH86" s="39"/>
      <c r="AAI86" s="39"/>
      <c r="AAJ86" s="39"/>
      <c r="AAK86" s="39"/>
      <c r="AAL86" s="39"/>
      <c r="AAM86" s="39"/>
      <c r="AAN86" s="39"/>
      <c r="AAO86" s="39"/>
      <c r="AAP86" s="39"/>
      <c r="AAQ86" s="39"/>
      <c r="AAR86" s="39"/>
      <c r="AAS86" s="39"/>
      <c r="AAT86" s="39"/>
      <c r="AAU86" s="39"/>
      <c r="AAV86" s="39"/>
      <c r="AAW86" s="39"/>
      <c r="AAX86" s="39"/>
      <c r="AAY86" s="39"/>
      <c r="AAZ86" s="39"/>
      <c r="ABA86" s="39"/>
      <c r="ABB86" s="39"/>
      <c r="ABC86" s="39"/>
      <c r="ABD86" s="39"/>
      <c r="ABE86" s="39"/>
      <c r="ABF86" s="39"/>
      <c r="ABG86" s="39"/>
      <c r="ABH86" s="39"/>
      <c r="ABI86" s="39"/>
      <c r="ABJ86" s="39"/>
      <c r="ABK86" s="39"/>
      <c r="ABL86" s="39"/>
      <c r="ABM86" s="39"/>
      <c r="ABN86" s="39"/>
      <c r="ABO86" s="39"/>
      <c r="ABP86" s="39"/>
      <c r="ABQ86" s="39"/>
      <c r="ABR86" s="39"/>
      <c r="ABS86" s="39"/>
      <c r="ABT86" s="39"/>
      <c r="ABU86" s="39"/>
      <c r="ABV86" s="39"/>
      <c r="ABW86" s="39"/>
      <c r="ABX86" s="39"/>
      <c r="ABY86" s="39"/>
      <c r="ABZ86" s="39"/>
      <c r="ACA86" s="39"/>
      <c r="ACB86" s="39"/>
      <c r="ACC86" s="39"/>
      <c r="ACD86" s="39"/>
      <c r="ACE86" s="39"/>
      <c r="ACF86" s="39"/>
      <c r="ACG86" s="39"/>
      <c r="ACH86" s="39"/>
      <c r="ACI86" s="39"/>
      <c r="ACJ86" s="39"/>
      <c r="ACK86" s="39"/>
      <c r="ACL86" s="39"/>
      <c r="ACM86" s="39"/>
      <c r="ACN86" s="39"/>
      <c r="ACO86" s="39"/>
      <c r="ACP86" s="39"/>
      <c r="ACQ86" s="39"/>
      <c r="ACR86" s="39"/>
      <c r="ACS86" s="39"/>
      <c r="ACT86" s="39"/>
      <c r="ACU86" s="39"/>
      <c r="ACV86" s="39"/>
      <c r="ACW86" s="39"/>
      <c r="ACX86" s="39"/>
      <c r="ACY86" s="39"/>
      <c r="ACZ86" s="39"/>
      <c r="ADA86" s="39"/>
      <c r="ADB86" s="39"/>
      <c r="ADC86" s="39"/>
      <c r="ADD86" s="39"/>
      <c r="ADE86" s="39"/>
      <c r="ADF86" s="39"/>
      <c r="ADG86" s="39"/>
      <c r="ADH86" s="39"/>
      <c r="ADI86" s="39"/>
      <c r="ADJ86" s="39"/>
      <c r="ADK86" s="39"/>
      <c r="ADL86" s="39"/>
      <c r="ADM86" s="39"/>
      <c r="ADN86" s="39"/>
      <c r="ADO86" s="39"/>
      <c r="ADP86" s="39"/>
      <c r="ADQ86" s="39"/>
      <c r="ADR86" s="39"/>
      <c r="ADS86" s="39"/>
      <c r="ADT86" s="39"/>
      <c r="ADU86" s="39"/>
      <c r="ADV86" s="39"/>
      <c r="ADW86" s="39"/>
      <c r="ADX86" s="39"/>
      <c r="ADY86" s="39"/>
      <c r="ADZ86" s="39"/>
      <c r="AEA86" s="39"/>
      <c r="AEB86" s="39"/>
      <c r="AEC86" s="39"/>
      <c r="AED86" s="39"/>
      <c r="AEE86" s="39"/>
      <c r="AEF86" s="39"/>
      <c r="AEG86" s="39"/>
      <c r="AEH86" s="39"/>
      <c r="AEI86" s="39"/>
      <c r="AEJ86" s="39"/>
      <c r="AEK86" s="39"/>
      <c r="AEL86" s="39"/>
      <c r="AEM86" s="39"/>
      <c r="AEN86" s="39"/>
      <c r="AEO86" s="39"/>
      <c r="AEP86" s="39"/>
      <c r="AEQ86" s="39"/>
      <c r="AER86" s="39"/>
      <c r="AES86" s="39"/>
      <c r="AET86" s="39"/>
      <c r="AEU86" s="39"/>
      <c r="AEV86" s="39"/>
      <c r="AEW86" s="39"/>
      <c r="AEX86" s="39"/>
      <c r="AEY86" s="39"/>
      <c r="AEZ86" s="39"/>
      <c r="AFA86" s="39"/>
      <c r="AFB86" s="39"/>
      <c r="AFC86" s="39"/>
      <c r="AFD86" s="39"/>
      <c r="AFE86" s="39"/>
      <c r="AFF86" s="39"/>
      <c r="AFG86" s="39"/>
      <c r="AFH86" s="39"/>
      <c r="AFI86" s="39"/>
      <c r="AFJ86" s="39"/>
      <c r="AFK86" s="39"/>
      <c r="AFL86" s="39"/>
      <c r="AFM86" s="39"/>
      <c r="AFN86" s="39"/>
      <c r="AFO86" s="39"/>
      <c r="AFP86" s="39"/>
      <c r="AFQ86" s="39"/>
      <c r="AFR86" s="39"/>
      <c r="AFS86" s="39"/>
      <c r="AFT86" s="39"/>
      <c r="AFU86" s="39"/>
      <c r="AFV86" s="39"/>
      <c r="AFW86" s="39"/>
      <c r="AFX86" s="39"/>
      <c r="AFY86" s="39"/>
      <c r="AFZ86" s="39"/>
      <c r="AGA86" s="39"/>
      <c r="AGB86" s="39"/>
      <c r="AGC86" s="39"/>
      <c r="AGD86" s="39"/>
      <c r="AGE86" s="39"/>
      <c r="AGF86" s="39"/>
      <c r="AGG86" s="39"/>
      <c r="AGH86" s="39"/>
      <c r="AGI86" s="39"/>
      <c r="AGJ86" s="39"/>
      <c r="AGK86" s="39"/>
      <c r="AGL86" s="39"/>
      <c r="AGM86" s="39"/>
      <c r="AGN86" s="39"/>
      <c r="AGO86" s="39"/>
      <c r="AGP86" s="39"/>
      <c r="AGQ86" s="39"/>
      <c r="AGR86" s="39"/>
      <c r="AGS86" s="39"/>
      <c r="AGT86" s="39"/>
      <c r="AGU86" s="39"/>
      <c r="AGV86" s="39"/>
      <c r="AGW86" s="39"/>
      <c r="AGX86" s="39"/>
      <c r="AGY86" s="39"/>
      <c r="AGZ86" s="39"/>
      <c r="AHA86" s="39"/>
      <c r="AHB86" s="39"/>
      <c r="AHC86" s="39"/>
      <c r="AHD86" s="39"/>
      <c r="AHE86" s="39"/>
      <c r="AHF86" s="39"/>
      <c r="AHG86" s="39"/>
      <c r="AHH86" s="39"/>
      <c r="AHI86" s="39"/>
      <c r="AHJ86" s="39"/>
      <c r="AHK86" s="39"/>
      <c r="AHL86" s="39"/>
      <c r="AHM86" s="39"/>
      <c r="AHN86" s="39"/>
      <c r="AHO86" s="39"/>
      <c r="AHP86" s="39"/>
      <c r="AHQ86" s="39"/>
      <c r="AHR86" s="39"/>
      <c r="AHS86" s="39"/>
      <c r="AHT86" s="39"/>
      <c r="AHU86" s="39"/>
      <c r="AHV86" s="39"/>
      <c r="AHW86" s="39"/>
      <c r="AHX86" s="39"/>
      <c r="AHY86" s="39"/>
      <c r="AHZ86" s="39"/>
      <c r="AIA86" s="39"/>
      <c r="AIB86" s="39"/>
      <c r="AIC86" s="39"/>
      <c r="AID86" s="39"/>
      <c r="AIE86" s="39"/>
      <c r="AIF86" s="39"/>
      <c r="AIG86" s="39"/>
      <c r="AIH86" s="39"/>
      <c r="AII86" s="39"/>
      <c r="AIJ86" s="39"/>
      <c r="AIK86" s="39"/>
      <c r="AIL86" s="39"/>
      <c r="AIM86" s="39"/>
      <c r="AIN86" s="39"/>
      <c r="AIO86" s="39"/>
      <c r="AIP86" s="39"/>
      <c r="AIQ86" s="39"/>
      <c r="AIR86" s="39"/>
      <c r="AIS86" s="39"/>
      <c r="AIT86" s="39"/>
      <c r="AIU86" s="39"/>
      <c r="AIV86" s="39"/>
      <c r="AIW86" s="39"/>
      <c r="AIX86" s="39"/>
      <c r="AIY86" s="39"/>
      <c r="AIZ86" s="39"/>
      <c r="AJA86" s="39"/>
      <c r="AJB86" s="39"/>
      <c r="AJC86" s="39"/>
      <c r="AJD86" s="39"/>
      <c r="AJE86" s="39"/>
      <c r="AJF86" s="39"/>
      <c r="AJG86" s="39"/>
      <c r="AJH86" s="39"/>
      <c r="AJI86" s="39"/>
      <c r="AJJ86" s="39"/>
      <c r="AJK86" s="39"/>
      <c r="AJL86" s="39"/>
      <c r="AJM86" s="39"/>
      <c r="AJN86" s="39"/>
      <c r="AJO86" s="39"/>
      <c r="AJP86" s="39"/>
      <c r="AJQ86" s="39"/>
      <c r="AJR86" s="39"/>
      <c r="AJS86" s="39"/>
      <c r="AJT86" s="39"/>
      <c r="AJU86" s="39"/>
      <c r="AJV86" s="39"/>
      <c r="AJW86" s="39"/>
      <c r="AJX86" s="39"/>
      <c r="AJY86" s="39"/>
      <c r="AJZ86" s="39"/>
      <c r="AKA86" s="39"/>
      <c r="AKB86" s="39"/>
      <c r="AKC86" s="39"/>
      <c r="AKD86" s="39"/>
      <c r="AKE86" s="39"/>
      <c r="AKF86" s="39"/>
      <c r="AKG86" s="39"/>
      <c r="AKH86" s="39"/>
      <c r="AKI86" s="39"/>
      <c r="AKJ86" s="39"/>
      <c r="AKK86" s="39"/>
      <c r="AKL86" s="39"/>
      <c r="AKM86" s="39"/>
      <c r="AKN86" s="39"/>
      <c r="AKO86" s="39"/>
      <c r="AKP86" s="39"/>
      <c r="AKQ86" s="39"/>
      <c r="AKR86" s="39"/>
      <c r="AKS86" s="39"/>
      <c r="AKT86" s="39"/>
      <c r="AKU86" s="39"/>
      <c r="AKV86" s="39"/>
      <c r="AKW86" s="39"/>
      <c r="AKX86" s="39"/>
      <c r="AKY86" s="39"/>
      <c r="AKZ86" s="39"/>
      <c r="ALA86" s="39"/>
      <c r="ALB86" s="39"/>
      <c r="ALC86" s="39"/>
      <c r="ALD86" s="39"/>
      <c r="ALE86" s="39"/>
      <c r="ALF86" s="39"/>
      <c r="ALG86" s="39"/>
      <c r="ALH86" s="39"/>
      <c r="ALI86" s="39"/>
      <c r="ALJ86" s="39"/>
      <c r="ALK86" s="39"/>
      <c r="ALL86" s="39"/>
      <c r="ALM86" s="39"/>
      <c r="ALN86" s="39"/>
      <c r="ALO86" s="39"/>
      <c r="ALP86" s="39"/>
      <c r="ALQ86" s="39"/>
      <c r="ALR86" s="39"/>
      <c r="ALS86" s="39"/>
      <c r="ALT86" s="39"/>
      <c r="ALU86" s="39"/>
      <c r="ALV86" s="39"/>
      <c r="ALW86" s="39"/>
      <c r="ALX86" s="39"/>
      <c r="ALY86" s="39"/>
      <c r="ALZ86" s="39"/>
      <c r="AMA86" s="39"/>
      <c r="AMB86" s="39"/>
      <c r="AMC86" s="39"/>
      <c r="AMD86" s="39"/>
      <c r="AME86" s="39"/>
      <c r="AMF86" s="39"/>
      <c r="AMG86" s="39"/>
      <c r="AMH86" s="39"/>
      <c r="AMI86" s="39"/>
      <c r="AMJ86" s="39"/>
      <c r="AMK86" s="39"/>
      <c r="AML86" s="39"/>
      <c r="AMM86" s="39"/>
      <c r="AMN86" s="39"/>
      <c r="AMO86" s="39"/>
      <c r="AMP86" s="39"/>
      <c r="AMQ86" s="39"/>
      <c r="AMR86" s="39"/>
      <c r="AMS86" s="39"/>
      <c r="AMT86" s="39"/>
      <c r="AMU86" s="39"/>
      <c r="AMV86" s="39"/>
      <c r="AMW86" s="39"/>
      <c r="AMX86" s="39"/>
      <c r="AMY86" s="39"/>
      <c r="AMZ86" s="39"/>
      <c r="ANA86" s="39"/>
      <c r="ANB86" s="39"/>
      <c r="ANC86" s="39"/>
      <c r="AND86" s="39"/>
      <c r="ANE86" s="39"/>
      <c r="ANF86" s="39"/>
      <c r="ANG86" s="39"/>
      <c r="ANH86" s="39"/>
      <c r="ANI86" s="39"/>
      <c r="ANJ86" s="39"/>
      <c r="ANK86" s="39"/>
      <c r="ANL86" s="39"/>
      <c r="ANM86" s="39"/>
      <c r="ANN86" s="39"/>
      <c r="ANO86" s="39"/>
      <c r="ANP86" s="39"/>
      <c r="ANQ86" s="39"/>
      <c r="ANR86" s="39"/>
      <c r="ANS86" s="39"/>
      <c r="ANT86" s="39"/>
      <c r="ANU86" s="39"/>
      <c r="ANV86" s="39"/>
      <c r="ANW86" s="39"/>
      <c r="ANX86" s="39"/>
      <c r="ANY86" s="39"/>
      <c r="ANZ86" s="39"/>
      <c r="AOA86" s="39"/>
      <c r="AOB86" s="39"/>
      <c r="AOC86" s="39"/>
      <c r="AOD86" s="39"/>
      <c r="AOE86" s="39"/>
      <c r="AOF86" s="39"/>
      <c r="AOG86" s="39"/>
      <c r="AOH86" s="39"/>
      <c r="AOI86" s="39"/>
      <c r="AOJ86" s="39"/>
      <c r="AOK86" s="39"/>
      <c r="AOL86" s="39"/>
      <c r="AOM86" s="39"/>
      <c r="AON86" s="39"/>
      <c r="AOO86" s="39"/>
      <c r="AOP86" s="39"/>
      <c r="AOQ86" s="39"/>
      <c r="AOR86" s="39"/>
      <c r="AOS86" s="39"/>
      <c r="AOT86" s="39"/>
      <c r="AOU86" s="39"/>
      <c r="AOV86" s="39"/>
      <c r="AOW86" s="39"/>
      <c r="AOX86" s="39"/>
      <c r="AOY86" s="39"/>
      <c r="AOZ86" s="39"/>
      <c r="APA86" s="39"/>
      <c r="APB86" s="39"/>
      <c r="APC86" s="39"/>
      <c r="APD86" s="39"/>
      <c r="APE86" s="39"/>
      <c r="APF86" s="39"/>
      <c r="APG86" s="39"/>
      <c r="APH86" s="39"/>
      <c r="API86" s="39"/>
      <c r="APJ86" s="39"/>
      <c r="APK86" s="39"/>
      <c r="APL86" s="39"/>
      <c r="APM86" s="39"/>
      <c r="APN86" s="39"/>
      <c r="APO86" s="39"/>
      <c r="APP86" s="39"/>
      <c r="APQ86" s="39"/>
      <c r="APR86" s="39"/>
      <c r="APS86" s="39"/>
      <c r="APT86" s="39"/>
      <c r="APU86" s="39"/>
      <c r="APV86" s="39"/>
      <c r="APW86" s="39"/>
      <c r="APX86" s="39"/>
      <c r="APY86" s="39"/>
      <c r="APZ86" s="39"/>
      <c r="AQA86" s="39"/>
      <c r="AQB86" s="39"/>
      <c r="AQC86" s="39"/>
      <c r="AQD86" s="39"/>
      <c r="AQE86" s="39"/>
      <c r="AQF86" s="39"/>
      <c r="AQG86" s="39"/>
      <c r="AQH86" s="39"/>
      <c r="AQI86" s="39"/>
      <c r="AQJ86" s="39"/>
      <c r="AQK86" s="39"/>
      <c r="AQL86" s="39"/>
      <c r="AQM86" s="39"/>
      <c r="AQN86" s="39"/>
      <c r="AQO86" s="39"/>
      <c r="AQP86" s="39"/>
      <c r="AQQ86" s="39"/>
      <c r="AQR86" s="39"/>
      <c r="AQS86" s="39"/>
      <c r="AQT86" s="39"/>
      <c r="AQU86" s="39"/>
      <c r="AQV86" s="39"/>
      <c r="AQW86" s="39"/>
      <c r="AQX86" s="39"/>
      <c r="AQY86" s="39"/>
      <c r="AQZ86" s="39"/>
      <c r="ARA86" s="39"/>
      <c r="ARB86" s="39"/>
      <c r="ARC86" s="39"/>
      <c r="ARD86" s="39"/>
      <c r="ARE86" s="39"/>
      <c r="ARF86" s="39"/>
      <c r="ARG86" s="39"/>
      <c r="ARH86" s="39"/>
      <c r="ARI86" s="39"/>
      <c r="ARJ86" s="39"/>
      <c r="ARK86" s="39"/>
      <c r="ARL86" s="39"/>
      <c r="ARM86" s="39"/>
      <c r="ARN86" s="39"/>
      <c r="ARO86" s="39"/>
      <c r="ARP86" s="39"/>
      <c r="ARQ86" s="39"/>
      <c r="ARR86" s="39"/>
      <c r="ARS86" s="39"/>
      <c r="ART86" s="39"/>
      <c r="ARU86" s="39"/>
      <c r="ARV86" s="39"/>
      <c r="ARW86" s="39"/>
      <c r="ARX86" s="39"/>
      <c r="ARY86" s="39"/>
      <c r="ARZ86" s="39"/>
      <c r="ASA86" s="39"/>
      <c r="ASB86" s="39"/>
      <c r="ASC86" s="39"/>
      <c r="ASD86" s="39"/>
      <c r="ASE86" s="39"/>
      <c r="ASF86" s="39"/>
      <c r="ASG86" s="39"/>
      <c r="ASH86" s="39"/>
      <c r="ASI86" s="39"/>
      <c r="ASJ86" s="39"/>
      <c r="ASK86" s="39"/>
      <c r="ASL86" s="39"/>
      <c r="ASM86" s="39"/>
      <c r="ASN86" s="39"/>
      <c r="ASO86" s="39"/>
      <c r="ASP86" s="39"/>
      <c r="ASQ86" s="39"/>
      <c r="ASR86" s="39"/>
      <c r="ASS86" s="39"/>
      <c r="AST86" s="39"/>
      <c r="ASU86" s="39"/>
      <c r="ASV86" s="39"/>
      <c r="ASW86" s="39"/>
      <c r="ASX86" s="39"/>
      <c r="ASY86" s="39"/>
      <c r="ASZ86" s="39"/>
      <c r="ATA86" s="39"/>
      <c r="ATB86" s="39"/>
      <c r="ATC86" s="39"/>
      <c r="ATD86" s="39"/>
      <c r="ATE86" s="39"/>
      <c r="ATF86" s="39"/>
      <c r="ATG86" s="39"/>
      <c r="ATH86" s="39"/>
      <c r="ATI86" s="39"/>
      <c r="ATJ86" s="39"/>
      <c r="ATK86" s="39"/>
      <c r="ATL86" s="39"/>
      <c r="ATM86" s="39"/>
      <c r="ATN86" s="39"/>
      <c r="ATO86" s="39"/>
      <c r="ATP86" s="39"/>
      <c r="ATQ86" s="39"/>
      <c r="ATR86" s="39"/>
      <c r="ATS86" s="39"/>
      <c r="ATT86" s="39"/>
      <c r="ATU86" s="39"/>
      <c r="ATV86" s="39"/>
      <c r="ATW86" s="39"/>
      <c r="ATX86" s="39"/>
      <c r="ATY86" s="39"/>
      <c r="ATZ86" s="39"/>
      <c r="AUA86" s="39"/>
      <c r="AUB86" s="39"/>
      <c r="AUC86" s="39"/>
      <c r="AUD86" s="39"/>
      <c r="AUE86" s="39"/>
      <c r="AUF86" s="39"/>
      <c r="AUG86" s="39"/>
      <c r="AUH86" s="39"/>
      <c r="AUI86" s="39"/>
      <c r="AUJ86" s="39"/>
      <c r="AUK86" s="39"/>
      <c r="AUL86" s="39"/>
      <c r="AUM86" s="39"/>
      <c r="AUN86" s="39"/>
      <c r="AUO86" s="39"/>
      <c r="AUP86" s="39"/>
      <c r="AUQ86" s="39"/>
      <c r="AUR86" s="39"/>
      <c r="AUS86" s="39"/>
      <c r="AUT86" s="39"/>
      <c r="AUU86" s="39"/>
      <c r="AUV86" s="39"/>
      <c r="AUW86" s="39"/>
      <c r="AUX86" s="39"/>
      <c r="AUY86" s="39"/>
      <c r="AUZ86" s="39"/>
      <c r="AVA86" s="39"/>
      <c r="AVB86" s="39"/>
      <c r="AVC86" s="39"/>
      <c r="AVD86" s="39"/>
      <c r="AVE86" s="39"/>
      <c r="AVF86" s="39"/>
      <c r="AVG86" s="39"/>
      <c r="AVH86" s="39"/>
      <c r="AVI86" s="39"/>
      <c r="AVJ86" s="39"/>
      <c r="AVK86" s="39"/>
      <c r="AVL86" s="39"/>
      <c r="AVM86" s="39"/>
      <c r="AVN86" s="39"/>
      <c r="AVO86" s="39"/>
      <c r="AVP86" s="39"/>
      <c r="AVQ86" s="39"/>
      <c r="AVR86" s="39"/>
      <c r="AVS86" s="39"/>
      <c r="AVT86" s="39"/>
      <c r="AVU86" s="39"/>
      <c r="AVV86" s="39"/>
      <c r="AVW86" s="39"/>
      <c r="AVX86" s="39"/>
      <c r="AVY86" s="39"/>
      <c r="AVZ86" s="39"/>
      <c r="AWA86" s="39"/>
      <c r="AWB86" s="39"/>
      <c r="AWC86" s="39"/>
      <c r="AWD86" s="39"/>
      <c r="AWE86" s="39"/>
      <c r="AWF86" s="39"/>
      <c r="AWG86" s="39"/>
      <c r="AWH86" s="39"/>
      <c r="AWI86" s="39"/>
      <c r="AWJ86" s="39"/>
      <c r="AWK86" s="39"/>
      <c r="AWL86" s="39"/>
      <c r="AWM86" s="39"/>
      <c r="AWN86" s="39"/>
      <c r="AWO86" s="39"/>
      <c r="AWP86" s="39"/>
      <c r="AWQ86" s="39"/>
      <c r="AWR86" s="39"/>
      <c r="AWS86" s="39"/>
      <c r="AWT86" s="39"/>
      <c r="AWU86" s="39"/>
      <c r="AWV86" s="39"/>
      <c r="AWW86" s="39"/>
      <c r="AWX86" s="39"/>
      <c r="AWY86" s="39"/>
      <c r="AWZ86" s="39"/>
      <c r="AXA86" s="39"/>
      <c r="AXB86" s="39"/>
      <c r="AXC86" s="39"/>
      <c r="AXD86" s="39"/>
      <c r="AXE86" s="39"/>
      <c r="AXF86" s="39"/>
      <c r="AXG86" s="39"/>
      <c r="AXH86" s="39"/>
      <c r="AXI86" s="39"/>
      <c r="AXJ86" s="39"/>
      <c r="AXK86" s="39"/>
      <c r="AXL86" s="39"/>
      <c r="AXM86" s="39"/>
      <c r="AXN86" s="39"/>
      <c r="AXO86" s="39"/>
      <c r="AXP86" s="39"/>
      <c r="AXQ86" s="39"/>
      <c r="AXR86" s="39"/>
      <c r="AXS86" s="39"/>
      <c r="AXT86" s="39"/>
      <c r="AXU86" s="39"/>
      <c r="AXV86" s="39"/>
      <c r="AXW86" s="39"/>
      <c r="AXX86" s="39"/>
      <c r="AXY86" s="39"/>
      <c r="AXZ86" s="39"/>
      <c r="AYA86" s="39"/>
      <c r="AYB86" s="39"/>
      <c r="AYC86" s="39"/>
      <c r="AYD86" s="39"/>
      <c r="AYE86" s="39"/>
      <c r="AYF86" s="39"/>
      <c r="AYG86" s="39"/>
      <c r="AYH86" s="39"/>
      <c r="AYI86" s="39"/>
      <c r="AYJ86" s="39"/>
      <c r="AYK86" s="39"/>
      <c r="AYL86" s="39"/>
      <c r="AYM86" s="39"/>
      <c r="AYN86" s="39"/>
      <c r="AYO86" s="39"/>
      <c r="AYP86" s="39"/>
      <c r="AYQ86" s="39"/>
      <c r="AYR86" s="39"/>
      <c r="AYS86" s="39"/>
      <c r="AYT86" s="39"/>
      <c r="AYU86" s="39"/>
      <c r="AYV86" s="39"/>
      <c r="AYW86" s="39"/>
      <c r="AYX86" s="39"/>
      <c r="AYY86" s="39"/>
      <c r="AYZ86" s="39"/>
      <c r="AZA86" s="39"/>
      <c r="AZB86" s="39"/>
      <c r="AZC86" s="39"/>
      <c r="AZD86" s="39"/>
      <c r="AZE86" s="39"/>
      <c r="AZF86" s="39"/>
      <c r="AZG86" s="39"/>
      <c r="AZH86" s="39"/>
      <c r="AZI86" s="39"/>
      <c r="AZJ86" s="39"/>
      <c r="AZK86" s="39"/>
      <c r="AZL86" s="39"/>
      <c r="AZM86" s="39"/>
      <c r="AZN86" s="39"/>
      <c r="AZO86" s="39"/>
      <c r="AZP86" s="39"/>
      <c r="AZQ86" s="39"/>
      <c r="AZR86" s="39"/>
      <c r="AZS86" s="39"/>
      <c r="AZT86" s="39"/>
      <c r="AZU86" s="39"/>
      <c r="AZV86" s="39"/>
      <c r="AZW86" s="39"/>
      <c r="AZX86" s="39"/>
      <c r="AZY86" s="39"/>
      <c r="AZZ86" s="39"/>
      <c r="BAA86" s="39"/>
      <c r="BAB86" s="39"/>
      <c r="BAC86" s="39"/>
      <c r="BAD86" s="39"/>
      <c r="BAE86" s="39"/>
      <c r="BAF86" s="39"/>
      <c r="BAG86" s="39"/>
      <c r="BAH86" s="39"/>
      <c r="BAI86" s="39"/>
      <c r="BAJ86" s="39"/>
      <c r="BAK86" s="39"/>
      <c r="BAL86" s="39"/>
      <c r="BAM86" s="39"/>
      <c r="BAN86" s="39"/>
      <c r="BAO86" s="39"/>
      <c r="BAP86" s="39"/>
      <c r="BAQ86" s="39"/>
      <c r="BAR86" s="39"/>
      <c r="BAS86" s="39"/>
      <c r="BAT86" s="39"/>
      <c r="BAU86" s="39"/>
      <c r="BAV86" s="39"/>
      <c r="BAW86" s="39"/>
      <c r="BAX86" s="39"/>
      <c r="BAY86" s="39"/>
      <c r="BAZ86" s="39"/>
      <c r="BBA86" s="39"/>
      <c r="BBB86" s="39"/>
      <c r="BBC86" s="39"/>
      <c r="BBD86" s="39"/>
      <c r="BBE86" s="39"/>
      <c r="BBF86" s="39"/>
      <c r="BBG86" s="39"/>
      <c r="BBH86" s="39"/>
      <c r="BBI86" s="39"/>
      <c r="BBJ86" s="39"/>
      <c r="BBK86" s="39"/>
      <c r="BBL86" s="39"/>
      <c r="BBM86" s="39"/>
      <c r="BBN86" s="39"/>
      <c r="BBO86" s="39"/>
      <c r="BBP86" s="39"/>
      <c r="BBQ86" s="39"/>
      <c r="BBR86" s="39"/>
      <c r="BBS86" s="39"/>
      <c r="BBT86" s="39"/>
      <c r="BBU86" s="39"/>
      <c r="BBV86" s="39"/>
      <c r="BBW86" s="39"/>
      <c r="BBX86" s="39"/>
      <c r="BBY86" s="39"/>
      <c r="BBZ86" s="39"/>
      <c r="BCA86" s="39"/>
      <c r="BCB86" s="39"/>
      <c r="BCC86" s="39"/>
      <c r="BCD86" s="39"/>
      <c r="BCE86" s="39"/>
      <c r="BCF86" s="39"/>
      <c r="BCG86" s="39"/>
      <c r="BCH86" s="39"/>
      <c r="BCI86" s="39"/>
      <c r="BCJ86" s="39"/>
      <c r="BCK86" s="39"/>
      <c r="BCL86" s="39"/>
      <c r="BCM86" s="39"/>
      <c r="BCN86" s="39"/>
      <c r="BCO86" s="39"/>
      <c r="BCP86" s="39"/>
      <c r="BCQ86" s="39"/>
      <c r="BCR86" s="39"/>
      <c r="BCS86" s="39"/>
      <c r="BCT86" s="39"/>
      <c r="BCU86" s="39"/>
      <c r="BCV86" s="39"/>
      <c r="BCW86" s="39"/>
      <c r="BCX86" s="39"/>
      <c r="BCY86" s="39"/>
      <c r="BCZ86" s="39"/>
      <c r="BDA86" s="39"/>
      <c r="BDB86" s="39"/>
      <c r="BDC86" s="39"/>
      <c r="BDD86" s="39"/>
      <c r="BDE86" s="39"/>
      <c r="BDF86" s="39"/>
      <c r="BDG86" s="39"/>
      <c r="BDH86" s="39"/>
      <c r="BDI86" s="39"/>
      <c r="BDJ86" s="39"/>
      <c r="BDK86" s="39"/>
      <c r="BDL86" s="39"/>
      <c r="BDM86" s="39"/>
      <c r="BDN86" s="39"/>
      <c r="BDO86" s="39"/>
      <c r="BDP86" s="39"/>
      <c r="BDQ86" s="39"/>
      <c r="BDR86" s="39"/>
      <c r="BDS86" s="39"/>
      <c r="BDT86" s="39"/>
      <c r="BDU86" s="39"/>
      <c r="BDV86" s="39"/>
      <c r="BDW86" s="39"/>
      <c r="BDX86" s="39"/>
      <c r="BDY86" s="39"/>
      <c r="BDZ86" s="39"/>
      <c r="BEA86" s="39"/>
      <c r="BEB86" s="39"/>
      <c r="BEC86" s="39"/>
      <c r="BED86" s="39"/>
      <c r="BEE86" s="39"/>
      <c r="BEF86" s="39"/>
      <c r="BEG86" s="39"/>
      <c r="BEH86" s="39"/>
      <c r="BEI86" s="39"/>
      <c r="BEJ86" s="39"/>
      <c r="BEK86" s="39"/>
      <c r="BEL86" s="39"/>
      <c r="BEM86" s="39"/>
      <c r="BEN86" s="39"/>
      <c r="BEO86" s="39"/>
      <c r="BEP86" s="39"/>
      <c r="BEQ86" s="39"/>
      <c r="BER86" s="39"/>
      <c r="BES86" s="39"/>
      <c r="BET86" s="39"/>
      <c r="BEU86" s="39"/>
      <c r="BEV86" s="39"/>
      <c r="BEW86" s="39"/>
      <c r="BEX86" s="39"/>
      <c r="BEY86" s="39"/>
      <c r="BEZ86" s="39"/>
      <c r="BFA86" s="39"/>
      <c r="BFB86" s="39"/>
      <c r="BFC86" s="39"/>
      <c r="BFD86" s="39"/>
      <c r="BFE86" s="39"/>
      <c r="BFF86" s="39"/>
      <c r="BFG86" s="39"/>
      <c r="BFH86" s="39"/>
      <c r="BFI86" s="39"/>
      <c r="BFJ86" s="39"/>
      <c r="BFK86" s="39"/>
      <c r="BFL86" s="39"/>
      <c r="BFM86" s="39"/>
      <c r="BFN86" s="39"/>
      <c r="BFO86" s="39"/>
      <c r="BFP86" s="39"/>
      <c r="BFQ86" s="39"/>
      <c r="BFR86" s="39"/>
      <c r="BFS86" s="39"/>
      <c r="BFT86" s="39"/>
      <c r="BFU86" s="39"/>
      <c r="BFV86" s="39"/>
      <c r="BFW86" s="39"/>
      <c r="BFX86" s="39"/>
      <c r="BFY86" s="39"/>
      <c r="BFZ86" s="39"/>
      <c r="BGA86" s="39"/>
      <c r="BGB86" s="39"/>
      <c r="BGC86" s="39"/>
      <c r="BGD86" s="39"/>
      <c r="BGE86" s="39"/>
      <c r="BGF86" s="39"/>
      <c r="BGG86" s="39"/>
      <c r="BGH86" s="39"/>
      <c r="BGI86" s="39"/>
      <c r="BGJ86" s="39"/>
      <c r="BGK86" s="39"/>
      <c r="BGL86" s="39"/>
      <c r="BGM86" s="39"/>
      <c r="BGN86" s="39"/>
      <c r="BGO86" s="39"/>
      <c r="BGP86" s="39"/>
      <c r="BGQ86" s="39"/>
      <c r="BGR86" s="39"/>
      <c r="BGS86" s="39"/>
      <c r="BGT86" s="39"/>
      <c r="BGU86" s="39"/>
      <c r="BGV86" s="39"/>
      <c r="BGW86" s="39"/>
      <c r="BGX86" s="39"/>
      <c r="BGY86" s="39"/>
      <c r="BGZ86" s="39"/>
      <c r="BHA86" s="39"/>
      <c r="BHB86" s="39"/>
      <c r="BHC86" s="39"/>
      <c r="BHD86" s="39"/>
      <c r="BHE86" s="39"/>
      <c r="BHF86" s="39"/>
      <c r="BHG86" s="39"/>
      <c r="BHH86" s="39"/>
      <c r="BHI86" s="39"/>
      <c r="BHJ86" s="39"/>
      <c r="BHK86" s="39"/>
      <c r="BHL86" s="39"/>
      <c r="BHM86" s="39"/>
      <c r="BHN86" s="39"/>
      <c r="BHO86" s="39"/>
      <c r="BHP86" s="39"/>
      <c r="BHQ86" s="39"/>
      <c r="BHR86" s="39"/>
      <c r="BHS86" s="39"/>
      <c r="BHT86" s="39"/>
      <c r="BHU86" s="39"/>
      <c r="BHV86" s="39"/>
      <c r="BHW86" s="39"/>
      <c r="BHX86" s="39"/>
      <c r="BHY86" s="39"/>
      <c r="BHZ86" s="39"/>
      <c r="BIA86" s="39"/>
      <c r="BIB86" s="39"/>
      <c r="BIC86" s="39"/>
      <c r="BID86" s="39"/>
      <c r="BIE86" s="39"/>
      <c r="BIF86" s="39"/>
      <c r="BIG86" s="39"/>
      <c r="BIH86" s="39"/>
      <c r="BII86" s="39"/>
      <c r="BIJ86" s="39"/>
      <c r="BIK86" s="39"/>
      <c r="BIL86" s="39"/>
      <c r="BIM86" s="39"/>
      <c r="BIN86" s="39"/>
      <c r="BIO86" s="39"/>
      <c r="BIP86" s="39"/>
      <c r="BIQ86" s="39"/>
      <c r="BIR86" s="39"/>
      <c r="BIS86" s="39"/>
      <c r="BIT86" s="39"/>
      <c r="BIU86" s="39"/>
      <c r="BIV86" s="39"/>
      <c r="BIW86" s="39"/>
      <c r="BIX86" s="39"/>
      <c r="BIY86" s="39"/>
      <c r="BIZ86" s="39"/>
      <c r="BJA86" s="39"/>
      <c r="BJB86" s="39"/>
      <c r="BJC86" s="39"/>
      <c r="BJD86" s="39"/>
      <c r="BJE86" s="39"/>
      <c r="BJF86" s="39"/>
      <c r="BJG86" s="39"/>
      <c r="BJH86" s="39"/>
      <c r="BJI86" s="39"/>
      <c r="BJJ86" s="39"/>
      <c r="BJK86" s="39"/>
      <c r="BJL86" s="39"/>
      <c r="BJM86" s="39"/>
      <c r="BJN86" s="39"/>
      <c r="BJO86" s="39"/>
      <c r="BJP86" s="39"/>
      <c r="BJQ86" s="39"/>
      <c r="BJR86" s="39"/>
      <c r="BJS86" s="39"/>
      <c r="BJT86" s="39"/>
      <c r="BJU86" s="39"/>
      <c r="BJV86" s="39"/>
      <c r="BJW86" s="39"/>
      <c r="BJX86" s="39"/>
      <c r="BJY86" s="39"/>
      <c r="BJZ86" s="39"/>
      <c r="BKA86" s="39"/>
      <c r="BKB86" s="39"/>
      <c r="BKC86" s="39"/>
      <c r="BKD86" s="39"/>
      <c r="BKE86" s="39"/>
      <c r="BKF86" s="39"/>
      <c r="BKG86" s="39"/>
      <c r="BKH86" s="39"/>
      <c r="BKI86" s="39"/>
      <c r="BKJ86" s="39"/>
      <c r="BKK86" s="39"/>
      <c r="BKL86" s="39"/>
      <c r="BKM86" s="39"/>
      <c r="BKN86" s="39"/>
      <c r="BKO86" s="39"/>
      <c r="BKP86" s="39"/>
      <c r="BKQ86" s="39"/>
      <c r="BKR86" s="39"/>
      <c r="BKS86" s="39"/>
      <c r="BKT86" s="39"/>
      <c r="BKU86" s="39"/>
      <c r="BKV86" s="39"/>
      <c r="BKW86" s="39"/>
      <c r="BKX86" s="39"/>
      <c r="BKY86" s="39"/>
      <c r="BKZ86" s="39"/>
      <c r="BLA86" s="39"/>
      <c r="BLB86" s="39"/>
      <c r="BLC86" s="39"/>
      <c r="BLD86" s="39"/>
      <c r="BLE86" s="39"/>
      <c r="BLF86" s="39"/>
      <c r="BLG86" s="39"/>
      <c r="BLH86" s="39"/>
      <c r="BLI86" s="39"/>
      <c r="BLJ86" s="39"/>
      <c r="BLK86" s="39"/>
      <c r="BLL86" s="39"/>
      <c r="BLM86" s="39"/>
      <c r="BLN86" s="39"/>
      <c r="BLO86" s="39"/>
      <c r="BLP86" s="39"/>
      <c r="BLQ86" s="39"/>
      <c r="BLR86" s="39"/>
      <c r="BLS86" s="39"/>
      <c r="BLT86" s="39"/>
      <c r="BLU86" s="39"/>
      <c r="BLV86" s="39"/>
      <c r="BLW86" s="39"/>
      <c r="BLX86" s="39"/>
      <c r="BLY86" s="39"/>
      <c r="BLZ86" s="39"/>
      <c r="BMA86" s="39"/>
      <c r="BMB86" s="39"/>
      <c r="BMC86" s="39"/>
      <c r="BMD86" s="39"/>
      <c r="BME86" s="39"/>
      <c r="BMF86" s="39"/>
      <c r="BMG86" s="39"/>
      <c r="BMH86" s="39"/>
      <c r="BMI86" s="39"/>
      <c r="BMJ86" s="39"/>
      <c r="BMK86" s="39"/>
      <c r="BML86" s="39"/>
      <c r="BMM86" s="39"/>
      <c r="BMN86" s="39"/>
      <c r="BMO86" s="39"/>
      <c r="BMP86" s="39"/>
      <c r="BMQ86" s="39"/>
      <c r="BMR86" s="39"/>
      <c r="BMS86" s="39"/>
      <c r="BMT86" s="39"/>
      <c r="BMU86" s="39"/>
      <c r="BMV86" s="39"/>
      <c r="BMW86" s="39"/>
      <c r="BMX86" s="39"/>
      <c r="BMY86" s="39"/>
      <c r="BMZ86" s="39"/>
      <c r="BNA86" s="39"/>
      <c r="BNB86" s="39"/>
      <c r="BNC86" s="39"/>
      <c r="BND86" s="39"/>
      <c r="BNE86" s="39"/>
      <c r="BNF86" s="39"/>
      <c r="BNG86" s="39"/>
      <c r="BNH86" s="39"/>
      <c r="BNI86" s="39"/>
      <c r="BNJ86" s="39"/>
      <c r="BNK86" s="39"/>
      <c r="BNL86" s="39"/>
      <c r="BNM86" s="39"/>
      <c r="BNN86" s="39"/>
      <c r="BNO86" s="39"/>
      <c r="BNP86" s="39"/>
      <c r="BNQ86" s="39"/>
      <c r="BNR86" s="39"/>
      <c r="BNS86" s="39"/>
      <c r="BNT86" s="39"/>
      <c r="BNU86" s="39"/>
      <c r="BNV86" s="39"/>
      <c r="BNW86" s="39"/>
      <c r="BNX86" s="39"/>
      <c r="BNY86" s="39"/>
      <c r="BNZ86" s="39"/>
      <c r="BOA86" s="39"/>
      <c r="BOB86" s="39"/>
      <c r="BOC86" s="39"/>
      <c r="BOD86" s="39"/>
      <c r="BOE86" s="39"/>
      <c r="BOF86" s="39"/>
      <c r="BOG86" s="39"/>
      <c r="BOH86" s="39"/>
      <c r="BOI86" s="39"/>
      <c r="BOJ86" s="39"/>
      <c r="BOK86" s="39"/>
      <c r="BOL86" s="39"/>
      <c r="BOM86" s="39"/>
      <c r="BON86" s="39"/>
      <c r="BOO86" s="39"/>
      <c r="BOP86" s="39"/>
      <c r="BOQ86" s="39"/>
      <c r="BOR86" s="39"/>
      <c r="BOS86" s="39"/>
      <c r="BOT86" s="39"/>
      <c r="BOU86" s="39"/>
      <c r="BOV86" s="39"/>
      <c r="BOW86" s="39"/>
      <c r="BOX86" s="39"/>
      <c r="BOY86" s="39"/>
      <c r="BOZ86" s="39"/>
      <c r="BPA86" s="39"/>
      <c r="BPB86" s="39"/>
      <c r="BPC86" s="39"/>
      <c r="BPD86" s="39"/>
      <c r="BPE86" s="39"/>
      <c r="BPF86" s="39"/>
      <c r="BPG86" s="39"/>
      <c r="BPH86" s="39"/>
      <c r="BPI86" s="39"/>
      <c r="BPJ86" s="39"/>
      <c r="BPK86" s="39"/>
      <c r="BPL86" s="39"/>
      <c r="BPM86" s="39"/>
      <c r="BPN86" s="39"/>
      <c r="BPO86" s="39"/>
      <c r="BPP86" s="39"/>
      <c r="BPQ86" s="39"/>
      <c r="BPR86" s="39"/>
      <c r="BPS86" s="39"/>
      <c r="BPT86" s="39"/>
      <c r="BPU86" s="39"/>
      <c r="BPV86" s="39"/>
      <c r="BPW86" s="39"/>
      <c r="BPX86" s="39"/>
      <c r="BPY86" s="39"/>
      <c r="BPZ86" s="39"/>
      <c r="BQA86" s="39"/>
      <c r="BQB86" s="39"/>
      <c r="BQC86" s="39"/>
      <c r="BQD86" s="39"/>
      <c r="BQE86" s="39"/>
      <c r="BQF86" s="39"/>
      <c r="BQG86" s="39"/>
      <c r="BQH86" s="39"/>
      <c r="BQI86" s="39"/>
      <c r="BQJ86" s="39"/>
      <c r="BQK86" s="39"/>
      <c r="BQL86" s="39"/>
      <c r="BQM86" s="39"/>
      <c r="BQN86" s="39"/>
      <c r="BQO86" s="39"/>
      <c r="BQP86" s="39"/>
      <c r="BQQ86" s="39"/>
      <c r="BQR86" s="39"/>
      <c r="BQS86" s="39"/>
      <c r="BQT86" s="39"/>
      <c r="BQU86" s="39"/>
      <c r="BQV86" s="39"/>
      <c r="BQW86" s="39"/>
      <c r="BQX86" s="39"/>
      <c r="BQY86" s="39"/>
      <c r="BQZ86" s="39"/>
      <c r="BRA86" s="39"/>
      <c r="BRB86" s="39"/>
      <c r="BRC86" s="39"/>
      <c r="BRD86" s="39"/>
      <c r="BRE86" s="39"/>
      <c r="BRF86" s="39"/>
      <c r="BRG86" s="39"/>
      <c r="BRH86" s="39"/>
      <c r="BRI86" s="39"/>
      <c r="BRJ86" s="39"/>
      <c r="BRK86" s="39"/>
      <c r="BRL86" s="39"/>
      <c r="BRM86" s="39"/>
      <c r="BRN86" s="39"/>
      <c r="BRO86" s="39"/>
      <c r="BRP86" s="39"/>
      <c r="BRQ86" s="39"/>
      <c r="BRR86" s="39"/>
      <c r="BRS86" s="39"/>
      <c r="BRT86" s="39"/>
      <c r="BRU86" s="39"/>
      <c r="BRV86" s="39"/>
      <c r="BRW86" s="39"/>
      <c r="BRX86" s="39"/>
      <c r="BRY86" s="39"/>
      <c r="BRZ86" s="39"/>
      <c r="BSA86" s="39"/>
      <c r="BSB86" s="39"/>
      <c r="BSC86" s="39"/>
      <c r="BSD86" s="39"/>
      <c r="BSE86" s="39"/>
      <c r="BSF86" s="39"/>
      <c r="BSG86" s="39"/>
      <c r="BSH86" s="39"/>
      <c r="BSI86" s="39"/>
      <c r="BSJ86" s="39"/>
      <c r="BSK86" s="39"/>
      <c r="BSL86" s="39"/>
      <c r="BSM86" s="39"/>
      <c r="BSN86" s="39"/>
      <c r="BSO86" s="39"/>
      <c r="BSP86" s="39"/>
      <c r="BSQ86" s="39"/>
      <c r="BSR86" s="39"/>
      <c r="BSS86" s="39"/>
      <c r="BST86" s="39"/>
      <c r="BSU86" s="39"/>
      <c r="BSV86" s="39"/>
      <c r="BSW86" s="39"/>
      <c r="BSX86" s="39"/>
      <c r="BSY86" s="39"/>
      <c r="BSZ86" s="39"/>
      <c r="BTA86" s="39"/>
      <c r="BTB86" s="39"/>
      <c r="BTC86" s="39"/>
      <c r="BTD86" s="39"/>
      <c r="BTE86" s="39"/>
      <c r="BTF86" s="39"/>
      <c r="BTG86" s="39"/>
      <c r="BTH86" s="39"/>
      <c r="BTI86" s="39"/>
      <c r="BTJ86" s="39"/>
      <c r="BTK86" s="39"/>
      <c r="BTL86" s="39"/>
      <c r="BTM86" s="39"/>
      <c r="BTN86" s="39"/>
      <c r="BTO86" s="39"/>
      <c r="BTP86" s="39"/>
      <c r="BTQ86" s="39"/>
      <c r="BTR86" s="39"/>
      <c r="BTS86" s="39"/>
      <c r="BTT86" s="39"/>
      <c r="BTU86" s="39"/>
      <c r="BTV86" s="39"/>
      <c r="BTW86" s="39"/>
      <c r="BTX86" s="39"/>
      <c r="BTY86" s="39"/>
      <c r="BTZ86" s="39"/>
      <c r="BUA86" s="39"/>
      <c r="BUB86" s="39"/>
      <c r="BUC86" s="39"/>
      <c r="BUD86" s="39"/>
      <c r="BUE86" s="39"/>
      <c r="BUF86" s="39"/>
      <c r="BUG86" s="39"/>
      <c r="BUH86" s="39"/>
      <c r="BUI86" s="39"/>
      <c r="BUJ86" s="39"/>
      <c r="BUK86" s="39"/>
      <c r="BUL86" s="39"/>
      <c r="BUM86" s="39"/>
      <c r="BUN86" s="39"/>
      <c r="BUO86" s="39"/>
      <c r="BUP86" s="39"/>
      <c r="BUQ86" s="39"/>
      <c r="BUR86" s="39"/>
      <c r="BUS86" s="39"/>
      <c r="BUT86" s="39"/>
      <c r="BUU86" s="39"/>
      <c r="BUV86" s="39"/>
      <c r="BUW86" s="39"/>
      <c r="BUX86" s="39"/>
      <c r="BUY86" s="39"/>
      <c r="BUZ86" s="39"/>
      <c r="BVA86" s="39"/>
      <c r="BVB86" s="39"/>
      <c r="BVC86" s="39"/>
      <c r="BVD86" s="39"/>
      <c r="BVE86" s="39"/>
      <c r="BVF86" s="39"/>
      <c r="BVG86" s="39"/>
      <c r="BVH86" s="39"/>
      <c r="BVI86" s="39"/>
      <c r="BVJ86" s="39"/>
      <c r="BVK86" s="39"/>
      <c r="BVL86" s="39"/>
      <c r="BVM86" s="39"/>
      <c r="BVN86" s="39"/>
      <c r="BVO86" s="39"/>
      <c r="BVP86" s="39"/>
      <c r="BVQ86" s="39"/>
      <c r="BVR86" s="39"/>
      <c r="BVS86" s="39"/>
      <c r="BVT86" s="39"/>
      <c r="BVU86" s="39"/>
      <c r="BVV86" s="39"/>
      <c r="BVW86" s="39"/>
      <c r="BVX86" s="39"/>
      <c r="BVY86" s="39"/>
      <c r="BVZ86" s="39"/>
      <c r="BWA86" s="39"/>
      <c r="BWB86" s="39"/>
      <c r="BWC86" s="39"/>
      <c r="BWD86" s="39"/>
      <c r="BWE86" s="39"/>
      <c r="BWF86" s="39"/>
      <c r="BWG86" s="39"/>
      <c r="BWH86" s="39"/>
      <c r="BWI86" s="39"/>
      <c r="BWJ86" s="39"/>
      <c r="BWK86" s="39"/>
      <c r="BWL86" s="39"/>
      <c r="BWM86" s="39"/>
      <c r="BWN86" s="39"/>
      <c r="BWO86" s="39"/>
      <c r="BWP86" s="39"/>
      <c r="BWQ86" s="39"/>
      <c r="BWR86" s="39"/>
      <c r="BWS86" s="39"/>
      <c r="BWT86" s="39"/>
      <c r="BWU86" s="39"/>
      <c r="BWV86" s="39"/>
      <c r="BWW86" s="39"/>
      <c r="BWX86" s="39"/>
      <c r="BWY86" s="39"/>
      <c r="BWZ86" s="39"/>
      <c r="BXA86" s="39"/>
      <c r="BXB86" s="39"/>
      <c r="BXC86" s="39"/>
      <c r="BXD86" s="39"/>
      <c r="BXE86" s="39"/>
      <c r="BXF86" s="39"/>
      <c r="BXG86" s="39"/>
      <c r="BXH86" s="39"/>
      <c r="BXI86" s="39"/>
      <c r="BXJ86" s="39"/>
      <c r="BXK86" s="39"/>
      <c r="BXL86" s="39"/>
      <c r="BXM86" s="39"/>
      <c r="BXN86" s="39"/>
      <c r="BXO86" s="39"/>
      <c r="BXP86" s="39"/>
      <c r="BXQ86" s="39"/>
      <c r="BXR86" s="39"/>
      <c r="BXS86" s="39"/>
      <c r="BXT86" s="39"/>
      <c r="BXU86" s="39"/>
      <c r="BXV86" s="39"/>
      <c r="BXW86" s="39"/>
      <c r="BXX86" s="39"/>
      <c r="BXY86" s="39"/>
      <c r="BXZ86" s="39"/>
      <c r="BYA86" s="39"/>
      <c r="BYB86" s="39"/>
      <c r="BYC86" s="39"/>
      <c r="BYD86" s="39"/>
      <c r="BYE86" s="39"/>
      <c r="BYF86" s="39"/>
      <c r="BYG86" s="39"/>
      <c r="BYH86" s="39"/>
      <c r="BYI86" s="39"/>
      <c r="BYJ86" s="39"/>
      <c r="BYK86" s="39"/>
      <c r="BYL86" s="39"/>
      <c r="BYM86" s="39"/>
      <c r="BYN86" s="39"/>
      <c r="BYO86" s="39"/>
      <c r="BYP86" s="39"/>
      <c r="BYQ86" s="39"/>
      <c r="BYR86" s="39"/>
      <c r="BYS86" s="39"/>
      <c r="BYT86" s="39"/>
      <c r="BYU86" s="39"/>
      <c r="BYV86" s="39"/>
      <c r="BYW86" s="39"/>
      <c r="BYX86" s="39"/>
      <c r="BYY86" s="39"/>
      <c r="BYZ86" s="39"/>
      <c r="BZA86" s="39"/>
      <c r="BZB86" s="39"/>
      <c r="BZC86" s="39"/>
      <c r="BZD86" s="39"/>
      <c r="BZE86" s="39"/>
      <c r="BZF86" s="39"/>
      <c r="BZG86" s="39"/>
      <c r="BZH86" s="39"/>
      <c r="BZI86" s="39"/>
      <c r="BZJ86" s="39"/>
      <c r="BZK86" s="39"/>
      <c r="BZL86" s="39"/>
      <c r="BZM86" s="39"/>
      <c r="BZN86" s="39"/>
      <c r="BZO86" s="39"/>
      <c r="BZP86" s="39"/>
      <c r="BZQ86" s="39"/>
      <c r="BZR86" s="39"/>
      <c r="BZS86" s="39"/>
      <c r="BZT86" s="39"/>
      <c r="BZU86" s="39"/>
      <c r="BZV86" s="39"/>
      <c r="BZW86" s="39"/>
      <c r="BZX86" s="39"/>
      <c r="BZY86" s="39"/>
      <c r="BZZ86" s="39"/>
      <c r="CAA86" s="39"/>
      <c r="CAB86" s="39"/>
      <c r="CAC86" s="39"/>
      <c r="CAD86" s="39"/>
      <c r="CAE86" s="39"/>
      <c r="CAF86" s="39"/>
      <c r="CAG86" s="39"/>
      <c r="CAH86" s="39"/>
      <c r="CAI86" s="39"/>
      <c r="CAJ86" s="39"/>
      <c r="CAK86" s="39"/>
      <c r="CAL86" s="39"/>
      <c r="CAM86" s="39"/>
      <c r="CAN86" s="39"/>
      <c r="CAO86" s="39"/>
      <c r="CAP86" s="39"/>
      <c r="CAQ86" s="39"/>
      <c r="CAR86" s="39"/>
      <c r="CAS86" s="39"/>
      <c r="CAT86" s="39"/>
      <c r="CAU86" s="39"/>
      <c r="CAV86" s="39"/>
      <c r="CAW86" s="39"/>
      <c r="CAX86" s="39"/>
      <c r="CAY86" s="39"/>
      <c r="CAZ86" s="39"/>
      <c r="CBA86" s="39"/>
      <c r="CBB86" s="39"/>
      <c r="CBC86" s="39"/>
      <c r="CBD86" s="39"/>
      <c r="CBE86" s="39"/>
      <c r="CBF86" s="39"/>
      <c r="CBG86" s="39"/>
      <c r="CBH86" s="39"/>
      <c r="CBI86" s="39"/>
      <c r="CBJ86" s="39"/>
      <c r="CBK86" s="39"/>
      <c r="CBL86" s="39"/>
      <c r="CBM86" s="39"/>
      <c r="CBN86" s="39"/>
      <c r="CBO86" s="39"/>
      <c r="CBP86" s="39"/>
      <c r="CBQ86" s="39"/>
      <c r="CBR86" s="39"/>
      <c r="CBS86" s="39"/>
      <c r="CBT86" s="39"/>
      <c r="CBU86" s="39"/>
      <c r="CBV86" s="39"/>
      <c r="CBW86" s="39"/>
      <c r="CBX86" s="39"/>
      <c r="CBY86" s="39"/>
      <c r="CBZ86" s="39"/>
      <c r="CCA86" s="39"/>
      <c r="CCB86" s="39"/>
      <c r="CCC86" s="39"/>
      <c r="CCD86" s="39"/>
      <c r="CCE86" s="39"/>
      <c r="CCF86" s="39"/>
      <c r="CCG86" s="39"/>
      <c r="CCH86" s="39"/>
      <c r="CCI86" s="39"/>
      <c r="CCJ86" s="39"/>
      <c r="CCK86" s="39"/>
      <c r="CCL86" s="39"/>
      <c r="CCM86" s="39"/>
      <c r="CCN86" s="39"/>
      <c r="CCO86" s="39"/>
      <c r="CCP86" s="39"/>
      <c r="CCQ86" s="39"/>
      <c r="CCR86" s="39"/>
      <c r="CCS86" s="39"/>
      <c r="CCT86" s="39"/>
      <c r="CCU86" s="39"/>
      <c r="CCV86" s="39"/>
      <c r="CCW86" s="39"/>
      <c r="CCX86" s="39"/>
      <c r="CCY86" s="39"/>
      <c r="CCZ86" s="39"/>
      <c r="CDA86" s="39"/>
      <c r="CDB86" s="39"/>
      <c r="CDC86" s="39"/>
      <c r="CDD86" s="39"/>
      <c r="CDE86" s="39"/>
      <c r="CDF86" s="39"/>
      <c r="CDG86" s="39"/>
      <c r="CDH86" s="39"/>
      <c r="CDI86" s="39"/>
      <c r="CDJ86" s="39"/>
      <c r="CDK86" s="39"/>
      <c r="CDL86" s="39"/>
      <c r="CDM86" s="39"/>
      <c r="CDN86" s="39"/>
      <c r="CDO86" s="39"/>
      <c r="CDP86" s="39"/>
      <c r="CDQ86" s="39"/>
      <c r="CDR86" s="39"/>
      <c r="CDS86" s="39"/>
      <c r="CDT86" s="39"/>
      <c r="CDU86" s="39"/>
      <c r="CDV86" s="39"/>
      <c r="CDW86" s="39"/>
      <c r="CDX86" s="39"/>
      <c r="CDY86" s="39"/>
      <c r="CDZ86" s="39"/>
      <c r="CEA86" s="39"/>
      <c r="CEB86" s="39"/>
      <c r="CEC86" s="39"/>
      <c r="CED86" s="39"/>
      <c r="CEE86" s="39"/>
      <c r="CEF86" s="39"/>
      <c r="CEG86" s="39"/>
      <c r="CEH86" s="39"/>
      <c r="CEI86" s="39"/>
      <c r="CEJ86" s="39"/>
      <c r="CEK86" s="39"/>
      <c r="CEL86" s="39"/>
      <c r="CEM86" s="39"/>
      <c r="CEN86" s="39"/>
      <c r="CEO86" s="39"/>
      <c r="CEP86" s="39"/>
      <c r="CEQ86" s="39"/>
      <c r="CER86" s="39"/>
      <c r="CES86" s="39"/>
      <c r="CET86" s="39"/>
      <c r="CEU86" s="39"/>
      <c r="CEV86" s="39"/>
      <c r="CEW86" s="39"/>
      <c r="CEX86" s="39"/>
      <c r="CEY86" s="39"/>
      <c r="CEZ86" s="39"/>
      <c r="CFA86" s="39"/>
      <c r="CFB86" s="39"/>
      <c r="CFC86" s="39"/>
      <c r="CFD86" s="39"/>
      <c r="CFE86" s="39"/>
      <c r="CFF86" s="39"/>
      <c r="CFG86" s="39"/>
      <c r="CFH86" s="39"/>
      <c r="CFI86" s="39"/>
      <c r="CFJ86" s="39"/>
      <c r="CFK86" s="39"/>
      <c r="CFL86" s="39"/>
      <c r="CFM86" s="39"/>
      <c r="CFN86" s="39"/>
      <c r="CFO86" s="39"/>
      <c r="CFP86" s="39"/>
      <c r="CFQ86" s="39"/>
      <c r="CFR86" s="39"/>
      <c r="CFS86" s="39"/>
      <c r="CFT86" s="39"/>
      <c r="CFU86" s="39"/>
      <c r="CFV86" s="39"/>
      <c r="CFW86" s="39"/>
      <c r="CFX86" s="39"/>
      <c r="CFY86" s="39"/>
      <c r="CFZ86" s="39"/>
      <c r="CGA86" s="39"/>
      <c r="CGB86" s="39"/>
      <c r="CGC86" s="39"/>
      <c r="CGD86" s="39"/>
      <c r="CGE86" s="39"/>
      <c r="CGF86" s="39"/>
      <c r="CGG86" s="39"/>
      <c r="CGH86" s="39"/>
      <c r="CGI86" s="39"/>
      <c r="CGJ86" s="39"/>
      <c r="CGK86" s="39"/>
      <c r="CGL86" s="39"/>
      <c r="CGM86" s="39"/>
      <c r="CGN86" s="39"/>
      <c r="CGO86" s="39"/>
      <c r="CGP86" s="39"/>
      <c r="CGQ86" s="39"/>
      <c r="CGR86" s="39"/>
      <c r="CGS86" s="39"/>
      <c r="CGT86" s="39"/>
      <c r="CGU86" s="39"/>
      <c r="CGV86" s="39"/>
      <c r="CGW86" s="39"/>
      <c r="CGX86" s="39"/>
      <c r="CGY86" s="39"/>
      <c r="CGZ86" s="39"/>
      <c r="CHA86" s="39"/>
      <c r="CHB86" s="39"/>
      <c r="CHC86" s="39"/>
      <c r="CHD86" s="39"/>
      <c r="CHE86" s="39"/>
      <c r="CHF86" s="39"/>
      <c r="CHG86" s="39"/>
      <c r="CHH86" s="39"/>
      <c r="CHI86" s="39"/>
      <c r="CHJ86" s="39"/>
      <c r="CHK86" s="39"/>
      <c r="CHL86" s="39"/>
      <c r="CHM86" s="39"/>
      <c r="CHN86" s="39"/>
      <c r="CHO86" s="39"/>
      <c r="CHP86" s="39"/>
      <c r="CHQ86" s="39"/>
      <c r="CHR86" s="39"/>
      <c r="CHS86" s="39"/>
      <c r="CHT86" s="39"/>
      <c r="CHU86" s="39"/>
      <c r="CHV86" s="39"/>
      <c r="CHW86" s="39"/>
      <c r="CHX86" s="39"/>
      <c r="CHY86" s="39"/>
      <c r="CHZ86" s="39"/>
      <c r="CIA86" s="39"/>
      <c r="CIB86" s="39"/>
      <c r="CIC86" s="39"/>
      <c r="CID86" s="39"/>
      <c r="CIE86" s="39"/>
      <c r="CIF86" s="39"/>
      <c r="CIG86" s="39"/>
      <c r="CIH86" s="39"/>
      <c r="CII86" s="39"/>
      <c r="CIJ86" s="39"/>
      <c r="CIK86" s="39"/>
      <c r="CIL86" s="39"/>
      <c r="CIM86" s="39"/>
      <c r="CIN86" s="39"/>
      <c r="CIO86" s="39"/>
      <c r="CIP86" s="39"/>
      <c r="CIQ86" s="39"/>
      <c r="CIR86" s="39"/>
      <c r="CIS86" s="39"/>
      <c r="CIT86" s="39"/>
      <c r="CIU86" s="39"/>
      <c r="CIV86" s="39"/>
      <c r="CIW86" s="39"/>
      <c r="CIX86" s="39"/>
      <c r="CIY86" s="39"/>
      <c r="CIZ86" s="39"/>
      <c r="CJA86" s="39"/>
      <c r="CJB86" s="39"/>
      <c r="CJC86" s="39"/>
      <c r="CJD86" s="39"/>
      <c r="CJE86" s="39"/>
      <c r="CJF86" s="39"/>
      <c r="CJG86" s="39"/>
      <c r="CJH86" s="39"/>
      <c r="CJI86" s="39"/>
      <c r="CJJ86" s="39"/>
      <c r="CJK86" s="39"/>
      <c r="CJL86" s="39"/>
      <c r="CJM86" s="39"/>
      <c r="CJN86" s="39"/>
      <c r="CJO86" s="39"/>
      <c r="CJP86" s="39"/>
      <c r="CJQ86" s="39"/>
      <c r="CJR86" s="39"/>
      <c r="CJS86" s="39"/>
      <c r="CJT86" s="39"/>
      <c r="CJU86" s="39"/>
      <c r="CJV86" s="39"/>
      <c r="CJW86" s="39"/>
      <c r="CJX86" s="39"/>
      <c r="CJY86" s="39"/>
      <c r="CJZ86" s="39"/>
      <c r="CKA86" s="39"/>
      <c r="CKB86" s="39"/>
      <c r="CKC86" s="39"/>
      <c r="CKD86" s="39"/>
      <c r="CKE86" s="39"/>
      <c r="CKF86" s="39"/>
      <c r="CKG86" s="39"/>
      <c r="CKH86" s="39"/>
      <c r="CKI86" s="39"/>
      <c r="CKJ86" s="39"/>
      <c r="CKK86" s="39"/>
      <c r="CKL86" s="39"/>
      <c r="CKM86" s="39"/>
      <c r="CKN86" s="39"/>
      <c r="CKO86" s="39"/>
      <c r="CKP86" s="39"/>
      <c r="CKQ86" s="39"/>
      <c r="CKR86" s="39"/>
      <c r="CKS86" s="39"/>
      <c r="CKT86" s="39"/>
      <c r="CKU86" s="39"/>
      <c r="CKV86" s="39"/>
      <c r="CKW86" s="39"/>
      <c r="CKX86" s="39"/>
      <c r="CKY86" s="39"/>
      <c r="CKZ86" s="39"/>
      <c r="CLA86" s="39"/>
      <c r="CLB86" s="39"/>
      <c r="CLC86" s="39"/>
      <c r="CLD86" s="39"/>
      <c r="CLE86" s="39"/>
      <c r="CLF86" s="39"/>
      <c r="CLG86" s="39"/>
      <c r="CLH86" s="39"/>
      <c r="CLI86" s="39"/>
      <c r="CLJ86" s="39"/>
      <c r="CLK86" s="39"/>
      <c r="CLL86" s="39"/>
      <c r="CLM86" s="39"/>
      <c r="CLN86" s="39"/>
      <c r="CLO86" s="39"/>
      <c r="CLP86" s="39"/>
      <c r="CLQ86" s="39"/>
      <c r="CLR86" s="39"/>
      <c r="CLS86" s="39"/>
      <c r="CLT86" s="39"/>
      <c r="CLU86" s="39"/>
      <c r="CLV86" s="39"/>
      <c r="CLW86" s="39"/>
      <c r="CLX86" s="39"/>
      <c r="CLY86" s="39"/>
      <c r="CLZ86" s="39"/>
      <c r="CMA86" s="39"/>
      <c r="CMB86" s="39"/>
      <c r="CMC86" s="39"/>
      <c r="CMD86" s="39"/>
      <c r="CME86" s="39"/>
      <c r="CMF86" s="39"/>
      <c r="CMG86" s="39"/>
      <c r="CMH86" s="39"/>
      <c r="CMI86" s="39"/>
      <c r="CMJ86" s="39"/>
      <c r="CMK86" s="39"/>
      <c r="CML86" s="39"/>
      <c r="CMM86" s="39"/>
      <c r="CMN86" s="39"/>
      <c r="CMO86" s="39"/>
      <c r="CMP86" s="39"/>
      <c r="CMQ86" s="39"/>
      <c r="CMR86" s="39"/>
      <c r="CMS86" s="39"/>
      <c r="CMT86" s="39"/>
      <c r="CMU86" s="39"/>
      <c r="CMV86" s="39"/>
      <c r="CMW86" s="39"/>
      <c r="CMX86" s="39"/>
      <c r="CMY86" s="39"/>
      <c r="CMZ86" s="39"/>
      <c r="CNA86" s="39"/>
      <c r="CNB86" s="39"/>
      <c r="CNC86" s="39"/>
      <c r="CND86" s="39"/>
      <c r="CNE86" s="39"/>
      <c r="CNF86" s="39"/>
      <c r="CNG86" s="39"/>
      <c r="CNH86" s="39"/>
      <c r="CNI86" s="39"/>
      <c r="CNJ86" s="39"/>
      <c r="CNK86" s="39"/>
      <c r="CNL86" s="39"/>
      <c r="CNM86" s="39"/>
      <c r="CNN86" s="39"/>
      <c r="CNO86" s="39"/>
      <c r="CNP86" s="39"/>
      <c r="CNQ86" s="39"/>
      <c r="CNR86" s="39"/>
      <c r="CNS86" s="39"/>
      <c r="CNT86" s="39"/>
      <c r="CNU86" s="39"/>
      <c r="CNV86" s="39"/>
      <c r="CNW86" s="39"/>
      <c r="CNX86" s="39"/>
      <c r="CNY86" s="39"/>
      <c r="CNZ86" s="39"/>
      <c r="COA86" s="39"/>
      <c r="COB86" s="39"/>
      <c r="COC86" s="39"/>
      <c r="COD86" s="39"/>
      <c r="COE86" s="39"/>
      <c r="COF86" s="39"/>
      <c r="COG86" s="39"/>
      <c r="COH86" s="39"/>
      <c r="COI86" s="39"/>
      <c r="COJ86" s="39"/>
      <c r="COK86" s="39"/>
      <c r="COL86" s="39"/>
      <c r="COM86" s="39"/>
      <c r="CON86" s="39"/>
      <c r="COO86" s="39"/>
      <c r="COP86" s="39"/>
      <c r="COQ86" s="39"/>
      <c r="COR86" s="39"/>
      <c r="COS86" s="39"/>
      <c r="COT86" s="39"/>
      <c r="COU86" s="39"/>
      <c r="COV86" s="39"/>
      <c r="COW86" s="39"/>
      <c r="COX86" s="39"/>
      <c r="COY86" s="39"/>
      <c r="COZ86" s="39"/>
      <c r="CPA86" s="39"/>
      <c r="CPB86" s="39"/>
      <c r="CPC86" s="39"/>
      <c r="CPD86" s="39"/>
      <c r="CPE86" s="39"/>
      <c r="CPF86" s="39"/>
      <c r="CPG86" s="39"/>
      <c r="CPH86" s="39"/>
      <c r="CPI86" s="39"/>
      <c r="CPJ86" s="39"/>
      <c r="CPK86" s="39"/>
      <c r="CPL86" s="39"/>
      <c r="CPM86" s="39"/>
      <c r="CPN86" s="39"/>
      <c r="CPO86" s="39"/>
      <c r="CPP86" s="39"/>
      <c r="CPQ86" s="39"/>
      <c r="CPR86" s="39"/>
      <c r="CPS86" s="39"/>
      <c r="CPT86" s="39"/>
      <c r="CPU86" s="39"/>
      <c r="CPV86" s="39"/>
      <c r="CPW86" s="39"/>
      <c r="CPX86" s="39"/>
      <c r="CPY86" s="39"/>
      <c r="CPZ86" s="39"/>
      <c r="CQA86" s="39"/>
      <c r="CQB86" s="39"/>
      <c r="CQC86" s="39"/>
      <c r="CQD86" s="39"/>
      <c r="CQE86" s="39"/>
      <c r="CQF86" s="39"/>
      <c r="CQG86" s="39"/>
      <c r="CQH86" s="39"/>
      <c r="CQI86" s="39"/>
      <c r="CQJ86" s="39"/>
      <c r="CQK86" s="39"/>
      <c r="CQL86" s="39"/>
      <c r="CQM86" s="39"/>
      <c r="CQN86" s="39"/>
      <c r="CQO86" s="39"/>
      <c r="CQP86" s="39"/>
      <c r="CQQ86" s="39"/>
      <c r="CQR86" s="39"/>
      <c r="CQS86" s="39"/>
      <c r="CQT86" s="39"/>
      <c r="CQU86" s="39"/>
      <c r="CQV86" s="39"/>
      <c r="CQW86" s="39"/>
      <c r="CQX86" s="39"/>
      <c r="CQY86" s="39"/>
      <c r="CQZ86" s="39"/>
      <c r="CRA86" s="39"/>
      <c r="CRB86" s="39"/>
      <c r="CRC86" s="39"/>
      <c r="CRD86" s="39"/>
      <c r="CRE86" s="39"/>
      <c r="CRF86" s="39"/>
      <c r="CRG86" s="39"/>
      <c r="CRH86" s="39"/>
      <c r="CRI86" s="39"/>
      <c r="CRJ86" s="39"/>
      <c r="CRK86" s="39"/>
      <c r="CRL86" s="39"/>
      <c r="CRM86" s="39"/>
      <c r="CRN86" s="39"/>
      <c r="CRO86" s="39"/>
      <c r="CRP86" s="39"/>
      <c r="CRQ86" s="39"/>
      <c r="CRR86" s="39"/>
      <c r="CRS86" s="39"/>
      <c r="CRT86" s="39"/>
      <c r="CRU86" s="39"/>
      <c r="CRV86" s="39"/>
      <c r="CRW86" s="39"/>
      <c r="CRX86" s="39"/>
      <c r="CRY86" s="39"/>
      <c r="CRZ86" s="39"/>
      <c r="CSA86" s="39"/>
      <c r="CSB86" s="39"/>
      <c r="CSC86" s="39"/>
      <c r="CSD86" s="39"/>
      <c r="CSE86" s="39"/>
      <c r="CSF86" s="39"/>
      <c r="CSG86" s="39"/>
      <c r="CSH86" s="39"/>
      <c r="CSI86" s="39"/>
      <c r="CSJ86" s="39"/>
      <c r="CSK86" s="39"/>
      <c r="CSL86" s="39"/>
      <c r="CSM86" s="39"/>
      <c r="CSN86" s="39"/>
      <c r="CSO86" s="39"/>
      <c r="CSP86" s="39"/>
      <c r="CSQ86" s="39"/>
      <c r="CSR86" s="39"/>
      <c r="CSS86" s="39"/>
      <c r="CST86" s="39"/>
      <c r="CSU86" s="39"/>
      <c r="CSV86" s="39"/>
      <c r="CSW86" s="39"/>
      <c r="CSX86" s="39"/>
      <c r="CSY86" s="39"/>
      <c r="CSZ86" s="39"/>
      <c r="CTA86" s="39"/>
      <c r="CTB86" s="39"/>
      <c r="CTC86" s="39"/>
      <c r="CTD86" s="39"/>
      <c r="CTE86" s="39"/>
      <c r="CTF86" s="39"/>
      <c r="CTG86" s="39"/>
      <c r="CTH86" s="39"/>
      <c r="CTI86" s="39"/>
      <c r="CTJ86" s="39"/>
      <c r="CTK86" s="39"/>
      <c r="CTL86" s="39"/>
      <c r="CTM86" s="39"/>
      <c r="CTN86" s="39"/>
      <c r="CTO86" s="39"/>
      <c r="CTP86" s="39"/>
      <c r="CTQ86" s="39"/>
      <c r="CTR86" s="39"/>
      <c r="CTS86" s="39"/>
      <c r="CTT86" s="39"/>
      <c r="CTU86" s="39"/>
      <c r="CTV86" s="39"/>
      <c r="CTW86" s="39"/>
      <c r="CTX86" s="39"/>
      <c r="CTY86" s="39"/>
      <c r="CTZ86" s="39"/>
      <c r="CUA86" s="39"/>
      <c r="CUB86" s="39"/>
      <c r="CUC86" s="39"/>
      <c r="CUD86" s="39"/>
      <c r="CUE86" s="39"/>
      <c r="CUF86" s="39"/>
      <c r="CUG86" s="39"/>
      <c r="CUH86" s="39"/>
      <c r="CUI86" s="39"/>
      <c r="CUJ86" s="39"/>
      <c r="CUK86" s="39"/>
      <c r="CUL86" s="39"/>
      <c r="CUM86" s="39"/>
      <c r="CUN86" s="39"/>
      <c r="CUO86" s="39"/>
      <c r="CUP86" s="39"/>
      <c r="CUQ86" s="39"/>
      <c r="CUR86" s="39"/>
      <c r="CUS86" s="39"/>
      <c r="CUT86" s="39"/>
      <c r="CUU86" s="39"/>
      <c r="CUV86" s="39"/>
      <c r="CUW86" s="39"/>
      <c r="CUX86" s="39"/>
      <c r="CUY86" s="39"/>
      <c r="CUZ86" s="39"/>
      <c r="CVA86" s="39"/>
      <c r="CVB86" s="39"/>
      <c r="CVC86" s="39"/>
      <c r="CVD86" s="39"/>
      <c r="CVE86" s="39"/>
      <c r="CVF86" s="39"/>
      <c r="CVG86" s="39"/>
      <c r="CVH86" s="39"/>
      <c r="CVI86" s="39"/>
      <c r="CVJ86" s="39"/>
      <c r="CVK86" s="39"/>
      <c r="CVL86" s="39"/>
      <c r="CVM86" s="39"/>
      <c r="CVN86" s="39"/>
      <c r="CVO86" s="39"/>
      <c r="CVP86" s="39"/>
      <c r="CVQ86" s="39"/>
      <c r="CVR86" s="39"/>
      <c r="CVS86" s="39"/>
      <c r="CVT86" s="39"/>
      <c r="CVU86" s="39"/>
      <c r="CVV86" s="39"/>
      <c r="CVW86" s="39"/>
      <c r="CVX86" s="39"/>
      <c r="CVY86" s="39"/>
      <c r="CVZ86" s="39"/>
      <c r="CWA86" s="39"/>
      <c r="CWB86" s="39"/>
      <c r="CWC86" s="39"/>
      <c r="CWD86" s="39"/>
      <c r="CWE86" s="39"/>
      <c r="CWF86" s="39"/>
      <c r="CWG86" s="39"/>
      <c r="CWH86" s="39"/>
      <c r="CWI86" s="39"/>
      <c r="CWJ86" s="39"/>
      <c r="CWK86" s="39"/>
      <c r="CWL86" s="39"/>
      <c r="CWM86" s="39"/>
      <c r="CWN86" s="39"/>
      <c r="CWO86" s="39"/>
      <c r="CWP86" s="39"/>
      <c r="CWQ86" s="39"/>
      <c r="CWR86" s="39"/>
      <c r="CWS86" s="39"/>
      <c r="CWT86" s="39"/>
      <c r="CWU86" s="39"/>
      <c r="CWV86" s="39"/>
      <c r="CWW86" s="39"/>
      <c r="CWX86" s="39"/>
      <c r="CWY86" s="39"/>
      <c r="CWZ86" s="39"/>
      <c r="CXA86" s="39"/>
      <c r="CXB86" s="39"/>
      <c r="CXC86" s="39"/>
      <c r="CXD86" s="39"/>
      <c r="CXE86" s="39"/>
      <c r="CXF86" s="39"/>
      <c r="CXG86" s="39"/>
      <c r="CXH86" s="39"/>
      <c r="CXI86" s="39"/>
      <c r="CXJ86" s="39"/>
      <c r="CXK86" s="39"/>
      <c r="CXL86" s="39"/>
      <c r="CXM86" s="39"/>
      <c r="CXN86" s="39"/>
      <c r="CXO86" s="39"/>
      <c r="CXP86" s="39"/>
      <c r="CXQ86" s="39"/>
      <c r="CXR86" s="39"/>
      <c r="CXS86" s="39"/>
      <c r="CXT86" s="39"/>
      <c r="CXU86" s="39"/>
      <c r="CXV86" s="39"/>
      <c r="CXW86" s="39"/>
      <c r="CXX86" s="39"/>
      <c r="CXY86" s="39"/>
      <c r="CXZ86" s="39"/>
      <c r="CYA86" s="39"/>
      <c r="CYB86" s="39"/>
      <c r="CYC86" s="39"/>
      <c r="CYD86" s="39"/>
      <c r="CYE86" s="39"/>
      <c r="CYF86" s="39"/>
      <c r="CYG86" s="39"/>
      <c r="CYH86" s="39"/>
      <c r="CYI86" s="39"/>
      <c r="CYJ86" s="39"/>
      <c r="CYK86" s="39"/>
      <c r="CYL86" s="39"/>
      <c r="CYM86" s="39"/>
      <c r="CYN86" s="39"/>
      <c r="CYO86" s="39"/>
      <c r="CYP86" s="39"/>
      <c r="CYQ86" s="39"/>
      <c r="CYR86" s="39"/>
      <c r="CYS86" s="39"/>
      <c r="CYT86" s="39"/>
      <c r="CYU86" s="39"/>
      <c r="CYV86" s="39"/>
      <c r="CYW86" s="39"/>
      <c r="CYX86" s="39"/>
      <c r="CYY86" s="39"/>
      <c r="CYZ86" s="39"/>
      <c r="CZA86" s="39"/>
      <c r="CZB86" s="39"/>
      <c r="CZC86" s="39"/>
      <c r="CZD86" s="39"/>
      <c r="CZE86" s="39"/>
      <c r="CZF86" s="39"/>
      <c r="CZG86" s="39"/>
      <c r="CZH86" s="39"/>
      <c r="CZI86" s="39"/>
      <c r="CZJ86" s="39"/>
      <c r="CZK86" s="39"/>
      <c r="CZL86" s="39"/>
      <c r="CZM86" s="39"/>
      <c r="CZN86" s="39"/>
      <c r="CZO86" s="39"/>
      <c r="CZP86" s="39"/>
      <c r="CZQ86" s="39"/>
      <c r="CZR86" s="39"/>
      <c r="CZS86" s="39"/>
      <c r="CZT86" s="39"/>
      <c r="CZU86" s="39"/>
      <c r="CZV86" s="39"/>
      <c r="CZW86" s="39"/>
      <c r="CZX86" s="39"/>
      <c r="CZY86" s="39"/>
      <c r="CZZ86" s="39"/>
      <c r="DAA86" s="39"/>
      <c r="DAB86" s="39"/>
      <c r="DAC86" s="39"/>
      <c r="DAD86" s="39"/>
      <c r="DAE86" s="39"/>
      <c r="DAF86" s="39"/>
      <c r="DAG86" s="39"/>
      <c r="DAH86" s="39"/>
      <c r="DAI86" s="39"/>
      <c r="DAJ86" s="39"/>
      <c r="DAK86" s="39"/>
      <c r="DAL86" s="39"/>
      <c r="DAM86" s="39"/>
      <c r="DAN86" s="39"/>
      <c r="DAO86" s="39"/>
      <c r="DAP86" s="39"/>
      <c r="DAQ86" s="39"/>
      <c r="DAR86" s="39"/>
      <c r="DAS86" s="39"/>
      <c r="DAT86" s="39"/>
      <c r="DAU86" s="39"/>
      <c r="DAV86" s="39"/>
      <c r="DAW86" s="39"/>
      <c r="DAX86" s="39"/>
      <c r="DAY86" s="39"/>
      <c r="DAZ86" s="39"/>
      <c r="DBA86" s="39"/>
      <c r="DBB86" s="39"/>
      <c r="DBC86" s="39"/>
      <c r="DBD86" s="39"/>
      <c r="DBE86" s="39"/>
      <c r="DBF86" s="39"/>
      <c r="DBG86" s="39"/>
      <c r="DBH86" s="39"/>
      <c r="DBI86" s="39"/>
      <c r="DBJ86" s="39"/>
      <c r="DBK86" s="39"/>
      <c r="DBL86" s="39"/>
      <c r="DBM86" s="39"/>
      <c r="DBN86" s="39"/>
      <c r="DBO86" s="39"/>
      <c r="DBP86" s="39"/>
      <c r="DBQ86" s="39"/>
      <c r="DBR86" s="39"/>
      <c r="DBS86" s="39"/>
      <c r="DBT86" s="39"/>
      <c r="DBU86" s="39"/>
      <c r="DBV86" s="39"/>
      <c r="DBW86" s="39"/>
      <c r="DBX86" s="39"/>
      <c r="DBY86" s="39"/>
      <c r="DBZ86" s="39"/>
      <c r="DCA86" s="39"/>
      <c r="DCB86" s="39"/>
      <c r="DCC86" s="39"/>
      <c r="DCD86" s="39"/>
      <c r="DCE86" s="39"/>
      <c r="DCF86" s="39"/>
      <c r="DCG86" s="39"/>
      <c r="DCH86" s="39"/>
      <c r="DCI86" s="39"/>
      <c r="DCJ86" s="39"/>
      <c r="DCK86" s="39"/>
      <c r="DCL86" s="39"/>
      <c r="DCM86" s="39"/>
      <c r="DCN86" s="39"/>
      <c r="DCO86" s="39"/>
      <c r="DCP86" s="39"/>
      <c r="DCQ86" s="39"/>
      <c r="DCR86" s="39"/>
      <c r="DCS86" s="39"/>
      <c r="DCT86" s="39"/>
      <c r="DCU86" s="39"/>
      <c r="DCV86" s="39"/>
      <c r="DCW86" s="39"/>
      <c r="DCX86" s="39"/>
      <c r="DCY86" s="39"/>
      <c r="DCZ86" s="39"/>
      <c r="DDA86" s="39"/>
      <c r="DDB86" s="39"/>
      <c r="DDC86" s="39"/>
      <c r="DDD86" s="39"/>
      <c r="DDE86" s="39"/>
      <c r="DDF86" s="39"/>
      <c r="DDG86" s="39"/>
      <c r="DDH86" s="39"/>
      <c r="DDI86" s="39"/>
      <c r="DDJ86" s="39"/>
      <c r="DDK86" s="39"/>
      <c r="DDL86" s="39"/>
      <c r="DDM86" s="39"/>
      <c r="DDN86" s="39"/>
      <c r="DDO86" s="39"/>
      <c r="DDP86" s="39"/>
      <c r="DDQ86" s="39"/>
      <c r="DDR86" s="39"/>
      <c r="DDS86" s="39"/>
      <c r="DDT86" s="39"/>
      <c r="DDU86" s="39"/>
      <c r="DDV86" s="39"/>
      <c r="DDW86" s="39"/>
      <c r="DDX86" s="39"/>
      <c r="DDY86" s="39"/>
      <c r="DDZ86" s="39"/>
      <c r="DEA86" s="39"/>
      <c r="DEB86" s="39"/>
      <c r="DEC86" s="39"/>
      <c r="DED86" s="39"/>
      <c r="DEE86" s="39"/>
      <c r="DEF86" s="39"/>
      <c r="DEG86" s="39"/>
      <c r="DEH86" s="39"/>
      <c r="DEI86" s="39"/>
      <c r="DEJ86" s="39"/>
      <c r="DEK86" s="39"/>
      <c r="DEL86" s="39"/>
      <c r="DEM86" s="39"/>
      <c r="DEN86" s="39"/>
      <c r="DEO86" s="39"/>
      <c r="DEP86" s="39"/>
      <c r="DEQ86" s="39"/>
      <c r="DER86" s="39"/>
      <c r="DES86" s="39"/>
      <c r="DET86" s="39"/>
      <c r="DEU86" s="39"/>
      <c r="DEV86" s="39"/>
      <c r="DEW86" s="39"/>
      <c r="DEX86" s="39"/>
      <c r="DEY86" s="39"/>
      <c r="DEZ86" s="39"/>
      <c r="DFA86" s="39"/>
      <c r="DFB86" s="39"/>
      <c r="DFC86" s="39"/>
      <c r="DFD86" s="39"/>
      <c r="DFE86" s="39"/>
      <c r="DFF86" s="39"/>
      <c r="DFG86" s="39"/>
      <c r="DFH86" s="39"/>
      <c r="DFI86" s="39"/>
      <c r="DFJ86" s="39"/>
      <c r="DFK86" s="39"/>
      <c r="DFL86" s="39"/>
      <c r="DFM86" s="39"/>
      <c r="DFN86" s="39"/>
      <c r="DFO86" s="39"/>
      <c r="DFP86" s="39"/>
      <c r="DFQ86" s="39"/>
      <c r="DFR86" s="39"/>
      <c r="DFS86" s="39"/>
      <c r="DFT86" s="39"/>
      <c r="DFU86" s="39"/>
      <c r="DFV86" s="39"/>
      <c r="DFW86" s="39"/>
      <c r="DFX86" s="39"/>
      <c r="DFY86" s="39"/>
      <c r="DFZ86" s="39"/>
      <c r="DGA86" s="39"/>
      <c r="DGB86" s="39"/>
      <c r="DGC86" s="39"/>
      <c r="DGD86" s="39"/>
      <c r="DGE86" s="39"/>
      <c r="DGF86" s="39"/>
      <c r="DGG86" s="39"/>
      <c r="DGH86" s="39"/>
      <c r="DGI86" s="39"/>
      <c r="DGJ86" s="39"/>
      <c r="DGK86" s="39"/>
      <c r="DGL86" s="39"/>
      <c r="DGM86" s="39"/>
      <c r="DGN86" s="39"/>
      <c r="DGO86" s="39"/>
      <c r="DGP86" s="39"/>
      <c r="DGQ86" s="39"/>
      <c r="DGR86" s="39"/>
      <c r="DGS86" s="39"/>
      <c r="DGT86" s="39"/>
      <c r="DGU86" s="39"/>
      <c r="DGV86" s="39"/>
      <c r="DGW86" s="39"/>
      <c r="DGX86" s="39"/>
      <c r="DGY86" s="39"/>
      <c r="DGZ86" s="39"/>
      <c r="DHA86" s="39"/>
      <c r="DHB86" s="39"/>
      <c r="DHC86" s="39"/>
      <c r="DHD86" s="39"/>
      <c r="DHE86" s="39"/>
      <c r="DHF86" s="39"/>
      <c r="DHG86" s="39"/>
      <c r="DHH86" s="39"/>
      <c r="DHI86" s="39"/>
      <c r="DHJ86" s="39"/>
      <c r="DHK86" s="39"/>
      <c r="DHL86" s="39"/>
      <c r="DHM86" s="39"/>
      <c r="DHN86" s="39"/>
      <c r="DHO86" s="39"/>
      <c r="DHP86" s="39"/>
      <c r="DHQ86" s="39"/>
      <c r="DHR86" s="39"/>
      <c r="DHS86" s="39"/>
      <c r="DHT86" s="39"/>
      <c r="DHU86" s="39"/>
      <c r="DHV86" s="39"/>
      <c r="DHW86" s="39"/>
      <c r="DHX86" s="39"/>
      <c r="DHY86" s="39"/>
      <c r="DHZ86" s="39"/>
      <c r="DIA86" s="39"/>
      <c r="DIB86" s="39"/>
      <c r="DIC86" s="39"/>
      <c r="DID86" s="39"/>
      <c r="DIE86" s="39"/>
      <c r="DIF86" s="39"/>
      <c r="DIG86" s="39"/>
      <c r="DIH86" s="39"/>
      <c r="DII86" s="39"/>
      <c r="DIJ86" s="39"/>
      <c r="DIK86" s="39"/>
      <c r="DIL86" s="39"/>
      <c r="DIM86" s="39"/>
      <c r="DIN86" s="39"/>
      <c r="DIO86" s="39"/>
      <c r="DIP86" s="39"/>
      <c r="DIQ86" s="39"/>
      <c r="DIR86" s="39"/>
      <c r="DIS86" s="39"/>
      <c r="DIT86" s="39"/>
      <c r="DIU86" s="39"/>
      <c r="DIV86" s="39"/>
      <c r="DIW86" s="39"/>
      <c r="DIX86" s="39"/>
      <c r="DIY86" s="39"/>
      <c r="DIZ86" s="39"/>
      <c r="DJA86" s="39"/>
      <c r="DJB86" s="39"/>
      <c r="DJC86" s="39"/>
      <c r="DJD86" s="39"/>
      <c r="DJE86" s="39"/>
      <c r="DJF86" s="39"/>
      <c r="DJG86" s="39"/>
      <c r="DJH86" s="39"/>
      <c r="DJI86" s="39"/>
      <c r="DJJ86" s="39"/>
      <c r="DJK86" s="39"/>
      <c r="DJL86" s="39"/>
      <c r="DJM86" s="39"/>
      <c r="DJN86" s="39"/>
      <c r="DJO86" s="39"/>
      <c r="DJP86" s="39"/>
      <c r="DJQ86" s="39"/>
      <c r="DJR86" s="39"/>
      <c r="DJS86" s="39"/>
      <c r="DJT86" s="39"/>
      <c r="DJU86" s="39"/>
      <c r="DJV86" s="39"/>
      <c r="DJW86" s="39"/>
      <c r="DJX86" s="39"/>
      <c r="DJY86" s="39"/>
      <c r="DJZ86" s="39"/>
      <c r="DKA86" s="39"/>
      <c r="DKB86" s="39"/>
      <c r="DKC86" s="39"/>
      <c r="DKD86" s="39"/>
      <c r="DKE86" s="39"/>
      <c r="DKF86" s="39"/>
      <c r="DKG86" s="39"/>
      <c r="DKH86" s="39"/>
      <c r="DKI86" s="39"/>
      <c r="DKJ86" s="39"/>
      <c r="DKK86" s="39"/>
      <c r="DKL86" s="39"/>
      <c r="DKM86" s="39"/>
      <c r="DKN86" s="39"/>
      <c r="DKO86" s="39"/>
      <c r="DKP86" s="39"/>
      <c r="DKQ86" s="39"/>
      <c r="DKR86" s="39"/>
      <c r="DKS86" s="39"/>
      <c r="DKT86" s="39"/>
      <c r="DKU86" s="39"/>
      <c r="DKV86" s="39"/>
      <c r="DKW86" s="39"/>
      <c r="DKX86" s="39"/>
      <c r="DKY86" s="39"/>
      <c r="DKZ86" s="39"/>
      <c r="DLA86" s="39"/>
      <c r="DLB86" s="39"/>
      <c r="DLC86" s="39"/>
      <c r="DLD86" s="39"/>
      <c r="DLE86" s="39"/>
      <c r="DLF86" s="39"/>
      <c r="DLG86" s="39"/>
      <c r="DLH86" s="39"/>
      <c r="DLI86" s="39"/>
      <c r="DLJ86" s="39"/>
      <c r="DLK86" s="39"/>
      <c r="DLL86" s="39"/>
      <c r="DLM86" s="39"/>
      <c r="DLN86" s="39"/>
      <c r="DLO86" s="39"/>
      <c r="DLP86" s="39"/>
      <c r="DLQ86" s="39"/>
      <c r="DLR86" s="39"/>
      <c r="DLS86" s="39"/>
      <c r="DLT86" s="39"/>
      <c r="DLU86" s="39"/>
      <c r="DLV86" s="39"/>
      <c r="DLW86" s="39"/>
      <c r="DLX86" s="39"/>
      <c r="DLY86" s="39"/>
      <c r="DLZ86" s="39"/>
      <c r="DMA86" s="39"/>
      <c r="DMB86" s="39"/>
      <c r="DMC86" s="39"/>
      <c r="DMD86" s="39"/>
      <c r="DME86" s="39"/>
      <c r="DMF86" s="39"/>
      <c r="DMG86" s="39"/>
      <c r="DMH86" s="39"/>
      <c r="DMI86" s="39"/>
      <c r="DMJ86" s="39"/>
      <c r="DMK86" s="39"/>
      <c r="DML86" s="39"/>
      <c r="DMM86" s="39"/>
      <c r="DMN86" s="39"/>
      <c r="DMO86" s="39"/>
      <c r="DMP86" s="39"/>
      <c r="DMQ86" s="39"/>
      <c r="DMR86" s="39"/>
      <c r="DMS86" s="39"/>
      <c r="DMT86" s="39"/>
      <c r="DMU86" s="39"/>
      <c r="DMV86" s="39"/>
      <c r="DMW86" s="39"/>
      <c r="DMX86" s="39"/>
      <c r="DMY86" s="39"/>
      <c r="DMZ86" s="39"/>
      <c r="DNA86" s="39"/>
      <c r="DNB86" s="39"/>
      <c r="DNC86" s="39"/>
      <c r="DND86" s="39"/>
      <c r="DNE86" s="39"/>
      <c r="DNF86" s="39"/>
      <c r="DNG86" s="39"/>
      <c r="DNH86" s="39"/>
      <c r="DNI86" s="39"/>
      <c r="DNJ86" s="39"/>
      <c r="DNK86" s="39"/>
      <c r="DNL86" s="39"/>
      <c r="DNM86" s="39"/>
      <c r="DNN86" s="39"/>
      <c r="DNO86" s="39"/>
      <c r="DNP86" s="39"/>
      <c r="DNQ86" s="39"/>
      <c r="DNR86" s="39"/>
      <c r="DNS86" s="39"/>
      <c r="DNT86" s="39"/>
      <c r="DNU86" s="39"/>
      <c r="DNV86" s="39"/>
      <c r="DNW86" s="39"/>
      <c r="DNX86" s="39"/>
      <c r="DNY86" s="39"/>
      <c r="DNZ86" s="39"/>
      <c r="DOA86" s="39"/>
      <c r="DOB86" s="39"/>
      <c r="DOC86" s="39"/>
      <c r="DOD86" s="39"/>
      <c r="DOE86" s="39"/>
      <c r="DOF86" s="39"/>
      <c r="DOG86" s="39"/>
      <c r="DOH86" s="39"/>
      <c r="DOI86" s="39"/>
      <c r="DOJ86" s="39"/>
      <c r="DOK86" s="39"/>
      <c r="DOL86" s="39"/>
      <c r="DOM86" s="39"/>
      <c r="DON86" s="39"/>
      <c r="DOO86" s="39"/>
      <c r="DOP86" s="39"/>
      <c r="DOQ86" s="39"/>
      <c r="DOR86" s="39"/>
      <c r="DOS86" s="39"/>
      <c r="DOT86" s="39"/>
      <c r="DOU86" s="39"/>
      <c r="DOV86" s="39"/>
      <c r="DOW86" s="39"/>
      <c r="DOX86" s="39"/>
      <c r="DOY86" s="39"/>
      <c r="DOZ86" s="39"/>
      <c r="DPA86" s="39"/>
      <c r="DPB86" s="39"/>
      <c r="DPC86" s="39"/>
      <c r="DPD86" s="39"/>
      <c r="DPE86" s="39"/>
      <c r="DPF86" s="39"/>
      <c r="DPG86" s="39"/>
      <c r="DPH86" s="39"/>
      <c r="DPI86" s="39"/>
      <c r="DPJ86" s="39"/>
      <c r="DPK86" s="39"/>
      <c r="DPL86" s="39"/>
      <c r="DPM86" s="39"/>
      <c r="DPN86" s="39"/>
      <c r="DPO86" s="39"/>
      <c r="DPP86" s="39"/>
      <c r="DPQ86" s="39"/>
      <c r="DPR86" s="39"/>
      <c r="DPS86" s="39"/>
      <c r="DPT86" s="39"/>
      <c r="DPU86" s="39"/>
      <c r="DPV86" s="39"/>
      <c r="DPW86" s="39"/>
      <c r="DPX86" s="39"/>
      <c r="DPY86" s="39"/>
      <c r="DPZ86" s="39"/>
      <c r="DQA86" s="39"/>
      <c r="DQB86" s="39"/>
      <c r="DQC86" s="39"/>
      <c r="DQD86" s="39"/>
      <c r="DQE86" s="39"/>
      <c r="DQF86" s="39"/>
      <c r="DQG86" s="39"/>
      <c r="DQH86" s="39"/>
      <c r="DQI86" s="39"/>
      <c r="DQJ86" s="39"/>
      <c r="DQK86" s="39"/>
      <c r="DQL86" s="39"/>
      <c r="DQM86" s="39"/>
      <c r="DQN86" s="39"/>
      <c r="DQO86" s="39"/>
      <c r="DQP86" s="39"/>
      <c r="DQQ86" s="39"/>
      <c r="DQR86" s="39"/>
      <c r="DQS86" s="39"/>
      <c r="DQT86" s="39"/>
      <c r="DQU86" s="39"/>
      <c r="DQV86" s="39"/>
      <c r="DQW86" s="39"/>
      <c r="DQX86" s="39"/>
      <c r="DQY86" s="39"/>
      <c r="DQZ86" s="39"/>
      <c r="DRA86" s="39"/>
      <c r="DRB86" s="39"/>
      <c r="DRC86" s="39"/>
      <c r="DRD86" s="39"/>
      <c r="DRE86" s="39"/>
      <c r="DRF86" s="39"/>
      <c r="DRG86" s="39"/>
      <c r="DRH86" s="39"/>
      <c r="DRI86" s="39"/>
      <c r="DRJ86" s="39"/>
      <c r="DRK86" s="39"/>
      <c r="DRL86" s="39"/>
      <c r="DRM86" s="39"/>
      <c r="DRN86" s="39"/>
      <c r="DRO86" s="39"/>
      <c r="DRP86" s="39"/>
      <c r="DRQ86" s="39"/>
      <c r="DRR86" s="39"/>
      <c r="DRS86" s="39"/>
      <c r="DRT86" s="39"/>
      <c r="DRU86" s="39"/>
      <c r="DRV86" s="39"/>
      <c r="DRW86" s="39"/>
      <c r="DRX86" s="39"/>
      <c r="DRY86" s="39"/>
      <c r="DRZ86" s="39"/>
      <c r="DSA86" s="39"/>
      <c r="DSB86" s="39"/>
      <c r="DSC86" s="39"/>
      <c r="DSD86" s="39"/>
      <c r="DSE86" s="39"/>
      <c r="DSF86" s="39"/>
      <c r="DSG86" s="39"/>
      <c r="DSH86" s="39"/>
      <c r="DSI86" s="39"/>
      <c r="DSJ86" s="39"/>
      <c r="DSK86" s="39"/>
      <c r="DSL86" s="39"/>
      <c r="DSM86" s="39"/>
      <c r="DSN86" s="39"/>
      <c r="DSO86" s="39"/>
      <c r="DSP86" s="39"/>
      <c r="DSQ86" s="39"/>
      <c r="DSR86" s="39"/>
      <c r="DSS86" s="39"/>
      <c r="DST86" s="39"/>
      <c r="DSU86" s="39"/>
      <c r="DSV86" s="39"/>
      <c r="DSW86" s="39"/>
      <c r="DSX86" s="39"/>
      <c r="DSY86" s="39"/>
      <c r="DSZ86" s="39"/>
      <c r="DTA86" s="39"/>
      <c r="DTB86" s="39"/>
      <c r="DTC86" s="39"/>
      <c r="DTD86" s="39"/>
      <c r="DTE86" s="39"/>
      <c r="DTF86" s="39"/>
      <c r="DTG86" s="39"/>
      <c r="DTH86" s="39"/>
      <c r="DTI86" s="39"/>
      <c r="DTJ86" s="39"/>
      <c r="DTK86" s="39"/>
      <c r="DTL86" s="39"/>
      <c r="DTM86" s="39"/>
      <c r="DTN86" s="39"/>
      <c r="DTO86" s="39"/>
      <c r="DTP86" s="39"/>
      <c r="DTQ86" s="39"/>
      <c r="DTR86" s="39"/>
      <c r="DTS86" s="39"/>
      <c r="DTT86" s="39"/>
      <c r="DTU86" s="39"/>
      <c r="DTV86" s="39"/>
      <c r="DTW86" s="39"/>
      <c r="DTX86" s="39"/>
      <c r="DTY86" s="39"/>
      <c r="DTZ86" s="39"/>
      <c r="DUA86" s="39"/>
      <c r="DUB86" s="39"/>
      <c r="DUC86" s="39"/>
      <c r="DUD86" s="39"/>
      <c r="DUE86" s="39"/>
      <c r="DUF86" s="39"/>
      <c r="DUG86" s="39"/>
      <c r="DUH86" s="39"/>
      <c r="DUI86" s="39"/>
      <c r="DUJ86" s="39"/>
      <c r="DUK86" s="39"/>
      <c r="DUL86" s="39"/>
      <c r="DUM86" s="39"/>
      <c r="DUN86" s="39"/>
      <c r="DUO86" s="39"/>
      <c r="DUP86" s="39"/>
      <c r="DUQ86" s="39"/>
      <c r="DUR86" s="39"/>
      <c r="DUS86" s="39"/>
      <c r="DUT86" s="39"/>
      <c r="DUU86" s="39"/>
      <c r="DUV86" s="39"/>
      <c r="DUW86" s="39"/>
      <c r="DUX86" s="39"/>
      <c r="DUY86" s="39"/>
      <c r="DUZ86" s="39"/>
      <c r="DVA86" s="39"/>
      <c r="DVB86" s="39"/>
      <c r="DVC86" s="39"/>
      <c r="DVD86" s="39"/>
      <c r="DVE86" s="39"/>
      <c r="DVF86" s="39"/>
      <c r="DVG86" s="39"/>
      <c r="DVH86" s="39"/>
      <c r="DVI86" s="39"/>
      <c r="DVJ86" s="39"/>
      <c r="DVK86" s="39"/>
      <c r="DVL86" s="39"/>
      <c r="DVM86" s="39"/>
      <c r="DVN86" s="39"/>
      <c r="DVO86" s="39"/>
      <c r="DVP86" s="39"/>
      <c r="DVQ86" s="39"/>
      <c r="DVR86" s="39"/>
      <c r="DVS86" s="39"/>
      <c r="DVT86" s="39"/>
      <c r="DVU86" s="39"/>
      <c r="DVV86" s="39"/>
      <c r="DVW86" s="39"/>
      <c r="DVX86" s="39"/>
      <c r="DVY86" s="39"/>
      <c r="DVZ86" s="39"/>
      <c r="DWA86" s="39"/>
      <c r="DWB86" s="39"/>
      <c r="DWC86" s="39"/>
      <c r="DWD86" s="39"/>
      <c r="DWE86" s="39"/>
      <c r="DWF86" s="39"/>
      <c r="DWG86" s="39"/>
      <c r="DWH86" s="39"/>
      <c r="DWI86" s="39"/>
      <c r="DWJ86" s="39"/>
      <c r="DWK86" s="39"/>
      <c r="DWL86" s="39"/>
      <c r="DWM86" s="39"/>
      <c r="DWN86" s="39"/>
      <c r="DWO86" s="39"/>
      <c r="DWP86" s="39"/>
      <c r="DWQ86" s="39"/>
      <c r="DWR86" s="39"/>
      <c r="DWS86" s="39"/>
      <c r="DWT86" s="39"/>
      <c r="DWU86" s="39"/>
      <c r="DWV86" s="39"/>
      <c r="DWW86" s="39"/>
      <c r="DWX86" s="39"/>
      <c r="DWY86" s="39"/>
      <c r="DWZ86" s="39"/>
      <c r="DXA86" s="39"/>
      <c r="DXB86" s="39"/>
      <c r="DXC86" s="39"/>
      <c r="DXD86" s="39"/>
      <c r="DXE86" s="39"/>
      <c r="DXF86" s="39"/>
      <c r="DXG86" s="39"/>
      <c r="DXH86" s="39"/>
      <c r="DXI86" s="39"/>
      <c r="DXJ86" s="39"/>
      <c r="DXK86" s="39"/>
      <c r="DXL86" s="39"/>
      <c r="DXM86" s="39"/>
      <c r="DXN86" s="39"/>
      <c r="DXO86" s="39"/>
      <c r="DXP86" s="39"/>
      <c r="DXQ86" s="39"/>
      <c r="DXR86" s="39"/>
      <c r="DXS86" s="39"/>
      <c r="DXT86" s="39"/>
      <c r="DXU86" s="39"/>
      <c r="DXV86" s="39"/>
      <c r="DXW86" s="39"/>
      <c r="DXX86" s="39"/>
      <c r="DXY86" s="39"/>
      <c r="DXZ86" s="39"/>
      <c r="DYA86" s="39"/>
      <c r="DYB86" s="39"/>
      <c r="DYC86" s="39"/>
      <c r="DYD86" s="39"/>
      <c r="DYE86" s="39"/>
      <c r="DYF86" s="39"/>
      <c r="DYG86" s="39"/>
      <c r="DYH86" s="39"/>
      <c r="DYI86" s="39"/>
      <c r="DYJ86" s="39"/>
      <c r="DYK86" s="39"/>
      <c r="DYL86" s="39"/>
      <c r="DYM86" s="39"/>
      <c r="DYN86" s="39"/>
      <c r="DYO86" s="39"/>
      <c r="DYP86" s="39"/>
      <c r="DYQ86" s="39"/>
      <c r="DYR86" s="39"/>
      <c r="DYS86" s="39"/>
      <c r="DYT86" s="39"/>
      <c r="DYU86" s="39"/>
      <c r="DYV86" s="39"/>
      <c r="DYW86" s="39"/>
      <c r="DYX86" s="39"/>
      <c r="DYY86" s="39"/>
      <c r="DYZ86" s="39"/>
      <c r="DZA86" s="39"/>
      <c r="DZB86" s="39"/>
      <c r="DZC86" s="39"/>
      <c r="DZD86" s="39"/>
      <c r="DZE86" s="39"/>
      <c r="DZF86" s="39"/>
      <c r="DZG86" s="39"/>
      <c r="DZH86" s="39"/>
      <c r="DZI86" s="39"/>
      <c r="DZJ86" s="39"/>
      <c r="DZK86" s="39"/>
      <c r="DZL86" s="39"/>
      <c r="DZM86" s="39"/>
      <c r="DZN86" s="39"/>
      <c r="DZO86" s="39"/>
      <c r="DZP86" s="39"/>
      <c r="DZQ86" s="39"/>
      <c r="DZR86" s="39"/>
      <c r="DZS86" s="39"/>
      <c r="DZT86" s="39"/>
      <c r="DZU86" s="39"/>
      <c r="DZV86" s="39"/>
      <c r="DZW86" s="39"/>
      <c r="DZX86" s="39"/>
      <c r="DZY86" s="39"/>
      <c r="DZZ86" s="39"/>
      <c r="EAA86" s="39"/>
      <c r="EAB86" s="39"/>
      <c r="EAC86" s="39"/>
      <c r="EAD86" s="39"/>
      <c r="EAE86" s="39"/>
      <c r="EAF86" s="39"/>
      <c r="EAG86" s="39"/>
      <c r="EAH86" s="39"/>
      <c r="EAI86" s="39"/>
      <c r="EAJ86" s="39"/>
      <c r="EAK86" s="39"/>
      <c r="EAL86" s="39"/>
      <c r="EAM86" s="39"/>
      <c r="EAN86" s="39"/>
      <c r="EAO86" s="39"/>
      <c r="EAP86" s="39"/>
      <c r="EAQ86" s="39"/>
      <c r="EAR86" s="39"/>
      <c r="EAS86" s="39"/>
      <c r="EAT86" s="39"/>
      <c r="EAU86" s="39"/>
      <c r="EAV86" s="39"/>
      <c r="EAW86" s="39"/>
      <c r="EAX86" s="39"/>
      <c r="EAY86" s="39"/>
      <c r="EAZ86" s="39"/>
      <c r="EBA86" s="39"/>
      <c r="EBB86" s="39"/>
      <c r="EBC86" s="39"/>
      <c r="EBD86" s="39"/>
      <c r="EBE86" s="39"/>
      <c r="EBF86" s="39"/>
      <c r="EBG86" s="39"/>
      <c r="EBH86" s="39"/>
      <c r="EBI86" s="39"/>
      <c r="EBJ86" s="39"/>
      <c r="EBK86" s="39"/>
      <c r="EBL86" s="39"/>
      <c r="EBM86" s="39"/>
      <c r="EBN86" s="39"/>
      <c r="EBO86" s="39"/>
      <c r="EBP86" s="39"/>
      <c r="EBQ86" s="39"/>
      <c r="EBR86" s="39"/>
      <c r="EBS86" s="39"/>
      <c r="EBT86" s="39"/>
      <c r="EBU86" s="39"/>
      <c r="EBV86" s="39"/>
      <c r="EBW86" s="39"/>
      <c r="EBX86" s="39"/>
      <c r="EBY86" s="39"/>
      <c r="EBZ86" s="39"/>
      <c r="ECA86" s="39"/>
      <c r="ECB86" s="39"/>
      <c r="ECC86" s="39"/>
      <c r="ECD86" s="39"/>
      <c r="ECE86" s="39"/>
      <c r="ECF86" s="39"/>
      <c r="ECG86" s="39"/>
      <c r="ECH86" s="39"/>
      <c r="ECI86" s="39"/>
      <c r="ECJ86" s="39"/>
      <c r="ECK86" s="39"/>
      <c r="ECL86" s="39"/>
      <c r="ECM86" s="39"/>
      <c r="ECN86" s="39"/>
      <c r="ECO86" s="39"/>
      <c r="ECP86" s="39"/>
      <c r="ECQ86" s="39"/>
      <c r="ECR86" s="39"/>
      <c r="ECS86" s="39"/>
      <c r="ECT86" s="39"/>
      <c r="ECU86" s="39"/>
      <c r="ECV86" s="39"/>
      <c r="ECW86" s="39"/>
      <c r="ECX86" s="39"/>
      <c r="ECY86" s="39"/>
      <c r="ECZ86" s="39"/>
      <c r="EDA86" s="39"/>
      <c r="EDB86" s="39"/>
      <c r="EDC86" s="39"/>
      <c r="EDD86" s="39"/>
      <c r="EDE86" s="39"/>
      <c r="EDF86" s="39"/>
      <c r="EDG86" s="39"/>
      <c r="EDH86" s="39"/>
      <c r="EDI86" s="39"/>
      <c r="EDJ86" s="39"/>
      <c r="EDK86" s="39"/>
      <c r="EDL86" s="39"/>
      <c r="EDM86" s="39"/>
      <c r="EDN86" s="39"/>
      <c r="EDO86" s="39"/>
      <c r="EDP86" s="39"/>
      <c r="EDQ86" s="39"/>
      <c r="EDR86" s="39"/>
      <c r="EDS86" s="39"/>
      <c r="EDT86" s="39"/>
      <c r="EDU86" s="39"/>
      <c r="EDV86" s="39"/>
      <c r="EDW86" s="39"/>
      <c r="EDX86" s="39"/>
      <c r="EDY86" s="39"/>
      <c r="EDZ86" s="39"/>
      <c r="EEA86" s="39"/>
      <c r="EEB86" s="39"/>
      <c r="EEC86" s="39"/>
      <c r="EED86" s="39"/>
      <c r="EEE86" s="39"/>
      <c r="EEF86" s="39"/>
      <c r="EEG86" s="39"/>
      <c r="EEH86" s="39"/>
      <c r="EEI86" s="39"/>
      <c r="EEJ86" s="39"/>
      <c r="EEK86" s="39"/>
      <c r="EEL86" s="39"/>
      <c r="EEM86" s="39"/>
      <c r="EEN86" s="39"/>
      <c r="EEO86" s="39"/>
      <c r="EEP86" s="39"/>
      <c r="EEQ86" s="39"/>
      <c r="EER86" s="39"/>
      <c r="EES86" s="39"/>
      <c r="EET86" s="39"/>
      <c r="EEU86" s="39"/>
      <c r="EEV86" s="39"/>
      <c r="EEW86" s="39"/>
      <c r="EEX86" s="39"/>
      <c r="EEY86" s="39"/>
      <c r="EEZ86" s="39"/>
      <c r="EFA86" s="39"/>
      <c r="EFB86" s="39"/>
      <c r="EFC86" s="39"/>
      <c r="EFD86" s="39"/>
      <c r="EFE86" s="39"/>
      <c r="EFF86" s="39"/>
      <c r="EFG86" s="39"/>
      <c r="EFH86" s="39"/>
      <c r="EFI86" s="39"/>
      <c r="EFJ86" s="39"/>
      <c r="EFK86" s="39"/>
      <c r="EFL86" s="39"/>
      <c r="EFM86" s="39"/>
      <c r="EFN86" s="39"/>
      <c r="EFO86" s="39"/>
      <c r="EFP86" s="39"/>
      <c r="EFQ86" s="39"/>
      <c r="EFR86" s="39"/>
      <c r="EFS86" s="39"/>
      <c r="EFT86" s="39"/>
      <c r="EFU86" s="39"/>
      <c r="EFV86" s="39"/>
      <c r="EFW86" s="39"/>
      <c r="EFX86" s="39"/>
      <c r="EFY86" s="39"/>
      <c r="EFZ86" s="39"/>
      <c r="EGA86" s="39"/>
      <c r="EGB86" s="39"/>
      <c r="EGC86" s="39"/>
      <c r="EGD86" s="39"/>
      <c r="EGE86" s="39"/>
      <c r="EGF86" s="39"/>
      <c r="EGG86" s="39"/>
      <c r="EGH86" s="39"/>
      <c r="EGI86" s="39"/>
      <c r="EGJ86" s="39"/>
      <c r="EGK86" s="39"/>
      <c r="EGL86" s="39"/>
      <c r="EGM86" s="39"/>
      <c r="EGN86" s="39"/>
      <c r="EGO86" s="39"/>
      <c r="EGP86" s="39"/>
      <c r="EGQ86" s="39"/>
      <c r="EGR86" s="39"/>
      <c r="EGS86" s="39"/>
      <c r="EGT86" s="39"/>
      <c r="EGU86" s="39"/>
      <c r="EGV86" s="39"/>
      <c r="EGW86" s="39"/>
      <c r="EGX86" s="39"/>
      <c r="EGY86" s="39"/>
      <c r="EGZ86" s="39"/>
      <c r="EHA86" s="39"/>
      <c r="EHB86" s="39"/>
      <c r="EHC86" s="39"/>
      <c r="EHD86" s="39"/>
      <c r="EHE86" s="39"/>
      <c r="EHF86" s="39"/>
      <c r="EHG86" s="39"/>
      <c r="EHH86" s="39"/>
      <c r="EHI86" s="39"/>
      <c r="EHJ86" s="39"/>
      <c r="EHK86" s="39"/>
      <c r="EHL86" s="39"/>
      <c r="EHM86" s="39"/>
      <c r="EHN86" s="39"/>
      <c r="EHO86" s="39"/>
      <c r="EHP86" s="39"/>
      <c r="EHQ86" s="39"/>
      <c r="EHR86" s="39"/>
      <c r="EHS86" s="39"/>
      <c r="EHT86" s="39"/>
      <c r="EHU86" s="39"/>
      <c r="EHV86" s="39"/>
      <c r="EHW86" s="39"/>
      <c r="EHX86" s="39"/>
      <c r="EHY86" s="39"/>
      <c r="EHZ86" s="39"/>
      <c r="EIA86" s="39"/>
      <c r="EIB86" s="39"/>
      <c r="EIC86" s="39"/>
      <c r="EID86" s="39"/>
      <c r="EIE86" s="39"/>
      <c r="EIF86" s="39"/>
      <c r="EIG86" s="39"/>
      <c r="EIH86" s="39"/>
      <c r="EII86" s="39"/>
      <c r="EIJ86" s="39"/>
      <c r="EIK86" s="39"/>
      <c r="EIL86" s="39"/>
      <c r="EIM86" s="39"/>
      <c r="EIN86" s="39"/>
      <c r="EIO86" s="39"/>
      <c r="EIP86" s="39"/>
      <c r="EIQ86" s="39"/>
      <c r="EIR86" s="39"/>
      <c r="EIS86" s="39"/>
      <c r="EIT86" s="39"/>
      <c r="EIU86" s="39"/>
      <c r="EIV86" s="39"/>
      <c r="EIW86" s="39"/>
      <c r="EIX86" s="39"/>
      <c r="EIY86" s="39"/>
      <c r="EIZ86" s="39"/>
      <c r="EJA86" s="39"/>
      <c r="EJB86" s="39"/>
      <c r="EJC86" s="39"/>
      <c r="EJD86" s="39"/>
      <c r="EJE86" s="39"/>
      <c r="EJF86" s="39"/>
      <c r="EJG86" s="39"/>
      <c r="EJH86" s="39"/>
      <c r="EJI86" s="39"/>
      <c r="EJJ86" s="39"/>
      <c r="EJK86" s="39"/>
      <c r="EJL86" s="39"/>
      <c r="EJM86" s="39"/>
      <c r="EJN86" s="39"/>
      <c r="EJO86" s="39"/>
      <c r="EJP86" s="39"/>
      <c r="EJQ86" s="39"/>
      <c r="EJR86" s="39"/>
      <c r="EJS86" s="39"/>
      <c r="EJT86" s="39"/>
      <c r="EJU86" s="39"/>
      <c r="EJV86" s="39"/>
      <c r="EJW86" s="39"/>
      <c r="EJX86" s="39"/>
      <c r="EJY86" s="39"/>
      <c r="EJZ86" s="39"/>
      <c r="EKA86" s="39"/>
      <c r="EKB86" s="39"/>
      <c r="EKC86" s="39"/>
      <c r="EKD86" s="39"/>
      <c r="EKE86" s="39"/>
      <c r="EKF86" s="39"/>
      <c r="EKG86" s="39"/>
      <c r="EKH86" s="39"/>
      <c r="EKI86" s="39"/>
      <c r="EKJ86" s="39"/>
      <c r="EKK86" s="39"/>
      <c r="EKL86" s="39"/>
      <c r="EKM86" s="39"/>
      <c r="EKN86" s="39"/>
      <c r="EKO86" s="39"/>
      <c r="EKP86" s="39"/>
      <c r="EKQ86" s="39"/>
      <c r="EKR86" s="39"/>
      <c r="EKS86" s="39"/>
      <c r="EKT86" s="39"/>
      <c r="EKU86" s="39"/>
      <c r="EKV86" s="39"/>
      <c r="EKW86" s="39"/>
      <c r="EKX86" s="39"/>
      <c r="EKY86" s="39"/>
      <c r="EKZ86" s="39"/>
      <c r="ELA86" s="39"/>
      <c r="ELB86" s="39"/>
      <c r="ELC86" s="39"/>
      <c r="ELD86" s="39"/>
      <c r="ELE86" s="39"/>
      <c r="ELF86" s="39"/>
      <c r="ELG86" s="39"/>
      <c r="ELH86" s="39"/>
      <c r="ELI86" s="39"/>
      <c r="ELJ86" s="39"/>
      <c r="ELK86" s="39"/>
      <c r="ELL86" s="39"/>
      <c r="ELM86" s="39"/>
      <c r="ELN86" s="39"/>
      <c r="ELO86" s="39"/>
      <c r="ELP86" s="39"/>
      <c r="ELQ86" s="39"/>
      <c r="ELR86" s="39"/>
      <c r="ELS86" s="39"/>
      <c r="ELT86" s="39"/>
      <c r="ELU86" s="39"/>
      <c r="ELV86" s="39"/>
      <c r="ELW86" s="39"/>
      <c r="ELX86" s="39"/>
      <c r="ELY86" s="39"/>
      <c r="ELZ86" s="39"/>
      <c r="EMA86" s="39"/>
      <c r="EMB86" s="39"/>
      <c r="EMC86" s="39"/>
      <c r="EMD86" s="39"/>
      <c r="EME86" s="39"/>
      <c r="EMF86" s="39"/>
      <c r="EMG86" s="39"/>
      <c r="EMH86" s="39"/>
      <c r="EMI86" s="39"/>
      <c r="EMJ86" s="39"/>
      <c r="EMK86" s="39"/>
      <c r="EML86" s="39"/>
      <c r="EMM86" s="39"/>
      <c r="EMN86" s="39"/>
      <c r="EMO86" s="39"/>
      <c r="EMP86" s="39"/>
      <c r="EMQ86" s="39"/>
      <c r="EMR86" s="39"/>
      <c r="EMS86" s="39"/>
      <c r="EMT86" s="39"/>
      <c r="EMU86" s="39"/>
      <c r="EMV86" s="39"/>
      <c r="EMW86" s="39"/>
      <c r="EMX86" s="39"/>
      <c r="EMY86" s="39"/>
      <c r="EMZ86" s="39"/>
      <c r="ENA86" s="39"/>
      <c r="ENB86" s="39"/>
      <c r="ENC86" s="39"/>
      <c r="END86" s="39"/>
      <c r="ENE86" s="39"/>
      <c r="ENF86" s="39"/>
      <c r="ENG86" s="39"/>
      <c r="ENH86" s="39"/>
      <c r="ENI86" s="39"/>
      <c r="ENJ86" s="39"/>
      <c r="ENK86" s="39"/>
      <c r="ENL86" s="39"/>
      <c r="ENM86" s="39"/>
      <c r="ENN86" s="39"/>
      <c r="ENO86" s="39"/>
      <c r="ENP86" s="39"/>
      <c r="ENQ86" s="39"/>
      <c r="ENR86" s="39"/>
      <c r="ENS86" s="39"/>
      <c r="ENT86" s="39"/>
      <c r="ENU86" s="39"/>
      <c r="ENV86" s="39"/>
      <c r="ENW86" s="39"/>
      <c r="ENX86" s="39"/>
      <c r="ENY86" s="39"/>
      <c r="ENZ86" s="39"/>
      <c r="EOA86" s="39"/>
      <c r="EOB86" s="39"/>
      <c r="EOC86" s="39"/>
      <c r="EOD86" s="39"/>
      <c r="EOE86" s="39"/>
      <c r="EOF86" s="39"/>
      <c r="EOG86" s="39"/>
      <c r="EOH86" s="39"/>
      <c r="EOI86" s="39"/>
      <c r="EOJ86" s="39"/>
      <c r="EOK86" s="39"/>
      <c r="EOL86" s="39"/>
      <c r="EOM86" s="39"/>
      <c r="EON86" s="39"/>
      <c r="EOO86" s="39"/>
      <c r="EOP86" s="39"/>
      <c r="EOQ86" s="39"/>
      <c r="EOR86" s="39"/>
      <c r="EOS86" s="39"/>
      <c r="EOT86" s="39"/>
      <c r="EOU86" s="39"/>
      <c r="EOV86" s="39"/>
      <c r="EOW86" s="39"/>
      <c r="EOX86" s="39"/>
      <c r="EOY86" s="39"/>
      <c r="EOZ86" s="39"/>
      <c r="EPA86" s="39"/>
      <c r="EPB86" s="39"/>
      <c r="EPC86" s="39"/>
      <c r="EPD86" s="39"/>
      <c r="EPE86" s="39"/>
      <c r="EPF86" s="39"/>
      <c r="EPG86" s="39"/>
      <c r="EPH86" s="39"/>
      <c r="EPI86" s="39"/>
      <c r="EPJ86" s="39"/>
      <c r="EPK86" s="39"/>
      <c r="EPL86" s="39"/>
      <c r="EPM86" s="39"/>
      <c r="EPN86" s="39"/>
      <c r="EPO86" s="39"/>
      <c r="EPP86" s="39"/>
      <c r="EPQ86" s="39"/>
      <c r="EPR86" s="39"/>
      <c r="EPS86" s="39"/>
      <c r="EPT86" s="39"/>
      <c r="EPU86" s="39"/>
      <c r="EPV86" s="39"/>
      <c r="EPW86" s="39"/>
      <c r="EPX86" s="39"/>
      <c r="EPY86" s="39"/>
      <c r="EPZ86" s="39"/>
      <c r="EQA86" s="39"/>
      <c r="EQB86" s="39"/>
      <c r="EQC86" s="39"/>
      <c r="EQD86" s="39"/>
      <c r="EQE86" s="39"/>
      <c r="EQF86" s="39"/>
      <c r="EQG86" s="39"/>
      <c r="EQH86" s="39"/>
      <c r="EQI86" s="39"/>
      <c r="EQJ86" s="39"/>
      <c r="EQK86" s="39"/>
      <c r="EQL86" s="39"/>
      <c r="EQM86" s="39"/>
      <c r="EQN86" s="39"/>
      <c r="EQO86" s="39"/>
      <c r="EQP86" s="39"/>
      <c r="EQQ86" s="39"/>
      <c r="EQR86" s="39"/>
      <c r="EQS86" s="39"/>
      <c r="EQT86" s="39"/>
      <c r="EQU86" s="39"/>
      <c r="EQV86" s="39"/>
      <c r="EQW86" s="39"/>
      <c r="EQX86" s="39"/>
      <c r="EQY86" s="39"/>
      <c r="EQZ86" s="39"/>
      <c r="ERA86" s="39"/>
      <c r="ERB86" s="39"/>
      <c r="ERC86" s="39"/>
      <c r="ERD86" s="39"/>
      <c r="ERE86" s="39"/>
      <c r="ERF86" s="39"/>
      <c r="ERG86" s="39"/>
      <c r="ERH86" s="39"/>
      <c r="ERI86" s="39"/>
      <c r="ERJ86" s="39"/>
      <c r="ERK86" s="39"/>
      <c r="ERL86" s="39"/>
      <c r="ERM86" s="39"/>
      <c r="ERN86" s="39"/>
      <c r="ERO86" s="39"/>
      <c r="ERP86" s="39"/>
      <c r="ERQ86" s="39"/>
      <c r="ERR86" s="39"/>
      <c r="ERS86" s="39"/>
      <c r="ERT86" s="39"/>
      <c r="ERU86" s="39"/>
      <c r="ERV86" s="39"/>
      <c r="ERW86" s="39"/>
      <c r="ERX86" s="39"/>
      <c r="ERY86" s="39"/>
      <c r="ERZ86" s="39"/>
      <c r="ESA86" s="39"/>
      <c r="ESB86" s="39"/>
      <c r="ESC86" s="39"/>
      <c r="ESD86" s="39"/>
      <c r="ESE86" s="39"/>
      <c r="ESF86" s="39"/>
      <c r="ESG86" s="39"/>
      <c r="ESH86" s="39"/>
      <c r="ESI86" s="39"/>
      <c r="ESJ86" s="39"/>
      <c r="ESK86" s="39"/>
      <c r="ESL86" s="39"/>
      <c r="ESM86" s="39"/>
      <c r="ESN86" s="39"/>
      <c r="ESO86" s="39"/>
      <c r="ESP86" s="39"/>
      <c r="ESQ86" s="39"/>
      <c r="ESR86" s="39"/>
      <c r="ESS86" s="39"/>
      <c r="EST86" s="39"/>
      <c r="ESU86" s="39"/>
      <c r="ESV86" s="39"/>
      <c r="ESW86" s="39"/>
      <c r="ESX86" s="39"/>
      <c r="ESY86" s="39"/>
      <c r="ESZ86" s="39"/>
      <c r="ETA86" s="39"/>
      <c r="ETB86" s="39"/>
      <c r="ETC86" s="39"/>
      <c r="ETD86" s="39"/>
      <c r="ETE86" s="39"/>
      <c r="ETF86" s="39"/>
      <c r="ETG86" s="39"/>
      <c r="ETH86" s="39"/>
      <c r="ETI86" s="39"/>
      <c r="ETJ86" s="39"/>
      <c r="ETK86" s="39"/>
      <c r="ETL86" s="39"/>
      <c r="ETM86" s="39"/>
      <c r="ETN86" s="39"/>
      <c r="ETO86" s="39"/>
      <c r="ETP86" s="39"/>
      <c r="ETQ86" s="39"/>
      <c r="ETR86" s="39"/>
      <c r="ETS86" s="39"/>
      <c r="ETT86" s="39"/>
      <c r="ETU86" s="39"/>
      <c r="ETV86" s="39"/>
      <c r="ETW86" s="39"/>
      <c r="ETX86" s="39"/>
      <c r="ETY86" s="39"/>
      <c r="ETZ86" s="39"/>
      <c r="EUA86" s="39"/>
      <c r="EUB86" s="39"/>
      <c r="EUC86" s="39"/>
      <c r="EUD86" s="39"/>
      <c r="EUE86" s="39"/>
      <c r="EUF86" s="39"/>
      <c r="EUG86" s="39"/>
      <c r="EUH86" s="39"/>
      <c r="EUI86" s="39"/>
      <c r="EUJ86" s="39"/>
      <c r="EUK86" s="39"/>
      <c r="EUL86" s="39"/>
      <c r="EUM86" s="39"/>
      <c r="EUN86" s="39"/>
      <c r="EUO86" s="39"/>
      <c r="EUP86" s="39"/>
      <c r="EUQ86" s="39"/>
      <c r="EUR86" s="39"/>
      <c r="EUS86" s="39"/>
      <c r="EUT86" s="39"/>
      <c r="EUU86" s="39"/>
      <c r="EUV86" s="39"/>
      <c r="EUW86" s="39"/>
      <c r="EUX86" s="39"/>
      <c r="EUY86" s="39"/>
      <c r="EUZ86" s="39"/>
      <c r="EVA86" s="39"/>
      <c r="EVB86" s="39"/>
      <c r="EVC86" s="39"/>
      <c r="EVD86" s="39"/>
      <c r="EVE86" s="39"/>
      <c r="EVF86" s="39"/>
      <c r="EVG86" s="39"/>
      <c r="EVH86" s="39"/>
      <c r="EVI86" s="39"/>
      <c r="EVJ86" s="39"/>
      <c r="EVK86" s="39"/>
      <c r="EVL86" s="39"/>
      <c r="EVM86" s="39"/>
      <c r="EVN86" s="39"/>
      <c r="EVO86" s="39"/>
      <c r="EVP86" s="39"/>
      <c r="EVQ86" s="39"/>
      <c r="EVR86" s="39"/>
      <c r="EVS86" s="39"/>
      <c r="EVT86" s="39"/>
      <c r="EVU86" s="39"/>
      <c r="EVV86" s="39"/>
      <c r="EVW86" s="39"/>
      <c r="EVX86" s="39"/>
      <c r="EVY86" s="39"/>
      <c r="EVZ86" s="39"/>
      <c r="EWA86" s="39"/>
      <c r="EWB86" s="39"/>
      <c r="EWC86" s="39"/>
      <c r="EWD86" s="39"/>
      <c r="EWE86" s="39"/>
      <c r="EWF86" s="39"/>
      <c r="EWG86" s="39"/>
      <c r="EWH86" s="39"/>
      <c r="EWI86" s="39"/>
      <c r="EWJ86" s="39"/>
      <c r="EWK86" s="39"/>
      <c r="EWL86" s="39"/>
      <c r="EWM86" s="39"/>
      <c r="EWN86" s="39"/>
      <c r="EWO86" s="39"/>
      <c r="EWP86" s="39"/>
      <c r="EWQ86" s="39"/>
      <c r="EWR86" s="39"/>
      <c r="EWS86" s="39"/>
      <c r="EWT86" s="39"/>
      <c r="EWU86" s="39"/>
      <c r="EWV86" s="39"/>
      <c r="EWW86" s="39"/>
      <c r="EWX86" s="39"/>
      <c r="EWY86" s="39"/>
      <c r="EWZ86" s="39"/>
      <c r="EXA86" s="39"/>
      <c r="EXB86" s="39"/>
      <c r="EXC86" s="39"/>
      <c r="EXD86" s="39"/>
      <c r="EXE86" s="39"/>
      <c r="EXF86" s="39"/>
      <c r="EXG86" s="39"/>
      <c r="EXH86" s="39"/>
      <c r="EXI86" s="39"/>
      <c r="EXJ86" s="39"/>
      <c r="EXK86" s="39"/>
      <c r="EXL86" s="39"/>
      <c r="EXM86" s="39"/>
      <c r="EXN86" s="39"/>
      <c r="EXO86" s="39"/>
      <c r="EXP86" s="39"/>
      <c r="EXQ86" s="39"/>
      <c r="EXR86" s="39"/>
      <c r="EXS86" s="39"/>
      <c r="EXT86" s="39"/>
      <c r="EXU86" s="39"/>
      <c r="EXV86" s="39"/>
      <c r="EXW86" s="39"/>
      <c r="EXX86" s="39"/>
      <c r="EXY86" s="39"/>
      <c r="EXZ86" s="39"/>
      <c r="EYA86" s="39"/>
      <c r="EYB86" s="39"/>
      <c r="EYC86" s="39"/>
      <c r="EYD86" s="39"/>
      <c r="EYE86" s="39"/>
      <c r="EYF86" s="39"/>
      <c r="EYG86" s="39"/>
      <c r="EYH86" s="39"/>
      <c r="EYI86" s="39"/>
      <c r="EYJ86" s="39"/>
      <c r="EYK86" s="39"/>
      <c r="EYL86" s="39"/>
      <c r="EYM86" s="39"/>
      <c r="EYN86" s="39"/>
      <c r="EYO86" s="39"/>
      <c r="EYP86" s="39"/>
      <c r="EYQ86" s="39"/>
      <c r="EYR86" s="39"/>
      <c r="EYS86" s="39"/>
      <c r="EYT86" s="39"/>
      <c r="EYU86" s="39"/>
      <c r="EYV86" s="39"/>
      <c r="EYW86" s="39"/>
      <c r="EYX86" s="39"/>
      <c r="EYY86" s="39"/>
      <c r="EYZ86" s="39"/>
      <c r="EZA86" s="39"/>
      <c r="EZB86" s="39"/>
      <c r="EZC86" s="39"/>
      <c r="EZD86" s="39"/>
      <c r="EZE86" s="39"/>
      <c r="EZF86" s="39"/>
      <c r="EZG86" s="39"/>
      <c r="EZH86" s="39"/>
      <c r="EZI86" s="39"/>
      <c r="EZJ86" s="39"/>
      <c r="EZK86" s="39"/>
      <c r="EZL86" s="39"/>
      <c r="EZM86" s="39"/>
      <c r="EZN86" s="39"/>
      <c r="EZO86" s="39"/>
      <c r="EZP86" s="39"/>
      <c r="EZQ86" s="39"/>
      <c r="EZR86" s="39"/>
      <c r="EZS86" s="39"/>
      <c r="EZT86" s="39"/>
      <c r="EZU86" s="39"/>
      <c r="EZV86" s="39"/>
      <c r="EZW86" s="39"/>
      <c r="EZX86" s="39"/>
      <c r="EZY86" s="39"/>
      <c r="EZZ86" s="39"/>
      <c r="FAA86" s="39"/>
      <c r="FAB86" s="39"/>
      <c r="FAC86" s="39"/>
      <c r="FAD86" s="39"/>
      <c r="FAE86" s="39"/>
      <c r="FAF86" s="39"/>
      <c r="FAG86" s="39"/>
      <c r="FAH86" s="39"/>
      <c r="FAI86" s="39"/>
      <c r="FAJ86" s="39"/>
      <c r="FAK86" s="39"/>
      <c r="FAL86" s="39"/>
      <c r="FAM86" s="39"/>
      <c r="FAN86" s="39"/>
      <c r="FAO86" s="39"/>
      <c r="FAP86" s="39"/>
      <c r="FAQ86" s="39"/>
      <c r="FAR86" s="39"/>
      <c r="FAS86" s="39"/>
      <c r="FAT86" s="39"/>
      <c r="FAU86" s="39"/>
      <c r="FAV86" s="39"/>
      <c r="FAW86" s="39"/>
      <c r="FAX86" s="39"/>
      <c r="FAY86" s="39"/>
      <c r="FAZ86" s="39"/>
      <c r="FBA86" s="39"/>
      <c r="FBB86" s="39"/>
      <c r="FBC86" s="39"/>
      <c r="FBD86" s="39"/>
      <c r="FBE86" s="39"/>
      <c r="FBF86" s="39"/>
      <c r="FBG86" s="39"/>
      <c r="FBH86" s="39"/>
      <c r="FBI86" s="39"/>
      <c r="FBJ86" s="39"/>
      <c r="FBK86" s="39"/>
      <c r="FBL86" s="39"/>
      <c r="FBM86" s="39"/>
      <c r="FBN86" s="39"/>
      <c r="FBO86" s="39"/>
      <c r="FBP86" s="39"/>
      <c r="FBQ86" s="39"/>
      <c r="FBR86" s="39"/>
      <c r="FBS86" s="39"/>
      <c r="FBT86" s="39"/>
      <c r="FBU86" s="39"/>
      <c r="FBV86" s="39"/>
      <c r="FBW86" s="39"/>
      <c r="FBX86" s="39"/>
      <c r="FBY86" s="39"/>
      <c r="FBZ86" s="39"/>
      <c r="FCA86" s="39"/>
      <c r="FCB86" s="39"/>
      <c r="FCC86" s="39"/>
      <c r="FCD86" s="39"/>
      <c r="FCE86" s="39"/>
      <c r="FCF86" s="39"/>
      <c r="FCG86" s="39"/>
      <c r="FCH86" s="39"/>
      <c r="FCI86" s="39"/>
      <c r="FCJ86" s="39"/>
      <c r="FCK86" s="39"/>
      <c r="FCL86" s="39"/>
      <c r="FCM86" s="39"/>
      <c r="FCN86" s="39"/>
      <c r="FCO86" s="39"/>
      <c r="FCP86" s="39"/>
      <c r="FCQ86" s="39"/>
      <c r="FCR86" s="39"/>
      <c r="FCS86" s="39"/>
      <c r="FCT86" s="39"/>
      <c r="FCU86" s="39"/>
      <c r="FCV86" s="39"/>
      <c r="FCW86" s="39"/>
      <c r="FCX86" s="39"/>
      <c r="FCY86" s="39"/>
      <c r="FCZ86" s="39"/>
      <c r="FDA86" s="39"/>
      <c r="FDB86" s="39"/>
      <c r="FDC86" s="39"/>
      <c r="FDD86" s="39"/>
      <c r="FDE86" s="39"/>
      <c r="FDF86" s="39"/>
      <c r="FDG86" s="39"/>
      <c r="FDH86" s="39"/>
      <c r="FDI86" s="39"/>
      <c r="FDJ86" s="39"/>
      <c r="FDK86" s="39"/>
      <c r="FDL86" s="39"/>
      <c r="FDM86" s="39"/>
      <c r="FDN86" s="39"/>
      <c r="FDO86" s="39"/>
      <c r="FDP86" s="39"/>
      <c r="FDQ86" s="39"/>
      <c r="FDR86" s="39"/>
      <c r="FDS86" s="39"/>
      <c r="FDT86" s="39"/>
      <c r="FDU86" s="39"/>
      <c r="FDV86" s="39"/>
      <c r="FDW86" s="39"/>
      <c r="FDX86" s="39"/>
      <c r="FDY86" s="39"/>
      <c r="FDZ86" s="39"/>
      <c r="FEA86" s="39"/>
      <c r="FEB86" s="39"/>
      <c r="FEC86" s="39"/>
      <c r="FED86" s="39"/>
      <c r="FEE86" s="39"/>
      <c r="FEF86" s="39"/>
      <c r="FEG86" s="39"/>
      <c r="FEH86" s="39"/>
      <c r="FEI86" s="39"/>
      <c r="FEJ86" s="39"/>
      <c r="FEK86" s="39"/>
      <c r="FEL86" s="39"/>
      <c r="FEM86" s="39"/>
      <c r="FEN86" s="39"/>
      <c r="FEO86" s="39"/>
      <c r="FEP86" s="39"/>
      <c r="FEQ86" s="39"/>
      <c r="FER86" s="39"/>
      <c r="FES86" s="39"/>
      <c r="FET86" s="39"/>
      <c r="FEU86" s="39"/>
      <c r="FEV86" s="39"/>
      <c r="FEW86" s="39"/>
      <c r="FEX86" s="39"/>
      <c r="FEY86" s="39"/>
      <c r="FEZ86" s="39"/>
      <c r="FFA86" s="39"/>
      <c r="FFB86" s="39"/>
      <c r="FFC86" s="39"/>
      <c r="FFD86" s="39"/>
      <c r="FFE86" s="39"/>
      <c r="FFF86" s="39"/>
      <c r="FFG86" s="39"/>
      <c r="FFH86" s="39"/>
      <c r="FFI86" s="39"/>
      <c r="FFJ86" s="39"/>
      <c r="FFK86" s="39"/>
      <c r="FFL86" s="39"/>
      <c r="FFM86" s="39"/>
      <c r="FFN86" s="39"/>
      <c r="FFO86" s="39"/>
      <c r="FFP86" s="39"/>
      <c r="FFQ86" s="39"/>
      <c r="FFR86" s="39"/>
      <c r="FFS86" s="39"/>
      <c r="FFT86" s="39"/>
      <c r="FFU86" s="39"/>
      <c r="FFV86" s="39"/>
      <c r="FFW86" s="39"/>
      <c r="FFX86" s="39"/>
      <c r="FFY86" s="39"/>
      <c r="FFZ86" s="39"/>
      <c r="FGA86" s="39"/>
      <c r="FGB86" s="39"/>
      <c r="FGC86" s="39"/>
      <c r="FGD86" s="39"/>
      <c r="FGE86" s="39"/>
      <c r="FGF86" s="39"/>
      <c r="FGG86" s="39"/>
      <c r="FGH86" s="39"/>
      <c r="FGI86" s="39"/>
      <c r="FGJ86" s="39"/>
      <c r="FGK86" s="39"/>
      <c r="FGL86" s="39"/>
      <c r="FGM86" s="39"/>
      <c r="FGN86" s="39"/>
      <c r="FGO86" s="39"/>
      <c r="FGP86" s="39"/>
      <c r="FGQ86" s="39"/>
      <c r="FGR86" s="39"/>
      <c r="FGS86" s="39"/>
      <c r="FGT86" s="39"/>
      <c r="FGU86" s="39"/>
      <c r="FGV86" s="39"/>
      <c r="FGW86" s="39"/>
      <c r="FGX86" s="39"/>
      <c r="FGY86" s="39"/>
      <c r="FGZ86" s="39"/>
      <c r="FHA86" s="39"/>
      <c r="FHB86" s="39"/>
      <c r="FHC86" s="39"/>
      <c r="FHD86" s="39"/>
      <c r="FHE86" s="39"/>
      <c r="FHF86" s="39"/>
      <c r="FHG86" s="39"/>
      <c r="FHH86" s="39"/>
      <c r="FHI86" s="39"/>
      <c r="FHJ86" s="39"/>
      <c r="FHK86" s="39"/>
      <c r="FHL86" s="39"/>
      <c r="FHM86" s="39"/>
      <c r="FHN86" s="39"/>
      <c r="FHO86" s="39"/>
      <c r="FHP86" s="39"/>
      <c r="FHQ86" s="39"/>
      <c r="FHR86" s="39"/>
      <c r="FHS86" s="39"/>
      <c r="FHT86" s="39"/>
      <c r="FHU86" s="39"/>
      <c r="FHV86" s="39"/>
      <c r="FHW86" s="39"/>
      <c r="FHX86" s="39"/>
      <c r="FHY86" s="39"/>
      <c r="FHZ86" s="39"/>
      <c r="FIA86" s="39"/>
      <c r="FIB86" s="39"/>
      <c r="FIC86" s="39"/>
      <c r="FID86" s="39"/>
      <c r="FIE86" s="39"/>
      <c r="FIF86" s="39"/>
      <c r="FIG86" s="39"/>
      <c r="FIH86" s="39"/>
      <c r="FII86" s="39"/>
      <c r="FIJ86" s="39"/>
      <c r="FIK86" s="39"/>
      <c r="FIL86" s="39"/>
      <c r="FIM86" s="39"/>
      <c r="FIN86" s="39"/>
      <c r="FIO86" s="39"/>
      <c r="FIP86" s="39"/>
      <c r="FIQ86" s="39"/>
      <c r="FIR86" s="39"/>
      <c r="FIS86" s="39"/>
      <c r="FIT86" s="39"/>
      <c r="FIU86" s="39"/>
      <c r="FIV86" s="39"/>
      <c r="FIW86" s="39"/>
      <c r="FIX86" s="39"/>
      <c r="FIY86" s="39"/>
      <c r="FIZ86" s="39"/>
      <c r="FJA86" s="39"/>
      <c r="FJB86" s="39"/>
      <c r="FJC86" s="39"/>
      <c r="FJD86" s="39"/>
      <c r="FJE86" s="39"/>
      <c r="FJF86" s="39"/>
      <c r="FJG86" s="39"/>
      <c r="FJH86" s="39"/>
      <c r="FJI86" s="39"/>
      <c r="FJJ86" s="39"/>
      <c r="FJK86" s="39"/>
      <c r="FJL86" s="39"/>
      <c r="FJM86" s="39"/>
      <c r="FJN86" s="39"/>
      <c r="FJO86" s="39"/>
      <c r="FJP86" s="39"/>
      <c r="FJQ86" s="39"/>
      <c r="FJR86" s="39"/>
      <c r="FJS86" s="39"/>
      <c r="FJT86" s="39"/>
      <c r="FJU86" s="39"/>
      <c r="FJV86" s="39"/>
      <c r="FJW86" s="39"/>
      <c r="FJX86" s="39"/>
      <c r="FJY86" s="39"/>
      <c r="FJZ86" s="39"/>
      <c r="FKA86" s="39"/>
      <c r="FKB86" s="39"/>
      <c r="FKC86" s="39"/>
      <c r="FKD86" s="39"/>
      <c r="FKE86" s="39"/>
      <c r="FKF86" s="39"/>
      <c r="FKG86" s="39"/>
      <c r="FKH86" s="39"/>
      <c r="FKI86" s="39"/>
      <c r="FKJ86" s="39"/>
      <c r="FKK86" s="39"/>
      <c r="FKL86" s="39"/>
      <c r="FKM86" s="39"/>
      <c r="FKN86" s="39"/>
      <c r="FKO86" s="39"/>
      <c r="FKP86" s="39"/>
      <c r="FKQ86" s="39"/>
      <c r="FKR86" s="39"/>
      <c r="FKS86" s="39"/>
      <c r="FKT86" s="39"/>
      <c r="FKU86" s="39"/>
      <c r="FKV86" s="39"/>
      <c r="FKW86" s="39"/>
      <c r="FKX86" s="39"/>
      <c r="FKY86" s="39"/>
      <c r="FKZ86" s="39"/>
      <c r="FLA86" s="39"/>
      <c r="FLB86" s="39"/>
      <c r="FLC86" s="39"/>
      <c r="FLD86" s="39"/>
      <c r="FLE86" s="39"/>
      <c r="FLF86" s="39"/>
      <c r="FLG86" s="39"/>
      <c r="FLH86" s="39"/>
      <c r="FLI86" s="39"/>
      <c r="FLJ86" s="39"/>
      <c r="FLK86" s="39"/>
      <c r="FLL86" s="39"/>
      <c r="FLM86" s="39"/>
      <c r="FLN86" s="39"/>
      <c r="FLO86" s="39"/>
      <c r="FLP86" s="39"/>
      <c r="FLQ86" s="39"/>
      <c r="FLR86" s="39"/>
      <c r="FLS86" s="39"/>
      <c r="FLT86" s="39"/>
      <c r="FLU86" s="39"/>
      <c r="FLV86" s="39"/>
      <c r="FLW86" s="39"/>
      <c r="FLX86" s="39"/>
      <c r="FLY86" s="39"/>
      <c r="FLZ86" s="39"/>
      <c r="FMA86" s="39"/>
      <c r="FMB86" s="39"/>
      <c r="FMC86" s="39"/>
      <c r="FMD86" s="39"/>
      <c r="FME86" s="39"/>
      <c r="FMF86" s="39"/>
      <c r="FMG86" s="39"/>
      <c r="FMH86" s="39"/>
      <c r="FMI86" s="39"/>
      <c r="FMJ86" s="39"/>
      <c r="FMK86" s="39"/>
      <c r="FML86" s="39"/>
      <c r="FMM86" s="39"/>
      <c r="FMN86" s="39"/>
      <c r="FMO86" s="39"/>
      <c r="FMP86" s="39"/>
      <c r="FMQ86" s="39"/>
      <c r="FMR86" s="39"/>
      <c r="FMS86" s="39"/>
      <c r="FMT86" s="39"/>
      <c r="FMU86" s="39"/>
      <c r="FMV86" s="39"/>
      <c r="FMW86" s="39"/>
      <c r="FMX86" s="39"/>
      <c r="FMY86" s="39"/>
      <c r="FMZ86" s="39"/>
      <c r="FNA86" s="39"/>
      <c r="FNB86" s="39"/>
      <c r="FNC86" s="39"/>
      <c r="FND86" s="39"/>
      <c r="FNE86" s="39"/>
      <c r="FNF86" s="39"/>
      <c r="FNG86" s="39"/>
      <c r="FNH86" s="39"/>
      <c r="FNI86" s="39"/>
      <c r="FNJ86" s="39"/>
      <c r="FNK86" s="39"/>
      <c r="FNL86" s="39"/>
      <c r="FNM86" s="39"/>
      <c r="FNN86" s="39"/>
      <c r="FNO86" s="39"/>
      <c r="FNP86" s="39"/>
      <c r="FNQ86" s="39"/>
      <c r="FNR86" s="39"/>
      <c r="FNS86" s="39"/>
      <c r="FNT86" s="39"/>
      <c r="FNU86" s="39"/>
      <c r="FNV86" s="39"/>
      <c r="FNW86" s="39"/>
      <c r="FNX86" s="39"/>
      <c r="FNY86" s="39"/>
      <c r="FNZ86" s="39"/>
      <c r="FOA86" s="39"/>
      <c r="FOB86" s="39"/>
      <c r="FOC86" s="39"/>
      <c r="FOD86" s="39"/>
      <c r="FOE86" s="39"/>
      <c r="FOF86" s="39"/>
      <c r="FOG86" s="39"/>
      <c r="FOH86" s="39"/>
      <c r="FOI86" s="39"/>
      <c r="FOJ86" s="39"/>
      <c r="FOK86" s="39"/>
      <c r="FOL86" s="39"/>
      <c r="FOM86" s="39"/>
      <c r="FON86" s="39"/>
      <c r="FOO86" s="39"/>
      <c r="FOP86" s="39"/>
      <c r="FOQ86" s="39"/>
      <c r="FOR86" s="39"/>
      <c r="FOS86" s="39"/>
      <c r="FOT86" s="39"/>
      <c r="FOU86" s="39"/>
      <c r="FOV86" s="39"/>
      <c r="FOW86" s="39"/>
      <c r="FOX86" s="39"/>
      <c r="FOY86" s="39"/>
      <c r="FOZ86" s="39"/>
      <c r="FPA86" s="39"/>
      <c r="FPB86" s="39"/>
      <c r="FPC86" s="39"/>
      <c r="FPD86" s="39"/>
      <c r="FPE86" s="39"/>
      <c r="FPF86" s="39"/>
      <c r="FPG86" s="39"/>
      <c r="FPH86" s="39"/>
      <c r="FPI86" s="39"/>
      <c r="FPJ86" s="39"/>
      <c r="FPK86" s="39"/>
      <c r="FPL86" s="39"/>
      <c r="FPM86" s="39"/>
      <c r="FPN86" s="39"/>
      <c r="FPO86" s="39"/>
      <c r="FPP86" s="39"/>
      <c r="FPQ86" s="39"/>
      <c r="FPR86" s="39"/>
      <c r="FPS86" s="39"/>
      <c r="FPT86" s="39"/>
      <c r="FPU86" s="39"/>
      <c r="FPV86" s="39"/>
      <c r="FPW86" s="39"/>
      <c r="FPX86" s="39"/>
      <c r="FPY86" s="39"/>
      <c r="FPZ86" s="39"/>
      <c r="FQA86" s="39"/>
      <c r="FQB86" s="39"/>
      <c r="FQC86" s="39"/>
      <c r="FQD86" s="39"/>
      <c r="FQE86" s="39"/>
      <c r="FQF86" s="39"/>
      <c r="FQG86" s="39"/>
      <c r="FQH86" s="39"/>
      <c r="FQI86" s="39"/>
      <c r="FQJ86" s="39"/>
      <c r="FQK86" s="39"/>
      <c r="FQL86" s="39"/>
      <c r="FQM86" s="39"/>
      <c r="FQN86" s="39"/>
      <c r="FQO86" s="39"/>
      <c r="FQP86" s="39"/>
      <c r="FQQ86" s="39"/>
      <c r="FQR86" s="39"/>
      <c r="FQS86" s="39"/>
      <c r="FQT86" s="39"/>
      <c r="FQU86" s="39"/>
      <c r="FQV86" s="39"/>
      <c r="FQW86" s="39"/>
      <c r="FQX86" s="39"/>
      <c r="FQY86" s="39"/>
      <c r="FQZ86" s="39"/>
      <c r="FRA86" s="39"/>
      <c r="FRB86" s="39"/>
      <c r="FRC86" s="39"/>
      <c r="FRD86" s="39"/>
      <c r="FRE86" s="39"/>
      <c r="FRF86" s="39"/>
      <c r="FRG86" s="39"/>
      <c r="FRH86" s="39"/>
      <c r="FRI86" s="39"/>
      <c r="FRJ86" s="39"/>
      <c r="FRK86" s="39"/>
      <c r="FRL86" s="39"/>
      <c r="FRM86" s="39"/>
      <c r="FRN86" s="39"/>
      <c r="FRO86" s="39"/>
      <c r="FRP86" s="39"/>
      <c r="FRQ86" s="39"/>
      <c r="FRR86" s="39"/>
      <c r="FRS86" s="39"/>
      <c r="FRT86" s="39"/>
      <c r="FRU86" s="39"/>
      <c r="FRV86" s="39"/>
      <c r="FRW86" s="39"/>
      <c r="FRX86" s="39"/>
      <c r="FRY86" s="39"/>
      <c r="FRZ86" s="39"/>
      <c r="FSA86" s="39"/>
      <c r="FSB86" s="39"/>
      <c r="FSC86" s="39"/>
      <c r="FSD86" s="39"/>
      <c r="FSE86" s="39"/>
      <c r="FSF86" s="39"/>
      <c r="FSG86" s="39"/>
      <c r="FSH86" s="39"/>
      <c r="FSI86" s="39"/>
      <c r="FSJ86" s="39"/>
      <c r="FSK86" s="39"/>
      <c r="FSL86" s="39"/>
      <c r="FSM86" s="39"/>
      <c r="FSN86" s="39"/>
      <c r="FSO86" s="39"/>
      <c r="FSP86" s="39"/>
      <c r="FSQ86" s="39"/>
      <c r="FSR86" s="39"/>
      <c r="FSS86" s="39"/>
      <c r="FST86" s="39"/>
      <c r="FSU86" s="39"/>
      <c r="FSV86" s="39"/>
      <c r="FSW86" s="39"/>
      <c r="FSX86" s="39"/>
      <c r="FSY86" s="39"/>
      <c r="FSZ86" s="39"/>
      <c r="FTA86" s="39"/>
      <c r="FTB86" s="39"/>
      <c r="FTC86" s="39"/>
      <c r="FTD86" s="39"/>
      <c r="FTE86" s="39"/>
      <c r="FTF86" s="39"/>
      <c r="FTG86" s="39"/>
      <c r="FTH86" s="39"/>
      <c r="FTI86" s="39"/>
      <c r="FTJ86" s="39"/>
      <c r="FTK86" s="39"/>
      <c r="FTL86" s="39"/>
      <c r="FTM86" s="39"/>
      <c r="FTN86" s="39"/>
      <c r="FTO86" s="39"/>
      <c r="FTP86" s="39"/>
      <c r="FTQ86" s="39"/>
      <c r="FTR86" s="39"/>
      <c r="FTS86" s="39"/>
      <c r="FTT86" s="39"/>
      <c r="FTU86" s="39"/>
      <c r="FTV86" s="39"/>
      <c r="FTW86" s="39"/>
      <c r="FTX86" s="39"/>
      <c r="FTY86" s="39"/>
      <c r="FTZ86" s="39"/>
      <c r="FUA86" s="39"/>
      <c r="FUB86" s="39"/>
      <c r="FUC86" s="39"/>
      <c r="FUD86" s="39"/>
      <c r="FUE86" s="39"/>
      <c r="FUF86" s="39"/>
      <c r="FUG86" s="39"/>
      <c r="FUH86" s="39"/>
      <c r="FUI86" s="39"/>
      <c r="FUJ86" s="39"/>
      <c r="FUK86" s="39"/>
      <c r="FUL86" s="39"/>
      <c r="FUM86" s="39"/>
      <c r="FUN86" s="39"/>
      <c r="FUO86" s="39"/>
      <c r="FUP86" s="39"/>
      <c r="FUQ86" s="39"/>
      <c r="FUR86" s="39"/>
      <c r="FUS86" s="39"/>
      <c r="FUT86" s="39"/>
      <c r="FUU86" s="39"/>
      <c r="FUV86" s="39"/>
      <c r="FUW86" s="39"/>
      <c r="FUX86" s="39"/>
      <c r="FUY86" s="39"/>
      <c r="FUZ86" s="39"/>
      <c r="FVA86" s="39"/>
      <c r="FVB86" s="39"/>
      <c r="FVC86" s="39"/>
      <c r="FVD86" s="39"/>
      <c r="FVE86" s="39"/>
      <c r="FVF86" s="39"/>
      <c r="FVG86" s="39"/>
      <c r="FVH86" s="39"/>
      <c r="FVI86" s="39"/>
      <c r="FVJ86" s="39"/>
      <c r="FVK86" s="39"/>
      <c r="FVL86" s="39"/>
      <c r="FVM86" s="39"/>
      <c r="FVN86" s="39"/>
      <c r="FVO86" s="39"/>
      <c r="FVP86" s="39"/>
      <c r="FVQ86" s="39"/>
      <c r="FVR86" s="39"/>
      <c r="FVS86" s="39"/>
      <c r="FVT86" s="39"/>
      <c r="FVU86" s="39"/>
      <c r="FVV86" s="39"/>
      <c r="FVW86" s="39"/>
      <c r="FVX86" s="39"/>
      <c r="FVY86" s="39"/>
      <c r="FVZ86" s="39"/>
      <c r="FWA86" s="39"/>
      <c r="FWB86" s="39"/>
      <c r="FWC86" s="39"/>
      <c r="FWD86" s="39"/>
      <c r="FWE86" s="39"/>
      <c r="FWF86" s="39"/>
      <c r="FWG86" s="39"/>
      <c r="FWH86" s="39"/>
      <c r="FWI86" s="39"/>
      <c r="FWJ86" s="39"/>
      <c r="FWK86" s="39"/>
      <c r="FWL86" s="39"/>
      <c r="FWM86" s="39"/>
      <c r="FWN86" s="39"/>
      <c r="FWO86" s="39"/>
      <c r="FWP86" s="39"/>
      <c r="FWQ86" s="39"/>
      <c r="FWR86" s="39"/>
      <c r="FWS86" s="39"/>
      <c r="FWT86" s="39"/>
      <c r="FWU86" s="39"/>
      <c r="FWV86" s="39"/>
      <c r="FWW86" s="39"/>
      <c r="FWX86" s="39"/>
      <c r="FWY86" s="39"/>
      <c r="FWZ86" s="39"/>
      <c r="FXA86" s="39"/>
      <c r="FXB86" s="39"/>
      <c r="FXC86" s="39"/>
      <c r="FXD86" s="39"/>
      <c r="FXE86" s="39"/>
      <c r="FXF86" s="39"/>
      <c r="FXG86" s="39"/>
      <c r="FXH86" s="39"/>
      <c r="FXI86" s="39"/>
      <c r="FXJ86" s="39"/>
      <c r="FXK86" s="39"/>
      <c r="FXL86" s="39"/>
      <c r="FXM86" s="39"/>
      <c r="FXN86" s="39"/>
      <c r="FXO86" s="39"/>
      <c r="FXP86" s="39"/>
      <c r="FXQ86" s="39"/>
      <c r="FXR86" s="39"/>
      <c r="FXS86" s="39"/>
      <c r="FXT86" s="39"/>
      <c r="FXU86" s="39"/>
      <c r="FXV86" s="39"/>
      <c r="FXW86" s="39"/>
      <c r="FXX86" s="39"/>
      <c r="FXY86" s="39"/>
      <c r="FXZ86" s="39"/>
      <c r="FYA86" s="39"/>
      <c r="FYB86" s="39"/>
      <c r="FYC86" s="39"/>
      <c r="FYD86" s="39"/>
      <c r="FYE86" s="39"/>
      <c r="FYF86" s="39"/>
      <c r="FYG86" s="39"/>
      <c r="FYH86" s="39"/>
      <c r="FYI86" s="39"/>
      <c r="FYJ86" s="39"/>
      <c r="FYK86" s="39"/>
      <c r="FYL86" s="39"/>
      <c r="FYM86" s="39"/>
      <c r="FYN86" s="39"/>
      <c r="FYO86" s="39"/>
      <c r="FYP86" s="39"/>
      <c r="FYQ86" s="39"/>
      <c r="FYR86" s="39"/>
      <c r="FYS86" s="39"/>
      <c r="FYT86" s="39"/>
      <c r="FYU86" s="39"/>
      <c r="FYV86" s="39"/>
      <c r="FYW86" s="39"/>
      <c r="FYX86" s="39"/>
      <c r="FYY86" s="39"/>
      <c r="FYZ86" s="39"/>
      <c r="FZA86" s="39"/>
      <c r="FZB86" s="39"/>
      <c r="FZC86" s="39"/>
      <c r="FZD86" s="39"/>
      <c r="FZE86" s="39"/>
      <c r="FZF86" s="39"/>
      <c r="FZG86" s="39"/>
      <c r="FZH86" s="39"/>
      <c r="FZI86" s="39"/>
      <c r="FZJ86" s="39"/>
      <c r="FZK86" s="39"/>
      <c r="FZL86" s="39"/>
      <c r="FZM86" s="39"/>
      <c r="FZN86" s="39"/>
      <c r="FZO86" s="39"/>
      <c r="FZP86" s="39"/>
      <c r="FZQ86" s="39"/>
      <c r="FZR86" s="39"/>
      <c r="FZS86" s="39"/>
      <c r="FZT86" s="39"/>
      <c r="FZU86" s="39"/>
      <c r="FZV86" s="39"/>
      <c r="FZW86" s="39"/>
      <c r="FZX86" s="39"/>
      <c r="FZY86" s="39"/>
      <c r="FZZ86" s="39"/>
      <c r="GAA86" s="39"/>
      <c r="GAB86" s="39"/>
      <c r="GAC86" s="39"/>
      <c r="GAD86" s="39"/>
      <c r="GAE86" s="39"/>
      <c r="GAF86" s="39"/>
      <c r="GAG86" s="39"/>
      <c r="GAH86" s="39"/>
      <c r="GAI86" s="39"/>
      <c r="GAJ86" s="39"/>
      <c r="GAK86" s="39"/>
      <c r="GAL86" s="39"/>
      <c r="GAM86" s="39"/>
      <c r="GAN86" s="39"/>
      <c r="GAO86" s="39"/>
      <c r="GAP86" s="39"/>
      <c r="GAQ86" s="39"/>
      <c r="GAR86" s="39"/>
      <c r="GAS86" s="39"/>
      <c r="GAT86" s="39"/>
      <c r="GAU86" s="39"/>
      <c r="GAV86" s="39"/>
      <c r="GAW86" s="39"/>
      <c r="GAX86" s="39"/>
      <c r="GAY86" s="39"/>
      <c r="GAZ86" s="39"/>
      <c r="GBA86" s="39"/>
      <c r="GBB86" s="39"/>
      <c r="GBC86" s="39"/>
      <c r="GBD86" s="39"/>
      <c r="GBE86" s="39"/>
      <c r="GBF86" s="39"/>
      <c r="GBG86" s="39"/>
      <c r="GBH86" s="39"/>
      <c r="GBI86" s="39"/>
      <c r="GBJ86" s="39"/>
      <c r="GBK86" s="39"/>
      <c r="GBL86" s="39"/>
      <c r="GBM86" s="39"/>
      <c r="GBN86" s="39"/>
      <c r="GBO86" s="39"/>
      <c r="GBP86" s="39"/>
      <c r="GBQ86" s="39"/>
      <c r="GBR86" s="39"/>
      <c r="GBS86" s="39"/>
      <c r="GBT86" s="39"/>
      <c r="GBU86" s="39"/>
      <c r="GBV86" s="39"/>
      <c r="GBW86" s="39"/>
      <c r="GBX86" s="39"/>
      <c r="GBY86" s="39"/>
      <c r="GBZ86" s="39"/>
      <c r="GCA86" s="39"/>
      <c r="GCB86" s="39"/>
      <c r="GCC86" s="39"/>
      <c r="GCD86" s="39"/>
      <c r="GCE86" s="39"/>
      <c r="GCF86" s="39"/>
      <c r="GCG86" s="39"/>
      <c r="GCH86" s="39"/>
      <c r="GCI86" s="39"/>
      <c r="GCJ86" s="39"/>
      <c r="GCK86" s="39"/>
      <c r="GCL86" s="39"/>
      <c r="GCM86" s="39"/>
      <c r="GCN86" s="39"/>
      <c r="GCO86" s="39"/>
      <c r="GCP86" s="39"/>
      <c r="GCQ86" s="39"/>
      <c r="GCR86" s="39"/>
      <c r="GCS86" s="39"/>
      <c r="GCT86" s="39"/>
      <c r="GCU86" s="39"/>
      <c r="GCV86" s="39"/>
      <c r="GCW86" s="39"/>
      <c r="GCX86" s="39"/>
      <c r="GCY86" s="39"/>
      <c r="GCZ86" s="39"/>
      <c r="GDA86" s="39"/>
      <c r="GDB86" s="39"/>
      <c r="GDC86" s="39"/>
      <c r="GDD86" s="39"/>
      <c r="GDE86" s="39"/>
      <c r="GDF86" s="39"/>
      <c r="GDG86" s="39"/>
      <c r="GDH86" s="39"/>
      <c r="GDI86" s="39"/>
      <c r="GDJ86" s="39"/>
      <c r="GDK86" s="39"/>
      <c r="GDL86" s="39"/>
      <c r="GDM86" s="39"/>
      <c r="GDN86" s="39"/>
      <c r="GDO86" s="39"/>
      <c r="GDP86" s="39"/>
      <c r="GDQ86" s="39"/>
      <c r="GDR86" s="39"/>
      <c r="GDS86" s="39"/>
      <c r="GDT86" s="39"/>
      <c r="GDU86" s="39"/>
      <c r="GDV86" s="39"/>
      <c r="GDW86" s="39"/>
      <c r="GDX86" s="39"/>
      <c r="GDY86" s="39"/>
      <c r="GDZ86" s="39"/>
      <c r="GEA86" s="39"/>
      <c r="GEB86" s="39"/>
      <c r="GEC86" s="39"/>
      <c r="GED86" s="39"/>
      <c r="GEE86" s="39"/>
      <c r="GEF86" s="39"/>
      <c r="GEG86" s="39"/>
      <c r="GEH86" s="39"/>
      <c r="GEI86" s="39"/>
      <c r="GEJ86" s="39"/>
      <c r="GEK86" s="39"/>
      <c r="GEL86" s="39"/>
      <c r="GEM86" s="39"/>
      <c r="GEN86" s="39"/>
      <c r="GEO86" s="39"/>
      <c r="GEP86" s="39"/>
      <c r="GEQ86" s="39"/>
      <c r="GER86" s="39"/>
      <c r="GES86" s="39"/>
      <c r="GET86" s="39"/>
      <c r="GEU86" s="39"/>
      <c r="GEV86" s="39"/>
      <c r="GEW86" s="39"/>
      <c r="GEX86" s="39"/>
      <c r="GEY86" s="39"/>
      <c r="GEZ86" s="39"/>
      <c r="GFA86" s="39"/>
      <c r="GFB86" s="39"/>
      <c r="GFC86" s="39"/>
      <c r="GFD86" s="39"/>
      <c r="GFE86" s="39"/>
      <c r="GFF86" s="39"/>
      <c r="GFG86" s="39"/>
      <c r="GFH86" s="39"/>
      <c r="GFI86" s="39"/>
      <c r="GFJ86" s="39"/>
      <c r="GFK86" s="39"/>
      <c r="GFL86" s="39"/>
      <c r="GFM86" s="39"/>
      <c r="GFN86" s="39"/>
      <c r="GFO86" s="39"/>
      <c r="GFP86" s="39"/>
      <c r="GFQ86" s="39"/>
      <c r="GFR86" s="39"/>
      <c r="GFS86" s="39"/>
      <c r="GFT86" s="39"/>
      <c r="GFU86" s="39"/>
      <c r="GFV86" s="39"/>
      <c r="GFW86" s="39"/>
      <c r="GFX86" s="39"/>
      <c r="GFY86" s="39"/>
      <c r="GFZ86" s="39"/>
      <c r="GGA86" s="39"/>
      <c r="GGB86" s="39"/>
      <c r="GGC86" s="39"/>
      <c r="GGD86" s="39"/>
      <c r="GGE86" s="39"/>
      <c r="GGF86" s="39"/>
      <c r="GGG86" s="39"/>
      <c r="GGH86" s="39"/>
      <c r="GGI86" s="39"/>
      <c r="GGJ86" s="39"/>
      <c r="GGK86" s="39"/>
      <c r="GGL86" s="39"/>
      <c r="GGM86" s="39"/>
      <c r="GGN86" s="39"/>
      <c r="GGO86" s="39"/>
      <c r="GGP86" s="39"/>
      <c r="GGQ86" s="39"/>
      <c r="GGR86" s="39"/>
      <c r="GGS86" s="39"/>
      <c r="GGT86" s="39"/>
      <c r="GGU86" s="39"/>
      <c r="GGV86" s="39"/>
      <c r="GGW86" s="39"/>
      <c r="GGX86" s="39"/>
      <c r="GGY86" s="39"/>
      <c r="GGZ86" s="39"/>
      <c r="GHA86" s="39"/>
      <c r="GHB86" s="39"/>
      <c r="GHC86" s="39"/>
      <c r="GHD86" s="39"/>
      <c r="GHE86" s="39"/>
      <c r="GHF86" s="39"/>
      <c r="GHG86" s="39"/>
      <c r="GHH86" s="39"/>
      <c r="GHI86" s="39"/>
      <c r="GHJ86" s="39"/>
      <c r="GHK86" s="39"/>
      <c r="GHL86" s="39"/>
      <c r="GHM86" s="39"/>
      <c r="GHN86" s="39"/>
      <c r="GHO86" s="39"/>
      <c r="GHP86" s="39"/>
      <c r="GHQ86" s="39"/>
      <c r="GHR86" s="39"/>
      <c r="GHS86" s="39"/>
      <c r="GHT86" s="39"/>
      <c r="GHU86" s="39"/>
      <c r="GHV86" s="39"/>
      <c r="GHW86" s="39"/>
      <c r="GHX86" s="39"/>
      <c r="GHY86" s="39"/>
      <c r="GHZ86" s="39"/>
      <c r="GIA86" s="39"/>
      <c r="GIB86" s="39"/>
      <c r="GIC86" s="39"/>
      <c r="GID86" s="39"/>
      <c r="GIE86" s="39"/>
      <c r="GIF86" s="39"/>
      <c r="GIG86" s="39"/>
      <c r="GIH86" s="39"/>
      <c r="GII86" s="39"/>
      <c r="GIJ86" s="39"/>
      <c r="GIK86" s="39"/>
      <c r="GIL86" s="39"/>
      <c r="GIM86" s="39"/>
      <c r="GIN86" s="39"/>
      <c r="GIO86" s="39"/>
      <c r="GIP86" s="39"/>
      <c r="GIQ86" s="39"/>
      <c r="GIR86" s="39"/>
      <c r="GIS86" s="39"/>
      <c r="GIT86" s="39"/>
      <c r="GIU86" s="39"/>
      <c r="GIV86" s="39"/>
      <c r="GIW86" s="39"/>
      <c r="GIX86" s="39"/>
      <c r="GIY86" s="39"/>
      <c r="GIZ86" s="39"/>
      <c r="GJA86" s="39"/>
      <c r="GJB86" s="39"/>
      <c r="GJC86" s="39"/>
      <c r="GJD86" s="39"/>
      <c r="GJE86" s="39"/>
      <c r="GJF86" s="39"/>
      <c r="GJG86" s="39"/>
      <c r="GJH86" s="39"/>
      <c r="GJI86" s="39"/>
      <c r="GJJ86" s="39"/>
      <c r="GJK86" s="39"/>
      <c r="GJL86" s="39"/>
      <c r="GJM86" s="39"/>
      <c r="GJN86" s="39"/>
      <c r="GJO86" s="39"/>
      <c r="GJP86" s="39"/>
      <c r="GJQ86" s="39"/>
      <c r="GJR86" s="39"/>
      <c r="GJS86" s="39"/>
      <c r="GJT86" s="39"/>
      <c r="GJU86" s="39"/>
      <c r="GJV86" s="39"/>
      <c r="GJW86" s="39"/>
      <c r="GJX86" s="39"/>
      <c r="GJY86" s="39"/>
      <c r="GJZ86" s="39"/>
      <c r="GKA86" s="39"/>
      <c r="GKB86" s="39"/>
      <c r="GKC86" s="39"/>
      <c r="GKD86" s="39"/>
      <c r="GKE86" s="39"/>
      <c r="GKF86" s="39"/>
      <c r="GKG86" s="39"/>
      <c r="GKH86" s="39"/>
      <c r="GKI86" s="39"/>
      <c r="GKJ86" s="39"/>
      <c r="GKK86" s="39"/>
      <c r="GKL86" s="39"/>
      <c r="GKM86" s="39"/>
      <c r="GKN86" s="39"/>
      <c r="GKO86" s="39"/>
      <c r="GKP86" s="39"/>
      <c r="GKQ86" s="39"/>
      <c r="GKR86" s="39"/>
      <c r="GKS86" s="39"/>
      <c r="GKT86" s="39"/>
      <c r="GKU86" s="39"/>
      <c r="GKV86" s="39"/>
      <c r="GKW86" s="39"/>
      <c r="GKX86" s="39"/>
      <c r="GKY86" s="39"/>
      <c r="GKZ86" s="39"/>
      <c r="GLA86" s="39"/>
      <c r="GLB86" s="39"/>
      <c r="GLC86" s="39"/>
      <c r="GLD86" s="39"/>
      <c r="GLE86" s="39"/>
      <c r="GLF86" s="39"/>
      <c r="GLG86" s="39"/>
      <c r="GLH86" s="39"/>
      <c r="GLI86" s="39"/>
      <c r="GLJ86" s="39"/>
      <c r="GLK86" s="39"/>
      <c r="GLL86" s="39"/>
      <c r="GLM86" s="39"/>
      <c r="GLN86" s="39"/>
      <c r="GLO86" s="39"/>
      <c r="GLP86" s="39"/>
      <c r="GLQ86" s="39"/>
      <c r="GLR86" s="39"/>
      <c r="GLS86" s="39"/>
      <c r="GLT86" s="39"/>
      <c r="GLU86" s="39"/>
      <c r="GLV86" s="39"/>
      <c r="GLW86" s="39"/>
      <c r="GLX86" s="39"/>
      <c r="GLY86" s="39"/>
      <c r="GLZ86" s="39"/>
      <c r="GMA86" s="39"/>
      <c r="GMB86" s="39"/>
      <c r="GMC86" s="39"/>
      <c r="GMD86" s="39"/>
      <c r="GME86" s="39"/>
      <c r="GMF86" s="39"/>
      <c r="GMG86" s="39"/>
      <c r="GMH86" s="39"/>
      <c r="GMI86" s="39"/>
      <c r="GMJ86" s="39"/>
      <c r="GMK86" s="39"/>
      <c r="GML86" s="39"/>
      <c r="GMM86" s="39"/>
      <c r="GMN86" s="39"/>
      <c r="GMO86" s="39"/>
      <c r="GMP86" s="39"/>
      <c r="GMQ86" s="39"/>
      <c r="GMR86" s="39"/>
      <c r="GMS86" s="39"/>
      <c r="GMT86" s="39"/>
      <c r="GMU86" s="39"/>
      <c r="GMV86" s="39"/>
      <c r="GMW86" s="39"/>
      <c r="GMX86" s="39"/>
      <c r="GMY86" s="39"/>
      <c r="GMZ86" s="39"/>
      <c r="GNA86" s="39"/>
      <c r="GNB86" s="39"/>
      <c r="GNC86" s="39"/>
      <c r="GND86" s="39"/>
      <c r="GNE86" s="39"/>
      <c r="GNF86" s="39"/>
      <c r="GNG86" s="39"/>
      <c r="GNH86" s="39"/>
      <c r="GNI86" s="39"/>
      <c r="GNJ86" s="39"/>
      <c r="GNK86" s="39"/>
      <c r="GNL86" s="39"/>
      <c r="GNM86" s="39"/>
      <c r="GNN86" s="39"/>
      <c r="GNO86" s="39"/>
      <c r="GNP86" s="39"/>
      <c r="GNQ86" s="39"/>
      <c r="GNR86" s="39"/>
      <c r="GNS86" s="39"/>
      <c r="GNT86" s="39"/>
      <c r="GNU86" s="39"/>
      <c r="GNV86" s="39"/>
      <c r="GNW86" s="39"/>
      <c r="GNX86" s="39"/>
      <c r="GNY86" s="39"/>
      <c r="GNZ86" s="39"/>
      <c r="GOA86" s="39"/>
      <c r="GOB86" s="39"/>
      <c r="GOC86" s="39"/>
      <c r="GOD86" s="39"/>
      <c r="GOE86" s="39"/>
      <c r="GOF86" s="39"/>
      <c r="GOG86" s="39"/>
      <c r="GOH86" s="39"/>
      <c r="GOI86" s="39"/>
      <c r="GOJ86" s="39"/>
      <c r="GOK86" s="39"/>
      <c r="GOL86" s="39"/>
      <c r="GOM86" s="39"/>
      <c r="GON86" s="39"/>
      <c r="GOO86" s="39"/>
      <c r="GOP86" s="39"/>
      <c r="GOQ86" s="39"/>
      <c r="GOR86" s="39"/>
      <c r="GOS86" s="39"/>
      <c r="GOT86" s="39"/>
      <c r="GOU86" s="39"/>
      <c r="GOV86" s="39"/>
      <c r="GOW86" s="39"/>
      <c r="GOX86" s="39"/>
      <c r="GOY86" s="39"/>
      <c r="GOZ86" s="39"/>
      <c r="GPA86" s="39"/>
      <c r="GPB86" s="39"/>
      <c r="GPC86" s="39"/>
      <c r="GPD86" s="39"/>
      <c r="GPE86" s="39"/>
      <c r="GPF86" s="39"/>
      <c r="GPG86" s="39"/>
      <c r="GPH86" s="39"/>
      <c r="GPI86" s="39"/>
      <c r="GPJ86" s="39"/>
      <c r="GPK86" s="39"/>
      <c r="GPL86" s="39"/>
      <c r="GPM86" s="39"/>
      <c r="GPN86" s="39"/>
      <c r="GPO86" s="39"/>
      <c r="GPP86" s="39"/>
      <c r="GPQ86" s="39"/>
      <c r="GPR86" s="39"/>
      <c r="GPS86" s="39"/>
      <c r="GPT86" s="39"/>
      <c r="GPU86" s="39"/>
      <c r="GPV86" s="39"/>
      <c r="GPW86" s="39"/>
      <c r="GPX86" s="39"/>
      <c r="GPY86" s="39"/>
      <c r="GPZ86" s="39"/>
      <c r="GQA86" s="39"/>
      <c r="GQB86" s="39"/>
      <c r="GQC86" s="39"/>
      <c r="GQD86" s="39"/>
      <c r="GQE86" s="39"/>
      <c r="GQF86" s="39"/>
      <c r="GQG86" s="39"/>
      <c r="GQH86" s="39"/>
      <c r="GQI86" s="39"/>
      <c r="GQJ86" s="39"/>
      <c r="GQK86" s="39"/>
      <c r="GQL86" s="39"/>
      <c r="GQM86" s="39"/>
      <c r="GQN86" s="39"/>
      <c r="GQO86" s="39"/>
      <c r="GQP86" s="39"/>
      <c r="GQQ86" s="39"/>
      <c r="GQR86" s="39"/>
      <c r="GQS86" s="39"/>
      <c r="GQT86" s="39"/>
      <c r="GQU86" s="39"/>
      <c r="GQV86" s="39"/>
      <c r="GQW86" s="39"/>
      <c r="GQX86" s="39"/>
      <c r="GQY86" s="39"/>
      <c r="GQZ86" s="39"/>
      <c r="GRA86" s="39"/>
      <c r="GRB86" s="39"/>
      <c r="GRC86" s="39"/>
      <c r="GRD86" s="39"/>
      <c r="GRE86" s="39"/>
      <c r="GRF86" s="39"/>
      <c r="GRG86" s="39"/>
      <c r="GRH86" s="39"/>
      <c r="GRI86" s="39"/>
      <c r="GRJ86" s="39"/>
      <c r="GRK86" s="39"/>
      <c r="GRL86" s="39"/>
      <c r="GRM86" s="39"/>
      <c r="GRN86" s="39"/>
      <c r="GRO86" s="39"/>
      <c r="GRP86" s="39"/>
      <c r="GRQ86" s="39"/>
      <c r="GRR86" s="39"/>
      <c r="GRS86" s="39"/>
      <c r="GRT86" s="39"/>
      <c r="GRU86" s="39"/>
      <c r="GRV86" s="39"/>
      <c r="GRW86" s="39"/>
      <c r="GRX86" s="39"/>
      <c r="GRY86" s="39"/>
      <c r="GRZ86" s="39"/>
      <c r="GSA86" s="39"/>
      <c r="GSB86" s="39"/>
      <c r="GSC86" s="39"/>
      <c r="GSD86" s="39"/>
      <c r="GSE86" s="39"/>
      <c r="GSF86" s="39"/>
      <c r="GSG86" s="39"/>
      <c r="GSH86" s="39"/>
      <c r="GSI86" s="39"/>
      <c r="GSJ86" s="39"/>
      <c r="GSK86" s="39"/>
      <c r="GSL86" s="39"/>
      <c r="GSM86" s="39"/>
      <c r="GSN86" s="39"/>
      <c r="GSO86" s="39"/>
      <c r="GSP86" s="39"/>
      <c r="GSQ86" s="39"/>
      <c r="GSR86" s="39"/>
      <c r="GSS86" s="39"/>
      <c r="GST86" s="39"/>
      <c r="GSU86" s="39"/>
      <c r="GSV86" s="39"/>
      <c r="GSW86" s="39"/>
      <c r="GSX86" s="39"/>
      <c r="GSY86" s="39"/>
      <c r="GSZ86" s="39"/>
      <c r="GTA86" s="39"/>
      <c r="GTB86" s="39"/>
      <c r="GTC86" s="39"/>
      <c r="GTD86" s="39"/>
      <c r="GTE86" s="39"/>
      <c r="GTF86" s="39"/>
      <c r="GTG86" s="39"/>
      <c r="GTH86" s="39"/>
      <c r="GTI86" s="39"/>
      <c r="GTJ86" s="39"/>
      <c r="GTK86" s="39"/>
      <c r="GTL86" s="39"/>
      <c r="GTM86" s="39"/>
      <c r="GTN86" s="39"/>
      <c r="GTO86" s="39"/>
      <c r="GTP86" s="39"/>
      <c r="GTQ86" s="39"/>
      <c r="GTR86" s="39"/>
      <c r="GTS86" s="39"/>
      <c r="GTT86" s="39"/>
      <c r="GTU86" s="39"/>
      <c r="GTV86" s="39"/>
      <c r="GTW86" s="39"/>
      <c r="GTX86" s="39"/>
      <c r="GTY86" s="39"/>
      <c r="GTZ86" s="39"/>
      <c r="GUA86" s="39"/>
      <c r="GUB86" s="39"/>
      <c r="GUC86" s="39"/>
      <c r="GUD86" s="39"/>
      <c r="GUE86" s="39"/>
      <c r="GUF86" s="39"/>
      <c r="GUG86" s="39"/>
      <c r="GUH86" s="39"/>
      <c r="GUI86" s="39"/>
      <c r="GUJ86" s="39"/>
      <c r="GUK86" s="39"/>
      <c r="GUL86" s="39"/>
      <c r="GUM86" s="39"/>
      <c r="GUN86" s="39"/>
      <c r="GUO86" s="39"/>
      <c r="GUP86" s="39"/>
      <c r="GUQ86" s="39"/>
      <c r="GUR86" s="39"/>
      <c r="GUS86" s="39"/>
      <c r="GUT86" s="39"/>
      <c r="GUU86" s="39"/>
      <c r="GUV86" s="39"/>
      <c r="GUW86" s="39"/>
      <c r="GUX86" s="39"/>
      <c r="GUY86" s="39"/>
      <c r="GUZ86" s="39"/>
      <c r="GVA86" s="39"/>
      <c r="GVB86" s="39"/>
      <c r="GVC86" s="39"/>
      <c r="GVD86" s="39"/>
      <c r="GVE86" s="39"/>
      <c r="GVF86" s="39"/>
      <c r="GVG86" s="39"/>
      <c r="GVH86" s="39"/>
      <c r="GVI86" s="39"/>
      <c r="GVJ86" s="39"/>
      <c r="GVK86" s="39"/>
      <c r="GVL86" s="39"/>
      <c r="GVM86" s="39"/>
      <c r="GVN86" s="39"/>
      <c r="GVO86" s="39"/>
      <c r="GVP86" s="39"/>
      <c r="GVQ86" s="39"/>
      <c r="GVR86" s="39"/>
      <c r="GVS86" s="39"/>
      <c r="GVT86" s="39"/>
      <c r="GVU86" s="39"/>
      <c r="GVV86" s="39"/>
      <c r="GVW86" s="39"/>
      <c r="GVX86" s="39"/>
      <c r="GVY86" s="39"/>
      <c r="GVZ86" s="39"/>
      <c r="GWA86" s="39"/>
      <c r="GWB86" s="39"/>
      <c r="GWC86" s="39"/>
      <c r="GWD86" s="39"/>
      <c r="GWE86" s="39"/>
      <c r="GWF86" s="39"/>
      <c r="GWG86" s="39"/>
      <c r="GWH86" s="39"/>
      <c r="GWI86" s="39"/>
      <c r="GWJ86" s="39"/>
      <c r="GWK86" s="39"/>
      <c r="GWL86" s="39"/>
      <c r="GWM86" s="39"/>
      <c r="GWN86" s="39"/>
      <c r="GWO86" s="39"/>
      <c r="GWP86" s="39"/>
      <c r="GWQ86" s="39"/>
      <c r="GWR86" s="39"/>
      <c r="GWS86" s="39"/>
      <c r="GWT86" s="39"/>
      <c r="GWU86" s="39"/>
      <c r="GWV86" s="39"/>
      <c r="GWW86" s="39"/>
      <c r="GWX86" s="39"/>
      <c r="GWY86" s="39"/>
      <c r="GWZ86" s="39"/>
      <c r="GXA86" s="39"/>
      <c r="GXB86" s="39"/>
      <c r="GXC86" s="39"/>
      <c r="GXD86" s="39"/>
      <c r="GXE86" s="39"/>
      <c r="GXF86" s="39"/>
      <c r="GXG86" s="39"/>
      <c r="GXH86" s="39"/>
      <c r="GXI86" s="39"/>
      <c r="GXJ86" s="39"/>
      <c r="GXK86" s="39"/>
      <c r="GXL86" s="39"/>
      <c r="GXM86" s="39"/>
      <c r="GXN86" s="39"/>
      <c r="GXO86" s="39"/>
      <c r="GXP86" s="39"/>
      <c r="GXQ86" s="39"/>
      <c r="GXR86" s="39"/>
      <c r="GXS86" s="39"/>
      <c r="GXT86" s="39"/>
      <c r="GXU86" s="39"/>
      <c r="GXV86" s="39"/>
      <c r="GXW86" s="39"/>
      <c r="GXX86" s="39"/>
      <c r="GXY86" s="39"/>
      <c r="GXZ86" s="39"/>
      <c r="GYA86" s="39"/>
      <c r="GYB86" s="39"/>
      <c r="GYC86" s="39"/>
      <c r="GYD86" s="39"/>
      <c r="GYE86" s="39"/>
      <c r="GYF86" s="39"/>
      <c r="GYG86" s="39"/>
      <c r="GYH86" s="39"/>
      <c r="GYI86" s="39"/>
      <c r="GYJ86" s="39"/>
      <c r="GYK86" s="39"/>
      <c r="GYL86" s="39"/>
      <c r="GYM86" s="39"/>
      <c r="GYN86" s="39"/>
      <c r="GYO86" s="39"/>
      <c r="GYP86" s="39"/>
      <c r="GYQ86" s="39"/>
      <c r="GYR86" s="39"/>
      <c r="GYS86" s="39"/>
      <c r="GYT86" s="39"/>
      <c r="GYU86" s="39"/>
      <c r="GYV86" s="39"/>
      <c r="GYW86" s="39"/>
      <c r="GYX86" s="39"/>
      <c r="GYY86" s="39"/>
      <c r="GYZ86" s="39"/>
      <c r="GZA86" s="39"/>
      <c r="GZB86" s="39"/>
      <c r="GZC86" s="39"/>
      <c r="GZD86" s="39"/>
      <c r="GZE86" s="39"/>
      <c r="GZF86" s="39"/>
      <c r="GZG86" s="39"/>
      <c r="GZH86" s="39"/>
      <c r="GZI86" s="39"/>
      <c r="GZJ86" s="39"/>
      <c r="GZK86" s="39"/>
      <c r="GZL86" s="39"/>
      <c r="GZM86" s="39"/>
      <c r="GZN86" s="39"/>
      <c r="GZO86" s="39"/>
      <c r="GZP86" s="39"/>
      <c r="GZQ86" s="39"/>
      <c r="GZR86" s="39"/>
      <c r="GZS86" s="39"/>
      <c r="GZT86" s="39"/>
      <c r="GZU86" s="39"/>
      <c r="GZV86" s="39"/>
      <c r="GZW86" s="39"/>
      <c r="GZX86" s="39"/>
      <c r="GZY86" s="39"/>
      <c r="GZZ86" s="39"/>
      <c r="HAA86" s="39"/>
      <c r="HAB86" s="39"/>
      <c r="HAC86" s="39"/>
      <c r="HAD86" s="39"/>
      <c r="HAE86" s="39"/>
      <c r="HAF86" s="39"/>
      <c r="HAG86" s="39"/>
      <c r="HAH86" s="39"/>
      <c r="HAI86" s="39"/>
      <c r="HAJ86" s="39"/>
      <c r="HAK86" s="39"/>
      <c r="HAL86" s="39"/>
      <c r="HAM86" s="39"/>
      <c r="HAN86" s="39"/>
      <c r="HAO86" s="39"/>
      <c r="HAP86" s="39"/>
      <c r="HAQ86" s="39"/>
      <c r="HAR86" s="39"/>
      <c r="HAS86" s="39"/>
      <c r="HAT86" s="39"/>
      <c r="HAU86" s="39"/>
      <c r="HAV86" s="39"/>
      <c r="HAW86" s="39"/>
      <c r="HAX86" s="39"/>
      <c r="HAY86" s="39"/>
      <c r="HAZ86" s="39"/>
      <c r="HBA86" s="39"/>
      <c r="HBB86" s="39"/>
      <c r="HBC86" s="39"/>
      <c r="HBD86" s="39"/>
      <c r="HBE86" s="39"/>
      <c r="HBF86" s="39"/>
      <c r="HBG86" s="39"/>
      <c r="HBH86" s="39"/>
      <c r="HBI86" s="39"/>
      <c r="HBJ86" s="39"/>
      <c r="HBK86" s="39"/>
      <c r="HBL86" s="39"/>
      <c r="HBM86" s="39"/>
      <c r="HBN86" s="39"/>
      <c r="HBO86" s="39"/>
      <c r="HBP86" s="39"/>
      <c r="HBQ86" s="39"/>
      <c r="HBR86" s="39"/>
      <c r="HBS86" s="39"/>
      <c r="HBT86" s="39"/>
      <c r="HBU86" s="39"/>
      <c r="HBV86" s="39"/>
      <c r="HBW86" s="39"/>
      <c r="HBX86" s="39"/>
      <c r="HBY86" s="39"/>
      <c r="HBZ86" s="39"/>
      <c r="HCA86" s="39"/>
      <c r="HCB86" s="39"/>
      <c r="HCC86" s="39"/>
      <c r="HCD86" s="39"/>
      <c r="HCE86" s="39"/>
      <c r="HCF86" s="39"/>
      <c r="HCG86" s="39"/>
      <c r="HCH86" s="39"/>
      <c r="HCI86" s="39"/>
      <c r="HCJ86" s="39"/>
      <c r="HCK86" s="39"/>
      <c r="HCL86" s="39"/>
      <c r="HCM86" s="39"/>
      <c r="HCN86" s="39"/>
      <c r="HCO86" s="39"/>
      <c r="HCP86" s="39"/>
      <c r="HCQ86" s="39"/>
      <c r="HCR86" s="39"/>
      <c r="HCS86" s="39"/>
      <c r="HCT86" s="39"/>
      <c r="HCU86" s="39"/>
      <c r="HCV86" s="39"/>
      <c r="HCW86" s="39"/>
      <c r="HCX86" s="39"/>
      <c r="HCY86" s="39"/>
      <c r="HCZ86" s="39"/>
      <c r="HDA86" s="39"/>
      <c r="HDB86" s="39"/>
      <c r="HDC86" s="39"/>
      <c r="HDD86" s="39"/>
      <c r="HDE86" s="39"/>
      <c r="HDF86" s="39"/>
      <c r="HDG86" s="39"/>
      <c r="HDH86" s="39"/>
      <c r="HDI86" s="39"/>
      <c r="HDJ86" s="39"/>
      <c r="HDK86" s="39"/>
      <c r="HDL86" s="39"/>
      <c r="HDM86" s="39"/>
      <c r="HDN86" s="39"/>
      <c r="HDO86" s="39"/>
      <c r="HDP86" s="39"/>
      <c r="HDQ86" s="39"/>
      <c r="HDR86" s="39"/>
      <c r="HDS86" s="39"/>
      <c r="HDT86" s="39"/>
      <c r="HDU86" s="39"/>
      <c r="HDV86" s="39"/>
      <c r="HDW86" s="39"/>
      <c r="HDX86" s="39"/>
      <c r="HDY86" s="39"/>
      <c r="HDZ86" s="39"/>
      <c r="HEA86" s="39"/>
      <c r="HEB86" s="39"/>
      <c r="HEC86" s="39"/>
      <c r="HED86" s="39"/>
      <c r="HEE86" s="39"/>
      <c r="HEF86" s="39"/>
      <c r="HEG86" s="39"/>
      <c r="HEH86" s="39"/>
      <c r="HEI86" s="39"/>
      <c r="HEJ86" s="39"/>
      <c r="HEK86" s="39"/>
      <c r="HEL86" s="39"/>
      <c r="HEM86" s="39"/>
      <c r="HEN86" s="39"/>
      <c r="HEO86" s="39"/>
      <c r="HEP86" s="39"/>
      <c r="HEQ86" s="39"/>
      <c r="HER86" s="39"/>
      <c r="HES86" s="39"/>
      <c r="HET86" s="39"/>
      <c r="HEU86" s="39"/>
      <c r="HEV86" s="39"/>
      <c r="HEW86" s="39"/>
      <c r="HEX86" s="39"/>
      <c r="HEY86" s="39"/>
      <c r="HEZ86" s="39"/>
      <c r="HFA86" s="39"/>
      <c r="HFB86" s="39"/>
      <c r="HFC86" s="39"/>
      <c r="HFD86" s="39"/>
      <c r="HFE86" s="39"/>
      <c r="HFF86" s="39"/>
      <c r="HFG86" s="39"/>
      <c r="HFH86" s="39"/>
      <c r="HFI86" s="39"/>
      <c r="HFJ86" s="39"/>
      <c r="HFK86" s="39"/>
      <c r="HFL86" s="39"/>
      <c r="HFM86" s="39"/>
      <c r="HFN86" s="39"/>
      <c r="HFO86" s="39"/>
      <c r="HFP86" s="39"/>
      <c r="HFQ86" s="39"/>
      <c r="HFR86" s="39"/>
      <c r="HFS86" s="39"/>
      <c r="HFT86" s="39"/>
      <c r="HFU86" s="39"/>
      <c r="HFV86" s="39"/>
      <c r="HFW86" s="39"/>
      <c r="HFX86" s="39"/>
      <c r="HFY86" s="39"/>
      <c r="HFZ86" s="39"/>
      <c r="HGA86" s="39"/>
      <c r="HGB86" s="39"/>
      <c r="HGC86" s="39"/>
      <c r="HGD86" s="39"/>
      <c r="HGE86" s="39"/>
      <c r="HGF86" s="39"/>
      <c r="HGG86" s="39"/>
      <c r="HGH86" s="39"/>
      <c r="HGI86" s="39"/>
      <c r="HGJ86" s="39"/>
      <c r="HGK86" s="39"/>
      <c r="HGL86" s="39"/>
      <c r="HGM86" s="39"/>
      <c r="HGN86" s="39"/>
      <c r="HGO86" s="39"/>
      <c r="HGP86" s="39"/>
      <c r="HGQ86" s="39"/>
      <c r="HGR86" s="39"/>
      <c r="HGS86" s="39"/>
      <c r="HGT86" s="39"/>
      <c r="HGU86" s="39"/>
      <c r="HGV86" s="39"/>
      <c r="HGW86" s="39"/>
      <c r="HGX86" s="39"/>
      <c r="HGY86" s="39"/>
      <c r="HGZ86" s="39"/>
      <c r="HHA86" s="39"/>
      <c r="HHB86" s="39"/>
      <c r="HHC86" s="39"/>
      <c r="HHD86" s="39"/>
      <c r="HHE86" s="39"/>
      <c r="HHF86" s="39"/>
      <c r="HHG86" s="39"/>
      <c r="HHH86" s="39"/>
      <c r="HHI86" s="39"/>
      <c r="HHJ86" s="39"/>
      <c r="HHK86" s="39"/>
      <c r="HHL86" s="39"/>
      <c r="HHM86" s="39"/>
      <c r="HHN86" s="39"/>
      <c r="HHO86" s="39"/>
      <c r="HHP86" s="39"/>
      <c r="HHQ86" s="39"/>
      <c r="HHR86" s="39"/>
      <c r="HHS86" s="39"/>
      <c r="HHT86" s="39"/>
      <c r="HHU86" s="39"/>
      <c r="HHV86" s="39"/>
      <c r="HHW86" s="39"/>
      <c r="HHX86" s="39"/>
      <c r="HHY86" s="39"/>
      <c r="HHZ86" s="39"/>
      <c r="HIA86" s="39"/>
      <c r="HIB86" s="39"/>
      <c r="HIC86" s="39"/>
      <c r="HID86" s="39"/>
      <c r="HIE86" s="39"/>
      <c r="HIF86" s="39"/>
      <c r="HIG86" s="39"/>
      <c r="HIH86" s="39"/>
      <c r="HII86" s="39"/>
      <c r="HIJ86" s="39"/>
      <c r="HIK86" s="39"/>
      <c r="HIL86" s="39"/>
      <c r="HIM86" s="39"/>
      <c r="HIN86" s="39"/>
      <c r="HIO86" s="39"/>
      <c r="HIP86" s="39"/>
      <c r="HIQ86" s="39"/>
      <c r="HIR86" s="39"/>
      <c r="HIS86" s="39"/>
      <c r="HIT86" s="39"/>
      <c r="HIU86" s="39"/>
      <c r="HIV86" s="39"/>
      <c r="HIW86" s="39"/>
      <c r="HIX86" s="39"/>
      <c r="HIY86" s="39"/>
      <c r="HIZ86" s="39"/>
      <c r="HJA86" s="39"/>
      <c r="HJB86" s="39"/>
      <c r="HJC86" s="39"/>
      <c r="HJD86" s="39"/>
      <c r="HJE86" s="39"/>
      <c r="HJF86" s="39"/>
      <c r="HJG86" s="39"/>
      <c r="HJH86" s="39"/>
      <c r="HJI86" s="39"/>
      <c r="HJJ86" s="39"/>
      <c r="HJK86" s="39"/>
      <c r="HJL86" s="39"/>
      <c r="HJM86" s="39"/>
      <c r="HJN86" s="39"/>
      <c r="HJO86" s="39"/>
      <c r="HJP86" s="39"/>
      <c r="HJQ86" s="39"/>
      <c r="HJR86" s="39"/>
      <c r="HJS86" s="39"/>
      <c r="HJT86" s="39"/>
      <c r="HJU86" s="39"/>
      <c r="HJV86" s="39"/>
      <c r="HJW86" s="39"/>
      <c r="HJX86" s="39"/>
      <c r="HJY86" s="39"/>
      <c r="HJZ86" s="39"/>
      <c r="HKA86" s="39"/>
      <c r="HKB86" s="39"/>
      <c r="HKC86" s="39"/>
      <c r="HKD86" s="39"/>
      <c r="HKE86" s="39"/>
      <c r="HKF86" s="39"/>
      <c r="HKG86" s="39"/>
      <c r="HKH86" s="39"/>
      <c r="HKI86" s="39"/>
      <c r="HKJ86" s="39"/>
      <c r="HKK86" s="39"/>
      <c r="HKL86" s="39"/>
      <c r="HKM86" s="39"/>
      <c r="HKN86" s="39"/>
      <c r="HKO86" s="39"/>
      <c r="HKP86" s="39"/>
      <c r="HKQ86" s="39"/>
      <c r="HKR86" s="39"/>
      <c r="HKS86" s="39"/>
      <c r="HKT86" s="39"/>
      <c r="HKU86" s="39"/>
      <c r="HKV86" s="39"/>
      <c r="HKW86" s="39"/>
      <c r="HKX86" s="39"/>
      <c r="HKY86" s="39"/>
      <c r="HKZ86" s="39"/>
      <c r="HLA86" s="39"/>
      <c r="HLB86" s="39"/>
      <c r="HLC86" s="39"/>
      <c r="HLD86" s="39"/>
      <c r="HLE86" s="39"/>
      <c r="HLF86" s="39"/>
      <c r="HLG86" s="39"/>
      <c r="HLH86" s="39"/>
      <c r="HLI86" s="39"/>
      <c r="HLJ86" s="39"/>
      <c r="HLK86" s="39"/>
      <c r="HLL86" s="39"/>
      <c r="HLM86" s="39"/>
      <c r="HLN86" s="39"/>
      <c r="HLO86" s="39"/>
      <c r="HLP86" s="39"/>
      <c r="HLQ86" s="39"/>
      <c r="HLR86" s="39"/>
      <c r="HLS86" s="39"/>
      <c r="HLT86" s="39"/>
      <c r="HLU86" s="39"/>
      <c r="HLV86" s="39"/>
      <c r="HLW86" s="39"/>
      <c r="HLX86" s="39"/>
      <c r="HLY86" s="39"/>
      <c r="HLZ86" s="39"/>
      <c r="HMA86" s="39"/>
      <c r="HMB86" s="39"/>
      <c r="HMC86" s="39"/>
      <c r="HMD86" s="39"/>
      <c r="HME86" s="39"/>
      <c r="HMF86" s="39"/>
      <c r="HMG86" s="39"/>
      <c r="HMH86" s="39"/>
      <c r="HMI86" s="39"/>
      <c r="HMJ86" s="39"/>
      <c r="HMK86" s="39"/>
      <c r="HML86" s="39"/>
      <c r="HMM86" s="39"/>
      <c r="HMN86" s="39"/>
      <c r="HMO86" s="39"/>
      <c r="HMP86" s="39"/>
      <c r="HMQ86" s="39"/>
      <c r="HMR86" s="39"/>
      <c r="HMS86" s="39"/>
      <c r="HMT86" s="39"/>
      <c r="HMU86" s="39"/>
      <c r="HMV86" s="39"/>
      <c r="HMW86" s="39"/>
      <c r="HMX86" s="39"/>
      <c r="HMY86" s="39"/>
      <c r="HMZ86" s="39"/>
      <c r="HNA86" s="39"/>
      <c r="HNB86" s="39"/>
      <c r="HNC86" s="39"/>
      <c r="HND86" s="39"/>
      <c r="HNE86" s="39"/>
      <c r="HNF86" s="39"/>
      <c r="HNG86" s="39"/>
      <c r="HNH86" s="39"/>
      <c r="HNI86" s="39"/>
      <c r="HNJ86" s="39"/>
      <c r="HNK86" s="39"/>
      <c r="HNL86" s="39"/>
      <c r="HNM86" s="39"/>
      <c r="HNN86" s="39"/>
      <c r="HNO86" s="39"/>
      <c r="HNP86" s="39"/>
      <c r="HNQ86" s="39"/>
      <c r="HNR86" s="39"/>
      <c r="HNS86" s="39"/>
      <c r="HNT86" s="39"/>
      <c r="HNU86" s="39"/>
      <c r="HNV86" s="39"/>
      <c r="HNW86" s="39"/>
      <c r="HNX86" s="39"/>
      <c r="HNY86" s="39"/>
      <c r="HNZ86" s="39"/>
      <c r="HOA86" s="39"/>
      <c r="HOB86" s="39"/>
      <c r="HOC86" s="39"/>
      <c r="HOD86" s="39"/>
      <c r="HOE86" s="39"/>
      <c r="HOF86" s="39"/>
      <c r="HOG86" s="39"/>
      <c r="HOH86" s="39"/>
      <c r="HOI86" s="39"/>
      <c r="HOJ86" s="39"/>
      <c r="HOK86" s="39"/>
      <c r="HOL86" s="39"/>
      <c r="HOM86" s="39"/>
      <c r="HON86" s="39"/>
      <c r="HOO86" s="39"/>
      <c r="HOP86" s="39"/>
      <c r="HOQ86" s="39"/>
      <c r="HOR86" s="39"/>
      <c r="HOS86" s="39"/>
      <c r="HOT86" s="39"/>
      <c r="HOU86" s="39"/>
      <c r="HOV86" s="39"/>
      <c r="HOW86" s="39"/>
      <c r="HOX86" s="39"/>
      <c r="HOY86" s="39"/>
      <c r="HOZ86" s="39"/>
      <c r="HPA86" s="39"/>
      <c r="HPB86" s="39"/>
      <c r="HPC86" s="39"/>
      <c r="HPD86" s="39"/>
      <c r="HPE86" s="39"/>
      <c r="HPF86" s="39"/>
      <c r="HPG86" s="39"/>
      <c r="HPH86" s="39"/>
      <c r="HPI86" s="39"/>
      <c r="HPJ86" s="39"/>
      <c r="HPK86" s="39"/>
      <c r="HPL86" s="39"/>
      <c r="HPM86" s="39"/>
      <c r="HPN86" s="39"/>
      <c r="HPO86" s="39"/>
      <c r="HPP86" s="39"/>
      <c r="HPQ86" s="39"/>
      <c r="HPR86" s="39"/>
      <c r="HPS86" s="39"/>
      <c r="HPT86" s="39"/>
      <c r="HPU86" s="39"/>
      <c r="HPV86" s="39"/>
      <c r="HPW86" s="39"/>
      <c r="HPX86" s="39"/>
      <c r="HPY86" s="39"/>
      <c r="HPZ86" s="39"/>
      <c r="HQA86" s="39"/>
      <c r="HQB86" s="39"/>
      <c r="HQC86" s="39"/>
      <c r="HQD86" s="39"/>
      <c r="HQE86" s="39"/>
      <c r="HQF86" s="39"/>
      <c r="HQG86" s="39"/>
      <c r="HQH86" s="39"/>
      <c r="HQI86" s="39"/>
      <c r="HQJ86" s="39"/>
      <c r="HQK86" s="39"/>
      <c r="HQL86" s="39"/>
      <c r="HQM86" s="39"/>
      <c r="HQN86" s="39"/>
      <c r="HQO86" s="39"/>
      <c r="HQP86" s="39"/>
      <c r="HQQ86" s="39"/>
      <c r="HQR86" s="39"/>
      <c r="HQS86" s="39"/>
      <c r="HQT86" s="39"/>
      <c r="HQU86" s="39"/>
      <c r="HQV86" s="39"/>
      <c r="HQW86" s="39"/>
      <c r="HQX86" s="39"/>
      <c r="HQY86" s="39"/>
      <c r="HQZ86" s="39"/>
      <c r="HRA86" s="39"/>
      <c r="HRB86" s="39"/>
      <c r="HRC86" s="39"/>
      <c r="HRD86" s="39"/>
      <c r="HRE86" s="39"/>
      <c r="HRF86" s="39"/>
      <c r="HRG86" s="39"/>
      <c r="HRH86" s="39"/>
      <c r="HRI86" s="39"/>
      <c r="HRJ86" s="39"/>
      <c r="HRK86" s="39"/>
      <c r="HRL86" s="39"/>
      <c r="HRM86" s="39"/>
      <c r="HRN86" s="39"/>
      <c r="HRO86" s="39"/>
      <c r="HRP86" s="39"/>
      <c r="HRQ86" s="39"/>
      <c r="HRR86" s="39"/>
      <c r="HRS86" s="39"/>
      <c r="HRT86" s="39"/>
      <c r="HRU86" s="39"/>
      <c r="HRV86" s="39"/>
      <c r="HRW86" s="39"/>
      <c r="HRX86" s="39"/>
      <c r="HRY86" s="39"/>
      <c r="HRZ86" s="39"/>
      <c r="HSA86" s="39"/>
      <c r="HSB86" s="39"/>
      <c r="HSC86" s="39"/>
      <c r="HSD86" s="39"/>
      <c r="HSE86" s="39"/>
      <c r="HSF86" s="39"/>
      <c r="HSG86" s="39"/>
      <c r="HSH86" s="39"/>
      <c r="HSI86" s="39"/>
      <c r="HSJ86" s="39"/>
      <c r="HSK86" s="39"/>
      <c r="HSL86" s="39"/>
      <c r="HSM86" s="39"/>
      <c r="HSN86" s="39"/>
      <c r="HSO86" s="39"/>
      <c r="HSP86" s="39"/>
      <c r="HSQ86" s="39"/>
      <c r="HSR86" s="39"/>
      <c r="HSS86" s="39"/>
      <c r="HST86" s="39"/>
      <c r="HSU86" s="39"/>
      <c r="HSV86" s="39"/>
      <c r="HSW86" s="39"/>
      <c r="HSX86" s="39"/>
      <c r="HSY86" s="39"/>
      <c r="HSZ86" s="39"/>
      <c r="HTA86" s="39"/>
      <c r="HTB86" s="39"/>
      <c r="HTC86" s="39"/>
      <c r="HTD86" s="39"/>
      <c r="HTE86" s="39"/>
      <c r="HTF86" s="39"/>
      <c r="HTG86" s="39"/>
      <c r="HTH86" s="39"/>
      <c r="HTI86" s="39"/>
      <c r="HTJ86" s="39"/>
      <c r="HTK86" s="39"/>
      <c r="HTL86" s="39"/>
      <c r="HTM86" s="39"/>
      <c r="HTN86" s="39"/>
      <c r="HTO86" s="39"/>
      <c r="HTP86" s="39"/>
      <c r="HTQ86" s="39"/>
      <c r="HTR86" s="39"/>
      <c r="HTS86" s="39"/>
      <c r="HTT86" s="39"/>
      <c r="HTU86" s="39"/>
      <c r="HTV86" s="39"/>
      <c r="HTW86" s="39"/>
      <c r="HTX86" s="39"/>
      <c r="HTY86" s="39"/>
      <c r="HTZ86" s="39"/>
      <c r="HUA86" s="39"/>
      <c r="HUB86" s="39"/>
      <c r="HUC86" s="39"/>
      <c r="HUD86" s="39"/>
      <c r="HUE86" s="39"/>
      <c r="HUF86" s="39"/>
      <c r="HUG86" s="39"/>
      <c r="HUH86" s="39"/>
      <c r="HUI86" s="39"/>
      <c r="HUJ86" s="39"/>
      <c r="HUK86" s="39"/>
      <c r="HUL86" s="39"/>
      <c r="HUM86" s="39"/>
      <c r="HUN86" s="39"/>
      <c r="HUO86" s="39"/>
      <c r="HUP86" s="39"/>
      <c r="HUQ86" s="39"/>
      <c r="HUR86" s="39"/>
      <c r="HUS86" s="39"/>
      <c r="HUT86" s="39"/>
      <c r="HUU86" s="39"/>
      <c r="HUV86" s="39"/>
      <c r="HUW86" s="39"/>
      <c r="HUX86" s="39"/>
      <c r="HUY86" s="39"/>
      <c r="HUZ86" s="39"/>
      <c r="HVA86" s="39"/>
      <c r="HVB86" s="39"/>
      <c r="HVC86" s="39"/>
      <c r="HVD86" s="39"/>
      <c r="HVE86" s="39"/>
      <c r="HVF86" s="39"/>
      <c r="HVG86" s="39"/>
      <c r="HVH86" s="39"/>
      <c r="HVI86" s="39"/>
      <c r="HVJ86" s="39"/>
      <c r="HVK86" s="39"/>
      <c r="HVL86" s="39"/>
      <c r="HVM86" s="39"/>
      <c r="HVN86" s="39"/>
      <c r="HVO86" s="39"/>
      <c r="HVP86" s="39"/>
      <c r="HVQ86" s="39"/>
      <c r="HVR86" s="39"/>
      <c r="HVS86" s="39"/>
      <c r="HVT86" s="39"/>
      <c r="HVU86" s="39"/>
      <c r="HVV86" s="39"/>
      <c r="HVW86" s="39"/>
      <c r="HVX86" s="39"/>
      <c r="HVY86" s="39"/>
      <c r="HVZ86" s="39"/>
      <c r="HWA86" s="39"/>
      <c r="HWB86" s="39"/>
      <c r="HWC86" s="39"/>
      <c r="HWD86" s="39"/>
      <c r="HWE86" s="39"/>
      <c r="HWF86" s="39"/>
      <c r="HWG86" s="39"/>
      <c r="HWH86" s="39"/>
      <c r="HWI86" s="39"/>
      <c r="HWJ86" s="39"/>
      <c r="HWK86" s="39"/>
      <c r="HWL86" s="39"/>
      <c r="HWM86" s="39"/>
      <c r="HWN86" s="39"/>
      <c r="HWO86" s="39"/>
      <c r="HWP86" s="39"/>
      <c r="HWQ86" s="39"/>
      <c r="HWR86" s="39"/>
      <c r="HWS86" s="39"/>
      <c r="HWT86" s="39"/>
      <c r="HWU86" s="39"/>
      <c r="HWV86" s="39"/>
      <c r="HWW86" s="39"/>
      <c r="HWX86" s="39"/>
      <c r="HWY86" s="39"/>
      <c r="HWZ86" s="39"/>
      <c r="HXA86" s="39"/>
      <c r="HXB86" s="39"/>
      <c r="HXC86" s="39"/>
      <c r="HXD86" s="39"/>
      <c r="HXE86" s="39"/>
      <c r="HXF86" s="39"/>
      <c r="HXG86" s="39"/>
      <c r="HXH86" s="39"/>
      <c r="HXI86" s="39"/>
      <c r="HXJ86" s="39"/>
      <c r="HXK86" s="39"/>
      <c r="HXL86" s="39"/>
      <c r="HXM86" s="39"/>
      <c r="HXN86" s="39"/>
      <c r="HXO86" s="39"/>
      <c r="HXP86" s="39"/>
      <c r="HXQ86" s="39"/>
      <c r="HXR86" s="39"/>
      <c r="HXS86" s="39"/>
      <c r="HXT86" s="39"/>
      <c r="HXU86" s="39"/>
      <c r="HXV86" s="39"/>
      <c r="HXW86" s="39"/>
      <c r="HXX86" s="39"/>
      <c r="HXY86" s="39"/>
      <c r="HXZ86" s="39"/>
      <c r="HYA86" s="39"/>
      <c r="HYB86" s="39"/>
      <c r="HYC86" s="39"/>
      <c r="HYD86" s="39"/>
      <c r="HYE86" s="39"/>
      <c r="HYF86" s="39"/>
      <c r="HYG86" s="39"/>
      <c r="HYH86" s="39"/>
      <c r="HYI86" s="39"/>
      <c r="HYJ86" s="39"/>
      <c r="HYK86" s="39"/>
      <c r="HYL86" s="39"/>
      <c r="HYM86" s="39"/>
      <c r="HYN86" s="39"/>
      <c r="HYO86" s="39"/>
      <c r="HYP86" s="39"/>
      <c r="HYQ86" s="39"/>
      <c r="HYR86" s="39"/>
      <c r="HYS86" s="39"/>
      <c r="HYT86" s="39"/>
      <c r="HYU86" s="39"/>
      <c r="HYV86" s="39"/>
      <c r="HYW86" s="39"/>
      <c r="HYX86" s="39"/>
      <c r="HYY86" s="39"/>
      <c r="HYZ86" s="39"/>
      <c r="HZA86" s="39"/>
      <c r="HZB86" s="39"/>
      <c r="HZC86" s="39"/>
      <c r="HZD86" s="39"/>
      <c r="HZE86" s="39"/>
      <c r="HZF86" s="39"/>
      <c r="HZG86" s="39"/>
      <c r="HZH86" s="39"/>
      <c r="HZI86" s="39"/>
      <c r="HZJ86" s="39"/>
      <c r="HZK86" s="39"/>
      <c r="HZL86" s="39"/>
      <c r="HZM86" s="39"/>
      <c r="HZN86" s="39"/>
      <c r="HZO86" s="39"/>
      <c r="HZP86" s="39"/>
      <c r="HZQ86" s="39"/>
      <c r="HZR86" s="39"/>
      <c r="HZS86" s="39"/>
      <c r="HZT86" s="39"/>
      <c r="HZU86" s="39"/>
      <c r="HZV86" s="39"/>
      <c r="HZW86" s="39"/>
      <c r="HZX86" s="39"/>
      <c r="HZY86" s="39"/>
      <c r="HZZ86" s="39"/>
      <c r="IAA86" s="39"/>
      <c r="IAB86" s="39"/>
      <c r="IAC86" s="39"/>
      <c r="IAD86" s="39"/>
      <c r="IAE86" s="39"/>
      <c r="IAF86" s="39"/>
      <c r="IAG86" s="39"/>
      <c r="IAH86" s="39"/>
      <c r="IAI86" s="39"/>
      <c r="IAJ86" s="39"/>
      <c r="IAK86" s="39"/>
      <c r="IAL86" s="39"/>
      <c r="IAM86" s="39"/>
      <c r="IAN86" s="39"/>
      <c r="IAO86" s="39"/>
      <c r="IAP86" s="39"/>
      <c r="IAQ86" s="39"/>
      <c r="IAR86" s="39"/>
      <c r="IAS86" s="39"/>
      <c r="IAT86" s="39"/>
      <c r="IAU86" s="39"/>
      <c r="IAV86" s="39"/>
      <c r="IAW86" s="39"/>
      <c r="IAX86" s="39"/>
      <c r="IAY86" s="39"/>
      <c r="IAZ86" s="39"/>
      <c r="IBA86" s="39"/>
      <c r="IBB86" s="39"/>
      <c r="IBC86" s="39"/>
      <c r="IBD86" s="39"/>
      <c r="IBE86" s="39"/>
      <c r="IBF86" s="39"/>
      <c r="IBG86" s="39"/>
      <c r="IBH86" s="39"/>
      <c r="IBI86" s="39"/>
      <c r="IBJ86" s="39"/>
      <c r="IBK86" s="39"/>
      <c r="IBL86" s="39"/>
      <c r="IBM86" s="39"/>
      <c r="IBN86" s="39"/>
      <c r="IBO86" s="39"/>
      <c r="IBP86" s="39"/>
      <c r="IBQ86" s="39"/>
      <c r="IBR86" s="39"/>
      <c r="IBS86" s="39"/>
      <c r="IBT86" s="39"/>
      <c r="IBU86" s="39"/>
      <c r="IBV86" s="39"/>
      <c r="IBW86" s="39"/>
      <c r="IBX86" s="39"/>
      <c r="IBY86" s="39"/>
      <c r="IBZ86" s="39"/>
      <c r="ICA86" s="39"/>
      <c r="ICB86" s="39"/>
      <c r="ICC86" s="39"/>
      <c r="ICD86" s="39"/>
      <c r="ICE86" s="39"/>
      <c r="ICF86" s="39"/>
      <c r="ICG86" s="39"/>
      <c r="ICH86" s="39"/>
      <c r="ICI86" s="39"/>
      <c r="ICJ86" s="39"/>
      <c r="ICK86" s="39"/>
      <c r="ICL86" s="39"/>
      <c r="ICM86" s="39"/>
      <c r="ICN86" s="39"/>
      <c r="ICO86" s="39"/>
      <c r="ICP86" s="39"/>
      <c r="ICQ86" s="39"/>
      <c r="ICR86" s="39"/>
      <c r="ICS86" s="39"/>
      <c r="ICT86" s="39"/>
      <c r="ICU86" s="39"/>
      <c r="ICV86" s="39"/>
      <c r="ICW86" s="39"/>
      <c r="ICX86" s="39"/>
      <c r="ICY86" s="39"/>
      <c r="ICZ86" s="39"/>
      <c r="IDA86" s="39"/>
      <c r="IDB86" s="39"/>
      <c r="IDC86" s="39"/>
      <c r="IDD86" s="39"/>
      <c r="IDE86" s="39"/>
      <c r="IDF86" s="39"/>
      <c r="IDG86" s="39"/>
      <c r="IDH86" s="39"/>
      <c r="IDI86" s="39"/>
      <c r="IDJ86" s="39"/>
      <c r="IDK86" s="39"/>
      <c r="IDL86" s="39"/>
      <c r="IDM86" s="39"/>
      <c r="IDN86" s="39"/>
      <c r="IDO86" s="39"/>
      <c r="IDP86" s="39"/>
      <c r="IDQ86" s="39"/>
      <c r="IDR86" s="39"/>
      <c r="IDS86" s="39"/>
      <c r="IDT86" s="39"/>
      <c r="IDU86" s="39"/>
      <c r="IDV86" s="39"/>
      <c r="IDW86" s="39"/>
      <c r="IDX86" s="39"/>
      <c r="IDY86" s="39"/>
      <c r="IDZ86" s="39"/>
      <c r="IEA86" s="39"/>
      <c r="IEB86" s="39"/>
      <c r="IEC86" s="39"/>
      <c r="IED86" s="39"/>
      <c r="IEE86" s="39"/>
      <c r="IEF86" s="39"/>
      <c r="IEG86" s="39"/>
      <c r="IEH86" s="39"/>
      <c r="IEI86" s="39"/>
      <c r="IEJ86" s="39"/>
      <c r="IEK86" s="39"/>
      <c r="IEL86" s="39"/>
      <c r="IEM86" s="39"/>
      <c r="IEN86" s="39"/>
      <c r="IEO86" s="39"/>
      <c r="IEP86" s="39"/>
      <c r="IEQ86" s="39"/>
      <c r="IER86" s="39"/>
      <c r="IES86" s="39"/>
      <c r="IET86" s="39"/>
      <c r="IEU86" s="39"/>
      <c r="IEV86" s="39"/>
      <c r="IEW86" s="39"/>
      <c r="IEX86" s="39"/>
      <c r="IEY86" s="39"/>
      <c r="IEZ86" s="39"/>
      <c r="IFA86" s="39"/>
      <c r="IFB86" s="39"/>
      <c r="IFC86" s="39"/>
      <c r="IFD86" s="39"/>
      <c r="IFE86" s="39"/>
      <c r="IFF86" s="39"/>
      <c r="IFG86" s="39"/>
      <c r="IFH86" s="39"/>
      <c r="IFI86" s="39"/>
      <c r="IFJ86" s="39"/>
      <c r="IFK86" s="39"/>
      <c r="IFL86" s="39"/>
      <c r="IFM86" s="39"/>
      <c r="IFN86" s="39"/>
      <c r="IFO86" s="39"/>
      <c r="IFP86" s="39"/>
      <c r="IFQ86" s="39"/>
      <c r="IFR86" s="39"/>
      <c r="IFS86" s="39"/>
      <c r="IFT86" s="39"/>
      <c r="IFU86" s="39"/>
      <c r="IFV86" s="39"/>
      <c r="IFW86" s="39"/>
      <c r="IFX86" s="39"/>
      <c r="IFY86" s="39"/>
      <c r="IFZ86" s="39"/>
      <c r="IGA86" s="39"/>
      <c r="IGB86" s="39"/>
      <c r="IGC86" s="39"/>
      <c r="IGD86" s="39"/>
      <c r="IGE86" s="39"/>
      <c r="IGF86" s="39"/>
      <c r="IGG86" s="39"/>
      <c r="IGH86" s="39"/>
      <c r="IGI86" s="39"/>
      <c r="IGJ86" s="39"/>
      <c r="IGK86" s="39"/>
      <c r="IGL86" s="39"/>
      <c r="IGM86" s="39"/>
      <c r="IGN86" s="39"/>
      <c r="IGO86" s="39"/>
      <c r="IGP86" s="39"/>
      <c r="IGQ86" s="39"/>
      <c r="IGR86" s="39"/>
      <c r="IGS86" s="39"/>
      <c r="IGT86" s="39"/>
      <c r="IGU86" s="39"/>
      <c r="IGV86" s="39"/>
      <c r="IGW86" s="39"/>
      <c r="IGX86" s="39"/>
      <c r="IGY86" s="39"/>
      <c r="IGZ86" s="39"/>
      <c r="IHA86" s="39"/>
      <c r="IHB86" s="39"/>
      <c r="IHC86" s="39"/>
      <c r="IHD86" s="39"/>
      <c r="IHE86" s="39"/>
      <c r="IHF86" s="39"/>
      <c r="IHG86" s="39"/>
      <c r="IHH86" s="39"/>
      <c r="IHI86" s="39"/>
      <c r="IHJ86" s="39"/>
      <c r="IHK86" s="39"/>
      <c r="IHL86" s="39"/>
      <c r="IHM86" s="39"/>
      <c r="IHN86" s="39"/>
      <c r="IHO86" s="39"/>
      <c r="IHP86" s="39"/>
      <c r="IHQ86" s="39"/>
      <c r="IHR86" s="39"/>
      <c r="IHS86" s="39"/>
      <c r="IHT86" s="39"/>
      <c r="IHU86" s="39"/>
      <c r="IHV86" s="39"/>
      <c r="IHW86" s="39"/>
      <c r="IHX86" s="39"/>
      <c r="IHY86" s="39"/>
      <c r="IHZ86" s="39"/>
      <c r="IIA86" s="39"/>
      <c r="IIB86" s="39"/>
      <c r="IIC86" s="39"/>
      <c r="IID86" s="39"/>
      <c r="IIE86" s="39"/>
      <c r="IIF86" s="39"/>
      <c r="IIG86" s="39"/>
      <c r="IIH86" s="39"/>
      <c r="III86" s="39"/>
      <c r="IIJ86" s="39"/>
      <c r="IIK86" s="39"/>
      <c r="IIL86" s="39"/>
      <c r="IIM86" s="39"/>
      <c r="IIN86" s="39"/>
      <c r="IIO86" s="39"/>
      <c r="IIP86" s="39"/>
      <c r="IIQ86" s="39"/>
      <c r="IIR86" s="39"/>
      <c r="IIS86" s="39"/>
      <c r="IIT86" s="39"/>
      <c r="IIU86" s="39"/>
      <c r="IIV86" s="39"/>
      <c r="IIW86" s="39"/>
      <c r="IIX86" s="39"/>
      <c r="IIY86" s="39"/>
      <c r="IIZ86" s="39"/>
      <c r="IJA86" s="39"/>
      <c r="IJB86" s="39"/>
      <c r="IJC86" s="39"/>
      <c r="IJD86" s="39"/>
      <c r="IJE86" s="39"/>
      <c r="IJF86" s="39"/>
      <c r="IJG86" s="39"/>
      <c r="IJH86" s="39"/>
      <c r="IJI86" s="39"/>
      <c r="IJJ86" s="39"/>
      <c r="IJK86" s="39"/>
      <c r="IJL86" s="39"/>
      <c r="IJM86" s="39"/>
      <c r="IJN86" s="39"/>
      <c r="IJO86" s="39"/>
      <c r="IJP86" s="39"/>
      <c r="IJQ86" s="39"/>
      <c r="IJR86" s="39"/>
      <c r="IJS86" s="39"/>
      <c r="IJT86" s="39"/>
      <c r="IJU86" s="39"/>
      <c r="IJV86" s="39"/>
      <c r="IJW86" s="39"/>
      <c r="IJX86" s="39"/>
      <c r="IJY86" s="39"/>
      <c r="IJZ86" s="39"/>
      <c r="IKA86" s="39"/>
      <c r="IKB86" s="39"/>
      <c r="IKC86" s="39"/>
      <c r="IKD86" s="39"/>
      <c r="IKE86" s="39"/>
      <c r="IKF86" s="39"/>
      <c r="IKG86" s="39"/>
      <c r="IKH86" s="39"/>
      <c r="IKI86" s="39"/>
      <c r="IKJ86" s="39"/>
      <c r="IKK86" s="39"/>
      <c r="IKL86" s="39"/>
      <c r="IKM86" s="39"/>
      <c r="IKN86" s="39"/>
      <c r="IKO86" s="39"/>
      <c r="IKP86" s="39"/>
      <c r="IKQ86" s="39"/>
      <c r="IKR86" s="39"/>
      <c r="IKS86" s="39"/>
      <c r="IKT86" s="39"/>
      <c r="IKU86" s="39"/>
      <c r="IKV86" s="39"/>
      <c r="IKW86" s="39"/>
      <c r="IKX86" s="39"/>
      <c r="IKY86" s="39"/>
      <c r="IKZ86" s="39"/>
      <c r="ILA86" s="39"/>
      <c r="ILB86" s="39"/>
      <c r="ILC86" s="39"/>
      <c r="ILD86" s="39"/>
      <c r="ILE86" s="39"/>
      <c r="ILF86" s="39"/>
      <c r="ILG86" s="39"/>
      <c r="ILH86" s="39"/>
      <c r="ILI86" s="39"/>
      <c r="ILJ86" s="39"/>
      <c r="ILK86" s="39"/>
      <c r="ILL86" s="39"/>
      <c r="ILM86" s="39"/>
      <c r="ILN86" s="39"/>
      <c r="ILO86" s="39"/>
      <c r="ILP86" s="39"/>
      <c r="ILQ86" s="39"/>
      <c r="ILR86" s="39"/>
      <c r="ILS86" s="39"/>
      <c r="ILT86" s="39"/>
      <c r="ILU86" s="39"/>
      <c r="ILV86" s="39"/>
      <c r="ILW86" s="39"/>
      <c r="ILX86" s="39"/>
      <c r="ILY86" s="39"/>
      <c r="ILZ86" s="39"/>
      <c r="IMA86" s="39"/>
      <c r="IMB86" s="39"/>
      <c r="IMC86" s="39"/>
      <c r="IMD86" s="39"/>
      <c r="IME86" s="39"/>
      <c r="IMF86" s="39"/>
      <c r="IMG86" s="39"/>
      <c r="IMH86" s="39"/>
      <c r="IMI86" s="39"/>
      <c r="IMJ86" s="39"/>
      <c r="IMK86" s="39"/>
      <c r="IML86" s="39"/>
      <c r="IMM86" s="39"/>
      <c r="IMN86" s="39"/>
      <c r="IMO86" s="39"/>
      <c r="IMP86" s="39"/>
      <c r="IMQ86" s="39"/>
      <c r="IMR86" s="39"/>
      <c r="IMS86" s="39"/>
      <c r="IMT86" s="39"/>
      <c r="IMU86" s="39"/>
      <c r="IMV86" s="39"/>
      <c r="IMW86" s="39"/>
      <c r="IMX86" s="39"/>
      <c r="IMY86" s="39"/>
      <c r="IMZ86" s="39"/>
      <c r="INA86" s="39"/>
      <c r="INB86" s="39"/>
      <c r="INC86" s="39"/>
      <c r="IND86" s="39"/>
      <c r="INE86" s="39"/>
      <c r="INF86" s="39"/>
      <c r="ING86" s="39"/>
      <c r="INH86" s="39"/>
      <c r="INI86" s="39"/>
      <c r="INJ86" s="39"/>
      <c r="INK86" s="39"/>
      <c r="INL86" s="39"/>
      <c r="INM86" s="39"/>
      <c r="INN86" s="39"/>
      <c r="INO86" s="39"/>
      <c r="INP86" s="39"/>
      <c r="INQ86" s="39"/>
      <c r="INR86" s="39"/>
      <c r="INS86" s="39"/>
      <c r="INT86" s="39"/>
      <c r="INU86" s="39"/>
      <c r="INV86" s="39"/>
      <c r="INW86" s="39"/>
      <c r="INX86" s="39"/>
      <c r="INY86" s="39"/>
      <c r="INZ86" s="39"/>
      <c r="IOA86" s="39"/>
      <c r="IOB86" s="39"/>
      <c r="IOC86" s="39"/>
      <c r="IOD86" s="39"/>
      <c r="IOE86" s="39"/>
      <c r="IOF86" s="39"/>
      <c r="IOG86" s="39"/>
      <c r="IOH86" s="39"/>
      <c r="IOI86" s="39"/>
      <c r="IOJ86" s="39"/>
      <c r="IOK86" s="39"/>
      <c r="IOL86" s="39"/>
      <c r="IOM86" s="39"/>
      <c r="ION86" s="39"/>
      <c r="IOO86" s="39"/>
      <c r="IOP86" s="39"/>
      <c r="IOQ86" s="39"/>
      <c r="IOR86" s="39"/>
      <c r="IOS86" s="39"/>
      <c r="IOT86" s="39"/>
      <c r="IOU86" s="39"/>
      <c r="IOV86" s="39"/>
      <c r="IOW86" s="39"/>
      <c r="IOX86" s="39"/>
      <c r="IOY86" s="39"/>
      <c r="IOZ86" s="39"/>
      <c r="IPA86" s="39"/>
      <c r="IPB86" s="39"/>
      <c r="IPC86" s="39"/>
      <c r="IPD86" s="39"/>
      <c r="IPE86" s="39"/>
      <c r="IPF86" s="39"/>
      <c r="IPG86" s="39"/>
      <c r="IPH86" s="39"/>
      <c r="IPI86" s="39"/>
      <c r="IPJ86" s="39"/>
      <c r="IPK86" s="39"/>
      <c r="IPL86" s="39"/>
      <c r="IPM86" s="39"/>
      <c r="IPN86" s="39"/>
      <c r="IPO86" s="39"/>
      <c r="IPP86" s="39"/>
      <c r="IPQ86" s="39"/>
      <c r="IPR86" s="39"/>
      <c r="IPS86" s="39"/>
      <c r="IPT86" s="39"/>
      <c r="IPU86" s="39"/>
      <c r="IPV86" s="39"/>
      <c r="IPW86" s="39"/>
      <c r="IPX86" s="39"/>
      <c r="IPY86" s="39"/>
      <c r="IPZ86" s="39"/>
      <c r="IQA86" s="39"/>
      <c r="IQB86" s="39"/>
      <c r="IQC86" s="39"/>
      <c r="IQD86" s="39"/>
      <c r="IQE86" s="39"/>
      <c r="IQF86" s="39"/>
      <c r="IQG86" s="39"/>
      <c r="IQH86" s="39"/>
      <c r="IQI86" s="39"/>
      <c r="IQJ86" s="39"/>
      <c r="IQK86" s="39"/>
      <c r="IQL86" s="39"/>
      <c r="IQM86" s="39"/>
      <c r="IQN86" s="39"/>
      <c r="IQO86" s="39"/>
      <c r="IQP86" s="39"/>
      <c r="IQQ86" s="39"/>
      <c r="IQR86" s="39"/>
      <c r="IQS86" s="39"/>
      <c r="IQT86" s="39"/>
      <c r="IQU86" s="39"/>
      <c r="IQV86" s="39"/>
      <c r="IQW86" s="39"/>
      <c r="IQX86" s="39"/>
      <c r="IQY86" s="39"/>
      <c r="IQZ86" s="39"/>
      <c r="IRA86" s="39"/>
      <c r="IRB86" s="39"/>
      <c r="IRC86" s="39"/>
      <c r="IRD86" s="39"/>
      <c r="IRE86" s="39"/>
      <c r="IRF86" s="39"/>
      <c r="IRG86" s="39"/>
      <c r="IRH86" s="39"/>
      <c r="IRI86" s="39"/>
      <c r="IRJ86" s="39"/>
      <c r="IRK86" s="39"/>
      <c r="IRL86" s="39"/>
      <c r="IRM86" s="39"/>
      <c r="IRN86" s="39"/>
      <c r="IRO86" s="39"/>
      <c r="IRP86" s="39"/>
      <c r="IRQ86" s="39"/>
      <c r="IRR86" s="39"/>
      <c r="IRS86" s="39"/>
      <c r="IRT86" s="39"/>
      <c r="IRU86" s="39"/>
      <c r="IRV86" s="39"/>
      <c r="IRW86" s="39"/>
      <c r="IRX86" s="39"/>
      <c r="IRY86" s="39"/>
      <c r="IRZ86" s="39"/>
      <c r="ISA86" s="39"/>
      <c r="ISB86" s="39"/>
      <c r="ISC86" s="39"/>
      <c r="ISD86" s="39"/>
      <c r="ISE86" s="39"/>
      <c r="ISF86" s="39"/>
      <c r="ISG86" s="39"/>
      <c r="ISH86" s="39"/>
      <c r="ISI86" s="39"/>
      <c r="ISJ86" s="39"/>
      <c r="ISK86" s="39"/>
      <c r="ISL86" s="39"/>
      <c r="ISM86" s="39"/>
      <c r="ISN86" s="39"/>
      <c r="ISO86" s="39"/>
      <c r="ISP86" s="39"/>
      <c r="ISQ86" s="39"/>
      <c r="ISR86" s="39"/>
      <c r="ISS86" s="39"/>
      <c r="IST86" s="39"/>
      <c r="ISU86" s="39"/>
      <c r="ISV86" s="39"/>
      <c r="ISW86" s="39"/>
      <c r="ISX86" s="39"/>
      <c r="ISY86" s="39"/>
      <c r="ISZ86" s="39"/>
      <c r="ITA86" s="39"/>
      <c r="ITB86" s="39"/>
      <c r="ITC86" s="39"/>
      <c r="ITD86" s="39"/>
      <c r="ITE86" s="39"/>
      <c r="ITF86" s="39"/>
      <c r="ITG86" s="39"/>
      <c r="ITH86" s="39"/>
      <c r="ITI86" s="39"/>
      <c r="ITJ86" s="39"/>
      <c r="ITK86" s="39"/>
      <c r="ITL86" s="39"/>
      <c r="ITM86" s="39"/>
      <c r="ITN86" s="39"/>
      <c r="ITO86" s="39"/>
      <c r="ITP86" s="39"/>
      <c r="ITQ86" s="39"/>
      <c r="ITR86" s="39"/>
      <c r="ITS86" s="39"/>
      <c r="ITT86" s="39"/>
      <c r="ITU86" s="39"/>
      <c r="ITV86" s="39"/>
      <c r="ITW86" s="39"/>
      <c r="ITX86" s="39"/>
      <c r="ITY86" s="39"/>
      <c r="ITZ86" s="39"/>
      <c r="IUA86" s="39"/>
      <c r="IUB86" s="39"/>
      <c r="IUC86" s="39"/>
      <c r="IUD86" s="39"/>
      <c r="IUE86" s="39"/>
      <c r="IUF86" s="39"/>
      <c r="IUG86" s="39"/>
      <c r="IUH86" s="39"/>
      <c r="IUI86" s="39"/>
      <c r="IUJ86" s="39"/>
      <c r="IUK86" s="39"/>
      <c r="IUL86" s="39"/>
      <c r="IUM86" s="39"/>
      <c r="IUN86" s="39"/>
      <c r="IUO86" s="39"/>
      <c r="IUP86" s="39"/>
      <c r="IUQ86" s="39"/>
      <c r="IUR86" s="39"/>
      <c r="IUS86" s="39"/>
      <c r="IUT86" s="39"/>
      <c r="IUU86" s="39"/>
      <c r="IUV86" s="39"/>
      <c r="IUW86" s="39"/>
      <c r="IUX86" s="39"/>
      <c r="IUY86" s="39"/>
      <c r="IUZ86" s="39"/>
      <c r="IVA86" s="39"/>
      <c r="IVB86" s="39"/>
      <c r="IVC86" s="39"/>
      <c r="IVD86" s="39"/>
      <c r="IVE86" s="39"/>
      <c r="IVF86" s="39"/>
      <c r="IVG86" s="39"/>
      <c r="IVH86" s="39"/>
      <c r="IVI86" s="39"/>
      <c r="IVJ86" s="39"/>
      <c r="IVK86" s="39"/>
      <c r="IVL86" s="39"/>
      <c r="IVM86" s="39"/>
      <c r="IVN86" s="39"/>
      <c r="IVO86" s="39"/>
      <c r="IVP86" s="39"/>
      <c r="IVQ86" s="39"/>
      <c r="IVR86" s="39"/>
      <c r="IVS86" s="39"/>
      <c r="IVT86" s="39"/>
      <c r="IVU86" s="39"/>
      <c r="IVV86" s="39"/>
      <c r="IVW86" s="39"/>
      <c r="IVX86" s="39"/>
      <c r="IVY86" s="39"/>
      <c r="IVZ86" s="39"/>
      <c r="IWA86" s="39"/>
      <c r="IWB86" s="39"/>
      <c r="IWC86" s="39"/>
      <c r="IWD86" s="39"/>
      <c r="IWE86" s="39"/>
      <c r="IWF86" s="39"/>
      <c r="IWG86" s="39"/>
      <c r="IWH86" s="39"/>
      <c r="IWI86" s="39"/>
      <c r="IWJ86" s="39"/>
      <c r="IWK86" s="39"/>
      <c r="IWL86" s="39"/>
      <c r="IWM86" s="39"/>
      <c r="IWN86" s="39"/>
      <c r="IWO86" s="39"/>
      <c r="IWP86" s="39"/>
      <c r="IWQ86" s="39"/>
      <c r="IWR86" s="39"/>
      <c r="IWS86" s="39"/>
      <c r="IWT86" s="39"/>
      <c r="IWU86" s="39"/>
      <c r="IWV86" s="39"/>
      <c r="IWW86" s="39"/>
      <c r="IWX86" s="39"/>
      <c r="IWY86" s="39"/>
      <c r="IWZ86" s="39"/>
      <c r="IXA86" s="39"/>
      <c r="IXB86" s="39"/>
      <c r="IXC86" s="39"/>
      <c r="IXD86" s="39"/>
      <c r="IXE86" s="39"/>
      <c r="IXF86" s="39"/>
      <c r="IXG86" s="39"/>
      <c r="IXH86" s="39"/>
      <c r="IXI86" s="39"/>
      <c r="IXJ86" s="39"/>
      <c r="IXK86" s="39"/>
      <c r="IXL86" s="39"/>
      <c r="IXM86" s="39"/>
      <c r="IXN86" s="39"/>
      <c r="IXO86" s="39"/>
      <c r="IXP86" s="39"/>
      <c r="IXQ86" s="39"/>
      <c r="IXR86" s="39"/>
      <c r="IXS86" s="39"/>
      <c r="IXT86" s="39"/>
      <c r="IXU86" s="39"/>
      <c r="IXV86" s="39"/>
      <c r="IXW86" s="39"/>
      <c r="IXX86" s="39"/>
      <c r="IXY86" s="39"/>
      <c r="IXZ86" s="39"/>
      <c r="IYA86" s="39"/>
      <c r="IYB86" s="39"/>
      <c r="IYC86" s="39"/>
      <c r="IYD86" s="39"/>
      <c r="IYE86" s="39"/>
      <c r="IYF86" s="39"/>
      <c r="IYG86" s="39"/>
      <c r="IYH86" s="39"/>
      <c r="IYI86" s="39"/>
      <c r="IYJ86" s="39"/>
      <c r="IYK86" s="39"/>
      <c r="IYL86" s="39"/>
      <c r="IYM86" s="39"/>
      <c r="IYN86" s="39"/>
      <c r="IYO86" s="39"/>
      <c r="IYP86" s="39"/>
      <c r="IYQ86" s="39"/>
      <c r="IYR86" s="39"/>
      <c r="IYS86" s="39"/>
      <c r="IYT86" s="39"/>
      <c r="IYU86" s="39"/>
      <c r="IYV86" s="39"/>
      <c r="IYW86" s="39"/>
      <c r="IYX86" s="39"/>
      <c r="IYY86" s="39"/>
      <c r="IYZ86" s="39"/>
      <c r="IZA86" s="39"/>
      <c r="IZB86" s="39"/>
      <c r="IZC86" s="39"/>
      <c r="IZD86" s="39"/>
      <c r="IZE86" s="39"/>
      <c r="IZF86" s="39"/>
      <c r="IZG86" s="39"/>
      <c r="IZH86" s="39"/>
      <c r="IZI86" s="39"/>
      <c r="IZJ86" s="39"/>
      <c r="IZK86" s="39"/>
      <c r="IZL86" s="39"/>
      <c r="IZM86" s="39"/>
      <c r="IZN86" s="39"/>
      <c r="IZO86" s="39"/>
      <c r="IZP86" s="39"/>
      <c r="IZQ86" s="39"/>
      <c r="IZR86" s="39"/>
      <c r="IZS86" s="39"/>
      <c r="IZT86" s="39"/>
      <c r="IZU86" s="39"/>
      <c r="IZV86" s="39"/>
      <c r="IZW86" s="39"/>
      <c r="IZX86" s="39"/>
      <c r="IZY86" s="39"/>
      <c r="IZZ86" s="39"/>
      <c r="JAA86" s="39"/>
      <c r="JAB86" s="39"/>
      <c r="JAC86" s="39"/>
      <c r="JAD86" s="39"/>
      <c r="JAE86" s="39"/>
      <c r="JAF86" s="39"/>
      <c r="JAG86" s="39"/>
      <c r="JAH86" s="39"/>
      <c r="JAI86" s="39"/>
      <c r="JAJ86" s="39"/>
      <c r="JAK86" s="39"/>
      <c r="JAL86" s="39"/>
      <c r="JAM86" s="39"/>
      <c r="JAN86" s="39"/>
      <c r="JAO86" s="39"/>
      <c r="JAP86" s="39"/>
      <c r="JAQ86" s="39"/>
      <c r="JAR86" s="39"/>
      <c r="JAS86" s="39"/>
      <c r="JAT86" s="39"/>
      <c r="JAU86" s="39"/>
      <c r="JAV86" s="39"/>
      <c r="JAW86" s="39"/>
      <c r="JAX86" s="39"/>
      <c r="JAY86" s="39"/>
      <c r="JAZ86" s="39"/>
      <c r="JBA86" s="39"/>
      <c r="JBB86" s="39"/>
      <c r="JBC86" s="39"/>
      <c r="JBD86" s="39"/>
      <c r="JBE86" s="39"/>
      <c r="JBF86" s="39"/>
      <c r="JBG86" s="39"/>
      <c r="JBH86" s="39"/>
      <c r="JBI86" s="39"/>
      <c r="JBJ86" s="39"/>
      <c r="JBK86" s="39"/>
      <c r="JBL86" s="39"/>
      <c r="JBM86" s="39"/>
      <c r="JBN86" s="39"/>
      <c r="JBO86" s="39"/>
      <c r="JBP86" s="39"/>
      <c r="JBQ86" s="39"/>
      <c r="JBR86" s="39"/>
      <c r="JBS86" s="39"/>
      <c r="JBT86" s="39"/>
      <c r="JBU86" s="39"/>
      <c r="JBV86" s="39"/>
      <c r="JBW86" s="39"/>
      <c r="JBX86" s="39"/>
      <c r="JBY86" s="39"/>
      <c r="JBZ86" s="39"/>
      <c r="JCA86" s="39"/>
      <c r="JCB86" s="39"/>
      <c r="JCC86" s="39"/>
      <c r="JCD86" s="39"/>
      <c r="JCE86" s="39"/>
      <c r="JCF86" s="39"/>
      <c r="JCG86" s="39"/>
      <c r="JCH86" s="39"/>
      <c r="JCI86" s="39"/>
      <c r="JCJ86" s="39"/>
      <c r="JCK86" s="39"/>
      <c r="JCL86" s="39"/>
      <c r="JCM86" s="39"/>
      <c r="JCN86" s="39"/>
      <c r="JCO86" s="39"/>
      <c r="JCP86" s="39"/>
      <c r="JCQ86" s="39"/>
      <c r="JCR86" s="39"/>
      <c r="JCS86" s="39"/>
      <c r="JCT86" s="39"/>
      <c r="JCU86" s="39"/>
      <c r="JCV86" s="39"/>
      <c r="JCW86" s="39"/>
      <c r="JCX86" s="39"/>
      <c r="JCY86" s="39"/>
      <c r="JCZ86" s="39"/>
      <c r="JDA86" s="39"/>
      <c r="JDB86" s="39"/>
      <c r="JDC86" s="39"/>
      <c r="JDD86" s="39"/>
      <c r="JDE86" s="39"/>
      <c r="JDF86" s="39"/>
      <c r="JDG86" s="39"/>
      <c r="JDH86" s="39"/>
      <c r="JDI86" s="39"/>
      <c r="JDJ86" s="39"/>
      <c r="JDK86" s="39"/>
      <c r="JDL86" s="39"/>
      <c r="JDM86" s="39"/>
      <c r="JDN86" s="39"/>
      <c r="JDO86" s="39"/>
      <c r="JDP86" s="39"/>
      <c r="JDQ86" s="39"/>
      <c r="JDR86" s="39"/>
      <c r="JDS86" s="39"/>
      <c r="JDT86" s="39"/>
      <c r="JDU86" s="39"/>
      <c r="JDV86" s="39"/>
      <c r="JDW86" s="39"/>
      <c r="JDX86" s="39"/>
      <c r="JDY86" s="39"/>
      <c r="JDZ86" s="39"/>
      <c r="JEA86" s="39"/>
      <c r="JEB86" s="39"/>
      <c r="JEC86" s="39"/>
      <c r="JED86" s="39"/>
      <c r="JEE86" s="39"/>
      <c r="JEF86" s="39"/>
      <c r="JEG86" s="39"/>
      <c r="JEH86" s="39"/>
      <c r="JEI86" s="39"/>
      <c r="JEJ86" s="39"/>
      <c r="JEK86" s="39"/>
      <c r="JEL86" s="39"/>
      <c r="JEM86" s="39"/>
      <c r="JEN86" s="39"/>
      <c r="JEO86" s="39"/>
      <c r="JEP86" s="39"/>
      <c r="JEQ86" s="39"/>
      <c r="JER86" s="39"/>
      <c r="JES86" s="39"/>
      <c r="JET86" s="39"/>
      <c r="JEU86" s="39"/>
      <c r="JEV86" s="39"/>
      <c r="JEW86" s="39"/>
      <c r="JEX86" s="39"/>
      <c r="JEY86" s="39"/>
      <c r="JEZ86" s="39"/>
      <c r="JFA86" s="39"/>
      <c r="JFB86" s="39"/>
      <c r="JFC86" s="39"/>
      <c r="JFD86" s="39"/>
      <c r="JFE86" s="39"/>
      <c r="JFF86" s="39"/>
      <c r="JFG86" s="39"/>
      <c r="JFH86" s="39"/>
      <c r="JFI86" s="39"/>
      <c r="JFJ86" s="39"/>
      <c r="JFK86" s="39"/>
      <c r="JFL86" s="39"/>
      <c r="JFM86" s="39"/>
      <c r="JFN86" s="39"/>
      <c r="JFO86" s="39"/>
      <c r="JFP86" s="39"/>
      <c r="JFQ86" s="39"/>
      <c r="JFR86" s="39"/>
      <c r="JFS86" s="39"/>
      <c r="JFT86" s="39"/>
      <c r="JFU86" s="39"/>
      <c r="JFV86" s="39"/>
      <c r="JFW86" s="39"/>
      <c r="JFX86" s="39"/>
      <c r="JFY86" s="39"/>
      <c r="JFZ86" s="39"/>
      <c r="JGA86" s="39"/>
      <c r="JGB86" s="39"/>
      <c r="JGC86" s="39"/>
      <c r="JGD86" s="39"/>
      <c r="JGE86" s="39"/>
      <c r="JGF86" s="39"/>
      <c r="JGG86" s="39"/>
      <c r="JGH86" s="39"/>
      <c r="JGI86" s="39"/>
      <c r="JGJ86" s="39"/>
      <c r="JGK86" s="39"/>
      <c r="JGL86" s="39"/>
      <c r="JGM86" s="39"/>
      <c r="JGN86" s="39"/>
      <c r="JGO86" s="39"/>
      <c r="JGP86" s="39"/>
      <c r="JGQ86" s="39"/>
      <c r="JGR86" s="39"/>
      <c r="JGS86" s="39"/>
      <c r="JGT86" s="39"/>
      <c r="JGU86" s="39"/>
      <c r="JGV86" s="39"/>
      <c r="JGW86" s="39"/>
      <c r="JGX86" s="39"/>
      <c r="JGY86" s="39"/>
      <c r="JGZ86" s="39"/>
      <c r="JHA86" s="39"/>
      <c r="JHB86" s="39"/>
      <c r="JHC86" s="39"/>
      <c r="JHD86" s="39"/>
      <c r="JHE86" s="39"/>
      <c r="JHF86" s="39"/>
      <c r="JHG86" s="39"/>
      <c r="JHH86" s="39"/>
      <c r="JHI86" s="39"/>
      <c r="JHJ86" s="39"/>
      <c r="JHK86" s="39"/>
      <c r="JHL86" s="39"/>
      <c r="JHM86" s="39"/>
      <c r="JHN86" s="39"/>
      <c r="JHO86" s="39"/>
      <c r="JHP86" s="39"/>
      <c r="JHQ86" s="39"/>
      <c r="JHR86" s="39"/>
      <c r="JHS86" s="39"/>
      <c r="JHT86" s="39"/>
      <c r="JHU86" s="39"/>
      <c r="JHV86" s="39"/>
      <c r="JHW86" s="39"/>
      <c r="JHX86" s="39"/>
      <c r="JHY86" s="39"/>
      <c r="JHZ86" s="39"/>
      <c r="JIA86" s="39"/>
      <c r="JIB86" s="39"/>
      <c r="JIC86" s="39"/>
      <c r="JID86" s="39"/>
      <c r="JIE86" s="39"/>
      <c r="JIF86" s="39"/>
      <c r="JIG86" s="39"/>
      <c r="JIH86" s="39"/>
      <c r="JII86" s="39"/>
      <c r="JIJ86" s="39"/>
      <c r="JIK86" s="39"/>
      <c r="JIL86" s="39"/>
      <c r="JIM86" s="39"/>
      <c r="JIN86" s="39"/>
      <c r="JIO86" s="39"/>
      <c r="JIP86" s="39"/>
      <c r="JIQ86" s="39"/>
      <c r="JIR86" s="39"/>
      <c r="JIS86" s="39"/>
      <c r="JIT86" s="39"/>
      <c r="JIU86" s="39"/>
      <c r="JIV86" s="39"/>
      <c r="JIW86" s="39"/>
      <c r="JIX86" s="39"/>
      <c r="JIY86" s="39"/>
      <c r="JIZ86" s="39"/>
      <c r="JJA86" s="39"/>
      <c r="JJB86" s="39"/>
      <c r="JJC86" s="39"/>
      <c r="JJD86" s="39"/>
      <c r="JJE86" s="39"/>
      <c r="JJF86" s="39"/>
      <c r="JJG86" s="39"/>
      <c r="JJH86" s="39"/>
      <c r="JJI86" s="39"/>
      <c r="JJJ86" s="39"/>
      <c r="JJK86" s="39"/>
      <c r="JJL86" s="39"/>
      <c r="JJM86" s="39"/>
      <c r="JJN86" s="39"/>
      <c r="JJO86" s="39"/>
      <c r="JJP86" s="39"/>
      <c r="JJQ86" s="39"/>
      <c r="JJR86" s="39"/>
      <c r="JJS86" s="39"/>
      <c r="JJT86" s="39"/>
      <c r="JJU86" s="39"/>
      <c r="JJV86" s="39"/>
      <c r="JJW86" s="39"/>
      <c r="JJX86" s="39"/>
      <c r="JJY86" s="39"/>
      <c r="JJZ86" s="39"/>
      <c r="JKA86" s="39"/>
      <c r="JKB86" s="39"/>
      <c r="JKC86" s="39"/>
      <c r="JKD86" s="39"/>
      <c r="JKE86" s="39"/>
      <c r="JKF86" s="39"/>
      <c r="JKG86" s="39"/>
      <c r="JKH86" s="39"/>
      <c r="JKI86" s="39"/>
      <c r="JKJ86" s="39"/>
      <c r="JKK86" s="39"/>
      <c r="JKL86" s="39"/>
      <c r="JKM86" s="39"/>
      <c r="JKN86" s="39"/>
      <c r="JKO86" s="39"/>
      <c r="JKP86" s="39"/>
      <c r="JKQ86" s="39"/>
      <c r="JKR86" s="39"/>
      <c r="JKS86" s="39"/>
      <c r="JKT86" s="39"/>
      <c r="JKU86" s="39"/>
      <c r="JKV86" s="39"/>
      <c r="JKW86" s="39"/>
      <c r="JKX86" s="39"/>
      <c r="JKY86" s="39"/>
      <c r="JKZ86" s="39"/>
      <c r="JLA86" s="39"/>
      <c r="JLB86" s="39"/>
      <c r="JLC86" s="39"/>
      <c r="JLD86" s="39"/>
      <c r="JLE86" s="39"/>
      <c r="JLF86" s="39"/>
      <c r="JLG86" s="39"/>
      <c r="JLH86" s="39"/>
      <c r="JLI86" s="39"/>
      <c r="JLJ86" s="39"/>
      <c r="JLK86" s="39"/>
      <c r="JLL86" s="39"/>
      <c r="JLM86" s="39"/>
      <c r="JLN86" s="39"/>
      <c r="JLO86" s="39"/>
      <c r="JLP86" s="39"/>
      <c r="JLQ86" s="39"/>
      <c r="JLR86" s="39"/>
      <c r="JLS86" s="39"/>
      <c r="JLT86" s="39"/>
      <c r="JLU86" s="39"/>
      <c r="JLV86" s="39"/>
      <c r="JLW86" s="39"/>
      <c r="JLX86" s="39"/>
      <c r="JLY86" s="39"/>
      <c r="JLZ86" s="39"/>
      <c r="JMA86" s="39"/>
      <c r="JMB86" s="39"/>
      <c r="JMC86" s="39"/>
      <c r="JMD86" s="39"/>
      <c r="JME86" s="39"/>
      <c r="JMF86" s="39"/>
      <c r="JMG86" s="39"/>
      <c r="JMH86" s="39"/>
      <c r="JMI86" s="39"/>
      <c r="JMJ86" s="39"/>
      <c r="JMK86" s="39"/>
      <c r="JML86" s="39"/>
      <c r="JMM86" s="39"/>
      <c r="JMN86" s="39"/>
      <c r="JMO86" s="39"/>
      <c r="JMP86" s="39"/>
      <c r="JMQ86" s="39"/>
      <c r="JMR86" s="39"/>
      <c r="JMS86" s="39"/>
      <c r="JMT86" s="39"/>
      <c r="JMU86" s="39"/>
      <c r="JMV86" s="39"/>
      <c r="JMW86" s="39"/>
      <c r="JMX86" s="39"/>
      <c r="JMY86" s="39"/>
      <c r="JMZ86" s="39"/>
      <c r="JNA86" s="39"/>
      <c r="JNB86" s="39"/>
      <c r="JNC86" s="39"/>
      <c r="JND86" s="39"/>
      <c r="JNE86" s="39"/>
      <c r="JNF86" s="39"/>
      <c r="JNG86" s="39"/>
      <c r="JNH86" s="39"/>
      <c r="JNI86" s="39"/>
      <c r="JNJ86" s="39"/>
      <c r="JNK86" s="39"/>
      <c r="JNL86" s="39"/>
      <c r="JNM86" s="39"/>
      <c r="JNN86" s="39"/>
      <c r="JNO86" s="39"/>
      <c r="JNP86" s="39"/>
      <c r="JNQ86" s="39"/>
      <c r="JNR86" s="39"/>
      <c r="JNS86" s="39"/>
      <c r="JNT86" s="39"/>
      <c r="JNU86" s="39"/>
      <c r="JNV86" s="39"/>
      <c r="JNW86" s="39"/>
      <c r="JNX86" s="39"/>
      <c r="JNY86" s="39"/>
      <c r="JNZ86" s="39"/>
      <c r="JOA86" s="39"/>
      <c r="JOB86" s="39"/>
      <c r="JOC86" s="39"/>
      <c r="JOD86" s="39"/>
      <c r="JOE86" s="39"/>
      <c r="JOF86" s="39"/>
      <c r="JOG86" s="39"/>
      <c r="JOH86" s="39"/>
      <c r="JOI86" s="39"/>
      <c r="JOJ86" s="39"/>
      <c r="JOK86" s="39"/>
      <c r="JOL86" s="39"/>
      <c r="JOM86" s="39"/>
      <c r="JON86" s="39"/>
      <c r="JOO86" s="39"/>
      <c r="JOP86" s="39"/>
      <c r="JOQ86" s="39"/>
      <c r="JOR86" s="39"/>
      <c r="JOS86" s="39"/>
      <c r="JOT86" s="39"/>
      <c r="JOU86" s="39"/>
      <c r="JOV86" s="39"/>
      <c r="JOW86" s="39"/>
      <c r="JOX86" s="39"/>
      <c r="JOY86" s="39"/>
      <c r="JOZ86" s="39"/>
      <c r="JPA86" s="39"/>
      <c r="JPB86" s="39"/>
      <c r="JPC86" s="39"/>
      <c r="JPD86" s="39"/>
      <c r="JPE86" s="39"/>
      <c r="JPF86" s="39"/>
      <c r="JPG86" s="39"/>
      <c r="JPH86" s="39"/>
      <c r="JPI86" s="39"/>
      <c r="JPJ86" s="39"/>
      <c r="JPK86" s="39"/>
      <c r="JPL86" s="39"/>
      <c r="JPM86" s="39"/>
      <c r="JPN86" s="39"/>
      <c r="JPO86" s="39"/>
      <c r="JPP86" s="39"/>
      <c r="JPQ86" s="39"/>
      <c r="JPR86" s="39"/>
      <c r="JPS86" s="39"/>
      <c r="JPT86" s="39"/>
      <c r="JPU86" s="39"/>
      <c r="JPV86" s="39"/>
      <c r="JPW86" s="39"/>
      <c r="JPX86" s="39"/>
      <c r="JPY86" s="39"/>
      <c r="JPZ86" s="39"/>
      <c r="JQA86" s="39"/>
      <c r="JQB86" s="39"/>
      <c r="JQC86" s="39"/>
      <c r="JQD86" s="39"/>
      <c r="JQE86" s="39"/>
      <c r="JQF86" s="39"/>
      <c r="JQG86" s="39"/>
      <c r="JQH86" s="39"/>
      <c r="JQI86" s="39"/>
      <c r="JQJ86" s="39"/>
      <c r="JQK86" s="39"/>
      <c r="JQL86" s="39"/>
      <c r="JQM86" s="39"/>
      <c r="JQN86" s="39"/>
      <c r="JQO86" s="39"/>
      <c r="JQP86" s="39"/>
      <c r="JQQ86" s="39"/>
      <c r="JQR86" s="39"/>
      <c r="JQS86" s="39"/>
      <c r="JQT86" s="39"/>
      <c r="JQU86" s="39"/>
      <c r="JQV86" s="39"/>
      <c r="JQW86" s="39"/>
      <c r="JQX86" s="39"/>
      <c r="JQY86" s="39"/>
      <c r="JQZ86" s="39"/>
      <c r="JRA86" s="39"/>
      <c r="JRB86" s="39"/>
      <c r="JRC86" s="39"/>
      <c r="JRD86" s="39"/>
      <c r="JRE86" s="39"/>
      <c r="JRF86" s="39"/>
      <c r="JRG86" s="39"/>
      <c r="JRH86" s="39"/>
      <c r="JRI86" s="39"/>
      <c r="JRJ86" s="39"/>
      <c r="JRK86" s="39"/>
      <c r="JRL86" s="39"/>
      <c r="JRM86" s="39"/>
      <c r="JRN86" s="39"/>
      <c r="JRO86" s="39"/>
      <c r="JRP86" s="39"/>
      <c r="JRQ86" s="39"/>
      <c r="JRR86" s="39"/>
      <c r="JRS86" s="39"/>
      <c r="JRT86" s="39"/>
      <c r="JRU86" s="39"/>
      <c r="JRV86" s="39"/>
      <c r="JRW86" s="39"/>
      <c r="JRX86" s="39"/>
      <c r="JRY86" s="39"/>
      <c r="JRZ86" s="39"/>
      <c r="JSA86" s="39"/>
      <c r="JSB86" s="39"/>
      <c r="JSC86" s="39"/>
      <c r="JSD86" s="39"/>
      <c r="JSE86" s="39"/>
      <c r="JSF86" s="39"/>
      <c r="JSG86" s="39"/>
      <c r="JSH86" s="39"/>
      <c r="JSI86" s="39"/>
      <c r="JSJ86" s="39"/>
      <c r="JSK86" s="39"/>
      <c r="JSL86" s="39"/>
      <c r="JSM86" s="39"/>
      <c r="JSN86" s="39"/>
      <c r="JSO86" s="39"/>
      <c r="JSP86" s="39"/>
      <c r="JSQ86" s="39"/>
      <c r="JSR86" s="39"/>
      <c r="JSS86" s="39"/>
      <c r="JST86" s="39"/>
      <c r="JSU86" s="39"/>
      <c r="JSV86" s="39"/>
      <c r="JSW86" s="39"/>
      <c r="JSX86" s="39"/>
      <c r="JSY86" s="39"/>
      <c r="JSZ86" s="39"/>
      <c r="JTA86" s="39"/>
      <c r="JTB86" s="39"/>
      <c r="JTC86" s="39"/>
      <c r="JTD86" s="39"/>
      <c r="JTE86" s="39"/>
      <c r="JTF86" s="39"/>
      <c r="JTG86" s="39"/>
      <c r="JTH86" s="39"/>
      <c r="JTI86" s="39"/>
      <c r="JTJ86" s="39"/>
      <c r="JTK86" s="39"/>
      <c r="JTL86" s="39"/>
      <c r="JTM86" s="39"/>
      <c r="JTN86" s="39"/>
      <c r="JTO86" s="39"/>
      <c r="JTP86" s="39"/>
      <c r="JTQ86" s="39"/>
      <c r="JTR86" s="39"/>
      <c r="JTS86" s="39"/>
      <c r="JTT86" s="39"/>
      <c r="JTU86" s="39"/>
      <c r="JTV86" s="39"/>
      <c r="JTW86" s="39"/>
      <c r="JTX86" s="39"/>
      <c r="JTY86" s="39"/>
      <c r="JTZ86" s="39"/>
      <c r="JUA86" s="39"/>
      <c r="JUB86" s="39"/>
      <c r="JUC86" s="39"/>
      <c r="JUD86" s="39"/>
      <c r="JUE86" s="39"/>
      <c r="JUF86" s="39"/>
      <c r="JUG86" s="39"/>
      <c r="JUH86" s="39"/>
      <c r="JUI86" s="39"/>
      <c r="JUJ86" s="39"/>
      <c r="JUK86" s="39"/>
      <c r="JUL86" s="39"/>
      <c r="JUM86" s="39"/>
      <c r="JUN86" s="39"/>
      <c r="JUO86" s="39"/>
      <c r="JUP86" s="39"/>
      <c r="JUQ86" s="39"/>
      <c r="JUR86" s="39"/>
      <c r="JUS86" s="39"/>
      <c r="JUT86" s="39"/>
      <c r="JUU86" s="39"/>
      <c r="JUV86" s="39"/>
      <c r="JUW86" s="39"/>
      <c r="JUX86" s="39"/>
      <c r="JUY86" s="39"/>
      <c r="JUZ86" s="39"/>
      <c r="JVA86" s="39"/>
      <c r="JVB86" s="39"/>
      <c r="JVC86" s="39"/>
      <c r="JVD86" s="39"/>
      <c r="JVE86" s="39"/>
      <c r="JVF86" s="39"/>
      <c r="JVG86" s="39"/>
      <c r="JVH86" s="39"/>
      <c r="JVI86" s="39"/>
      <c r="JVJ86" s="39"/>
      <c r="JVK86" s="39"/>
      <c r="JVL86" s="39"/>
      <c r="JVM86" s="39"/>
      <c r="JVN86" s="39"/>
      <c r="JVO86" s="39"/>
      <c r="JVP86" s="39"/>
      <c r="JVQ86" s="39"/>
      <c r="JVR86" s="39"/>
      <c r="JVS86" s="39"/>
      <c r="JVT86" s="39"/>
      <c r="JVU86" s="39"/>
      <c r="JVV86" s="39"/>
      <c r="JVW86" s="39"/>
      <c r="JVX86" s="39"/>
      <c r="JVY86" s="39"/>
      <c r="JVZ86" s="39"/>
      <c r="JWA86" s="39"/>
      <c r="JWB86" s="39"/>
      <c r="JWC86" s="39"/>
      <c r="JWD86" s="39"/>
      <c r="JWE86" s="39"/>
      <c r="JWF86" s="39"/>
      <c r="JWG86" s="39"/>
      <c r="JWH86" s="39"/>
      <c r="JWI86" s="39"/>
      <c r="JWJ86" s="39"/>
      <c r="JWK86" s="39"/>
      <c r="JWL86" s="39"/>
      <c r="JWM86" s="39"/>
      <c r="JWN86" s="39"/>
      <c r="JWO86" s="39"/>
      <c r="JWP86" s="39"/>
      <c r="JWQ86" s="39"/>
      <c r="JWR86" s="39"/>
      <c r="JWS86" s="39"/>
      <c r="JWT86" s="39"/>
      <c r="JWU86" s="39"/>
      <c r="JWV86" s="39"/>
      <c r="JWW86" s="39"/>
      <c r="JWX86" s="39"/>
      <c r="JWY86" s="39"/>
      <c r="JWZ86" s="39"/>
      <c r="JXA86" s="39"/>
      <c r="JXB86" s="39"/>
      <c r="JXC86" s="39"/>
      <c r="JXD86" s="39"/>
      <c r="JXE86" s="39"/>
      <c r="JXF86" s="39"/>
      <c r="JXG86" s="39"/>
      <c r="JXH86" s="39"/>
      <c r="JXI86" s="39"/>
      <c r="JXJ86" s="39"/>
      <c r="JXK86" s="39"/>
      <c r="JXL86" s="39"/>
      <c r="JXM86" s="39"/>
      <c r="JXN86" s="39"/>
      <c r="JXO86" s="39"/>
      <c r="JXP86" s="39"/>
      <c r="JXQ86" s="39"/>
      <c r="JXR86" s="39"/>
      <c r="JXS86" s="39"/>
      <c r="JXT86" s="39"/>
      <c r="JXU86" s="39"/>
      <c r="JXV86" s="39"/>
      <c r="JXW86" s="39"/>
      <c r="JXX86" s="39"/>
      <c r="JXY86" s="39"/>
      <c r="JXZ86" s="39"/>
      <c r="JYA86" s="39"/>
      <c r="JYB86" s="39"/>
      <c r="JYC86" s="39"/>
      <c r="JYD86" s="39"/>
      <c r="JYE86" s="39"/>
      <c r="JYF86" s="39"/>
      <c r="JYG86" s="39"/>
      <c r="JYH86" s="39"/>
      <c r="JYI86" s="39"/>
      <c r="JYJ86" s="39"/>
      <c r="JYK86" s="39"/>
      <c r="JYL86" s="39"/>
      <c r="JYM86" s="39"/>
      <c r="JYN86" s="39"/>
      <c r="JYO86" s="39"/>
      <c r="JYP86" s="39"/>
      <c r="JYQ86" s="39"/>
      <c r="JYR86" s="39"/>
      <c r="JYS86" s="39"/>
      <c r="JYT86" s="39"/>
      <c r="JYU86" s="39"/>
      <c r="JYV86" s="39"/>
      <c r="JYW86" s="39"/>
      <c r="JYX86" s="39"/>
      <c r="JYY86" s="39"/>
      <c r="JYZ86" s="39"/>
      <c r="JZA86" s="39"/>
      <c r="JZB86" s="39"/>
      <c r="JZC86" s="39"/>
      <c r="JZD86" s="39"/>
      <c r="JZE86" s="39"/>
      <c r="JZF86" s="39"/>
      <c r="JZG86" s="39"/>
      <c r="JZH86" s="39"/>
      <c r="JZI86" s="39"/>
      <c r="JZJ86" s="39"/>
      <c r="JZK86" s="39"/>
      <c r="JZL86" s="39"/>
      <c r="JZM86" s="39"/>
      <c r="JZN86" s="39"/>
      <c r="JZO86" s="39"/>
      <c r="JZP86" s="39"/>
      <c r="JZQ86" s="39"/>
      <c r="JZR86" s="39"/>
      <c r="JZS86" s="39"/>
      <c r="JZT86" s="39"/>
      <c r="JZU86" s="39"/>
      <c r="JZV86" s="39"/>
      <c r="JZW86" s="39"/>
      <c r="JZX86" s="39"/>
      <c r="JZY86" s="39"/>
      <c r="JZZ86" s="39"/>
      <c r="KAA86" s="39"/>
      <c r="KAB86" s="39"/>
      <c r="KAC86" s="39"/>
      <c r="KAD86" s="39"/>
      <c r="KAE86" s="39"/>
      <c r="KAF86" s="39"/>
      <c r="KAG86" s="39"/>
      <c r="KAH86" s="39"/>
      <c r="KAI86" s="39"/>
      <c r="KAJ86" s="39"/>
      <c r="KAK86" s="39"/>
      <c r="KAL86" s="39"/>
      <c r="KAM86" s="39"/>
      <c r="KAN86" s="39"/>
      <c r="KAO86" s="39"/>
      <c r="KAP86" s="39"/>
      <c r="KAQ86" s="39"/>
      <c r="KAR86" s="39"/>
      <c r="KAS86" s="39"/>
      <c r="KAT86" s="39"/>
      <c r="KAU86" s="39"/>
      <c r="KAV86" s="39"/>
      <c r="KAW86" s="39"/>
      <c r="KAX86" s="39"/>
      <c r="KAY86" s="39"/>
      <c r="KAZ86" s="39"/>
      <c r="KBA86" s="39"/>
      <c r="KBB86" s="39"/>
      <c r="KBC86" s="39"/>
      <c r="KBD86" s="39"/>
      <c r="KBE86" s="39"/>
      <c r="KBF86" s="39"/>
      <c r="KBG86" s="39"/>
      <c r="KBH86" s="39"/>
      <c r="KBI86" s="39"/>
      <c r="KBJ86" s="39"/>
      <c r="KBK86" s="39"/>
      <c r="KBL86" s="39"/>
      <c r="KBM86" s="39"/>
      <c r="KBN86" s="39"/>
      <c r="KBO86" s="39"/>
      <c r="KBP86" s="39"/>
      <c r="KBQ86" s="39"/>
      <c r="KBR86" s="39"/>
      <c r="KBS86" s="39"/>
      <c r="KBT86" s="39"/>
      <c r="KBU86" s="39"/>
      <c r="KBV86" s="39"/>
      <c r="KBW86" s="39"/>
      <c r="KBX86" s="39"/>
      <c r="KBY86" s="39"/>
      <c r="KBZ86" s="39"/>
      <c r="KCA86" s="39"/>
      <c r="KCB86" s="39"/>
      <c r="KCC86" s="39"/>
      <c r="KCD86" s="39"/>
      <c r="KCE86" s="39"/>
      <c r="KCF86" s="39"/>
      <c r="KCG86" s="39"/>
      <c r="KCH86" s="39"/>
      <c r="KCI86" s="39"/>
      <c r="KCJ86" s="39"/>
      <c r="KCK86" s="39"/>
      <c r="KCL86" s="39"/>
      <c r="KCM86" s="39"/>
      <c r="KCN86" s="39"/>
      <c r="KCO86" s="39"/>
      <c r="KCP86" s="39"/>
      <c r="KCQ86" s="39"/>
      <c r="KCR86" s="39"/>
      <c r="KCS86" s="39"/>
      <c r="KCT86" s="39"/>
      <c r="KCU86" s="39"/>
      <c r="KCV86" s="39"/>
      <c r="KCW86" s="39"/>
      <c r="KCX86" s="39"/>
      <c r="KCY86" s="39"/>
      <c r="KCZ86" s="39"/>
      <c r="KDA86" s="39"/>
      <c r="KDB86" s="39"/>
      <c r="KDC86" s="39"/>
      <c r="KDD86" s="39"/>
      <c r="KDE86" s="39"/>
      <c r="KDF86" s="39"/>
      <c r="KDG86" s="39"/>
      <c r="KDH86" s="39"/>
      <c r="KDI86" s="39"/>
      <c r="KDJ86" s="39"/>
      <c r="KDK86" s="39"/>
      <c r="KDL86" s="39"/>
      <c r="KDM86" s="39"/>
      <c r="KDN86" s="39"/>
      <c r="KDO86" s="39"/>
      <c r="KDP86" s="39"/>
      <c r="KDQ86" s="39"/>
      <c r="KDR86" s="39"/>
      <c r="KDS86" s="39"/>
      <c r="KDT86" s="39"/>
      <c r="KDU86" s="39"/>
      <c r="KDV86" s="39"/>
      <c r="KDW86" s="39"/>
      <c r="KDX86" s="39"/>
      <c r="KDY86" s="39"/>
      <c r="KDZ86" s="39"/>
      <c r="KEA86" s="39"/>
      <c r="KEB86" s="39"/>
      <c r="KEC86" s="39"/>
      <c r="KED86" s="39"/>
      <c r="KEE86" s="39"/>
      <c r="KEF86" s="39"/>
      <c r="KEG86" s="39"/>
      <c r="KEH86" s="39"/>
      <c r="KEI86" s="39"/>
      <c r="KEJ86" s="39"/>
      <c r="KEK86" s="39"/>
      <c r="KEL86" s="39"/>
      <c r="KEM86" s="39"/>
      <c r="KEN86" s="39"/>
      <c r="KEO86" s="39"/>
      <c r="KEP86" s="39"/>
      <c r="KEQ86" s="39"/>
      <c r="KER86" s="39"/>
      <c r="KES86" s="39"/>
      <c r="KET86" s="39"/>
      <c r="KEU86" s="39"/>
      <c r="KEV86" s="39"/>
      <c r="KEW86" s="39"/>
      <c r="KEX86" s="39"/>
      <c r="KEY86" s="39"/>
      <c r="KEZ86" s="39"/>
      <c r="KFA86" s="39"/>
      <c r="KFB86" s="39"/>
      <c r="KFC86" s="39"/>
      <c r="KFD86" s="39"/>
      <c r="KFE86" s="39"/>
      <c r="KFF86" s="39"/>
      <c r="KFG86" s="39"/>
      <c r="KFH86" s="39"/>
      <c r="KFI86" s="39"/>
      <c r="KFJ86" s="39"/>
      <c r="KFK86" s="39"/>
      <c r="KFL86" s="39"/>
      <c r="KFM86" s="39"/>
      <c r="KFN86" s="39"/>
      <c r="KFO86" s="39"/>
      <c r="KFP86" s="39"/>
      <c r="KFQ86" s="39"/>
      <c r="KFR86" s="39"/>
      <c r="KFS86" s="39"/>
      <c r="KFT86" s="39"/>
      <c r="KFU86" s="39"/>
      <c r="KFV86" s="39"/>
      <c r="KFW86" s="39"/>
      <c r="KFX86" s="39"/>
      <c r="KFY86" s="39"/>
      <c r="KFZ86" s="39"/>
      <c r="KGA86" s="39"/>
      <c r="KGB86" s="39"/>
      <c r="KGC86" s="39"/>
      <c r="KGD86" s="39"/>
      <c r="KGE86" s="39"/>
      <c r="KGF86" s="39"/>
      <c r="KGG86" s="39"/>
      <c r="KGH86" s="39"/>
      <c r="KGI86" s="39"/>
      <c r="KGJ86" s="39"/>
      <c r="KGK86" s="39"/>
      <c r="KGL86" s="39"/>
      <c r="KGM86" s="39"/>
      <c r="KGN86" s="39"/>
      <c r="KGO86" s="39"/>
      <c r="KGP86" s="39"/>
      <c r="KGQ86" s="39"/>
      <c r="KGR86" s="39"/>
      <c r="KGS86" s="39"/>
      <c r="KGT86" s="39"/>
      <c r="KGU86" s="39"/>
      <c r="KGV86" s="39"/>
      <c r="KGW86" s="39"/>
      <c r="KGX86" s="39"/>
      <c r="KGY86" s="39"/>
      <c r="KGZ86" s="39"/>
      <c r="KHA86" s="39"/>
      <c r="KHB86" s="39"/>
      <c r="KHC86" s="39"/>
      <c r="KHD86" s="39"/>
      <c r="KHE86" s="39"/>
      <c r="KHF86" s="39"/>
      <c r="KHG86" s="39"/>
      <c r="KHH86" s="39"/>
      <c r="KHI86" s="39"/>
      <c r="KHJ86" s="39"/>
      <c r="KHK86" s="39"/>
      <c r="KHL86" s="39"/>
      <c r="KHM86" s="39"/>
      <c r="KHN86" s="39"/>
      <c r="KHO86" s="39"/>
      <c r="KHP86" s="39"/>
      <c r="KHQ86" s="39"/>
      <c r="KHR86" s="39"/>
      <c r="KHS86" s="39"/>
      <c r="KHT86" s="39"/>
      <c r="KHU86" s="39"/>
      <c r="KHV86" s="39"/>
      <c r="KHW86" s="39"/>
      <c r="KHX86" s="39"/>
      <c r="KHY86" s="39"/>
      <c r="KHZ86" s="39"/>
      <c r="KIA86" s="39"/>
      <c r="KIB86" s="39"/>
      <c r="KIC86" s="39"/>
      <c r="KID86" s="39"/>
      <c r="KIE86" s="39"/>
      <c r="KIF86" s="39"/>
      <c r="KIG86" s="39"/>
      <c r="KIH86" s="39"/>
      <c r="KII86" s="39"/>
      <c r="KIJ86" s="39"/>
      <c r="KIK86" s="39"/>
      <c r="KIL86" s="39"/>
      <c r="KIM86" s="39"/>
      <c r="KIN86" s="39"/>
      <c r="KIO86" s="39"/>
      <c r="KIP86" s="39"/>
      <c r="KIQ86" s="39"/>
      <c r="KIR86" s="39"/>
      <c r="KIS86" s="39"/>
      <c r="KIT86" s="39"/>
      <c r="KIU86" s="39"/>
      <c r="KIV86" s="39"/>
      <c r="KIW86" s="39"/>
      <c r="KIX86" s="39"/>
      <c r="KIY86" s="39"/>
      <c r="KIZ86" s="39"/>
      <c r="KJA86" s="39"/>
      <c r="KJB86" s="39"/>
      <c r="KJC86" s="39"/>
      <c r="KJD86" s="39"/>
      <c r="KJE86" s="39"/>
      <c r="KJF86" s="39"/>
      <c r="KJG86" s="39"/>
      <c r="KJH86" s="39"/>
      <c r="KJI86" s="39"/>
      <c r="KJJ86" s="39"/>
      <c r="KJK86" s="39"/>
      <c r="KJL86" s="39"/>
      <c r="KJM86" s="39"/>
      <c r="KJN86" s="39"/>
      <c r="KJO86" s="39"/>
      <c r="KJP86" s="39"/>
      <c r="KJQ86" s="39"/>
      <c r="KJR86" s="39"/>
      <c r="KJS86" s="39"/>
      <c r="KJT86" s="39"/>
      <c r="KJU86" s="39"/>
      <c r="KJV86" s="39"/>
      <c r="KJW86" s="39"/>
      <c r="KJX86" s="39"/>
      <c r="KJY86" s="39"/>
      <c r="KJZ86" s="39"/>
      <c r="KKA86" s="39"/>
      <c r="KKB86" s="39"/>
      <c r="KKC86" s="39"/>
      <c r="KKD86" s="39"/>
      <c r="KKE86" s="39"/>
      <c r="KKF86" s="39"/>
      <c r="KKG86" s="39"/>
      <c r="KKH86" s="39"/>
      <c r="KKI86" s="39"/>
      <c r="KKJ86" s="39"/>
      <c r="KKK86" s="39"/>
      <c r="KKL86" s="39"/>
      <c r="KKM86" s="39"/>
      <c r="KKN86" s="39"/>
      <c r="KKO86" s="39"/>
      <c r="KKP86" s="39"/>
      <c r="KKQ86" s="39"/>
      <c r="KKR86" s="39"/>
      <c r="KKS86" s="39"/>
      <c r="KKT86" s="39"/>
      <c r="KKU86" s="39"/>
      <c r="KKV86" s="39"/>
      <c r="KKW86" s="39"/>
      <c r="KKX86" s="39"/>
      <c r="KKY86" s="39"/>
      <c r="KKZ86" s="39"/>
      <c r="KLA86" s="39"/>
      <c r="KLB86" s="39"/>
      <c r="KLC86" s="39"/>
      <c r="KLD86" s="39"/>
      <c r="KLE86" s="39"/>
      <c r="KLF86" s="39"/>
      <c r="KLG86" s="39"/>
      <c r="KLH86" s="39"/>
      <c r="KLI86" s="39"/>
      <c r="KLJ86" s="39"/>
      <c r="KLK86" s="39"/>
      <c r="KLL86" s="39"/>
      <c r="KLM86" s="39"/>
      <c r="KLN86" s="39"/>
      <c r="KLO86" s="39"/>
      <c r="KLP86" s="39"/>
      <c r="KLQ86" s="39"/>
      <c r="KLR86" s="39"/>
      <c r="KLS86" s="39"/>
      <c r="KLT86" s="39"/>
      <c r="KLU86" s="39"/>
      <c r="KLV86" s="39"/>
      <c r="KLW86" s="39"/>
      <c r="KLX86" s="39"/>
      <c r="KLY86" s="39"/>
      <c r="KLZ86" s="39"/>
      <c r="KMA86" s="39"/>
      <c r="KMB86" s="39"/>
      <c r="KMC86" s="39"/>
      <c r="KMD86" s="39"/>
      <c r="KME86" s="39"/>
      <c r="KMF86" s="39"/>
      <c r="KMG86" s="39"/>
      <c r="KMH86" s="39"/>
      <c r="KMI86" s="39"/>
      <c r="KMJ86" s="39"/>
      <c r="KMK86" s="39"/>
      <c r="KML86" s="39"/>
      <c r="KMM86" s="39"/>
      <c r="KMN86" s="39"/>
      <c r="KMO86" s="39"/>
      <c r="KMP86" s="39"/>
      <c r="KMQ86" s="39"/>
      <c r="KMR86" s="39"/>
      <c r="KMS86" s="39"/>
      <c r="KMT86" s="39"/>
      <c r="KMU86" s="39"/>
      <c r="KMV86" s="39"/>
      <c r="KMW86" s="39"/>
      <c r="KMX86" s="39"/>
      <c r="KMY86" s="39"/>
      <c r="KMZ86" s="39"/>
      <c r="KNA86" s="39"/>
      <c r="KNB86" s="39"/>
      <c r="KNC86" s="39"/>
      <c r="KND86" s="39"/>
      <c r="KNE86" s="39"/>
      <c r="KNF86" s="39"/>
      <c r="KNG86" s="39"/>
      <c r="KNH86" s="39"/>
      <c r="KNI86" s="39"/>
      <c r="KNJ86" s="39"/>
      <c r="KNK86" s="39"/>
      <c r="KNL86" s="39"/>
      <c r="KNM86" s="39"/>
      <c r="KNN86" s="39"/>
      <c r="KNO86" s="39"/>
      <c r="KNP86" s="39"/>
      <c r="KNQ86" s="39"/>
      <c r="KNR86" s="39"/>
      <c r="KNS86" s="39"/>
      <c r="KNT86" s="39"/>
      <c r="KNU86" s="39"/>
      <c r="KNV86" s="39"/>
      <c r="KNW86" s="39"/>
      <c r="KNX86" s="39"/>
      <c r="KNY86" s="39"/>
      <c r="KNZ86" s="39"/>
      <c r="KOA86" s="39"/>
      <c r="KOB86" s="39"/>
      <c r="KOC86" s="39"/>
      <c r="KOD86" s="39"/>
      <c r="KOE86" s="39"/>
      <c r="KOF86" s="39"/>
      <c r="KOG86" s="39"/>
      <c r="KOH86" s="39"/>
      <c r="KOI86" s="39"/>
      <c r="KOJ86" s="39"/>
      <c r="KOK86" s="39"/>
      <c r="KOL86" s="39"/>
      <c r="KOM86" s="39"/>
      <c r="KON86" s="39"/>
      <c r="KOO86" s="39"/>
      <c r="KOP86" s="39"/>
      <c r="KOQ86" s="39"/>
      <c r="KOR86" s="39"/>
      <c r="KOS86" s="39"/>
      <c r="KOT86" s="39"/>
      <c r="KOU86" s="39"/>
      <c r="KOV86" s="39"/>
      <c r="KOW86" s="39"/>
      <c r="KOX86" s="39"/>
      <c r="KOY86" s="39"/>
      <c r="KOZ86" s="39"/>
      <c r="KPA86" s="39"/>
      <c r="KPB86" s="39"/>
      <c r="KPC86" s="39"/>
      <c r="KPD86" s="39"/>
      <c r="KPE86" s="39"/>
      <c r="KPF86" s="39"/>
      <c r="KPG86" s="39"/>
      <c r="KPH86" s="39"/>
      <c r="KPI86" s="39"/>
      <c r="KPJ86" s="39"/>
      <c r="KPK86" s="39"/>
      <c r="KPL86" s="39"/>
      <c r="KPM86" s="39"/>
      <c r="KPN86" s="39"/>
      <c r="KPO86" s="39"/>
      <c r="KPP86" s="39"/>
      <c r="KPQ86" s="39"/>
      <c r="KPR86" s="39"/>
      <c r="KPS86" s="39"/>
      <c r="KPT86" s="39"/>
      <c r="KPU86" s="39"/>
      <c r="KPV86" s="39"/>
      <c r="KPW86" s="39"/>
      <c r="KPX86" s="39"/>
      <c r="KPY86" s="39"/>
      <c r="KPZ86" s="39"/>
      <c r="KQA86" s="39"/>
      <c r="KQB86" s="39"/>
      <c r="KQC86" s="39"/>
      <c r="KQD86" s="39"/>
      <c r="KQE86" s="39"/>
      <c r="KQF86" s="39"/>
      <c r="KQG86" s="39"/>
      <c r="KQH86" s="39"/>
      <c r="KQI86" s="39"/>
      <c r="KQJ86" s="39"/>
      <c r="KQK86" s="39"/>
      <c r="KQL86" s="39"/>
      <c r="KQM86" s="39"/>
      <c r="KQN86" s="39"/>
      <c r="KQO86" s="39"/>
      <c r="KQP86" s="39"/>
      <c r="KQQ86" s="39"/>
      <c r="KQR86" s="39"/>
      <c r="KQS86" s="39"/>
      <c r="KQT86" s="39"/>
      <c r="KQU86" s="39"/>
      <c r="KQV86" s="39"/>
      <c r="KQW86" s="39"/>
      <c r="KQX86" s="39"/>
      <c r="KQY86" s="39"/>
      <c r="KQZ86" s="39"/>
      <c r="KRA86" s="39"/>
      <c r="KRB86" s="39"/>
      <c r="KRC86" s="39"/>
      <c r="KRD86" s="39"/>
      <c r="KRE86" s="39"/>
      <c r="KRF86" s="39"/>
      <c r="KRG86" s="39"/>
      <c r="KRH86" s="39"/>
      <c r="KRI86" s="39"/>
      <c r="KRJ86" s="39"/>
      <c r="KRK86" s="39"/>
      <c r="KRL86" s="39"/>
      <c r="KRM86" s="39"/>
      <c r="KRN86" s="39"/>
      <c r="KRO86" s="39"/>
      <c r="KRP86" s="39"/>
      <c r="KRQ86" s="39"/>
      <c r="KRR86" s="39"/>
      <c r="KRS86" s="39"/>
      <c r="KRT86" s="39"/>
      <c r="KRU86" s="39"/>
      <c r="KRV86" s="39"/>
      <c r="KRW86" s="39"/>
      <c r="KRX86" s="39"/>
      <c r="KRY86" s="39"/>
      <c r="KRZ86" s="39"/>
      <c r="KSA86" s="39"/>
      <c r="KSB86" s="39"/>
      <c r="KSC86" s="39"/>
      <c r="KSD86" s="39"/>
      <c r="KSE86" s="39"/>
      <c r="KSF86" s="39"/>
      <c r="KSG86" s="39"/>
      <c r="KSH86" s="39"/>
      <c r="KSI86" s="39"/>
      <c r="KSJ86" s="39"/>
      <c r="KSK86" s="39"/>
      <c r="KSL86" s="39"/>
      <c r="KSM86" s="39"/>
      <c r="KSN86" s="39"/>
      <c r="KSO86" s="39"/>
      <c r="KSP86" s="39"/>
      <c r="KSQ86" s="39"/>
      <c r="KSR86" s="39"/>
      <c r="KSS86" s="39"/>
      <c r="KST86" s="39"/>
      <c r="KSU86" s="39"/>
      <c r="KSV86" s="39"/>
      <c r="KSW86" s="39"/>
      <c r="KSX86" s="39"/>
      <c r="KSY86" s="39"/>
      <c r="KSZ86" s="39"/>
      <c r="KTA86" s="39"/>
      <c r="KTB86" s="39"/>
      <c r="KTC86" s="39"/>
      <c r="KTD86" s="39"/>
      <c r="KTE86" s="39"/>
      <c r="KTF86" s="39"/>
      <c r="KTG86" s="39"/>
      <c r="KTH86" s="39"/>
      <c r="KTI86" s="39"/>
      <c r="KTJ86" s="39"/>
      <c r="KTK86" s="39"/>
      <c r="KTL86" s="39"/>
      <c r="KTM86" s="39"/>
      <c r="KTN86" s="39"/>
      <c r="KTO86" s="39"/>
      <c r="KTP86" s="39"/>
      <c r="KTQ86" s="39"/>
      <c r="KTR86" s="39"/>
      <c r="KTS86" s="39"/>
      <c r="KTT86" s="39"/>
      <c r="KTU86" s="39"/>
      <c r="KTV86" s="39"/>
      <c r="KTW86" s="39"/>
      <c r="KTX86" s="39"/>
      <c r="KTY86" s="39"/>
      <c r="KTZ86" s="39"/>
      <c r="KUA86" s="39"/>
      <c r="KUB86" s="39"/>
      <c r="KUC86" s="39"/>
      <c r="KUD86" s="39"/>
      <c r="KUE86" s="39"/>
      <c r="KUF86" s="39"/>
      <c r="KUG86" s="39"/>
      <c r="KUH86" s="39"/>
      <c r="KUI86" s="39"/>
      <c r="KUJ86" s="39"/>
      <c r="KUK86" s="39"/>
      <c r="KUL86" s="39"/>
      <c r="KUM86" s="39"/>
      <c r="KUN86" s="39"/>
      <c r="KUO86" s="39"/>
      <c r="KUP86" s="39"/>
      <c r="KUQ86" s="39"/>
      <c r="KUR86" s="39"/>
      <c r="KUS86" s="39"/>
      <c r="KUT86" s="39"/>
      <c r="KUU86" s="39"/>
      <c r="KUV86" s="39"/>
      <c r="KUW86" s="39"/>
      <c r="KUX86" s="39"/>
      <c r="KUY86" s="39"/>
      <c r="KUZ86" s="39"/>
      <c r="KVA86" s="39"/>
      <c r="KVB86" s="39"/>
      <c r="KVC86" s="39"/>
      <c r="KVD86" s="39"/>
      <c r="KVE86" s="39"/>
      <c r="KVF86" s="39"/>
      <c r="KVG86" s="39"/>
      <c r="KVH86" s="39"/>
      <c r="KVI86" s="39"/>
      <c r="KVJ86" s="39"/>
      <c r="KVK86" s="39"/>
      <c r="KVL86" s="39"/>
      <c r="KVM86" s="39"/>
      <c r="KVN86" s="39"/>
      <c r="KVO86" s="39"/>
      <c r="KVP86" s="39"/>
      <c r="KVQ86" s="39"/>
      <c r="KVR86" s="39"/>
      <c r="KVS86" s="39"/>
      <c r="KVT86" s="39"/>
      <c r="KVU86" s="39"/>
      <c r="KVV86" s="39"/>
      <c r="KVW86" s="39"/>
      <c r="KVX86" s="39"/>
      <c r="KVY86" s="39"/>
      <c r="KVZ86" s="39"/>
      <c r="KWA86" s="39"/>
      <c r="KWB86" s="39"/>
      <c r="KWC86" s="39"/>
      <c r="KWD86" s="39"/>
      <c r="KWE86" s="39"/>
      <c r="KWF86" s="39"/>
      <c r="KWG86" s="39"/>
      <c r="KWH86" s="39"/>
      <c r="KWI86" s="39"/>
      <c r="KWJ86" s="39"/>
      <c r="KWK86" s="39"/>
      <c r="KWL86" s="39"/>
      <c r="KWM86" s="39"/>
      <c r="KWN86" s="39"/>
      <c r="KWO86" s="39"/>
      <c r="KWP86" s="39"/>
      <c r="KWQ86" s="39"/>
      <c r="KWR86" s="39"/>
      <c r="KWS86" s="39"/>
      <c r="KWT86" s="39"/>
      <c r="KWU86" s="39"/>
      <c r="KWV86" s="39"/>
      <c r="KWW86" s="39"/>
      <c r="KWX86" s="39"/>
      <c r="KWY86" s="39"/>
      <c r="KWZ86" s="39"/>
      <c r="KXA86" s="39"/>
      <c r="KXB86" s="39"/>
      <c r="KXC86" s="39"/>
      <c r="KXD86" s="39"/>
      <c r="KXE86" s="39"/>
      <c r="KXF86" s="39"/>
      <c r="KXG86" s="39"/>
      <c r="KXH86" s="39"/>
      <c r="KXI86" s="39"/>
      <c r="KXJ86" s="39"/>
      <c r="KXK86" s="39"/>
      <c r="KXL86" s="39"/>
      <c r="KXM86" s="39"/>
      <c r="KXN86" s="39"/>
      <c r="KXO86" s="39"/>
      <c r="KXP86" s="39"/>
      <c r="KXQ86" s="39"/>
      <c r="KXR86" s="39"/>
      <c r="KXS86" s="39"/>
      <c r="KXT86" s="39"/>
      <c r="KXU86" s="39"/>
      <c r="KXV86" s="39"/>
      <c r="KXW86" s="39"/>
      <c r="KXX86" s="39"/>
      <c r="KXY86" s="39"/>
      <c r="KXZ86" s="39"/>
      <c r="KYA86" s="39"/>
      <c r="KYB86" s="39"/>
      <c r="KYC86" s="39"/>
      <c r="KYD86" s="39"/>
      <c r="KYE86" s="39"/>
      <c r="KYF86" s="39"/>
      <c r="KYG86" s="39"/>
      <c r="KYH86" s="39"/>
      <c r="KYI86" s="39"/>
      <c r="KYJ86" s="39"/>
      <c r="KYK86" s="39"/>
      <c r="KYL86" s="39"/>
      <c r="KYM86" s="39"/>
      <c r="KYN86" s="39"/>
      <c r="KYO86" s="39"/>
      <c r="KYP86" s="39"/>
      <c r="KYQ86" s="39"/>
      <c r="KYR86" s="39"/>
      <c r="KYS86" s="39"/>
      <c r="KYT86" s="39"/>
      <c r="KYU86" s="39"/>
      <c r="KYV86" s="39"/>
      <c r="KYW86" s="39"/>
      <c r="KYX86" s="39"/>
      <c r="KYY86" s="39"/>
      <c r="KYZ86" s="39"/>
      <c r="KZA86" s="39"/>
      <c r="KZB86" s="39"/>
      <c r="KZC86" s="39"/>
      <c r="KZD86" s="39"/>
      <c r="KZE86" s="39"/>
      <c r="KZF86" s="39"/>
      <c r="KZG86" s="39"/>
      <c r="KZH86" s="39"/>
      <c r="KZI86" s="39"/>
      <c r="KZJ86" s="39"/>
      <c r="KZK86" s="39"/>
      <c r="KZL86" s="39"/>
      <c r="KZM86" s="39"/>
      <c r="KZN86" s="39"/>
      <c r="KZO86" s="39"/>
      <c r="KZP86" s="39"/>
      <c r="KZQ86" s="39"/>
      <c r="KZR86" s="39"/>
      <c r="KZS86" s="39"/>
      <c r="KZT86" s="39"/>
      <c r="KZU86" s="39"/>
      <c r="KZV86" s="39"/>
      <c r="KZW86" s="39"/>
      <c r="KZX86" s="39"/>
      <c r="KZY86" s="39"/>
      <c r="KZZ86" s="39"/>
      <c r="LAA86" s="39"/>
      <c r="LAB86" s="39"/>
      <c r="LAC86" s="39"/>
      <c r="LAD86" s="39"/>
      <c r="LAE86" s="39"/>
      <c r="LAF86" s="39"/>
      <c r="LAG86" s="39"/>
      <c r="LAH86" s="39"/>
      <c r="LAI86" s="39"/>
      <c r="LAJ86" s="39"/>
      <c r="LAK86" s="39"/>
      <c r="LAL86" s="39"/>
      <c r="LAM86" s="39"/>
      <c r="LAN86" s="39"/>
      <c r="LAO86" s="39"/>
      <c r="LAP86" s="39"/>
      <c r="LAQ86" s="39"/>
      <c r="LAR86" s="39"/>
      <c r="LAS86" s="39"/>
      <c r="LAT86" s="39"/>
      <c r="LAU86" s="39"/>
      <c r="LAV86" s="39"/>
      <c r="LAW86" s="39"/>
      <c r="LAX86" s="39"/>
      <c r="LAY86" s="39"/>
      <c r="LAZ86" s="39"/>
      <c r="LBA86" s="39"/>
      <c r="LBB86" s="39"/>
      <c r="LBC86" s="39"/>
      <c r="LBD86" s="39"/>
      <c r="LBE86" s="39"/>
      <c r="LBF86" s="39"/>
      <c r="LBG86" s="39"/>
      <c r="LBH86" s="39"/>
      <c r="LBI86" s="39"/>
      <c r="LBJ86" s="39"/>
      <c r="LBK86" s="39"/>
      <c r="LBL86" s="39"/>
      <c r="LBM86" s="39"/>
      <c r="LBN86" s="39"/>
      <c r="LBO86" s="39"/>
      <c r="LBP86" s="39"/>
      <c r="LBQ86" s="39"/>
      <c r="LBR86" s="39"/>
      <c r="LBS86" s="39"/>
      <c r="LBT86" s="39"/>
      <c r="LBU86" s="39"/>
      <c r="LBV86" s="39"/>
      <c r="LBW86" s="39"/>
      <c r="LBX86" s="39"/>
      <c r="LBY86" s="39"/>
      <c r="LBZ86" s="39"/>
      <c r="LCA86" s="39"/>
      <c r="LCB86" s="39"/>
      <c r="LCC86" s="39"/>
      <c r="LCD86" s="39"/>
      <c r="LCE86" s="39"/>
      <c r="LCF86" s="39"/>
      <c r="LCG86" s="39"/>
      <c r="LCH86" s="39"/>
      <c r="LCI86" s="39"/>
      <c r="LCJ86" s="39"/>
      <c r="LCK86" s="39"/>
      <c r="LCL86" s="39"/>
      <c r="LCM86" s="39"/>
      <c r="LCN86" s="39"/>
      <c r="LCO86" s="39"/>
      <c r="LCP86" s="39"/>
      <c r="LCQ86" s="39"/>
      <c r="LCR86" s="39"/>
      <c r="LCS86" s="39"/>
      <c r="LCT86" s="39"/>
      <c r="LCU86" s="39"/>
      <c r="LCV86" s="39"/>
      <c r="LCW86" s="39"/>
      <c r="LCX86" s="39"/>
      <c r="LCY86" s="39"/>
      <c r="LCZ86" s="39"/>
      <c r="LDA86" s="39"/>
      <c r="LDB86" s="39"/>
      <c r="LDC86" s="39"/>
      <c r="LDD86" s="39"/>
      <c r="LDE86" s="39"/>
      <c r="LDF86" s="39"/>
      <c r="LDG86" s="39"/>
      <c r="LDH86" s="39"/>
      <c r="LDI86" s="39"/>
      <c r="LDJ86" s="39"/>
      <c r="LDK86" s="39"/>
      <c r="LDL86" s="39"/>
      <c r="LDM86" s="39"/>
      <c r="LDN86" s="39"/>
      <c r="LDO86" s="39"/>
      <c r="LDP86" s="39"/>
      <c r="LDQ86" s="39"/>
      <c r="LDR86" s="39"/>
      <c r="LDS86" s="39"/>
      <c r="LDT86" s="39"/>
      <c r="LDU86" s="39"/>
      <c r="LDV86" s="39"/>
      <c r="LDW86" s="39"/>
      <c r="LDX86" s="39"/>
      <c r="LDY86" s="39"/>
      <c r="LDZ86" s="39"/>
      <c r="LEA86" s="39"/>
      <c r="LEB86" s="39"/>
      <c r="LEC86" s="39"/>
      <c r="LED86" s="39"/>
      <c r="LEE86" s="39"/>
      <c r="LEF86" s="39"/>
      <c r="LEG86" s="39"/>
      <c r="LEH86" s="39"/>
      <c r="LEI86" s="39"/>
      <c r="LEJ86" s="39"/>
      <c r="LEK86" s="39"/>
      <c r="LEL86" s="39"/>
      <c r="LEM86" s="39"/>
      <c r="LEN86" s="39"/>
      <c r="LEO86" s="39"/>
      <c r="LEP86" s="39"/>
      <c r="LEQ86" s="39"/>
      <c r="LER86" s="39"/>
      <c r="LES86" s="39"/>
      <c r="LET86" s="39"/>
      <c r="LEU86" s="39"/>
      <c r="LEV86" s="39"/>
      <c r="LEW86" s="39"/>
      <c r="LEX86" s="39"/>
      <c r="LEY86" s="39"/>
      <c r="LEZ86" s="39"/>
      <c r="LFA86" s="39"/>
      <c r="LFB86" s="39"/>
      <c r="LFC86" s="39"/>
      <c r="LFD86" s="39"/>
      <c r="LFE86" s="39"/>
      <c r="LFF86" s="39"/>
      <c r="LFG86" s="39"/>
      <c r="LFH86" s="39"/>
      <c r="LFI86" s="39"/>
      <c r="LFJ86" s="39"/>
      <c r="LFK86" s="39"/>
      <c r="LFL86" s="39"/>
      <c r="LFM86" s="39"/>
      <c r="LFN86" s="39"/>
      <c r="LFO86" s="39"/>
      <c r="LFP86" s="39"/>
      <c r="LFQ86" s="39"/>
      <c r="LFR86" s="39"/>
      <c r="LFS86" s="39"/>
      <c r="LFT86" s="39"/>
      <c r="LFU86" s="39"/>
      <c r="LFV86" s="39"/>
      <c r="LFW86" s="39"/>
      <c r="LFX86" s="39"/>
      <c r="LFY86" s="39"/>
      <c r="LFZ86" s="39"/>
      <c r="LGA86" s="39"/>
      <c r="LGB86" s="39"/>
      <c r="LGC86" s="39"/>
      <c r="LGD86" s="39"/>
      <c r="LGE86" s="39"/>
      <c r="LGF86" s="39"/>
      <c r="LGG86" s="39"/>
      <c r="LGH86" s="39"/>
      <c r="LGI86" s="39"/>
      <c r="LGJ86" s="39"/>
      <c r="LGK86" s="39"/>
      <c r="LGL86" s="39"/>
      <c r="LGM86" s="39"/>
      <c r="LGN86" s="39"/>
      <c r="LGO86" s="39"/>
      <c r="LGP86" s="39"/>
      <c r="LGQ86" s="39"/>
      <c r="LGR86" s="39"/>
      <c r="LGS86" s="39"/>
      <c r="LGT86" s="39"/>
      <c r="LGU86" s="39"/>
      <c r="LGV86" s="39"/>
      <c r="LGW86" s="39"/>
      <c r="LGX86" s="39"/>
      <c r="LGY86" s="39"/>
      <c r="LGZ86" s="39"/>
      <c r="LHA86" s="39"/>
      <c r="LHB86" s="39"/>
      <c r="LHC86" s="39"/>
      <c r="LHD86" s="39"/>
      <c r="LHE86" s="39"/>
      <c r="LHF86" s="39"/>
      <c r="LHG86" s="39"/>
      <c r="LHH86" s="39"/>
      <c r="LHI86" s="39"/>
      <c r="LHJ86" s="39"/>
      <c r="LHK86" s="39"/>
      <c r="LHL86" s="39"/>
      <c r="LHM86" s="39"/>
      <c r="LHN86" s="39"/>
      <c r="LHO86" s="39"/>
      <c r="LHP86" s="39"/>
      <c r="LHQ86" s="39"/>
      <c r="LHR86" s="39"/>
      <c r="LHS86" s="39"/>
      <c r="LHT86" s="39"/>
      <c r="LHU86" s="39"/>
      <c r="LHV86" s="39"/>
      <c r="LHW86" s="39"/>
      <c r="LHX86" s="39"/>
      <c r="LHY86" s="39"/>
      <c r="LHZ86" s="39"/>
      <c r="LIA86" s="39"/>
      <c r="LIB86" s="39"/>
      <c r="LIC86" s="39"/>
      <c r="LID86" s="39"/>
      <c r="LIE86" s="39"/>
      <c r="LIF86" s="39"/>
      <c r="LIG86" s="39"/>
      <c r="LIH86" s="39"/>
      <c r="LII86" s="39"/>
      <c r="LIJ86" s="39"/>
      <c r="LIK86" s="39"/>
      <c r="LIL86" s="39"/>
      <c r="LIM86" s="39"/>
      <c r="LIN86" s="39"/>
      <c r="LIO86" s="39"/>
      <c r="LIP86" s="39"/>
      <c r="LIQ86" s="39"/>
      <c r="LIR86" s="39"/>
      <c r="LIS86" s="39"/>
      <c r="LIT86" s="39"/>
      <c r="LIU86" s="39"/>
      <c r="LIV86" s="39"/>
      <c r="LIW86" s="39"/>
      <c r="LIX86" s="39"/>
      <c r="LIY86" s="39"/>
      <c r="LIZ86" s="39"/>
      <c r="LJA86" s="39"/>
      <c r="LJB86" s="39"/>
      <c r="LJC86" s="39"/>
      <c r="LJD86" s="39"/>
      <c r="LJE86" s="39"/>
      <c r="LJF86" s="39"/>
      <c r="LJG86" s="39"/>
      <c r="LJH86" s="39"/>
      <c r="LJI86" s="39"/>
      <c r="LJJ86" s="39"/>
      <c r="LJK86" s="39"/>
      <c r="LJL86" s="39"/>
      <c r="LJM86" s="39"/>
      <c r="LJN86" s="39"/>
      <c r="LJO86" s="39"/>
      <c r="LJP86" s="39"/>
      <c r="LJQ86" s="39"/>
      <c r="LJR86" s="39"/>
      <c r="LJS86" s="39"/>
      <c r="LJT86" s="39"/>
      <c r="LJU86" s="39"/>
      <c r="LJV86" s="39"/>
      <c r="LJW86" s="39"/>
      <c r="LJX86" s="39"/>
      <c r="LJY86" s="39"/>
      <c r="LJZ86" s="39"/>
      <c r="LKA86" s="39"/>
      <c r="LKB86" s="39"/>
      <c r="LKC86" s="39"/>
      <c r="LKD86" s="39"/>
      <c r="LKE86" s="39"/>
      <c r="LKF86" s="39"/>
      <c r="LKG86" s="39"/>
      <c r="LKH86" s="39"/>
      <c r="LKI86" s="39"/>
      <c r="LKJ86" s="39"/>
      <c r="LKK86" s="39"/>
      <c r="LKL86" s="39"/>
      <c r="LKM86" s="39"/>
      <c r="LKN86" s="39"/>
      <c r="LKO86" s="39"/>
      <c r="LKP86" s="39"/>
      <c r="LKQ86" s="39"/>
      <c r="LKR86" s="39"/>
      <c r="LKS86" s="39"/>
      <c r="LKT86" s="39"/>
      <c r="LKU86" s="39"/>
      <c r="LKV86" s="39"/>
      <c r="LKW86" s="39"/>
      <c r="LKX86" s="39"/>
      <c r="LKY86" s="39"/>
      <c r="LKZ86" s="39"/>
      <c r="LLA86" s="39"/>
      <c r="LLB86" s="39"/>
      <c r="LLC86" s="39"/>
      <c r="LLD86" s="39"/>
      <c r="LLE86" s="39"/>
      <c r="LLF86" s="39"/>
      <c r="LLG86" s="39"/>
      <c r="LLH86" s="39"/>
      <c r="LLI86" s="39"/>
      <c r="LLJ86" s="39"/>
      <c r="LLK86" s="39"/>
      <c r="LLL86" s="39"/>
      <c r="LLM86" s="39"/>
      <c r="LLN86" s="39"/>
      <c r="LLO86" s="39"/>
      <c r="LLP86" s="39"/>
      <c r="LLQ86" s="39"/>
      <c r="LLR86" s="39"/>
      <c r="LLS86" s="39"/>
      <c r="LLT86" s="39"/>
      <c r="LLU86" s="39"/>
      <c r="LLV86" s="39"/>
      <c r="LLW86" s="39"/>
      <c r="LLX86" s="39"/>
      <c r="LLY86" s="39"/>
      <c r="LLZ86" s="39"/>
      <c r="LMA86" s="39"/>
      <c r="LMB86" s="39"/>
      <c r="LMC86" s="39"/>
      <c r="LMD86" s="39"/>
      <c r="LME86" s="39"/>
      <c r="LMF86" s="39"/>
      <c r="LMG86" s="39"/>
      <c r="LMH86" s="39"/>
      <c r="LMI86" s="39"/>
      <c r="LMJ86" s="39"/>
      <c r="LMK86" s="39"/>
      <c r="LML86" s="39"/>
      <c r="LMM86" s="39"/>
      <c r="LMN86" s="39"/>
      <c r="LMO86" s="39"/>
      <c r="LMP86" s="39"/>
      <c r="LMQ86" s="39"/>
      <c r="LMR86" s="39"/>
      <c r="LMS86" s="39"/>
      <c r="LMT86" s="39"/>
      <c r="LMU86" s="39"/>
      <c r="LMV86" s="39"/>
      <c r="LMW86" s="39"/>
      <c r="LMX86" s="39"/>
      <c r="LMY86" s="39"/>
      <c r="LMZ86" s="39"/>
      <c r="LNA86" s="39"/>
      <c r="LNB86" s="39"/>
      <c r="LNC86" s="39"/>
      <c r="LND86" s="39"/>
      <c r="LNE86" s="39"/>
      <c r="LNF86" s="39"/>
      <c r="LNG86" s="39"/>
      <c r="LNH86" s="39"/>
      <c r="LNI86" s="39"/>
      <c r="LNJ86" s="39"/>
      <c r="LNK86" s="39"/>
      <c r="LNL86" s="39"/>
      <c r="LNM86" s="39"/>
      <c r="LNN86" s="39"/>
      <c r="LNO86" s="39"/>
      <c r="LNP86" s="39"/>
      <c r="LNQ86" s="39"/>
      <c r="LNR86" s="39"/>
      <c r="LNS86" s="39"/>
      <c r="LNT86" s="39"/>
      <c r="LNU86" s="39"/>
      <c r="LNV86" s="39"/>
      <c r="LNW86" s="39"/>
      <c r="LNX86" s="39"/>
      <c r="LNY86" s="39"/>
      <c r="LNZ86" s="39"/>
      <c r="LOA86" s="39"/>
      <c r="LOB86" s="39"/>
      <c r="LOC86" s="39"/>
      <c r="LOD86" s="39"/>
      <c r="LOE86" s="39"/>
      <c r="LOF86" s="39"/>
      <c r="LOG86" s="39"/>
      <c r="LOH86" s="39"/>
      <c r="LOI86" s="39"/>
      <c r="LOJ86" s="39"/>
      <c r="LOK86" s="39"/>
      <c r="LOL86" s="39"/>
      <c r="LOM86" s="39"/>
      <c r="LON86" s="39"/>
      <c r="LOO86" s="39"/>
      <c r="LOP86" s="39"/>
      <c r="LOQ86" s="39"/>
      <c r="LOR86" s="39"/>
      <c r="LOS86" s="39"/>
      <c r="LOT86" s="39"/>
      <c r="LOU86" s="39"/>
      <c r="LOV86" s="39"/>
      <c r="LOW86" s="39"/>
      <c r="LOX86" s="39"/>
      <c r="LOY86" s="39"/>
      <c r="LOZ86" s="39"/>
      <c r="LPA86" s="39"/>
      <c r="LPB86" s="39"/>
      <c r="LPC86" s="39"/>
      <c r="LPD86" s="39"/>
      <c r="LPE86" s="39"/>
      <c r="LPF86" s="39"/>
      <c r="LPG86" s="39"/>
      <c r="LPH86" s="39"/>
      <c r="LPI86" s="39"/>
      <c r="LPJ86" s="39"/>
      <c r="LPK86" s="39"/>
      <c r="LPL86" s="39"/>
      <c r="LPM86" s="39"/>
      <c r="LPN86" s="39"/>
      <c r="LPO86" s="39"/>
      <c r="LPP86" s="39"/>
      <c r="LPQ86" s="39"/>
      <c r="LPR86" s="39"/>
      <c r="LPS86" s="39"/>
      <c r="LPT86" s="39"/>
      <c r="LPU86" s="39"/>
      <c r="LPV86" s="39"/>
      <c r="LPW86" s="39"/>
      <c r="LPX86" s="39"/>
      <c r="LPY86" s="39"/>
      <c r="LPZ86" s="39"/>
      <c r="LQA86" s="39"/>
      <c r="LQB86" s="39"/>
      <c r="LQC86" s="39"/>
      <c r="LQD86" s="39"/>
      <c r="LQE86" s="39"/>
      <c r="LQF86" s="39"/>
      <c r="LQG86" s="39"/>
      <c r="LQH86" s="39"/>
      <c r="LQI86" s="39"/>
      <c r="LQJ86" s="39"/>
      <c r="LQK86" s="39"/>
      <c r="LQL86" s="39"/>
      <c r="LQM86" s="39"/>
      <c r="LQN86" s="39"/>
      <c r="LQO86" s="39"/>
      <c r="LQP86" s="39"/>
      <c r="LQQ86" s="39"/>
      <c r="LQR86" s="39"/>
      <c r="LQS86" s="39"/>
      <c r="LQT86" s="39"/>
      <c r="LQU86" s="39"/>
      <c r="LQV86" s="39"/>
      <c r="LQW86" s="39"/>
      <c r="LQX86" s="39"/>
      <c r="LQY86" s="39"/>
      <c r="LQZ86" s="39"/>
      <c r="LRA86" s="39"/>
      <c r="LRB86" s="39"/>
      <c r="LRC86" s="39"/>
      <c r="LRD86" s="39"/>
      <c r="LRE86" s="39"/>
      <c r="LRF86" s="39"/>
      <c r="LRG86" s="39"/>
      <c r="LRH86" s="39"/>
      <c r="LRI86" s="39"/>
      <c r="LRJ86" s="39"/>
      <c r="LRK86" s="39"/>
      <c r="LRL86" s="39"/>
      <c r="LRM86" s="39"/>
      <c r="LRN86" s="39"/>
      <c r="LRO86" s="39"/>
      <c r="LRP86" s="39"/>
      <c r="LRQ86" s="39"/>
      <c r="LRR86" s="39"/>
      <c r="LRS86" s="39"/>
      <c r="LRT86" s="39"/>
      <c r="LRU86" s="39"/>
      <c r="LRV86" s="39"/>
      <c r="LRW86" s="39"/>
      <c r="LRX86" s="39"/>
      <c r="LRY86" s="39"/>
      <c r="LRZ86" s="39"/>
      <c r="LSA86" s="39"/>
      <c r="LSB86" s="39"/>
      <c r="LSC86" s="39"/>
      <c r="LSD86" s="39"/>
      <c r="LSE86" s="39"/>
      <c r="LSF86" s="39"/>
      <c r="LSG86" s="39"/>
      <c r="LSH86" s="39"/>
      <c r="LSI86" s="39"/>
      <c r="LSJ86" s="39"/>
      <c r="LSK86" s="39"/>
      <c r="LSL86" s="39"/>
      <c r="LSM86" s="39"/>
      <c r="LSN86" s="39"/>
      <c r="LSO86" s="39"/>
      <c r="LSP86" s="39"/>
      <c r="LSQ86" s="39"/>
      <c r="LSR86" s="39"/>
      <c r="LSS86" s="39"/>
      <c r="LST86" s="39"/>
      <c r="LSU86" s="39"/>
      <c r="LSV86" s="39"/>
      <c r="LSW86" s="39"/>
      <c r="LSX86" s="39"/>
      <c r="LSY86" s="39"/>
      <c r="LSZ86" s="39"/>
      <c r="LTA86" s="39"/>
      <c r="LTB86" s="39"/>
      <c r="LTC86" s="39"/>
      <c r="LTD86" s="39"/>
      <c r="LTE86" s="39"/>
      <c r="LTF86" s="39"/>
      <c r="LTG86" s="39"/>
      <c r="LTH86" s="39"/>
      <c r="LTI86" s="39"/>
      <c r="LTJ86" s="39"/>
      <c r="LTK86" s="39"/>
      <c r="LTL86" s="39"/>
      <c r="LTM86" s="39"/>
      <c r="LTN86" s="39"/>
      <c r="LTO86" s="39"/>
      <c r="LTP86" s="39"/>
      <c r="LTQ86" s="39"/>
      <c r="LTR86" s="39"/>
      <c r="LTS86" s="39"/>
      <c r="LTT86" s="39"/>
      <c r="LTU86" s="39"/>
      <c r="LTV86" s="39"/>
      <c r="LTW86" s="39"/>
      <c r="LTX86" s="39"/>
      <c r="LTY86" s="39"/>
      <c r="LTZ86" s="39"/>
      <c r="LUA86" s="39"/>
      <c r="LUB86" s="39"/>
      <c r="LUC86" s="39"/>
      <c r="LUD86" s="39"/>
      <c r="LUE86" s="39"/>
      <c r="LUF86" s="39"/>
      <c r="LUG86" s="39"/>
      <c r="LUH86" s="39"/>
      <c r="LUI86" s="39"/>
      <c r="LUJ86" s="39"/>
      <c r="LUK86" s="39"/>
      <c r="LUL86" s="39"/>
      <c r="LUM86" s="39"/>
      <c r="LUN86" s="39"/>
      <c r="LUO86" s="39"/>
      <c r="LUP86" s="39"/>
      <c r="LUQ86" s="39"/>
      <c r="LUR86" s="39"/>
      <c r="LUS86" s="39"/>
      <c r="LUT86" s="39"/>
      <c r="LUU86" s="39"/>
      <c r="LUV86" s="39"/>
      <c r="LUW86" s="39"/>
      <c r="LUX86" s="39"/>
      <c r="LUY86" s="39"/>
      <c r="LUZ86" s="39"/>
      <c r="LVA86" s="39"/>
      <c r="LVB86" s="39"/>
      <c r="LVC86" s="39"/>
      <c r="LVD86" s="39"/>
      <c r="LVE86" s="39"/>
      <c r="LVF86" s="39"/>
      <c r="LVG86" s="39"/>
      <c r="LVH86" s="39"/>
      <c r="LVI86" s="39"/>
      <c r="LVJ86" s="39"/>
      <c r="LVK86" s="39"/>
      <c r="LVL86" s="39"/>
      <c r="LVM86" s="39"/>
      <c r="LVN86" s="39"/>
      <c r="LVO86" s="39"/>
      <c r="LVP86" s="39"/>
      <c r="LVQ86" s="39"/>
      <c r="LVR86" s="39"/>
      <c r="LVS86" s="39"/>
      <c r="LVT86" s="39"/>
      <c r="LVU86" s="39"/>
      <c r="LVV86" s="39"/>
      <c r="LVW86" s="39"/>
      <c r="LVX86" s="39"/>
      <c r="LVY86" s="39"/>
      <c r="LVZ86" s="39"/>
      <c r="LWA86" s="39"/>
      <c r="LWB86" s="39"/>
      <c r="LWC86" s="39"/>
      <c r="LWD86" s="39"/>
      <c r="LWE86" s="39"/>
      <c r="LWF86" s="39"/>
      <c r="LWG86" s="39"/>
      <c r="LWH86" s="39"/>
      <c r="LWI86" s="39"/>
      <c r="LWJ86" s="39"/>
      <c r="LWK86" s="39"/>
      <c r="LWL86" s="39"/>
      <c r="LWM86" s="39"/>
      <c r="LWN86" s="39"/>
      <c r="LWO86" s="39"/>
      <c r="LWP86" s="39"/>
      <c r="LWQ86" s="39"/>
      <c r="LWR86" s="39"/>
      <c r="LWS86" s="39"/>
      <c r="LWT86" s="39"/>
      <c r="LWU86" s="39"/>
      <c r="LWV86" s="39"/>
      <c r="LWW86" s="39"/>
      <c r="LWX86" s="39"/>
      <c r="LWY86" s="39"/>
      <c r="LWZ86" s="39"/>
      <c r="LXA86" s="39"/>
      <c r="LXB86" s="39"/>
      <c r="LXC86" s="39"/>
      <c r="LXD86" s="39"/>
      <c r="LXE86" s="39"/>
      <c r="LXF86" s="39"/>
      <c r="LXG86" s="39"/>
      <c r="LXH86" s="39"/>
      <c r="LXI86" s="39"/>
      <c r="LXJ86" s="39"/>
      <c r="LXK86" s="39"/>
      <c r="LXL86" s="39"/>
      <c r="LXM86" s="39"/>
      <c r="LXN86" s="39"/>
      <c r="LXO86" s="39"/>
      <c r="LXP86" s="39"/>
      <c r="LXQ86" s="39"/>
      <c r="LXR86" s="39"/>
      <c r="LXS86" s="39"/>
      <c r="LXT86" s="39"/>
      <c r="LXU86" s="39"/>
      <c r="LXV86" s="39"/>
      <c r="LXW86" s="39"/>
      <c r="LXX86" s="39"/>
      <c r="LXY86" s="39"/>
      <c r="LXZ86" s="39"/>
      <c r="LYA86" s="39"/>
      <c r="LYB86" s="39"/>
      <c r="LYC86" s="39"/>
      <c r="LYD86" s="39"/>
      <c r="LYE86" s="39"/>
      <c r="LYF86" s="39"/>
      <c r="LYG86" s="39"/>
      <c r="LYH86" s="39"/>
      <c r="LYI86" s="39"/>
      <c r="LYJ86" s="39"/>
      <c r="LYK86" s="39"/>
      <c r="LYL86" s="39"/>
      <c r="LYM86" s="39"/>
      <c r="LYN86" s="39"/>
      <c r="LYO86" s="39"/>
      <c r="LYP86" s="39"/>
      <c r="LYQ86" s="39"/>
      <c r="LYR86" s="39"/>
      <c r="LYS86" s="39"/>
      <c r="LYT86" s="39"/>
      <c r="LYU86" s="39"/>
      <c r="LYV86" s="39"/>
      <c r="LYW86" s="39"/>
      <c r="LYX86" s="39"/>
      <c r="LYY86" s="39"/>
      <c r="LYZ86" s="39"/>
      <c r="LZA86" s="39"/>
      <c r="LZB86" s="39"/>
      <c r="LZC86" s="39"/>
      <c r="LZD86" s="39"/>
      <c r="LZE86" s="39"/>
      <c r="LZF86" s="39"/>
      <c r="LZG86" s="39"/>
      <c r="LZH86" s="39"/>
      <c r="LZI86" s="39"/>
      <c r="LZJ86" s="39"/>
      <c r="LZK86" s="39"/>
      <c r="LZL86" s="39"/>
      <c r="LZM86" s="39"/>
      <c r="LZN86" s="39"/>
      <c r="LZO86" s="39"/>
      <c r="LZP86" s="39"/>
      <c r="LZQ86" s="39"/>
      <c r="LZR86" s="39"/>
      <c r="LZS86" s="39"/>
      <c r="LZT86" s="39"/>
      <c r="LZU86" s="39"/>
      <c r="LZV86" s="39"/>
      <c r="LZW86" s="39"/>
      <c r="LZX86" s="39"/>
      <c r="LZY86" s="39"/>
      <c r="LZZ86" s="39"/>
      <c r="MAA86" s="39"/>
      <c r="MAB86" s="39"/>
      <c r="MAC86" s="39"/>
      <c r="MAD86" s="39"/>
      <c r="MAE86" s="39"/>
      <c r="MAF86" s="39"/>
      <c r="MAG86" s="39"/>
      <c r="MAH86" s="39"/>
      <c r="MAI86" s="39"/>
      <c r="MAJ86" s="39"/>
      <c r="MAK86" s="39"/>
      <c r="MAL86" s="39"/>
      <c r="MAM86" s="39"/>
      <c r="MAN86" s="39"/>
      <c r="MAO86" s="39"/>
      <c r="MAP86" s="39"/>
      <c r="MAQ86" s="39"/>
      <c r="MAR86" s="39"/>
      <c r="MAS86" s="39"/>
      <c r="MAT86" s="39"/>
      <c r="MAU86" s="39"/>
      <c r="MAV86" s="39"/>
      <c r="MAW86" s="39"/>
      <c r="MAX86" s="39"/>
      <c r="MAY86" s="39"/>
      <c r="MAZ86" s="39"/>
      <c r="MBA86" s="39"/>
      <c r="MBB86" s="39"/>
      <c r="MBC86" s="39"/>
      <c r="MBD86" s="39"/>
      <c r="MBE86" s="39"/>
      <c r="MBF86" s="39"/>
      <c r="MBG86" s="39"/>
      <c r="MBH86" s="39"/>
      <c r="MBI86" s="39"/>
      <c r="MBJ86" s="39"/>
      <c r="MBK86" s="39"/>
      <c r="MBL86" s="39"/>
      <c r="MBM86" s="39"/>
      <c r="MBN86" s="39"/>
      <c r="MBO86" s="39"/>
      <c r="MBP86" s="39"/>
      <c r="MBQ86" s="39"/>
      <c r="MBR86" s="39"/>
      <c r="MBS86" s="39"/>
      <c r="MBT86" s="39"/>
      <c r="MBU86" s="39"/>
      <c r="MBV86" s="39"/>
      <c r="MBW86" s="39"/>
      <c r="MBX86" s="39"/>
      <c r="MBY86" s="39"/>
      <c r="MBZ86" s="39"/>
      <c r="MCA86" s="39"/>
      <c r="MCB86" s="39"/>
      <c r="MCC86" s="39"/>
      <c r="MCD86" s="39"/>
      <c r="MCE86" s="39"/>
      <c r="MCF86" s="39"/>
      <c r="MCG86" s="39"/>
      <c r="MCH86" s="39"/>
      <c r="MCI86" s="39"/>
      <c r="MCJ86" s="39"/>
      <c r="MCK86" s="39"/>
      <c r="MCL86" s="39"/>
      <c r="MCM86" s="39"/>
      <c r="MCN86" s="39"/>
      <c r="MCO86" s="39"/>
      <c r="MCP86" s="39"/>
      <c r="MCQ86" s="39"/>
      <c r="MCR86" s="39"/>
      <c r="MCS86" s="39"/>
      <c r="MCT86" s="39"/>
      <c r="MCU86" s="39"/>
      <c r="MCV86" s="39"/>
      <c r="MCW86" s="39"/>
      <c r="MCX86" s="39"/>
      <c r="MCY86" s="39"/>
      <c r="MCZ86" s="39"/>
      <c r="MDA86" s="39"/>
      <c r="MDB86" s="39"/>
      <c r="MDC86" s="39"/>
      <c r="MDD86" s="39"/>
      <c r="MDE86" s="39"/>
      <c r="MDF86" s="39"/>
      <c r="MDG86" s="39"/>
      <c r="MDH86" s="39"/>
      <c r="MDI86" s="39"/>
      <c r="MDJ86" s="39"/>
      <c r="MDK86" s="39"/>
      <c r="MDL86" s="39"/>
      <c r="MDM86" s="39"/>
      <c r="MDN86" s="39"/>
      <c r="MDO86" s="39"/>
      <c r="MDP86" s="39"/>
      <c r="MDQ86" s="39"/>
      <c r="MDR86" s="39"/>
      <c r="MDS86" s="39"/>
      <c r="MDT86" s="39"/>
      <c r="MDU86" s="39"/>
      <c r="MDV86" s="39"/>
      <c r="MDW86" s="39"/>
      <c r="MDX86" s="39"/>
      <c r="MDY86" s="39"/>
      <c r="MDZ86" s="39"/>
      <c r="MEA86" s="39"/>
      <c r="MEB86" s="39"/>
      <c r="MEC86" s="39"/>
      <c r="MED86" s="39"/>
      <c r="MEE86" s="39"/>
      <c r="MEF86" s="39"/>
      <c r="MEG86" s="39"/>
      <c r="MEH86" s="39"/>
      <c r="MEI86" s="39"/>
      <c r="MEJ86" s="39"/>
      <c r="MEK86" s="39"/>
      <c r="MEL86" s="39"/>
      <c r="MEM86" s="39"/>
      <c r="MEN86" s="39"/>
      <c r="MEO86" s="39"/>
      <c r="MEP86" s="39"/>
      <c r="MEQ86" s="39"/>
      <c r="MER86" s="39"/>
      <c r="MES86" s="39"/>
      <c r="MET86" s="39"/>
      <c r="MEU86" s="39"/>
      <c r="MEV86" s="39"/>
      <c r="MEW86" s="39"/>
      <c r="MEX86" s="39"/>
      <c r="MEY86" s="39"/>
      <c r="MEZ86" s="39"/>
      <c r="MFA86" s="39"/>
      <c r="MFB86" s="39"/>
      <c r="MFC86" s="39"/>
      <c r="MFD86" s="39"/>
      <c r="MFE86" s="39"/>
      <c r="MFF86" s="39"/>
      <c r="MFG86" s="39"/>
      <c r="MFH86" s="39"/>
      <c r="MFI86" s="39"/>
      <c r="MFJ86" s="39"/>
      <c r="MFK86" s="39"/>
      <c r="MFL86" s="39"/>
      <c r="MFM86" s="39"/>
      <c r="MFN86" s="39"/>
      <c r="MFO86" s="39"/>
      <c r="MFP86" s="39"/>
      <c r="MFQ86" s="39"/>
      <c r="MFR86" s="39"/>
      <c r="MFS86" s="39"/>
      <c r="MFT86" s="39"/>
      <c r="MFU86" s="39"/>
      <c r="MFV86" s="39"/>
      <c r="MFW86" s="39"/>
      <c r="MFX86" s="39"/>
      <c r="MFY86" s="39"/>
      <c r="MFZ86" s="39"/>
      <c r="MGA86" s="39"/>
      <c r="MGB86" s="39"/>
      <c r="MGC86" s="39"/>
      <c r="MGD86" s="39"/>
      <c r="MGE86" s="39"/>
      <c r="MGF86" s="39"/>
      <c r="MGG86" s="39"/>
      <c r="MGH86" s="39"/>
      <c r="MGI86" s="39"/>
      <c r="MGJ86" s="39"/>
      <c r="MGK86" s="39"/>
      <c r="MGL86" s="39"/>
      <c r="MGM86" s="39"/>
      <c r="MGN86" s="39"/>
      <c r="MGO86" s="39"/>
      <c r="MGP86" s="39"/>
      <c r="MGQ86" s="39"/>
      <c r="MGR86" s="39"/>
      <c r="MGS86" s="39"/>
      <c r="MGT86" s="39"/>
      <c r="MGU86" s="39"/>
      <c r="MGV86" s="39"/>
      <c r="MGW86" s="39"/>
      <c r="MGX86" s="39"/>
      <c r="MGY86" s="39"/>
      <c r="MGZ86" s="39"/>
      <c r="MHA86" s="39"/>
      <c r="MHB86" s="39"/>
      <c r="MHC86" s="39"/>
      <c r="MHD86" s="39"/>
      <c r="MHE86" s="39"/>
      <c r="MHF86" s="39"/>
      <c r="MHG86" s="39"/>
      <c r="MHH86" s="39"/>
      <c r="MHI86" s="39"/>
      <c r="MHJ86" s="39"/>
      <c r="MHK86" s="39"/>
      <c r="MHL86" s="39"/>
      <c r="MHM86" s="39"/>
      <c r="MHN86" s="39"/>
      <c r="MHO86" s="39"/>
      <c r="MHP86" s="39"/>
      <c r="MHQ86" s="39"/>
      <c r="MHR86" s="39"/>
      <c r="MHS86" s="39"/>
      <c r="MHT86" s="39"/>
      <c r="MHU86" s="39"/>
      <c r="MHV86" s="39"/>
      <c r="MHW86" s="39"/>
      <c r="MHX86" s="39"/>
      <c r="MHY86" s="39"/>
      <c r="MHZ86" s="39"/>
      <c r="MIA86" s="39"/>
      <c r="MIB86" s="39"/>
      <c r="MIC86" s="39"/>
      <c r="MID86" s="39"/>
      <c r="MIE86" s="39"/>
      <c r="MIF86" s="39"/>
      <c r="MIG86" s="39"/>
      <c r="MIH86" s="39"/>
      <c r="MII86" s="39"/>
      <c r="MIJ86" s="39"/>
      <c r="MIK86" s="39"/>
      <c r="MIL86" s="39"/>
      <c r="MIM86" s="39"/>
      <c r="MIN86" s="39"/>
      <c r="MIO86" s="39"/>
      <c r="MIP86" s="39"/>
      <c r="MIQ86" s="39"/>
      <c r="MIR86" s="39"/>
      <c r="MIS86" s="39"/>
      <c r="MIT86" s="39"/>
      <c r="MIU86" s="39"/>
      <c r="MIV86" s="39"/>
      <c r="MIW86" s="39"/>
      <c r="MIX86" s="39"/>
      <c r="MIY86" s="39"/>
      <c r="MIZ86" s="39"/>
      <c r="MJA86" s="39"/>
      <c r="MJB86" s="39"/>
      <c r="MJC86" s="39"/>
      <c r="MJD86" s="39"/>
      <c r="MJE86" s="39"/>
      <c r="MJF86" s="39"/>
      <c r="MJG86" s="39"/>
      <c r="MJH86" s="39"/>
      <c r="MJI86" s="39"/>
      <c r="MJJ86" s="39"/>
      <c r="MJK86" s="39"/>
      <c r="MJL86" s="39"/>
      <c r="MJM86" s="39"/>
      <c r="MJN86" s="39"/>
      <c r="MJO86" s="39"/>
      <c r="MJP86" s="39"/>
      <c r="MJQ86" s="39"/>
      <c r="MJR86" s="39"/>
      <c r="MJS86" s="39"/>
      <c r="MJT86" s="39"/>
      <c r="MJU86" s="39"/>
      <c r="MJV86" s="39"/>
      <c r="MJW86" s="39"/>
      <c r="MJX86" s="39"/>
      <c r="MJY86" s="39"/>
      <c r="MJZ86" s="39"/>
      <c r="MKA86" s="39"/>
      <c r="MKB86" s="39"/>
      <c r="MKC86" s="39"/>
      <c r="MKD86" s="39"/>
      <c r="MKE86" s="39"/>
      <c r="MKF86" s="39"/>
      <c r="MKG86" s="39"/>
      <c r="MKH86" s="39"/>
      <c r="MKI86" s="39"/>
      <c r="MKJ86" s="39"/>
      <c r="MKK86" s="39"/>
      <c r="MKL86" s="39"/>
      <c r="MKM86" s="39"/>
      <c r="MKN86" s="39"/>
      <c r="MKO86" s="39"/>
      <c r="MKP86" s="39"/>
      <c r="MKQ86" s="39"/>
      <c r="MKR86" s="39"/>
      <c r="MKS86" s="39"/>
      <c r="MKT86" s="39"/>
      <c r="MKU86" s="39"/>
      <c r="MKV86" s="39"/>
      <c r="MKW86" s="39"/>
      <c r="MKX86" s="39"/>
      <c r="MKY86" s="39"/>
      <c r="MKZ86" s="39"/>
      <c r="MLA86" s="39"/>
      <c r="MLB86" s="39"/>
      <c r="MLC86" s="39"/>
      <c r="MLD86" s="39"/>
      <c r="MLE86" s="39"/>
      <c r="MLF86" s="39"/>
      <c r="MLG86" s="39"/>
      <c r="MLH86" s="39"/>
      <c r="MLI86" s="39"/>
      <c r="MLJ86" s="39"/>
      <c r="MLK86" s="39"/>
      <c r="MLL86" s="39"/>
      <c r="MLM86" s="39"/>
      <c r="MLN86" s="39"/>
      <c r="MLO86" s="39"/>
      <c r="MLP86" s="39"/>
      <c r="MLQ86" s="39"/>
      <c r="MLR86" s="39"/>
      <c r="MLS86" s="39"/>
      <c r="MLT86" s="39"/>
      <c r="MLU86" s="39"/>
      <c r="MLV86" s="39"/>
      <c r="MLW86" s="39"/>
      <c r="MLX86" s="39"/>
      <c r="MLY86" s="39"/>
      <c r="MLZ86" s="39"/>
      <c r="MMA86" s="39"/>
      <c r="MMB86" s="39"/>
      <c r="MMC86" s="39"/>
      <c r="MMD86" s="39"/>
      <c r="MME86" s="39"/>
      <c r="MMF86" s="39"/>
      <c r="MMG86" s="39"/>
      <c r="MMH86" s="39"/>
      <c r="MMI86" s="39"/>
      <c r="MMJ86" s="39"/>
      <c r="MMK86" s="39"/>
      <c r="MML86" s="39"/>
      <c r="MMM86" s="39"/>
      <c r="MMN86" s="39"/>
      <c r="MMO86" s="39"/>
      <c r="MMP86" s="39"/>
      <c r="MMQ86" s="39"/>
      <c r="MMR86" s="39"/>
      <c r="MMS86" s="39"/>
      <c r="MMT86" s="39"/>
      <c r="MMU86" s="39"/>
      <c r="MMV86" s="39"/>
      <c r="MMW86" s="39"/>
      <c r="MMX86" s="39"/>
      <c r="MMY86" s="39"/>
      <c r="MMZ86" s="39"/>
      <c r="MNA86" s="39"/>
      <c r="MNB86" s="39"/>
      <c r="MNC86" s="39"/>
      <c r="MND86" s="39"/>
      <c r="MNE86" s="39"/>
      <c r="MNF86" s="39"/>
      <c r="MNG86" s="39"/>
      <c r="MNH86" s="39"/>
      <c r="MNI86" s="39"/>
      <c r="MNJ86" s="39"/>
      <c r="MNK86" s="39"/>
      <c r="MNL86" s="39"/>
      <c r="MNM86" s="39"/>
      <c r="MNN86" s="39"/>
      <c r="MNO86" s="39"/>
      <c r="MNP86" s="39"/>
      <c r="MNQ86" s="39"/>
      <c r="MNR86" s="39"/>
      <c r="MNS86" s="39"/>
      <c r="MNT86" s="39"/>
      <c r="MNU86" s="39"/>
      <c r="MNV86" s="39"/>
      <c r="MNW86" s="39"/>
      <c r="MNX86" s="39"/>
      <c r="MNY86" s="39"/>
      <c r="MNZ86" s="39"/>
      <c r="MOA86" s="39"/>
      <c r="MOB86" s="39"/>
      <c r="MOC86" s="39"/>
      <c r="MOD86" s="39"/>
      <c r="MOE86" s="39"/>
      <c r="MOF86" s="39"/>
      <c r="MOG86" s="39"/>
      <c r="MOH86" s="39"/>
      <c r="MOI86" s="39"/>
      <c r="MOJ86" s="39"/>
      <c r="MOK86" s="39"/>
      <c r="MOL86" s="39"/>
      <c r="MOM86" s="39"/>
      <c r="MON86" s="39"/>
      <c r="MOO86" s="39"/>
      <c r="MOP86" s="39"/>
      <c r="MOQ86" s="39"/>
      <c r="MOR86" s="39"/>
      <c r="MOS86" s="39"/>
      <c r="MOT86" s="39"/>
      <c r="MOU86" s="39"/>
      <c r="MOV86" s="39"/>
      <c r="MOW86" s="39"/>
      <c r="MOX86" s="39"/>
      <c r="MOY86" s="39"/>
      <c r="MOZ86" s="39"/>
      <c r="MPA86" s="39"/>
      <c r="MPB86" s="39"/>
      <c r="MPC86" s="39"/>
      <c r="MPD86" s="39"/>
      <c r="MPE86" s="39"/>
      <c r="MPF86" s="39"/>
      <c r="MPG86" s="39"/>
      <c r="MPH86" s="39"/>
      <c r="MPI86" s="39"/>
      <c r="MPJ86" s="39"/>
      <c r="MPK86" s="39"/>
      <c r="MPL86" s="39"/>
      <c r="MPM86" s="39"/>
      <c r="MPN86" s="39"/>
      <c r="MPO86" s="39"/>
      <c r="MPP86" s="39"/>
      <c r="MPQ86" s="39"/>
      <c r="MPR86" s="39"/>
      <c r="MPS86" s="39"/>
      <c r="MPT86" s="39"/>
      <c r="MPU86" s="39"/>
      <c r="MPV86" s="39"/>
      <c r="MPW86" s="39"/>
      <c r="MPX86" s="39"/>
      <c r="MPY86" s="39"/>
      <c r="MPZ86" s="39"/>
      <c r="MQA86" s="39"/>
      <c r="MQB86" s="39"/>
      <c r="MQC86" s="39"/>
      <c r="MQD86" s="39"/>
      <c r="MQE86" s="39"/>
      <c r="MQF86" s="39"/>
      <c r="MQG86" s="39"/>
      <c r="MQH86" s="39"/>
      <c r="MQI86" s="39"/>
      <c r="MQJ86" s="39"/>
      <c r="MQK86" s="39"/>
      <c r="MQL86" s="39"/>
      <c r="MQM86" s="39"/>
      <c r="MQN86" s="39"/>
      <c r="MQO86" s="39"/>
      <c r="MQP86" s="39"/>
      <c r="MQQ86" s="39"/>
      <c r="MQR86" s="39"/>
      <c r="MQS86" s="39"/>
      <c r="MQT86" s="39"/>
      <c r="MQU86" s="39"/>
      <c r="MQV86" s="39"/>
      <c r="MQW86" s="39"/>
      <c r="MQX86" s="39"/>
      <c r="MQY86" s="39"/>
      <c r="MQZ86" s="39"/>
      <c r="MRA86" s="39"/>
      <c r="MRB86" s="39"/>
      <c r="MRC86" s="39"/>
      <c r="MRD86" s="39"/>
      <c r="MRE86" s="39"/>
      <c r="MRF86" s="39"/>
      <c r="MRG86" s="39"/>
      <c r="MRH86" s="39"/>
      <c r="MRI86" s="39"/>
      <c r="MRJ86" s="39"/>
      <c r="MRK86" s="39"/>
      <c r="MRL86" s="39"/>
      <c r="MRM86" s="39"/>
      <c r="MRN86" s="39"/>
      <c r="MRO86" s="39"/>
      <c r="MRP86" s="39"/>
      <c r="MRQ86" s="39"/>
      <c r="MRR86" s="39"/>
      <c r="MRS86" s="39"/>
      <c r="MRT86" s="39"/>
      <c r="MRU86" s="39"/>
      <c r="MRV86" s="39"/>
      <c r="MRW86" s="39"/>
      <c r="MRX86" s="39"/>
      <c r="MRY86" s="39"/>
      <c r="MRZ86" s="39"/>
      <c r="MSA86" s="39"/>
      <c r="MSB86" s="39"/>
      <c r="MSC86" s="39"/>
      <c r="MSD86" s="39"/>
      <c r="MSE86" s="39"/>
      <c r="MSF86" s="39"/>
      <c r="MSG86" s="39"/>
      <c r="MSH86" s="39"/>
      <c r="MSI86" s="39"/>
      <c r="MSJ86" s="39"/>
      <c r="MSK86" s="39"/>
      <c r="MSL86" s="39"/>
      <c r="MSM86" s="39"/>
      <c r="MSN86" s="39"/>
      <c r="MSO86" s="39"/>
      <c r="MSP86" s="39"/>
      <c r="MSQ86" s="39"/>
      <c r="MSR86" s="39"/>
      <c r="MSS86" s="39"/>
      <c r="MST86" s="39"/>
      <c r="MSU86" s="39"/>
      <c r="MSV86" s="39"/>
      <c r="MSW86" s="39"/>
      <c r="MSX86" s="39"/>
      <c r="MSY86" s="39"/>
      <c r="MSZ86" s="39"/>
      <c r="MTA86" s="39"/>
      <c r="MTB86" s="39"/>
      <c r="MTC86" s="39"/>
      <c r="MTD86" s="39"/>
      <c r="MTE86" s="39"/>
      <c r="MTF86" s="39"/>
      <c r="MTG86" s="39"/>
      <c r="MTH86" s="39"/>
      <c r="MTI86" s="39"/>
      <c r="MTJ86" s="39"/>
      <c r="MTK86" s="39"/>
      <c r="MTL86" s="39"/>
      <c r="MTM86" s="39"/>
      <c r="MTN86" s="39"/>
      <c r="MTO86" s="39"/>
      <c r="MTP86" s="39"/>
      <c r="MTQ86" s="39"/>
      <c r="MTR86" s="39"/>
      <c r="MTS86" s="39"/>
      <c r="MTT86" s="39"/>
      <c r="MTU86" s="39"/>
      <c r="MTV86" s="39"/>
      <c r="MTW86" s="39"/>
      <c r="MTX86" s="39"/>
      <c r="MTY86" s="39"/>
      <c r="MTZ86" s="39"/>
      <c r="MUA86" s="39"/>
      <c r="MUB86" s="39"/>
      <c r="MUC86" s="39"/>
      <c r="MUD86" s="39"/>
      <c r="MUE86" s="39"/>
      <c r="MUF86" s="39"/>
      <c r="MUG86" s="39"/>
      <c r="MUH86" s="39"/>
      <c r="MUI86" s="39"/>
      <c r="MUJ86" s="39"/>
      <c r="MUK86" s="39"/>
      <c r="MUL86" s="39"/>
      <c r="MUM86" s="39"/>
      <c r="MUN86" s="39"/>
      <c r="MUO86" s="39"/>
      <c r="MUP86" s="39"/>
      <c r="MUQ86" s="39"/>
      <c r="MUR86" s="39"/>
      <c r="MUS86" s="39"/>
      <c r="MUT86" s="39"/>
      <c r="MUU86" s="39"/>
      <c r="MUV86" s="39"/>
      <c r="MUW86" s="39"/>
      <c r="MUX86" s="39"/>
      <c r="MUY86" s="39"/>
      <c r="MUZ86" s="39"/>
      <c r="MVA86" s="39"/>
      <c r="MVB86" s="39"/>
      <c r="MVC86" s="39"/>
      <c r="MVD86" s="39"/>
      <c r="MVE86" s="39"/>
      <c r="MVF86" s="39"/>
      <c r="MVG86" s="39"/>
      <c r="MVH86" s="39"/>
      <c r="MVI86" s="39"/>
      <c r="MVJ86" s="39"/>
      <c r="MVK86" s="39"/>
      <c r="MVL86" s="39"/>
      <c r="MVM86" s="39"/>
      <c r="MVN86" s="39"/>
      <c r="MVO86" s="39"/>
      <c r="MVP86" s="39"/>
      <c r="MVQ86" s="39"/>
      <c r="MVR86" s="39"/>
      <c r="MVS86" s="39"/>
      <c r="MVT86" s="39"/>
      <c r="MVU86" s="39"/>
      <c r="MVV86" s="39"/>
      <c r="MVW86" s="39"/>
      <c r="MVX86" s="39"/>
      <c r="MVY86" s="39"/>
      <c r="MVZ86" s="39"/>
      <c r="MWA86" s="39"/>
      <c r="MWB86" s="39"/>
      <c r="MWC86" s="39"/>
      <c r="MWD86" s="39"/>
      <c r="MWE86" s="39"/>
      <c r="MWF86" s="39"/>
      <c r="MWG86" s="39"/>
      <c r="MWH86" s="39"/>
      <c r="MWI86" s="39"/>
      <c r="MWJ86" s="39"/>
      <c r="MWK86" s="39"/>
      <c r="MWL86" s="39"/>
      <c r="MWM86" s="39"/>
      <c r="MWN86" s="39"/>
      <c r="MWO86" s="39"/>
      <c r="MWP86" s="39"/>
      <c r="MWQ86" s="39"/>
      <c r="MWR86" s="39"/>
      <c r="MWS86" s="39"/>
      <c r="MWT86" s="39"/>
      <c r="MWU86" s="39"/>
      <c r="MWV86" s="39"/>
      <c r="MWW86" s="39"/>
      <c r="MWX86" s="39"/>
      <c r="MWY86" s="39"/>
      <c r="MWZ86" s="39"/>
      <c r="MXA86" s="39"/>
      <c r="MXB86" s="39"/>
      <c r="MXC86" s="39"/>
      <c r="MXD86" s="39"/>
      <c r="MXE86" s="39"/>
      <c r="MXF86" s="39"/>
      <c r="MXG86" s="39"/>
      <c r="MXH86" s="39"/>
      <c r="MXI86" s="39"/>
      <c r="MXJ86" s="39"/>
      <c r="MXK86" s="39"/>
      <c r="MXL86" s="39"/>
      <c r="MXM86" s="39"/>
      <c r="MXN86" s="39"/>
      <c r="MXO86" s="39"/>
      <c r="MXP86" s="39"/>
      <c r="MXQ86" s="39"/>
      <c r="MXR86" s="39"/>
      <c r="MXS86" s="39"/>
      <c r="MXT86" s="39"/>
      <c r="MXU86" s="39"/>
      <c r="MXV86" s="39"/>
      <c r="MXW86" s="39"/>
      <c r="MXX86" s="39"/>
      <c r="MXY86" s="39"/>
      <c r="MXZ86" s="39"/>
      <c r="MYA86" s="39"/>
      <c r="MYB86" s="39"/>
      <c r="MYC86" s="39"/>
      <c r="MYD86" s="39"/>
      <c r="MYE86" s="39"/>
      <c r="MYF86" s="39"/>
      <c r="MYG86" s="39"/>
      <c r="MYH86" s="39"/>
      <c r="MYI86" s="39"/>
      <c r="MYJ86" s="39"/>
      <c r="MYK86" s="39"/>
      <c r="MYL86" s="39"/>
      <c r="MYM86" s="39"/>
      <c r="MYN86" s="39"/>
      <c r="MYO86" s="39"/>
      <c r="MYP86" s="39"/>
      <c r="MYQ86" s="39"/>
      <c r="MYR86" s="39"/>
      <c r="MYS86" s="39"/>
      <c r="MYT86" s="39"/>
      <c r="MYU86" s="39"/>
      <c r="MYV86" s="39"/>
      <c r="MYW86" s="39"/>
      <c r="MYX86" s="39"/>
      <c r="MYY86" s="39"/>
      <c r="MYZ86" s="39"/>
      <c r="MZA86" s="39"/>
      <c r="MZB86" s="39"/>
      <c r="MZC86" s="39"/>
      <c r="MZD86" s="39"/>
      <c r="MZE86" s="39"/>
      <c r="MZF86" s="39"/>
      <c r="MZG86" s="39"/>
      <c r="MZH86" s="39"/>
      <c r="MZI86" s="39"/>
      <c r="MZJ86" s="39"/>
      <c r="MZK86" s="39"/>
      <c r="MZL86" s="39"/>
      <c r="MZM86" s="39"/>
      <c r="MZN86" s="39"/>
      <c r="MZO86" s="39"/>
      <c r="MZP86" s="39"/>
      <c r="MZQ86" s="39"/>
      <c r="MZR86" s="39"/>
      <c r="MZS86" s="39"/>
      <c r="MZT86" s="39"/>
      <c r="MZU86" s="39"/>
      <c r="MZV86" s="39"/>
      <c r="MZW86" s="39"/>
      <c r="MZX86" s="39"/>
      <c r="MZY86" s="39"/>
      <c r="MZZ86" s="39"/>
      <c r="NAA86" s="39"/>
      <c r="NAB86" s="39"/>
      <c r="NAC86" s="39"/>
      <c r="NAD86" s="39"/>
      <c r="NAE86" s="39"/>
      <c r="NAF86" s="39"/>
      <c r="NAG86" s="39"/>
      <c r="NAH86" s="39"/>
      <c r="NAI86" s="39"/>
      <c r="NAJ86" s="39"/>
      <c r="NAK86" s="39"/>
      <c r="NAL86" s="39"/>
      <c r="NAM86" s="39"/>
      <c r="NAN86" s="39"/>
      <c r="NAO86" s="39"/>
      <c r="NAP86" s="39"/>
      <c r="NAQ86" s="39"/>
      <c r="NAR86" s="39"/>
      <c r="NAS86" s="39"/>
      <c r="NAT86" s="39"/>
      <c r="NAU86" s="39"/>
      <c r="NAV86" s="39"/>
      <c r="NAW86" s="39"/>
      <c r="NAX86" s="39"/>
      <c r="NAY86" s="39"/>
      <c r="NAZ86" s="39"/>
      <c r="NBA86" s="39"/>
      <c r="NBB86" s="39"/>
      <c r="NBC86" s="39"/>
      <c r="NBD86" s="39"/>
      <c r="NBE86" s="39"/>
      <c r="NBF86" s="39"/>
      <c r="NBG86" s="39"/>
      <c r="NBH86" s="39"/>
      <c r="NBI86" s="39"/>
      <c r="NBJ86" s="39"/>
      <c r="NBK86" s="39"/>
      <c r="NBL86" s="39"/>
      <c r="NBM86" s="39"/>
      <c r="NBN86" s="39"/>
      <c r="NBO86" s="39"/>
      <c r="NBP86" s="39"/>
      <c r="NBQ86" s="39"/>
      <c r="NBR86" s="39"/>
      <c r="NBS86" s="39"/>
      <c r="NBT86" s="39"/>
      <c r="NBU86" s="39"/>
      <c r="NBV86" s="39"/>
      <c r="NBW86" s="39"/>
      <c r="NBX86" s="39"/>
      <c r="NBY86" s="39"/>
      <c r="NBZ86" s="39"/>
      <c r="NCA86" s="39"/>
      <c r="NCB86" s="39"/>
      <c r="NCC86" s="39"/>
      <c r="NCD86" s="39"/>
      <c r="NCE86" s="39"/>
      <c r="NCF86" s="39"/>
      <c r="NCG86" s="39"/>
      <c r="NCH86" s="39"/>
      <c r="NCI86" s="39"/>
      <c r="NCJ86" s="39"/>
      <c r="NCK86" s="39"/>
      <c r="NCL86" s="39"/>
      <c r="NCM86" s="39"/>
      <c r="NCN86" s="39"/>
      <c r="NCO86" s="39"/>
      <c r="NCP86" s="39"/>
      <c r="NCQ86" s="39"/>
      <c r="NCR86" s="39"/>
      <c r="NCS86" s="39"/>
      <c r="NCT86" s="39"/>
      <c r="NCU86" s="39"/>
      <c r="NCV86" s="39"/>
      <c r="NCW86" s="39"/>
      <c r="NCX86" s="39"/>
      <c r="NCY86" s="39"/>
      <c r="NCZ86" s="39"/>
      <c r="NDA86" s="39"/>
      <c r="NDB86" s="39"/>
      <c r="NDC86" s="39"/>
      <c r="NDD86" s="39"/>
      <c r="NDE86" s="39"/>
      <c r="NDF86" s="39"/>
      <c r="NDG86" s="39"/>
      <c r="NDH86" s="39"/>
      <c r="NDI86" s="39"/>
      <c r="NDJ86" s="39"/>
      <c r="NDK86" s="39"/>
      <c r="NDL86" s="39"/>
      <c r="NDM86" s="39"/>
      <c r="NDN86" s="39"/>
      <c r="NDO86" s="39"/>
      <c r="NDP86" s="39"/>
      <c r="NDQ86" s="39"/>
      <c r="NDR86" s="39"/>
      <c r="NDS86" s="39"/>
      <c r="NDT86" s="39"/>
      <c r="NDU86" s="39"/>
      <c r="NDV86" s="39"/>
      <c r="NDW86" s="39"/>
      <c r="NDX86" s="39"/>
      <c r="NDY86" s="39"/>
      <c r="NDZ86" s="39"/>
      <c r="NEA86" s="39"/>
      <c r="NEB86" s="39"/>
      <c r="NEC86" s="39"/>
      <c r="NED86" s="39"/>
      <c r="NEE86" s="39"/>
      <c r="NEF86" s="39"/>
      <c r="NEG86" s="39"/>
      <c r="NEH86" s="39"/>
      <c r="NEI86" s="39"/>
      <c r="NEJ86" s="39"/>
      <c r="NEK86" s="39"/>
      <c r="NEL86" s="39"/>
      <c r="NEM86" s="39"/>
      <c r="NEN86" s="39"/>
      <c r="NEO86" s="39"/>
      <c r="NEP86" s="39"/>
      <c r="NEQ86" s="39"/>
      <c r="NER86" s="39"/>
      <c r="NES86" s="39"/>
      <c r="NET86" s="39"/>
      <c r="NEU86" s="39"/>
      <c r="NEV86" s="39"/>
      <c r="NEW86" s="39"/>
      <c r="NEX86" s="39"/>
      <c r="NEY86" s="39"/>
      <c r="NEZ86" s="39"/>
      <c r="NFA86" s="39"/>
      <c r="NFB86" s="39"/>
      <c r="NFC86" s="39"/>
      <c r="NFD86" s="39"/>
      <c r="NFE86" s="39"/>
      <c r="NFF86" s="39"/>
      <c r="NFG86" s="39"/>
      <c r="NFH86" s="39"/>
      <c r="NFI86" s="39"/>
      <c r="NFJ86" s="39"/>
      <c r="NFK86" s="39"/>
      <c r="NFL86" s="39"/>
      <c r="NFM86" s="39"/>
      <c r="NFN86" s="39"/>
      <c r="NFO86" s="39"/>
      <c r="NFP86" s="39"/>
      <c r="NFQ86" s="39"/>
      <c r="NFR86" s="39"/>
      <c r="NFS86" s="39"/>
      <c r="NFT86" s="39"/>
      <c r="NFU86" s="39"/>
      <c r="NFV86" s="39"/>
      <c r="NFW86" s="39"/>
      <c r="NFX86" s="39"/>
      <c r="NFY86" s="39"/>
      <c r="NFZ86" s="39"/>
      <c r="NGA86" s="39"/>
      <c r="NGB86" s="39"/>
      <c r="NGC86" s="39"/>
      <c r="NGD86" s="39"/>
      <c r="NGE86" s="39"/>
      <c r="NGF86" s="39"/>
      <c r="NGG86" s="39"/>
      <c r="NGH86" s="39"/>
      <c r="NGI86" s="39"/>
      <c r="NGJ86" s="39"/>
      <c r="NGK86" s="39"/>
      <c r="NGL86" s="39"/>
      <c r="NGM86" s="39"/>
      <c r="NGN86" s="39"/>
      <c r="NGO86" s="39"/>
      <c r="NGP86" s="39"/>
      <c r="NGQ86" s="39"/>
      <c r="NGR86" s="39"/>
      <c r="NGS86" s="39"/>
      <c r="NGT86" s="39"/>
      <c r="NGU86" s="39"/>
      <c r="NGV86" s="39"/>
      <c r="NGW86" s="39"/>
      <c r="NGX86" s="39"/>
      <c r="NGY86" s="39"/>
      <c r="NGZ86" s="39"/>
      <c r="NHA86" s="39"/>
      <c r="NHB86" s="39"/>
      <c r="NHC86" s="39"/>
      <c r="NHD86" s="39"/>
      <c r="NHE86" s="39"/>
      <c r="NHF86" s="39"/>
      <c r="NHG86" s="39"/>
      <c r="NHH86" s="39"/>
      <c r="NHI86" s="39"/>
      <c r="NHJ86" s="39"/>
      <c r="NHK86" s="39"/>
      <c r="NHL86" s="39"/>
      <c r="NHM86" s="39"/>
      <c r="NHN86" s="39"/>
      <c r="NHO86" s="39"/>
      <c r="NHP86" s="39"/>
      <c r="NHQ86" s="39"/>
      <c r="NHR86" s="39"/>
      <c r="NHS86" s="39"/>
      <c r="NHT86" s="39"/>
      <c r="NHU86" s="39"/>
      <c r="NHV86" s="39"/>
      <c r="NHW86" s="39"/>
      <c r="NHX86" s="39"/>
      <c r="NHY86" s="39"/>
      <c r="NHZ86" s="39"/>
      <c r="NIA86" s="39"/>
      <c r="NIB86" s="39"/>
      <c r="NIC86" s="39"/>
      <c r="NID86" s="39"/>
      <c r="NIE86" s="39"/>
      <c r="NIF86" s="39"/>
      <c r="NIG86" s="39"/>
      <c r="NIH86" s="39"/>
      <c r="NII86" s="39"/>
      <c r="NIJ86" s="39"/>
      <c r="NIK86" s="39"/>
      <c r="NIL86" s="39"/>
      <c r="NIM86" s="39"/>
      <c r="NIN86" s="39"/>
      <c r="NIO86" s="39"/>
      <c r="NIP86" s="39"/>
      <c r="NIQ86" s="39"/>
      <c r="NIR86" s="39"/>
      <c r="NIS86" s="39"/>
      <c r="NIT86" s="39"/>
      <c r="NIU86" s="39"/>
      <c r="NIV86" s="39"/>
      <c r="NIW86" s="39"/>
      <c r="NIX86" s="39"/>
      <c r="NIY86" s="39"/>
      <c r="NIZ86" s="39"/>
      <c r="NJA86" s="39"/>
      <c r="NJB86" s="39"/>
      <c r="NJC86" s="39"/>
      <c r="NJD86" s="39"/>
      <c r="NJE86" s="39"/>
      <c r="NJF86" s="39"/>
      <c r="NJG86" s="39"/>
      <c r="NJH86" s="39"/>
      <c r="NJI86" s="39"/>
      <c r="NJJ86" s="39"/>
      <c r="NJK86" s="39"/>
      <c r="NJL86" s="39"/>
      <c r="NJM86" s="39"/>
      <c r="NJN86" s="39"/>
      <c r="NJO86" s="39"/>
      <c r="NJP86" s="39"/>
      <c r="NJQ86" s="39"/>
      <c r="NJR86" s="39"/>
      <c r="NJS86" s="39"/>
      <c r="NJT86" s="39"/>
      <c r="NJU86" s="39"/>
      <c r="NJV86" s="39"/>
      <c r="NJW86" s="39"/>
      <c r="NJX86" s="39"/>
      <c r="NJY86" s="39"/>
      <c r="NJZ86" s="39"/>
      <c r="NKA86" s="39"/>
      <c r="NKB86" s="39"/>
      <c r="NKC86" s="39"/>
      <c r="NKD86" s="39"/>
      <c r="NKE86" s="39"/>
      <c r="NKF86" s="39"/>
      <c r="NKG86" s="39"/>
      <c r="NKH86" s="39"/>
      <c r="NKI86" s="39"/>
      <c r="NKJ86" s="39"/>
      <c r="NKK86" s="39"/>
      <c r="NKL86" s="39"/>
      <c r="NKM86" s="39"/>
      <c r="NKN86" s="39"/>
      <c r="NKO86" s="39"/>
      <c r="NKP86" s="39"/>
      <c r="NKQ86" s="39"/>
      <c r="NKR86" s="39"/>
      <c r="NKS86" s="39"/>
      <c r="NKT86" s="39"/>
      <c r="NKU86" s="39"/>
      <c r="NKV86" s="39"/>
      <c r="NKW86" s="39"/>
      <c r="NKX86" s="39"/>
      <c r="NKY86" s="39"/>
      <c r="NKZ86" s="39"/>
      <c r="NLA86" s="39"/>
      <c r="NLB86" s="39"/>
      <c r="NLC86" s="39"/>
      <c r="NLD86" s="39"/>
      <c r="NLE86" s="39"/>
      <c r="NLF86" s="39"/>
      <c r="NLG86" s="39"/>
      <c r="NLH86" s="39"/>
      <c r="NLI86" s="39"/>
      <c r="NLJ86" s="39"/>
      <c r="NLK86" s="39"/>
      <c r="NLL86" s="39"/>
      <c r="NLM86" s="39"/>
      <c r="NLN86" s="39"/>
      <c r="NLO86" s="39"/>
      <c r="NLP86" s="39"/>
      <c r="NLQ86" s="39"/>
      <c r="NLR86" s="39"/>
      <c r="NLS86" s="39"/>
      <c r="NLT86" s="39"/>
      <c r="NLU86" s="39"/>
      <c r="NLV86" s="39"/>
      <c r="NLW86" s="39"/>
      <c r="NLX86" s="39"/>
      <c r="NLY86" s="39"/>
      <c r="NLZ86" s="39"/>
      <c r="NMA86" s="39"/>
      <c r="NMB86" s="39"/>
      <c r="NMC86" s="39"/>
      <c r="NMD86" s="39"/>
      <c r="NME86" s="39"/>
      <c r="NMF86" s="39"/>
      <c r="NMG86" s="39"/>
      <c r="NMH86" s="39"/>
      <c r="NMI86" s="39"/>
      <c r="NMJ86" s="39"/>
      <c r="NMK86" s="39"/>
      <c r="NML86" s="39"/>
      <c r="NMM86" s="39"/>
      <c r="NMN86" s="39"/>
      <c r="NMO86" s="39"/>
      <c r="NMP86" s="39"/>
      <c r="NMQ86" s="39"/>
      <c r="NMR86" s="39"/>
      <c r="NMS86" s="39"/>
      <c r="NMT86" s="39"/>
      <c r="NMU86" s="39"/>
      <c r="NMV86" s="39"/>
      <c r="NMW86" s="39"/>
      <c r="NMX86" s="39"/>
      <c r="NMY86" s="39"/>
      <c r="NMZ86" s="39"/>
      <c r="NNA86" s="39"/>
      <c r="NNB86" s="39"/>
      <c r="NNC86" s="39"/>
      <c r="NND86" s="39"/>
      <c r="NNE86" s="39"/>
      <c r="NNF86" s="39"/>
      <c r="NNG86" s="39"/>
      <c r="NNH86" s="39"/>
      <c r="NNI86" s="39"/>
      <c r="NNJ86" s="39"/>
      <c r="NNK86" s="39"/>
      <c r="NNL86" s="39"/>
      <c r="NNM86" s="39"/>
      <c r="NNN86" s="39"/>
      <c r="NNO86" s="39"/>
      <c r="NNP86" s="39"/>
      <c r="NNQ86" s="39"/>
      <c r="NNR86" s="39"/>
      <c r="NNS86" s="39"/>
      <c r="NNT86" s="39"/>
      <c r="NNU86" s="39"/>
      <c r="NNV86" s="39"/>
      <c r="NNW86" s="39"/>
      <c r="NNX86" s="39"/>
      <c r="NNY86" s="39"/>
      <c r="NNZ86" s="39"/>
      <c r="NOA86" s="39"/>
      <c r="NOB86" s="39"/>
      <c r="NOC86" s="39"/>
      <c r="NOD86" s="39"/>
      <c r="NOE86" s="39"/>
      <c r="NOF86" s="39"/>
      <c r="NOG86" s="39"/>
      <c r="NOH86" s="39"/>
      <c r="NOI86" s="39"/>
      <c r="NOJ86" s="39"/>
      <c r="NOK86" s="39"/>
      <c r="NOL86" s="39"/>
      <c r="NOM86" s="39"/>
      <c r="NON86" s="39"/>
      <c r="NOO86" s="39"/>
      <c r="NOP86" s="39"/>
      <c r="NOQ86" s="39"/>
      <c r="NOR86" s="39"/>
      <c r="NOS86" s="39"/>
      <c r="NOT86" s="39"/>
      <c r="NOU86" s="39"/>
      <c r="NOV86" s="39"/>
      <c r="NOW86" s="39"/>
      <c r="NOX86" s="39"/>
      <c r="NOY86" s="39"/>
      <c r="NOZ86" s="39"/>
      <c r="NPA86" s="39"/>
      <c r="NPB86" s="39"/>
      <c r="NPC86" s="39"/>
      <c r="NPD86" s="39"/>
      <c r="NPE86" s="39"/>
      <c r="NPF86" s="39"/>
      <c r="NPG86" s="39"/>
      <c r="NPH86" s="39"/>
      <c r="NPI86" s="39"/>
      <c r="NPJ86" s="39"/>
      <c r="NPK86" s="39"/>
      <c r="NPL86" s="39"/>
      <c r="NPM86" s="39"/>
      <c r="NPN86" s="39"/>
      <c r="NPO86" s="39"/>
      <c r="NPP86" s="39"/>
      <c r="NPQ86" s="39"/>
      <c r="NPR86" s="39"/>
      <c r="NPS86" s="39"/>
      <c r="NPT86" s="39"/>
      <c r="NPU86" s="39"/>
      <c r="NPV86" s="39"/>
      <c r="NPW86" s="39"/>
      <c r="NPX86" s="39"/>
      <c r="NPY86" s="39"/>
      <c r="NPZ86" s="39"/>
      <c r="NQA86" s="39"/>
      <c r="NQB86" s="39"/>
      <c r="NQC86" s="39"/>
      <c r="NQD86" s="39"/>
      <c r="NQE86" s="39"/>
      <c r="NQF86" s="39"/>
      <c r="NQG86" s="39"/>
      <c r="NQH86" s="39"/>
      <c r="NQI86" s="39"/>
      <c r="NQJ86" s="39"/>
      <c r="NQK86" s="39"/>
      <c r="NQL86" s="39"/>
      <c r="NQM86" s="39"/>
      <c r="NQN86" s="39"/>
      <c r="NQO86" s="39"/>
      <c r="NQP86" s="39"/>
      <c r="NQQ86" s="39"/>
      <c r="NQR86" s="39"/>
      <c r="NQS86" s="39"/>
      <c r="NQT86" s="39"/>
      <c r="NQU86" s="39"/>
      <c r="NQV86" s="39"/>
      <c r="NQW86" s="39"/>
      <c r="NQX86" s="39"/>
      <c r="NQY86" s="39"/>
      <c r="NQZ86" s="39"/>
      <c r="NRA86" s="39"/>
      <c r="NRB86" s="39"/>
      <c r="NRC86" s="39"/>
      <c r="NRD86" s="39"/>
      <c r="NRE86" s="39"/>
      <c r="NRF86" s="39"/>
      <c r="NRG86" s="39"/>
      <c r="NRH86" s="39"/>
      <c r="NRI86" s="39"/>
      <c r="NRJ86" s="39"/>
      <c r="NRK86" s="39"/>
      <c r="NRL86" s="39"/>
      <c r="NRM86" s="39"/>
      <c r="NRN86" s="39"/>
      <c r="NRO86" s="39"/>
      <c r="NRP86" s="39"/>
      <c r="NRQ86" s="39"/>
      <c r="NRR86" s="39"/>
      <c r="NRS86" s="39"/>
      <c r="NRT86" s="39"/>
      <c r="NRU86" s="39"/>
      <c r="NRV86" s="39"/>
      <c r="NRW86" s="39"/>
      <c r="NRX86" s="39"/>
      <c r="NRY86" s="39"/>
      <c r="NRZ86" s="39"/>
      <c r="NSA86" s="39"/>
      <c r="NSB86" s="39"/>
      <c r="NSC86" s="39"/>
      <c r="NSD86" s="39"/>
      <c r="NSE86" s="39"/>
      <c r="NSF86" s="39"/>
      <c r="NSG86" s="39"/>
      <c r="NSH86" s="39"/>
      <c r="NSI86" s="39"/>
      <c r="NSJ86" s="39"/>
      <c r="NSK86" s="39"/>
      <c r="NSL86" s="39"/>
      <c r="NSM86" s="39"/>
      <c r="NSN86" s="39"/>
      <c r="NSO86" s="39"/>
      <c r="NSP86" s="39"/>
      <c r="NSQ86" s="39"/>
      <c r="NSR86" s="39"/>
      <c r="NSS86" s="39"/>
      <c r="NST86" s="39"/>
      <c r="NSU86" s="39"/>
      <c r="NSV86" s="39"/>
      <c r="NSW86" s="39"/>
      <c r="NSX86" s="39"/>
      <c r="NSY86" s="39"/>
      <c r="NSZ86" s="39"/>
      <c r="NTA86" s="39"/>
      <c r="NTB86" s="39"/>
      <c r="NTC86" s="39"/>
      <c r="NTD86" s="39"/>
      <c r="NTE86" s="39"/>
      <c r="NTF86" s="39"/>
      <c r="NTG86" s="39"/>
      <c r="NTH86" s="39"/>
      <c r="NTI86" s="39"/>
      <c r="NTJ86" s="39"/>
      <c r="NTK86" s="39"/>
      <c r="NTL86" s="39"/>
      <c r="NTM86" s="39"/>
      <c r="NTN86" s="39"/>
      <c r="NTO86" s="39"/>
      <c r="NTP86" s="39"/>
      <c r="NTQ86" s="39"/>
      <c r="NTR86" s="39"/>
      <c r="NTS86" s="39"/>
      <c r="NTT86" s="39"/>
      <c r="NTU86" s="39"/>
      <c r="NTV86" s="39"/>
      <c r="NTW86" s="39"/>
      <c r="NTX86" s="39"/>
      <c r="NTY86" s="39"/>
      <c r="NTZ86" s="39"/>
      <c r="NUA86" s="39"/>
      <c r="NUB86" s="39"/>
      <c r="NUC86" s="39"/>
      <c r="NUD86" s="39"/>
      <c r="NUE86" s="39"/>
      <c r="NUF86" s="39"/>
      <c r="NUG86" s="39"/>
      <c r="NUH86" s="39"/>
      <c r="NUI86" s="39"/>
      <c r="NUJ86" s="39"/>
      <c r="NUK86" s="39"/>
      <c r="NUL86" s="39"/>
      <c r="NUM86" s="39"/>
      <c r="NUN86" s="39"/>
      <c r="NUO86" s="39"/>
      <c r="NUP86" s="39"/>
      <c r="NUQ86" s="39"/>
      <c r="NUR86" s="39"/>
      <c r="NUS86" s="39"/>
      <c r="NUT86" s="39"/>
      <c r="NUU86" s="39"/>
      <c r="NUV86" s="39"/>
      <c r="NUW86" s="39"/>
      <c r="NUX86" s="39"/>
      <c r="NUY86" s="39"/>
      <c r="NUZ86" s="39"/>
      <c r="NVA86" s="39"/>
      <c r="NVB86" s="39"/>
      <c r="NVC86" s="39"/>
      <c r="NVD86" s="39"/>
      <c r="NVE86" s="39"/>
      <c r="NVF86" s="39"/>
      <c r="NVG86" s="39"/>
      <c r="NVH86" s="39"/>
      <c r="NVI86" s="39"/>
      <c r="NVJ86" s="39"/>
      <c r="NVK86" s="39"/>
      <c r="NVL86" s="39"/>
      <c r="NVM86" s="39"/>
      <c r="NVN86" s="39"/>
      <c r="NVO86" s="39"/>
      <c r="NVP86" s="39"/>
      <c r="NVQ86" s="39"/>
      <c r="NVR86" s="39"/>
      <c r="NVS86" s="39"/>
      <c r="NVT86" s="39"/>
      <c r="NVU86" s="39"/>
      <c r="NVV86" s="39"/>
      <c r="NVW86" s="39"/>
      <c r="NVX86" s="39"/>
      <c r="NVY86" s="39"/>
      <c r="NVZ86" s="39"/>
      <c r="NWA86" s="39"/>
      <c r="NWB86" s="39"/>
      <c r="NWC86" s="39"/>
      <c r="NWD86" s="39"/>
      <c r="NWE86" s="39"/>
      <c r="NWF86" s="39"/>
      <c r="NWG86" s="39"/>
      <c r="NWH86" s="39"/>
      <c r="NWI86" s="39"/>
      <c r="NWJ86" s="39"/>
      <c r="NWK86" s="39"/>
      <c r="NWL86" s="39"/>
      <c r="NWM86" s="39"/>
      <c r="NWN86" s="39"/>
      <c r="NWO86" s="39"/>
      <c r="NWP86" s="39"/>
      <c r="NWQ86" s="39"/>
      <c r="NWR86" s="39"/>
      <c r="NWS86" s="39"/>
      <c r="NWT86" s="39"/>
      <c r="NWU86" s="39"/>
      <c r="NWV86" s="39"/>
      <c r="NWW86" s="39"/>
      <c r="NWX86" s="39"/>
      <c r="NWY86" s="39"/>
      <c r="NWZ86" s="39"/>
      <c r="NXA86" s="39"/>
      <c r="NXB86" s="39"/>
      <c r="NXC86" s="39"/>
      <c r="NXD86" s="39"/>
      <c r="NXE86" s="39"/>
      <c r="NXF86" s="39"/>
      <c r="NXG86" s="39"/>
      <c r="NXH86" s="39"/>
      <c r="NXI86" s="39"/>
      <c r="NXJ86" s="39"/>
      <c r="NXK86" s="39"/>
      <c r="NXL86" s="39"/>
      <c r="NXM86" s="39"/>
      <c r="NXN86" s="39"/>
      <c r="NXO86" s="39"/>
      <c r="NXP86" s="39"/>
      <c r="NXQ86" s="39"/>
      <c r="NXR86" s="39"/>
      <c r="NXS86" s="39"/>
      <c r="NXT86" s="39"/>
      <c r="NXU86" s="39"/>
      <c r="NXV86" s="39"/>
      <c r="NXW86" s="39"/>
      <c r="NXX86" s="39"/>
      <c r="NXY86" s="39"/>
      <c r="NXZ86" s="39"/>
      <c r="NYA86" s="39"/>
      <c r="NYB86" s="39"/>
      <c r="NYC86" s="39"/>
      <c r="NYD86" s="39"/>
      <c r="NYE86" s="39"/>
      <c r="NYF86" s="39"/>
      <c r="NYG86" s="39"/>
      <c r="NYH86" s="39"/>
      <c r="NYI86" s="39"/>
      <c r="NYJ86" s="39"/>
      <c r="NYK86" s="39"/>
      <c r="NYL86" s="39"/>
      <c r="NYM86" s="39"/>
      <c r="NYN86" s="39"/>
      <c r="NYO86" s="39"/>
      <c r="NYP86" s="39"/>
      <c r="NYQ86" s="39"/>
      <c r="NYR86" s="39"/>
      <c r="NYS86" s="39"/>
      <c r="NYT86" s="39"/>
      <c r="NYU86" s="39"/>
      <c r="NYV86" s="39"/>
      <c r="NYW86" s="39"/>
      <c r="NYX86" s="39"/>
      <c r="NYY86" s="39"/>
      <c r="NYZ86" s="39"/>
      <c r="NZA86" s="39"/>
      <c r="NZB86" s="39"/>
      <c r="NZC86" s="39"/>
      <c r="NZD86" s="39"/>
      <c r="NZE86" s="39"/>
      <c r="NZF86" s="39"/>
      <c r="NZG86" s="39"/>
      <c r="NZH86" s="39"/>
      <c r="NZI86" s="39"/>
      <c r="NZJ86" s="39"/>
      <c r="NZK86" s="39"/>
      <c r="NZL86" s="39"/>
      <c r="NZM86" s="39"/>
      <c r="NZN86" s="39"/>
      <c r="NZO86" s="39"/>
      <c r="NZP86" s="39"/>
      <c r="NZQ86" s="39"/>
      <c r="NZR86" s="39"/>
      <c r="NZS86" s="39"/>
      <c r="NZT86" s="39"/>
      <c r="NZU86" s="39"/>
      <c r="NZV86" s="39"/>
      <c r="NZW86" s="39"/>
      <c r="NZX86" s="39"/>
      <c r="NZY86" s="39"/>
      <c r="NZZ86" s="39"/>
      <c r="OAA86" s="39"/>
      <c r="OAB86" s="39"/>
      <c r="OAC86" s="39"/>
      <c r="OAD86" s="39"/>
      <c r="OAE86" s="39"/>
      <c r="OAF86" s="39"/>
      <c r="OAG86" s="39"/>
      <c r="OAH86" s="39"/>
      <c r="OAI86" s="39"/>
      <c r="OAJ86" s="39"/>
      <c r="OAK86" s="39"/>
      <c r="OAL86" s="39"/>
      <c r="OAM86" s="39"/>
      <c r="OAN86" s="39"/>
      <c r="OAO86" s="39"/>
      <c r="OAP86" s="39"/>
      <c r="OAQ86" s="39"/>
      <c r="OAR86" s="39"/>
      <c r="OAS86" s="39"/>
      <c r="OAT86" s="39"/>
      <c r="OAU86" s="39"/>
      <c r="OAV86" s="39"/>
      <c r="OAW86" s="39"/>
      <c r="OAX86" s="39"/>
      <c r="OAY86" s="39"/>
      <c r="OAZ86" s="39"/>
      <c r="OBA86" s="39"/>
      <c r="OBB86" s="39"/>
      <c r="OBC86" s="39"/>
      <c r="OBD86" s="39"/>
      <c r="OBE86" s="39"/>
      <c r="OBF86" s="39"/>
      <c r="OBG86" s="39"/>
      <c r="OBH86" s="39"/>
      <c r="OBI86" s="39"/>
      <c r="OBJ86" s="39"/>
      <c r="OBK86" s="39"/>
      <c r="OBL86" s="39"/>
      <c r="OBM86" s="39"/>
      <c r="OBN86" s="39"/>
      <c r="OBO86" s="39"/>
      <c r="OBP86" s="39"/>
      <c r="OBQ86" s="39"/>
      <c r="OBR86" s="39"/>
      <c r="OBS86" s="39"/>
      <c r="OBT86" s="39"/>
      <c r="OBU86" s="39"/>
      <c r="OBV86" s="39"/>
      <c r="OBW86" s="39"/>
      <c r="OBX86" s="39"/>
      <c r="OBY86" s="39"/>
      <c r="OBZ86" s="39"/>
      <c r="OCA86" s="39"/>
      <c r="OCB86" s="39"/>
      <c r="OCC86" s="39"/>
      <c r="OCD86" s="39"/>
      <c r="OCE86" s="39"/>
      <c r="OCF86" s="39"/>
      <c r="OCG86" s="39"/>
      <c r="OCH86" s="39"/>
      <c r="OCI86" s="39"/>
      <c r="OCJ86" s="39"/>
      <c r="OCK86" s="39"/>
      <c r="OCL86" s="39"/>
      <c r="OCM86" s="39"/>
      <c r="OCN86" s="39"/>
      <c r="OCO86" s="39"/>
      <c r="OCP86" s="39"/>
      <c r="OCQ86" s="39"/>
      <c r="OCR86" s="39"/>
      <c r="OCS86" s="39"/>
      <c r="OCT86" s="39"/>
      <c r="OCU86" s="39"/>
      <c r="OCV86" s="39"/>
      <c r="OCW86" s="39"/>
      <c r="OCX86" s="39"/>
      <c r="OCY86" s="39"/>
      <c r="OCZ86" s="39"/>
      <c r="ODA86" s="39"/>
      <c r="ODB86" s="39"/>
      <c r="ODC86" s="39"/>
      <c r="ODD86" s="39"/>
      <c r="ODE86" s="39"/>
      <c r="ODF86" s="39"/>
      <c r="ODG86" s="39"/>
      <c r="ODH86" s="39"/>
      <c r="ODI86" s="39"/>
      <c r="ODJ86" s="39"/>
      <c r="ODK86" s="39"/>
      <c r="ODL86" s="39"/>
      <c r="ODM86" s="39"/>
      <c r="ODN86" s="39"/>
      <c r="ODO86" s="39"/>
      <c r="ODP86" s="39"/>
      <c r="ODQ86" s="39"/>
      <c r="ODR86" s="39"/>
      <c r="ODS86" s="39"/>
      <c r="ODT86" s="39"/>
      <c r="ODU86" s="39"/>
      <c r="ODV86" s="39"/>
      <c r="ODW86" s="39"/>
      <c r="ODX86" s="39"/>
      <c r="ODY86" s="39"/>
      <c r="ODZ86" s="39"/>
      <c r="OEA86" s="39"/>
      <c r="OEB86" s="39"/>
      <c r="OEC86" s="39"/>
      <c r="OED86" s="39"/>
      <c r="OEE86" s="39"/>
      <c r="OEF86" s="39"/>
      <c r="OEG86" s="39"/>
      <c r="OEH86" s="39"/>
      <c r="OEI86" s="39"/>
      <c r="OEJ86" s="39"/>
      <c r="OEK86" s="39"/>
      <c r="OEL86" s="39"/>
      <c r="OEM86" s="39"/>
      <c r="OEN86" s="39"/>
      <c r="OEO86" s="39"/>
      <c r="OEP86" s="39"/>
      <c r="OEQ86" s="39"/>
      <c r="OER86" s="39"/>
      <c r="OES86" s="39"/>
      <c r="OET86" s="39"/>
      <c r="OEU86" s="39"/>
      <c r="OEV86" s="39"/>
      <c r="OEW86" s="39"/>
      <c r="OEX86" s="39"/>
      <c r="OEY86" s="39"/>
      <c r="OEZ86" s="39"/>
      <c r="OFA86" s="39"/>
      <c r="OFB86" s="39"/>
      <c r="OFC86" s="39"/>
      <c r="OFD86" s="39"/>
      <c r="OFE86" s="39"/>
      <c r="OFF86" s="39"/>
      <c r="OFG86" s="39"/>
      <c r="OFH86" s="39"/>
      <c r="OFI86" s="39"/>
      <c r="OFJ86" s="39"/>
      <c r="OFK86" s="39"/>
      <c r="OFL86" s="39"/>
      <c r="OFM86" s="39"/>
      <c r="OFN86" s="39"/>
      <c r="OFO86" s="39"/>
      <c r="OFP86" s="39"/>
      <c r="OFQ86" s="39"/>
      <c r="OFR86" s="39"/>
      <c r="OFS86" s="39"/>
      <c r="OFT86" s="39"/>
      <c r="OFU86" s="39"/>
      <c r="OFV86" s="39"/>
      <c r="OFW86" s="39"/>
      <c r="OFX86" s="39"/>
      <c r="OFY86" s="39"/>
      <c r="OFZ86" s="39"/>
      <c r="OGA86" s="39"/>
      <c r="OGB86" s="39"/>
      <c r="OGC86" s="39"/>
      <c r="OGD86" s="39"/>
      <c r="OGE86" s="39"/>
      <c r="OGF86" s="39"/>
      <c r="OGG86" s="39"/>
      <c r="OGH86" s="39"/>
      <c r="OGI86" s="39"/>
      <c r="OGJ86" s="39"/>
      <c r="OGK86" s="39"/>
      <c r="OGL86" s="39"/>
      <c r="OGM86" s="39"/>
      <c r="OGN86" s="39"/>
      <c r="OGO86" s="39"/>
      <c r="OGP86" s="39"/>
      <c r="OGQ86" s="39"/>
      <c r="OGR86" s="39"/>
      <c r="OGS86" s="39"/>
      <c r="OGT86" s="39"/>
      <c r="OGU86" s="39"/>
      <c r="OGV86" s="39"/>
      <c r="OGW86" s="39"/>
      <c r="OGX86" s="39"/>
      <c r="OGY86" s="39"/>
      <c r="OGZ86" s="39"/>
      <c r="OHA86" s="39"/>
      <c r="OHB86" s="39"/>
      <c r="OHC86" s="39"/>
      <c r="OHD86" s="39"/>
      <c r="OHE86" s="39"/>
      <c r="OHF86" s="39"/>
      <c r="OHG86" s="39"/>
      <c r="OHH86" s="39"/>
      <c r="OHI86" s="39"/>
      <c r="OHJ86" s="39"/>
      <c r="OHK86" s="39"/>
      <c r="OHL86" s="39"/>
      <c r="OHM86" s="39"/>
      <c r="OHN86" s="39"/>
      <c r="OHO86" s="39"/>
      <c r="OHP86" s="39"/>
      <c r="OHQ86" s="39"/>
      <c r="OHR86" s="39"/>
      <c r="OHS86" s="39"/>
      <c r="OHT86" s="39"/>
      <c r="OHU86" s="39"/>
      <c r="OHV86" s="39"/>
      <c r="OHW86" s="39"/>
      <c r="OHX86" s="39"/>
      <c r="OHY86" s="39"/>
      <c r="OHZ86" s="39"/>
      <c r="OIA86" s="39"/>
      <c r="OIB86" s="39"/>
      <c r="OIC86" s="39"/>
      <c r="OID86" s="39"/>
      <c r="OIE86" s="39"/>
      <c r="OIF86" s="39"/>
      <c r="OIG86" s="39"/>
      <c r="OIH86" s="39"/>
      <c r="OII86" s="39"/>
      <c r="OIJ86" s="39"/>
      <c r="OIK86" s="39"/>
      <c r="OIL86" s="39"/>
      <c r="OIM86" s="39"/>
      <c r="OIN86" s="39"/>
      <c r="OIO86" s="39"/>
      <c r="OIP86" s="39"/>
      <c r="OIQ86" s="39"/>
      <c r="OIR86" s="39"/>
      <c r="OIS86" s="39"/>
      <c r="OIT86" s="39"/>
      <c r="OIU86" s="39"/>
      <c r="OIV86" s="39"/>
      <c r="OIW86" s="39"/>
      <c r="OIX86" s="39"/>
      <c r="OIY86" s="39"/>
      <c r="OIZ86" s="39"/>
      <c r="OJA86" s="39"/>
      <c r="OJB86" s="39"/>
      <c r="OJC86" s="39"/>
      <c r="OJD86" s="39"/>
      <c r="OJE86" s="39"/>
      <c r="OJF86" s="39"/>
      <c r="OJG86" s="39"/>
      <c r="OJH86" s="39"/>
      <c r="OJI86" s="39"/>
      <c r="OJJ86" s="39"/>
      <c r="OJK86" s="39"/>
      <c r="OJL86" s="39"/>
      <c r="OJM86" s="39"/>
      <c r="OJN86" s="39"/>
      <c r="OJO86" s="39"/>
      <c r="OJP86" s="39"/>
      <c r="OJQ86" s="39"/>
      <c r="OJR86" s="39"/>
      <c r="OJS86" s="39"/>
      <c r="OJT86" s="39"/>
      <c r="OJU86" s="39"/>
      <c r="OJV86" s="39"/>
      <c r="OJW86" s="39"/>
      <c r="OJX86" s="39"/>
      <c r="OJY86" s="39"/>
      <c r="OJZ86" s="39"/>
      <c r="OKA86" s="39"/>
      <c r="OKB86" s="39"/>
      <c r="OKC86" s="39"/>
      <c r="OKD86" s="39"/>
      <c r="OKE86" s="39"/>
      <c r="OKF86" s="39"/>
      <c r="OKG86" s="39"/>
      <c r="OKH86" s="39"/>
      <c r="OKI86" s="39"/>
      <c r="OKJ86" s="39"/>
      <c r="OKK86" s="39"/>
      <c r="OKL86" s="39"/>
      <c r="OKM86" s="39"/>
      <c r="OKN86" s="39"/>
      <c r="OKO86" s="39"/>
      <c r="OKP86" s="39"/>
      <c r="OKQ86" s="39"/>
      <c r="OKR86" s="39"/>
      <c r="OKS86" s="39"/>
      <c r="OKT86" s="39"/>
      <c r="OKU86" s="39"/>
      <c r="OKV86" s="39"/>
      <c r="OKW86" s="39"/>
      <c r="OKX86" s="39"/>
      <c r="OKY86" s="39"/>
      <c r="OKZ86" s="39"/>
      <c r="OLA86" s="39"/>
      <c r="OLB86" s="39"/>
      <c r="OLC86" s="39"/>
      <c r="OLD86" s="39"/>
      <c r="OLE86" s="39"/>
      <c r="OLF86" s="39"/>
      <c r="OLG86" s="39"/>
      <c r="OLH86" s="39"/>
      <c r="OLI86" s="39"/>
      <c r="OLJ86" s="39"/>
      <c r="OLK86" s="39"/>
      <c r="OLL86" s="39"/>
      <c r="OLM86" s="39"/>
      <c r="OLN86" s="39"/>
      <c r="OLO86" s="39"/>
      <c r="OLP86" s="39"/>
      <c r="OLQ86" s="39"/>
      <c r="OLR86" s="39"/>
      <c r="OLS86" s="39"/>
      <c r="OLT86" s="39"/>
      <c r="OLU86" s="39"/>
      <c r="OLV86" s="39"/>
      <c r="OLW86" s="39"/>
      <c r="OLX86" s="39"/>
      <c r="OLY86" s="39"/>
      <c r="OLZ86" s="39"/>
      <c r="OMA86" s="39"/>
      <c r="OMB86" s="39"/>
      <c r="OMC86" s="39"/>
      <c r="OMD86" s="39"/>
      <c r="OME86" s="39"/>
      <c r="OMF86" s="39"/>
      <c r="OMG86" s="39"/>
      <c r="OMH86" s="39"/>
      <c r="OMI86" s="39"/>
      <c r="OMJ86" s="39"/>
      <c r="OMK86" s="39"/>
      <c r="OML86" s="39"/>
      <c r="OMM86" s="39"/>
      <c r="OMN86" s="39"/>
      <c r="OMO86" s="39"/>
      <c r="OMP86" s="39"/>
      <c r="OMQ86" s="39"/>
      <c r="OMR86" s="39"/>
      <c r="OMS86" s="39"/>
      <c r="OMT86" s="39"/>
      <c r="OMU86" s="39"/>
      <c r="OMV86" s="39"/>
      <c r="OMW86" s="39"/>
      <c r="OMX86" s="39"/>
      <c r="OMY86" s="39"/>
      <c r="OMZ86" s="39"/>
      <c r="ONA86" s="39"/>
      <c r="ONB86" s="39"/>
      <c r="ONC86" s="39"/>
      <c r="OND86" s="39"/>
      <c r="ONE86" s="39"/>
      <c r="ONF86" s="39"/>
      <c r="ONG86" s="39"/>
      <c r="ONH86" s="39"/>
      <c r="ONI86" s="39"/>
      <c r="ONJ86" s="39"/>
      <c r="ONK86" s="39"/>
      <c r="ONL86" s="39"/>
      <c r="ONM86" s="39"/>
      <c r="ONN86" s="39"/>
      <c r="ONO86" s="39"/>
      <c r="ONP86" s="39"/>
      <c r="ONQ86" s="39"/>
      <c r="ONR86" s="39"/>
      <c r="ONS86" s="39"/>
      <c r="ONT86" s="39"/>
      <c r="ONU86" s="39"/>
      <c r="ONV86" s="39"/>
      <c r="ONW86" s="39"/>
      <c r="ONX86" s="39"/>
      <c r="ONY86" s="39"/>
      <c r="ONZ86" s="39"/>
      <c r="OOA86" s="39"/>
      <c r="OOB86" s="39"/>
      <c r="OOC86" s="39"/>
      <c r="OOD86" s="39"/>
      <c r="OOE86" s="39"/>
      <c r="OOF86" s="39"/>
      <c r="OOG86" s="39"/>
      <c r="OOH86" s="39"/>
      <c r="OOI86" s="39"/>
      <c r="OOJ86" s="39"/>
      <c r="OOK86" s="39"/>
      <c r="OOL86" s="39"/>
      <c r="OOM86" s="39"/>
      <c r="OON86" s="39"/>
      <c r="OOO86" s="39"/>
      <c r="OOP86" s="39"/>
      <c r="OOQ86" s="39"/>
      <c r="OOR86" s="39"/>
      <c r="OOS86" s="39"/>
      <c r="OOT86" s="39"/>
      <c r="OOU86" s="39"/>
      <c r="OOV86" s="39"/>
      <c r="OOW86" s="39"/>
      <c r="OOX86" s="39"/>
      <c r="OOY86" s="39"/>
      <c r="OOZ86" s="39"/>
      <c r="OPA86" s="39"/>
      <c r="OPB86" s="39"/>
      <c r="OPC86" s="39"/>
      <c r="OPD86" s="39"/>
      <c r="OPE86" s="39"/>
      <c r="OPF86" s="39"/>
      <c r="OPG86" s="39"/>
      <c r="OPH86" s="39"/>
      <c r="OPI86" s="39"/>
      <c r="OPJ86" s="39"/>
      <c r="OPK86" s="39"/>
      <c r="OPL86" s="39"/>
      <c r="OPM86" s="39"/>
      <c r="OPN86" s="39"/>
      <c r="OPO86" s="39"/>
      <c r="OPP86" s="39"/>
      <c r="OPQ86" s="39"/>
      <c r="OPR86" s="39"/>
      <c r="OPS86" s="39"/>
      <c r="OPT86" s="39"/>
      <c r="OPU86" s="39"/>
      <c r="OPV86" s="39"/>
      <c r="OPW86" s="39"/>
      <c r="OPX86" s="39"/>
      <c r="OPY86" s="39"/>
      <c r="OPZ86" s="39"/>
      <c r="OQA86" s="39"/>
      <c r="OQB86" s="39"/>
      <c r="OQC86" s="39"/>
      <c r="OQD86" s="39"/>
      <c r="OQE86" s="39"/>
      <c r="OQF86" s="39"/>
      <c r="OQG86" s="39"/>
      <c r="OQH86" s="39"/>
      <c r="OQI86" s="39"/>
      <c r="OQJ86" s="39"/>
      <c r="OQK86" s="39"/>
      <c r="OQL86" s="39"/>
      <c r="OQM86" s="39"/>
      <c r="OQN86" s="39"/>
      <c r="OQO86" s="39"/>
      <c r="OQP86" s="39"/>
      <c r="OQQ86" s="39"/>
      <c r="OQR86" s="39"/>
      <c r="OQS86" s="39"/>
      <c r="OQT86" s="39"/>
      <c r="OQU86" s="39"/>
      <c r="OQV86" s="39"/>
      <c r="OQW86" s="39"/>
      <c r="OQX86" s="39"/>
      <c r="OQY86" s="39"/>
      <c r="OQZ86" s="39"/>
      <c r="ORA86" s="39"/>
      <c r="ORB86" s="39"/>
      <c r="ORC86" s="39"/>
      <c r="ORD86" s="39"/>
      <c r="ORE86" s="39"/>
      <c r="ORF86" s="39"/>
      <c r="ORG86" s="39"/>
      <c r="ORH86" s="39"/>
      <c r="ORI86" s="39"/>
      <c r="ORJ86" s="39"/>
      <c r="ORK86" s="39"/>
      <c r="ORL86" s="39"/>
      <c r="ORM86" s="39"/>
      <c r="ORN86" s="39"/>
      <c r="ORO86" s="39"/>
      <c r="ORP86" s="39"/>
      <c r="ORQ86" s="39"/>
      <c r="ORR86" s="39"/>
      <c r="ORS86" s="39"/>
      <c r="ORT86" s="39"/>
      <c r="ORU86" s="39"/>
      <c r="ORV86" s="39"/>
      <c r="ORW86" s="39"/>
      <c r="ORX86" s="39"/>
      <c r="ORY86" s="39"/>
      <c r="ORZ86" s="39"/>
      <c r="OSA86" s="39"/>
      <c r="OSB86" s="39"/>
      <c r="OSC86" s="39"/>
      <c r="OSD86" s="39"/>
      <c r="OSE86" s="39"/>
      <c r="OSF86" s="39"/>
      <c r="OSG86" s="39"/>
      <c r="OSH86" s="39"/>
      <c r="OSI86" s="39"/>
      <c r="OSJ86" s="39"/>
      <c r="OSK86" s="39"/>
      <c r="OSL86" s="39"/>
      <c r="OSM86" s="39"/>
      <c r="OSN86" s="39"/>
      <c r="OSO86" s="39"/>
      <c r="OSP86" s="39"/>
      <c r="OSQ86" s="39"/>
      <c r="OSR86" s="39"/>
      <c r="OSS86" s="39"/>
      <c r="OST86" s="39"/>
      <c r="OSU86" s="39"/>
      <c r="OSV86" s="39"/>
      <c r="OSW86" s="39"/>
      <c r="OSX86" s="39"/>
      <c r="OSY86" s="39"/>
      <c r="OSZ86" s="39"/>
      <c r="OTA86" s="39"/>
      <c r="OTB86" s="39"/>
      <c r="OTC86" s="39"/>
      <c r="OTD86" s="39"/>
      <c r="OTE86" s="39"/>
      <c r="OTF86" s="39"/>
      <c r="OTG86" s="39"/>
      <c r="OTH86" s="39"/>
      <c r="OTI86" s="39"/>
      <c r="OTJ86" s="39"/>
      <c r="OTK86" s="39"/>
      <c r="OTL86" s="39"/>
      <c r="OTM86" s="39"/>
      <c r="OTN86" s="39"/>
      <c r="OTO86" s="39"/>
      <c r="OTP86" s="39"/>
      <c r="OTQ86" s="39"/>
      <c r="OTR86" s="39"/>
      <c r="OTS86" s="39"/>
      <c r="OTT86" s="39"/>
      <c r="OTU86" s="39"/>
      <c r="OTV86" s="39"/>
      <c r="OTW86" s="39"/>
      <c r="OTX86" s="39"/>
      <c r="OTY86" s="39"/>
      <c r="OTZ86" s="39"/>
      <c r="OUA86" s="39"/>
      <c r="OUB86" s="39"/>
      <c r="OUC86" s="39"/>
      <c r="OUD86" s="39"/>
      <c r="OUE86" s="39"/>
      <c r="OUF86" s="39"/>
      <c r="OUG86" s="39"/>
      <c r="OUH86" s="39"/>
      <c r="OUI86" s="39"/>
      <c r="OUJ86" s="39"/>
      <c r="OUK86" s="39"/>
      <c r="OUL86" s="39"/>
      <c r="OUM86" s="39"/>
      <c r="OUN86" s="39"/>
      <c r="OUO86" s="39"/>
      <c r="OUP86" s="39"/>
      <c r="OUQ86" s="39"/>
      <c r="OUR86" s="39"/>
      <c r="OUS86" s="39"/>
      <c r="OUT86" s="39"/>
      <c r="OUU86" s="39"/>
      <c r="OUV86" s="39"/>
      <c r="OUW86" s="39"/>
      <c r="OUX86" s="39"/>
      <c r="OUY86" s="39"/>
      <c r="OUZ86" s="39"/>
      <c r="OVA86" s="39"/>
      <c r="OVB86" s="39"/>
      <c r="OVC86" s="39"/>
      <c r="OVD86" s="39"/>
      <c r="OVE86" s="39"/>
      <c r="OVF86" s="39"/>
      <c r="OVG86" s="39"/>
      <c r="OVH86" s="39"/>
      <c r="OVI86" s="39"/>
      <c r="OVJ86" s="39"/>
      <c r="OVK86" s="39"/>
      <c r="OVL86" s="39"/>
      <c r="OVM86" s="39"/>
      <c r="OVN86" s="39"/>
      <c r="OVO86" s="39"/>
      <c r="OVP86" s="39"/>
      <c r="OVQ86" s="39"/>
      <c r="OVR86" s="39"/>
      <c r="OVS86" s="39"/>
      <c r="OVT86" s="39"/>
      <c r="OVU86" s="39"/>
      <c r="OVV86" s="39"/>
      <c r="OVW86" s="39"/>
      <c r="OVX86" s="39"/>
      <c r="OVY86" s="39"/>
      <c r="OVZ86" s="39"/>
      <c r="OWA86" s="39"/>
      <c r="OWB86" s="39"/>
      <c r="OWC86" s="39"/>
      <c r="OWD86" s="39"/>
      <c r="OWE86" s="39"/>
      <c r="OWF86" s="39"/>
      <c r="OWG86" s="39"/>
      <c r="OWH86" s="39"/>
      <c r="OWI86" s="39"/>
      <c r="OWJ86" s="39"/>
      <c r="OWK86" s="39"/>
      <c r="OWL86" s="39"/>
      <c r="OWM86" s="39"/>
      <c r="OWN86" s="39"/>
      <c r="OWO86" s="39"/>
      <c r="OWP86" s="39"/>
      <c r="OWQ86" s="39"/>
      <c r="OWR86" s="39"/>
      <c r="OWS86" s="39"/>
      <c r="OWT86" s="39"/>
      <c r="OWU86" s="39"/>
      <c r="OWV86" s="39"/>
      <c r="OWW86" s="39"/>
      <c r="OWX86" s="39"/>
      <c r="OWY86" s="39"/>
      <c r="OWZ86" s="39"/>
      <c r="OXA86" s="39"/>
      <c r="OXB86" s="39"/>
      <c r="OXC86" s="39"/>
      <c r="OXD86" s="39"/>
      <c r="OXE86" s="39"/>
      <c r="OXF86" s="39"/>
      <c r="OXG86" s="39"/>
      <c r="OXH86" s="39"/>
      <c r="OXI86" s="39"/>
      <c r="OXJ86" s="39"/>
      <c r="OXK86" s="39"/>
      <c r="OXL86" s="39"/>
      <c r="OXM86" s="39"/>
      <c r="OXN86" s="39"/>
      <c r="OXO86" s="39"/>
      <c r="OXP86" s="39"/>
      <c r="OXQ86" s="39"/>
      <c r="OXR86" s="39"/>
      <c r="OXS86" s="39"/>
      <c r="OXT86" s="39"/>
      <c r="OXU86" s="39"/>
      <c r="OXV86" s="39"/>
      <c r="OXW86" s="39"/>
      <c r="OXX86" s="39"/>
      <c r="OXY86" s="39"/>
      <c r="OXZ86" s="39"/>
      <c r="OYA86" s="39"/>
      <c r="OYB86" s="39"/>
      <c r="OYC86" s="39"/>
      <c r="OYD86" s="39"/>
      <c r="OYE86" s="39"/>
      <c r="OYF86" s="39"/>
      <c r="OYG86" s="39"/>
      <c r="OYH86" s="39"/>
      <c r="OYI86" s="39"/>
      <c r="OYJ86" s="39"/>
      <c r="OYK86" s="39"/>
      <c r="OYL86" s="39"/>
      <c r="OYM86" s="39"/>
      <c r="OYN86" s="39"/>
      <c r="OYO86" s="39"/>
      <c r="OYP86" s="39"/>
      <c r="OYQ86" s="39"/>
      <c r="OYR86" s="39"/>
      <c r="OYS86" s="39"/>
      <c r="OYT86" s="39"/>
      <c r="OYU86" s="39"/>
      <c r="OYV86" s="39"/>
      <c r="OYW86" s="39"/>
      <c r="OYX86" s="39"/>
      <c r="OYY86" s="39"/>
      <c r="OYZ86" s="39"/>
      <c r="OZA86" s="39"/>
      <c r="OZB86" s="39"/>
      <c r="OZC86" s="39"/>
      <c r="OZD86" s="39"/>
      <c r="OZE86" s="39"/>
      <c r="OZF86" s="39"/>
      <c r="OZG86" s="39"/>
      <c r="OZH86" s="39"/>
      <c r="OZI86" s="39"/>
      <c r="OZJ86" s="39"/>
      <c r="OZK86" s="39"/>
      <c r="OZL86" s="39"/>
      <c r="OZM86" s="39"/>
      <c r="OZN86" s="39"/>
      <c r="OZO86" s="39"/>
      <c r="OZP86" s="39"/>
      <c r="OZQ86" s="39"/>
      <c r="OZR86" s="39"/>
      <c r="OZS86" s="39"/>
      <c r="OZT86" s="39"/>
      <c r="OZU86" s="39"/>
      <c r="OZV86" s="39"/>
      <c r="OZW86" s="39"/>
      <c r="OZX86" s="39"/>
      <c r="OZY86" s="39"/>
      <c r="OZZ86" s="39"/>
      <c r="PAA86" s="39"/>
      <c r="PAB86" s="39"/>
      <c r="PAC86" s="39"/>
      <c r="PAD86" s="39"/>
      <c r="PAE86" s="39"/>
      <c r="PAF86" s="39"/>
      <c r="PAG86" s="39"/>
      <c r="PAH86" s="39"/>
      <c r="PAI86" s="39"/>
      <c r="PAJ86" s="39"/>
      <c r="PAK86" s="39"/>
      <c r="PAL86" s="39"/>
      <c r="PAM86" s="39"/>
      <c r="PAN86" s="39"/>
      <c r="PAO86" s="39"/>
      <c r="PAP86" s="39"/>
      <c r="PAQ86" s="39"/>
      <c r="PAR86" s="39"/>
      <c r="PAS86" s="39"/>
      <c r="PAT86" s="39"/>
      <c r="PAU86" s="39"/>
      <c r="PAV86" s="39"/>
      <c r="PAW86" s="39"/>
      <c r="PAX86" s="39"/>
      <c r="PAY86" s="39"/>
      <c r="PAZ86" s="39"/>
      <c r="PBA86" s="39"/>
      <c r="PBB86" s="39"/>
      <c r="PBC86" s="39"/>
      <c r="PBD86" s="39"/>
      <c r="PBE86" s="39"/>
      <c r="PBF86" s="39"/>
      <c r="PBG86" s="39"/>
      <c r="PBH86" s="39"/>
      <c r="PBI86" s="39"/>
      <c r="PBJ86" s="39"/>
      <c r="PBK86" s="39"/>
      <c r="PBL86" s="39"/>
      <c r="PBM86" s="39"/>
      <c r="PBN86" s="39"/>
      <c r="PBO86" s="39"/>
      <c r="PBP86" s="39"/>
      <c r="PBQ86" s="39"/>
      <c r="PBR86" s="39"/>
      <c r="PBS86" s="39"/>
      <c r="PBT86" s="39"/>
      <c r="PBU86" s="39"/>
      <c r="PBV86" s="39"/>
      <c r="PBW86" s="39"/>
      <c r="PBX86" s="39"/>
      <c r="PBY86" s="39"/>
      <c r="PBZ86" s="39"/>
      <c r="PCA86" s="39"/>
      <c r="PCB86" s="39"/>
      <c r="PCC86" s="39"/>
      <c r="PCD86" s="39"/>
      <c r="PCE86" s="39"/>
      <c r="PCF86" s="39"/>
      <c r="PCG86" s="39"/>
      <c r="PCH86" s="39"/>
      <c r="PCI86" s="39"/>
      <c r="PCJ86" s="39"/>
      <c r="PCK86" s="39"/>
      <c r="PCL86" s="39"/>
      <c r="PCM86" s="39"/>
      <c r="PCN86" s="39"/>
      <c r="PCO86" s="39"/>
      <c r="PCP86" s="39"/>
      <c r="PCQ86" s="39"/>
      <c r="PCR86" s="39"/>
      <c r="PCS86" s="39"/>
      <c r="PCT86" s="39"/>
      <c r="PCU86" s="39"/>
      <c r="PCV86" s="39"/>
      <c r="PCW86" s="39"/>
      <c r="PCX86" s="39"/>
      <c r="PCY86" s="39"/>
      <c r="PCZ86" s="39"/>
      <c r="PDA86" s="39"/>
      <c r="PDB86" s="39"/>
      <c r="PDC86" s="39"/>
      <c r="PDD86" s="39"/>
      <c r="PDE86" s="39"/>
      <c r="PDF86" s="39"/>
      <c r="PDG86" s="39"/>
      <c r="PDH86" s="39"/>
      <c r="PDI86" s="39"/>
      <c r="PDJ86" s="39"/>
      <c r="PDK86" s="39"/>
      <c r="PDL86" s="39"/>
      <c r="PDM86" s="39"/>
      <c r="PDN86" s="39"/>
      <c r="PDO86" s="39"/>
      <c r="PDP86" s="39"/>
      <c r="PDQ86" s="39"/>
      <c r="PDR86" s="39"/>
      <c r="PDS86" s="39"/>
      <c r="PDT86" s="39"/>
      <c r="PDU86" s="39"/>
      <c r="PDV86" s="39"/>
      <c r="PDW86" s="39"/>
      <c r="PDX86" s="39"/>
      <c r="PDY86" s="39"/>
      <c r="PDZ86" s="39"/>
      <c r="PEA86" s="39"/>
      <c r="PEB86" s="39"/>
      <c r="PEC86" s="39"/>
      <c r="PED86" s="39"/>
      <c r="PEE86" s="39"/>
      <c r="PEF86" s="39"/>
      <c r="PEG86" s="39"/>
      <c r="PEH86" s="39"/>
      <c r="PEI86" s="39"/>
      <c r="PEJ86" s="39"/>
      <c r="PEK86" s="39"/>
      <c r="PEL86" s="39"/>
      <c r="PEM86" s="39"/>
      <c r="PEN86" s="39"/>
      <c r="PEO86" s="39"/>
      <c r="PEP86" s="39"/>
      <c r="PEQ86" s="39"/>
      <c r="PER86" s="39"/>
      <c r="PES86" s="39"/>
      <c r="PET86" s="39"/>
      <c r="PEU86" s="39"/>
      <c r="PEV86" s="39"/>
      <c r="PEW86" s="39"/>
      <c r="PEX86" s="39"/>
      <c r="PEY86" s="39"/>
      <c r="PEZ86" s="39"/>
      <c r="PFA86" s="39"/>
      <c r="PFB86" s="39"/>
      <c r="PFC86" s="39"/>
      <c r="PFD86" s="39"/>
      <c r="PFE86" s="39"/>
      <c r="PFF86" s="39"/>
      <c r="PFG86" s="39"/>
      <c r="PFH86" s="39"/>
      <c r="PFI86" s="39"/>
      <c r="PFJ86" s="39"/>
      <c r="PFK86" s="39"/>
      <c r="PFL86" s="39"/>
      <c r="PFM86" s="39"/>
      <c r="PFN86" s="39"/>
      <c r="PFO86" s="39"/>
      <c r="PFP86" s="39"/>
      <c r="PFQ86" s="39"/>
      <c r="PFR86" s="39"/>
      <c r="PFS86" s="39"/>
      <c r="PFT86" s="39"/>
      <c r="PFU86" s="39"/>
      <c r="PFV86" s="39"/>
      <c r="PFW86" s="39"/>
      <c r="PFX86" s="39"/>
      <c r="PFY86" s="39"/>
      <c r="PFZ86" s="39"/>
      <c r="PGA86" s="39"/>
      <c r="PGB86" s="39"/>
      <c r="PGC86" s="39"/>
      <c r="PGD86" s="39"/>
      <c r="PGE86" s="39"/>
      <c r="PGF86" s="39"/>
      <c r="PGG86" s="39"/>
      <c r="PGH86" s="39"/>
      <c r="PGI86" s="39"/>
      <c r="PGJ86" s="39"/>
      <c r="PGK86" s="39"/>
      <c r="PGL86" s="39"/>
      <c r="PGM86" s="39"/>
      <c r="PGN86" s="39"/>
      <c r="PGO86" s="39"/>
      <c r="PGP86" s="39"/>
      <c r="PGQ86" s="39"/>
      <c r="PGR86" s="39"/>
      <c r="PGS86" s="39"/>
      <c r="PGT86" s="39"/>
      <c r="PGU86" s="39"/>
      <c r="PGV86" s="39"/>
      <c r="PGW86" s="39"/>
      <c r="PGX86" s="39"/>
      <c r="PGY86" s="39"/>
      <c r="PGZ86" s="39"/>
      <c r="PHA86" s="39"/>
      <c r="PHB86" s="39"/>
      <c r="PHC86" s="39"/>
      <c r="PHD86" s="39"/>
      <c r="PHE86" s="39"/>
      <c r="PHF86" s="39"/>
      <c r="PHG86" s="39"/>
      <c r="PHH86" s="39"/>
      <c r="PHI86" s="39"/>
      <c r="PHJ86" s="39"/>
      <c r="PHK86" s="39"/>
      <c r="PHL86" s="39"/>
      <c r="PHM86" s="39"/>
      <c r="PHN86" s="39"/>
      <c r="PHO86" s="39"/>
      <c r="PHP86" s="39"/>
      <c r="PHQ86" s="39"/>
      <c r="PHR86" s="39"/>
      <c r="PHS86" s="39"/>
      <c r="PHT86" s="39"/>
      <c r="PHU86" s="39"/>
      <c r="PHV86" s="39"/>
      <c r="PHW86" s="39"/>
      <c r="PHX86" s="39"/>
      <c r="PHY86" s="39"/>
      <c r="PHZ86" s="39"/>
      <c r="PIA86" s="39"/>
      <c r="PIB86" s="39"/>
      <c r="PIC86" s="39"/>
      <c r="PID86" s="39"/>
      <c r="PIE86" s="39"/>
      <c r="PIF86" s="39"/>
      <c r="PIG86" s="39"/>
      <c r="PIH86" s="39"/>
      <c r="PII86" s="39"/>
      <c r="PIJ86" s="39"/>
      <c r="PIK86" s="39"/>
      <c r="PIL86" s="39"/>
      <c r="PIM86" s="39"/>
      <c r="PIN86" s="39"/>
      <c r="PIO86" s="39"/>
      <c r="PIP86" s="39"/>
      <c r="PIQ86" s="39"/>
      <c r="PIR86" s="39"/>
      <c r="PIS86" s="39"/>
      <c r="PIT86" s="39"/>
      <c r="PIU86" s="39"/>
      <c r="PIV86" s="39"/>
      <c r="PIW86" s="39"/>
      <c r="PIX86" s="39"/>
      <c r="PIY86" s="39"/>
      <c r="PIZ86" s="39"/>
      <c r="PJA86" s="39"/>
      <c r="PJB86" s="39"/>
      <c r="PJC86" s="39"/>
      <c r="PJD86" s="39"/>
      <c r="PJE86" s="39"/>
      <c r="PJF86" s="39"/>
      <c r="PJG86" s="39"/>
      <c r="PJH86" s="39"/>
      <c r="PJI86" s="39"/>
      <c r="PJJ86" s="39"/>
      <c r="PJK86" s="39"/>
      <c r="PJL86" s="39"/>
      <c r="PJM86" s="39"/>
      <c r="PJN86" s="39"/>
      <c r="PJO86" s="39"/>
      <c r="PJP86" s="39"/>
      <c r="PJQ86" s="39"/>
      <c r="PJR86" s="39"/>
      <c r="PJS86" s="39"/>
      <c r="PJT86" s="39"/>
      <c r="PJU86" s="39"/>
      <c r="PJV86" s="39"/>
      <c r="PJW86" s="39"/>
      <c r="PJX86" s="39"/>
      <c r="PJY86" s="39"/>
      <c r="PJZ86" s="39"/>
      <c r="PKA86" s="39"/>
      <c r="PKB86" s="39"/>
      <c r="PKC86" s="39"/>
      <c r="PKD86" s="39"/>
      <c r="PKE86" s="39"/>
      <c r="PKF86" s="39"/>
      <c r="PKG86" s="39"/>
      <c r="PKH86" s="39"/>
      <c r="PKI86" s="39"/>
      <c r="PKJ86" s="39"/>
      <c r="PKK86" s="39"/>
      <c r="PKL86" s="39"/>
      <c r="PKM86" s="39"/>
      <c r="PKN86" s="39"/>
      <c r="PKO86" s="39"/>
      <c r="PKP86" s="39"/>
      <c r="PKQ86" s="39"/>
      <c r="PKR86" s="39"/>
      <c r="PKS86" s="39"/>
      <c r="PKT86" s="39"/>
      <c r="PKU86" s="39"/>
      <c r="PKV86" s="39"/>
      <c r="PKW86" s="39"/>
      <c r="PKX86" s="39"/>
      <c r="PKY86" s="39"/>
      <c r="PKZ86" s="39"/>
      <c r="PLA86" s="39"/>
      <c r="PLB86" s="39"/>
      <c r="PLC86" s="39"/>
      <c r="PLD86" s="39"/>
      <c r="PLE86" s="39"/>
      <c r="PLF86" s="39"/>
      <c r="PLG86" s="39"/>
      <c r="PLH86" s="39"/>
      <c r="PLI86" s="39"/>
      <c r="PLJ86" s="39"/>
      <c r="PLK86" s="39"/>
      <c r="PLL86" s="39"/>
      <c r="PLM86" s="39"/>
      <c r="PLN86" s="39"/>
      <c r="PLO86" s="39"/>
      <c r="PLP86" s="39"/>
      <c r="PLQ86" s="39"/>
      <c r="PLR86" s="39"/>
      <c r="PLS86" s="39"/>
      <c r="PLT86" s="39"/>
      <c r="PLU86" s="39"/>
      <c r="PLV86" s="39"/>
      <c r="PLW86" s="39"/>
      <c r="PLX86" s="39"/>
      <c r="PLY86" s="39"/>
      <c r="PLZ86" s="39"/>
      <c r="PMA86" s="39"/>
      <c r="PMB86" s="39"/>
      <c r="PMC86" s="39"/>
      <c r="PMD86" s="39"/>
      <c r="PME86" s="39"/>
      <c r="PMF86" s="39"/>
      <c r="PMG86" s="39"/>
      <c r="PMH86" s="39"/>
      <c r="PMI86" s="39"/>
      <c r="PMJ86" s="39"/>
      <c r="PMK86" s="39"/>
      <c r="PML86" s="39"/>
      <c r="PMM86" s="39"/>
      <c r="PMN86" s="39"/>
      <c r="PMO86" s="39"/>
      <c r="PMP86" s="39"/>
      <c r="PMQ86" s="39"/>
      <c r="PMR86" s="39"/>
      <c r="PMS86" s="39"/>
      <c r="PMT86" s="39"/>
      <c r="PMU86" s="39"/>
      <c r="PMV86" s="39"/>
      <c r="PMW86" s="39"/>
      <c r="PMX86" s="39"/>
      <c r="PMY86" s="39"/>
      <c r="PMZ86" s="39"/>
      <c r="PNA86" s="39"/>
      <c r="PNB86" s="39"/>
      <c r="PNC86" s="39"/>
      <c r="PND86" s="39"/>
      <c r="PNE86" s="39"/>
      <c r="PNF86" s="39"/>
      <c r="PNG86" s="39"/>
      <c r="PNH86" s="39"/>
      <c r="PNI86" s="39"/>
      <c r="PNJ86" s="39"/>
      <c r="PNK86" s="39"/>
      <c r="PNL86" s="39"/>
      <c r="PNM86" s="39"/>
      <c r="PNN86" s="39"/>
      <c r="PNO86" s="39"/>
      <c r="PNP86" s="39"/>
      <c r="PNQ86" s="39"/>
      <c r="PNR86" s="39"/>
      <c r="PNS86" s="39"/>
      <c r="PNT86" s="39"/>
      <c r="PNU86" s="39"/>
      <c r="PNV86" s="39"/>
      <c r="PNW86" s="39"/>
      <c r="PNX86" s="39"/>
      <c r="PNY86" s="39"/>
      <c r="PNZ86" s="39"/>
      <c r="POA86" s="39"/>
      <c r="POB86" s="39"/>
      <c r="POC86" s="39"/>
      <c r="POD86" s="39"/>
      <c r="POE86" s="39"/>
      <c r="POF86" s="39"/>
      <c r="POG86" s="39"/>
      <c r="POH86" s="39"/>
      <c r="POI86" s="39"/>
      <c r="POJ86" s="39"/>
      <c r="POK86" s="39"/>
      <c r="POL86" s="39"/>
      <c r="POM86" s="39"/>
      <c r="PON86" s="39"/>
      <c r="POO86" s="39"/>
      <c r="POP86" s="39"/>
      <c r="POQ86" s="39"/>
      <c r="POR86" s="39"/>
      <c r="POS86" s="39"/>
      <c r="POT86" s="39"/>
      <c r="POU86" s="39"/>
      <c r="POV86" s="39"/>
      <c r="POW86" s="39"/>
      <c r="POX86" s="39"/>
      <c r="POY86" s="39"/>
      <c r="POZ86" s="39"/>
      <c r="PPA86" s="39"/>
      <c r="PPB86" s="39"/>
      <c r="PPC86" s="39"/>
      <c r="PPD86" s="39"/>
      <c r="PPE86" s="39"/>
      <c r="PPF86" s="39"/>
      <c r="PPG86" s="39"/>
      <c r="PPH86" s="39"/>
      <c r="PPI86" s="39"/>
      <c r="PPJ86" s="39"/>
      <c r="PPK86" s="39"/>
      <c r="PPL86" s="39"/>
      <c r="PPM86" s="39"/>
      <c r="PPN86" s="39"/>
      <c r="PPO86" s="39"/>
      <c r="PPP86" s="39"/>
      <c r="PPQ86" s="39"/>
      <c r="PPR86" s="39"/>
      <c r="PPS86" s="39"/>
      <c r="PPT86" s="39"/>
      <c r="PPU86" s="39"/>
      <c r="PPV86" s="39"/>
      <c r="PPW86" s="39"/>
      <c r="PPX86" s="39"/>
      <c r="PPY86" s="39"/>
      <c r="PPZ86" s="39"/>
      <c r="PQA86" s="39"/>
      <c r="PQB86" s="39"/>
      <c r="PQC86" s="39"/>
      <c r="PQD86" s="39"/>
      <c r="PQE86" s="39"/>
      <c r="PQF86" s="39"/>
      <c r="PQG86" s="39"/>
      <c r="PQH86" s="39"/>
      <c r="PQI86" s="39"/>
      <c r="PQJ86" s="39"/>
      <c r="PQK86" s="39"/>
      <c r="PQL86" s="39"/>
      <c r="PQM86" s="39"/>
      <c r="PQN86" s="39"/>
      <c r="PQO86" s="39"/>
      <c r="PQP86" s="39"/>
      <c r="PQQ86" s="39"/>
      <c r="PQR86" s="39"/>
      <c r="PQS86" s="39"/>
      <c r="PQT86" s="39"/>
      <c r="PQU86" s="39"/>
      <c r="PQV86" s="39"/>
      <c r="PQW86" s="39"/>
      <c r="PQX86" s="39"/>
      <c r="PQY86" s="39"/>
      <c r="PQZ86" s="39"/>
      <c r="PRA86" s="39"/>
      <c r="PRB86" s="39"/>
      <c r="PRC86" s="39"/>
      <c r="PRD86" s="39"/>
      <c r="PRE86" s="39"/>
      <c r="PRF86" s="39"/>
      <c r="PRG86" s="39"/>
      <c r="PRH86" s="39"/>
      <c r="PRI86" s="39"/>
      <c r="PRJ86" s="39"/>
      <c r="PRK86" s="39"/>
      <c r="PRL86" s="39"/>
      <c r="PRM86" s="39"/>
      <c r="PRN86" s="39"/>
      <c r="PRO86" s="39"/>
      <c r="PRP86" s="39"/>
      <c r="PRQ86" s="39"/>
      <c r="PRR86" s="39"/>
      <c r="PRS86" s="39"/>
      <c r="PRT86" s="39"/>
      <c r="PRU86" s="39"/>
      <c r="PRV86" s="39"/>
      <c r="PRW86" s="39"/>
      <c r="PRX86" s="39"/>
      <c r="PRY86" s="39"/>
      <c r="PRZ86" s="39"/>
      <c r="PSA86" s="39"/>
      <c r="PSB86" s="39"/>
      <c r="PSC86" s="39"/>
      <c r="PSD86" s="39"/>
      <c r="PSE86" s="39"/>
      <c r="PSF86" s="39"/>
      <c r="PSG86" s="39"/>
      <c r="PSH86" s="39"/>
      <c r="PSI86" s="39"/>
      <c r="PSJ86" s="39"/>
      <c r="PSK86" s="39"/>
      <c r="PSL86" s="39"/>
      <c r="PSM86" s="39"/>
      <c r="PSN86" s="39"/>
      <c r="PSO86" s="39"/>
      <c r="PSP86" s="39"/>
      <c r="PSQ86" s="39"/>
      <c r="PSR86" s="39"/>
      <c r="PSS86" s="39"/>
      <c r="PST86" s="39"/>
      <c r="PSU86" s="39"/>
      <c r="PSV86" s="39"/>
      <c r="PSW86" s="39"/>
      <c r="PSX86" s="39"/>
      <c r="PSY86" s="39"/>
      <c r="PSZ86" s="39"/>
      <c r="PTA86" s="39"/>
      <c r="PTB86" s="39"/>
      <c r="PTC86" s="39"/>
      <c r="PTD86" s="39"/>
      <c r="PTE86" s="39"/>
      <c r="PTF86" s="39"/>
      <c r="PTG86" s="39"/>
      <c r="PTH86" s="39"/>
      <c r="PTI86" s="39"/>
      <c r="PTJ86" s="39"/>
      <c r="PTK86" s="39"/>
      <c r="PTL86" s="39"/>
      <c r="PTM86" s="39"/>
      <c r="PTN86" s="39"/>
      <c r="PTO86" s="39"/>
      <c r="PTP86" s="39"/>
      <c r="PTQ86" s="39"/>
      <c r="PTR86" s="39"/>
      <c r="PTS86" s="39"/>
      <c r="PTT86" s="39"/>
      <c r="PTU86" s="39"/>
      <c r="PTV86" s="39"/>
      <c r="PTW86" s="39"/>
      <c r="PTX86" s="39"/>
      <c r="PTY86" s="39"/>
      <c r="PTZ86" s="39"/>
      <c r="PUA86" s="39"/>
      <c r="PUB86" s="39"/>
      <c r="PUC86" s="39"/>
      <c r="PUD86" s="39"/>
      <c r="PUE86" s="39"/>
      <c r="PUF86" s="39"/>
      <c r="PUG86" s="39"/>
      <c r="PUH86" s="39"/>
      <c r="PUI86" s="39"/>
      <c r="PUJ86" s="39"/>
      <c r="PUK86" s="39"/>
      <c r="PUL86" s="39"/>
      <c r="PUM86" s="39"/>
      <c r="PUN86" s="39"/>
      <c r="PUO86" s="39"/>
      <c r="PUP86" s="39"/>
      <c r="PUQ86" s="39"/>
      <c r="PUR86" s="39"/>
      <c r="PUS86" s="39"/>
      <c r="PUT86" s="39"/>
      <c r="PUU86" s="39"/>
      <c r="PUV86" s="39"/>
      <c r="PUW86" s="39"/>
      <c r="PUX86" s="39"/>
      <c r="PUY86" s="39"/>
      <c r="PUZ86" s="39"/>
      <c r="PVA86" s="39"/>
      <c r="PVB86" s="39"/>
      <c r="PVC86" s="39"/>
      <c r="PVD86" s="39"/>
      <c r="PVE86" s="39"/>
      <c r="PVF86" s="39"/>
      <c r="PVG86" s="39"/>
      <c r="PVH86" s="39"/>
      <c r="PVI86" s="39"/>
      <c r="PVJ86" s="39"/>
      <c r="PVK86" s="39"/>
      <c r="PVL86" s="39"/>
      <c r="PVM86" s="39"/>
      <c r="PVN86" s="39"/>
      <c r="PVO86" s="39"/>
      <c r="PVP86" s="39"/>
      <c r="PVQ86" s="39"/>
      <c r="PVR86" s="39"/>
      <c r="PVS86" s="39"/>
      <c r="PVT86" s="39"/>
      <c r="PVU86" s="39"/>
      <c r="PVV86" s="39"/>
      <c r="PVW86" s="39"/>
      <c r="PVX86" s="39"/>
      <c r="PVY86" s="39"/>
      <c r="PVZ86" s="39"/>
      <c r="PWA86" s="39"/>
      <c r="PWB86" s="39"/>
      <c r="PWC86" s="39"/>
      <c r="PWD86" s="39"/>
      <c r="PWE86" s="39"/>
      <c r="PWF86" s="39"/>
      <c r="PWG86" s="39"/>
      <c r="PWH86" s="39"/>
      <c r="PWI86" s="39"/>
      <c r="PWJ86" s="39"/>
      <c r="PWK86" s="39"/>
      <c r="PWL86" s="39"/>
      <c r="PWM86" s="39"/>
      <c r="PWN86" s="39"/>
      <c r="PWO86" s="39"/>
      <c r="PWP86" s="39"/>
      <c r="PWQ86" s="39"/>
      <c r="PWR86" s="39"/>
      <c r="PWS86" s="39"/>
      <c r="PWT86" s="39"/>
      <c r="PWU86" s="39"/>
      <c r="PWV86" s="39"/>
      <c r="PWW86" s="39"/>
      <c r="PWX86" s="39"/>
      <c r="PWY86" s="39"/>
      <c r="PWZ86" s="39"/>
      <c r="PXA86" s="39"/>
      <c r="PXB86" s="39"/>
      <c r="PXC86" s="39"/>
      <c r="PXD86" s="39"/>
      <c r="PXE86" s="39"/>
      <c r="PXF86" s="39"/>
      <c r="PXG86" s="39"/>
      <c r="PXH86" s="39"/>
      <c r="PXI86" s="39"/>
      <c r="PXJ86" s="39"/>
      <c r="PXK86" s="39"/>
      <c r="PXL86" s="39"/>
      <c r="PXM86" s="39"/>
      <c r="PXN86" s="39"/>
      <c r="PXO86" s="39"/>
      <c r="PXP86" s="39"/>
      <c r="PXQ86" s="39"/>
      <c r="PXR86" s="39"/>
      <c r="PXS86" s="39"/>
      <c r="PXT86" s="39"/>
      <c r="PXU86" s="39"/>
      <c r="PXV86" s="39"/>
      <c r="PXW86" s="39"/>
      <c r="PXX86" s="39"/>
      <c r="PXY86" s="39"/>
      <c r="PXZ86" s="39"/>
      <c r="PYA86" s="39"/>
      <c r="PYB86" s="39"/>
      <c r="PYC86" s="39"/>
      <c r="PYD86" s="39"/>
      <c r="PYE86" s="39"/>
      <c r="PYF86" s="39"/>
      <c r="PYG86" s="39"/>
      <c r="PYH86" s="39"/>
      <c r="PYI86" s="39"/>
      <c r="PYJ86" s="39"/>
      <c r="PYK86" s="39"/>
      <c r="PYL86" s="39"/>
      <c r="PYM86" s="39"/>
      <c r="PYN86" s="39"/>
      <c r="PYO86" s="39"/>
      <c r="PYP86" s="39"/>
      <c r="PYQ86" s="39"/>
      <c r="PYR86" s="39"/>
      <c r="PYS86" s="39"/>
      <c r="PYT86" s="39"/>
      <c r="PYU86" s="39"/>
      <c r="PYV86" s="39"/>
      <c r="PYW86" s="39"/>
      <c r="PYX86" s="39"/>
      <c r="PYY86" s="39"/>
      <c r="PYZ86" s="39"/>
      <c r="PZA86" s="39"/>
      <c r="PZB86" s="39"/>
      <c r="PZC86" s="39"/>
      <c r="PZD86" s="39"/>
      <c r="PZE86" s="39"/>
      <c r="PZF86" s="39"/>
      <c r="PZG86" s="39"/>
      <c r="PZH86" s="39"/>
      <c r="PZI86" s="39"/>
      <c r="PZJ86" s="39"/>
      <c r="PZK86" s="39"/>
      <c r="PZL86" s="39"/>
      <c r="PZM86" s="39"/>
      <c r="PZN86" s="39"/>
      <c r="PZO86" s="39"/>
      <c r="PZP86" s="39"/>
      <c r="PZQ86" s="39"/>
      <c r="PZR86" s="39"/>
      <c r="PZS86" s="39"/>
      <c r="PZT86" s="39"/>
      <c r="PZU86" s="39"/>
      <c r="PZV86" s="39"/>
      <c r="PZW86" s="39"/>
      <c r="PZX86" s="39"/>
      <c r="PZY86" s="39"/>
      <c r="PZZ86" s="39"/>
      <c r="QAA86" s="39"/>
      <c r="QAB86" s="39"/>
      <c r="QAC86" s="39"/>
      <c r="QAD86" s="39"/>
      <c r="QAE86" s="39"/>
      <c r="QAF86" s="39"/>
      <c r="QAG86" s="39"/>
      <c r="QAH86" s="39"/>
      <c r="QAI86" s="39"/>
      <c r="QAJ86" s="39"/>
      <c r="QAK86" s="39"/>
      <c r="QAL86" s="39"/>
      <c r="QAM86" s="39"/>
      <c r="QAN86" s="39"/>
      <c r="QAO86" s="39"/>
      <c r="QAP86" s="39"/>
      <c r="QAQ86" s="39"/>
      <c r="QAR86" s="39"/>
      <c r="QAS86" s="39"/>
      <c r="QAT86" s="39"/>
      <c r="QAU86" s="39"/>
      <c r="QAV86" s="39"/>
      <c r="QAW86" s="39"/>
      <c r="QAX86" s="39"/>
      <c r="QAY86" s="39"/>
      <c r="QAZ86" s="39"/>
      <c r="QBA86" s="39"/>
      <c r="QBB86" s="39"/>
      <c r="QBC86" s="39"/>
      <c r="QBD86" s="39"/>
      <c r="QBE86" s="39"/>
      <c r="QBF86" s="39"/>
      <c r="QBG86" s="39"/>
      <c r="QBH86" s="39"/>
      <c r="QBI86" s="39"/>
      <c r="QBJ86" s="39"/>
      <c r="QBK86" s="39"/>
      <c r="QBL86" s="39"/>
      <c r="QBM86" s="39"/>
      <c r="QBN86" s="39"/>
      <c r="QBO86" s="39"/>
      <c r="QBP86" s="39"/>
      <c r="QBQ86" s="39"/>
      <c r="QBR86" s="39"/>
      <c r="QBS86" s="39"/>
      <c r="QBT86" s="39"/>
      <c r="QBU86" s="39"/>
      <c r="QBV86" s="39"/>
      <c r="QBW86" s="39"/>
      <c r="QBX86" s="39"/>
      <c r="QBY86" s="39"/>
      <c r="QBZ86" s="39"/>
      <c r="QCA86" s="39"/>
      <c r="QCB86" s="39"/>
      <c r="QCC86" s="39"/>
      <c r="QCD86" s="39"/>
      <c r="QCE86" s="39"/>
      <c r="QCF86" s="39"/>
      <c r="QCG86" s="39"/>
      <c r="QCH86" s="39"/>
      <c r="QCI86" s="39"/>
      <c r="QCJ86" s="39"/>
      <c r="QCK86" s="39"/>
      <c r="QCL86" s="39"/>
      <c r="QCM86" s="39"/>
      <c r="QCN86" s="39"/>
      <c r="QCO86" s="39"/>
      <c r="QCP86" s="39"/>
      <c r="QCQ86" s="39"/>
      <c r="QCR86" s="39"/>
      <c r="QCS86" s="39"/>
      <c r="QCT86" s="39"/>
      <c r="QCU86" s="39"/>
      <c r="QCV86" s="39"/>
      <c r="QCW86" s="39"/>
      <c r="QCX86" s="39"/>
      <c r="QCY86" s="39"/>
      <c r="QCZ86" s="39"/>
      <c r="QDA86" s="39"/>
      <c r="QDB86" s="39"/>
      <c r="QDC86" s="39"/>
      <c r="QDD86" s="39"/>
      <c r="QDE86" s="39"/>
      <c r="QDF86" s="39"/>
      <c r="QDG86" s="39"/>
      <c r="QDH86" s="39"/>
      <c r="QDI86" s="39"/>
      <c r="QDJ86" s="39"/>
      <c r="QDK86" s="39"/>
      <c r="QDL86" s="39"/>
      <c r="QDM86" s="39"/>
      <c r="QDN86" s="39"/>
      <c r="QDO86" s="39"/>
      <c r="QDP86" s="39"/>
      <c r="QDQ86" s="39"/>
      <c r="QDR86" s="39"/>
      <c r="QDS86" s="39"/>
      <c r="QDT86" s="39"/>
      <c r="QDU86" s="39"/>
      <c r="QDV86" s="39"/>
      <c r="QDW86" s="39"/>
      <c r="QDX86" s="39"/>
      <c r="QDY86" s="39"/>
      <c r="QDZ86" s="39"/>
      <c r="QEA86" s="39"/>
      <c r="QEB86" s="39"/>
      <c r="QEC86" s="39"/>
      <c r="QED86" s="39"/>
      <c r="QEE86" s="39"/>
      <c r="QEF86" s="39"/>
      <c r="QEG86" s="39"/>
      <c r="QEH86" s="39"/>
      <c r="QEI86" s="39"/>
      <c r="QEJ86" s="39"/>
      <c r="QEK86" s="39"/>
      <c r="QEL86" s="39"/>
      <c r="QEM86" s="39"/>
      <c r="QEN86" s="39"/>
      <c r="QEO86" s="39"/>
      <c r="QEP86" s="39"/>
      <c r="QEQ86" s="39"/>
      <c r="QER86" s="39"/>
      <c r="QES86" s="39"/>
      <c r="QET86" s="39"/>
      <c r="QEU86" s="39"/>
      <c r="QEV86" s="39"/>
      <c r="QEW86" s="39"/>
      <c r="QEX86" s="39"/>
      <c r="QEY86" s="39"/>
      <c r="QEZ86" s="39"/>
      <c r="QFA86" s="39"/>
      <c r="QFB86" s="39"/>
      <c r="QFC86" s="39"/>
      <c r="QFD86" s="39"/>
      <c r="QFE86" s="39"/>
      <c r="QFF86" s="39"/>
      <c r="QFG86" s="39"/>
      <c r="QFH86" s="39"/>
      <c r="QFI86" s="39"/>
      <c r="QFJ86" s="39"/>
      <c r="QFK86" s="39"/>
      <c r="QFL86" s="39"/>
      <c r="QFM86" s="39"/>
      <c r="QFN86" s="39"/>
      <c r="QFO86" s="39"/>
      <c r="QFP86" s="39"/>
      <c r="QFQ86" s="39"/>
      <c r="QFR86" s="39"/>
      <c r="QFS86" s="39"/>
      <c r="QFT86" s="39"/>
      <c r="QFU86" s="39"/>
      <c r="QFV86" s="39"/>
      <c r="QFW86" s="39"/>
      <c r="QFX86" s="39"/>
      <c r="QFY86" s="39"/>
      <c r="QFZ86" s="39"/>
      <c r="QGA86" s="39"/>
      <c r="QGB86" s="39"/>
      <c r="QGC86" s="39"/>
      <c r="QGD86" s="39"/>
      <c r="QGE86" s="39"/>
      <c r="QGF86" s="39"/>
      <c r="QGG86" s="39"/>
      <c r="QGH86" s="39"/>
      <c r="QGI86" s="39"/>
      <c r="QGJ86" s="39"/>
      <c r="QGK86" s="39"/>
      <c r="QGL86" s="39"/>
      <c r="QGM86" s="39"/>
      <c r="QGN86" s="39"/>
      <c r="QGO86" s="39"/>
      <c r="QGP86" s="39"/>
      <c r="QGQ86" s="39"/>
      <c r="QGR86" s="39"/>
      <c r="QGS86" s="39"/>
      <c r="QGT86" s="39"/>
      <c r="QGU86" s="39"/>
      <c r="QGV86" s="39"/>
      <c r="QGW86" s="39"/>
      <c r="QGX86" s="39"/>
      <c r="QGY86" s="39"/>
      <c r="QGZ86" s="39"/>
      <c r="QHA86" s="39"/>
      <c r="QHB86" s="39"/>
      <c r="QHC86" s="39"/>
      <c r="QHD86" s="39"/>
      <c r="QHE86" s="39"/>
      <c r="QHF86" s="39"/>
      <c r="QHG86" s="39"/>
      <c r="QHH86" s="39"/>
      <c r="QHI86" s="39"/>
      <c r="QHJ86" s="39"/>
      <c r="QHK86" s="39"/>
      <c r="QHL86" s="39"/>
      <c r="QHM86" s="39"/>
      <c r="QHN86" s="39"/>
      <c r="QHO86" s="39"/>
      <c r="QHP86" s="39"/>
      <c r="QHQ86" s="39"/>
      <c r="QHR86" s="39"/>
      <c r="QHS86" s="39"/>
      <c r="QHT86" s="39"/>
      <c r="QHU86" s="39"/>
      <c r="QHV86" s="39"/>
      <c r="QHW86" s="39"/>
      <c r="QHX86" s="39"/>
      <c r="QHY86" s="39"/>
      <c r="QHZ86" s="39"/>
      <c r="QIA86" s="39"/>
      <c r="QIB86" s="39"/>
      <c r="QIC86" s="39"/>
      <c r="QID86" s="39"/>
      <c r="QIE86" s="39"/>
      <c r="QIF86" s="39"/>
      <c r="QIG86" s="39"/>
      <c r="QIH86" s="39"/>
      <c r="QII86" s="39"/>
      <c r="QIJ86" s="39"/>
      <c r="QIK86" s="39"/>
      <c r="QIL86" s="39"/>
      <c r="QIM86" s="39"/>
      <c r="QIN86" s="39"/>
      <c r="QIO86" s="39"/>
      <c r="QIP86" s="39"/>
      <c r="QIQ86" s="39"/>
      <c r="QIR86" s="39"/>
      <c r="QIS86" s="39"/>
      <c r="QIT86" s="39"/>
      <c r="QIU86" s="39"/>
      <c r="QIV86" s="39"/>
      <c r="QIW86" s="39"/>
      <c r="QIX86" s="39"/>
      <c r="QIY86" s="39"/>
      <c r="QIZ86" s="39"/>
      <c r="QJA86" s="39"/>
      <c r="QJB86" s="39"/>
      <c r="QJC86" s="39"/>
      <c r="QJD86" s="39"/>
      <c r="QJE86" s="39"/>
      <c r="QJF86" s="39"/>
      <c r="QJG86" s="39"/>
      <c r="QJH86" s="39"/>
      <c r="QJI86" s="39"/>
      <c r="QJJ86" s="39"/>
      <c r="QJK86" s="39"/>
      <c r="QJL86" s="39"/>
      <c r="QJM86" s="39"/>
      <c r="QJN86" s="39"/>
      <c r="QJO86" s="39"/>
      <c r="QJP86" s="39"/>
      <c r="QJQ86" s="39"/>
      <c r="QJR86" s="39"/>
      <c r="QJS86" s="39"/>
      <c r="QJT86" s="39"/>
      <c r="QJU86" s="39"/>
      <c r="QJV86" s="39"/>
      <c r="QJW86" s="39"/>
      <c r="QJX86" s="39"/>
      <c r="QJY86" s="39"/>
      <c r="QJZ86" s="39"/>
      <c r="QKA86" s="39"/>
      <c r="QKB86" s="39"/>
      <c r="QKC86" s="39"/>
      <c r="QKD86" s="39"/>
      <c r="QKE86" s="39"/>
      <c r="QKF86" s="39"/>
      <c r="QKG86" s="39"/>
      <c r="QKH86" s="39"/>
      <c r="QKI86" s="39"/>
      <c r="QKJ86" s="39"/>
      <c r="QKK86" s="39"/>
      <c r="QKL86" s="39"/>
      <c r="QKM86" s="39"/>
      <c r="QKN86" s="39"/>
      <c r="QKO86" s="39"/>
      <c r="QKP86" s="39"/>
      <c r="QKQ86" s="39"/>
      <c r="QKR86" s="39"/>
      <c r="QKS86" s="39"/>
      <c r="QKT86" s="39"/>
      <c r="QKU86" s="39"/>
      <c r="QKV86" s="39"/>
      <c r="QKW86" s="39"/>
      <c r="QKX86" s="39"/>
      <c r="QKY86" s="39"/>
      <c r="QKZ86" s="39"/>
      <c r="QLA86" s="39"/>
      <c r="QLB86" s="39"/>
      <c r="QLC86" s="39"/>
      <c r="QLD86" s="39"/>
      <c r="QLE86" s="39"/>
      <c r="QLF86" s="39"/>
      <c r="QLG86" s="39"/>
      <c r="QLH86" s="39"/>
      <c r="QLI86" s="39"/>
      <c r="QLJ86" s="39"/>
      <c r="QLK86" s="39"/>
      <c r="QLL86" s="39"/>
      <c r="QLM86" s="39"/>
      <c r="QLN86" s="39"/>
      <c r="QLO86" s="39"/>
      <c r="QLP86" s="39"/>
      <c r="QLQ86" s="39"/>
      <c r="QLR86" s="39"/>
      <c r="QLS86" s="39"/>
      <c r="QLT86" s="39"/>
      <c r="QLU86" s="39"/>
      <c r="QLV86" s="39"/>
      <c r="QLW86" s="39"/>
      <c r="QLX86" s="39"/>
      <c r="QLY86" s="39"/>
      <c r="QLZ86" s="39"/>
      <c r="QMA86" s="39"/>
      <c r="QMB86" s="39"/>
      <c r="QMC86" s="39"/>
      <c r="QMD86" s="39"/>
      <c r="QME86" s="39"/>
      <c r="QMF86" s="39"/>
      <c r="QMG86" s="39"/>
      <c r="QMH86" s="39"/>
      <c r="QMI86" s="39"/>
      <c r="QMJ86" s="39"/>
      <c r="QMK86" s="39"/>
      <c r="QML86" s="39"/>
      <c r="QMM86" s="39"/>
      <c r="QMN86" s="39"/>
      <c r="QMO86" s="39"/>
      <c r="QMP86" s="39"/>
      <c r="QMQ86" s="39"/>
      <c r="QMR86" s="39"/>
      <c r="QMS86" s="39"/>
      <c r="QMT86" s="39"/>
      <c r="QMU86" s="39"/>
      <c r="QMV86" s="39"/>
      <c r="QMW86" s="39"/>
      <c r="QMX86" s="39"/>
      <c r="QMY86" s="39"/>
      <c r="QMZ86" s="39"/>
      <c r="QNA86" s="39"/>
      <c r="QNB86" s="39"/>
      <c r="QNC86" s="39"/>
      <c r="QND86" s="39"/>
      <c r="QNE86" s="39"/>
      <c r="QNF86" s="39"/>
      <c r="QNG86" s="39"/>
      <c r="QNH86" s="39"/>
      <c r="QNI86" s="39"/>
      <c r="QNJ86" s="39"/>
      <c r="QNK86" s="39"/>
      <c r="QNL86" s="39"/>
      <c r="QNM86" s="39"/>
      <c r="QNN86" s="39"/>
      <c r="QNO86" s="39"/>
      <c r="QNP86" s="39"/>
      <c r="QNQ86" s="39"/>
      <c r="QNR86" s="39"/>
      <c r="QNS86" s="39"/>
      <c r="QNT86" s="39"/>
      <c r="QNU86" s="39"/>
      <c r="QNV86" s="39"/>
      <c r="QNW86" s="39"/>
      <c r="QNX86" s="39"/>
      <c r="QNY86" s="39"/>
      <c r="QNZ86" s="39"/>
      <c r="QOA86" s="39"/>
      <c r="QOB86" s="39"/>
      <c r="QOC86" s="39"/>
      <c r="QOD86" s="39"/>
      <c r="QOE86" s="39"/>
      <c r="QOF86" s="39"/>
      <c r="QOG86" s="39"/>
      <c r="QOH86" s="39"/>
      <c r="QOI86" s="39"/>
      <c r="QOJ86" s="39"/>
      <c r="QOK86" s="39"/>
      <c r="QOL86" s="39"/>
      <c r="QOM86" s="39"/>
      <c r="QON86" s="39"/>
      <c r="QOO86" s="39"/>
      <c r="QOP86" s="39"/>
      <c r="QOQ86" s="39"/>
      <c r="QOR86" s="39"/>
      <c r="QOS86" s="39"/>
      <c r="QOT86" s="39"/>
      <c r="QOU86" s="39"/>
      <c r="QOV86" s="39"/>
      <c r="QOW86" s="39"/>
      <c r="QOX86" s="39"/>
      <c r="QOY86" s="39"/>
      <c r="QOZ86" s="39"/>
      <c r="QPA86" s="39"/>
      <c r="QPB86" s="39"/>
      <c r="QPC86" s="39"/>
      <c r="QPD86" s="39"/>
      <c r="QPE86" s="39"/>
      <c r="QPF86" s="39"/>
      <c r="QPG86" s="39"/>
      <c r="QPH86" s="39"/>
      <c r="QPI86" s="39"/>
      <c r="QPJ86" s="39"/>
      <c r="QPK86" s="39"/>
      <c r="QPL86" s="39"/>
      <c r="QPM86" s="39"/>
      <c r="QPN86" s="39"/>
      <c r="QPO86" s="39"/>
      <c r="QPP86" s="39"/>
      <c r="QPQ86" s="39"/>
      <c r="QPR86" s="39"/>
      <c r="QPS86" s="39"/>
      <c r="QPT86" s="39"/>
      <c r="QPU86" s="39"/>
      <c r="QPV86" s="39"/>
      <c r="QPW86" s="39"/>
      <c r="QPX86" s="39"/>
      <c r="QPY86" s="39"/>
      <c r="QPZ86" s="39"/>
      <c r="QQA86" s="39"/>
      <c r="QQB86" s="39"/>
      <c r="QQC86" s="39"/>
      <c r="QQD86" s="39"/>
      <c r="QQE86" s="39"/>
      <c r="QQF86" s="39"/>
      <c r="QQG86" s="39"/>
      <c r="QQH86" s="39"/>
      <c r="QQI86" s="39"/>
      <c r="QQJ86" s="39"/>
      <c r="QQK86" s="39"/>
      <c r="QQL86" s="39"/>
      <c r="QQM86" s="39"/>
      <c r="QQN86" s="39"/>
      <c r="QQO86" s="39"/>
      <c r="QQP86" s="39"/>
      <c r="QQQ86" s="39"/>
      <c r="QQR86" s="39"/>
      <c r="QQS86" s="39"/>
      <c r="QQT86" s="39"/>
      <c r="QQU86" s="39"/>
      <c r="QQV86" s="39"/>
      <c r="QQW86" s="39"/>
      <c r="QQX86" s="39"/>
      <c r="QQY86" s="39"/>
      <c r="QQZ86" s="39"/>
      <c r="QRA86" s="39"/>
      <c r="QRB86" s="39"/>
      <c r="QRC86" s="39"/>
      <c r="QRD86" s="39"/>
      <c r="QRE86" s="39"/>
      <c r="QRF86" s="39"/>
      <c r="QRG86" s="39"/>
      <c r="QRH86" s="39"/>
      <c r="QRI86" s="39"/>
      <c r="QRJ86" s="39"/>
      <c r="QRK86" s="39"/>
      <c r="QRL86" s="39"/>
      <c r="QRM86" s="39"/>
      <c r="QRN86" s="39"/>
      <c r="QRO86" s="39"/>
      <c r="QRP86" s="39"/>
      <c r="QRQ86" s="39"/>
      <c r="QRR86" s="39"/>
      <c r="QRS86" s="39"/>
      <c r="QRT86" s="39"/>
      <c r="QRU86" s="39"/>
      <c r="QRV86" s="39"/>
      <c r="QRW86" s="39"/>
      <c r="QRX86" s="39"/>
      <c r="QRY86" s="39"/>
      <c r="QRZ86" s="39"/>
      <c r="QSA86" s="39"/>
      <c r="QSB86" s="39"/>
      <c r="QSC86" s="39"/>
      <c r="QSD86" s="39"/>
      <c r="QSE86" s="39"/>
      <c r="QSF86" s="39"/>
      <c r="QSG86" s="39"/>
      <c r="QSH86" s="39"/>
      <c r="QSI86" s="39"/>
      <c r="QSJ86" s="39"/>
      <c r="QSK86" s="39"/>
      <c r="QSL86" s="39"/>
      <c r="QSM86" s="39"/>
      <c r="QSN86" s="39"/>
      <c r="QSO86" s="39"/>
      <c r="QSP86" s="39"/>
      <c r="QSQ86" s="39"/>
      <c r="QSR86" s="39"/>
      <c r="QSS86" s="39"/>
      <c r="QST86" s="39"/>
      <c r="QSU86" s="39"/>
      <c r="QSV86" s="39"/>
      <c r="QSW86" s="39"/>
      <c r="QSX86" s="39"/>
      <c r="QSY86" s="39"/>
      <c r="QSZ86" s="39"/>
      <c r="QTA86" s="39"/>
      <c r="QTB86" s="39"/>
      <c r="QTC86" s="39"/>
      <c r="QTD86" s="39"/>
      <c r="QTE86" s="39"/>
      <c r="QTF86" s="39"/>
      <c r="QTG86" s="39"/>
      <c r="QTH86" s="39"/>
      <c r="QTI86" s="39"/>
      <c r="QTJ86" s="39"/>
      <c r="QTK86" s="39"/>
      <c r="QTL86" s="39"/>
      <c r="QTM86" s="39"/>
      <c r="QTN86" s="39"/>
      <c r="QTO86" s="39"/>
      <c r="QTP86" s="39"/>
      <c r="QTQ86" s="39"/>
      <c r="QTR86" s="39"/>
      <c r="QTS86" s="39"/>
      <c r="QTT86" s="39"/>
      <c r="QTU86" s="39"/>
      <c r="QTV86" s="39"/>
      <c r="QTW86" s="39"/>
      <c r="QTX86" s="39"/>
      <c r="QTY86" s="39"/>
      <c r="QTZ86" s="39"/>
      <c r="QUA86" s="39"/>
      <c r="QUB86" s="39"/>
      <c r="QUC86" s="39"/>
      <c r="QUD86" s="39"/>
      <c r="QUE86" s="39"/>
      <c r="QUF86" s="39"/>
      <c r="QUG86" s="39"/>
      <c r="QUH86" s="39"/>
      <c r="QUI86" s="39"/>
      <c r="QUJ86" s="39"/>
      <c r="QUK86" s="39"/>
      <c r="QUL86" s="39"/>
      <c r="QUM86" s="39"/>
      <c r="QUN86" s="39"/>
      <c r="QUO86" s="39"/>
      <c r="QUP86" s="39"/>
      <c r="QUQ86" s="39"/>
      <c r="QUR86" s="39"/>
      <c r="QUS86" s="39"/>
      <c r="QUT86" s="39"/>
      <c r="QUU86" s="39"/>
      <c r="QUV86" s="39"/>
      <c r="QUW86" s="39"/>
      <c r="QUX86" s="39"/>
      <c r="QUY86" s="39"/>
      <c r="QUZ86" s="39"/>
      <c r="QVA86" s="39"/>
      <c r="QVB86" s="39"/>
      <c r="QVC86" s="39"/>
      <c r="QVD86" s="39"/>
      <c r="QVE86" s="39"/>
      <c r="QVF86" s="39"/>
      <c r="QVG86" s="39"/>
      <c r="QVH86" s="39"/>
      <c r="QVI86" s="39"/>
      <c r="QVJ86" s="39"/>
      <c r="QVK86" s="39"/>
      <c r="QVL86" s="39"/>
      <c r="QVM86" s="39"/>
      <c r="QVN86" s="39"/>
      <c r="QVO86" s="39"/>
      <c r="QVP86" s="39"/>
      <c r="QVQ86" s="39"/>
      <c r="QVR86" s="39"/>
      <c r="QVS86" s="39"/>
      <c r="QVT86" s="39"/>
      <c r="QVU86" s="39"/>
      <c r="QVV86" s="39"/>
      <c r="QVW86" s="39"/>
      <c r="QVX86" s="39"/>
      <c r="QVY86" s="39"/>
      <c r="QVZ86" s="39"/>
      <c r="QWA86" s="39"/>
      <c r="QWB86" s="39"/>
      <c r="QWC86" s="39"/>
      <c r="QWD86" s="39"/>
      <c r="QWE86" s="39"/>
      <c r="QWF86" s="39"/>
      <c r="QWG86" s="39"/>
      <c r="QWH86" s="39"/>
      <c r="QWI86" s="39"/>
      <c r="QWJ86" s="39"/>
      <c r="QWK86" s="39"/>
      <c r="QWL86" s="39"/>
      <c r="QWM86" s="39"/>
      <c r="QWN86" s="39"/>
      <c r="QWO86" s="39"/>
      <c r="QWP86" s="39"/>
      <c r="QWQ86" s="39"/>
      <c r="QWR86" s="39"/>
      <c r="QWS86" s="39"/>
      <c r="QWT86" s="39"/>
      <c r="QWU86" s="39"/>
      <c r="QWV86" s="39"/>
      <c r="QWW86" s="39"/>
      <c r="QWX86" s="39"/>
      <c r="QWY86" s="39"/>
      <c r="QWZ86" s="39"/>
      <c r="QXA86" s="39"/>
      <c r="QXB86" s="39"/>
      <c r="QXC86" s="39"/>
      <c r="QXD86" s="39"/>
      <c r="QXE86" s="39"/>
      <c r="QXF86" s="39"/>
      <c r="QXG86" s="39"/>
      <c r="QXH86" s="39"/>
      <c r="QXI86" s="39"/>
      <c r="QXJ86" s="39"/>
      <c r="QXK86" s="39"/>
      <c r="QXL86" s="39"/>
      <c r="QXM86" s="39"/>
      <c r="QXN86" s="39"/>
      <c r="QXO86" s="39"/>
      <c r="QXP86" s="39"/>
      <c r="QXQ86" s="39"/>
      <c r="QXR86" s="39"/>
      <c r="QXS86" s="39"/>
      <c r="QXT86" s="39"/>
      <c r="QXU86" s="39"/>
      <c r="QXV86" s="39"/>
      <c r="QXW86" s="39"/>
      <c r="QXX86" s="39"/>
      <c r="QXY86" s="39"/>
      <c r="QXZ86" s="39"/>
      <c r="QYA86" s="39"/>
      <c r="QYB86" s="39"/>
      <c r="QYC86" s="39"/>
      <c r="QYD86" s="39"/>
      <c r="QYE86" s="39"/>
      <c r="QYF86" s="39"/>
      <c r="QYG86" s="39"/>
      <c r="QYH86" s="39"/>
      <c r="QYI86" s="39"/>
      <c r="QYJ86" s="39"/>
      <c r="QYK86" s="39"/>
      <c r="QYL86" s="39"/>
      <c r="QYM86" s="39"/>
      <c r="QYN86" s="39"/>
      <c r="QYO86" s="39"/>
      <c r="QYP86" s="39"/>
      <c r="QYQ86" s="39"/>
      <c r="QYR86" s="39"/>
      <c r="QYS86" s="39"/>
      <c r="QYT86" s="39"/>
      <c r="QYU86" s="39"/>
      <c r="QYV86" s="39"/>
      <c r="QYW86" s="39"/>
      <c r="QYX86" s="39"/>
      <c r="QYY86" s="39"/>
      <c r="QYZ86" s="39"/>
      <c r="QZA86" s="39"/>
      <c r="QZB86" s="39"/>
      <c r="QZC86" s="39"/>
      <c r="QZD86" s="39"/>
      <c r="QZE86" s="39"/>
      <c r="QZF86" s="39"/>
      <c r="QZG86" s="39"/>
      <c r="QZH86" s="39"/>
      <c r="QZI86" s="39"/>
      <c r="QZJ86" s="39"/>
      <c r="QZK86" s="39"/>
      <c r="QZL86" s="39"/>
      <c r="QZM86" s="39"/>
      <c r="QZN86" s="39"/>
      <c r="QZO86" s="39"/>
      <c r="QZP86" s="39"/>
      <c r="QZQ86" s="39"/>
      <c r="QZR86" s="39"/>
      <c r="QZS86" s="39"/>
      <c r="QZT86" s="39"/>
      <c r="QZU86" s="39"/>
      <c r="QZV86" s="39"/>
      <c r="QZW86" s="39"/>
      <c r="QZX86" s="39"/>
      <c r="QZY86" s="39"/>
      <c r="QZZ86" s="39"/>
      <c r="RAA86" s="39"/>
      <c r="RAB86" s="39"/>
      <c r="RAC86" s="39"/>
      <c r="RAD86" s="39"/>
      <c r="RAE86" s="39"/>
      <c r="RAF86" s="39"/>
      <c r="RAG86" s="39"/>
      <c r="RAH86" s="39"/>
      <c r="RAI86" s="39"/>
      <c r="RAJ86" s="39"/>
      <c r="RAK86" s="39"/>
      <c r="RAL86" s="39"/>
      <c r="RAM86" s="39"/>
      <c r="RAN86" s="39"/>
      <c r="RAO86" s="39"/>
      <c r="RAP86" s="39"/>
      <c r="RAQ86" s="39"/>
      <c r="RAR86" s="39"/>
      <c r="RAS86" s="39"/>
      <c r="RAT86" s="39"/>
      <c r="RAU86" s="39"/>
      <c r="RAV86" s="39"/>
      <c r="RAW86" s="39"/>
      <c r="RAX86" s="39"/>
      <c r="RAY86" s="39"/>
      <c r="RAZ86" s="39"/>
      <c r="RBA86" s="39"/>
      <c r="RBB86" s="39"/>
      <c r="RBC86" s="39"/>
      <c r="RBD86" s="39"/>
      <c r="RBE86" s="39"/>
      <c r="RBF86" s="39"/>
      <c r="RBG86" s="39"/>
      <c r="RBH86" s="39"/>
      <c r="RBI86" s="39"/>
      <c r="RBJ86" s="39"/>
      <c r="RBK86" s="39"/>
      <c r="RBL86" s="39"/>
      <c r="RBM86" s="39"/>
      <c r="RBN86" s="39"/>
      <c r="RBO86" s="39"/>
      <c r="RBP86" s="39"/>
      <c r="RBQ86" s="39"/>
      <c r="RBR86" s="39"/>
      <c r="RBS86" s="39"/>
      <c r="RBT86" s="39"/>
      <c r="RBU86" s="39"/>
      <c r="RBV86" s="39"/>
      <c r="RBW86" s="39"/>
      <c r="RBX86" s="39"/>
      <c r="RBY86" s="39"/>
      <c r="RBZ86" s="39"/>
      <c r="RCA86" s="39"/>
      <c r="RCB86" s="39"/>
      <c r="RCC86" s="39"/>
      <c r="RCD86" s="39"/>
      <c r="RCE86" s="39"/>
      <c r="RCF86" s="39"/>
      <c r="RCG86" s="39"/>
      <c r="RCH86" s="39"/>
      <c r="RCI86" s="39"/>
      <c r="RCJ86" s="39"/>
      <c r="RCK86" s="39"/>
      <c r="RCL86" s="39"/>
      <c r="RCM86" s="39"/>
      <c r="RCN86" s="39"/>
      <c r="RCO86" s="39"/>
      <c r="RCP86" s="39"/>
      <c r="RCQ86" s="39"/>
      <c r="RCR86" s="39"/>
      <c r="RCS86" s="39"/>
      <c r="RCT86" s="39"/>
      <c r="RCU86" s="39"/>
      <c r="RCV86" s="39"/>
      <c r="RCW86" s="39"/>
      <c r="RCX86" s="39"/>
      <c r="RCY86" s="39"/>
      <c r="RCZ86" s="39"/>
      <c r="RDA86" s="39"/>
      <c r="RDB86" s="39"/>
      <c r="RDC86" s="39"/>
      <c r="RDD86" s="39"/>
      <c r="RDE86" s="39"/>
      <c r="RDF86" s="39"/>
      <c r="RDG86" s="39"/>
      <c r="RDH86" s="39"/>
      <c r="RDI86" s="39"/>
      <c r="RDJ86" s="39"/>
      <c r="RDK86" s="39"/>
      <c r="RDL86" s="39"/>
      <c r="RDM86" s="39"/>
      <c r="RDN86" s="39"/>
      <c r="RDO86" s="39"/>
      <c r="RDP86" s="39"/>
      <c r="RDQ86" s="39"/>
      <c r="RDR86" s="39"/>
      <c r="RDS86" s="39"/>
      <c r="RDT86" s="39"/>
      <c r="RDU86" s="39"/>
      <c r="RDV86" s="39"/>
      <c r="RDW86" s="39"/>
      <c r="RDX86" s="39"/>
      <c r="RDY86" s="39"/>
      <c r="RDZ86" s="39"/>
      <c r="REA86" s="39"/>
      <c r="REB86" s="39"/>
      <c r="REC86" s="39"/>
      <c r="RED86" s="39"/>
      <c r="REE86" s="39"/>
      <c r="REF86" s="39"/>
      <c r="REG86" s="39"/>
      <c r="REH86" s="39"/>
      <c r="REI86" s="39"/>
      <c r="REJ86" s="39"/>
      <c r="REK86" s="39"/>
      <c r="REL86" s="39"/>
      <c r="REM86" s="39"/>
      <c r="REN86" s="39"/>
      <c r="REO86" s="39"/>
      <c r="REP86" s="39"/>
      <c r="REQ86" s="39"/>
      <c r="RER86" s="39"/>
      <c r="RES86" s="39"/>
      <c r="RET86" s="39"/>
      <c r="REU86" s="39"/>
      <c r="REV86" s="39"/>
      <c r="REW86" s="39"/>
      <c r="REX86" s="39"/>
      <c r="REY86" s="39"/>
      <c r="REZ86" s="39"/>
      <c r="RFA86" s="39"/>
      <c r="RFB86" s="39"/>
      <c r="RFC86" s="39"/>
      <c r="RFD86" s="39"/>
      <c r="RFE86" s="39"/>
      <c r="RFF86" s="39"/>
      <c r="RFG86" s="39"/>
      <c r="RFH86" s="39"/>
      <c r="RFI86" s="39"/>
      <c r="RFJ86" s="39"/>
      <c r="RFK86" s="39"/>
      <c r="RFL86" s="39"/>
      <c r="RFM86" s="39"/>
      <c r="RFN86" s="39"/>
      <c r="RFO86" s="39"/>
      <c r="RFP86" s="39"/>
      <c r="RFQ86" s="39"/>
      <c r="RFR86" s="39"/>
      <c r="RFS86" s="39"/>
      <c r="RFT86" s="39"/>
      <c r="RFU86" s="39"/>
      <c r="RFV86" s="39"/>
      <c r="RFW86" s="39"/>
      <c r="RFX86" s="39"/>
      <c r="RFY86" s="39"/>
      <c r="RFZ86" s="39"/>
      <c r="RGA86" s="39"/>
      <c r="RGB86" s="39"/>
      <c r="RGC86" s="39"/>
      <c r="RGD86" s="39"/>
      <c r="RGE86" s="39"/>
      <c r="RGF86" s="39"/>
      <c r="RGG86" s="39"/>
      <c r="RGH86" s="39"/>
      <c r="RGI86" s="39"/>
      <c r="RGJ86" s="39"/>
      <c r="RGK86" s="39"/>
      <c r="RGL86" s="39"/>
      <c r="RGM86" s="39"/>
      <c r="RGN86" s="39"/>
      <c r="RGO86" s="39"/>
      <c r="RGP86" s="39"/>
      <c r="RGQ86" s="39"/>
      <c r="RGR86" s="39"/>
      <c r="RGS86" s="39"/>
      <c r="RGT86" s="39"/>
      <c r="RGU86" s="39"/>
      <c r="RGV86" s="39"/>
      <c r="RGW86" s="39"/>
      <c r="RGX86" s="39"/>
      <c r="RGY86" s="39"/>
      <c r="RGZ86" s="39"/>
      <c r="RHA86" s="39"/>
      <c r="RHB86" s="39"/>
      <c r="RHC86" s="39"/>
      <c r="RHD86" s="39"/>
      <c r="RHE86" s="39"/>
      <c r="RHF86" s="39"/>
      <c r="RHG86" s="39"/>
      <c r="RHH86" s="39"/>
      <c r="RHI86" s="39"/>
      <c r="RHJ86" s="39"/>
      <c r="RHK86" s="39"/>
      <c r="RHL86" s="39"/>
      <c r="RHM86" s="39"/>
      <c r="RHN86" s="39"/>
      <c r="RHO86" s="39"/>
      <c r="RHP86" s="39"/>
      <c r="RHQ86" s="39"/>
      <c r="RHR86" s="39"/>
      <c r="RHS86" s="39"/>
      <c r="RHT86" s="39"/>
      <c r="RHU86" s="39"/>
      <c r="RHV86" s="39"/>
      <c r="RHW86" s="39"/>
      <c r="RHX86" s="39"/>
      <c r="RHY86" s="39"/>
      <c r="RHZ86" s="39"/>
      <c r="RIA86" s="39"/>
      <c r="RIB86" s="39"/>
      <c r="RIC86" s="39"/>
      <c r="RID86" s="39"/>
      <c r="RIE86" s="39"/>
      <c r="RIF86" s="39"/>
      <c r="RIG86" s="39"/>
      <c r="RIH86" s="39"/>
      <c r="RII86" s="39"/>
      <c r="RIJ86" s="39"/>
      <c r="RIK86" s="39"/>
      <c r="RIL86" s="39"/>
      <c r="RIM86" s="39"/>
      <c r="RIN86" s="39"/>
      <c r="RIO86" s="39"/>
      <c r="RIP86" s="39"/>
      <c r="RIQ86" s="39"/>
      <c r="RIR86" s="39"/>
      <c r="RIS86" s="39"/>
      <c r="RIT86" s="39"/>
      <c r="RIU86" s="39"/>
      <c r="RIV86" s="39"/>
      <c r="RIW86" s="39"/>
      <c r="RIX86" s="39"/>
      <c r="RIY86" s="39"/>
      <c r="RIZ86" s="39"/>
      <c r="RJA86" s="39"/>
      <c r="RJB86" s="39"/>
      <c r="RJC86" s="39"/>
      <c r="RJD86" s="39"/>
      <c r="RJE86" s="39"/>
      <c r="RJF86" s="39"/>
      <c r="RJG86" s="39"/>
      <c r="RJH86" s="39"/>
      <c r="RJI86" s="39"/>
      <c r="RJJ86" s="39"/>
      <c r="RJK86" s="39"/>
      <c r="RJL86" s="39"/>
      <c r="RJM86" s="39"/>
      <c r="RJN86" s="39"/>
      <c r="RJO86" s="39"/>
      <c r="RJP86" s="39"/>
      <c r="RJQ86" s="39"/>
      <c r="RJR86" s="39"/>
      <c r="RJS86" s="39"/>
      <c r="RJT86" s="39"/>
      <c r="RJU86" s="39"/>
      <c r="RJV86" s="39"/>
      <c r="RJW86" s="39"/>
      <c r="RJX86" s="39"/>
      <c r="RJY86" s="39"/>
      <c r="RJZ86" s="39"/>
      <c r="RKA86" s="39"/>
      <c r="RKB86" s="39"/>
      <c r="RKC86" s="39"/>
      <c r="RKD86" s="39"/>
      <c r="RKE86" s="39"/>
      <c r="RKF86" s="39"/>
      <c r="RKG86" s="39"/>
      <c r="RKH86" s="39"/>
      <c r="RKI86" s="39"/>
      <c r="RKJ86" s="39"/>
      <c r="RKK86" s="39"/>
      <c r="RKL86" s="39"/>
      <c r="RKM86" s="39"/>
      <c r="RKN86" s="39"/>
      <c r="RKO86" s="39"/>
      <c r="RKP86" s="39"/>
      <c r="RKQ86" s="39"/>
      <c r="RKR86" s="39"/>
      <c r="RKS86" s="39"/>
      <c r="RKT86" s="39"/>
      <c r="RKU86" s="39"/>
      <c r="RKV86" s="39"/>
      <c r="RKW86" s="39"/>
      <c r="RKX86" s="39"/>
      <c r="RKY86" s="39"/>
      <c r="RKZ86" s="39"/>
      <c r="RLA86" s="39"/>
      <c r="RLB86" s="39"/>
      <c r="RLC86" s="39"/>
      <c r="RLD86" s="39"/>
      <c r="RLE86" s="39"/>
      <c r="RLF86" s="39"/>
      <c r="RLG86" s="39"/>
      <c r="RLH86" s="39"/>
      <c r="RLI86" s="39"/>
      <c r="RLJ86" s="39"/>
      <c r="RLK86" s="39"/>
      <c r="RLL86" s="39"/>
      <c r="RLM86" s="39"/>
      <c r="RLN86" s="39"/>
      <c r="RLO86" s="39"/>
      <c r="RLP86" s="39"/>
      <c r="RLQ86" s="39"/>
      <c r="RLR86" s="39"/>
      <c r="RLS86" s="39"/>
      <c r="RLT86" s="39"/>
      <c r="RLU86" s="39"/>
      <c r="RLV86" s="39"/>
      <c r="RLW86" s="39"/>
      <c r="RLX86" s="39"/>
      <c r="RLY86" s="39"/>
      <c r="RLZ86" s="39"/>
      <c r="RMA86" s="39"/>
      <c r="RMB86" s="39"/>
      <c r="RMC86" s="39"/>
      <c r="RMD86" s="39"/>
      <c r="RME86" s="39"/>
      <c r="RMF86" s="39"/>
      <c r="RMG86" s="39"/>
      <c r="RMH86" s="39"/>
      <c r="RMI86" s="39"/>
      <c r="RMJ86" s="39"/>
      <c r="RMK86" s="39"/>
      <c r="RML86" s="39"/>
      <c r="RMM86" s="39"/>
      <c r="RMN86" s="39"/>
      <c r="RMO86" s="39"/>
      <c r="RMP86" s="39"/>
      <c r="RMQ86" s="39"/>
      <c r="RMR86" s="39"/>
      <c r="RMS86" s="39"/>
      <c r="RMT86" s="39"/>
      <c r="RMU86" s="39"/>
      <c r="RMV86" s="39"/>
      <c r="RMW86" s="39"/>
      <c r="RMX86" s="39"/>
      <c r="RMY86" s="39"/>
      <c r="RMZ86" s="39"/>
      <c r="RNA86" s="39"/>
      <c r="RNB86" s="39"/>
      <c r="RNC86" s="39"/>
      <c r="RND86" s="39"/>
      <c r="RNE86" s="39"/>
      <c r="RNF86" s="39"/>
      <c r="RNG86" s="39"/>
      <c r="RNH86" s="39"/>
      <c r="RNI86" s="39"/>
      <c r="RNJ86" s="39"/>
      <c r="RNK86" s="39"/>
      <c r="RNL86" s="39"/>
      <c r="RNM86" s="39"/>
      <c r="RNN86" s="39"/>
      <c r="RNO86" s="39"/>
      <c r="RNP86" s="39"/>
      <c r="RNQ86" s="39"/>
      <c r="RNR86" s="39"/>
      <c r="RNS86" s="39"/>
      <c r="RNT86" s="39"/>
      <c r="RNU86" s="39"/>
      <c r="RNV86" s="39"/>
      <c r="RNW86" s="39"/>
      <c r="RNX86" s="39"/>
      <c r="RNY86" s="39"/>
      <c r="RNZ86" s="39"/>
      <c r="ROA86" s="39"/>
      <c r="ROB86" s="39"/>
      <c r="ROC86" s="39"/>
      <c r="ROD86" s="39"/>
      <c r="ROE86" s="39"/>
      <c r="ROF86" s="39"/>
      <c r="ROG86" s="39"/>
      <c r="ROH86" s="39"/>
      <c r="ROI86" s="39"/>
      <c r="ROJ86" s="39"/>
      <c r="ROK86" s="39"/>
      <c r="ROL86" s="39"/>
      <c r="ROM86" s="39"/>
      <c r="RON86" s="39"/>
      <c r="ROO86" s="39"/>
      <c r="ROP86" s="39"/>
      <c r="ROQ86" s="39"/>
      <c r="ROR86" s="39"/>
      <c r="ROS86" s="39"/>
      <c r="ROT86" s="39"/>
      <c r="ROU86" s="39"/>
      <c r="ROV86" s="39"/>
      <c r="ROW86" s="39"/>
      <c r="ROX86" s="39"/>
      <c r="ROY86" s="39"/>
      <c r="ROZ86" s="39"/>
      <c r="RPA86" s="39"/>
      <c r="RPB86" s="39"/>
      <c r="RPC86" s="39"/>
      <c r="RPD86" s="39"/>
      <c r="RPE86" s="39"/>
      <c r="RPF86" s="39"/>
      <c r="RPG86" s="39"/>
      <c r="RPH86" s="39"/>
      <c r="RPI86" s="39"/>
      <c r="RPJ86" s="39"/>
      <c r="RPK86" s="39"/>
      <c r="RPL86" s="39"/>
      <c r="RPM86" s="39"/>
      <c r="RPN86" s="39"/>
      <c r="RPO86" s="39"/>
      <c r="RPP86" s="39"/>
      <c r="RPQ86" s="39"/>
      <c r="RPR86" s="39"/>
      <c r="RPS86" s="39"/>
      <c r="RPT86" s="39"/>
      <c r="RPU86" s="39"/>
      <c r="RPV86" s="39"/>
      <c r="RPW86" s="39"/>
      <c r="RPX86" s="39"/>
      <c r="RPY86" s="39"/>
      <c r="RPZ86" s="39"/>
      <c r="RQA86" s="39"/>
      <c r="RQB86" s="39"/>
      <c r="RQC86" s="39"/>
      <c r="RQD86" s="39"/>
      <c r="RQE86" s="39"/>
      <c r="RQF86" s="39"/>
      <c r="RQG86" s="39"/>
      <c r="RQH86" s="39"/>
      <c r="RQI86" s="39"/>
      <c r="RQJ86" s="39"/>
      <c r="RQK86" s="39"/>
      <c r="RQL86" s="39"/>
      <c r="RQM86" s="39"/>
      <c r="RQN86" s="39"/>
      <c r="RQO86" s="39"/>
      <c r="RQP86" s="39"/>
      <c r="RQQ86" s="39"/>
      <c r="RQR86" s="39"/>
      <c r="RQS86" s="39"/>
      <c r="RQT86" s="39"/>
      <c r="RQU86" s="39"/>
      <c r="RQV86" s="39"/>
      <c r="RQW86" s="39"/>
      <c r="RQX86" s="39"/>
      <c r="RQY86" s="39"/>
      <c r="RQZ86" s="39"/>
      <c r="RRA86" s="39"/>
      <c r="RRB86" s="39"/>
      <c r="RRC86" s="39"/>
      <c r="RRD86" s="39"/>
      <c r="RRE86" s="39"/>
      <c r="RRF86" s="39"/>
      <c r="RRG86" s="39"/>
      <c r="RRH86" s="39"/>
      <c r="RRI86" s="39"/>
      <c r="RRJ86" s="39"/>
      <c r="RRK86" s="39"/>
      <c r="RRL86" s="39"/>
      <c r="RRM86" s="39"/>
      <c r="RRN86" s="39"/>
      <c r="RRO86" s="39"/>
      <c r="RRP86" s="39"/>
      <c r="RRQ86" s="39"/>
      <c r="RRR86" s="39"/>
      <c r="RRS86" s="39"/>
      <c r="RRT86" s="39"/>
      <c r="RRU86" s="39"/>
      <c r="RRV86" s="39"/>
      <c r="RRW86" s="39"/>
      <c r="RRX86" s="39"/>
      <c r="RRY86" s="39"/>
      <c r="RRZ86" s="39"/>
      <c r="RSA86" s="39"/>
      <c r="RSB86" s="39"/>
      <c r="RSC86" s="39"/>
      <c r="RSD86" s="39"/>
      <c r="RSE86" s="39"/>
      <c r="RSF86" s="39"/>
      <c r="RSG86" s="39"/>
      <c r="RSH86" s="39"/>
      <c r="RSI86" s="39"/>
      <c r="RSJ86" s="39"/>
      <c r="RSK86" s="39"/>
      <c r="RSL86" s="39"/>
      <c r="RSM86" s="39"/>
      <c r="RSN86" s="39"/>
      <c r="RSO86" s="39"/>
      <c r="RSP86" s="39"/>
      <c r="RSQ86" s="39"/>
      <c r="RSR86" s="39"/>
      <c r="RSS86" s="39"/>
      <c r="RST86" s="39"/>
      <c r="RSU86" s="39"/>
      <c r="RSV86" s="39"/>
      <c r="RSW86" s="39"/>
      <c r="RSX86" s="39"/>
      <c r="RSY86" s="39"/>
      <c r="RSZ86" s="39"/>
      <c r="RTA86" s="39"/>
      <c r="RTB86" s="39"/>
      <c r="RTC86" s="39"/>
      <c r="RTD86" s="39"/>
      <c r="RTE86" s="39"/>
      <c r="RTF86" s="39"/>
      <c r="RTG86" s="39"/>
      <c r="RTH86" s="39"/>
      <c r="RTI86" s="39"/>
      <c r="RTJ86" s="39"/>
      <c r="RTK86" s="39"/>
      <c r="RTL86" s="39"/>
      <c r="RTM86" s="39"/>
      <c r="RTN86" s="39"/>
      <c r="RTO86" s="39"/>
      <c r="RTP86" s="39"/>
      <c r="RTQ86" s="39"/>
      <c r="RTR86" s="39"/>
      <c r="RTS86" s="39"/>
      <c r="RTT86" s="39"/>
      <c r="RTU86" s="39"/>
      <c r="RTV86" s="39"/>
      <c r="RTW86" s="39"/>
      <c r="RTX86" s="39"/>
      <c r="RTY86" s="39"/>
      <c r="RTZ86" s="39"/>
      <c r="RUA86" s="39"/>
      <c r="RUB86" s="39"/>
      <c r="RUC86" s="39"/>
      <c r="RUD86" s="39"/>
      <c r="RUE86" s="39"/>
      <c r="RUF86" s="39"/>
      <c r="RUG86" s="39"/>
      <c r="RUH86" s="39"/>
      <c r="RUI86" s="39"/>
      <c r="RUJ86" s="39"/>
      <c r="RUK86" s="39"/>
      <c r="RUL86" s="39"/>
      <c r="RUM86" s="39"/>
      <c r="RUN86" s="39"/>
      <c r="RUO86" s="39"/>
      <c r="RUP86" s="39"/>
      <c r="RUQ86" s="39"/>
      <c r="RUR86" s="39"/>
      <c r="RUS86" s="39"/>
      <c r="RUT86" s="39"/>
      <c r="RUU86" s="39"/>
      <c r="RUV86" s="39"/>
      <c r="RUW86" s="39"/>
      <c r="RUX86" s="39"/>
      <c r="RUY86" s="39"/>
      <c r="RUZ86" s="39"/>
      <c r="RVA86" s="39"/>
      <c r="RVB86" s="39"/>
      <c r="RVC86" s="39"/>
      <c r="RVD86" s="39"/>
      <c r="RVE86" s="39"/>
      <c r="RVF86" s="39"/>
      <c r="RVG86" s="39"/>
      <c r="RVH86" s="39"/>
      <c r="RVI86" s="39"/>
      <c r="RVJ86" s="39"/>
      <c r="RVK86" s="39"/>
      <c r="RVL86" s="39"/>
      <c r="RVM86" s="39"/>
      <c r="RVN86" s="39"/>
      <c r="RVO86" s="39"/>
      <c r="RVP86" s="39"/>
      <c r="RVQ86" s="39"/>
      <c r="RVR86" s="39"/>
      <c r="RVS86" s="39"/>
      <c r="RVT86" s="39"/>
      <c r="RVU86" s="39"/>
      <c r="RVV86" s="39"/>
      <c r="RVW86" s="39"/>
      <c r="RVX86" s="39"/>
      <c r="RVY86" s="39"/>
      <c r="RVZ86" s="39"/>
      <c r="RWA86" s="39"/>
      <c r="RWB86" s="39"/>
      <c r="RWC86" s="39"/>
      <c r="RWD86" s="39"/>
      <c r="RWE86" s="39"/>
      <c r="RWF86" s="39"/>
      <c r="RWG86" s="39"/>
      <c r="RWH86" s="39"/>
      <c r="RWI86" s="39"/>
      <c r="RWJ86" s="39"/>
      <c r="RWK86" s="39"/>
      <c r="RWL86" s="39"/>
      <c r="RWM86" s="39"/>
      <c r="RWN86" s="39"/>
      <c r="RWO86" s="39"/>
      <c r="RWP86" s="39"/>
      <c r="RWQ86" s="39"/>
      <c r="RWR86" s="39"/>
      <c r="RWS86" s="39"/>
      <c r="RWT86" s="39"/>
      <c r="RWU86" s="39"/>
      <c r="RWV86" s="39"/>
      <c r="RWW86" s="39"/>
      <c r="RWX86" s="39"/>
      <c r="RWY86" s="39"/>
      <c r="RWZ86" s="39"/>
      <c r="RXA86" s="39"/>
      <c r="RXB86" s="39"/>
      <c r="RXC86" s="39"/>
      <c r="RXD86" s="39"/>
      <c r="RXE86" s="39"/>
      <c r="RXF86" s="39"/>
      <c r="RXG86" s="39"/>
      <c r="RXH86" s="39"/>
      <c r="RXI86" s="39"/>
      <c r="RXJ86" s="39"/>
      <c r="RXK86" s="39"/>
      <c r="RXL86" s="39"/>
      <c r="RXM86" s="39"/>
      <c r="RXN86" s="39"/>
      <c r="RXO86" s="39"/>
      <c r="RXP86" s="39"/>
      <c r="RXQ86" s="39"/>
      <c r="RXR86" s="39"/>
      <c r="RXS86" s="39"/>
      <c r="RXT86" s="39"/>
      <c r="RXU86" s="39"/>
      <c r="RXV86" s="39"/>
      <c r="RXW86" s="39"/>
      <c r="RXX86" s="39"/>
      <c r="RXY86" s="39"/>
      <c r="RXZ86" s="39"/>
      <c r="RYA86" s="39"/>
      <c r="RYB86" s="39"/>
      <c r="RYC86" s="39"/>
      <c r="RYD86" s="39"/>
      <c r="RYE86" s="39"/>
      <c r="RYF86" s="39"/>
      <c r="RYG86" s="39"/>
      <c r="RYH86" s="39"/>
      <c r="RYI86" s="39"/>
      <c r="RYJ86" s="39"/>
      <c r="RYK86" s="39"/>
      <c r="RYL86" s="39"/>
      <c r="RYM86" s="39"/>
      <c r="RYN86" s="39"/>
      <c r="RYO86" s="39"/>
      <c r="RYP86" s="39"/>
      <c r="RYQ86" s="39"/>
      <c r="RYR86" s="39"/>
      <c r="RYS86" s="39"/>
      <c r="RYT86" s="39"/>
      <c r="RYU86" s="39"/>
      <c r="RYV86" s="39"/>
      <c r="RYW86" s="39"/>
      <c r="RYX86" s="39"/>
      <c r="RYY86" s="39"/>
      <c r="RYZ86" s="39"/>
      <c r="RZA86" s="39"/>
      <c r="RZB86" s="39"/>
      <c r="RZC86" s="39"/>
      <c r="RZD86" s="39"/>
      <c r="RZE86" s="39"/>
      <c r="RZF86" s="39"/>
      <c r="RZG86" s="39"/>
      <c r="RZH86" s="39"/>
      <c r="RZI86" s="39"/>
      <c r="RZJ86" s="39"/>
      <c r="RZK86" s="39"/>
      <c r="RZL86" s="39"/>
      <c r="RZM86" s="39"/>
      <c r="RZN86" s="39"/>
      <c r="RZO86" s="39"/>
      <c r="RZP86" s="39"/>
      <c r="RZQ86" s="39"/>
      <c r="RZR86" s="39"/>
      <c r="RZS86" s="39"/>
      <c r="RZT86" s="39"/>
      <c r="RZU86" s="39"/>
      <c r="RZV86" s="39"/>
      <c r="RZW86" s="39"/>
      <c r="RZX86" s="39"/>
      <c r="RZY86" s="39"/>
      <c r="RZZ86" s="39"/>
      <c r="SAA86" s="39"/>
      <c r="SAB86" s="39"/>
      <c r="SAC86" s="39"/>
      <c r="SAD86" s="39"/>
      <c r="SAE86" s="39"/>
      <c r="SAF86" s="39"/>
      <c r="SAG86" s="39"/>
      <c r="SAH86" s="39"/>
      <c r="SAI86" s="39"/>
      <c r="SAJ86" s="39"/>
      <c r="SAK86" s="39"/>
      <c r="SAL86" s="39"/>
      <c r="SAM86" s="39"/>
      <c r="SAN86" s="39"/>
      <c r="SAO86" s="39"/>
      <c r="SAP86" s="39"/>
      <c r="SAQ86" s="39"/>
      <c r="SAR86" s="39"/>
      <c r="SAS86" s="39"/>
      <c r="SAT86" s="39"/>
      <c r="SAU86" s="39"/>
      <c r="SAV86" s="39"/>
      <c r="SAW86" s="39"/>
      <c r="SAX86" s="39"/>
      <c r="SAY86" s="39"/>
      <c r="SAZ86" s="39"/>
      <c r="SBA86" s="39"/>
      <c r="SBB86" s="39"/>
      <c r="SBC86" s="39"/>
      <c r="SBD86" s="39"/>
      <c r="SBE86" s="39"/>
      <c r="SBF86" s="39"/>
      <c r="SBG86" s="39"/>
      <c r="SBH86" s="39"/>
      <c r="SBI86" s="39"/>
      <c r="SBJ86" s="39"/>
      <c r="SBK86" s="39"/>
      <c r="SBL86" s="39"/>
      <c r="SBM86" s="39"/>
      <c r="SBN86" s="39"/>
      <c r="SBO86" s="39"/>
      <c r="SBP86" s="39"/>
      <c r="SBQ86" s="39"/>
      <c r="SBR86" s="39"/>
      <c r="SBS86" s="39"/>
      <c r="SBT86" s="39"/>
      <c r="SBU86" s="39"/>
      <c r="SBV86" s="39"/>
      <c r="SBW86" s="39"/>
      <c r="SBX86" s="39"/>
      <c r="SBY86" s="39"/>
      <c r="SBZ86" s="39"/>
      <c r="SCA86" s="39"/>
      <c r="SCB86" s="39"/>
      <c r="SCC86" s="39"/>
      <c r="SCD86" s="39"/>
      <c r="SCE86" s="39"/>
      <c r="SCF86" s="39"/>
      <c r="SCG86" s="39"/>
      <c r="SCH86" s="39"/>
      <c r="SCI86" s="39"/>
      <c r="SCJ86" s="39"/>
      <c r="SCK86" s="39"/>
      <c r="SCL86" s="39"/>
      <c r="SCM86" s="39"/>
      <c r="SCN86" s="39"/>
      <c r="SCO86" s="39"/>
      <c r="SCP86" s="39"/>
      <c r="SCQ86" s="39"/>
      <c r="SCR86" s="39"/>
      <c r="SCS86" s="39"/>
      <c r="SCT86" s="39"/>
      <c r="SCU86" s="39"/>
      <c r="SCV86" s="39"/>
      <c r="SCW86" s="39"/>
      <c r="SCX86" s="39"/>
      <c r="SCY86" s="39"/>
      <c r="SCZ86" s="39"/>
      <c r="SDA86" s="39"/>
      <c r="SDB86" s="39"/>
      <c r="SDC86" s="39"/>
      <c r="SDD86" s="39"/>
      <c r="SDE86" s="39"/>
      <c r="SDF86" s="39"/>
      <c r="SDG86" s="39"/>
      <c r="SDH86" s="39"/>
      <c r="SDI86" s="39"/>
      <c r="SDJ86" s="39"/>
      <c r="SDK86" s="39"/>
      <c r="SDL86" s="39"/>
      <c r="SDM86" s="39"/>
      <c r="SDN86" s="39"/>
      <c r="SDO86" s="39"/>
      <c r="SDP86" s="39"/>
      <c r="SDQ86" s="39"/>
      <c r="SDR86" s="39"/>
      <c r="SDS86" s="39"/>
      <c r="SDT86" s="39"/>
      <c r="SDU86" s="39"/>
      <c r="SDV86" s="39"/>
      <c r="SDW86" s="39"/>
      <c r="SDX86" s="39"/>
      <c r="SDY86" s="39"/>
      <c r="SDZ86" s="39"/>
      <c r="SEA86" s="39"/>
      <c r="SEB86" s="39"/>
      <c r="SEC86" s="39"/>
      <c r="SED86" s="39"/>
      <c r="SEE86" s="39"/>
      <c r="SEF86" s="39"/>
      <c r="SEG86" s="39"/>
      <c r="SEH86" s="39"/>
      <c r="SEI86" s="39"/>
      <c r="SEJ86" s="39"/>
      <c r="SEK86" s="39"/>
      <c r="SEL86" s="39"/>
      <c r="SEM86" s="39"/>
      <c r="SEN86" s="39"/>
      <c r="SEO86" s="39"/>
      <c r="SEP86" s="39"/>
      <c r="SEQ86" s="39"/>
      <c r="SER86" s="39"/>
      <c r="SES86" s="39"/>
      <c r="SET86" s="39"/>
      <c r="SEU86" s="39"/>
      <c r="SEV86" s="39"/>
      <c r="SEW86" s="39"/>
      <c r="SEX86" s="39"/>
      <c r="SEY86" s="39"/>
      <c r="SEZ86" s="39"/>
      <c r="SFA86" s="39"/>
      <c r="SFB86" s="39"/>
      <c r="SFC86" s="39"/>
      <c r="SFD86" s="39"/>
      <c r="SFE86" s="39"/>
      <c r="SFF86" s="39"/>
      <c r="SFG86" s="39"/>
      <c r="SFH86" s="39"/>
      <c r="SFI86" s="39"/>
      <c r="SFJ86" s="39"/>
      <c r="SFK86" s="39"/>
      <c r="SFL86" s="39"/>
      <c r="SFM86" s="39"/>
      <c r="SFN86" s="39"/>
      <c r="SFO86" s="39"/>
      <c r="SFP86" s="39"/>
      <c r="SFQ86" s="39"/>
      <c r="SFR86" s="39"/>
      <c r="SFS86" s="39"/>
      <c r="SFT86" s="39"/>
      <c r="SFU86" s="39"/>
      <c r="SFV86" s="39"/>
      <c r="SFW86" s="39"/>
      <c r="SFX86" s="39"/>
      <c r="SFY86" s="39"/>
      <c r="SFZ86" s="39"/>
      <c r="SGA86" s="39"/>
      <c r="SGB86" s="39"/>
      <c r="SGC86" s="39"/>
      <c r="SGD86" s="39"/>
      <c r="SGE86" s="39"/>
      <c r="SGF86" s="39"/>
      <c r="SGG86" s="39"/>
      <c r="SGH86" s="39"/>
      <c r="SGI86" s="39"/>
      <c r="SGJ86" s="39"/>
      <c r="SGK86" s="39"/>
      <c r="SGL86" s="39"/>
      <c r="SGM86" s="39"/>
      <c r="SGN86" s="39"/>
      <c r="SGO86" s="39"/>
      <c r="SGP86" s="39"/>
      <c r="SGQ86" s="39"/>
      <c r="SGR86" s="39"/>
      <c r="SGS86" s="39"/>
      <c r="SGT86" s="39"/>
      <c r="SGU86" s="39"/>
      <c r="SGV86" s="39"/>
      <c r="SGW86" s="39"/>
      <c r="SGX86" s="39"/>
      <c r="SGY86" s="39"/>
      <c r="SGZ86" s="39"/>
      <c r="SHA86" s="39"/>
      <c r="SHB86" s="39"/>
      <c r="SHC86" s="39"/>
      <c r="SHD86" s="39"/>
      <c r="SHE86" s="39"/>
      <c r="SHF86" s="39"/>
      <c r="SHG86" s="39"/>
      <c r="SHH86" s="39"/>
      <c r="SHI86" s="39"/>
      <c r="SHJ86" s="39"/>
      <c r="SHK86" s="39"/>
      <c r="SHL86" s="39"/>
      <c r="SHM86" s="39"/>
      <c r="SHN86" s="39"/>
      <c r="SHO86" s="39"/>
      <c r="SHP86" s="39"/>
      <c r="SHQ86" s="39"/>
      <c r="SHR86" s="39"/>
      <c r="SHS86" s="39"/>
      <c r="SHT86" s="39"/>
      <c r="SHU86" s="39"/>
      <c r="SHV86" s="39"/>
      <c r="SHW86" s="39"/>
      <c r="SHX86" s="39"/>
      <c r="SHY86" s="39"/>
      <c r="SHZ86" s="39"/>
      <c r="SIA86" s="39"/>
      <c r="SIB86" s="39"/>
      <c r="SIC86" s="39"/>
      <c r="SID86" s="39"/>
      <c r="SIE86" s="39"/>
      <c r="SIF86" s="39"/>
      <c r="SIG86" s="39"/>
      <c r="SIH86" s="39"/>
      <c r="SII86" s="39"/>
      <c r="SIJ86" s="39"/>
      <c r="SIK86" s="39"/>
      <c r="SIL86" s="39"/>
      <c r="SIM86" s="39"/>
      <c r="SIN86" s="39"/>
      <c r="SIO86" s="39"/>
      <c r="SIP86" s="39"/>
      <c r="SIQ86" s="39"/>
      <c r="SIR86" s="39"/>
      <c r="SIS86" s="39"/>
      <c r="SIT86" s="39"/>
      <c r="SIU86" s="39"/>
      <c r="SIV86" s="39"/>
      <c r="SIW86" s="39"/>
      <c r="SIX86" s="39"/>
      <c r="SIY86" s="39"/>
      <c r="SIZ86" s="39"/>
      <c r="SJA86" s="39"/>
      <c r="SJB86" s="39"/>
      <c r="SJC86" s="39"/>
      <c r="SJD86" s="39"/>
      <c r="SJE86" s="39"/>
      <c r="SJF86" s="39"/>
      <c r="SJG86" s="39"/>
      <c r="SJH86" s="39"/>
      <c r="SJI86" s="39"/>
      <c r="SJJ86" s="39"/>
      <c r="SJK86" s="39"/>
      <c r="SJL86" s="39"/>
      <c r="SJM86" s="39"/>
      <c r="SJN86" s="39"/>
      <c r="SJO86" s="39"/>
      <c r="SJP86" s="39"/>
      <c r="SJQ86" s="39"/>
      <c r="SJR86" s="39"/>
      <c r="SJS86" s="39"/>
      <c r="SJT86" s="39"/>
      <c r="SJU86" s="39"/>
      <c r="SJV86" s="39"/>
      <c r="SJW86" s="39"/>
      <c r="SJX86" s="39"/>
      <c r="SJY86" s="39"/>
      <c r="SJZ86" s="39"/>
      <c r="SKA86" s="39"/>
      <c r="SKB86" s="39"/>
      <c r="SKC86" s="39"/>
      <c r="SKD86" s="39"/>
      <c r="SKE86" s="39"/>
      <c r="SKF86" s="39"/>
      <c r="SKG86" s="39"/>
      <c r="SKH86" s="39"/>
      <c r="SKI86" s="39"/>
      <c r="SKJ86" s="39"/>
      <c r="SKK86" s="39"/>
      <c r="SKL86" s="39"/>
      <c r="SKM86" s="39"/>
      <c r="SKN86" s="39"/>
      <c r="SKO86" s="39"/>
      <c r="SKP86" s="39"/>
      <c r="SKQ86" s="39"/>
      <c r="SKR86" s="39"/>
      <c r="SKS86" s="39"/>
      <c r="SKT86" s="39"/>
      <c r="SKU86" s="39"/>
      <c r="SKV86" s="39"/>
      <c r="SKW86" s="39"/>
      <c r="SKX86" s="39"/>
      <c r="SKY86" s="39"/>
      <c r="SKZ86" s="39"/>
      <c r="SLA86" s="39"/>
      <c r="SLB86" s="39"/>
      <c r="SLC86" s="39"/>
      <c r="SLD86" s="39"/>
      <c r="SLE86" s="39"/>
      <c r="SLF86" s="39"/>
      <c r="SLG86" s="39"/>
      <c r="SLH86" s="39"/>
      <c r="SLI86" s="39"/>
      <c r="SLJ86" s="39"/>
      <c r="SLK86" s="39"/>
      <c r="SLL86" s="39"/>
      <c r="SLM86" s="39"/>
      <c r="SLN86" s="39"/>
      <c r="SLO86" s="39"/>
      <c r="SLP86" s="39"/>
      <c r="SLQ86" s="39"/>
      <c r="SLR86" s="39"/>
      <c r="SLS86" s="39"/>
      <c r="SLT86" s="39"/>
      <c r="SLU86" s="39"/>
      <c r="SLV86" s="39"/>
      <c r="SLW86" s="39"/>
      <c r="SLX86" s="39"/>
      <c r="SLY86" s="39"/>
      <c r="SLZ86" s="39"/>
      <c r="SMA86" s="39"/>
      <c r="SMB86" s="39"/>
      <c r="SMC86" s="39"/>
      <c r="SMD86" s="39"/>
      <c r="SME86" s="39"/>
      <c r="SMF86" s="39"/>
      <c r="SMG86" s="39"/>
      <c r="SMH86" s="39"/>
      <c r="SMI86" s="39"/>
      <c r="SMJ86" s="39"/>
      <c r="SMK86" s="39"/>
      <c r="SML86" s="39"/>
      <c r="SMM86" s="39"/>
      <c r="SMN86" s="39"/>
      <c r="SMO86" s="39"/>
      <c r="SMP86" s="39"/>
      <c r="SMQ86" s="39"/>
      <c r="SMR86" s="39"/>
      <c r="SMS86" s="39"/>
      <c r="SMT86" s="39"/>
      <c r="SMU86" s="39"/>
      <c r="SMV86" s="39"/>
      <c r="SMW86" s="39"/>
      <c r="SMX86" s="39"/>
      <c r="SMY86" s="39"/>
      <c r="SMZ86" s="39"/>
      <c r="SNA86" s="39"/>
      <c r="SNB86" s="39"/>
      <c r="SNC86" s="39"/>
      <c r="SND86" s="39"/>
      <c r="SNE86" s="39"/>
      <c r="SNF86" s="39"/>
      <c r="SNG86" s="39"/>
      <c r="SNH86" s="39"/>
      <c r="SNI86" s="39"/>
      <c r="SNJ86" s="39"/>
      <c r="SNK86" s="39"/>
      <c r="SNL86" s="39"/>
      <c r="SNM86" s="39"/>
      <c r="SNN86" s="39"/>
      <c r="SNO86" s="39"/>
      <c r="SNP86" s="39"/>
      <c r="SNQ86" s="39"/>
      <c r="SNR86" s="39"/>
      <c r="SNS86" s="39"/>
      <c r="SNT86" s="39"/>
      <c r="SNU86" s="39"/>
      <c r="SNV86" s="39"/>
      <c r="SNW86" s="39"/>
      <c r="SNX86" s="39"/>
      <c r="SNY86" s="39"/>
      <c r="SNZ86" s="39"/>
      <c r="SOA86" s="39"/>
      <c r="SOB86" s="39"/>
      <c r="SOC86" s="39"/>
      <c r="SOD86" s="39"/>
      <c r="SOE86" s="39"/>
      <c r="SOF86" s="39"/>
      <c r="SOG86" s="39"/>
      <c r="SOH86" s="39"/>
      <c r="SOI86" s="39"/>
      <c r="SOJ86" s="39"/>
      <c r="SOK86" s="39"/>
      <c r="SOL86" s="39"/>
      <c r="SOM86" s="39"/>
      <c r="SON86" s="39"/>
      <c r="SOO86" s="39"/>
      <c r="SOP86" s="39"/>
      <c r="SOQ86" s="39"/>
      <c r="SOR86" s="39"/>
      <c r="SOS86" s="39"/>
      <c r="SOT86" s="39"/>
      <c r="SOU86" s="39"/>
      <c r="SOV86" s="39"/>
      <c r="SOW86" s="39"/>
      <c r="SOX86" s="39"/>
      <c r="SOY86" s="39"/>
      <c r="SOZ86" s="39"/>
      <c r="SPA86" s="39"/>
      <c r="SPB86" s="39"/>
      <c r="SPC86" s="39"/>
      <c r="SPD86" s="39"/>
      <c r="SPE86" s="39"/>
      <c r="SPF86" s="39"/>
      <c r="SPG86" s="39"/>
      <c r="SPH86" s="39"/>
      <c r="SPI86" s="39"/>
      <c r="SPJ86" s="39"/>
      <c r="SPK86" s="39"/>
      <c r="SPL86" s="39"/>
      <c r="SPM86" s="39"/>
      <c r="SPN86" s="39"/>
      <c r="SPO86" s="39"/>
      <c r="SPP86" s="39"/>
      <c r="SPQ86" s="39"/>
      <c r="SPR86" s="39"/>
      <c r="SPS86" s="39"/>
      <c r="SPT86" s="39"/>
      <c r="SPU86" s="39"/>
      <c r="SPV86" s="39"/>
      <c r="SPW86" s="39"/>
      <c r="SPX86" s="39"/>
      <c r="SPY86" s="39"/>
      <c r="SPZ86" s="39"/>
      <c r="SQA86" s="39"/>
      <c r="SQB86" s="39"/>
      <c r="SQC86" s="39"/>
      <c r="SQD86" s="39"/>
      <c r="SQE86" s="39"/>
      <c r="SQF86" s="39"/>
      <c r="SQG86" s="39"/>
      <c r="SQH86" s="39"/>
      <c r="SQI86" s="39"/>
      <c r="SQJ86" s="39"/>
      <c r="SQK86" s="39"/>
      <c r="SQL86" s="39"/>
      <c r="SQM86" s="39"/>
      <c r="SQN86" s="39"/>
      <c r="SQO86" s="39"/>
      <c r="SQP86" s="39"/>
      <c r="SQQ86" s="39"/>
      <c r="SQR86" s="39"/>
      <c r="SQS86" s="39"/>
      <c r="SQT86" s="39"/>
      <c r="SQU86" s="39"/>
      <c r="SQV86" s="39"/>
      <c r="SQW86" s="39"/>
      <c r="SQX86" s="39"/>
      <c r="SQY86" s="39"/>
      <c r="SQZ86" s="39"/>
      <c r="SRA86" s="39"/>
      <c r="SRB86" s="39"/>
      <c r="SRC86" s="39"/>
      <c r="SRD86" s="39"/>
      <c r="SRE86" s="39"/>
      <c r="SRF86" s="39"/>
      <c r="SRG86" s="39"/>
      <c r="SRH86" s="39"/>
      <c r="SRI86" s="39"/>
      <c r="SRJ86" s="39"/>
      <c r="SRK86" s="39"/>
      <c r="SRL86" s="39"/>
      <c r="SRM86" s="39"/>
      <c r="SRN86" s="39"/>
      <c r="SRO86" s="39"/>
      <c r="SRP86" s="39"/>
      <c r="SRQ86" s="39"/>
      <c r="SRR86" s="39"/>
      <c r="SRS86" s="39"/>
      <c r="SRT86" s="39"/>
      <c r="SRU86" s="39"/>
      <c r="SRV86" s="39"/>
      <c r="SRW86" s="39"/>
      <c r="SRX86" s="39"/>
      <c r="SRY86" s="39"/>
      <c r="SRZ86" s="39"/>
      <c r="SSA86" s="39"/>
      <c r="SSB86" s="39"/>
      <c r="SSC86" s="39"/>
      <c r="SSD86" s="39"/>
      <c r="SSE86" s="39"/>
      <c r="SSF86" s="39"/>
      <c r="SSG86" s="39"/>
      <c r="SSH86" s="39"/>
      <c r="SSI86" s="39"/>
      <c r="SSJ86" s="39"/>
      <c r="SSK86" s="39"/>
      <c r="SSL86" s="39"/>
      <c r="SSM86" s="39"/>
      <c r="SSN86" s="39"/>
      <c r="SSO86" s="39"/>
      <c r="SSP86" s="39"/>
      <c r="SSQ86" s="39"/>
      <c r="SSR86" s="39"/>
      <c r="SSS86" s="39"/>
      <c r="SST86" s="39"/>
      <c r="SSU86" s="39"/>
      <c r="SSV86" s="39"/>
      <c r="SSW86" s="39"/>
      <c r="SSX86" s="39"/>
      <c r="SSY86" s="39"/>
      <c r="SSZ86" s="39"/>
      <c r="STA86" s="39"/>
      <c r="STB86" s="39"/>
      <c r="STC86" s="39"/>
      <c r="STD86" s="39"/>
      <c r="STE86" s="39"/>
      <c r="STF86" s="39"/>
      <c r="STG86" s="39"/>
      <c r="STH86" s="39"/>
      <c r="STI86" s="39"/>
      <c r="STJ86" s="39"/>
      <c r="STK86" s="39"/>
      <c r="STL86" s="39"/>
      <c r="STM86" s="39"/>
      <c r="STN86" s="39"/>
      <c r="STO86" s="39"/>
      <c r="STP86" s="39"/>
      <c r="STQ86" s="39"/>
      <c r="STR86" s="39"/>
      <c r="STS86" s="39"/>
      <c r="STT86" s="39"/>
      <c r="STU86" s="39"/>
      <c r="STV86" s="39"/>
      <c r="STW86" s="39"/>
      <c r="STX86" s="39"/>
      <c r="STY86" s="39"/>
      <c r="STZ86" s="39"/>
      <c r="SUA86" s="39"/>
      <c r="SUB86" s="39"/>
      <c r="SUC86" s="39"/>
      <c r="SUD86" s="39"/>
      <c r="SUE86" s="39"/>
      <c r="SUF86" s="39"/>
      <c r="SUG86" s="39"/>
      <c r="SUH86" s="39"/>
      <c r="SUI86" s="39"/>
      <c r="SUJ86" s="39"/>
      <c r="SUK86" s="39"/>
      <c r="SUL86" s="39"/>
      <c r="SUM86" s="39"/>
      <c r="SUN86" s="39"/>
      <c r="SUO86" s="39"/>
      <c r="SUP86" s="39"/>
      <c r="SUQ86" s="39"/>
      <c r="SUR86" s="39"/>
      <c r="SUS86" s="39"/>
      <c r="SUT86" s="39"/>
      <c r="SUU86" s="39"/>
      <c r="SUV86" s="39"/>
      <c r="SUW86" s="39"/>
      <c r="SUX86" s="39"/>
      <c r="SUY86" s="39"/>
      <c r="SUZ86" s="39"/>
      <c r="SVA86" s="39"/>
      <c r="SVB86" s="39"/>
      <c r="SVC86" s="39"/>
      <c r="SVD86" s="39"/>
      <c r="SVE86" s="39"/>
      <c r="SVF86" s="39"/>
      <c r="SVG86" s="39"/>
      <c r="SVH86" s="39"/>
      <c r="SVI86" s="39"/>
      <c r="SVJ86" s="39"/>
      <c r="SVK86" s="39"/>
      <c r="SVL86" s="39"/>
      <c r="SVM86" s="39"/>
      <c r="SVN86" s="39"/>
      <c r="SVO86" s="39"/>
      <c r="SVP86" s="39"/>
      <c r="SVQ86" s="39"/>
      <c r="SVR86" s="39"/>
      <c r="SVS86" s="39"/>
      <c r="SVT86" s="39"/>
      <c r="SVU86" s="39"/>
      <c r="SVV86" s="39"/>
      <c r="SVW86" s="39"/>
      <c r="SVX86" s="39"/>
      <c r="SVY86" s="39"/>
      <c r="SVZ86" s="39"/>
      <c r="SWA86" s="39"/>
      <c r="SWB86" s="39"/>
      <c r="SWC86" s="39"/>
      <c r="SWD86" s="39"/>
      <c r="SWE86" s="39"/>
      <c r="SWF86" s="39"/>
      <c r="SWG86" s="39"/>
      <c r="SWH86" s="39"/>
      <c r="SWI86" s="39"/>
      <c r="SWJ86" s="39"/>
      <c r="SWK86" s="39"/>
      <c r="SWL86" s="39"/>
      <c r="SWM86" s="39"/>
      <c r="SWN86" s="39"/>
      <c r="SWO86" s="39"/>
      <c r="SWP86" s="39"/>
      <c r="SWQ86" s="39"/>
      <c r="SWR86" s="39"/>
      <c r="SWS86" s="39"/>
      <c r="SWT86" s="39"/>
      <c r="SWU86" s="39"/>
      <c r="SWV86" s="39"/>
      <c r="SWW86" s="39"/>
      <c r="SWX86" s="39"/>
      <c r="SWY86" s="39"/>
      <c r="SWZ86" s="39"/>
      <c r="SXA86" s="39"/>
      <c r="SXB86" s="39"/>
      <c r="SXC86" s="39"/>
      <c r="SXD86" s="39"/>
      <c r="SXE86" s="39"/>
      <c r="SXF86" s="39"/>
      <c r="SXG86" s="39"/>
      <c r="SXH86" s="39"/>
      <c r="SXI86" s="39"/>
      <c r="SXJ86" s="39"/>
      <c r="SXK86" s="39"/>
      <c r="SXL86" s="39"/>
      <c r="SXM86" s="39"/>
      <c r="SXN86" s="39"/>
      <c r="SXO86" s="39"/>
      <c r="SXP86" s="39"/>
      <c r="SXQ86" s="39"/>
      <c r="SXR86" s="39"/>
      <c r="SXS86" s="39"/>
      <c r="SXT86" s="39"/>
      <c r="SXU86" s="39"/>
      <c r="SXV86" s="39"/>
      <c r="SXW86" s="39"/>
      <c r="SXX86" s="39"/>
      <c r="SXY86" s="39"/>
      <c r="SXZ86" s="39"/>
      <c r="SYA86" s="39"/>
      <c r="SYB86" s="39"/>
      <c r="SYC86" s="39"/>
      <c r="SYD86" s="39"/>
      <c r="SYE86" s="39"/>
      <c r="SYF86" s="39"/>
      <c r="SYG86" s="39"/>
      <c r="SYH86" s="39"/>
      <c r="SYI86" s="39"/>
      <c r="SYJ86" s="39"/>
      <c r="SYK86" s="39"/>
      <c r="SYL86" s="39"/>
      <c r="SYM86" s="39"/>
      <c r="SYN86" s="39"/>
      <c r="SYO86" s="39"/>
      <c r="SYP86" s="39"/>
      <c r="SYQ86" s="39"/>
      <c r="SYR86" s="39"/>
      <c r="SYS86" s="39"/>
      <c r="SYT86" s="39"/>
      <c r="SYU86" s="39"/>
      <c r="SYV86" s="39"/>
      <c r="SYW86" s="39"/>
      <c r="SYX86" s="39"/>
      <c r="SYY86" s="39"/>
      <c r="SYZ86" s="39"/>
      <c r="SZA86" s="39"/>
      <c r="SZB86" s="39"/>
      <c r="SZC86" s="39"/>
      <c r="SZD86" s="39"/>
      <c r="SZE86" s="39"/>
      <c r="SZF86" s="39"/>
      <c r="SZG86" s="39"/>
      <c r="SZH86" s="39"/>
      <c r="SZI86" s="39"/>
      <c r="SZJ86" s="39"/>
      <c r="SZK86" s="39"/>
      <c r="SZL86" s="39"/>
      <c r="SZM86" s="39"/>
      <c r="SZN86" s="39"/>
      <c r="SZO86" s="39"/>
      <c r="SZP86" s="39"/>
      <c r="SZQ86" s="39"/>
      <c r="SZR86" s="39"/>
      <c r="SZS86" s="39"/>
      <c r="SZT86" s="39"/>
      <c r="SZU86" s="39"/>
      <c r="SZV86" s="39"/>
      <c r="SZW86" s="39"/>
      <c r="SZX86" s="39"/>
      <c r="SZY86" s="39"/>
      <c r="SZZ86" s="39"/>
      <c r="TAA86" s="39"/>
      <c r="TAB86" s="39"/>
      <c r="TAC86" s="39"/>
      <c r="TAD86" s="39"/>
      <c r="TAE86" s="39"/>
      <c r="TAF86" s="39"/>
      <c r="TAG86" s="39"/>
      <c r="TAH86" s="39"/>
      <c r="TAI86" s="39"/>
      <c r="TAJ86" s="39"/>
      <c r="TAK86" s="39"/>
      <c r="TAL86" s="39"/>
      <c r="TAM86" s="39"/>
      <c r="TAN86" s="39"/>
      <c r="TAO86" s="39"/>
      <c r="TAP86" s="39"/>
      <c r="TAQ86" s="39"/>
      <c r="TAR86" s="39"/>
      <c r="TAS86" s="39"/>
      <c r="TAT86" s="39"/>
      <c r="TAU86" s="39"/>
      <c r="TAV86" s="39"/>
      <c r="TAW86" s="39"/>
      <c r="TAX86" s="39"/>
      <c r="TAY86" s="39"/>
      <c r="TAZ86" s="39"/>
      <c r="TBA86" s="39"/>
      <c r="TBB86" s="39"/>
      <c r="TBC86" s="39"/>
      <c r="TBD86" s="39"/>
      <c r="TBE86" s="39"/>
      <c r="TBF86" s="39"/>
      <c r="TBG86" s="39"/>
      <c r="TBH86" s="39"/>
      <c r="TBI86" s="39"/>
      <c r="TBJ86" s="39"/>
      <c r="TBK86" s="39"/>
      <c r="TBL86" s="39"/>
      <c r="TBM86" s="39"/>
      <c r="TBN86" s="39"/>
      <c r="TBO86" s="39"/>
      <c r="TBP86" s="39"/>
      <c r="TBQ86" s="39"/>
      <c r="TBR86" s="39"/>
      <c r="TBS86" s="39"/>
      <c r="TBT86" s="39"/>
      <c r="TBU86" s="39"/>
      <c r="TBV86" s="39"/>
      <c r="TBW86" s="39"/>
      <c r="TBX86" s="39"/>
      <c r="TBY86" s="39"/>
      <c r="TBZ86" s="39"/>
      <c r="TCA86" s="39"/>
      <c r="TCB86" s="39"/>
      <c r="TCC86" s="39"/>
      <c r="TCD86" s="39"/>
      <c r="TCE86" s="39"/>
      <c r="TCF86" s="39"/>
      <c r="TCG86" s="39"/>
      <c r="TCH86" s="39"/>
      <c r="TCI86" s="39"/>
      <c r="TCJ86" s="39"/>
      <c r="TCK86" s="39"/>
      <c r="TCL86" s="39"/>
      <c r="TCM86" s="39"/>
      <c r="TCN86" s="39"/>
      <c r="TCO86" s="39"/>
      <c r="TCP86" s="39"/>
      <c r="TCQ86" s="39"/>
      <c r="TCR86" s="39"/>
      <c r="TCS86" s="39"/>
      <c r="TCT86" s="39"/>
      <c r="TCU86" s="39"/>
      <c r="TCV86" s="39"/>
      <c r="TCW86" s="39"/>
      <c r="TCX86" s="39"/>
      <c r="TCY86" s="39"/>
      <c r="TCZ86" s="39"/>
      <c r="TDA86" s="39"/>
      <c r="TDB86" s="39"/>
      <c r="TDC86" s="39"/>
      <c r="TDD86" s="39"/>
      <c r="TDE86" s="39"/>
      <c r="TDF86" s="39"/>
      <c r="TDG86" s="39"/>
      <c r="TDH86" s="39"/>
      <c r="TDI86" s="39"/>
      <c r="TDJ86" s="39"/>
      <c r="TDK86" s="39"/>
      <c r="TDL86" s="39"/>
      <c r="TDM86" s="39"/>
      <c r="TDN86" s="39"/>
      <c r="TDO86" s="39"/>
      <c r="TDP86" s="39"/>
      <c r="TDQ86" s="39"/>
      <c r="TDR86" s="39"/>
      <c r="TDS86" s="39"/>
      <c r="TDT86" s="39"/>
      <c r="TDU86" s="39"/>
      <c r="TDV86" s="39"/>
      <c r="TDW86" s="39"/>
      <c r="TDX86" s="39"/>
      <c r="TDY86" s="39"/>
      <c r="TDZ86" s="39"/>
      <c r="TEA86" s="39"/>
      <c r="TEB86" s="39"/>
      <c r="TEC86" s="39"/>
      <c r="TED86" s="39"/>
      <c r="TEE86" s="39"/>
      <c r="TEF86" s="39"/>
      <c r="TEG86" s="39"/>
      <c r="TEH86" s="39"/>
      <c r="TEI86" s="39"/>
      <c r="TEJ86" s="39"/>
      <c r="TEK86" s="39"/>
      <c r="TEL86" s="39"/>
      <c r="TEM86" s="39"/>
      <c r="TEN86" s="39"/>
      <c r="TEO86" s="39"/>
      <c r="TEP86" s="39"/>
      <c r="TEQ86" s="39"/>
      <c r="TER86" s="39"/>
      <c r="TES86" s="39"/>
      <c r="TET86" s="39"/>
      <c r="TEU86" s="39"/>
      <c r="TEV86" s="39"/>
      <c r="TEW86" s="39"/>
      <c r="TEX86" s="39"/>
      <c r="TEY86" s="39"/>
      <c r="TEZ86" s="39"/>
      <c r="TFA86" s="39"/>
      <c r="TFB86" s="39"/>
      <c r="TFC86" s="39"/>
      <c r="TFD86" s="39"/>
      <c r="TFE86" s="39"/>
      <c r="TFF86" s="39"/>
      <c r="TFG86" s="39"/>
      <c r="TFH86" s="39"/>
      <c r="TFI86" s="39"/>
      <c r="TFJ86" s="39"/>
      <c r="TFK86" s="39"/>
      <c r="TFL86" s="39"/>
      <c r="TFM86" s="39"/>
      <c r="TFN86" s="39"/>
      <c r="TFO86" s="39"/>
      <c r="TFP86" s="39"/>
      <c r="TFQ86" s="39"/>
      <c r="TFR86" s="39"/>
      <c r="TFS86" s="39"/>
      <c r="TFT86" s="39"/>
      <c r="TFU86" s="39"/>
      <c r="TFV86" s="39"/>
      <c r="TFW86" s="39"/>
      <c r="TFX86" s="39"/>
      <c r="TFY86" s="39"/>
      <c r="TFZ86" s="39"/>
      <c r="TGA86" s="39"/>
      <c r="TGB86" s="39"/>
      <c r="TGC86" s="39"/>
      <c r="TGD86" s="39"/>
      <c r="TGE86" s="39"/>
      <c r="TGF86" s="39"/>
      <c r="TGG86" s="39"/>
      <c r="TGH86" s="39"/>
      <c r="TGI86" s="39"/>
      <c r="TGJ86" s="39"/>
      <c r="TGK86" s="39"/>
      <c r="TGL86" s="39"/>
      <c r="TGM86" s="39"/>
      <c r="TGN86" s="39"/>
      <c r="TGO86" s="39"/>
      <c r="TGP86" s="39"/>
      <c r="TGQ86" s="39"/>
      <c r="TGR86" s="39"/>
      <c r="TGS86" s="39"/>
      <c r="TGT86" s="39"/>
      <c r="TGU86" s="39"/>
      <c r="TGV86" s="39"/>
      <c r="TGW86" s="39"/>
      <c r="TGX86" s="39"/>
      <c r="TGY86" s="39"/>
      <c r="TGZ86" s="39"/>
      <c r="THA86" s="39"/>
      <c r="THB86" s="39"/>
      <c r="THC86" s="39"/>
      <c r="THD86" s="39"/>
      <c r="THE86" s="39"/>
      <c r="THF86" s="39"/>
      <c r="THG86" s="39"/>
      <c r="THH86" s="39"/>
      <c r="THI86" s="39"/>
      <c r="THJ86" s="39"/>
      <c r="THK86" s="39"/>
      <c r="THL86" s="39"/>
      <c r="THM86" s="39"/>
      <c r="THN86" s="39"/>
      <c r="THO86" s="39"/>
      <c r="THP86" s="39"/>
      <c r="THQ86" s="39"/>
      <c r="THR86" s="39"/>
      <c r="THS86" s="39"/>
      <c r="THT86" s="39"/>
      <c r="THU86" s="39"/>
      <c r="THV86" s="39"/>
      <c r="THW86" s="39"/>
      <c r="THX86" s="39"/>
      <c r="THY86" s="39"/>
      <c r="THZ86" s="39"/>
      <c r="TIA86" s="39"/>
      <c r="TIB86" s="39"/>
      <c r="TIC86" s="39"/>
      <c r="TID86" s="39"/>
      <c r="TIE86" s="39"/>
      <c r="TIF86" s="39"/>
      <c r="TIG86" s="39"/>
      <c r="TIH86" s="39"/>
      <c r="TII86" s="39"/>
      <c r="TIJ86" s="39"/>
      <c r="TIK86" s="39"/>
      <c r="TIL86" s="39"/>
      <c r="TIM86" s="39"/>
      <c r="TIN86" s="39"/>
      <c r="TIO86" s="39"/>
      <c r="TIP86" s="39"/>
      <c r="TIQ86" s="39"/>
      <c r="TIR86" s="39"/>
      <c r="TIS86" s="39"/>
      <c r="TIT86" s="39"/>
      <c r="TIU86" s="39"/>
      <c r="TIV86" s="39"/>
      <c r="TIW86" s="39"/>
      <c r="TIX86" s="39"/>
      <c r="TIY86" s="39"/>
      <c r="TIZ86" s="39"/>
      <c r="TJA86" s="39"/>
      <c r="TJB86" s="39"/>
      <c r="TJC86" s="39"/>
      <c r="TJD86" s="39"/>
      <c r="TJE86" s="39"/>
      <c r="TJF86" s="39"/>
      <c r="TJG86" s="39"/>
      <c r="TJH86" s="39"/>
      <c r="TJI86" s="39"/>
      <c r="TJJ86" s="39"/>
      <c r="TJK86" s="39"/>
      <c r="TJL86" s="39"/>
      <c r="TJM86" s="39"/>
      <c r="TJN86" s="39"/>
      <c r="TJO86" s="39"/>
      <c r="TJP86" s="39"/>
      <c r="TJQ86" s="39"/>
      <c r="TJR86" s="39"/>
      <c r="TJS86" s="39"/>
      <c r="TJT86" s="39"/>
      <c r="TJU86" s="39"/>
      <c r="TJV86" s="39"/>
      <c r="TJW86" s="39"/>
      <c r="TJX86" s="39"/>
      <c r="TJY86" s="39"/>
      <c r="TJZ86" s="39"/>
      <c r="TKA86" s="39"/>
      <c r="TKB86" s="39"/>
      <c r="TKC86" s="39"/>
      <c r="TKD86" s="39"/>
      <c r="TKE86" s="39"/>
      <c r="TKF86" s="39"/>
      <c r="TKG86" s="39"/>
      <c r="TKH86" s="39"/>
      <c r="TKI86" s="39"/>
      <c r="TKJ86" s="39"/>
      <c r="TKK86" s="39"/>
      <c r="TKL86" s="39"/>
      <c r="TKM86" s="39"/>
      <c r="TKN86" s="39"/>
      <c r="TKO86" s="39"/>
      <c r="TKP86" s="39"/>
      <c r="TKQ86" s="39"/>
      <c r="TKR86" s="39"/>
      <c r="TKS86" s="39"/>
      <c r="TKT86" s="39"/>
      <c r="TKU86" s="39"/>
      <c r="TKV86" s="39"/>
      <c r="TKW86" s="39"/>
      <c r="TKX86" s="39"/>
      <c r="TKY86" s="39"/>
      <c r="TKZ86" s="39"/>
      <c r="TLA86" s="39"/>
      <c r="TLB86" s="39"/>
      <c r="TLC86" s="39"/>
      <c r="TLD86" s="39"/>
      <c r="TLE86" s="39"/>
      <c r="TLF86" s="39"/>
      <c r="TLG86" s="39"/>
      <c r="TLH86" s="39"/>
      <c r="TLI86" s="39"/>
      <c r="TLJ86" s="39"/>
      <c r="TLK86" s="39"/>
      <c r="TLL86" s="39"/>
      <c r="TLM86" s="39"/>
      <c r="TLN86" s="39"/>
      <c r="TLO86" s="39"/>
      <c r="TLP86" s="39"/>
      <c r="TLQ86" s="39"/>
      <c r="TLR86" s="39"/>
      <c r="TLS86" s="39"/>
      <c r="TLT86" s="39"/>
      <c r="TLU86" s="39"/>
      <c r="TLV86" s="39"/>
      <c r="TLW86" s="39"/>
      <c r="TLX86" s="39"/>
      <c r="TLY86" s="39"/>
      <c r="TLZ86" s="39"/>
      <c r="TMA86" s="39"/>
      <c r="TMB86" s="39"/>
      <c r="TMC86" s="39"/>
      <c r="TMD86" s="39"/>
      <c r="TME86" s="39"/>
      <c r="TMF86" s="39"/>
      <c r="TMG86" s="39"/>
      <c r="TMH86" s="39"/>
      <c r="TMI86" s="39"/>
      <c r="TMJ86" s="39"/>
      <c r="TMK86" s="39"/>
      <c r="TML86" s="39"/>
      <c r="TMM86" s="39"/>
      <c r="TMN86" s="39"/>
      <c r="TMO86" s="39"/>
      <c r="TMP86" s="39"/>
      <c r="TMQ86" s="39"/>
      <c r="TMR86" s="39"/>
      <c r="TMS86" s="39"/>
      <c r="TMT86" s="39"/>
      <c r="TMU86" s="39"/>
      <c r="TMV86" s="39"/>
      <c r="TMW86" s="39"/>
      <c r="TMX86" s="39"/>
      <c r="TMY86" s="39"/>
      <c r="TMZ86" s="39"/>
      <c r="TNA86" s="39"/>
      <c r="TNB86" s="39"/>
      <c r="TNC86" s="39"/>
      <c r="TND86" s="39"/>
      <c r="TNE86" s="39"/>
      <c r="TNF86" s="39"/>
      <c r="TNG86" s="39"/>
      <c r="TNH86" s="39"/>
      <c r="TNI86" s="39"/>
      <c r="TNJ86" s="39"/>
      <c r="TNK86" s="39"/>
      <c r="TNL86" s="39"/>
      <c r="TNM86" s="39"/>
      <c r="TNN86" s="39"/>
      <c r="TNO86" s="39"/>
      <c r="TNP86" s="39"/>
      <c r="TNQ86" s="39"/>
      <c r="TNR86" s="39"/>
      <c r="TNS86" s="39"/>
      <c r="TNT86" s="39"/>
      <c r="TNU86" s="39"/>
      <c r="TNV86" s="39"/>
      <c r="TNW86" s="39"/>
      <c r="TNX86" s="39"/>
      <c r="TNY86" s="39"/>
      <c r="TNZ86" s="39"/>
      <c r="TOA86" s="39"/>
      <c r="TOB86" s="39"/>
      <c r="TOC86" s="39"/>
      <c r="TOD86" s="39"/>
      <c r="TOE86" s="39"/>
      <c r="TOF86" s="39"/>
      <c r="TOG86" s="39"/>
      <c r="TOH86" s="39"/>
      <c r="TOI86" s="39"/>
      <c r="TOJ86" s="39"/>
      <c r="TOK86" s="39"/>
      <c r="TOL86" s="39"/>
      <c r="TOM86" s="39"/>
      <c r="TON86" s="39"/>
      <c r="TOO86" s="39"/>
      <c r="TOP86" s="39"/>
      <c r="TOQ86" s="39"/>
      <c r="TOR86" s="39"/>
      <c r="TOS86" s="39"/>
      <c r="TOT86" s="39"/>
      <c r="TOU86" s="39"/>
      <c r="TOV86" s="39"/>
      <c r="TOW86" s="39"/>
      <c r="TOX86" s="39"/>
      <c r="TOY86" s="39"/>
      <c r="TOZ86" s="39"/>
      <c r="TPA86" s="39"/>
      <c r="TPB86" s="39"/>
      <c r="TPC86" s="39"/>
      <c r="TPD86" s="39"/>
      <c r="TPE86" s="39"/>
      <c r="TPF86" s="39"/>
      <c r="TPG86" s="39"/>
      <c r="TPH86" s="39"/>
      <c r="TPI86" s="39"/>
      <c r="TPJ86" s="39"/>
      <c r="TPK86" s="39"/>
      <c r="TPL86" s="39"/>
      <c r="TPM86" s="39"/>
      <c r="TPN86" s="39"/>
      <c r="TPO86" s="39"/>
      <c r="TPP86" s="39"/>
      <c r="TPQ86" s="39"/>
      <c r="TPR86" s="39"/>
      <c r="TPS86" s="39"/>
      <c r="TPT86" s="39"/>
      <c r="TPU86" s="39"/>
      <c r="TPV86" s="39"/>
      <c r="TPW86" s="39"/>
      <c r="TPX86" s="39"/>
      <c r="TPY86" s="39"/>
      <c r="TPZ86" s="39"/>
      <c r="TQA86" s="39"/>
      <c r="TQB86" s="39"/>
      <c r="TQC86" s="39"/>
      <c r="TQD86" s="39"/>
      <c r="TQE86" s="39"/>
      <c r="TQF86" s="39"/>
      <c r="TQG86" s="39"/>
      <c r="TQH86" s="39"/>
      <c r="TQI86" s="39"/>
      <c r="TQJ86" s="39"/>
      <c r="TQK86" s="39"/>
      <c r="TQL86" s="39"/>
      <c r="TQM86" s="39"/>
      <c r="TQN86" s="39"/>
      <c r="TQO86" s="39"/>
      <c r="TQP86" s="39"/>
      <c r="TQQ86" s="39"/>
      <c r="TQR86" s="39"/>
      <c r="TQS86" s="39"/>
      <c r="TQT86" s="39"/>
      <c r="TQU86" s="39"/>
      <c r="TQV86" s="39"/>
      <c r="TQW86" s="39"/>
      <c r="TQX86" s="39"/>
      <c r="TQY86" s="39"/>
      <c r="TQZ86" s="39"/>
      <c r="TRA86" s="39"/>
      <c r="TRB86" s="39"/>
      <c r="TRC86" s="39"/>
      <c r="TRD86" s="39"/>
      <c r="TRE86" s="39"/>
      <c r="TRF86" s="39"/>
      <c r="TRG86" s="39"/>
      <c r="TRH86" s="39"/>
      <c r="TRI86" s="39"/>
      <c r="TRJ86" s="39"/>
      <c r="TRK86" s="39"/>
      <c r="TRL86" s="39"/>
      <c r="TRM86" s="39"/>
      <c r="TRN86" s="39"/>
      <c r="TRO86" s="39"/>
      <c r="TRP86" s="39"/>
      <c r="TRQ86" s="39"/>
      <c r="TRR86" s="39"/>
      <c r="TRS86" s="39"/>
      <c r="TRT86" s="39"/>
      <c r="TRU86" s="39"/>
      <c r="TRV86" s="39"/>
      <c r="TRW86" s="39"/>
      <c r="TRX86" s="39"/>
      <c r="TRY86" s="39"/>
      <c r="TRZ86" s="39"/>
      <c r="TSA86" s="39"/>
      <c r="TSB86" s="39"/>
      <c r="TSC86" s="39"/>
      <c r="TSD86" s="39"/>
      <c r="TSE86" s="39"/>
      <c r="TSF86" s="39"/>
      <c r="TSG86" s="39"/>
      <c r="TSH86" s="39"/>
      <c r="TSI86" s="39"/>
      <c r="TSJ86" s="39"/>
      <c r="TSK86" s="39"/>
      <c r="TSL86" s="39"/>
      <c r="TSM86" s="39"/>
      <c r="TSN86" s="39"/>
      <c r="TSO86" s="39"/>
      <c r="TSP86" s="39"/>
      <c r="TSQ86" s="39"/>
      <c r="TSR86" s="39"/>
      <c r="TSS86" s="39"/>
      <c r="TST86" s="39"/>
      <c r="TSU86" s="39"/>
      <c r="TSV86" s="39"/>
      <c r="TSW86" s="39"/>
      <c r="TSX86" s="39"/>
      <c r="TSY86" s="39"/>
      <c r="TSZ86" s="39"/>
      <c r="TTA86" s="39"/>
      <c r="TTB86" s="39"/>
      <c r="TTC86" s="39"/>
      <c r="TTD86" s="39"/>
      <c r="TTE86" s="39"/>
      <c r="TTF86" s="39"/>
      <c r="TTG86" s="39"/>
      <c r="TTH86" s="39"/>
      <c r="TTI86" s="39"/>
      <c r="TTJ86" s="39"/>
      <c r="TTK86" s="39"/>
      <c r="TTL86" s="39"/>
      <c r="TTM86" s="39"/>
      <c r="TTN86" s="39"/>
      <c r="TTO86" s="39"/>
      <c r="TTP86" s="39"/>
      <c r="TTQ86" s="39"/>
      <c r="TTR86" s="39"/>
      <c r="TTS86" s="39"/>
      <c r="TTT86" s="39"/>
      <c r="TTU86" s="39"/>
      <c r="TTV86" s="39"/>
      <c r="TTW86" s="39"/>
      <c r="TTX86" s="39"/>
      <c r="TTY86" s="39"/>
      <c r="TTZ86" s="39"/>
      <c r="TUA86" s="39"/>
      <c r="TUB86" s="39"/>
      <c r="TUC86" s="39"/>
      <c r="TUD86" s="39"/>
      <c r="TUE86" s="39"/>
      <c r="TUF86" s="39"/>
      <c r="TUG86" s="39"/>
      <c r="TUH86" s="39"/>
      <c r="TUI86" s="39"/>
      <c r="TUJ86" s="39"/>
      <c r="TUK86" s="39"/>
      <c r="TUL86" s="39"/>
      <c r="TUM86" s="39"/>
      <c r="TUN86" s="39"/>
      <c r="TUO86" s="39"/>
      <c r="TUP86" s="39"/>
      <c r="TUQ86" s="39"/>
      <c r="TUR86" s="39"/>
      <c r="TUS86" s="39"/>
      <c r="TUT86" s="39"/>
      <c r="TUU86" s="39"/>
      <c r="TUV86" s="39"/>
      <c r="TUW86" s="39"/>
      <c r="TUX86" s="39"/>
      <c r="TUY86" s="39"/>
      <c r="TUZ86" s="39"/>
      <c r="TVA86" s="39"/>
      <c r="TVB86" s="39"/>
      <c r="TVC86" s="39"/>
      <c r="TVD86" s="39"/>
      <c r="TVE86" s="39"/>
      <c r="TVF86" s="39"/>
      <c r="TVG86" s="39"/>
      <c r="TVH86" s="39"/>
      <c r="TVI86" s="39"/>
      <c r="TVJ86" s="39"/>
      <c r="TVK86" s="39"/>
      <c r="TVL86" s="39"/>
      <c r="TVM86" s="39"/>
      <c r="TVN86" s="39"/>
      <c r="TVO86" s="39"/>
      <c r="TVP86" s="39"/>
      <c r="TVQ86" s="39"/>
      <c r="TVR86" s="39"/>
      <c r="TVS86" s="39"/>
      <c r="TVT86" s="39"/>
      <c r="TVU86" s="39"/>
      <c r="TVV86" s="39"/>
      <c r="TVW86" s="39"/>
      <c r="TVX86" s="39"/>
      <c r="TVY86" s="39"/>
      <c r="TVZ86" s="39"/>
      <c r="TWA86" s="39"/>
      <c r="TWB86" s="39"/>
      <c r="TWC86" s="39"/>
      <c r="TWD86" s="39"/>
      <c r="TWE86" s="39"/>
      <c r="TWF86" s="39"/>
      <c r="TWG86" s="39"/>
      <c r="TWH86" s="39"/>
      <c r="TWI86" s="39"/>
      <c r="TWJ86" s="39"/>
      <c r="TWK86" s="39"/>
      <c r="TWL86" s="39"/>
      <c r="TWM86" s="39"/>
      <c r="TWN86" s="39"/>
      <c r="TWO86" s="39"/>
      <c r="TWP86" s="39"/>
      <c r="TWQ86" s="39"/>
      <c r="TWR86" s="39"/>
      <c r="TWS86" s="39"/>
      <c r="TWT86" s="39"/>
      <c r="TWU86" s="39"/>
      <c r="TWV86" s="39"/>
      <c r="TWW86" s="39"/>
      <c r="TWX86" s="39"/>
      <c r="TWY86" s="39"/>
      <c r="TWZ86" s="39"/>
      <c r="TXA86" s="39"/>
      <c r="TXB86" s="39"/>
      <c r="TXC86" s="39"/>
      <c r="TXD86" s="39"/>
      <c r="TXE86" s="39"/>
      <c r="TXF86" s="39"/>
      <c r="TXG86" s="39"/>
      <c r="TXH86" s="39"/>
      <c r="TXI86" s="39"/>
      <c r="TXJ86" s="39"/>
      <c r="TXK86" s="39"/>
      <c r="TXL86" s="39"/>
      <c r="TXM86" s="39"/>
      <c r="TXN86" s="39"/>
      <c r="TXO86" s="39"/>
      <c r="TXP86" s="39"/>
      <c r="TXQ86" s="39"/>
      <c r="TXR86" s="39"/>
      <c r="TXS86" s="39"/>
      <c r="TXT86" s="39"/>
      <c r="TXU86" s="39"/>
      <c r="TXV86" s="39"/>
      <c r="TXW86" s="39"/>
      <c r="TXX86" s="39"/>
      <c r="TXY86" s="39"/>
      <c r="TXZ86" s="39"/>
      <c r="TYA86" s="39"/>
      <c r="TYB86" s="39"/>
      <c r="TYC86" s="39"/>
      <c r="TYD86" s="39"/>
      <c r="TYE86" s="39"/>
      <c r="TYF86" s="39"/>
      <c r="TYG86" s="39"/>
      <c r="TYH86" s="39"/>
      <c r="TYI86" s="39"/>
      <c r="TYJ86" s="39"/>
      <c r="TYK86" s="39"/>
      <c r="TYL86" s="39"/>
      <c r="TYM86" s="39"/>
      <c r="TYN86" s="39"/>
      <c r="TYO86" s="39"/>
      <c r="TYP86" s="39"/>
      <c r="TYQ86" s="39"/>
      <c r="TYR86" s="39"/>
      <c r="TYS86" s="39"/>
      <c r="TYT86" s="39"/>
      <c r="TYU86" s="39"/>
      <c r="TYV86" s="39"/>
      <c r="TYW86" s="39"/>
      <c r="TYX86" s="39"/>
      <c r="TYY86" s="39"/>
      <c r="TYZ86" s="39"/>
      <c r="TZA86" s="39"/>
      <c r="TZB86" s="39"/>
      <c r="TZC86" s="39"/>
      <c r="TZD86" s="39"/>
      <c r="TZE86" s="39"/>
      <c r="TZF86" s="39"/>
      <c r="TZG86" s="39"/>
      <c r="TZH86" s="39"/>
      <c r="TZI86" s="39"/>
      <c r="TZJ86" s="39"/>
      <c r="TZK86" s="39"/>
      <c r="TZL86" s="39"/>
      <c r="TZM86" s="39"/>
      <c r="TZN86" s="39"/>
      <c r="TZO86" s="39"/>
      <c r="TZP86" s="39"/>
      <c r="TZQ86" s="39"/>
      <c r="TZR86" s="39"/>
      <c r="TZS86" s="39"/>
      <c r="TZT86" s="39"/>
      <c r="TZU86" s="39"/>
      <c r="TZV86" s="39"/>
      <c r="TZW86" s="39"/>
      <c r="TZX86" s="39"/>
      <c r="TZY86" s="39"/>
      <c r="TZZ86" s="39"/>
      <c r="UAA86" s="39"/>
      <c r="UAB86" s="39"/>
      <c r="UAC86" s="39"/>
      <c r="UAD86" s="39"/>
      <c r="UAE86" s="39"/>
      <c r="UAF86" s="39"/>
      <c r="UAG86" s="39"/>
      <c r="UAH86" s="39"/>
      <c r="UAI86" s="39"/>
      <c r="UAJ86" s="39"/>
      <c r="UAK86" s="39"/>
      <c r="UAL86" s="39"/>
      <c r="UAM86" s="39"/>
      <c r="UAN86" s="39"/>
      <c r="UAO86" s="39"/>
      <c r="UAP86" s="39"/>
      <c r="UAQ86" s="39"/>
      <c r="UAR86" s="39"/>
      <c r="UAS86" s="39"/>
      <c r="UAT86" s="39"/>
      <c r="UAU86" s="39"/>
      <c r="UAV86" s="39"/>
      <c r="UAW86" s="39"/>
      <c r="UAX86" s="39"/>
      <c r="UAY86" s="39"/>
      <c r="UAZ86" s="39"/>
      <c r="UBA86" s="39"/>
      <c r="UBB86" s="39"/>
      <c r="UBC86" s="39"/>
      <c r="UBD86" s="39"/>
      <c r="UBE86" s="39"/>
      <c r="UBF86" s="39"/>
      <c r="UBG86" s="39"/>
      <c r="UBH86" s="39"/>
      <c r="UBI86" s="39"/>
      <c r="UBJ86" s="39"/>
      <c r="UBK86" s="39"/>
      <c r="UBL86" s="39"/>
      <c r="UBM86" s="39"/>
      <c r="UBN86" s="39"/>
      <c r="UBO86" s="39"/>
      <c r="UBP86" s="39"/>
      <c r="UBQ86" s="39"/>
      <c r="UBR86" s="39"/>
      <c r="UBS86" s="39"/>
      <c r="UBT86" s="39"/>
      <c r="UBU86" s="39"/>
      <c r="UBV86" s="39"/>
      <c r="UBW86" s="39"/>
      <c r="UBX86" s="39"/>
      <c r="UBY86" s="39"/>
      <c r="UBZ86" s="39"/>
      <c r="UCA86" s="39"/>
      <c r="UCB86" s="39"/>
      <c r="UCC86" s="39"/>
      <c r="UCD86" s="39"/>
      <c r="UCE86" s="39"/>
      <c r="UCF86" s="39"/>
      <c r="UCG86" s="39"/>
      <c r="UCH86" s="39"/>
      <c r="UCI86" s="39"/>
      <c r="UCJ86" s="39"/>
      <c r="UCK86" s="39"/>
      <c r="UCL86" s="39"/>
      <c r="UCM86" s="39"/>
      <c r="UCN86" s="39"/>
      <c r="UCO86" s="39"/>
      <c r="UCP86" s="39"/>
      <c r="UCQ86" s="39"/>
      <c r="UCR86" s="39"/>
      <c r="UCS86" s="39"/>
      <c r="UCT86" s="39"/>
      <c r="UCU86" s="39"/>
      <c r="UCV86" s="39"/>
      <c r="UCW86" s="39"/>
      <c r="UCX86" s="39"/>
      <c r="UCY86" s="39"/>
      <c r="UCZ86" s="39"/>
      <c r="UDA86" s="39"/>
      <c r="UDB86" s="39"/>
      <c r="UDC86" s="39"/>
      <c r="UDD86" s="39"/>
      <c r="UDE86" s="39"/>
      <c r="UDF86" s="39"/>
      <c r="UDG86" s="39"/>
      <c r="UDH86" s="39"/>
      <c r="UDI86" s="39"/>
      <c r="UDJ86" s="39"/>
      <c r="UDK86" s="39"/>
      <c r="UDL86" s="39"/>
      <c r="UDM86" s="39"/>
      <c r="UDN86" s="39"/>
      <c r="UDO86" s="39"/>
      <c r="UDP86" s="39"/>
      <c r="UDQ86" s="39"/>
      <c r="UDR86" s="39"/>
      <c r="UDS86" s="39"/>
      <c r="UDT86" s="39"/>
      <c r="UDU86" s="39"/>
      <c r="UDV86" s="39"/>
      <c r="UDW86" s="39"/>
      <c r="UDX86" s="39"/>
      <c r="UDY86" s="39"/>
      <c r="UDZ86" s="39"/>
      <c r="UEA86" s="39"/>
      <c r="UEB86" s="39"/>
      <c r="UEC86" s="39"/>
      <c r="UED86" s="39"/>
      <c r="UEE86" s="39"/>
      <c r="UEF86" s="39"/>
      <c r="UEG86" s="39"/>
      <c r="UEH86" s="39"/>
      <c r="UEI86" s="39"/>
      <c r="UEJ86" s="39"/>
      <c r="UEK86" s="39"/>
      <c r="UEL86" s="39"/>
      <c r="UEM86" s="39"/>
      <c r="UEN86" s="39"/>
      <c r="UEO86" s="39"/>
      <c r="UEP86" s="39"/>
      <c r="UEQ86" s="39"/>
      <c r="UER86" s="39"/>
      <c r="UES86" s="39"/>
      <c r="UET86" s="39"/>
      <c r="UEU86" s="39"/>
      <c r="UEV86" s="39"/>
      <c r="UEW86" s="39"/>
      <c r="UEX86" s="39"/>
      <c r="UEY86" s="39"/>
      <c r="UEZ86" s="39"/>
      <c r="UFA86" s="39"/>
      <c r="UFB86" s="39"/>
      <c r="UFC86" s="39"/>
      <c r="UFD86" s="39"/>
      <c r="UFE86" s="39"/>
      <c r="UFF86" s="39"/>
      <c r="UFG86" s="39"/>
      <c r="UFH86" s="39"/>
      <c r="UFI86" s="39"/>
      <c r="UFJ86" s="39"/>
      <c r="UFK86" s="39"/>
      <c r="UFL86" s="39"/>
      <c r="UFM86" s="39"/>
      <c r="UFN86" s="39"/>
      <c r="UFO86" s="39"/>
      <c r="UFP86" s="39"/>
      <c r="UFQ86" s="39"/>
      <c r="UFR86" s="39"/>
      <c r="UFS86" s="39"/>
      <c r="UFT86" s="39"/>
      <c r="UFU86" s="39"/>
      <c r="UFV86" s="39"/>
      <c r="UFW86" s="39"/>
      <c r="UFX86" s="39"/>
      <c r="UFY86" s="39"/>
      <c r="UFZ86" s="39"/>
      <c r="UGA86" s="39"/>
      <c r="UGB86" s="39"/>
      <c r="UGC86" s="39"/>
      <c r="UGD86" s="39"/>
      <c r="UGE86" s="39"/>
      <c r="UGF86" s="39"/>
      <c r="UGG86" s="39"/>
      <c r="UGH86" s="39"/>
      <c r="UGI86" s="39"/>
      <c r="UGJ86" s="39"/>
      <c r="UGK86" s="39"/>
      <c r="UGL86" s="39"/>
      <c r="UGM86" s="39"/>
      <c r="UGN86" s="39"/>
      <c r="UGO86" s="39"/>
      <c r="UGP86" s="39"/>
      <c r="UGQ86" s="39"/>
      <c r="UGR86" s="39"/>
      <c r="UGS86" s="39"/>
      <c r="UGT86" s="39"/>
      <c r="UGU86" s="39"/>
      <c r="UGV86" s="39"/>
      <c r="UGW86" s="39"/>
      <c r="UGX86" s="39"/>
      <c r="UGY86" s="39"/>
      <c r="UGZ86" s="39"/>
      <c r="UHA86" s="39"/>
      <c r="UHB86" s="39"/>
      <c r="UHC86" s="39"/>
      <c r="UHD86" s="39"/>
      <c r="UHE86" s="39"/>
      <c r="UHF86" s="39"/>
      <c r="UHG86" s="39"/>
      <c r="UHH86" s="39"/>
      <c r="UHI86" s="39"/>
      <c r="UHJ86" s="39"/>
      <c r="UHK86" s="39"/>
      <c r="UHL86" s="39"/>
      <c r="UHM86" s="39"/>
      <c r="UHN86" s="39"/>
      <c r="UHO86" s="39"/>
      <c r="UHP86" s="39"/>
      <c r="UHQ86" s="39"/>
      <c r="UHR86" s="39"/>
      <c r="UHS86" s="39"/>
      <c r="UHT86" s="39"/>
      <c r="UHU86" s="39"/>
      <c r="UHV86" s="39"/>
      <c r="UHW86" s="39"/>
      <c r="UHX86" s="39"/>
      <c r="UHY86" s="39"/>
      <c r="UHZ86" s="39"/>
      <c r="UIA86" s="39"/>
      <c r="UIB86" s="39"/>
      <c r="UIC86" s="39"/>
      <c r="UID86" s="39"/>
      <c r="UIE86" s="39"/>
      <c r="UIF86" s="39"/>
      <c r="UIG86" s="39"/>
      <c r="UIH86" s="39"/>
      <c r="UII86" s="39"/>
      <c r="UIJ86" s="39"/>
      <c r="UIK86" s="39"/>
      <c r="UIL86" s="39"/>
      <c r="UIM86" s="39"/>
      <c r="UIN86" s="39"/>
      <c r="UIO86" s="39"/>
      <c r="UIP86" s="39"/>
      <c r="UIQ86" s="39"/>
      <c r="UIR86" s="39"/>
      <c r="UIS86" s="39"/>
      <c r="UIT86" s="39"/>
      <c r="UIU86" s="39"/>
      <c r="UIV86" s="39"/>
      <c r="UIW86" s="39"/>
      <c r="UIX86" s="39"/>
      <c r="UIY86" s="39"/>
      <c r="UIZ86" s="39"/>
      <c r="UJA86" s="39"/>
      <c r="UJB86" s="39"/>
      <c r="UJC86" s="39"/>
      <c r="UJD86" s="39"/>
      <c r="UJE86" s="39"/>
      <c r="UJF86" s="39"/>
      <c r="UJG86" s="39"/>
      <c r="UJH86" s="39"/>
      <c r="UJI86" s="39"/>
      <c r="UJJ86" s="39"/>
      <c r="UJK86" s="39"/>
      <c r="UJL86" s="39"/>
      <c r="UJM86" s="39"/>
      <c r="UJN86" s="39"/>
      <c r="UJO86" s="39"/>
      <c r="UJP86" s="39"/>
      <c r="UJQ86" s="39"/>
      <c r="UJR86" s="39"/>
      <c r="UJS86" s="39"/>
      <c r="UJT86" s="39"/>
      <c r="UJU86" s="39"/>
      <c r="UJV86" s="39"/>
      <c r="UJW86" s="39"/>
      <c r="UJX86" s="39"/>
      <c r="UJY86" s="39"/>
      <c r="UJZ86" s="39"/>
      <c r="UKA86" s="39"/>
      <c r="UKB86" s="39"/>
      <c r="UKC86" s="39"/>
      <c r="UKD86" s="39"/>
      <c r="UKE86" s="39"/>
      <c r="UKF86" s="39"/>
      <c r="UKG86" s="39"/>
      <c r="UKH86" s="39"/>
      <c r="UKI86" s="39"/>
      <c r="UKJ86" s="39"/>
      <c r="UKK86" s="39"/>
      <c r="UKL86" s="39"/>
      <c r="UKM86" s="39"/>
      <c r="UKN86" s="39"/>
      <c r="UKO86" s="39"/>
      <c r="UKP86" s="39"/>
      <c r="UKQ86" s="39"/>
      <c r="UKR86" s="39"/>
      <c r="UKS86" s="39"/>
      <c r="UKT86" s="39"/>
      <c r="UKU86" s="39"/>
      <c r="UKV86" s="39"/>
      <c r="UKW86" s="39"/>
      <c r="UKX86" s="39"/>
      <c r="UKY86" s="39"/>
      <c r="UKZ86" s="39"/>
      <c r="ULA86" s="39"/>
      <c r="ULB86" s="39"/>
      <c r="ULC86" s="39"/>
      <c r="ULD86" s="39"/>
      <c r="ULE86" s="39"/>
      <c r="ULF86" s="39"/>
      <c r="ULG86" s="39"/>
      <c r="ULH86" s="39"/>
      <c r="ULI86" s="39"/>
      <c r="ULJ86" s="39"/>
      <c r="ULK86" s="39"/>
      <c r="ULL86" s="39"/>
      <c r="ULM86" s="39"/>
      <c r="ULN86" s="39"/>
      <c r="ULO86" s="39"/>
      <c r="ULP86" s="39"/>
      <c r="ULQ86" s="39"/>
      <c r="ULR86" s="39"/>
      <c r="ULS86" s="39"/>
      <c r="ULT86" s="39"/>
      <c r="ULU86" s="39"/>
      <c r="ULV86" s="39"/>
      <c r="ULW86" s="39"/>
      <c r="ULX86" s="39"/>
      <c r="ULY86" s="39"/>
      <c r="ULZ86" s="39"/>
      <c r="UMA86" s="39"/>
      <c r="UMB86" s="39"/>
      <c r="UMC86" s="39"/>
      <c r="UMD86" s="39"/>
      <c r="UME86" s="39"/>
      <c r="UMF86" s="39"/>
      <c r="UMG86" s="39"/>
      <c r="UMH86" s="39"/>
      <c r="UMI86" s="39"/>
      <c r="UMJ86" s="39"/>
      <c r="UMK86" s="39"/>
      <c r="UML86" s="39"/>
      <c r="UMM86" s="39"/>
      <c r="UMN86" s="39"/>
      <c r="UMO86" s="39"/>
      <c r="UMP86" s="39"/>
      <c r="UMQ86" s="39"/>
      <c r="UMR86" s="39"/>
      <c r="UMS86" s="39"/>
      <c r="UMT86" s="39"/>
      <c r="UMU86" s="39"/>
      <c r="UMV86" s="39"/>
      <c r="UMW86" s="39"/>
      <c r="UMX86" s="39"/>
      <c r="UMY86" s="39"/>
      <c r="UMZ86" s="39"/>
      <c r="UNA86" s="39"/>
      <c r="UNB86" s="39"/>
      <c r="UNC86" s="39"/>
      <c r="UND86" s="39"/>
      <c r="UNE86" s="39"/>
      <c r="UNF86" s="39"/>
      <c r="UNG86" s="39"/>
      <c r="UNH86" s="39"/>
      <c r="UNI86" s="39"/>
      <c r="UNJ86" s="39"/>
      <c r="UNK86" s="39"/>
      <c r="UNL86" s="39"/>
      <c r="UNM86" s="39"/>
      <c r="UNN86" s="39"/>
      <c r="UNO86" s="39"/>
      <c r="UNP86" s="39"/>
      <c r="UNQ86" s="39"/>
      <c r="UNR86" s="39"/>
      <c r="UNS86" s="39"/>
      <c r="UNT86" s="39"/>
      <c r="UNU86" s="39"/>
      <c r="UNV86" s="39"/>
      <c r="UNW86" s="39"/>
      <c r="UNX86" s="39"/>
      <c r="UNY86" s="39"/>
      <c r="UNZ86" s="39"/>
      <c r="UOA86" s="39"/>
      <c r="UOB86" s="39"/>
      <c r="UOC86" s="39"/>
      <c r="UOD86" s="39"/>
      <c r="UOE86" s="39"/>
      <c r="UOF86" s="39"/>
      <c r="UOG86" s="39"/>
      <c r="UOH86" s="39"/>
      <c r="UOI86" s="39"/>
      <c r="UOJ86" s="39"/>
      <c r="UOK86" s="39"/>
      <c r="UOL86" s="39"/>
      <c r="UOM86" s="39"/>
      <c r="UON86" s="39"/>
      <c r="UOO86" s="39"/>
      <c r="UOP86" s="39"/>
      <c r="UOQ86" s="39"/>
      <c r="UOR86" s="39"/>
      <c r="UOS86" s="39"/>
      <c r="UOT86" s="39"/>
      <c r="UOU86" s="39"/>
      <c r="UOV86" s="39"/>
      <c r="UOW86" s="39"/>
      <c r="UOX86" s="39"/>
      <c r="UOY86" s="39"/>
      <c r="UOZ86" s="39"/>
      <c r="UPA86" s="39"/>
      <c r="UPB86" s="39"/>
      <c r="UPC86" s="39"/>
      <c r="UPD86" s="39"/>
      <c r="UPE86" s="39"/>
      <c r="UPF86" s="39"/>
      <c r="UPG86" s="39"/>
      <c r="UPH86" s="39"/>
      <c r="UPI86" s="39"/>
      <c r="UPJ86" s="39"/>
      <c r="UPK86" s="39"/>
      <c r="UPL86" s="39"/>
      <c r="UPM86" s="39"/>
      <c r="UPN86" s="39"/>
      <c r="UPO86" s="39"/>
      <c r="UPP86" s="39"/>
      <c r="UPQ86" s="39"/>
      <c r="UPR86" s="39"/>
      <c r="UPS86" s="39"/>
      <c r="UPT86" s="39"/>
      <c r="UPU86" s="39"/>
      <c r="UPV86" s="39"/>
      <c r="UPW86" s="39"/>
      <c r="UPX86" s="39"/>
      <c r="UPY86" s="39"/>
      <c r="UPZ86" s="39"/>
      <c r="UQA86" s="39"/>
      <c r="UQB86" s="39"/>
      <c r="UQC86" s="39"/>
      <c r="UQD86" s="39"/>
      <c r="UQE86" s="39"/>
      <c r="UQF86" s="39"/>
      <c r="UQG86" s="39"/>
      <c r="UQH86" s="39"/>
      <c r="UQI86" s="39"/>
      <c r="UQJ86" s="39"/>
      <c r="UQK86" s="39"/>
      <c r="UQL86" s="39"/>
      <c r="UQM86" s="39"/>
      <c r="UQN86" s="39"/>
      <c r="UQO86" s="39"/>
      <c r="UQP86" s="39"/>
      <c r="UQQ86" s="39"/>
      <c r="UQR86" s="39"/>
      <c r="UQS86" s="39"/>
      <c r="UQT86" s="39"/>
      <c r="UQU86" s="39"/>
      <c r="UQV86" s="39"/>
      <c r="UQW86" s="39"/>
      <c r="UQX86" s="39"/>
      <c r="UQY86" s="39"/>
      <c r="UQZ86" s="39"/>
      <c r="URA86" s="39"/>
      <c r="URB86" s="39"/>
      <c r="URC86" s="39"/>
      <c r="URD86" s="39"/>
      <c r="URE86" s="39"/>
      <c r="URF86" s="39"/>
      <c r="URG86" s="39"/>
      <c r="URH86" s="39"/>
      <c r="URI86" s="39"/>
      <c r="URJ86" s="39"/>
      <c r="URK86" s="39"/>
      <c r="URL86" s="39"/>
      <c r="URM86" s="39"/>
      <c r="URN86" s="39"/>
      <c r="URO86" s="39"/>
      <c r="URP86" s="39"/>
      <c r="URQ86" s="39"/>
      <c r="URR86" s="39"/>
      <c r="URS86" s="39"/>
      <c r="URT86" s="39"/>
      <c r="URU86" s="39"/>
      <c r="URV86" s="39"/>
      <c r="URW86" s="39"/>
      <c r="URX86" s="39"/>
      <c r="URY86" s="39"/>
      <c r="URZ86" s="39"/>
      <c r="USA86" s="39"/>
      <c r="USB86" s="39"/>
      <c r="USC86" s="39"/>
      <c r="USD86" s="39"/>
      <c r="USE86" s="39"/>
      <c r="USF86" s="39"/>
      <c r="USG86" s="39"/>
      <c r="USH86" s="39"/>
      <c r="USI86" s="39"/>
      <c r="USJ86" s="39"/>
      <c r="USK86" s="39"/>
      <c r="USL86" s="39"/>
      <c r="USM86" s="39"/>
      <c r="USN86" s="39"/>
      <c r="USO86" s="39"/>
      <c r="USP86" s="39"/>
      <c r="USQ86" s="39"/>
      <c r="USR86" s="39"/>
      <c r="USS86" s="39"/>
      <c r="UST86" s="39"/>
      <c r="USU86" s="39"/>
      <c r="USV86" s="39"/>
      <c r="USW86" s="39"/>
      <c r="USX86" s="39"/>
      <c r="USY86" s="39"/>
      <c r="USZ86" s="39"/>
      <c r="UTA86" s="39"/>
      <c r="UTB86" s="39"/>
      <c r="UTC86" s="39"/>
      <c r="UTD86" s="39"/>
      <c r="UTE86" s="39"/>
      <c r="UTF86" s="39"/>
      <c r="UTG86" s="39"/>
      <c r="UTH86" s="39"/>
      <c r="UTI86" s="39"/>
      <c r="UTJ86" s="39"/>
      <c r="UTK86" s="39"/>
      <c r="UTL86" s="39"/>
      <c r="UTM86" s="39"/>
      <c r="UTN86" s="39"/>
      <c r="UTO86" s="39"/>
      <c r="UTP86" s="39"/>
      <c r="UTQ86" s="39"/>
      <c r="UTR86" s="39"/>
      <c r="UTS86" s="39"/>
      <c r="UTT86" s="39"/>
      <c r="UTU86" s="39"/>
      <c r="UTV86" s="39"/>
      <c r="UTW86" s="39"/>
      <c r="UTX86" s="39"/>
      <c r="UTY86" s="39"/>
      <c r="UTZ86" s="39"/>
      <c r="UUA86" s="39"/>
      <c r="UUB86" s="39"/>
      <c r="UUC86" s="39"/>
      <c r="UUD86" s="39"/>
      <c r="UUE86" s="39"/>
      <c r="UUF86" s="39"/>
      <c r="UUG86" s="39"/>
      <c r="UUH86" s="39"/>
      <c r="UUI86" s="39"/>
      <c r="UUJ86" s="39"/>
      <c r="UUK86" s="39"/>
      <c r="UUL86" s="39"/>
      <c r="UUM86" s="39"/>
      <c r="UUN86" s="39"/>
      <c r="UUO86" s="39"/>
      <c r="UUP86" s="39"/>
      <c r="UUQ86" s="39"/>
      <c r="UUR86" s="39"/>
      <c r="UUS86" s="39"/>
      <c r="UUT86" s="39"/>
      <c r="UUU86" s="39"/>
      <c r="UUV86" s="39"/>
      <c r="UUW86" s="39"/>
      <c r="UUX86" s="39"/>
      <c r="UUY86" s="39"/>
      <c r="UUZ86" s="39"/>
      <c r="UVA86" s="39"/>
      <c r="UVB86" s="39"/>
      <c r="UVC86" s="39"/>
      <c r="UVD86" s="39"/>
      <c r="UVE86" s="39"/>
      <c r="UVF86" s="39"/>
      <c r="UVG86" s="39"/>
      <c r="UVH86" s="39"/>
      <c r="UVI86" s="39"/>
      <c r="UVJ86" s="39"/>
      <c r="UVK86" s="39"/>
      <c r="UVL86" s="39"/>
      <c r="UVM86" s="39"/>
      <c r="UVN86" s="39"/>
      <c r="UVO86" s="39"/>
      <c r="UVP86" s="39"/>
      <c r="UVQ86" s="39"/>
      <c r="UVR86" s="39"/>
      <c r="UVS86" s="39"/>
      <c r="UVT86" s="39"/>
      <c r="UVU86" s="39"/>
      <c r="UVV86" s="39"/>
      <c r="UVW86" s="39"/>
      <c r="UVX86" s="39"/>
      <c r="UVY86" s="39"/>
      <c r="UVZ86" s="39"/>
      <c r="UWA86" s="39"/>
      <c r="UWB86" s="39"/>
      <c r="UWC86" s="39"/>
      <c r="UWD86" s="39"/>
      <c r="UWE86" s="39"/>
      <c r="UWF86" s="39"/>
      <c r="UWG86" s="39"/>
      <c r="UWH86" s="39"/>
      <c r="UWI86" s="39"/>
      <c r="UWJ86" s="39"/>
      <c r="UWK86" s="39"/>
      <c r="UWL86" s="39"/>
      <c r="UWM86" s="39"/>
      <c r="UWN86" s="39"/>
      <c r="UWO86" s="39"/>
      <c r="UWP86" s="39"/>
      <c r="UWQ86" s="39"/>
      <c r="UWR86" s="39"/>
      <c r="UWS86" s="39"/>
      <c r="UWT86" s="39"/>
      <c r="UWU86" s="39"/>
      <c r="UWV86" s="39"/>
      <c r="UWW86" s="39"/>
      <c r="UWX86" s="39"/>
      <c r="UWY86" s="39"/>
      <c r="UWZ86" s="39"/>
      <c r="UXA86" s="39"/>
      <c r="UXB86" s="39"/>
      <c r="UXC86" s="39"/>
      <c r="UXD86" s="39"/>
      <c r="UXE86" s="39"/>
      <c r="UXF86" s="39"/>
      <c r="UXG86" s="39"/>
      <c r="UXH86" s="39"/>
      <c r="UXI86" s="39"/>
      <c r="UXJ86" s="39"/>
      <c r="UXK86" s="39"/>
      <c r="UXL86" s="39"/>
      <c r="UXM86" s="39"/>
      <c r="UXN86" s="39"/>
      <c r="UXO86" s="39"/>
      <c r="UXP86" s="39"/>
      <c r="UXQ86" s="39"/>
      <c r="UXR86" s="39"/>
      <c r="UXS86" s="39"/>
      <c r="UXT86" s="39"/>
      <c r="UXU86" s="39"/>
      <c r="UXV86" s="39"/>
      <c r="UXW86" s="39"/>
      <c r="UXX86" s="39"/>
      <c r="UXY86" s="39"/>
      <c r="UXZ86" s="39"/>
      <c r="UYA86" s="39"/>
      <c r="UYB86" s="39"/>
      <c r="UYC86" s="39"/>
      <c r="UYD86" s="39"/>
      <c r="UYE86" s="39"/>
      <c r="UYF86" s="39"/>
      <c r="UYG86" s="39"/>
      <c r="UYH86" s="39"/>
      <c r="UYI86" s="39"/>
      <c r="UYJ86" s="39"/>
      <c r="UYK86" s="39"/>
      <c r="UYL86" s="39"/>
      <c r="UYM86" s="39"/>
      <c r="UYN86" s="39"/>
      <c r="UYO86" s="39"/>
      <c r="UYP86" s="39"/>
      <c r="UYQ86" s="39"/>
      <c r="UYR86" s="39"/>
      <c r="UYS86" s="39"/>
      <c r="UYT86" s="39"/>
      <c r="UYU86" s="39"/>
      <c r="UYV86" s="39"/>
      <c r="UYW86" s="39"/>
      <c r="UYX86" s="39"/>
      <c r="UYY86" s="39"/>
      <c r="UYZ86" s="39"/>
      <c r="UZA86" s="39"/>
      <c r="UZB86" s="39"/>
      <c r="UZC86" s="39"/>
      <c r="UZD86" s="39"/>
      <c r="UZE86" s="39"/>
      <c r="UZF86" s="39"/>
      <c r="UZG86" s="39"/>
      <c r="UZH86" s="39"/>
      <c r="UZI86" s="39"/>
      <c r="UZJ86" s="39"/>
      <c r="UZK86" s="39"/>
      <c r="UZL86" s="39"/>
      <c r="UZM86" s="39"/>
      <c r="UZN86" s="39"/>
      <c r="UZO86" s="39"/>
      <c r="UZP86" s="39"/>
      <c r="UZQ86" s="39"/>
      <c r="UZR86" s="39"/>
      <c r="UZS86" s="39"/>
      <c r="UZT86" s="39"/>
      <c r="UZU86" s="39"/>
      <c r="UZV86" s="39"/>
      <c r="UZW86" s="39"/>
      <c r="UZX86" s="39"/>
      <c r="UZY86" s="39"/>
      <c r="UZZ86" s="39"/>
      <c r="VAA86" s="39"/>
      <c r="VAB86" s="39"/>
      <c r="VAC86" s="39"/>
      <c r="VAD86" s="39"/>
      <c r="VAE86" s="39"/>
      <c r="VAF86" s="39"/>
      <c r="VAG86" s="39"/>
      <c r="VAH86" s="39"/>
      <c r="VAI86" s="39"/>
      <c r="VAJ86" s="39"/>
      <c r="VAK86" s="39"/>
      <c r="VAL86" s="39"/>
      <c r="VAM86" s="39"/>
      <c r="VAN86" s="39"/>
      <c r="VAO86" s="39"/>
      <c r="VAP86" s="39"/>
      <c r="VAQ86" s="39"/>
      <c r="VAR86" s="39"/>
      <c r="VAS86" s="39"/>
      <c r="VAT86" s="39"/>
      <c r="VAU86" s="39"/>
      <c r="VAV86" s="39"/>
      <c r="VAW86" s="39"/>
      <c r="VAX86" s="39"/>
      <c r="VAY86" s="39"/>
      <c r="VAZ86" s="39"/>
      <c r="VBA86" s="39"/>
      <c r="VBB86" s="39"/>
      <c r="VBC86" s="39"/>
      <c r="VBD86" s="39"/>
      <c r="VBE86" s="39"/>
      <c r="VBF86" s="39"/>
      <c r="VBG86" s="39"/>
      <c r="VBH86" s="39"/>
      <c r="VBI86" s="39"/>
      <c r="VBJ86" s="39"/>
      <c r="VBK86" s="39"/>
      <c r="VBL86" s="39"/>
      <c r="VBM86" s="39"/>
      <c r="VBN86" s="39"/>
      <c r="VBO86" s="39"/>
      <c r="VBP86" s="39"/>
      <c r="VBQ86" s="39"/>
      <c r="VBR86" s="39"/>
      <c r="VBS86" s="39"/>
      <c r="VBT86" s="39"/>
      <c r="VBU86" s="39"/>
      <c r="VBV86" s="39"/>
      <c r="VBW86" s="39"/>
      <c r="VBX86" s="39"/>
      <c r="VBY86" s="39"/>
      <c r="VBZ86" s="39"/>
      <c r="VCA86" s="39"/>
      <c r="VCB86" s="39"/>
      <c r="VCC86" s="39"/>
      <c r="VCD86" s="39"/>
      <c r="VCE86" s="39"/>
      <c r="VCF86" s="39"/>
      <c r="VCG86" s="39"/>
      <c r="VCH86" s="39"/>
      <c r="VCI86" s="39"/>
      <c r="VCJ86" s="39"/>
      <c r="VCK86" s="39"/>
      <c r="VCL86" s="39"/>
      <c r="VCM86" s="39"/>
      <c r="VCN86" s="39"/>
      <c r="VCO86" s="39"/>
      <c r="VCP86" s="39"/>
      <c r="VCQ86" s="39"/>
      <c r="VCR86" s="39"/>
      <c r="VCS86" s="39"/>
      <c r="VCT86" s="39"/>
      <c r="VCU86" s="39"/>
      <c r="VCV86" s="39"/>
      <c r="VCW86" s="39"/>
      <c r="VCX86" s="39"/>
      <c r="VCY86" s="39"/>
      <c r="VCZ86" s="39"/>
      <c r="VDA86" s="39"/>
      <c r="VDB86" s="39"/>
      <c r="VDC86" s="39"/>
      <c r="VDD86" s="39"/>
      <c r="VDE86" s="39"/>
      <c r="VDF86" s="39"/>
      <c r="VDG86" s="39"/>
      <c r="VDH86" s="39"/>
      <c r="VDI86" s="39"/>
      <c r="VDJ86" s="39"/>
      <c r="VDK86" s="39"/>
      <c r="VDL86" s="39"/>
      <c r="VDM86" s="39"/>
      <c r="VDN86" s="39"/>
      <c r="VDO86" s="39"/>
      <c r="VDP86" s="39"/>
      <c r="VDQ86" s="39"/>
      <c r="VDR86" s="39"/>
      <c r="VDS86" s="39"/>
      <c r="VDT86" s="39"/>
      <c r="VDU86" s="39"/>
      <c r="VDV86" s="39"/>
      <c r="VDW86" s="39"/>
      <c r="VDX86" s="39"/>
      <c r="VDY86" s="39"/>
      <c r="VDZ86" s="39"/>
      <c r="VEA86" s="39"/>
      <c r="VEB86" s="39"/>
      <c r="VEC86" s="39"/>
      <c r="VED86" s="39"/>
      <c r="VEE86" s="39"/>
      <c r="VEF86" s="39"/>
      <c r="VEG86" s="39"/>
      <c r="VEH86" s="39"/>
      <c r="VEI86" s="39"/>
      <c r="VEJ86" s="39"/>
      <c r="VEK86" s="39"/>
      <c r="VEL86" s="39"/>
      <c r="VEM86" s="39"/>
      <c r="VEN86" s="39"/>
      <c r="VEO86" s="39"/>
      <c r="VEP86" s="39"/>
      <c r="VEQ86" s="39"/>
      <c r="VER86" s="39"/>
      <c r="VES86" s="39"/>
      <c r="VET86" s="39"/>
      <c r="VEU86" s="39"/>
      <c r="VEV86" s="39"/>
      <c r="VEW86" s="39"/>
      <c r="VEX86" s="39"/>
      <c r="VEY86" s="39"/>
      <c r="VEZ86" s="39"/>
      <c r="VFA86" s="39"/>
      <c r="VFB86" s="39"/>
      <c r="VFC86" s="39"/>
      <c r="VFD86" s="39"/>
      <c r="VFE86" s="39"/>
      <c r="VFF86" s="39"/>
      <c r="VFG86" s="39"/>
      <c r="VFH86" s="39"/>
      <c r="VFI86" s="39"/>
      <c r="VFJ86" s="39"/>
      <c r="VFK86" s="39"/>
      <c r="VFL86" s="39"/>
      <c r="VFM86" s="39"/>
      <c r="VFN86" s="39"/>
      <c r="VFO86" s="39"/>
      <c r="VFP86" s="39"/>
      <c r="VFQ86" s="39"/>
      <c r="VFR86" s="39"/>
      <c r="VFS86" s="39"/>
      <c r="VFT86" s="39"/>
      <c r="VFU86" s="39"/>
      <c r="VFV86" s="39"/>
      <c r="VFW86" s="39"/>
      <c r="VFX86" s="39"/>
      <c r="VFY86" s="39"/>
      <c r="VFZ86" s="39"/>
      <c r="VGA86" s="39"/>
      <c r="VGB86" s="39"/>
      <c r="VGC86" s="39"/>
      <c r="VGD86" s="39"/>
      <c r="VGE86" s="39"/>
      <c r="VGF86" s="39"/>
      <c r="VGG86" s="39"/>
      <c r="VGH86" s="39"/>
      <c r="VGI86" s="39"/>
      <c r="VGJ86" s="39"/>
      <c r="VGK86" s="39"/>
      <c r="VGL86" s="39"/>
      <c r="VGM86" s="39"/>
      <c r="VGN86" s="39"/>
      <c r="VGO86" s="39"/>
      <c r="VGP86" s="39"/>
      <c r="VGQ86" s="39"/>
      <c r="VGR86" s="39"/>
      <c r="VGS86" s="39"/>
      <c r="VGT86" s="39"/>
      <c r="VGU86" s="39"/>
      <c r="VGV86" s="39"/>
      <c r="VGW86" s="39"/>
      <c r="VGX86" s="39"/>
      <c r="VGY86" s="39"/>
      <c r="VGZ86" s="39"/>
      <c r="VHA86" s="39"/>
      <c r="VHB86" s="39"/>
      <c r="VHC86" s="39"/>
      <c r="VHD86" s="39"/>
      <c r="VHE86" s="39"/>
      <c r="VHF86" s="39"/>
      <c r="VHG86" s="39"/>
      <c r="VHH86" s="39"/>
      <c r="VHI86" s="39"/>
      <c r="VHJ86" s="39"/>
      <c r="VHK86" s="39"/>
      <c r="VHL86" s="39"/>
      <c r="VHM86" s="39"/>
      <c r="VHN86" s="39"/>
      <c r="VHO86" s="39"/>
      <c r="VHP86" s="39"/>
      <c r="VHQ86" s="39"/>
      <c r="VHR86" s="39"/>
      <c r="VHS86" s="39"/>
      <c r="VHT86" s="39"/>
      <c r="VHU86" s="39"/>
      <c r="VHV86" s="39"/>
      <c r="VHW86" s="39"/>
      <c r="VHX86" s="39"/>
      <c r="VHY86" s="39"/>
      <c r="VHZ86" s="39"/>
      <c r="VIA86" s="39"/>
      <c r="VIB86" s="39"/>
      <c r="VIC86" s="39"/>
      <c r="VID86" s="39"/>
      <c r="VIE86" s="39"/>
      <c r="VIF86" s="39"/>
      <c r="VIG86" s="39"/>
      <c r="VIH86" s="39"/>
      <c r="VII86" s="39"/>
      <c r="VIJ86" s="39"/>
      <c r="VIK86" s="39"/>
      <c r="VIL86" s="39"/>
      <c r="VIM86" s="39"/>
      <c r="VIN86" s="39"/>
      <c r="VIO86" s="39"/>
      <c r="VIP86" s="39"/>
      <c r="VIQ86" s="39"/>
      <c r="VIR86" s="39"/>
      <c r="VIS86" s="39"/>
      <c r="VIT86" s="39"/>
      <c r="VIU86" s="39"/>
      <c r="VIV86" s="39"/>
      <c r="VIW86" s="39"/>
      <c r="VIX86" s="39"/>
      <c r="VIY86" s="39"/>
      <c r="VIZ86" s="39"/>
      <c r="VJA86" s="39"/>
      <c r="VJB86" s="39"/>
      <c r="VJC86" s="39"/>
      <c r="VJD86" s="39"/>
      <c r="VJE86" s="39"/>
      <c r="VJF86" s="39"/>
      <c r="VJG86" s="39"/>
      <c r="VJH86" s="39"/>
      <c r="VJI86" s="39"/>
      <c r="VJJ86" s="39"/>
      <c r="VJK86" s="39"/>
      <c r="VJL86" s="39"/>
      <c r="VJM86" s="39"/>
      <c r="VJN86" s="39"/>
      <c r="VJO86" s="39"/>
      <c r="VJP86" s="39"/>
      <c r="VJQ86" s="39"/>
      <c r="VJR86" s="39"/>
      <c r="VJS86" s="39"/>
      <c r="VJT86" s="39"/>
      <c r="VJU86" s="39"/>
      <c r="VJV86" s="39"/>
      <c r="VJW86" s="39"/>
      <c r="VJX86" s="39"/>
      <c r="VJY86" s="39"/>
      <c r="VJZ86" s="39"/>
      <c r="VKA86" s="39"/>
      <c r="VKB86" s="39"/>
      <c r="VKC86" s="39"/>
      <c r="VKD86" s="39"/>
      <c r="VKE86" s="39"/>
      <c r="VKF86" s="39"/>
      <c r="VKG86" s="39"/>
      <c r="VKH86" s="39"/>
      <c r="VKI86" s="39"/>
      <c r="VKJ86" s="39"/>
      <c r="VKK86" s="39"/>
      <c r="VKL86" s="39"/>
      <c r="VKM86" s="39"/>
      <c r="VKN86" s="39"/>
      <c r="VKO86" s="39"/>
      <c r="VKP86" s="39"/>
      <c r="VKQ86" s="39"/>
      <c r="VKR86" s="39"/>
      <c r="VKS86" s="39"/>
      <c r="VKT86" s="39"/>
      <c r="VKU86" s="39"/>
      <c r="VKV86" s="39"/>
      <c r="VKW86" s="39"/>
      <c r="VKX86" s="39"/>
      <c r="VKY86" s="39"/>
      <c r="VKZ86" s="39"/>
      <c r="VLA86" s="39"/>
      <c r="VLB86" s="39"/>
      <c r="VLC86" s="39"/>
      <c r="VLD86" s="39"/>
      <c r="VLE86" s="39"/>
      <c r="VLF86" s="39"/>
      <c r="VLG86" s="39"/>
      <c r="VLH86" s="39"/>
      <c r="VLI86" s="39"/>
      <c r="VLJ86" s="39"/>
      <c r="VLK86" s="39"/>
      <c r="VLL86" s="39"/>
      <c r="VLM86" s="39"/>
      <c r="VLN86" s="39"/>
      <c r="VLO86" s="39"/>
      <c r="VLP86" s="39"/>
      <c r="VLQ86" s="39"/>
      <c r="VLR86" s="39"/>
      <c r="VLS86" s="39"/>
      <c r="VLT86" s="39"/>
      <c r="VLU86" s="39"/>
      <c r="VLV86" s="39"/>
      <c r="VLW86" s="39"/>
      <c r="VLX86" s="39"/>
      <c r="VLY86" s="39"/>
      <c r="VLZ86" s="39"/>
      <c r="VMA86" s="39"/>
      <c r="VMB86" s="39"/>
      <c r="VMC86" s="39"/>
      <c r="VMD86" s="39"/>
      <c r="VME86" s="39"/>
      <c r="VMF86" s="39"/>
      <c r="VMG86" s="39"/>
      <c r="VMH86" s="39"/>
      <c r="VMI86" s="39"/>
      <c r="VMJ86" s="39"/>
      <c r="VMK86" s="39"/>
      <c r="VML86" s="39"/>
      <c r="VMM86" s="39"/>
      <c r="VMN86" s="39"/>
      <c r="VMO86" s="39"/>
      <c r="VMP86" s="39"/>
      <c r="VMQ86" s="39"/>
      <c r="VMR86" s="39"/>
      <c r="VMS86" s="39"/>
      <c r="VMT86" s="39"/>
      <c r="VMU86" s="39"/>
      <c r="VMV86" s="39"/>
      <c r="VMW86" s="39"/>
      <c r="VMX86" s="39"/>
      <c r="VMY86" s="39"/>
      <c r="VMZ86" s="39"/>
      <c r="VNA86" s="39"/>
      <c r="VNB86" s="39"/>
      <c r="VNC86" s="39"/>
      <c r="VND86" s="39"/>
      <c r="VNE86" s="39"/>
      <c r="VNF86" s="39"/>
      <c r="VNG86" s="39"/>
      <c r="VNH86" s="39"/>
      <c r="VNI86" s="39"/>
      <c r="VNJ86" s="39"/>
      <c r="VNK86" s="39"/>
      <c r="VNL86" s="39"/>
      <c r="VNM86" s="39"/>
      <c r="VNN86" s="39"/>
      <c r="VNO86" s="39"/>
      <c r="VNP86" s="39"/>
      <c r="VNQ86" s="39"/>
      <c r="VNR86" s="39"/>
      <c r="VNS86" s="39"/>
      <c r="VNT86" s="39"/>
      <c r="VNU86" s="39"/>
      <c r="VNV86" s="39"/>
      <c r="VNW86" s="39"/>
      <c r="VNX86" s="39"/>
      <c r="VNY86" s="39"/>
      <c r="VNZ86" s="39"/>
      <c r="VOA86" s="39"/>
      <c r="VOB86" s="39"/>
      <c r="VOC86" s="39"/>
      <c r="VOD86" s="39"/>
      <c r="VOE86" s="39"/>
      <c r="VOF86" s="39"/>
      <c r="VOG86" s="39"/>
      <c r="VOH86" s="39"/>
      <c r="VOI86" s="39"/>
      <c r="VOJ86" s="39"/>
      <c r="VOK86" s="39"/>
      <c r="VOL86" s="39"/>
      <c r="VOM86" s="39"/>
      <c r="VON86" s="39"/>
      <c r="VOO86" s="39"/>
      <c r="VOP86" s="39"/>
      <c r="VOQ86" s="39"/>
      <c r="VOR86" s="39"/>
      <c r="VOS86" s="39"/>
      <c r="VOT86" s="39"/>
      <c r="VOU86" s="39"/>
      <c r="VOV86" s="39"/>
      <c r="VOW86" s="39"/>
      <c r="VOX86" s="39"/>
      <c r="VOY86" s="39"/>
      <c r="VOZ86" s="39"/>
      <c r="VPA86" s="39"/>
      <c r="VPB86" s="39"/>
      <c r="VPC86" s="39"/>
      <c r="VPD86" s="39"/>
      <c r="VPE86" s="39"/>
      <c r="VPF86" s="39"/>
      <c r="VPG86" s="39"/>
      <c r="VPH86" s="39"/>
      <c r="VPI86" s="39"/>
      <c r="VPJ86" s="39"/>
      <c r="VPK86" s="39"/>
      <c r="VPL86" s="39"/>
      <c r="VPM86" s="39"/>
      <c r="VPN86" s="39"/>
      <c r="VPO86" s="39"/>
      <c r="VPP86" s="39"/>
      <c r="VPQ86" s="39"/>
      <c r="VPR86" s="39"/>
      <c r="VPS86" s="39"/>
      <c r="VPT86" s="39"/>
      <c r="VPU86" s="39"/>
      <c r="VPV86" s="39"/>
      <c r="VPW86" s="39"/>
      <c r="VPX86" s="39"/>
      <c r="VPY86" s="39"/>
      <c r="VPZ86" s="39"/>
      <c r="VQA86" s="39"/>
      <c r="VQB86" s="39"/>
      <c r="VQC86" s="39"/>
      <c r="VQD86" s="39"/>
      <c r="VQE86" s="39"/>
      <c r="VQF86" s="39"/>
      <c r="VQG86" s="39"/>
      <c r="VQH86" s="39"/>
      <c r="VQI86" s="39"/>
      <c r="VQJ86" s="39"/>
      <c r="VQK86" s="39"/>
      <c r="VQL86" s="39"/>
      <c r="VQM86" s="39"/>
      <c r="VQN86" s="39"/>
      <c r="VQO86" s="39"/>
      <c r="VQP86" s="39"/>
      <c r="VQQ86" s="39"/>
      <c r="VQR86" s="39"/>
      <c r="VQS86" s="39"/>
      <c r="VQT86" s="39"/>
      <c r="VQU86" s="39"/>
      <c r="VQV86" s="39"/>
      <c r="VQW86" s="39"/>
      <c r="VQX86" s="39"/>
      <c r="VQY86" s="39"/>
      <c r="VQZ86" s="39"/>
      <c r="VRA86" s="39"/>
      <c r="VRB86" s="39"/>
      <c r="VRC86" s="39"/>
      <c r="VRD86" s="39"/>
      <c r="VRE86" s="39"/>
      <c r="VRF86" s="39"/>
      <c r="VRG86" s="39"/>
      <c r="VRH86" s="39"/>
      <c r="VRI86" s="39"/>
      <c r="VRJ86" s="39"/>
      <c r="VRK86" s="39"/>
      <c r="VRL86" s="39"/>
      <c r="VRM86" s="39"/>
      <c r="VRN86" s="39"/>
      <c r="VRO86" s="39"/>
      <c r="VRP86" s="39"/>
      <c r="VRQ86" s="39"/>
      <c r="VRR86" s="39"/>
      <c r="VRS86" s="39"/>
      <c r="VRT86" s="39"/>
      <c r="VRU86" s="39"/>
      <c r="VRV86" s="39"/>
      <c r="VRW86" s="39"/>
      <c r="VRX86" s="39"/>
      <c r="VRY86" s="39"/>
      <c r="VRZ86" s="39"/>
      <c r="VSA86" s="39"/>
      <c r="VSB86" s="39"/>
      <c r="VSC86" s="39"/>
      <c r="VSD86" s="39"/>
      <c r="VSE86" s="39"/>
      <c r="VSF86" s="39"/>
      <c r="VSG86" s="39"/>
      <c r="VSH86" s="39"/>
      <c r="VSI86" s="39"/>
      <c r="VSJ86" s="39"/>
      <c r="VSK86" s="39"/>
      <c r="VSL86" s="39"/>
      <c r="VSM86" s="39"/>
      <c r="VSN86" s="39"/>
      <c r="VSO86" s="39"/>
      <c r="VSP86" s="39"/>
      <c r="VSQ86" s="39"/>
      <c r="VSR86" s="39"/>
      <c r="VSS86" s="39"/>
      <c r="VST86" s="39"/>
      <c r="VSU86" s="39"/>
      <c r="VSV86" s="39"/>
      <c r="VSW86" s="39"/>
      <c r="VSX86" s="39"/>
      <c r="VSY86" s="39"/>
      <c r="VSZ86" s="39"/>
      <c r="VTA86" s="39"/>
      <c r="VTB86" s="39"/>
      <c r="VTC86" s="39"/>
      <c r="VTD86" s="39"/>
      <c r="VTE86" s="39"/>
      <c r="VTF86" s="39"/>
      <c r="VTG86" s="39"/>
      <c r="VTH86" s="39"/>
      <c r="VTI86" s="39"/>
      <c r="VTJ86" s="39"/>
      <c r="VTK86" s="39"/>
      <c r="VTL86" s="39"/>
      <c r="VTM86" s="39"/>
      <c r="VTN86" s="39"/>
      <c r="VTO86" s="39"/>
      <c r="VTP86" s="39"/>
      <c r="VTQ86" s="39"/>
      <c r="VTR86" s="39"/>
      <c r="VTS86" s="39"/>
      <c r="VTT86" s="39"/>
      <c r="VTU86" s="39"/>
      <c r="VTV86" s="39"/>
      <c r="VTW86" s="39"/>
      <c r="VTX86" s="39"/>
      <c r="VTY86" s="39"/>
      <c r="VTZ86" s="39"/>
      <c r="VUA86" s="39"/>
      <c r="VUB86" s="39"/>
      <c r="VUC86" s="39"/>
      <c r="VUD86" s="39"/>
      <c r="VUE86" s="39"/>
      <c r="VUF86" s="39"/>
      <c r="VUG86" s="39"/>
      <c r="VUH86" s="39"/>
      <c r="VUI86" s="39"/>
      <c r="VUJ86" s="39"/>
      <c r="VUK86" s="39"/>
      <c r="VUL86" s="39"/>
      <c r="VUM86" s="39"/>
      <c r="VUN86" s="39"/>
      <c r="VUO86" s="39"/>
      <c r="VUP86" s="39"/>
      <c r="VUQ86" s="39"/>
      <c r="VUR86" s="39"/>
      <c r="VUS86" s="39"/>
      <c r="VUT86" s="39"/>
      <c r="VUU86" s="39"/>
      <c r="VUV86" s="39"/>
      <c r="VUW86" s="39"/>
      <c r="VUX86" s="39"/>
      <c r="VUY86" s="39"/>
      <c r="VUZ86" s="39"/>
      <c r="VVA86" s="39"/>
      <c r="VVB86" s="39"/>
      <c r="VVC86" s="39"/>
      <c r="VVD86" s="39"/>
      <c r="VVE86" s="39"/>
      <c r="VVF86" s="39"/>
      <c r="VVG86" s="39"/>
      <c r="VVH86" s="39"/>
      <c r="VVI86" s="39"/>
      <c r="VVJ86" s="39"/>
      <c r="VVK86" s="39"/>
      <c r="VVL86" s="39"/>
      <c r="VVM86" s="39"/>
      <c r="VVN86" s="39"/>
      <c r="VVO86" s="39"/>
      <c r="VVP86" s="39"/>
      <c r="VVQ86" s="39"/>
      <c r="VVR86" s="39"/>
      <c r="VVS86" s="39"/>
      <c r="VVT86" s="39"/>
      <c r="VVU86" s="39"/>
      <c r="VVV86" s="39"/>
      <c r="VVW86" s="39"/>
      <c r="VVX86" s="39"/>
      <c r="VVY86" s="39"/>
      <c r="VVZ86" s="39"/>
      <c r="VWA86" s="39"/>
      <c r="VWB86" s="39"/>
      <c r="VWC86" s="39"/>
      <c r="VWD86" s="39"/>
      <c r="VWE86" s="39"/>
      <c r="VWF86" s="39"/>
      <c r="VWG86" s="39"/>
      <c r="VWH86" s="39"/>
      <c r="VWI86" s="39"/>
      <c r="VWJ86" s="39"/>
      <c r="VWK86" s="39"/>
      <c r="VWL86" s="39"/>
      <c r="VWM86" s="39"/>
      <c r="VWN86" s="39"/>
      <c r="VWO86" s="39"/>
      <c r="VWP86" s="39"/>
      <c r="VWQ86" s="39"/>
      <c r="VWR86" s="39"/>
      <c r="VWS86" s="39"/>
      <c r="VWT86" s="39"/>
      <c r="VWU86" s="39"/>
      <c r="VWV86" s="39"/>
      <c r="VWW86" s="39"/>
      <c r="VWX86" s="39"/>
      <c r="VWY86" s="39"/>
      <c r="VWZ86" s="39"/>
      <c r="VXA86" s="39"/>
      <c r="VXB86" s="39"/>
      <c r="VXC86" s="39"/>
      <c r="VXD86" s="39"/>
      <c r="VXE86" s="39"/>
      <c r="VXF86" s="39"/>
      <c r="VXG86" s="39"/>
      <c r="VXH86" s="39"/>
      <c r="VXI86" s="39"/>
      <c r="VXJ86" s="39"/>
      <c r="VXK86" s="39"/>
      <c r="VXL86" s="39"/>
      <c r="VXM86" s="39"/>
      <c r="VXN86" s="39"/>
      <c r="VXO86" s="39"/>
      <c r="VXP86" s="39"/>
      <c r="VXQ86" s="39"/>
      <c r="VXR86" s="39"/>
      <c r="VXS86" s="39"/>
      <c r="VXT86" s="39"/>
      <c r="VXU86" s="39"/>
      <c r="VXV86" s="39"/>
      <c r="VXW86" s="39"/>
      <c r="VXX86" s="39"/>
      <c r="VXY86" s="39"/>
      <c r="VXZ86" s="39"/>
      <c r="VYA86" s="39"/>
      <c r="VYB86" s="39"/>
      <c r="VYC86" s="39"/>
      <c r="VYD86" s="39"/>
      <c r="VYE86" s="39"/>
      <c r="VYF86" s="39"/>
      <c r="VYG86" s="39"/>
      <c r="VYH86" s="39"/>
      <c r="VYI86" s="39"/>
      <c r="VYJ86" s="39"/>
      <c r="VYK86" s="39"/>
      <c r="VYL86" s="39"/>
      <c r="VYM86" s="39"/>
      <c r="VYN86" s="39"/>
      <c r="VYO86" s="39"/>
      <c r="VYP86" s="39"/>
      <c r="VYQ86" s="39"/>
      <c r="VYR86" s="39"/>
      <c r="VYS86" s="39"/>
      <c r="VYT86" s="39"/>
      <c r="VYU86" s="39"/>
      <c r="VYV86" s="39"/>
      <c r="VYW86" s="39"/>
      <c r="VYX86" s="39"/>
      <c r="VYY86" s="39"/>
      <c r="VYZ86" s="39"/>
      <c r="VZA86" s="39"/>
      <c r="VZB86" s="39"/>
      <c r="VZC86" s="39"/>
      <c r="VZD86" s="39"/>
      <c r="VZE86" s="39"/>
      <c r="VZF86" s="39"/>
      <c r="VZG86" s="39"/>
      <c r="VZH86" s="39"/>
      <c r="VZI86" s="39"/>
      <c r="VZJ86" s="39"/>
      <c r="VZK86" s="39"/>
      <c r="VZL86" s="39"/>
      <c r="VZM86" s="39"/>
      <c r="VZN86" s="39"/>
      <c r="VZO86" s="39"/>
      <c r="VZP86" s="39"/>
      <c r="VZQ86" s="39"/>
      <c r="VZR86" s="39"/>
      <c r="VZS86" s="39"/>
      <c r="VZT86" s="39"/>
      <c r="VZU86" s="39"/>
      <c r="VZV86" s="39"/>
      <c r="VZW86" s="39"/>
      <c r="VZX86" s="39"/>
      <c r="VZY86" s="39"/>
      <c r="VZZ86" s="39"/>
      <c r="WAA86" s="39"/>
      <c r="WAB86" s="39"/>
      <c r="WAC86" s="39"/>
      <c r="WAD86" s="39"/>
      <c r="WAE86" s="39"/>
      <c r="WAF86" s="39"/>
      <c r="WAG86" s="39"/>
      <c r="WAH86" s="39"/>
      <c r="WAI86" s="39"/>
      <c r="WAJ86" s="39"/>
      <c r="WAK86" s="39"/>
      <c r="WAL86" s="39"/>
      <c r="WAM86" s="39"/>
      <c r="WAN86" s="39"/>
      <c r="WAO86" s="39"/>
      <c r="WAP86" s="39"/>
      <c r="WAQ86" s="39"/>
      <c r="WAR86" s="39"/>
      <c r="WAS86" s="39"/>
      <c r="WAT86" s="39"/>
      <c r="WAU86" s="39"/>
      <c r="WAV86" s="39"/>
      <c r="WAW86" s="39"/>
      <c r="WAX86" s="39"/>
      <c r="WAY86" s="39"/>
      <c r="WAZ86" s="39"/>
      <c r="WBA86" s="39"/>
      <c r="WBB86" s="39"/>
      <c r="WBC86" s="39"/>
      <c r="WBD86" s="39"/>
      <c r="WBE86" s="39"/>
      <c r="WBF86" s="39"/>
      <c r="WBG86" s="39"/>
      <c r="WBH86" s="39"/>
      <c r="WBI86" s="39"/>
      <c r="WBJ86" s="39"/>
      <c r="WBK86" s="39"/>
      <c r="WBL86" s="39"/>
      <c r="WBM86" s="39"/>
      <c r="WBN86" s="39"/>
      <c r="WBO86" s="39"/>
      <c r="WBP86" s="39"/>
      <c r="WBQ86" s="39"/>
      <c r="WBR86" s="39"/>
      <c r="WBS86" s="39"/>
      <c r="WBT86" s="39"/>
      <c r="WBU86" s="39"/>
      <c r="WBV86" s="39"/>
      <c r="WBW86" s="39"/>
      <c r="WBX86" s="39"/>
      <c r="WBY86" s="39"/>
      <c r="WBZ86" s="39"/>
      <c r="WCA86" s="39"/>
      <c r="WCB86" s="39"/>
      <c r="WCC86" s="39"/>
      <c r="WCD86" s="39"/>
      <c r="WCE86" s="39"/>
      <c r="WCF86" s="39"/>
      <c r="WCG86" s="39"/>
      <c r="WCH86" s="39"/>
      <c r="WCI86" s="39"/>
      <c r="WCJ86" s="39"/>
      <c r="WCK86" s="39"/>
      <c r="WCL86" s="39"/>
      <c r="WCM86" s="39"/>
      <c r="WCN86" s="39"/>
      <c r="WCO86" s="39"/>
      <c r="WCP86" s="39"/>
      <c r="WCQ86" s="39"/>
      <c r="WCR86" s="39"/>
      <c r="WCS86" s="39"/>
      <c r="WCT86" s="39"/>
      <c r="WCU86" s="39"/>
      <c r="WCV86" s="39"/>
      <c r="WCW86" s="39"/>
      <c r="WCX86" s="39"/>
      <c r="WCY86" s="39"/>
      <c r="WCZ86" s="39"/>
      <c r="WDA86" s="39"/>
      <c r="WDB86" s="39"/>
      <c r="WDC86" s="39"/>
      <c r="WDD86" s="39"/>
      <c r="WDE86" s="39"/>
      <c r="WDF86" s="39"/>
      <c r="WDG86" s="39"/>
      <c r="WDH86" s="39"/>
      <c r="WDI86" s="39"/>
      <c r="WDJ86" s="39"/>
      <c r="WDK86" s="39"/>
      <c r="WDL86" s="39"/>
      <c r="WDM86" s="39"/>
      <c r="WDN86" s="39"/>
      <c r="WDO86" s="39"/>
      <c r="WDP86" s="39"/>
      <c r="WDQ86" s="39"/>
      <c r="WDR86" s="39"/>
      <c r="WDS86" s="39"/>
      <c r="WDT86" s="39"/>
      <c r="WDU86" s="39"/>
      <c r="WDV86" s="39"/>
      <c r="WDW86" s="39"/>
      <c r="WDX86" s="39"/>
      <c r="WDY86" s="39"/>
      <c r="WDZ86" s="39"/>
      <c r="WEA86" s="39"/>
      <c r="WEB86" s="39"/>
      <c r="WEC86" s="39"/>
      <c r="WED86" s="39"/>
      <c r="WEE86" s="39"/>
      <c r="WEF86" s="39"/>
      <c r="WEG86" s="39"/>
      <c r="WEH86" s="39"/>
      <c r="WEI86" s="39"/>
      <c r="WEJ86" s="39"/>
      <c r="WEK86" s="39"/>
      <c r="WEL86" s="39"/>
      <c r="WEM86" s="39"/>
      <c r="WEN86" s="39"/>
      <c r="WEO86" s="39"/>
      <c r="WEP86" s="39"/>
      <c r="WEQ86" s="39"/>
      <c r="WER86" s="39"/>
      <c r="WES86" s="39"/>
      <c r="WET86" s="39"/>
      <c r="WEU86" s="39"/>
      <c r="WEV86" s="39"/>
      <c r="WEW86" s="39"/>
      <c r="WEX86" s="39"/>
      <c r="WEY86" s="39"/>
      <c r="WEZ86" s="39"/>
      <c r="WFA86" s="39"/>
      <c r="WFB86" s="39"/>
      <c r="WFC86" s="39"/>
      <c r="WFD86" s="39"/>
      <c r="WFE86" s="39"/>
      <c r="WFF86" s="39"/>
      <c r="WFG86" s="39"/>
      <c r="WFH86" s="39"/>
      <c r="WFI86" s="39"/>
      <c r="WFJ86" s="39"/>
      <c r="WFK86" s="39"/>
      <c r="WFL86" s="39"/>
      <c r="WFM86" s="39"/>
      <c r="WFN86" s="39"/>
      <c r="WFO86" s="39"/>
      <c r="WFP86" s="39"/>
      <c r="WFQ86" s="39"/>
      <c r="WFR86" s="39"/>
      <c r="WFS86" s="39"/>
      <c r="WFT86" s="39"/>
      <c r="WFU86" s="39"/>
      <c r="WFV86" s="39"/>
      <c r="WFW86" s="39"/>
      <c r="WFX86" s="39"/>
      <c r="WFY86" s="39"/>
      <c r="WFZ86" s="39"/>
      <c r="WGA86" s="39"/>
      <c r="WGB86" s="39"/>
      <c r="WGC86" s="39"/>
      <c r="WGD86" s="39"/>
      <c r="WGE86" s="39"/>
      <c r="WGF86" s="39"/>
      <c r="WGG86" s="39"/>
      <c r="WGH86" s="39"/>
      <c r="WGI86" s="39"/>
      <c r="WGJ86" s="39"/>
      <c r="WGK86" s="39"/>
      <c r="WGL86" s="39"/>
      <c r="WGM86" s="39"/>
      <c r="WGN86" s="39"/>
      <c r="WGO86" s="39"/>
      <c r="WGP86" s="39"/>
      <c r="WGQ86" s="39"/>
      <c r="WGR86" s="39"/>
      <c r="WGS86" s="39"/>
      <c r="WGT86" s="39"/>
      <c r="WGU86" s="39"/>
      <c r="WGV86" s="39"/>
      <c r="WGW86" s="39"/>
      <c r="WGX86" s="39"/>
      <c r="WGY86" s="39"/>
      <c r="WGZ86" s="39"/>
      <c r="WHA86" s="39"/>
      <c r="WHB86" s="39"/>
      <c r="WHC86" s="39"/>
      <c r="WHD86" s="39"/>
      <c r="WHE86" s="39"/>
      <c r="WHF86" s="39"/>
      <c r="WHG86" s="39"/>
      <c r="WHH86" s="39"/>
      <c r="WHI86" s="39"/>
      <c r="WHJ86" s="39"/>
      <c r="WHK86" s="39"/>
      <c r="WHL86" s="39"/>
      <c r="WHM86" s="39"/>
      <c r="WHN86" s="39"/>
      <c r="WHO86" s="39"/>
      <c r="WHP86" s="39"/>
      <c r="WHQ86" s="39"/>
      <c r="WHR86" s="39"/>
      <c r="WHS86" s="39"/>
      <c r="WHT86" s="39"/>
      <c r="WHU86" s="39"/>
      <c r="WHV86" s="39"/>
      <c r="WHW86" s="39"/>
      <c r="WHX86" s="39"/>
      <c r="WHY86" s="39"/>
      <c r="WHZ86" s="39"/>
      <c r="WIA86" s="39"/>
      <c r="WIB86" s="39"/>
      <c r="WIC86" s="39"/>
      <c r="WID86" s="39"/>
      <c r="WIE86" s="39"/>
      <c r="WIF86" s="39"/>
      <c r="WIG86" s="39"/>
      <c r="WIH86" s="39"/>
      <c r="WII86" s="39"/>
      <c r="WIJ86" s="39"/>
      <c r="WIK86" s="39"/>
      <c r="WIL86" s="39"/>
      <c r="WIM86" s="39"/>
      <c r="WIN86" s="39"/>
      <c r="WIO86" s="39"/>
      <c r="WIP86" s="39"/>
      <c r="WIQ86" s="39"/>
      <c r="WIR86" s="39"/>
      <c r="WIS86" s="39"/>
      <c r="WIT86" s="39"/>
      <c r="WIU86" s="39"/>
      <c r="WIV86" s="39"/>
      <c r="WIW86" s="39"/>
      <c r="WIX86" s="39"/>
      <c r="WIY86" s="39"/>
      <c r="WIZ86" s="39"/>
      <c r="WJA86" s="39"/>
      <c r="WJB86" s="39"/>
      <c r="WJC86" s="39"/>
      <c r="WJD86" s="39"/>
      <c r="WJE86" s="39"/>
      <c r="WJF86" s="39"/>
      <c r="WJG86" s="39"/>
      <c r="WJH86" s="39"/>
      <c r="WJI86" s="39"/>
      <c r="WJJ86" s="39"/>
      <c r="WJK86" s="39"/>
      <c r="WJL86" s="39"/>
      <c r="WJM86" s="39"/>
      <c r="WJN86" s="39"/>
      <c r="WJO86" s="39"/>
      <c r="WJP86" s="39"/>
      <c r="WJQ86" s="39"/>
      <c r="WJR86" s="39"/>
      <c r="WJS86" s="39"/>
      <c r="WJT86" s="39"/>
      <c r="WJU86" s="39"/>
      <c r="WJV86" s="39"/>
      <c r="WJW86" s="39"/>
      <c r="WJX86" s="39"/>
      <c r="WJY86" s="39"/>
      <c r="WJZ86" s="39"/>
      <c r="WKA86" s="39"/>
      <c r="WKB86" s="39"/>
      <c r="WKC86" s="39"/>
      <c r="WKD86" s="39"/>
      <c r="WKE86" s="39"/>
      <c r="WKF86" s="39"/>
      <c r="WKG86" s="39"/>
      <c r="WKH86" s="39"/>
      <c r="WKI86" s="39"/>
      <c r="WKJ86" s="39"/>
      <c r="WKK86" s="39"/>
      <c r="WKL86" s="39"/>
      <c r="WKM86" s="39"/>
      <c r="WKN86" s="39"/>
      <c r="WKO86" s="39"/>
      <c r="WKP86" s="39"/>
      <c r="WKQ86" s="39"/>
      <c r="WKR86" s="39"/>
      <c r="WKS86" s="39"/>
      <c r="WKT86" s="39"/>
      <c r="WKU86" s="39"/>
      <c r="WKV86" s="39"/>
      <c r="WKW86" s="39"/>
      <c r="WKX86" s="39"/>
      <c r="WKY86" s="39"/>
      <c r="WKZ86" s="39"/>
      <c r="WLA86" s="39"/>
      <c r="WLB86" s="39"/>
      <c r="WLC86" s="39"/>
      <c r="WLD86" s="39"/>
      <c r="WLE86" s="39"/>
      <c r="WLF86" s="39"/>
      <c r="WLG86" s="39"/>
      <c r="WLH86" s="39"/>
      <c r="WLI86" s="39"/>
      <c r="WLJ86" s="39"/>
      <c r="WLK86" s="39"/>
      <c r="WLL86" s="39"/>
      <c r="WLM86" s="39"/>
      <c r="WLN86" s="39"/>
      <c r="WLO86" s="39"/>
      <c r="WLP86" s="39"/>
      <c r="WLQ86" s="39"/>
      <c r="WLR86" s="39"/>
      <c r="WLS86" s="39"/>
      <c r="WLT86" s="39"/>
      <c r="WLU86" s="39"/>
      <c r="WLV86" s="39"/>
      <c r="WLW86" s="39"/>
      <c r="WLX86" s="39"/>
      <c r="WLY86" s="39"/>
      <c r="WLZ86" s="39"/>
      <c r="WMA86" s="39"/>
      <c r="WMB86" s="39"/>
      <c r="WMC86" s="39"/>
      <c r="WMD86" s="39"/>
      <c r="WME86" s="39"/>
      <c r="WMF86" s="39"/>
      <c r="WMG86" s="39"/>
      <c r="WMH86" s="39"/>
      <c r="WMI86" s="39"/>
      <c r="WMJ86" s="39"/>
      <c r="WMK86" s="39"/>
      <c r="WML86" s="39"/>
      <c r="WMM86" s="39"/>
      <c r="WMN86" s="39"/>
      <c r="WMO86" s="39"/>
      <c r="WMP86" s="39"/>
      <c r="WMQ86" s="39"/>
      <c r="WMR86" s="39"/>
      <c r="WMS86" s="39"/>
      <c r="WMT86" s="39"/>
      <c r="WMU86" s="39"/>
      <c r="WMV86" s="39"/>
      <c r="WMW86" s="39"/>
      <c r="WMX86" s="39"/>
      <c r="WMY86" s="39"/>
      <c r="WMZ86" s="39"/>
      <c r="WNA86" s="39"/>
      <c r="WNB86" s="39"/>
      <c r="WNC86" s="39"/>
      <c r="WND86" s="39"/>
      <c r="WNE86" s="39"/>
      <c r="WNF86" s="39"/>
      <c r="WNG86" s="39"/>
      <c r="WNH86" s="39"/>
      <c r="WNI86" s="39"/>
      <c r="WNJ86" s="39"/>
      <c r="WNK86" s="39"/>
      <c r="WNL86" s="39"/>
      <c r="WNM86" s="39"/>
      <c r="WNN86" s="39"/>
      <c r="WNO86" s="39"/>
      <c r="WNP86" s="39"/>
      <c r="WNQ86" s="39"/>
      <c r="WNR86" s="39"/>
      <c r="WNS86" s="39"/>
      <c r="WNT86" s="39"/>
      <c r="WNU86" s="39"/>
      <c r="WNV86" s="39"/>
      <c r="WNW86" s="39"/>
      <c r="WNX86" s="39"/>
      <c r="WNY86" s="39"/>
      <c r="WNZ86" s="39"/>
      <c r="WOA86" s="39"/>
      <c r="WOB86" s="39"/>
      <c r="WOC86" s="39"/>
      <c r="WOD86" s="39"/>
      <c r="WOE86" s="39"/>
      <c r="WOF86" s="39"/>
      <c r="WOG86" s="39"/>
      <c r="WOH86" s="39"/>
      <c r="WOI86" s="39"/>
      <c r="WOJ86" s="39"/>
      <c r="WOK86" s="39"/>
      <c r="WOL86" s="39"/>
      <c r="WOM86" s="39"/>
      <c r="WON86" s="39"/>
      <c r="WOO86" s="39"/>
      <c r="WOP86" s="39"/>
      <c r="WOQ86" s="39"/>
      <c r="WOR86" s="39"/>
      <c r="WOS86" s="39"/>
      <c r="WOT86" s="39"/>
      <c r="WOU86" s="39"/>
      <c r="WOV86" s="39"/>
      <c r="WOW86" s="39"/>
      <c r="WOX86" s="39"/>
      <c r="WOY86" s="39"/>
      <c r="WOZ86" s="39"/>
      <c r="WPA86" s="39"/>
      <c r="WPB86" s="39"/>
      <c r="WPC86" s="39"/>
      <c r="WPD86" s="39"/>
      <c r="WPE86" s="39"/>
      <c r="WPF86" s="39"/>
      <c r="WPG86" s="39"/>
      <c r="WPH86" s="39"/>
      <c r="WPI86" s="39"/>
      <c r="WPJ86" s="39"/>
      <c r="WPK86" s="39"/>
      <c r="WPL86" s="39"/>
      <c r="WPM86" s="39"/>
      <c r="WPN86" s="39"/>
      <c r="WPO86" s="39"/>
      <c r="WPP86" s="39"/>
      <c r="WPQ86" s="39"/>
      <c r="WPR86" s="39"/>
      <c r="WPS86" s="39"/>
      <c r="WPT86" s="39"/>
      <c r="WPU86" s="39"/>
      <c r="WPV86" s="39"/>
      <c r="WPW86" s="39"/>
      <c r="WPX86" s="39"/>
      <c r="WPY86" s="39"/>
      <c r="WPZ86" s="39"/>
      <c r="WQA86" s="39"/>
      <c r="WQB86" s="39"/>
      <c r="WQC86" s="39"/>
      <c r="WQD86" s="39"/>
      <c r="WQE86" s="39"/>
      <c r="WQF86" s="39"/>
      <c r="WQG86" s="39"/>
      <c r="WQH86" s="39"/>
      <c r="WQI86" s="39"/>
      <c r="WQJ86" s="39"/>
      <c r="WQK86" s="39"/>
      <c r="WQL86" s="39"/>
      <c r="WQM86" s="39"/>
      <c r="WQN86" s="39"/>
      <c r="WQO86" s="39"/>
      <c r="WQP86" s="39"/>
      <c r="WQQ86" s="39"/>
      <c r="WQR86" s="39"/>
      <c r="WQS86" s="39"/>
      <c r="WQT86" s="39"/>
      <c r="WQU86" s="39"/>
      <c r="WQV86" s="39"/>
      <c r="WQW86" s="39"/>
      <c r="WQX86" s="39"/>
      <c r="WQY86" s="39"/>
      <c r="WQZ86" s="39"/>
      <c r="WRA86" s="39"/>
      <c r="WRB86" s="39"/>
      <c r="WRC86" s="39"/>
      <c r="WRD86" s="39"/>
      <c r="WRE86" s="39"/>
      <c r="WRF86" s="39"/>
      <c r="WRG86" s="39"/>
      <c r="WRH86" s="39"/>
      <c r="WRI86" s="39"/>
      <c r="WRJ86" s="39"/>
      <c r="WRK86" s="39"/>
      <c r="WRL86" s="39"/>
      <c r="WRM86" s="39"/>
      <c r="WRN86" s="39"/>
      <c r="WRO86" s="39"/>
      <c r="WRP86" s="39"/>
      <c r="WRQ86" s="39"/>
      <c r="WRR86" s="39"/>
      <c r="WRS86" s="39"/>
      <c r="WRT86" s="39"/>
      <c r="WRU86" s="39"/>
      <c r="WRV86" s="39"/>
      <c r="WRW86" s="39"/>
      <c r="WRX86" s="39"/>
      <c r="WRY86" s="39"/>
      <c r="WRZ86" s="39"/>
      <c r="WSA86" s="39"/>
      <c r="WSB86" s="39"/>
      <c r="WSC86" s="39"/>
      <c r="WSD86" s="39"/>
      <c r="WSE86" s="39"/>
      <c r="WSF86" s="39"/>
      <c r="WSG86" s="39"/>
      <c r="WSH86" s="39"/>
      <c r="WSI86" s="39"/>
      <c r="WSJ86" s="39"/>
      <c r="WSK86" s="39"/>
      <c r="WSL86" s="39"/>
      <c r="WSM86" s="39"/>
      <c r="WSN86" s="39"/>
      <c r="WSO86" s="39"/>
      <c r="WSP86" s="39"/>
      <c r="WSQ86" s="39"/>
      <c r="WSR86" s="39"/>
      <c r="WSS86" s="39"/>
      <c r="WST86" s="39"/>
      <c r="WSU86" s="39"/>
      <c r="WSV86" s="39"/>
      <c r="WSW86" s="39"/>
      <c r="WSX86" s="39"/>
      <c r="WSY86" s="39"/>
      <c r="WSZ86" s="39"/>
      <c r="WTA86" s="39"/>
      <c r="WTB86" s="39"/>
      <c r="WTC86" s="39"/>
      <c r="WTD86" s="39"/>
      <c r="WTE86" s="39"/>
      <c r="WTF86" s="39"/>
      <c r="WTG86" s="39"/>
      <c r="WTH86" s="39"/>
      <c r="WTI86" s="39"/>
      <c r="WTJ86" s="39"/>
      <c r="WTK86" s="39"/>
      <c r="WTL86" s="39"/>
      <c r="WTM86" s="39"/>
      <c r="WTN86" s="39"/>
      <c r="WTO86" s="39"/>
      <c r="WTP86" s="39"/>
      <c r="WTQ86" s="39"/>
      <c r="WTR86" s="39"/>
      <c r="WTS86" s="39"/>
      <c r="WTT86" s="39"/>
      <c r="WTU86" s="39"/>
      <c r="WTV86" s="39"/>
      <c r="WTW86" s="39"/>
      <c r="WTX86" s="39"/>
      <c r="WTY86" s="39"/>
      <c r="WTZ86" s="39"/>
      <c r="WUA86" s="39"/>
      <c r="WUB86" s="39"/>
      <c r="WUC86" s="39"/>
      <c r="WUD86" s="39"/>
      <c r="WUE86" s="39"/>
      <c r="WUF86" s="39"/>
      <c r="WUG86" s="39"/>
      <c r="WUH86" s="39"/>
      <c r="WUI86" s="39"/>
      <c r="WUJ86" s="39"/>
      <c r="WUK86" s="39"/>
      <c r="WUL86" s="39"/>
      <c r="WUM86" s="39"/>
      <c r="WUN86" s="39"/>
      <c r="WUO86" s="39"/>
      <c r="WUP86" s="39"/>
      <c r="WUQ86" s="39"/>
      <c r="WUR86" s="39"/>
      <c r="WUS86" s="39"/>
      <c r="WUT86" s="39"/>
      <c r="WUU86" s="39"/>
      <c r="WUV86" s="39"/>
      <c r="WUW86" s="39"/>
      <c r="WUX86" s="39"/>
      <c r="WUY86" s="39"/>
      <c r="WUZ86" s="39"/>
      <c r="WVA86" s="39"/>
      <c r="WVB86" s="39"/>
      <c r="WVC86" s="39"/>
      <c r="WVD86" s="39"/>
      <c r="WVE86" s="39"/>
      <c r="WVF86" s="39"/>
      <c r="WVG86" s="39"/>
      <c r="WVH86" s="39"/>
      <c r="WVI86" s="39"/>
      <c r="WVJ86" s="39"/>
      <c r="WVK86" s="39"/>
      <c r="WVL86" s="39"/>
      <c r="WVM86" s="39"/>
      <c r="WVN86" s="39"/>
      <c r="WVO86" s="39"/>
      <c r="WVP86" s="39"/>
      <c r="WVQ86" s="39"/>
      <c r="WVR86" s="39"/>
      <c r="WVS86" s="39"/>
      <c r="WVT86" s="39"/>
      <c r="WVU86" s="39"/>
      <c r="WVV86" s="39"/>
      <c r="WVW86" s="39"/>
      <c r="WVX86" s="39"/>
      <c r="WVY86" s="39"/>
      <c r="WVZ86" s="39"/>
      <c r="WWA86" s="39"/>
      <c r="WWB86" s="39"/>
      <c r="WWC86" s="39"/>
      <c r="WWD86" s="39"/>
      <c r="WWE86" s="39"/>
      <c r="WWF86" s="39"/>
      <c r="WWG86" s="39"/>
      <c r="WWH86" s="39"/>
      <c r="WWI86" s="39"/>
      <c r="WWJ86" s="39"/>
      <c r="WWK86" s="39"/>
      <c r="WWL86" s="39"/>
      <c r="WWM86" s="39"/>
      <c r="WWN86" s="39"/>
      <c r="WWO86" s="39"/>
      <c r="WWP86" s="39"/>
      <c r="WWQ86" s="39"/>
      <c r="WWR86" s="39"/>
      <c r="WWS86" s="39"/>
      <c r="WWT86" s="39"/>
      <c r="WWU86" s="39"/>
      <c r="WWV86" s="39"/>
      <c r="WWW86" s="39"/>
      <c r="WWX86" s="39"/>
      <c r="WWY86" s="39"/>
      <c r="WWZ86" s="39"/>
      <c r="WXA86" s="39"/>
      <c r="WXB86" s="39"/>
      <c r="WXC86" s="39"/>
      <c r="WXD86" s="39"/>
      <c r="WXE86" s="39"/>
      <c r="WXF86" s="39"/>
      <c r="WXG86" s="39"/>
      <c r="WXH86" s="39"/>
      <c r="WXI86" s="39"/>
      <c r="WXJ86" s="39"/>
      <c r="WXK86" s="39"/>
      <c r="WXL86" s="39"/>
      <c r="WXM86" s="39"/>
      <c r="WXN86" s="39"/>
      <c r="WXO86" s="39"/>
      <c r="WXP86" s="39"/>
      <c r="WXQ86" s="39"/>
      <c r="WXR86" s="39"/>
      <c r="WXS86" s="39"/>
      <c r="WXT86" s="39"/>
      <c r="WXU86" s="39"/>
      <c r="WXV86" s="39"/>
      <c r="WXW86" s="39"/>
      <c r="WXX86" s="39"/>
      <c r="WXY86" s="39"/>
      <c r="WXZ86" s="39"/>
      <c r="WYA86" s="39"/>
      <c r="WYB86" s="39"/>
      <c r="WYC86" s="39"/>
      <c r="WYD86" s="39"/>
      <c r="WYE86" s="39"/>
      <c r="WYF86" s="39"/>
      <c r="WYG86" s="39"/>
      <c r="WYH86" s="39"/>
      <c r="WYI86" s="39"/>
      <c r="WYJ86" s="39"/>
      <c r="WYK86" s="39"/>
      <c r="WYL86" s="39"/>
      <c r="WYM86" s="39"/>
      <c r="WYN86" s="39"/>
      <c r="WYO86" s="39"/>
      <c r="WYP86" s="39"/>
      <c r="WYQ86" s="39"/>
      <c r="WYR86" s="39"/>
      <c r="WYS86" s="39"/>
      <c r="WYT86" s="39"/>
      <c r="WYU86" s="39"/>
      <c r="WYV86" s="39"/>
      <c r="WYW86" s="39"/>
      <c r="WYX86" s="39"/>
      <c r="WYY86" s="39"/>
      <c r="WYZ86" s="39"/>
      <c r="WZA86" s="39"/>
      <c r="WZB86" s="39"/>
      <c r="WZC86" s="39"/>
      <c r="WZD86" s="39"/>
      <c r="WZE86" s="39"/>
      <c r="WZF86" s="39"/>
      <c r="WZG86" s="39"/>
      <c r="WZH86" s="39"/>
      <c r="WZI86" s="39"/>
      <c r="WZJ86" s="39"/>
      <c r="WZK86" s="39"/>
      <c r="WZL86" s="39"/>
      <c r="WZM86" s="39"/>
      <c r="WZN86" s="39"/>
      <c r="WZO86" s="39"/>
      <c r="WZP86" s="39"/>
      <c r="WZQ86" s="39"/>
      <c r="WZR86" s="39"/>
      <c r="WZS86" s="39"/>
      <c r="WZT86" s="39"/>
      <c r="WZU86" s="39"/>
      <c r="WZV86" s="39"/>
      <c r="WZW86" s="39"/>
      <c r="WZX86" s="39"/>
      <c r="WZY86" s="39"/>
      <c r="WZZ86" s="39"/>
      <c r="XAA86" s="39"/>
      <c r="XAB86" s="39"/>
      <c r="XAC86" s="39"/>
      <c r="XAD86" s="39"/>
      <c r="XAE86" s="39"/>
      <c r="XAF86" s="39"/>
      <c r="XAG86" s="39"/>
      <c r="XAH86" s="39"/>
      <c r="XAI86" s="39"/>
      <c r="XAJ86" s="39"/>
      <c r="XAK86" s="39"/>
      <c r="XAL86" s="39"/>
      <c r="XAM86" s="39"/>
      <c r="XAN86" s="39"/>
      <c r="XAO86" s="39"/>
      <c r="XAP86" s="39"/>
      <c r="XAQ86" s="39"/>
      <c r="XAR86" s="39"/>
      <c r="XAS86" s="39"/>
      <c r="XAT86" s="39"/>
      <c r="XAU86" s="39"/>
      <c r="XAV86" s="39"/>
      <c r="XAW86" s="39"/>
      <c r="XAX86" s="39"/>
      <c r="XAY86" s="39"/>
      <c r="XAZ86" s="39"/>
      <c r="XBA86" s="39"/>
      <c r="XBB86" s="39"/>
      <c r="XBC86" s="39"/>
      <c r="XBD86" s="39"/>
      <c r="XBE86" s="39"/>
      <c r="XBF86" s="39"/>
      <c r="XBG86" s="39"/>
      <c r="XBH86" s="39"/>
      <c r="XBI86" s="39"/>
      <c r="XBJ86" s="39"/>
      <c r="XBK86" s="39"/>
      <c r="XBL86" s="39"/>
      <c r="XBM86" s="39"/>
      <c r="XBN86" s="39"/>
      <c r="XBO86" s="39"/>
      <c r="XBP86" s="39"/>
      <c r="XBQ86" s="39"/>
      <c r="XBR86" s="39"/>
      <c r="XBS86" s="39"/>
      <c r="XBT86" s="39"/>
      <c r="XBU86" s="39"/>
      <c r="XBV86" s="39"/>
      <c r="XBW86" s="39"/>
      <c r="XBX86" s="39"/>
      <c r="XBY86" s="39"/>
      <c r="XBZ86" s="39"/>
      <c r="XCA86" s="39"/>
      <c r="XCB86" s="39"/>
      <c r="XCC86" s="39"/>
      <c r="XCD86" s="39"/>
      <c r="XCE86" s="39"/>
      <c r="XCF86" s="39"/>
      <c r="XCG86" s="39"/>
      <c r="XCH86" s="39"/>
      <c r="XCI86" s="39"/>
      <c r="XCJ86" s="39"/>
      <c r="XCK86" s="39"/>
      <c r="XCL86" s="39"/>
      <c r="XCM86" s="39"/>
      <c r="XCN86" s="39"/>
      <c r="XCO86" s="39"/>
      <c r="XCP86" s="39"/>
      <c r="XCQ86" s="39"/>
      <c r="XCR86" s="39"/>
      <c r="XCS86" s="39"/>
      <c r="XCT86" s="39"/>
      <c r="XCU86" s="39"/>
      <c r="XCV86" s="39"/>
      <c r="XCW86" s="39"/>
      <c r="XCX86" s="39"/>
      <c r="XCY86" s="39"/>
      <c r="XCZ86" s="39"/>
      <c r="XDA86" s="39"/>
      <c r="XDB86" s="39"/>
      <c r="XDC86" s="39"/>
      <c r="XDD86" s="39"/>
      <c r="XDE86" s="39"/>
      <c r="XDF86" s="39"/>
      <c r="XDG86" s="39"/>
      <c r="XDH86" s="39"/>
      <c r="XDI86" s="39"/>
      <c r="XDJ86" s="39"/>
      <c r="XDK86" s="39"/>
      <c r="XDL86" s="39"/>
      <c r="XDM86" s="39"/>
      <c r="XDN86" s="39"/>
      <c r="XDO86" s="39"/>
      <c r="XDP86" s="39"/>
      <c r="XDQ86" s="39"/>
      <c r="XDR86" s="39"/>
      <c r="XDS86" s="39"/>
      <c r="XDT86" s="39"/>
      <c r="XDU86" s="39"/>
      <c r="XDV86" s="39"/>
      <c r="XDW86" s="39"/>
      <c r="XDX86" s="39"/>
      <c r="XDY86" s="39"/>
      <c r="XDZ86" s="39"/>
      <c r="XEA86" s="39"/>
      <c r="XEB86" s="39"/>
      <c r="XEC86" s="39"/>
      <c r="XED86" s="39"/>
      <c r="XEE86" s="39"/>
      <c r="XEF86" s="39"/>
      <c r="XEG86" s="39"/>
      <c r="XEH86" s="39"/>
      <c r="XEI86" s="39"/>
      <c r="XEJ86" s="39"/>
      <c r="XEK86" s="39"/>
      <c r="XEL86" s="39"/>
      <c r="XEM86" s="39"/>
      <c r="XEN86" s="39"/>
      <c r="XEO86" s="39"/>
      <c r="XEP86" s="39"/>
      <c r="XEQ86" s="39"/>
      <c r="XER86" s="39"/>
      <c r="XES86" s="39"/>
      <c r="XET86" s="39"/>
      <c r="XEU86" s="39"/>
      <c r="XEV86" s="39"/>
      <c r="XEW86" s="39"/>
      <c r="XEX86" s="39"/>
      <c r="XEY86" s="39"/>
      <c r="XEZ86" s="39"/>
      <c r="XFA86" s="39"/>
      <c r="XFB86" s="39"/>
      <c r="XFC86" s="39"/>
      <c r="XFD86" s="39"/>
    </row>
    <row r="87" spans="1:16384" ht="13.3" thickBot="1" x14ac:dyDescent="0.4">
      <c r="A87" s="71" t="s">
        <v>719</v>
      </c>
      <c r="B87" s="72" t="s">
        <v>271</v>
      </c>
      <c r="C87" s="108">
        <v>15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TV Now XtraEspanol</v>
      </c>
      <c r="I87" s="176">
        <f ca="1">COUNTIF(OFFSET(Data!$A$1,0,MATCH(A87,Data!$1:$1,0)-1,1000,1),B87)</f>
        <v>49</v>
      </c>
      <c r="K87" s="26" t="str">
        <f t="shared" ref="K87:K88" si="24">A87&amp;"/"&amp;B87</f>
        <v>AT&amp;T TV Now Xtra/Espanol</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16384" ht="13.3" thickBot="1" x14ac:dyDescent="0.4">
      <c r="A88" s="71" t="s">
        <v>719</v>
      </c>
      <c r="B88" s="72" t="s">
        <v>936</v>
      </c>
      <c r="C88" s="108">
        <v>15</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2"/>
        <v/>
      </c>
      <c r="H88" s="28" t="str">
        <f t="shared" si="3"/>
        <v>AT&amp;T TV Now XtraHBO Max</v>
      </c>
      <c r="I88" s="176">
        <f ca="1">COUNTIF(OFFSET(Data!$A$1,0,MATCH(A88,Data!$1:$1,0)-1,1000,1),B88)</f>
        <v>5</v>
      </c>
      <c r="K88" s="26" t="str">
        <f t="shared" si="24"/>
        <v>AT&amp;T TV Now Xtra/HBO Max</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16384" ht="13.3" thickBot="1" x14ac:dyDescent="0.4">
      <c r="A89" s="71" t="s">
        <v>719</v>
      </c>
      <c r="B89" s="72" t="s">
        <v>900</v>
      </c>
      <c r="C89" s="108">
        <v>5</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AT&amp;T TV Now XtraMovies Extra Pack</v>
      </c>
      <c r="I89" s="176">
        <f ca="1">COUNTIF(OFFSET(Data!$A$1,0,MATCH(A89,Data!$1:$1,0)-1,1000,1),B89)</f>
        <v>1</v>
      </c>
      <c r="K89" s="26" t="str">
        <f t="shared" si="5"/>
        <v>AT&amp;T TV Now Xtra/Movies Extra Pack</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16384" ht="13.3" thickBot="1" x14ac:dyDescent="0.4">
      <c r="A90" s="71" t="s">
        <v>719</v>
      </c>
      <c r="B90" s="72" t="s">
        <v>157</v>
      </c>
      <c r="C90" s="108">
        <v>40</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AT&amp;T TV Now XtraNBA League Pass</v>
      </c>
      <c r="I90" s="176">
        <f ca="1">COUNTIF(OFFSET(Data!$A$1,0,MATCH(A90,Data!$1:$1,0)-1,1000,1),B90)</f>
        <v>1</v>
      </c>
      <c r="K90" s="26" t="str">
        <f t="shared" ref="K90" si="25">A90&amp;"/"&amp;B90</f>
        <v>AT&amp;T TV Now Xtra/NBA League Pass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16384" ht="13.3" thickBot="1" x14ac:dyDescent="0.4">
      <c r="A91" s="71" t="s">
        <v>719</v>
      </c>
      <c r="B91" s="72" t="s">
        <v>66</v>
      </c>
      <c r="C91" s="108">
        <v>11</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AT&amp;T TV Now XtraShowtime</v>
      </c>
      <c r="I91" s="176">
        <f ca="1">COUNTIF(OFFSET(Data!$A$1,0,MATCH(A91,Data!$1:$1,0)-1,1000,1),B91)</f>
        <v>1</v>
      </c>
      <c r="K91" s="26" t="str">
        <f t="shared" si="5"/>
        <v>AT&amp;T TV Now Xtra/Showtime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16384" ht="13.3" thickBot="1" x14ac:dyDescent="0.4">
      <c r="A92" s="71" t="s">
        <v>719</v>
      </c>
      <c r="B92" s="72" t="s">
        <v>67</v>
      </c>
      <c r="C92" s="108">
        <v>11</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AT&amp;T TV Now XtraStarz</v>
      </c>
      <c r="I92" s="176">
        <f ca="1">COUNTIF(OFFSET(Data!$A$1,0,MATCH(A92,Data!$1:$1,0)-1,1000,1),B92)</f>
        <v>1</v>
      </c>
      <c r="K92" s="26" t="str">
        <f t="shared" si="5"/>
        <v>AT&amp;T TV Now Xtra/Starz</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16384" ht="13.3" thickBot="1" x14ac:dyDescent="0.4">
      <c r="A93" s="71" t="s">
        <v>827</v>
      </c>
      <c r="B93" s="72" t="s">
        <v>848</v>
      </c>
      <c r="C93" s="108">
        <v>2</v>
      </c>
      <c r="D93" s="126"/>
      <c r="E93" s="124">
        <f ca="1">COUNTIFS(Data!$D$1:$D$1000,1,OFFSET(Data!$A$1,0,MATCH($A93,Data!$1:$1,0)-1,1000,1),B93)</f>
        <v>1</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f t="shared" ca="1" si="2"/>
        <v>2</v>
      </c>
      <c r="H93" s="28" t="str">
        <f t="shared" si="3"/>
        <v>Frndly TVClassic</v>
      </c>
      <c r="I93" s="176">
        <f ca="1">COUNTIF(OFFSET(Data!$A$1,0,MATCH(A93,Data!$1:$1,0)-1,1000,1),B93)</f>
        <v>2</v>
      </c>
      <c r="K93" s="26" t="str">
        <f t="shared" si="5"/>
        <v>Frndly TV/Classic</v>
      </c>
      <c r="L93" s="39" t="str">
        <f t="array" aca="1" ref="L93" ca="1">_xlfn.TEXTJOIN(", ",TRUE,IF((Data!$D$1:$D$1000=1)*(OFFSET(Data!$A$1,0,MATCH($A93,Data!$1:$1,0)-1,1000,1)=$B93),Data!$A$1:$A$1000,""))</f>
        <v>[DVR]</v>
      </c>
      <c r="M93" s="39"/>
      <c r="N93" s="39"/>
      <c r="O93" s="39"/>
      <c r="P93" s="39"/>
      <c r="Q93" s="39"/>
      <c r="R93" s="39"/>
      <c r="S93" s="39"/>
      <c r="T93" s="39"/>
      <c r="U93" s="39"/>
      <c r="V93" s="39"/>
      <c r="W93" s="39"/>
      <c r="X93" s="39"/>
      <c r="Y93" s="39"/>
      <c r="Z93" s="39"/>
      <c r="AA93" s="39"/>
      <c r="AB93" s="39"/>
      <c r="AC93" s="39"/>
      <c r="AD93" s="39"/>
      <c r="AE93" s="39"/>
    </row>
    <row r="94" spans="1:16384" ht="13.3" thickBot="1" x14ac:dyDescent="0.4">
      <c r="A94" s="71" t="s">
        <v>827</v>
      </c>
      <c r="B94" s="72" t="s">
        <v>234</v>
      </c>
      <c r="C94" s="108">
        <v>4</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
        <v/>
      </c>
      <c r="H94" s="28" t="str">
        <f t="shared" si="3"/>
        <v>Frndly TVPremium</v>
      </c>
      <c r="I94" s="176">
        <f ca="1">COUNTIF(OFFSET(Data!$A$1,0,MATCH(A94,Data!$1:$1,0)-1,1000,1),B94)</f>
        <v>1</v>
      </c>
      <c r="K94" s="26" t="str">
        <f t="shared" si="5"/>
        <v>Frndly TV/Premium</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16384" ht="13.3" thickBot="1" x14ac:dyDescent="0.4">
      <c r="A95" s="71" t="s">
        <v>295</v>
      </c>
      <c r="B95" s="72" t="s">
        <v>883</v>
      </c>
      <c r="C95" s="108">
        <v>5</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
        <v/>
      </c>
      <c r="H95" s="28" t="str">
        <f t="shared" si="3"/>
        <v>FUBO TVAdventure Plus</v>
      </c>
      <c r="I95" s="176">
        <f ca="1">COUNTIF(OFFSET(Data!$A$1,0,MATCH(A95,Data!$1:$1,0)-1,1000,1),B95)</f>
        <v>6</v>
      </c>
      <c r="K95" s="26" t="str">
        <f t="shared" si="5"/>
        <v>FUBO TV/Adventure Plus</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16384" ht="13.3" thickBot="1" x14ac:dyDescent="0.4">
      <c r="A96" s="71" t="s">
        <v>295</v>
      </c>
      <c r="B96" s="72" t="s">
        <v>155</v>
      </c>
      <c r="C96" s="108">
        <v>5</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2"/>
        <v/>
      </c>
      <c r="H96" s="28" t="str">
        <f t="shared" si="3"/>
        <v>FUBO TVAMC Premiere</v>
      </c>
      <c r="I96" s="176">
        <f ca="1">COUNTIF(OFFSET(Data!$A$1,0,MATCH(A96,Data!$1:$1,0)-1,1000,1),B96)</f>
        <v>1</v>
      </c>
      <c r="K96" s="26" t="str">
        <f t="shared" si="5"/>
        <v>FUBO TV/AMC Premiere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295</v>
      </c>
      <c r="B97" s="181" t="s">
        <v>809</v>
      </c>
      <c r="C97" s="108">
        <v>10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
        <v/>
      </c>
      <c r="H97" s="28" t="str">
        <f t="shared" si="3"/>
        <v>FUBO TVCloud DVR Plus</v>
      </c>
      <c r="I97" s="176">
        <f ca="1">COUNTIF(OFFSET(Data!$A$1,0,MATCH(A97,Data!$1:$1,0)-1,1000,1),B97)</f>
        <v>1</v>
      </c>
      <c r="K97" s="26" t="str">
        <f t="shared" si="5"/>
        <v>FUBO TV/Cloud DVR Plus</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295</v>
      </c>
      <c r="B98" s="72" t="s">
        <v>887</v>
      </c>
      <c r="C98" s="108">
        <v>5</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ref="G98:G163" ca="1" si="26">IF(E98=0,"",C98/E98)</f>
        <v/>
      </c>
      <c r="H98" s="28" t="str">
        <f t="shared" ref="H98:H163" si="27">A98&amp;B98&amp;D98</f>
        <v>FUBO TVEntretenimiento Plus</v>
      </c>
      <c r="I98" s="176">
        <f ca="1">COUNTIF(OFFSET(Data!$A$1,0,MATCH(A98,Data!$1:$1,0)-1,1000,1),B98)</f>
        <v>9</v>
      </c>
      <c r="K98" s="26" t="str">
        <f t="shared" si="5"/>
        <v>FUBO TV/Entretenimiento Plus</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295</v>
      </c>
      <c r="B99" s="181" t="s">
        <v>810</v>
      </c>
      <c r="C99" s="108">
        <v>6</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26"/>
        <v/>
      </c>
      <c r="H99" s="28" t="str">
        <f t="shared" si="27"/>
        <v>FUBO TVFamily Share</v>
      </c>
      <c r="I99" s="176">
        <f ca="1">COUNTIF(OFFSET(Data!$A$1,0,MATCH(A99,Data!$1:$1,0)-1,1000,1),B99)</f>
        <v>2</v>
      </c>
      <c r="K99" s="26" t="str">
        <f t="shared" si="5"/>
        <v>FUBO TV/Family Share</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295</v>
      </c>
      <c r="B100" s="72" t="s">
        <v>881</v>
      </c>
      <c r="C100" s="108">
        <v>12</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6"/>
        <v/>
      </c>
      <c r="H100" s="28" t="str">
        <f t="shared" si="27"/>
        <v>FUBO TVfubo Cycling</v>
      </c>
      <c r="I100" s="176">
        <f ca="1">COUNTIF(OFFSET(Data!$A$1,0,MATCH(A100,Data!$1:$1,0)-1,1000,1),B100)</f>
        <v>3</v>
      </c>
      <c r="K100" s="26" t="str">
        <f t="shared" ref="K100:K167" si="28">A100&amp;"/"&amp;B100</f>
        <v>FUBO TV/fubo Cycling</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295</v>
      </c>
      <c r="B101" s="72" t="s">
        <v>772</v>
      </c>
      <c r="C101" s="108">
        <v>6</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26"/>
        <v/>
      </c>
      <c r="H101" s="28" t="str">
        <f t="shared" si="27"/>
        <v>FUBO TVFubo Extra</v>
      </c>
      <c r="I101" s="176">
        <f ca="1">COUNTIF(OFFSET(Data!$A$1,0,MATCH(A101,Data!$1:$1,0)-1,1000,1),B101)</f>
        <v>45</v>
      </c>
      <c r="K101" s="26" t="str">
        <f t="shared" si="28"/>
        <v>FUBO TV/Fubo Extra</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295</v>
      </c>
      <c r="B102" s="72" t="s">
        <v>949</v>
      </c>
      <c r="C102" s="108">
        <v>30</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6"/>
        <v/>
      </c>
      <c r="H102" s="28" t="str">
        <f t="shared" si="27"/>
        <v>FUBO TVFubo Latino</v>
      </c>
      <c r="I102" s="176">
        <f ca="1">COUNTIF(OFFSET(Data!$A$1,0,MATCH(A102,Data!$1:$1,0)-1,1000,1),B102)</f>
        <v>11</v>
      </c>
      <c r="K102" s="26" t="str">
        <f t="shared" si="28"/>
        <v>FUBO TV/Fubo Latino</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295</v>
      </c>
      <c r="B103" s="72" t="s">
        <v>882</v>
      </c>
      <c r="C103" s="108">
        <v>7</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6"/>
        <v/>
      </c>
      <c r="H103" s="28" t="str">
        <f t="shared" si="27"/>
        <v>FUBO TVInternational Sports Plus</v>
      </c>
      <c r="I103" s="176">
        <f ca="1">COUNTIF(OFFSET(Data!$A$1,0,MATCH(A103,Data!$1:$1,0)-1,1000,1),B103)</f>
        <v>0</v>
      </c>
      <c r="K103" s="26" t="str">
        <f t="shared" si="28"/>
        <v>FUBO TV/International Sports Plus</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295</v>
      </c>
      <c r="B104" s="72" t="s">
        <v>884</v>
      </c>
      <c r="C104" s="108">
        <v>20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6"/>
        <v/>
      </c>
      <c r="H104" s="28" t="str">
        <f t="shared" si="27"/>
        <v>FUBO TVLatino Plus</v>
      </c>
      <c r="I104" s="176">
        <f ca="1">COUNTIF(OFFSET(Data!$A$1,0,MATCH(A104,Data!$1:$1,0)-1,1000,1),B104)</f>
        <v>2</v>
      </c>
      <c r="K104" s="26" t="str">
        <f t="shared" si="28"/>
        <v>FUBO TV/Latino Plus</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295</v>
      </c>
      <c r="B105" s="72" t="s">
        <v>886</v>
      </c>
      <c r="C105" s="108">
        <v>15</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6"/>
        <v/>
      </c>
      <c r="H105" s="28" t="str">
        <f t="shared" si="27"/>
        <v>FUBO TVPortuguese Plus</v>
      </c>
      <c r="I105" s="176">
        <f ca="1">COUNTIF(OFFSET(Data!$A$1,0,MATCH(A105,Data!$1:$1,0)-1,1000,1),B105)</f>
        <v>2</v>
      </c>
      <c r="K105" s="26" t="str">
        <f t="shared" ref="K105" si="29">A105&amp;"/"&amp;B105</f>
        <v>FUBO TV/Portuguese Plus</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295</v>
      </c>
      <c r="B106" s="72" t="s">
        <v>885</v>
      </c>
      <c r="C106" s="108">
        <v>8</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6"/>
        <v/>
      </c>
      <c r="H106" s="28" t="str">
        <f t="shared" si="27"/>
        <v>FUBO TVRAI Italia</v>
      </c>
      <c r="I106" s="176">
        <f ca="1">COUNTIF(OFFSET(Data!$A$1,0,MATCH(A106,Data!$1:$1,0)-1,1000,1),B106)</f>
        <v>1</v>
      </c>
      <c r="K106" s="26" t="str">
        <f t="shared" si="28"/>
        <v>FUBO TV/RAI Italia</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295</v>
      </c>
      <c r="B107" s="72" t="s">
        <v>726</v>
      </c>
      <c r="C107" s="108">
        <v>11</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6"/>
        <v/>
      </c>
      <c r="H107" s="28" t="str">
        <f t="shared" si="27"/>
        <v>FUBO TVSHOWTIME®</v>
      </c>
      <c r="I107" s="176">
        <f ca="1">COUNTIF(OFFSET(Data!$A$1,0,MATCH(A107,Data!$1:$1,0)-1,1000,1),B107)</f>
        <v>9</v>
      </c>
      <c r="K107" s="26" t="str">
        <f t="shared" si="28"/>
        <v>FUBO TV/SHOWTIME®</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295</v>
      </c>
      <c r="B108" s="72" t="s">
        <v>880</v>
      </c>
      <c r="C108" s="108">
        <v>11</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6"/>
        <v/>
      </c>
      <c r="H108" s="28" t="str">
        <f t="shared" si="27"/>
        <v>FUBO TVSports Plus with NFL RedZone</v>
      </c>
      <c r="I108" s="176">
        <f ca="1">COUNTIF(OFFSET(Data!$A$1,0,MATCH(A108,Data!$1:$1,0)-1,1000,1),B108)</f>
        <v>15</v>
      </c>
      <c r="K108" s="26" t="str">
        <f t="shared" si="28"/>
        <v>FUBO TV/Sports Plus with NFL RedZone</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295</v>
      </c>
      <c r="B109" s="72" t="s">
        <v>939</v>
      </c>
      <c r="C109" s="108">
        <v>10</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ref="G109" ca="1" si="30">IF(E109=0,"",C109/E109)</f>
        <v/>
      </c>
      <c r="H109" s="28" t="str">
        <f t="shared" ref="H109" si="31">A109&amp;B109&amp;D109</f>
        <v>FUBO TVTV5Monde</v>
      </c>
      <c r="I109" s="176">
        <f ca="1">COUNTIF(OFFSET(Data!$A$1,0,MATCH(A109,Data!$1:$1,0)-1,1000,1),B109)</f>
        <v>1</v>
      </c>
      <c r="K109" s="26" t="str">
        <f t="shared" ref="K109" si="32">A109&amp;"/"&amp;B109</f>
        <v>FUBO TV/TV5Monde</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164</v>
      </c>
      <c r="B110" s="72" t="s">
        <v>17</v>
      </c>
      <c r="C110" s="108">
        <v>10</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6"/>
        <v/>
      </c>
      <c r="H110" s="28" t="str">
        <f t="shared" si="27"/>
        <v>Hulu with Live TVCinemax</v>
      </c>
      <c r="I110" s="176">
        <f ca="1">COUNTIF(OFFSET(Data!$A$1,0,MATCH(A110,Data!$1:$1,0)-1,1000,1),B110)</f>
        <v>1</v>
      </c>
      <c r="K110" s="26" t="str">
        <f t="shared" si="28"/>
        <v>Hulu with Live TV/Cinemax</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164</v>
      </c>
      <c r="B111" s="181" t="s">
        <v>820</v>
      </c>
      <c r="C111" s="108">
        <v>10</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26"/>
        <v/>
      </c>
      <c r="H111" s="28" t="str">
        <f t="shared" si="27"/>
        <v>Hulu with Live TVEnhanced Cloud DVR</v>
      </c>
      <c r="I111" s="176">
        <f ca="1">COUNTIF(OFFSET(Data!$A$1,0,MATCH(A111,Data!$1:$1,0)-1,1000,1),B111)</f>
        <v>1</v>
      </c>
      <c r="K111" s="26" t="str">
        <f t="shared" si="28"/>
        <v>Hulu with Live TV/Enhanced Cloud DVR</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164</v>
      </c>
      <c r="B112" s="72" t="s">
        <v>269</v>
      </c>
      <c r="C112" s="108">
        <v>8</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6"/>
        <v/>
      </c>
      <c r="H112" s="28" t="str">
        <f t="shared" si="27"/>
        <v>Hulu with Live TVEntertainment</v>
      </c>
      <c r="I112" s="176">
        <f ca="1">COUNTIF(OFFSET(Data!$A$1,0,MATCH(A112,Data!$1:$1,0)-1,1000,1),B112)</f>
        <v>10</v>
      </c>
      <c r="K112" s="26" t="str">
        <f t="shared" si="28"/>
        <v>Hulu with Live TV/Entertainment</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164</v>
      </c>
      <c r="B113" s="72" t="s">
        <v>271</v>
      </c>
      <c r="C113" s="108">
        <v>5</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6"/>
        <v/>
      </c>
      <c r="H113" s="28" t="str">
        <f t="shared" si="27"/>
        <v>Hulu with Live TVEspanol</v>
      </c>
      <c r="I113" s="176">
        <f ca="1">COUNTIF(OFFSET(Data!$A$1,0,MATCH(A113,Data!$1:$1,0)-1,1000,1),B113)</f>
        <v>6</v>
      </c>
      <c r="K113" s="26" t="str">
        <f t="shared" si="28"/>
        <v>Hulu with Live TV/Espanol</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164</v>
      </c>
      <c r="B114" s="72" t="s">
        <v>936</v>
      </c>
      <c r="C114" s="108">
        <v>15</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6"/>
        <v/>
      </c>
      <c r="H114" s="28" t="str">
        <f t="shared" si="27"/>
        <v>Hulu with Live TVHBO Max</v>
      </c>
      <c r="I114" s="176">
        <f ca="1">COUNTIF(OFFSET(Data!$A$1,0,MATCH(A114,Data!$1:$1,0)-1,1000,1),B114)</f>
        <v>1</v>
      </c>
      <c r="K114" s="26" t="str">
        <f t="shared" si="28"/>
        <v>Hulu with Live TV/HBO Max</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164</v>
      </c>
      <c r="B115" s="181" t="s">
        <v>877</v>
      </c>
      <c r="C115" s="108">
        <v>6</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6"/>
        <v/>
      </c>
      <c r="H115" s="28" t="str">
        <f t="shared" si="27"/>
        <v>Hulu with Live TVNo Ads</v>
      </c>
      <c r="I115" s="176">
        <f ca="1">COUNTIF(OFFSET(Data!$A$1,0,MATCH(A115,Data!$1:$1,0)-1,1000,1),B115)</f>
        <v>1</v>
      </c>
      <c r="K115" s="26" t="str">
        <f t="shared" si="28"/>
        <v>Hulu with Live TV/No Ads</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164</v>
      </c>
      <c r="B116" s="72" t="s">
        <v>66</v>
      </c>
      <c r="C116" s="108">
        <v>11</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6"/>
        <v/>
      </c>
      <c r="H116" s="28" t="str">
        <f t="shared" si="27"/>
        <v>Hulu with Live TVShowtime</v>
      </c>
      <c r="I116" s="176">
        <f ca="1">COUNTIF(OFFSET(Data!$A$1,0,MATCH(A116,Data!$1:$1,0)-1,1000,1),B116)</f>
        <v>1</v>
      </c>
      <c r="K116" s="26" t="str">
        <f t="shared" si="28"/>
        <v>Hulu with Live TV/Showtime</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164</v>
      </c>
      <c r="B117" s="72" t="s">
        <v>67</v>
      </c>
      <c r="C117" s="108">
        <v>9</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6"/>
        <v/>
      </c>
      <c r="H117" s="28" t="str">
        <f t="shared" si="27"/>
        <v>Hulu with Live TVStarz</v>
      </c>
      <c r="I117" s="176">
        <f ca="1">COUNTIF(OFFSET(Data!$A$1,0,MATCH(A117,Data!$1:$1,0)-1,1000,1),B117)</f>
        <v>1</v>
      </c>
      <c r="K117" s="26" t="str">
        <f t="shared" si="28"/>
        <v>Hulu with Live TV/Starz</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164</v>
      </c>
      <c r="B118" s="181" t="s">
        <v>819</v>
      </c>
      <c r="C118" s="108">
        <v>10</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6"/>
        <v/>
      </c>
      <c r="H118" s="28" t="str">
        <f t="shared" si="27"/>
        <v>Hulu with Live TVUnlimited Screens</v>
      </c>
      <c r="I118" s="176">
        <f ca="1">COUNTIF(OFFSET(Data!$A$1,0,MATCH(A118,Data!$1:$1,0)-1,1000,1),B118)</f>
        <v>1</v>
      </c>
      <c r="K118" s="26" t="str">
        <f t="shared" si="28"/>
        <v>Hulu with Live TV/Unlimited Screens</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609</v>
      </c>
      <c r="B119" s="72" t="s">
        <v>234</v>
      </c>
      <c r="C119" s="108">
        <v>5</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6"/>
        <v/>
      </c>
      <c r="H119" s="28" t="str">
        <f t="shared" si="27"/>
        <v>KlowdTVPremium</v>
      </c>
      <c r="I119" s="176">
        <f ca="1">COUNTIF(OFFSET(Data!$A$1,0,MATCH(A119,Data!$1:$1,0)-1,1000,1),B119)</f>
        <v>29</v>
      </c>
      <c r="K119" s="26" t="str">
        <f t="shared" si="28"/>
        <v>KlowdTV/Premium</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725</v>
      </c>
      <c r="B120" s="181" t="s">
        <v>701</v>
      </c>
      <c r="C120" s="108">
        <v>10</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6"/>
        <v/>
      </c>
      <c r="H120" s="28" t="str">
        <f t="shared" si="27"/>
        <v>Orange + Blue4 for $10 Deal</v>
      </c>
      <c r="I120" s="176">
        <f ca="1">COUNTIF(OFFSET(Data!$A$1,0,MATCH(A120,Data!$1:$1,0)-1,1000,1),B120)</f>
        <v>1</v>
      </c>
      <c r="K120" s="26" t="str">
        <f t="shared" si="28"/>
        <v>Orange + Blue/4 for $10 Deal</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725</v>
      </c>
      <c r="B121" s="72" t="s">
        <v>761</v>
      </c>
      <c r="C121" s="108">
        <v>10</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6"/>
        <v/>
      </c>
      <c r="H121" s="28" t="str">
        <f t="shared" si="27"/>
        <v>Orange + BlueBest of Spanish</v>
      </c>
      <c r="I121" s="176">
        <f ca="1">COUNTIF(OFFSET(Data!$A$1,0,MATCH(A121,Data!$1:$1,0)-1,1000,1),B121)</f>
        <v>23</v>
      </c>
      <c r="K121" s="26" t="str">
        <f t="shared" si="28"/>
        <v>Orange + Blue/Best of Spanish</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725</v>
      </c>
      <c r="B122" s="72" t="s">
        <v>767</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6"/>
        <v/>
      </c>
      <c r="H122" s="28" t="str">
        <f t="shared" si="27"/>
        <v>Orange + BlueCaribe Extra</v>
      </c>
      <c r="I122" s="176">
        <f ca="1">COUNTIF(OFFSET(Data!$A$1,0,MATCH(A122,Data!$1:$1,0)-1,1000,1),B122)</f>
        <v>7</v>
      </c>
      <c r="K122" s="26" t="str">
        <f t="shared" si="28"/>
        <v>Orange + Blue/Caribe Extra</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725</v>
      </c>
      <c r="B123" s="72" t="s">
        <v>768</v>
      </c>
      <c r="C123" s="108">
        <v>5</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6"/>
        <v/>
      </c>
      <c r="H123" s="28" t="str">
        <f t="shared" si="27"/>
        <v>Orange + BlueCentroamérica Extra</v>
      </c>
      <c r="I123" s="176">
        <f ca="1">COUNTIF(OFFSET(Data!$A$1,0,MATCH(A123,Data!$1:$1,0)-1,1000,1),B123)</f>
        <v>3</v>
      </c>
      <c r="K123" s="26" t="str">
        <f t="shared" si="28"/>
        <v>Orange + Blue/Centroamérica Extra</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725</v>
      </c>
      <c r="B124" s="72" t="s">
        <v>482</v>
      </c>
      <c r="C124" s="108">
        <v>5</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6"/>
        <v/>
      </c>
      <c r="H124" s="28" t="str">
        <f t="shared" si="27"/>
        <v>Orange + BlueCineFest</v>
      </c>
      <c r="I124" s="176">
        <f ca="1">COUNTIF(OFFSET(Data!$A$1,0,MATCH(A124,Data!$1:$1,0)-1,1000,1),B124)</f>
        <v>1</v>
      </c>
      <c r="K124" s="26" t="str">
        <f t="shared" si="28"/>
        <v>Orange + Blue/CineFest</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725</v>
      </c>
      <c r="B125" s="72" t="s">
        <v>207</v>
      </c>
      <c r="C125" s="108">
        <v>3</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6"/>
        <v/>
      </c>
      <c r="H125" s="28" t="str">
        <f t="shared" si="27"/>
        <v>Orange + BlueCinemoi</v>
      </c>
      <c r="I125" s="176">
        <f ca="1">COUNTIF(OFFSET(Data!$A$1,0,MATCH(A125,Data!$1:$1,0)-1,1000,1),B125)</f>
        <v>1</v>
      </c>
      <c r="K125" s="26" t="str">
        <f t="shared" si="28"/>
        <v>Orange + Blue/Cinemoi</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725</v>
      </c>
      <c r="B126" s="181" t="s">
        <v>814</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6"/>
        <v/>
      </c>
      <c r="H126" s="28" t="str">
        <f t="shared" si="27"/>
        <v>Orange + BlueCloud DVR</v>
      </c>
      <c r="I126" s="176">
        <f ca="1">COUNTIF(OFFSET(Data!$A$1,0,MATCH(A126,Data!$1:$1,0)-1,1000,1),B126)</f>
        <v>1</v>
      </c>
      <c r="K126" s="26" t="str">
        <f t="shared" si="28"/>
        <v>Orange + Blue/Cloud DVR</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725</v>
      </c>
      <c r="B127" s="72" t="s">
        <v>483</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6"/>
        <v/>
      </c>
      <c r="H127" s="28" t="str">
        <f t="shared" si="27"/>
        <v>Orange + BlueComedy Dynamics</v>
      </c>
      <c r="I127" s="176">
        <f ca="1">COUNTIF(OFFSET(Data!$A$1,0,MATCH(A127,Data!$1:$1,0)-1,1000,1),B127)</f>
        <v>1</v>
      </c>
      <c r="K127" s="26" t="str">
        <f t="shared" si="28"/>
        <v>Orange + Blue/Comedy Dynamics</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725</v>
      </c>
      <c r="B128" s="72" t="s">
        <v>922</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6"/>
        <v/>
      </c>
      <c r="H128" s="28" t="str">
        <f t="shared" si="27"/>
        <v>Orange + BlueComedy Extras</v>
      </c>
      <c r="I128" s="176">
        <f ca="1">COUNTIF(OFFSET(Data!$A$1,0,MATCH(A128,Data!$1:$1,0)-1,1000,1),B128)</f>
        <v>8</v>
      </c>
      <c r="K128" s="26" t="str">
        <f t="shared" si="28"/>
        <v>Orange + Blue/Comedy Extras</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725</v>
      </c>
      <c r="B129" s="72" t="s">
        <v>484</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6"/>
        <v/>
      </c>
      <c r="H129" s="28" t="str">
        <f t="shared" si="27"/>
        <v>Orange + BlueCONtv</v>
      </c>
      <c r="I129" s="176">
        <f ca="1">COUNTIF(OFFSET(Data!$A$1,0,MATCH(A129,Data!$1:$1,0)-1,1000,1),B129)</f>
        <v>1</v>
      </c>
      <c r="K129" s="26" t="str">
        <f t="shared" si="28"/>
        <v>Orange + Blue/CONtv</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725</v>
      </c>
      <c r="B130" s="72" t="s">
        <v>485</v>
      </c>
      <c r="C130" s="108">
        <v>3</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6"/>
        <v/>
      </c>
      <c r="H130" s="28" t="str">
        <f t="shared" si="27"/>
        <v>Orange + BlueCuriosityStream</v>
      </c>
      <c r="I130" s="176">
        <f ca="1">COUNTIF(OFFSET(Data!$A$1,0,MATCH(A130,Data!$1:$1,0)-1,1000,1),B130)</f>
        <v>1</v>
      </c>
      <c r="K130" s="26" t="str">
        <f t="shared" si="28"/>
        <v>Orange + Blue/CuriosityStream</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725</v>
      </c>
      <c r="B131" s="72" t="s">
        <v>486</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6"/>
        <v/>
      </c>
      <c r="H131" s="28" t="str">
        <f t="shared" si="27"/>
        <v>Orange + BlueDocurama</v>
      </c>
      <c r="I131" s="176">
        <f ca="1">COUNTIF(OFFSET(Data!$A$1,0,MATCH(A131,Data!$1:$1,0)-1,1000,1),B131)</f>
        <v>1</v>
      </c>
      <c r="K131" s="26" t="str">
        <f t="shared" si="28"/>
        <v>Orange + Blue/Docurama</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725</v>
      </c>
      <c r="B132" s="72" t="s">
        <v>487</v>
      </c>
      <c r="C132" s="108">
        <v>5</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6"/>
        <v/>
      </c>
      <c r="H132" s="28" t="str">
        <f t="shared" si="27"/>
        <v>Orange + BlueDOGTV</v>
      </c>
      <c r="I132" s="176">
        <f ca="1">COUNTIF(OFFSET(Data!$A$1,0,MATCH(A132,Data!$1:$1,0)-1,1000,1),B132)</f>
        <v>1</v>
      </c>
      <c r="K132" s="26" t="str">
        <f t="shared" si="28"/>
        <v>Orange + Blue/DOGTV</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725</v>
      </c>
      <c r="B133" s="72" t="s">
        <v>488</v>
      </c>
      <c r="C133" s="108">
        <v>5</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6"/>
        <v/>
      </c>
      <c r="H133" s="28" t="str">
        <f t="shared" si="27"/>
        <v>Orange + BlueDove Channel</v>
      </c>
      <c r="I133" s="176">
        <f ca="1">COUNTIF(OFFSET(Data!$A$1,0,MATCH(A133,Data!$1:$1,0)-1,1000,1),B133)</f>
        <v>1</v>
      </c>
      <c r="K133" s="26" t="str">
        <f t="shared" si="28"/>
        <v>Orange + Blue/Dove Channel</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725</v>
      </c>
      <c r="B134" s="72" t="s">
        <v>708</v>
      </c>
      <c r="C134" s="108">
        <v>3</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6"/>
        <v/>
      </c>
      <c r="H134" s="28" t="str">
        <f t="shared" si="27"/>
        <v>Orange + BlueDOX</v>
      </c>
      <c r="I134" s="176">
        <f ca="1">COUNTIF(OFFSET(Data!$A$1,0,MATCH(A134,Data!$1:$1,0)-1,1000,1),B134)</f>
        <v>1</v>
      </c>
      <c r="K134" s="26" t="str">
        <f t="shared" si="28"/>
        <v>Orange + Blue/DOX</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725</v>
      </c>
      <c r="B135" s="72" t="s">
        <v>825</v>
      </c>
      <c r="C135" s="108">
        <v>6</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6"/>
        <v/>
      </c>
      <c r="H135" s="28" t="str">
        <f t="shared" si="27"/>
        <v>Orange + BlueEchoboom Sports</v>
      </c>
      <c r="I135" s="176">
        <f ca="1">COUNTIF(OFFSET(Data!$A$1,0,MATCH(A135,Data!$1:$1,0)-1,1000,1),B135)</f>
        <v>1</v>
      </c>
      <c r="K135" s="26" t="str">
        <f t="shared" si="28"/>
        <v>Orange + Blue/Echoboom Sports</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725</v>
      </c>
      <c r="B136" s="72" t="s">
        <v>32</v>
      </c>
      <c r="C136" s="108">
        <v>5</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6"/>
        <v/>
      </c>
      <c r="H136" s="28" t="str">
        <f t="shared" si="27"/>
        <v>Orange + BlueEPIX</v>
      </c>
      <c r="I136" s="176">
        <f ca="1">COUNTIF(OFFSET(Data!$A$1,0,MATCH(A136,Data!$1:$1,0)-1,1000,1),B136)</f>
        <v>3</v>
      </c>
      <c r="K136" s="26" t="str">
        <f t="shared" si="28"/>
        <v>Orange + Blue/EPIX</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725</v>
      </c>
      <c r="B137" s="72" t="s">
        <v>769</v>
      </c>
      <c r="C137" s="108">
        <v>5</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6"/>
        <v/>
      </c>
      <c r="H137" s="28" t="str">
        <f t="shared" si="27"/>
        <v>Orange + BlueEspaña Extra</v>
      </c>
      <c r="I137" s="176">
        <f ca="1">COUNTIF(OFFSET(Data!$A$1,0,MATCH(A137,Data!$1:$1,0)-1,1000,1),B137)</f>
        <v>3</v>
      </c>
      <c r="K137" s="26" t="str">
        <f t="shared" si="28"/>
        <v>Orange + Blue/España Extra</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725</v>
      </c>
      <c r="B138" s="72" t="s">
        <v>696</v>
      </c>
      <c r="C138" s="108">
        <v>3</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6"/>
        <v/>
      </c>
      <c r="H138" s="28" t="str">
        <f t="shared" si="27"/>
        <v>Orange + BlueFlixLatino</v>
      </c>
      <c r="I138" s="176">
        <f ca="1">COUNTIF(OFFSET(Data!$A$1,0,MATCH(A138,Data!$1:$1,0)-1,1000,1),B138)</f>
        <v>1</v>
      </c>
      <c r="K138" s="26" t="str">
        <f t="shared" si="28"/>
        <v>Orange + Blue/FlixLatino</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725</v>
      </c>
      <c r="B139" s="72" t="s">
        <v>695</v>
      </c>
      <c r="C139" s="108">
        <v>4</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6"/>
        <v/>
      </c>
      <c r="H139" s="28" t="str">
        <f t="shared" si="27"/>
        <v>Orange + BlueGenius Brands Network</v>
      </c>
      <c r="I139" s="176">
        <f ca="1">COUNTIF(OFFSET(Data!$A$1,0,MATCH(A139,Data!$1:$1,0)-1,1000,1),B139)</f>
        <v>0</v>
      </c>
      <c r="K139" s="26" t="str">
        <f t="shared" si="28"/>
        <v>Orange + Blue/Genius Brands Network</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725</v>
      </c>
      <c r="B140" s="72" t="s">
        <v>489</v>
      </c>
      <c r="C140" s="108">
        <v>7</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6"/>
        <v/>
      </c>
      <c r="H140" s="28" t="str">
        <f t="shared" si="27"/>
        <v>Orange + BlueGrokker</v>
      </c>
      <c r="I140" s="176">
        <f ca="1">COUNTIF(OFFSET(Data!$A$1,0,MATCH(A140,Data!$1:$1,0)-1,1000,1),B140)</f>
        <v>1</v>
      </c>
      <c r="K140" s="26" t="str">
        <f t="shared" si="28"/>
        <v>Orange + Blue/Grokker</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725</v>
      </c>
      <c r="B141" s="72" t="s">
        <v>681</v>
      </c>
      <c r="C141" s="108">
        <v>6</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6"/>
        <v/>
      </c>
      <c r="H141" s="28" t="str">
        <f t="shared" si="27"/>
        <v>Orange + BlueHallmark Movies Now</v>
      </c>
      <c r="I141" s="176">
        <f ca="1">COUNTIF(OFFSET(Data!$A$1,0,MATCH(A141,Data!$1:$1,0)-1,1000,1),B141)</f>
        <v>1</v>
      </c>
      <c r="K141" s="26" t="str">
        <f t="shared" si="28"/>
        <v>Orange + Blue/Hallmark Movies Now</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725</v>
      </c>
      <c r="B142" s="72" t="s">
        <v>919</v>
      </c>
      <c r="C142" s="108">
        <v>5</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6"/>
        <v/>
      </c>
      <c r="H142" s="28" t="str">
        <f t="shared" si="27"/>
        <v>Orange + BlueHeartland Extras</v>
      </c>
      <c r="I142" s="176">
        <f ca="1">COUNTIF(OFFSET(Data!$A$1,0,MATCH(A142,Data!$1:$1,0)-1,1000,1),B142)</f>
        <v>12</v>
      </c>
      <c r="K142" s="26" t="str">
        <f t="shared" si="28"/>
        <v>Orange + Blue/Heartland Extras</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725</v>
      </c>
      <c r="B143" s="72" t="s">
        <v>490</v>
      </c>
      <c r="C143" s="108">
        <v>8</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6"/>
        <v/>
      </c>
      <c r="H143" s="28" t="str">
        <f t="shared" si="27"/>
        <v>Orange + BlueHere TV</v>
      </c>
      <c r="I143" s="176">
        <f ca="1">COUNTIF(OFFSET(Data!$A$1,0,MATCH(A143,Data!$1:$1,0)-1,1000,1),B143)</f>
        <v>1</v>
      </c>
      <c r="K143" s="26" t="str">
        <f t="shared" si="28"/>
        <v>Orange + Blue/Here TV</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725</v>
      </c>
      <c r="B144" s="72" t="s">
        <v>723</v>
      </c>
      <c r="C144" s="108">
        <v>3</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6"/>
        <v/>
      </c>
      <c r="H144" s="28" t="str">
        <f t="shared" si="27"/>
        <v>Orange + BlueHi-YAH!</v>
      </c>
      <c r="I144" s="176">
        <f ca="1">COUNTIF(OFFSET(Data!$A$1,0,MATCH(A144,Data!$1:$1,0)-1,1000,1),B144)</f>
        <v>1</v>
      </c>
      <c r="K144" s="26" t="str">
        <f t="shared" si="28"/>
        <v>Orange + Blue/Hi-YAH!</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725</v>
      </c>
      <c r="B145" s="72" t="s">
        <v>480</v>
      </c>
      <c r="C145" s="108">
        <v>5</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6"/>
        <v/>
      </c>
      <c r="H145" s="28" t="str">
        <f t="shared" si="27"/>
        <v>Orange + BlueHollywood Extra</v>
      </c>
      <c r="I145" s="176">
        <f ca="1">COUNTIF(OFFSET(Data!$A$1,0,MATCH(A145,Data!$1:$1,0)-1,1000,1),B145)</f>
        <v>6</v>
      </c>
      <c r="K145" s="26" t="str">
        <f t="shared" si="28"/>
        <v>Orange + Blue/Hollywood Extra</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725</v>
      </c>
      <c r="B146" s="72" t="s">
        <v>491</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6"/>
        <v/>
      </c>
      <c r="H146" s="28" t="str">
        <f t="shared" si="27"/>
        <v>Orange + BlueHopster</v>
      </c>
      <c r="I146" s="176">
        <f ca="1">COUNTIF(OFFSET(Data!$A$1,0,MATCH(A146,Data!$1:$1,0)-1,1000,1),B146)</f>
        <v>1</v>
      </c>
      <c r="K146" s="26" t="str">
        <f t="shared" si="28"/>
        <v>Orange + Blue/Hopster</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725</v>
      </c>
      <c r="B147" s="72" t="s">
        <v>935</v>
      </c>
      <c r="C147" s="108">
        <v>4</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ref="G147" ca="1" si="33">IF(E147=0,"",C147/E147)</f>
        <v/>
      </c>
      <c r="H147" s="28" t="str">
        <f t="shared" ref="H147" si="34">A147&amp;B147&amp;D147</f>
        <v>Orange + BlueKartoon Channel!</v>
      </c>
      <c r="I147" s="176">
        <f ca="1">COUNTIF(OFFSET(Data!$A$1,0,MATCH(A147,Data!$1:$1,0)-1,1000,1),B147)</f>
        <v>1</v>
      </c>
      <c r="K147" s="26" t="str">
        <f t="shared" ref="K147" si="35">A147&amp;"/"&amp;B147</f>
        <v>Orange + Blue/Kartoon Channel!</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725</v>
      </c>
      <c r="B148" s="72" t="s">
        <v>920</v>
      </c>
      <c r="C148" s="108">
        <v>5</v>
      </c>
      <c r="D148" s="126"/>
      <c r="E148" s="124">
        <f ca="1">COUNTIFS(Data!$D$1:$D$1000,1,OFFSET(Data!$A$1,0,MATCH($A148,Data!$1:$1,0)-1,1000,1),B148)</f>
        <v>1</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f t="shared" ca="1" si="26"/>
        <v>5</v>
      </c>
      <c r="H148" s="28" t="str">
        <f t="shared" si="27"/>
        <v>Orange + BlueKids Extras</v>
      </c>
      <c r="I148" s="176">
        <f ca="1">COUNTIF(OFFSET(Data!$A$1,0,MATCH(A148,Data!$1:$1,0)-1,1000,1),B148)</f>
        <v>7</v>
      </c>
      <c r="K148" s="26" t="str">
        <f t="shared" si="28"/>
        <v>Orange + Blue/Kids Extras</v>
      </c>
      <c r="L148" s="39" t="str">
        <f t="array" aca="1" ref="L148" ca="1">_xlfn.TEXTJOIN(", ",TRUE,IF((Data!$D$1:$D$1000=1)*(OFFSET(Data!$A$1,0,MATCH($A148,Data!$1:$1,0)-1,1000,1)=$B148),Data!$A$1:$A$1000,""))</f>
        <v>Boomerang</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725</v>
      </c>
      <c r="B149" s="72" t="s">
        <v>923</v>
      </c>
      <c r="C149" s="108">
        <v>5</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ca="1" si="26"/>
        <v/>
      </c>
      <c r="H149" s="28" t="str">
        <f t="shared" si="27"/>
        <v>Orange + BlueLifestyle Extras</v>
      </c>
      <c r="I149" s="176">
        <f ca="1">COUNTIF(OFFSET(Data!$A$1,0,MATCH(A149,Data!$1:$1,0)-1,1000,1),B149)</f>
        <v>11</v>
      </c>
      <c r="K149" s="26" t="str">
        <f t="shared" si="28"/>
        <v>Orange + Blue/Lifestyle Extras</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725</v>
      </c>
      <c r="B150" s="72" t="s">
        <v>826</v>
      </c>
      <c r="C150" s="108">
        <v>3</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6"/>
        <v/>
      </c>
      <c r="H150" s="28" t="str">
        <f t="shared" si="27"/>
        <v>Orange + BlueLion Mountain TV</v>
      </c>
      <c r="I150" s="176">
        <f ca="1">COUNTIF(OFFSET(Data!$A$1,0,MATCH(A150,Data!$1:$1,0)-1,1000,1),B150)</f>
        <v>1</v>
      </c>
      <c r="K150" s="26" t="str">
        <f t="shared" si="28"/>
        <v>Orange + Blue/Lion Mountain TV</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725</v>
      </c>
      <c r="B151" s="72" t="s">
        <v>705</v>
      </c>
      <c r="C151" s="108">
        <v>5</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6"/>
        <v/>
      </c>
      <c r="H151" s="28" t="str">
        <f t="shared" si="27"/>
        <v>Orange + BlueMagnolia Selects</v>
      </c>
      <c r="I151" s="176">
        <f ca="1">COUNTIF(OFFSET(Data!$A$1,0,MATCH(A151,Data!$1:$1,0)-1,1000,1),B151)</f>
        <v>1</v>
      </c>
      <c r="K151" s="26" t="str">
        <f t="shared" si="28"/>
        <v>Orange + Blue/Magnolia Selects</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725</v>
      </c>
      <c r="B152" s="72" t="s">
        <v>770</v>
      </c>
      <c r="C152" s="108">
        <v>5</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6"/>
        <v/>
      </c>
      <c r="H152" s="28" t="str">
        <f t="shared" si="27"/>
        <v>Orange + BlueMéxico Extra</v>
      </c>
      <c r="I152" s="176">
        <f ca="1">COUNTIF(OFFSET(Data!$A$1,0,MATCH(A152,Data!$1:$1,0)-1,1000,1),B152)</f>
        <v>12</v>
      </c>
      <c r="K152" s="26" t="str">
        <f t="shared" si="28"/>
        <v>Orange + Blue/México Extra</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725</v>
      </c>
      <c r="B153" s="72" t="s">
        <v>706</v>
      </c>
      <c r="C153" s="108">
        <v>3</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6"/>
        <v/>
      </c>
      <c r="H153" s="28" t="str">
        <f t="shared" si="27"/>
        <v>Orange + BlueMonsters &amp; Nightmares</v>
      </c>
      <c r="I153" s="176">
        <f ca="1">COUNTIF(OFFSET(Data!$A$1,0,MATCH(A153,Data!$1:$1,0)-1,1000,1),B153)</f>
        <v>1</v>
      </c>
      <c r="K153" s="26" t="str">
        <f t="shared" si="28"/>
        <v>Orange + Blue/Monsters &amp; Nightmares</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725</v>
      </c>
      <c r="B154" s="72" t="s">
        <v>921</v>
      </c>
      <c r="C154" s="108">
        <v>5</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6"/>
        <v/>
      </c>
      <c r="H154" s="28" t="str">
        <f t="shared" si="27"/>
        <v>Orange + BlueNews Extras</v>
      </c>
      <c r="I154" s="176">
        <f ca="1">COUNTIF(OFFSET(Data!$A$1,0,MATCH(A154,Data!$1:$1,0)-1,1000,1),B154)</f>
        <v>13</v>
      </c>
      <c r="K154" s="26" t="str">
        <f t="shared" si="28"/>
        <v>Orange + Blue/News Extras</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725</v>
      </c>
      <c r="B155" s="72" t="s">
        <v>492</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6"/>
        <v/>
      </c>
      <c r="H155" s="28" t="str">
        <f t="shared" si="27"/>
        <v>Orange + BlueOutside TV Features</v>
      </c>
      <c r="I155" s="176">
        <f ca="1">COUNTIF(OFFSET(Data!$A$1,0,MATCH(A155,Data!$1:$1,0)-1,1000,1),B155)</f>
        <v>1</v>
      </c>
      <c r="K155" s="26" t="str">
        <f t="shared" si="28"/>
        <v>Orange + Blue/Outside TV Features</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725</v>
      </c>
      <c r="B156" s="72" t="s">
        <v>493</v>
      </c>
      <c r="C156" s="108">
        <v>6</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6"/>
        <v/>
      </c>
      <c r="H156" s="28" t="str">
        <f t="shared" si="27"/>
        <v>Orange + BluePantaya</v>
      </c>
      <c r="I156" s="176">
        <f ca="1">COUNTIF(OFFSET(Data!$A$1,0,MATCH(A156,Data!$1:$1,0)-1,1000,1),B156)</f>
        <v>1</v>
      </c>
      <c r="K156" s="26" t="str">
        <f t="shared" si="28"/>
        <v>Orange + Blue/Pantaya</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725</v>
      </c>
      <c r="B157" s="72" t="s">
        <v>66</v>
      </c>
      <c r="C157" s="108">
        <v>10</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6"/>
        <v/>
      </c>
      <c r="H157" s="28" t="str">
        <f t="shared" si="27"/>
        <v>Orange + BlueShowtime</v>
      </c>
      <c r="I157" s="176">
        <f ca="1">COUNTIF(OFFSET(Data!$A$1,0,MATCH(A157,Data!$1:$1,0)-1,1000,1),B157)</f>
        <v>9</v>
      </c>
      <c r="K157" s="26" t="str">
        <f t="shared" si="28"/>
        <v>Orange + Blue/Showtime</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725</v>
      </c>
      <c r="B158" s="72" t="s">
        <v>918</v>
      </c>
      <c r="C158" s="108">
        <v>15</v>
      </c>
      <c r="D158" s="126"/>
      <c r="E158" s="124">
        <f ca="1">COUNTIFS(Data!$D$1:$D$1000,1,OFFSET(Data!$A$1,0,MATCH($A158,Data!$1:$1,0)-1,1000,1),B158)</f>
        <v>1</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f t="shared" ca="1" si="26"/>
        <v>15</v>
      </c>
      <c r="H158" s="28" t="str">
        <f t="shared" si="27"/>
        <v>Orange + BlueSports Extras</v>
      </c>
      <c r="I158" s="176">
        <f ca="1">COUNTIF(OFFSET(Data!$A$1,0,MATCH(A158,Data!$1:$1,0)-1,1000,1),B158)</f>
        <v>18</v>
      </c>
      <c r="K158" s="26" t="str">
        <f t="shared" si="28"/>
        <v>Orange + Blue/Sports Extras</v>
      </c>
      <c r="L158" s="39" t="str">
        <f t="array" aca="1" ref="L158" ca="1">_xlfn.TEXTJOIN(", ",TRUE,IF((Data!$D$1:$D$1000=1)*(OFFSET(Data!$A$1,0,MATCH($A158,Data!$1:$1,0)-1,1000,1)=$B158),Data!$A$1:$A$1000,""))</f>
        <v>Longhorn Network</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725</v>
      </c>
      <c r="B159" s="72" t="s">
        <v>67</v>
      </c>
      <c r="C159" s="108">
        <v>9</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ca="1" si="26"/>
        <v/>
      </c>
      <c r="H159" s="28" t="str">
        <f t="shared" si="27"/>
        <v>Orange + BlueStarz</v>
      </c>
      <c r="I159" s="176">
        <f ca="1">COUNTIF(OFFSET(Data!$A$1,0,MATCH(A159,Data!$1:$1,0)-1,1000,1),B159)</f>
        <v>6</v>
      </c>
      <c r="K159" s="26" t="str">
        <f t="shared" ref="K159" si="36">A159&amp;"/"&amp;B159</f>
        <v>Orange + Blue/Starz</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725</v>
      </c>
      <c r="B160" s="72" t="s">
        <v>494</v>
      </c>
      <c r="C160" s="108">
        <v>7</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6"/>
        <v/>
      </c>
      <c r="H160" s="28" t="str">
        <f t="shared" si="27"/>
        <v>Orange + BlueStingray Karaoke</v>
      </c>
      <c r="I160" s="176">
        <f ca="1">COUNTIF(OFFSET(Data!$A$1,0,MATCH(A160,Data!$1:$1,0)-1,1000,1),B160)</f>
        <v>1</v>
      </c>
      <c r="K160" s="26" t="str">
        <f t="shared" ref="K160" si="37">A160&amp;"/"&amp;B160</f>
        <v>Orange + Blue/Stingray Karaoke</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725</v>
      </c>
      <c r="B161" s="72" t="s">
        <v>709</v>
      </c>
      <c r="C161" s="108">
        <v>8</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6"/>
        <v/>
      </c>
      <c r="H161" s="28" t="str">
        <f t="shared" si="27"/>
        <v>Orange + BlueStingray Qello</v>
      </c>
      <c r="I161" s="176">
        <f ca="1">COUNTIF(OFFSET(Data!$A$1,0,MATCH(A161,Data!$1:$1,0)-1,1000,1),B161)</f>
        <v>1</v>
      </c>
      <c r="K161" s="26" t="str">
        <f t="shared" ref="K161" si="38">A161&amp;"/"&amp;B161</f>
        <v>Orange + Blue/Stingray Qello</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725</v>
      </c>
      <c r="B162" s="72" t="s">
        <v>854</v>
      </c>
      <c r="C162" s="108">
        <v>5</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6"/>
        <v/>
      </c>
      <c r="H162" s="28" t="str">
        <f t="shared" si="27"/>
        <v>Orange + BlueSudamérica Extra</v>
      </c>
      <c r="I162" s="176">
        <f ca="1">COUNTIF(OFFSET(Data!$A$1,0,MATCH(A162,Data!$1:$1,0)-1,1000,1),B162)</f>
        <v>13</v>
      </c>
      <c r="K162" s="26" t="str">
        <f t="shared" si="28"/>
        <v>Orange + Blue/Sudamérica Extra</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725</v>
      </c>
      <c r="B163" s="72" t="s">
        <v>496</v>
      </c>
      <c r="C163" s="108">
        <v>3</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6"/>
        <v/>
      </c>
      <c r="H163" s="28" t="str">
        <f t="shared" si="27"/>
        <v>Orange + BlueThe Country Network</v>
      </c>
      <c r="I163" s="176">
        <f ca="1">COUNTIF(OFFSET(Data!$A$1,0,MATCH(A163,Data!$1:$1,0)-1,1000,1),B163)</f>
        <v>1</v>
      </c>
      <c r="K163" s="26" t="str">
        <f t="shared" si="28"/>
        <v>Orange + Blue/The Country Network</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725</v>
      </c>
      <c r="B164" s="181" t="s">
        <v>700</v>
      </c>
      <c r="C164" s="108">
        <v>20</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ref="G164:G230" ca="1" si="39">IF(E164=0,"",C164/E164)</f>
        <v/>
      </c>
      <c r="H164" s="28" t="str">
        <f t="shared" ref="H164:H230" si="40">A164&amp;B164&amp;D164</f>
        <v>Orange + BlueTotal TV Deal</v>
      </c>
      <c r="I164" s="176">
        <f ca="1">COUNTIF(OFFSET(Data!$A$1,0,MATCH(A164,Data!$1:$1,0)-1,1000,1),B164)</f>
        <v>1</v>
      </c>
      <c r="K164" s="26" t="str">
        <f t="shared" si="28"/>
        <v>Orange + Blue/Total TV Deal</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725</v>
      </c>
      <c r="B165" s="72" t="s">
        <v>907</v>
      </c>
      <c r="C165" s="108">
        <v>6</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39"/>
        <v/>
      </c>
      <c r="H165" s="28" t="str">
        <f t="shared" si="40"/>
        <v>Orange + BlueTrue Royalty TV</v>
      </c>
      <c r="I165" s="176">
        <f ca="1">COUNTIF(OFFSET(Data!$A$1,0,MATCH(A165,Data!$1:$1,0)-1,1000,1),B165)</f>
        <v>1</v>
      </c>
      <c r="K165" s="26" t="str">
        <f t="shared" si="28"/>
        <v>Orange + Blue/True Royalty TV</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725</v>
      </c>
      <c r="B166" s="72" t="s">
        <v>495</v>
      </c>
      <c r="C166" s="108">
        <v>5</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39"/>
        <v/>
      </c>
      <c r="H166" s="28" t="str">
        <f t="shared" si="40"/>
        <v>Orange + BlueUP Faith &amp; Family</v>
      </c>
      <c r="I166" s="176">
        <f ca="1">COUNTIF(OFFSET(Data!$A$1,0,MATCH(A166,Data!$1:$1,0)-1,1000,1),B166)</f>
        <v>1</v>
      </c>
      <c r="K166" s="26" t="str">
        <f t="shared" si="28"/>
        <v>Orange + Blue/UP Faith &amp; Family</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725</v>
      </c>
      <c r="B167" s="72" t="s">
        <v>297</v>
      </c>
      <c r="C167" s="108">
        <v>4</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39"/>
        <v/>
      </c>
      <c r="H167" s="28" t="str">
        <f t="shared" si="40"/>
        <v>Orange + BlueVSIN</v>
      </c>
      <c r="I167" s="176">
        <f ca="1">COUNTIF(OFFSET(Data!$A$1,0,MATCH(A167,Data!$1:$1,0)-1,1000,1),B167)</f>
        <v>1</v>
      </c>
      <c r="K167" s="26" t="str">
        <f t="shared" si="28"/>
        <v>Orange + Blue/VSIN</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725</v>
      </c>
      <c r="B168" s="72" t="s">
        <v>707</v>
      </c>
      <c r="C168" s="108">
        <v>3</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39"/>
        <v/>
      </c>
      <c r="H168" s="28" t="str">
        <f t="shared" si="40"/>
        <v>Orange + BlueWarriors &amp; Gangsters</v>
      </c>
      <c r="I168" s="176">
        <f ca="1">COUNTIF(OFFSET(Data!$A$1,0,MATCH(A168,Data!$1:$1,0)-1,1000,1),B168)</f>
        <v>1</v>
      </c>
      <c r="K168" s="26" t="str">
        <f t="shared" ref="K168:K215" si="41">A168&amp;"/"&amp;B168</f>
        <v>Orange + Blue/Warriors &amp; Gangsters</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725</v>
      </c>
      <c r="B169" s="72" t="s">
        <v>908</v>
      </c>
      <c r="C169" s="108">
        <v>3</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39"/>
        <v/>
      </c>
      <c r="H169" s="28" t="str">
        <f t="shared" si="40"/>
        <v>Orange + BlueWatch It Scream!</v>
      </c>
      <c r="I169" s="176">
        <f ca="1">COUNTIF(OFFSET(Data!$A$1,0,MATCH(A169,Data!$1:$1,0)-1,1000,1),B169)</f>
        <v>1</v>
      </c>
      <c r="K169" s="26" t="str">
        <f t="shared" si="41"/>
        <v>Orange + Blue/Watch It Scream!</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178</v>
      </c>
      <c r="B170" s="72" t="s">
        <v>188</v>
      </c>
      <c r="C170" s="108">
        <v>6</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ref="G170" ca="1" si="42">IF(E170=0,"",C170/E170)</f>
        <v/>
      </c>
      <c r="H170" s="28" t="str">
        <f t="shared" ref="H170" si="43">A170&amp;B170&amp;D170</f>
        <v>PhiloEpix</v>
      </c>
      <c r="I170" s="176">
        <f ca="1">COUNTIF(OFFSET(Data!$A$1,0,MATCH(A170,Data!$1:$1,0)-1,1000,1),B170)</f>
        <v>3</v>
      </c>
      <c r="K170" s="26" t="str">
        <f t="shared" ref="K170" si="44">A170&amp;"/"&amp;B170</f>
        <v>Philo/Epix</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178</v>
      </c>
      <c r="B171" s="72" t="s">
        <v>67</v>
      </c>
      <c r="C171" s="108">
        <v>9</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ref="G171" ca="1" si="45">IF(E171=0,"",C171/E171)</f>
        <v/>
      </c>
      <c r="H171" s="28" t="str">
        <f t="shared" ref="H171" si="46">A171&amp;B171&amp;D171</f>
        <v>PhiloStarz</v>
      </c>
      <c r="I171" s="176">
        <f ca="1">COUNTIF(OFFSET(Data!$A$1,0,MATCH(A171,Data!$1:$1,0)-1,1000,1),B171)</f>
        <v>3</v>
      </c>
      <c r="K171" s="26" t="str">
        <f t="shared" ref="K171" si="47">A171&amp;"/"&amp;B171</f>
        <v>Philo/Starz</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180</v>
      </c>
      <c r="B172" s="181" t="s">
        <v>701</v>
      </c>
      <c r="C172" s="108">
        <v>10</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39"/>
        <v/>
      </c>
      <c r="H172" s="28" t="str">
        <f t="shared" si="40"/>
        <v>Sling Blue4 for $10 Deal</v>
      </c>
      <c r="I172" s="176">
        <f ca="1">COUNTIF(OFFSET(Data!$A$1,0,MATCH(A172,Data!$1:$1,0)-1,1000,1),B172)</f>
        <v>1</v>
      </c>
      <c r="K172" s="26" t="str">
        <f t="shared" si="41"/>
        <v>Sling Blue/4 for $10 Deal</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180</v>
      </c>
      <c r="B173" s="72" t="s">
        <v>761</v>
      </c>
      <c r="C173" s="108">
        <v>10</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39"/>
        <v/>
      </c>
      <c r="H173" s="28" t="str">
        <f t="shared" si="40"/>
        <v>Sling BlueBest of Spanish</v>
      </c>
      <c r="I173" s="176">
        <f ca="1">COUNTIF(OFFSET(Data!$A$1,0,MATCH(A173,Data!$1:$1,0)-1,1000,1),B173)</f>
        <v>23</v>
      </c>
      <c r="K173" s="26" t="str">
        <f t="shared" si="41"/>
        <v>Sling Blue/Best of Spanish</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180</v>
      </c>
      <c r="B174" s="72" t="s">
        <v>767</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39"/>
        <v/>
      </c>
      <c r="H174" s="28" t="str">
        <f t="shared" si="40"/>
        <v>Sling BlueCaribe Extra</v>
      </c>
      <c r="I174" s="176">
        <f ca="1">COUNTIF(OFFSET(Data!$A$1,0,MATCH(A174,Data!$1:$1,0)-1,1000,1),B174)</f>
        <v>7</v>
      </c>
      <c r="K174" s="26" t="str">
        <f t="shared" si="41"/>
        <v>Sling Blue/Caribe Extra</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180</v>
      </c>
      <c r="B175" s="72" t="s">
        <v>768</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39"/>
        <v/>
      </c>
      <c r="H175" s="28" t="str">
        <f t="shared" si="40"/>
        <v>Sling BlueCentroamérica Extra</v>
      </c>
      <c r="I175" s="176">
        <f ca="1">COUNTIF(OFFSET(Data!$A$1,0,MATCH(A175,Data!$1:$1,0)-1,1000,1),B175)</f>
        <v>3</v>
      </c>
      <c r="K175" s="26" t="str">
        <f t="shared" si="41"/>
        <v>Sling Blue/Centroamérica Extra</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180</v>
      </c>
      <c r="B176" s="72" t="s">
        <v>482</v>
      </c>
      <c r="C176" s="108">
        <v>5</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39"/>
        <v/>
      </c>
      <c r="H176" s="28" t="str">
        <f t="shared" si="40"/>
        <v>Sling BlueCineFest</v>
      </c>
      <c r="I176" s="176">
        <f ca="1">COUNTIF(OFFSET(Data!$A$1,0,MATCH(A176,Data!$1:$1,0)-1,1000,1),B176)</f>
        <v>1</v>
      </c>
      <c r="K176" s="26" t="str">
        <f t="shared" si="41"/>
        <v>Sling Blue/CineFest</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180</v>
      </c>
      <c r="B177" s="72" t="s">
        <v>207</v>
      </c>
      <c r="C177" s="108">
        <v>3</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39"/>
        <v/>
      </c>
      <c r="H177" s="28" t="str">
        <f t="shared" si="40"/>
        <v>Sling BlueCinemoi</v>
      </c>
      <c r="I177" s="176">
        <f ca="1">COUNTIF(OFFSET(Data!$A$1,0,MATCH(A177,Data!$1:$1,0)-1,1000,1),B177)</f>
        <v>0</v>
      </c>
      <c r="K177" s="26" t="str">
        <f t="shared" si="41"/>
        <v>Sling Blue/Cinemoi</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180</v>
      </c>
      <c r="B178" s="181" t="s">
        <v>814</v>
      </c>
      <c r="C178" s="108">
        <v>5</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39"/>
        <v/>
      </c>
      <c r="H178" s="28" t="str">
        <f t="shared" si="40"/>
        <v>Sling BlueCloud DVR</v>
      </c>
      <c r="I178" s="176">
        <f ca="1">COUNTIF(OFFSET(Data!$A$1,0,MATCH(A178,Data!$1:$1,0)-1,1000,1),B178)</f>
        <v>1</v>
      </c>
      <c r="K178" s="26" t="str">
        <f t="shared" si="41"/>
        <v>Sling Blue/Cloud DVR</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180</v>
      </c>
      <c r="B179" s="72" t="s">
        <v>483</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39"/>
        <v/>
      </c>
      <c r="H179" s="28" t="str">
        <f t="shared" si="40"/>
        <v>Sling BlueComedy Dynamics</v>
      </c>
      <c r="I179" s="176">
        <f ca="1">COUNTIF(OFFSET(Data!$A$1,0,MATCH(A179,Data!$1:$1,0)-1,1000,1),B179)</f>
        <v>1</v>
      </c>
      <c r="K179" s="26" t="str">
        <f t="shared" si="41"/>
        <v>Sling Blue/Comedy Dynamics</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180</v>
      </c>
      <c r="B180" s="72" t="s">
        <v>476</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39"/>
        <v/>
      </c>
      <c r="H180" s="28" t="str">
        <f t="shared" si="40"/>
        <v>Sling BlueComedy Extra</v>
      </c>
      <c r="I180" s="176">
        <f ca="1">COUNTIF(OFFSET(Data!$A$1,0,MATCH(A180,Data!$1:$1,0)-1,1000,1),B180)</f>
        <v>8</v>
      </c>
      <c r="K180" s="26" t="str">
        <f t="shared" si="41"/>
        <v>Sling Blue/Comedy Extra</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180</v>
      </c>
      <c r="B181" s="72" t="s">
        <v>484</v>
      </c>
      <c r="C181" s="108">
        <v>5</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39"/>
        <v/>
      </c>
      <c r="H181" s="28" t="str">
        <f t="shared" si="40"/>
        <v>Sling BlueCONtv</v>
      </c>
      <c r="I181" s="176">
        <f ca="1">COUNTIF(OFFSET(Data!$A$1,0,MATCH(A181,Data!$1:$1,0)-1,1000,1),B181)</f>
        <v>1</v>
      </c>
      <c r="K181" s="26" t="str">
        <f t="shared" si="41"/>
        <v>Sling Blue/CONtv</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180</v>
      </c>
      <c r="B182" s="72" t="s">
        <v>485</v>
      </c>
      <c r="C182" s="108">
        <v>3</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39"/>
        <v/>
      </c>
      <c r="H182" s="28" t="str">
        <f t="shared" si="40"/>
        <v>Sling BlueCuriosityStream</v>
      </c>
      <c r="I182" s="176">
        <f ca="1">COUNTIF(OFFSET(Data!$A$1,0,MATCH(A182,Data!$1:$1,0)-1,1000,1),B182)</f>
        <v>1</v>
      </c>
      <c r="K182" s="26" t="str">
        <f t="shared" si="41"/>
        <v>Sling Blue/CuriosityStream</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180</v>
      </c>
      <c r="B183" s="72" t="s">
        <v>486</v>
      </c>
      <c r="C183" s="108">
        <v>5</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39"/>
        <v/>
      </c>
      <c r="H183" s="28" t="str">
        <f t="shared" si="40"/>
        <v>Sling BlueDocurama</v>
      </c>
      <c r="I183" s="176">
        <f ca="1">COUNTIF(OFFSET(Data!$A$1,0,MATCH(A183,Data!$1:$1,0)-1,1000,1),B183)</f>
        <v>1</v>
      </c>
      <c r="K183" s="26" t="str">
        <f t="shared" si="41"/>
        <v>Sling Blue/Docurama</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180</v>
      </c>
      <c r="B184" s="72" t="s">
        <v>487</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39"/>
        <v/>
      </c>
      <c r="H184" s="28" t="str">
        <f t="shared" si="40"/>
        <v>Sling BlueDOGTV</v>
      </c>
      <c r="I184" s="176">
        <f ca="1">COUNTIF(OFFSET(Data!$A$1,0,MATCH(A184,Data!$1:$1,0)-1,1000,1),B184)</f>
        <v>1</v>
      </c>
      <c r="K184" s="26" t="str">
        <f t="shared" si="41"/>
        <v>Sling Blue/DOGTV</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180</v>
      </c>
      <c r="B185" s="72" t="s">
        <v>488</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39"/>
        <v/>
      </c>
      <c r="H185" s="28" t="str">
        <f t="shared" si="40"/>
        <v>Sling BlueDove Channel</v>
      </c>
      <c r="I185" s="176">
        <f ca="1">COUNTIF(OFFSET(Data!$A$1,0,MATCH(A185,Data!$1:$1,0)-1,1000,1),B185)</f>
        <v>1</v>
      </c>
      <c r="K185" s="26" t="str">
        <f t="shared" si="41"/>
        <v>Sling Blue/Dove Channel</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180</v>
      </c>
      <c r="B186" s="72" t="s">
        <v>708</v>
      </c>
      <c r="C186" s="108">
        <v>3</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39"/>
        <v/>
      </c>
      <c r="H186" s="28" t="str">
        <f t="shared" si="40"/>
        <v>Sling BlueDOX</v>
      </c>
      <c r="I186" s="176">
        <f ca="1">COUNTIF(OFFSET(Data!$A$1,0,MATCH(A186,Data!$1:$1,0)-1,1000,1),B186)</f>
        <v>1</v>
      </c>
      <c r="K186" s="26" t="str">
        <f t="shared" si="41"/>
        <v>Sling Blue/DOX</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180</v>
      </c>
      <c r="B187" s="72" t="s">
        <v>825</v>
      </c>
      <c r="C187" s="108">
        <v>6</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39"/>
        <v/>
      </c>
      <c r="H187" s="28" t="str">
        <f t="shared" si="40"/>
        <v>Sling BlueEchoboom Sports</v>
      </c>
      <c r="I187" s="176">
        <f ca="1">COUNTIF(OFFSET(Data!$A$1,0,MATCH(A187,Data!$1:$1,0)-1,1000,1),B187)</f>
        <v>1</v>
      </c>
      <c r="K187" s="26" t="str">
        <f t="shared" si="41"/>
        <v>Sling Blue/Echoboom Sports</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180</v>
      </c>
      <c r="B188" s="72" t="s">
        <v>32</v>
      </c>
      <c r="C188" s="108">
        <v>5</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39"/>
        <v/>
      </c>
      <c r="H188" s="28" t="str">
        <f t="shared" si="40"/>
        <v>Sling BlueEPIX</v>
      </c>
      <c r="I188" s="176">
        <f ca="1">COUNTIF(OFFSET(Data!$A$1,0,MATCH(A188,Data!$1:$1,0)-1,1000,1),B188)</f>
        <v>3</v>
      </c>
      <c r="K188" s="26" t="str">
        <f t="shared" si="41"/>
        <v>Sling Blue/EPIX</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180</v>
      </c>
      <c r="B189" s="72" t="s">
        <v>769</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39"/>
        <v/>
      </c>
      <c r="H189" s="28" t="str">
        <f t="shared" si="40"/>
        <v>Sling BlueEspaña Extra</v>
      </c>
      <c r="I189" s="176">
        <f ca="1">COUNTIF(OFFSET(Data!$A$1,0,MATCH(A189,Data!$1:$1,0)-1,1000,1),B189)</f>
        <v>3</v>
      </c>
      <c r="K189" s="26" t="str">
        <f t="shared" si="41"/>
        <v>Sling Blue/España Extra</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180</v>
      </c>
      <c r="B190" s="72" t="s">
        <v>696</v>
      </c>
      <c r="C190" s="108">
        <v>3</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39"/>
        <v/>
      </c>
      <c r="H190" s="28" t="str">
        <f t="shared" si="40"/>
        <v>Sling BlueFlixLatino</v>
      </c>
      <c r="I190" s="176">
        <f ca="1">COUNTIF(OFFSET(Data!$A$1,0,MATCH(A190,Data!$1:$1,0)-1,1000,1),B190)</f>
        <v>1</v>
      </c>
      <c r="K190" s="26" t="str">
        <f t="shared" si="41"/>
        <v>Sling Blue/FlixLatino</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180</v>
      </c>
      <c r="B191" s="72" t="s">
        <v>695</v>
      </c>
      <c r="C191" s="108">
        <v>4</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39"/>
        <v/>
      </c>
      <c r="H191" s="28" t="str">
        <f t="shared" si="40"/>
        <v>Sling BlueGenius Brands Network</v>
      </c>
      <c r="I191" s="176">
        <f ca="1">COUNTIF(OFFSET(Data!$A$1,0,MATCH(A191,Data!$1:$1,0)-1,1000,1),B191)</f>
        <v>0</v>
      </c>
      <c r="K191" s="26" t="str">
        <f t="shared" si="41"/>
        <v>Sling Blue/Genius Brands Network</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180</v>
      </c>
      <c r="B192" s="72" t="s">
        <v>489</v>
      </c>
      <c r="C192" s="108">
        <v>7</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39"/>
        <v/>
      </c>
      <c r="H192" s="28" t="str">
        <f t="shared" si="40"/>
        <v>Sling BlueGrokker</v>
      </c>
      <c r="I192" s="176">
        <f ca="1">COUNTIF(OFFSET(Data!$A$1,0,MATCH(A192,Data!$1:$1,0)-1,1000,1),B192)</f>
        <v>1</v>
      </c>
      <c r="K192" s="26" t="str">
        <f t="shared" si="41"/>
        <v>Sling Blue/Grokker</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180</v>
      </c>
      <c r="B193" s="72" t="s">
        <v>681</v>
      </c>
      <c r="C193" s="108">
        <v>6</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39"/>
        <v/>
      </c>
      <c r="H193" s="28" t="str">
        <f t="shared" si="40"/>
        <v>Sling BlueHallmark Movies Now</v>
      </c>
      <c r="I193" s="176">
        <f ca="1">COUNTIF(OFFSET(Data!$A$1,0,MATCH(A193,Data!$1:$1,0)-1,1000,1),B193)</f>
        <v>1</v>
      </c>
      <c r="K193" s="26" t="str">
        <f t="shared" si="41"/>
        <v>Sling Blue/Hallmark Movies Now</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180</v>
      </c>
      <c r="B194" s="72" t="s">
        <v>481</v>
      </c>
      <c r="C194" s="108">
        <v>5</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39"/>
        <v/>
      </c>
      <c r="H194" s="28" t="str">
        <f t="shared" si="40"/>
        <v>Sling BlueHeartland Extra</v>
      </c>
      <c r="I194" s="176">
        <f ca="1">COUNTIF(OFFSET(Data!$A$1,0,MATCH(A194,Data!$1:$1,0)-1,1000,1),B194)</f>
        <v>12</v>
      </c>
      <c r="K194" s="26" t="str">
        <f t="shared" si="41"/>
        <v>Sling Blue/Heartland Extra</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180</v>
      </c>
      <c r="B195" s="72" t="s">
        <v>490</v>
      </c>
      <c r="C195" s="108">
        <v>8</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39"/>
        <v/>
      </c>
      <c r="H195" s="28" t="str">
        <f t="shared" si="40"/>
        <v>Sling BlueHere TV</v>
      </c>
      <c r="I195" s="176">
        <f ca="1">COUNTIF(OFFSET(Data!$A$1,0,MATCH(A195,Data!$1:$1,0)-1,1000,1),B195)</f>
        <v>1</v>
      </c>
      <c r="K195" s="26" t="str">
        <f t="shared" si="41"/>
        <v>Sling Blue/Here TV</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180</v>
      </c>
      <c r="B196" s="72" t="s">
        <v>723</v>
      </c>
      <c r="C196" s="108">
        <v>3</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39"/>
        <v/>
      </c>
      <c r="H196" s="28" t="str">
        <f t="shared" si="40"/>
        <v>Sling BlueHi-YAH!</v>
      </c>
      <c r="I196" s="176">
        <f ca="1">COUNTIF(OFFSET(Data!$A$1,0,MATCH(A196,Data!$1:$1,0)-1,1000,1),B196)</f>
        <v>1</v>
      </c>
      <c r="K196" s="26" t="str">
        <f t="shared" si="41"/>
        <v>Sling Blue/Hi-YAH!</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180</v>
      </c>
      <c r="B197" s="72" t="s">
        <v>480</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39"/>
        <v/>
      </c>
      <c r="H197" s="28" t="str">
        <f t="shared" si="40"/>
        <v>Sling BlueHollywood Extra</v>
      </c>
      <c r="I197" s="176">
        <f ca="1">COUNTIF(OFFSET(Data!$A$1,0,MATCH(A197,Data!$1:$1,0)-1,1000,1),B197)</f>
        <v>7</v>
      </c>
      <c r="K197" s="26" t="str">
        <f t="shared" si="41"/>
        <v>Sling Blue/Hollywood Extra</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180</v>
      </c>
      <c r="B198" s="72" t="s">
        <v>491</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39"/>
        <v/>
      </c>
      <c r="H198" s="28" t="str">
        <f t="shared" si="40"/>
        <v>Sling BlueHopster</v>
      </c>
      <c r="I198" s="176">
        <f ca="1">COUNTIF(OFFSET(Data!$A$1,0,MATCH(A198,Data!$1:$1,0)-1,1000,1),B198)</f>
        <v>1</v>
      </c>
      <c r="K198" s="26" t="str">
        <f t="shared" si="41"/>
        <v>Sling Blue/Hopster</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180</v>
      </c>
      <c r="B199" s="72" t="s">
        <v>935</v>
      </c>
      <c r="C199" s="108">
        <v>4</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39"/>
        <v/>
      </c>
      <c r="H199" s="28" t="str">
        <f t="shared" si="40"/>
        <v>Sling BlueKartoon Channel!</v>
      </c>
      <c r="I199" s="176">
        <f ca="1">COUNTIF(OFFSET(Data!$A$1,0,MATCH(A199,Data!$1:$1,0)-1,1000,1),B199)</f>
        <v>1</v>
      </c>
      <c r="K199" s="26" t="str">
        <f t="shared" si="41"/>
        <v>Sling Blue/Kartoon Channel!</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180</v>
      </c>
      <c r="B200" s="72" t="s">
        <v>477</v>
      </c>
      <c r="C200" s="108">
        <v>5</v>
      </c>
      <c r="D200" s="126"/>
      <c r="E200" s="124">
        <f ca="1">COUNTIFS(Data!$D$1:$D$1000,1,OFFSET(Data!$A$1,0,MATCH($A200,Data!$1:$1,0)-1,1000,1),B200)</f>
        <v>1</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f t="shared" ca="1" si="39"/>
        <v>5</v>
      </c>
      <c r="H200" s="28" t="str">
        <f t="shared" si="40"/>
        <v>Sling BlueKids Extra</v>
      </c>
      <c r="I200" s="176">
        <f ca="1">COUNTIF(OFFSET(Data!$A$1,0,MATCH(A200,Data!$1:$1,0)-1,1000,1),B200)</f>
        <v>5</v>
      </c>
      <c r="K200" s="26" t="str">
        <f t="shared" si="41"/>
        <v>Sling Blue/Kids Extra</v>
      </c>
      <c r="L200" s="39" t="str">
        <f t="array" aca="1" ref="L200" ca="1">_xlfn.TEXTJOIN(", ",TRUE,IF((Data!$D$1:$D$1000=1)*(OFFSET(Data!$A$1,0,MATCH($A200,Data!$1:$1,0)-1,1000,1)=$B200),Data!$A$1:$A$1000,""))</f>
        <v>Boomerang</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180</v>
      </c>
      <c r="B201" s="72" t="s">
        <v>479</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39"/>
        <v/>
      </c>
      <c r="H201" s="28" t="str">
        <f t="shared" si="40"/>
        <v>Sling BlueLifestyle Extra</v>
      </c>
      <c r="I201" s="176">
        <f ca="1">COUNTIF(OFFSET(Data!$A$1,0,MATCH(A201,Data!$1:$1,0)-1,1000,1),B201)</f>
        <v>11</v>
      </c>
      <c r="K201" s="26" t="str">
        <f t="shared" si="41"/>
        <v>Sling Blue/Lifestyle Extra</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180</v>
      </c>
      <c r="B202" s="72" t="s">
        <v>826</v>
      </c>
      <c r="C202" s="108">
        <v>3</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39"/>
        <v/>
      </c>
      <c r="H202" s="28" t="str">
        <f t="shared" si="40"/>
        <v>Sling BlueLion Mountain TV</v>
      </c>
      <c r="I202" s="176">
        <f ca="1">COUNTIF(OFFSET(Data!$A$1,0,MATCH(A202,Data!$1:$1,0)-1,1000,1),B202)</f>
        <v>1</v>
      </c>
      <c r="K202" s="26" t="str">
        <f t="shared" si="41"/>
        <v>Sling Blue/Lion Mountain TV</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180</v>
      </c>
      <c r="B203" s="72" t="s">
        <v>705</v>
      </c>
      <c r="C203" s="108">
        <v>5</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39"/>
        <v/>
      </c>
      <c r="H203" s="28" t="str">
        <f t="shared" si="40"/>
        <v>Sling BlueMagnolia Selects</v>
      </c>
      <c r="I203" s="176">
        <f ca="1">COUNTIF(OFFSET(Data!$A$1,0,MATCH(A203,Data!$1:$1,0)-1,1000,1),B203)</f>
        <v>1</v>
      </c>
      <c r="K203" s="26" t="str">
        <f t="shared" si="41"/>
        <v>Sling Blue/Magnolia Selects</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180</v>
      </c>
      <c r="B204" s="72" t="s">
        <v>770</v>
      </c>
      <c r="C204" s="108">
        <v>5</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39"/>
        <v/>
      </c>
      <c r="H204" s="28" t="str">
        <f t="shared" si="40"/>
        <v>Sling BlueMéxico Extra</v>
      </c>
      <c r="I204" s="176">
        <f ca="1">COUNTIF(OFFSET(Data!$A$1,0,MATCH(A204,Data!$1:$1,0)-1,1000,1),B204)</f>
        <v>12</v>
      </c>
      <c r="K204" s="26" t="str">
        <f t="shared" si="41"/>
        <v>Sling Blue/México Extra</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180</v>
      </c>
      <c r="B205" s="72" t="s">
        <v>706</v>
      </c>
      <c r="C205" s="108">
        <v>3</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39"/>
        <v/>
      </c>
      <c r="H205" s="28" t="str">
        <f t="shared" si="40"/>
        <v>Sling BlueMonsters &amp; Nightmares</v>
      </c>
      <c r="I205" s="176">
        <f ca="1">COUNTIF(OFFSET(Data!$A$1,0,MATCH(A205,Data!$1:$1,0)-1,1000,1),B205)</f>
        <v>1</v>
      </c>
      <c r="K205" s="26" t="str">
        <f t="shared" si="41"/>
        <v>Sling Blue/Monsters &amp; Nightmares</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180</v>
      </c>
      <c r="B206" s="72" t="s">
        <v>478</v>
      </c>
      <c r="C206" s="108">
        <v>5</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39"/>
        <v/>
      </c>
      <c r="H206" s="28" t="str">
        <f t="shared" si="40"/>
        <v>Sling BlueNews Extra</v>
      </c>
      <c r="I206" s="176">
        <f ca="1">COUNTIF(OFFSET(Data!$A$1,0,MATCH(A206,Data!$1:$1,0)-1,1000,1),B206)</f>
        <v>13</v>
      </c>
      <c r="K206" s="26" t="str">
        <f t="shared" si="41"/>
        <v>Sling Blue/News Extra</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180</v>
      </c>
      <c r="B207" s="72" t="s">
        <v>492</v>
      </c>
      <c r="C207" s="108">
        <v>5</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39"/>
        <v/>
      </c>
      <c r="H207" s="28" t="str">
        <f t="shared" si="40"/>
        <v>Sling BlueOutside TV Features</v>
      </c>
      <c r="I207" s="176">
        <f ca="1">COUNTIF(OFFSET(Data!$A$1,0,MATCH(A207,Data!$1:$1,0)-1,1000,1),B207)</f>
        <v>1</v>
      </c>
      <c r="K207" s="26" t="str">
        <f t="shared" si="41"/>
        <v>Sling Blue/Outside TV Features</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180</v>
      </c>
      <c r="B208" s="72" t="s">
        <v>493</v>
      </c>
      <c r="C208" s="108">
        <v>6</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39"/>
        <v/>
      </c>
      <c r="H208" s="28" t="str">
        <f t="shared" si="40"/>
        <v>Sling BluePantaya</v>
      </c>
      <c r="I208" s="176">
        <f ca="1">COUNTIF(OFFSET(Data!$A$1,0,MATCH(A208,Data!$1:$1,0)-1,1000,1),B208)</f>
        <v>1</v>
      </c>
      <c r="K208" s="26" t="str">
        <f t="shared" si="41"/>
        <v>Sling Blue/Pantaya</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180</v>
      </c>
      <c r="B209" s="72" t="s">
        <v>66</v>
      </c>
      <c r="C209" s="108">
        <v>10</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39"/>
        <v/>
      </c>
      <c r="H209" s="28" t="str">
        <f t="shared" si="40"/>
        <v>Sling BlueShowtime</v>
      </c>
      <c r="I209" s="176">
        <f ca="1">COUNTIF(OFFSET(Data!$A$1,0,MATCH(A209,Data!$1:$1,0)-1,1000,1),B209)</f>
        <v>9</v>
      </c>
      <c r="K209" s="26" t="str">
        <f t="shared" si="41"/>
        <v>Sling Blue/Showtime</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180</v>
      </c>
      <c r="B210" s="72" t="s">
        <v>475</v>
      </c>
      <c r="C210" s="108">
        <v>10</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39"/>
        <v/>
      </c>
      <c r="H210" s="28" t="str">
        <f t="shared" si="40"/>
        <v>Sling BlueSports Extra</v>
      </c>
      <c r="I210" s="176">
        <f ca="1">COUNTIF(OFFSET(Data!$A$1,0,MATCH(A210,Data!$1:$1,0)-1,1000,1),B210)</f>
        <v>11</v>
      </c>
      <c r="K210" s="26" t="str">
        <f t="shared" si="41"/>
        <v>Sling Blue/Sports Extra</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180</v>
      </c>
      <c r="B211" s="72" t="s">
        <v>67</v>
      </c>
      <c r="C211" s="108">
        <v>9</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39"/>
        <v/>
      </c>
      <c r="H211" s="28" t="str">
        <f t="shared" si="40"/>
        <v>Sling BlueStarz</v>
      </c>
      <c r="I211" s="176">
        <f ca="1">COUNTIF(OFFSET(Data!$A$1,0,MATCH(A211,Data!$1:$1,0)-1,1000,1),B211)</f>
        <v>6</v>
      </c>
      <c r="K211" s="26" t="str">
        <f t="shared" si="41"/>
        <v>Sling Blue/Starz</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180</v>
      </c>
      <c r="B212" s="72" t="s">
        <v>494</v>
      </c>
      <c r="C212" s="108">
        <v>7</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39"/>
        <v/>
      </c>
      <c r="H212" s="28" t="str">
        <f t="shared" si="40"/>
        <v>Sling BlueStingray Karaoke</v>
      </c>
      <c r="I212" s="176">
        <f ca="1">COUNTIF(OFFSET(Data!$A$1,0,MATCH(A212,Data!$1:$1,0)-1,1000,1),B212)</f>
        <v>1</v>
      </c>
      <c r="K212" s="26" t="str">
        <f t="shared" ref="K212" si="48">A212&amp;"/"&amp;B212</f>
        <v>Sling Blue/Stingray Karaoke</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180</v>
      </c>
      <c r="B213" s="72" t="s">
        <v>709</v>
      </c>
      <c r="C213" s="108">
        <v>8</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39"/>
        <v/>
      </c>
      <c r="H213" s="28" t="str">
        <f t="shared" si="40"/>
        <v>Sling BlueStingray Qello</v>
      </c>
      <c r="I213" s="176">
        <f ca="1">COUNTIF(OFFSET(Data!$A$1,0,MATCH(A213,Data!$1:$1,0)-1,1000,1),B213)</f>
        <v>1</v>
      </c>
      <c r="K213" s="26" t="str">
        <f t="shared" si="41"/>
        <v>Sling Blue/Stingray Qello</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180</v>
      </c>
      <c r="B214" s="72" t="s">
        <v>854</v>
      </c>
      <c r="C214" s="108">
        <v>5</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39"/>
        <v/>
      </c>
      <c r="H214" s="28" t="str">
        <f t="shared" si="40"/>
        <v>Sling BlueSudamérica Extra</v>
      </c>
      <c r="I214" s="176">
        <f ca="1">COUNTIF(OFFSET(Data!$A$1,0,MATCH(A214,Data!$1:$1,0)-1,1000,1),B214)</f>
        <v>13</v>
      </c>
      <c r="K214" s="26" t="str">
        <f t="shared" si="41"/>
        <v>Sling Blue/Sudamérica Extra</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180</v>
      </c>
      <c r="B215" s="72" t="s">
        <v>496</v>
      </c>
      <c r="C215" s="108">
        <v>3</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39"/>
        <v/>
      </c>
      <c r="H215" s="28" t="str">
        <f t="shared" si="40"/>
        <v>Sling BlueThe Country Network</v>
      </c>
      <c r="I215" s="176">
        <f ca="1">COUNTIF(OFFSET(Data!$A$1,0,MATCH(A215,Data!$1:$1,0)-1,1000,1),B215)</f>
        <v>1</v>
      </c>
      <c r="K215" s="26" t="str">
        <f t="shared" si="41"/>
        <v>Sling Blue/The Country Network</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180</v>
      </c>
      <c r="B216" s="181" t="s">
        <v>700</v>
      </c>
      <c r="C216" s="108">
        <v>20</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39"/>
        <v/>
      </c>
      <c r="H216" s="28" t="str">
        <f t="shared" si="40"/>
        <v>Sling BlueTotal TV Deal</v>
      </c>
      <c r="I216" s="176">
        <f ca="1">COUNTIF(OFFSET(Data!$A$1,0,MATCH(A216,Data!$1:$1,0)-1,1000,1),B216)</f>
        <v>1</v>
      </c>
      <c r="K216" s="26" t="str">
        <f t="shared" ref="K216:K274" si="49">A216&amp;"/"&amp;B216</f>
        <v>Sling Blue/Total TV Deal</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180</v>
      </c>
      <c r="B217" s="72" t="s">
        <v>907</v>
      </c>
      <c r="C217" s="108">
        <v>6</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39"/>
        <v/>
      </c>
      <c r="H217" s="28" t="str">
        <f t="shared" si="40"/>
        <v>Sling BlueTrue Royalty TV</v>
      </c>
      <c r="I217" s="176">
        <f ca="1">COUNTIF(OFFSET(Data!$A$1,0,MATCH(A217,Data!$1:$1,0)-1,1000,1),B217)</f>
        <v>1</v>
      </c>
      <c r="K217" s="26" t="str">
        <f t="shared" si="49"/>
        <v>Sling Blue/True Royalty TV</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180</v>
      </c>
      <c r="B218" s="72" t="s">
        <v>495</v>
      </c>
      <c r="C218" s="108">
        <v>5</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39"/>
        <v/>
      </c>
      <c r="H218" s="28" t="str">
        <f t="shared" si="40"/>
        <v>Sling BlueUP Faith &amp; Family</v>
      </c>
      <c r="I218" s="176">
        <f ca="1">COUNTIF(OFFSET(Data!$A$1,0,MATCH(A218,Data!$1:$1,0)-1,1000,1),B218)</f>
        <v>1</v>
      </c>
      <c r="K218" s="26" t="str">
        <f t="shared" si="49"/>
        <v>Sling Blue/UP Faith &amp; Family</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180</v>
      </c>
      <c r="B219" s="72" t="s">
        <v>297</v>
      </c>
      <c r="C219" s="108">
        <v>4</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39"/>
        <v/>
      </c>
      <c r="H219" s="28" t="str">
        <f t="shared" si="40"/>
        <v>Sling BlueVSIN</v>
      </c>
      <c r="I219" s="176">
        <f ca="1">COUNTIF(OFFSET(Data!$A$1,0,MATCH(A219,Data!$1:$1,0)-1,1000,1),B219)</f>
        <v>1</v>
      </c>
      <c r="K219" s="26" t="str">
        <f t="shared" si="49"/>
        <v>Sling Blue/VSIN</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180</v>
      </c>
      <c r="B220" s="72" t="s">
        <v>707</v>
      </c>
      <c r="C220" s="108">
        <v>3</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39"/>
        <v/>
      </c>
      <c r="H220" s="28" t="str">
        <f t="shared" si="40"/>
        <v>Sling BlueWarriors &amp; Gangsters</v>
      </c>
      <c r="I220" s="176">
        <f ca="1">COUNTIF(OFFSET(Data!$A$1,0,MATCH(A220,Data!$1:$1,0)-1,1000,1),B220)</f>
        <v>1</v>
      </c>
      <c r="K220" s="26" t="str">
        <f t="shared" si="49"/>
        <v>Sling Blue/Warriors &amp; Gangsters</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180</v>
      </c>
      <c r="B221" s="72" t="s">
        <v>908</v>
      </c>
      <c r="C221" s="108">
        <v>3</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39"/>
        <v/>
      </c>
      <c r="H221" s="28" t="str">
        <f t="shared" si="40"/>
        <v>Sling BlueWatch It Scream!</v>
      </c>
      <c r="I221" s="176">
        <f ca="1">COUNTIF(OFFSET(Data!$A$1,0,MATCH(A221,Data!$1:$1,0)-1,1000,1),B221)</f>
        <v>1</v>
      </c>
      <c r="K221" s="26" t="str">
        <f t="shared" si="49"/>
        <v>Sling Blue/Watch It Scream!</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179</v>
      </c>
      <c r="B222" s="181" t="s">
        <v>701</v>
      </c>
      <c r="C222" s="108">
        <v>10</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39"/>
        <v/>
      </c>
      <c r="H222" s="28" t="str">
        <f t="shared" si="40"/>
        <v>Sling Orange4 for $10 Deal</v>
      </c>
      <c r="I222" s="176">
        <f ca="1">COUNTIF(OFFSET(Data!$A$1,0,MATCH(A222,Data!$1:$1,0)-1,1000,1),B222)</f>
        <v>1</v>
      </c>
      <c r="K222" s="26" t="str">
        <f t="shared" si="49"/>
        <v>Sling Orange/4 for $10 Deal</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179</v>
      </c>
      <c r="B223" s="72" t="s">
        <v>761</v>
      </c>
      <c r="C223" s="108">
        <v>10</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39"/>
        <v/>
      </c>
      <c r="H223" s="28" t="str">
        <f t="shared" si="40"/>
        <v>Sling OrangeBest of Spanish</v>
      </c>
      <c r="I223" s="176">
        <f ca="1">COUNTIF(OFFSET(Data!$A$1,0,MATCH(A223,Data!$1:$1,0)-1,1000,1),B223)</f>
        <v>23</v>
      </c>
      <c r="K223" s="26" t="str">
        <f t="shared" si="49"/>
        <v>Sling Orange/Best of Spanish</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179</v>
      </c>
      <c r="B224" s="72" t="s">
        <v>767</v>
      </c>
      <c r="C224" s="108">
        <v>5</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39"/>
        <v/>
      </c>
      <c r="H224" s="28" t="str">
        <f t="shared" si="40"/>
        <v>Sling OrangeCaribe Extra</v>
      </c>
      <c r="I224" s="176">
        <f ca="1">COUNTIF(OFFSET(Data!$A$1,0,MATCH(A224,Data!$1:$1,0)-1,1000,1),B224)</f>
        <v>7</v>
      </c>
      <c r="K224" s="26" t="str">
        <f t="shared" si="49"/>
        <v>Sling Orange/Caribe Extra</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179</v>
      </c>
      <c r="B225" s="72" t="s">
        <v>768</v>
      </c>
      <c r="C225" s="108">
        <v>5</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39"/>
        <v/>
      </c>
      <c r="H225" s="28" t="str">
        <f t="shared" si="40"/>
        <v>Sling OrangeCentroamérica Extra</v>
      </c>
      <c r="I225" s="176">
        <f ca="1">COUNTIF(OFFSET(Data!$A$1,0,MATCH(A225,Data!$1:$1,0)-1,1000,1),B225)</f>
        <v>3</v>
      </c>
      <c r="K225" s="26" t="str">
        <f t="shared" si="49"/>
        <v>Sling Orange/Centroamérica Extra</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179</v>
      </c>
      <c r="B226" s="72" t="s">
        <v>482</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39"/>
        <v/>
      </c>
      <c r="H226" s="28" t="str">
        <f t="shared" si="40"/>
        <v>Sling OrangeCineFest</v>
      </c>
      <c r="I226" s="176">
        <f ca="1">COUNTIF(OFFSET(Data!$A$1,0,MATCH(A226,Data!$1:$1,0)-1,1000,1),B226)</f>
        <v>1</v>
      </c>
      <c r="K226" s="26" t="str">
        <f t="shared" si="49"/>
        <v>Sling Orange/CineFest</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179</v>
      </c>
      <c r="B227" s="72" t="s">
        <v>207</v>
      </c>
      <c r="C227" s="108">
        <v>3</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39"/>
        <v/>
      </c>
      <c r="H227" s="28" t="str">
        <f t="shared" si="40"/>
        <v>Sling OrangeCinemoi</v>
      </c>
      <c r="I227" s="176">
        <f ca="1">COUNTIF(OFFSET(Data!$A$1,0,MATCH(A227,Data!$1:$1,0)-1,1000,1),B227)</f>
        <v>0</v>
      </c>
      <c r="K227" s="26" t="str">
        <f t="shared" si="49"/>
        <v>Sling Orange/Cinemoi</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179</v>
      </c>
      <c r="B228" s="181" t="s">
        <v>814</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39"/>
        <v/>
      </c>
      <c r="H228" s="28" t="str">
        <f t="shared" si="40"/>
        <v>Sling OrangeCloud DVR</v>
      </c>
      <c r="I228" s="176">
        <f ca="1">COUNTIF(OFFSET(Data!$A$1,0,MATCH(A228,Data!$1:$1,0)-1,1000,1),B228)</f>
        <v>1</v>
      </c>
      <c r="K228" s="26" t="str">
        <f t="shared" si="49"/>
        <v>Sling Orange/Cloud DVR</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179</v>
      </c>
      <c r="B229" s="72" t="s">
        <v>483</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39"/>
        <v/>
      </c>
      <c r="H229" s="28" t="str">
        <f t="shared" si="40"/>
        <v>Sling OrangeComedy Dynamics</v>
      </c>
      <c r="I229" s="176">
        <f ca="1">COUNTIF(OFFSET(Data!$A$1,0,MATCH(A229,Data!$1:$1,0)-1,1000,1),B229)</f>
        <v>1</v>
      </c>
      <c r="K229" s="26" t="str">
        <f t="shared" si="49"/>
        <v>Sling Orange/Comedy Dynamics</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179</v>
      </c>
      <c r="B230" s="72" t="s">
        <v>476</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39"/>
        <v/>
      </c>
      <c r="H230" s="28" t="str">
        <f t="shared" si="40"/>
        <v>Sling OrangeComedy Extra</v>
      </c>
      <c r="I230" s="176">
        <f ca="1">COUNTIF(OFFSET(Data!$A$1,0,MATCH(A230,Data!$1:$1,0)-1,1000,1),B230)</f>
        <v>10</v>
      </c>
      <c r="K230" s="26" t="str">
        <f t="shared" si="49"/>
        <v>Sling Orange/Comedy Extra</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179</v>
      </c>
      <c r="B231" s="72" t="s">
        <v>484</v>
      </c>
      <c r="C231" s="108">
        <v>5</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ref="G231:G287" ca="1" si="50">IF(E231=0,"",C231/E231)</f>
        <v/>
      </c>
      <c r="H231" s="28" t="str">
        <f t="shared" ref="H231:H287" si="51">A231&amp;B231&amp;D231</f>
        <v>Sling OrangeCONtv</v>
      </c>
      <c r="I231" s="176">
        <f ca="1">COUNTIF(OFFSET(Data!$A$1,0,MATCH(A231,Data!$1:$1,0)-1,1000,1),B231)</f>
        <v>1</v>
      </c>
      <c r="K231" s="26" t="str">
        <f t="shared" si="49"/>
        <v>Sling Orange/CONtv</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179</v>
      </c>
      <c r="B232" s="72" t="s">
        <v>485</v>
      </c>
      <c r="C232" s="108">
        <v>3</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50"/>
        <v/>
      </c>
      <c r="H232" s="28" t="str">
        <f t="shared" si="51"/>
        <v>Sling OrangeCuriosityStream</v>
      </c>
      <c r="I232" s="176">
        <f ca="1">COUNTIF(OFFSET(Data!$A$1,0,MATCH(A232,Data!$1:$1,0)-1,1000,1),B232)</f>
        <v>1</v>
      </c>
      <c r="K232" s="26" t="str">
        <f t="shared" si="49"/>
        <v>Sling Orange/CuriosityStream</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179</v>
      </c>
      <c r="B233" s="72" t="s">
        <v>486</v>
      </c>
      <c r="C233" s="108">
        <v>5</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50"/>
        <v/>
      </c>
      <c r="H233" s="28" t="str">
        <f t="shared" si="51"/>
        <v>Sling OrangeDocurama</v>
      </c>
      <c r="I233" s="176">
        <f ca="1">COUNTIF(OFFSET(Data!$A$1,0,MATCH(A233,Data!$1:$1,0)-1,1000,1),B233)</f>
        <v>1</v>
      </c>
      <c r="K233" s="26" t="str">
        <f t="shared" si="49"/>
        <v>Sling Orange/Docurama</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179</v>
      </c>
      <c r="B234" s="72" t="s">
        <v>487</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50"/>
        <v/>
      </c>
      <c r="H234" s="28" t="str">
        <f t="shared" si="51"/>
        <v>Sling OrangeDOGTV</v>
      </c>
      <c r="I234" s="176">
        <f ca="1">COUNTIF(OFFSET(Data!$A$1,0,MATCH(A234,Data!$1:$1,0)-1,1000,1),B234)</f>
        <v>1</v>
      </c>
      <c r="K234" s="26" t="str">
        <f t="shared" si="49"/>
        <v>Sling Orange/DOGTV</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179</v>
      </c>
      <c r="B235" s="72" t="s">
        <v>488</v>
      </c>
      <c r="C235" s="108">
        <v>5</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50"/>
        <v/>
      </c>
      <c r="H235" s="28" t="str">
        <f t="shared" si="51"/>
        <v>Sling OrangeDove Channel</v>
      </c>
      <c r="I235" s="176">
        <f ca="1">COUNTIF(OFFSET(Data!$A$1,0,MATCH(A235,Data!$1:$1,0)-1,1000,1),B235)</f>
        <v>1</v>
      </c>
      <c r="K235" s="26" t="str">
        <f t="shared" si="49"/>
        <v>Sling Orange/Dove Channel</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179</v>
      </c>
      <c r="B236" s="72" t="s">
        <v>708</v>
      </c>
      <c r="C236" s="108">
        <v>3</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50"/>
        <v/>
      </c>
      <c r="H236" s="28" t="str">
        <f t="shared" si="51"/>
        <v>Sling OrangeDOX</v>
      </c>
      <c r="I236" s="176">
        <f ca="1">COUNTIF(OFFSET(Data!$A$1,0,MATCH(A236,Data!$1:$1,0)-1,1000,1),B236)</f>
        <v>1</v>
      </c>
      <c r="K236" s="26" t="str">
        <f t="shared" si="49"/>
        <v>Sling Orange/DOX</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179</v>
      </c>
      <c r="B237" s="72" t="s">
        <v>825</v>
      </c>
      <c r="C237" s="108">
        <v>6</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50"/>
        <v/>
      </c>
      <c r="H237" s="28" t="str">
        <f t="shared" si="51"/>
        <v>Sling OrangeEchoboom Sports</v>
      </c>
      <c r="I237" s="176">
        <f ca="1">COUNTIF(OFFSET(Data!$A$1,0,MATCH(A237,Data!$1:$1,0)-1,1000,1),B237)</f>
        <v>1</v>
      </c>
      <c r="K237" s="26" t="str">
        <f t="shared" si="49"/>
        <v>Sling Orange/Echoboom Sports</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179</v>
      </c>
      <c r="B238" s="72" t="s">
        <v>32</v>
      </c>
      <c r="C238" s="108">
        <v>5</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50"/>
        <v/>
      </c>
      <c r="H238" s="28" t="str">
        <f t="shared" si="51"/>
        <v>Sling OrangeEPIX</v>
      </c>
      <c r="I238" s="176">
        <f ca="1">COUNTIF(OFFSET(Data!$A$1,0,MATCH(A238,Data!$1:$1,0)-1,1000,1),B238)</f>
        <v>3</v>
      </c>
      <c r="K238" s="26" t="str">
        <f t="shared" si="49"/>
        <v>Sling Orange/EPIX</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179</v>
      </c>
      <c r="B239" s="72" t="s">
        <v>769</v>
      </c>
      <c r="C239" s="108">
        <v>5</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50"/>
        <v/>
      </c>
      <c r="H239" s="28" t="str">
        <f t="shared" si="51"/>
        <v>Sling OrangeEspaña Extra</v>
      </c>
      <c r="I239" s="176">
        <f ca="1">COUNTIF(OFFSET(Data!$A$1,0,MATCH(A239,Data!$1:$1,0)-1,1000,1),B239)</f>
        <v>3</v>
      </c>
      <c r="K239" s="26" t="str">
        <f t="shared" si="49"/>
        <v>Sling Orange/España Extra</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179</v>
      </c>
      <c r="B240" s="72" t="s">
        <v>696</v>
      </c>
      <c r="C240" s="108">
        <v>3</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50"/>
        <v/>
      </c>
      <c r="H240" s="28" t="str">
        <f t="shared" si="51"/>
        <v>Sling OrangeFlixLatino</v>
      </c>
      <c r="I240" s="176">
        <f ca="1">COUNTIF(OFFSET(Data!$A$1,0,MATCH(A240,Data!$1:$1,0)-1,1000,1),B240)</f>
        <v>1</v>
      </c>
      <c r="K240" s="26" t="str">
        <f t="shared" si="49"/>
        <v>Sling Orange/FlixLatino</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179</v>
      </c>
      <c r="B241" s="72" t="s">
        <v>695</v>
      </c>
      <c r="C241" s="108">
        <v>4</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50"/>
        <v/>
      </c>
      <c r="H241" s="28" t="str">
        <f t="shared" si="51"/>
        <v>Sling OrangeGenius Brands Network</v>
      </c>
      <c r="I241" s="176">
        <f ca="1">COUNTIF(OFFSET(Data!$A$1,0,MATCH(A241,Data!$1:$1,0)-1,1000,1),B241)</f>
        <v>0</v>
      </c>
      <c r="K241" s="26" t="str">
        <f t="shared" si="49"/>
        <v>Sling Orange/Genius Brands Network</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179</v>
      </c>
      <c r="B242" s="72" t="s">
        <v>489</v>
      </c>
      <c r="C242" s="108">
        <v>7</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50"/>
        <v/>
      </c>
      <c r="H242" s="28" t="str">
        <f t="shared" si="51"/>
        <v>Sling OrangeGrokker</v>
      </c>
      <c r="I242" s="176">
        <f ca="1">COUNTIF(OFFSET(Data!$A$1,0,MATCH(A242,Data!$1:$1,0)-1,1000,1),B242)</f>
        <v>1</v>
      </c>
      <c r="K242" s="26" t="str">
        <f t="shared" si="49"/>
        <v>Sling Orange/Grokker</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179</v>
      </c>
      <c r="B243" s="72" t="s">
        <v>681</v>
      </c>
      <c r="C243" s="108">
        <v>6</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50"/>
        <v/>
      </c>
      <c r="H243" s="28" t="str">
        <f t="shared" si="51"/>
        <v>Sling OrangeHallmark Movies Now</v>
      </c>
      <c r="I243" s="176">
        <f ca="1">COUNTIF(OFFSET(Data!$A$1,0,MATCH(A243,Data!$1:$1,0)-1,1000,1),B243)</f>
        <v>1</v>
      </c>
      <c r="K243" s="26" t="str">
        <f t="shared" si="49"/>
        <v>Sling Orange/Hallmark Movies Now</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179</v>
      </c>
      <c r="B244" s="72" t="s">
        <v>481</v>
      </c>
      <c r="C244" s="108">
        <v>5</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50"/>
        <v/>
      </c>
      <c r="H244" s="28" t="str">
        <f t="shared" si="51"/>
        <v>Sling OrangeHeartland Extra</v>
      </c>
      <c r="I244" s="176">
        <f ca="1">COUNTIF(OFFSET(Data!$A$1,0,MATCH(A244,Data!$1:$1,0)-1,1000,1),B244)</f>
        <v>11</v>
      </c>
      <c r="K244" s="26" t="str">
        <f t="shared" si="49"/>
        <v>Sling Orange/Heartland Extra</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179</v>
      </c>
      <c r="B245" s="72" t="s">
        <v>490</v>
      </c>
      <c r="C245" s="108">
        <v>8</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50"/>
        <v/>
      </c>
      <c r="H245" s="28" t="str">
        <f t="shared" si="51"/>
        <v>Sling OrangeHere TV</v>
      </c>
      <c r="I245" s="176">
        <f ca="1">COUNTIF(OFFSET(Data!$A$1,0,MATCH(A245,Data!$1:$1,0)-1,1000,1),B245)</f>
        <v>1</v>
      </c>
      <c r="K245" s="26" t="str">
        <f t="shared" si="49"/>
        <v>Sling Orange/Here TV</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179</v>
      </c>
      <c r="B246" s="72" t="s">
        <v>723</v>
      </c>
      <c r="C246" s="108">
        <v>3</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50"/>
        <v/>
      </c>
      <c r="H246" s="28" t="str">
        <f t="shared" si="51"/>
        <v>Sling OrangeHi-YAH!</v>
      </c>
      <c r="I246" s="176">
        <f ca="1">COUNTIF(OFFSET(Data!$A$1,0,MATCH(A246,Data!$1:$1,0)-1,1000,1),B246)</f>
        <v>1</v>
      </c>
      <c r="K246" s="26" t="str">
        <f t="shared" si="49"/>
        <v>Sling Orange/Hi-YAH!</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179</v>
      </c>
      <c r="B247" s="72" t="s">
        <v>480</v>
      </c>
      <c r="C247" s="108">
        <v>5</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50"/>
        <v/>
      </c>
      <c r="H247" s="28" t="str">
        <f t="shared" si="51"/>
        <v>Sling OrangeHollywood Extra</v>
      </c>
      <c r="I247" s="176">
        <f ca="1">COUNTIF(OFFSET(Data!$A$1,0,MATCH(A247,Data!$1:$1,0)-1,1000,1),B247)</f>
        <v>5</v>
      </c>
      <c r="K247" s="26" t="str">
        <f t="shared" si="49"/>
        <v>Sling Orange/Hollywood Extra</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179</v>
      </c>
      <c r="B248" s="72" t="s">
        <v>491</v>
      </c>
      <c r="C248" s="108">
        <v>5</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50"/>
        <v/>
      </c>
      <c r="H248" s="28" t="str">
        <f t="shared" si="51"/>
        <v>Sling OrangeHopster</v>
      </c>
      <c r="I248" s="176">
        <f ca="1">COUNTIF(OFFSET(Data!$A$1,0,MATCH(A248,Data!$1:$1,0)-1,1000,1),B248)</f>
        <v>1</v>
      </c>
      <c r="K248" s="26" t="str">
        <f t="shared" si="49"/>
        <v>Sling Orange/Hopster</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179</v>
      </c>
      <c r="B249" s="72" t="s">
        <v>935</v>
      </c>
      <c r="C249" s="108">
        <v>4</v>
      </c>
      <c r="D249" s="126"/>
      <c r="E249" s="124">
        <f ca="1">COUNTIFS(Data!$D$1:$D$1000,1,OFFSET(Data!$A$1,0,MATCH($A249,Data!$1:$1,0)-1,1000,1),B249)</f>
        <v>0</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t="str">
        <f t="shared" ca="1" si="50"/>
        <v/>
      </c>
      <c r="H249" s="28" t="str">
        <f t="shared" si="51"/>
        <v>Sling OrangeKartoon Channel!</v>
      </c>
      <c r="I249" s="176">
        <f ca="1">COUNTIF(OFFSET(Data!$A$1,0,MATCH(A249,Data!$1:$1,0)-1,1000,1),B249)</f>
        <v>1</v>
      </c>
      <c r="K249" s="26" t="str">
        <f t="shared" si="49"/>
        <v>Sling Orange/Kartoon Channel!</v>
      </c>
      <c r="L249" s="39" t="str">
        <f t="array" aca="1" ref="L249" ca="1">_xlfn.TEXTJOIN(", ",TRUE,IF((Data!$D$1:$D$1000=1)*(OFFSET(Data!$A$1,0,MATCH($A249,Data!$1:$1,0)-1,1000,1)=$B249),Data!$A$1:$A$1000,""))</f>
        <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179</v>
      </c>
      <c r="B250" s="72" t="s">
        <v>477</v>
      </c>
      <c r="C250" s="108">
        <v>5</v>
      </c>
      <c r="D250" s="126"/>
      <c r="E250" s="124">
        <f ca="1">COUNTIFS(Data!$D$1:$D$1000,1,OFFSET(Data!$A$1,0,MATCH($A250,Data!$1:$1,0)-1,1000,1),B250)</f>
        <v>1</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f t="shared" ca="1" si="50"/>
        <v>5</v>
      </c>
      <c r="H250" s="28" t="str">
        <f t="shared" si="51"/>
        <v>Sling OrangeKids Extra</v>
      </c>
      <c r="I250" s="176">
        <f ca="1">COUNTIF(OFFSET(Data!$A$1,0,MATCH(A250,Data!$1:$1,0)-1,1000,1),B250)</f>
        <v>8</v>
      </c>
      <c r="K250" s="26" t="str">
        <f t="shared" si="49"/>
        <v>Sling Orange/Kids Extra</v>
      </c>
      <c r="L250" s="39" t="str">
        <f t="array" aca="1" ref="L250" ca="1">_xlfn.TEXTJOIN(", ",TRUE,IF((Data!$D$1:$D$1000=1)*(OFFSET(Data!$A$1,0,MATCH($A250,Data!$1:$1,0)-1,1000,1)=$B250),Data!$A$1:$A$1000,""))</f>
        <v>Boomerang</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179</v>
      </c>
      <c r="B251" s="72" t="s">
        <v>479</v>
      </c>
      <c r="C251" s="108">
        <v>5</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50"/>
        <v/>
      </c>
      <c r="H251" s="28" t="str">
        <f t="shared" si="51"/>
        <v>Sling OrangeLifestyle Extra</v>
      </c>
      <c r="I251" s="176">
        <f ca="1">COUNTIF(OFFSET(Data!$A$1,0,MATCH(A251,Data!$1:$1,0)-1,1000,1),B251)</f>
        <v>11</v>
      </c>
      <c r="K251" s="26" t="str">
        <f t="shared" si="49"/>
        <v>Sling Orange/Lifestyle Extra</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179</v>
      </c>
      <c r="B252" s="72" t="s">
        <v>826</v>
      </c>
      <c r="C252" s="108">
        <v>3</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50"/>
        <v/>
      </c>
      <c r="H252" s="28" t="str">
        <f t="shared" si="51"/>
        <v>Sling OrangeLion Mountain TV</v>
      </c>
      <c r="I252" s="176">
        <f ca="1">COUNTIF(OFFSET(Data!$A$1,0,MATCH(A252,Data!$1:$1,0)-1,1000,1),B252)</f>
        <v>1</v>
      </c>
      <c r="K252" s="26" t="str">
        <f t="shared" si="49"/>
        <v>Sling Orange/Lion Mountain TV</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179</v>
      </c>
      <c r="B253" s="72" t="s">
        <v>705</v>
      </c>
      <c r="C253" s="108">
        <v>5</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50"/>
        <v/>
      </c>
      <c r="H253" s="28" t="str">
        <f t="shared" si="51"/>
        <v>Sling OrangeMagnolia Selects</v>
      </c>
      <c r="I253" s="176">
        <f ca="1">COUNTIF(OFFSET(Data!$A$1,0,MATCH(A253,Data!$1:$1,0)-1,1000,1),B253)</f>
        <v>1</v>
      </c>
      <c r="K253" s="26" t="str">
        <f t="shared" si="49"/>
        <v>Sling Orange/Magnolia Selects</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179</v>
      </c>
      <c r="B254" s="72" t="s">
        <v>770</v>
      </c>
      <c r="C254" s="108">
        <v>5</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50"/>
        <v/>
      </c>
      <c r="H254" s="28" t="str">
        <f t="shared" si="51"/>
        <v>Sling OrangeMéxico Extra</v>
      </c>
      <c r="I254" s="176">
        <f ca="1">COUNTIF(OFFSET(Data!$A$1,0,MATCH(A254,Data!$1:$1,0)-1,1000,1),B254)</f>
        <v>12</v>
      </c>
      <c r="K254" s="26" t="str">
        <f t="shared" si="49"/>
        <v>Sling Orange/México Extra</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179</v>
      </c>
      <c r="B255" s="72" t="s">
        <v>706</v>
      </c>
      <c r="C255" s="108">
        <v>3</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50"/>
        <v/>
      </c>
      <c r="H255" s="28" t="str">
        <f t="shared" si="51"/>
        <v>Sling OrangeMonsters &amp; Nightmares</v>
      </c>
      <c r="I255" s="176">
        <f ca="1">COUNTIF(OFFSET(Data!$A$1,0,MATCH(A255,Data!$1:$1,0)-1,1000,1),B255)</f>
        <v>1</v>
      </c>
      <c r="K255" s="26" t="str">
        <f t="shared" si="49"/>
        <v>Sling Orange/Monsters &amp; Nightmares</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179</v>
      </c>
      <c r="B256" s="72" t="s">
        <v>478</v>
      </c>
      <c r="C256" s="108">
        <v>5</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50"/>
        <v/>
      </c>
      <c r="H256" s="28" t="str">
        <f t="shared" si="51"/>
        <v>Sling OrangeNews Extra</v>
      </c>
      <c r="I256" s="176">
        <f ca="1">COUNTIF(OFFSET(Data!$A$1,0,MATCH(A256,Data!$1:$1,0)-1,1000,1),B256)</f>
        <v>10</v>
      </c>
      <c r="K256" s="26" t="str">
        <f t="shared" si="49"/>
        <v>Sling Orange/News Extra</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179</v>
      </c>
      <c r="B257" s="72" t="s">
        <v>492</v>
      </c>
      <c r="C257" s="108">
        <v>5</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50"/>
        <v/>
      </c>
      <c r="H257" s="28" t="str">
        <f t="shared" si="51"/>
        <v>Sling OrangeOutside TV Features</v>
      </c>
      <c r="I257" s="176">
        <f ca="1">COUNTIF(OFFSET(Data!$A$1,0,MATCH(A257,Data!$1:$1,0)-1,1000,1),B257)</f>
        <v>1</v>
      </c>
      <c r="K257" s="26" t="str">
        <f t="shared" si="49"/>
        <v>Sling Orange/Outside TV Features</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179</v>
      </c>
      <c r="B258" s="72" t="s">
        <v>493</v>
      </c>
      <c r="C258" s="108">
        <v>6</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50"/>
        <v/>
      </c>
      <c r="H258" s="28" t="str">
        <f t="shared" si="51"/>
        <v>Sling OrangePantaya</v>
      </c>
      <c r="I258" s="176">
        <f ca="1">COUNTIF(OFFSET(Data!$A$1,0,MATCH(A258,Data!$1:$1,0)-1,1000,1),B258)</f>
        <v>1</v>
      </c>
      <c r="K258" s="26" t="str">
        <f t="shared" si="49"/>
        <v>Sling Orange/Pantaya</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179</v>
      </c>
      <c r="B259" s="72" t="s">
        <v>66</v>
      </c>
      <c r="C259" s="108">
        <v>10</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50"/>
        <v/>
      </c>
      <c r="H259" s="28" t="str">
        <f t="shared" si="51"/>
        <v>Sling OrangeShowtime</v>
      </c>
      <c r="I259" s="176">
        <f ca="1">COUNTIF(OFFSET(Data!$A$1,0,MATCH(A259,Data!$1:$1,0)-1,1000,1),B259)</f>
        <v>9</v>
      </c>
      <c r="K259" s="26" t="str">
        <f t="shared" si="49"/>
        <v>Sling Orange/Showtime</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179</v>
      </c>
      <c r="B260" s="72" t="s">
        <v>475</v>
      </c>
      <c r="C260" s="108">
        <v>10</v>
      </c>
      <c r="D260" s="126"/>
      <c r="E260" s="124">
        <f ca="1">COUNTIFS(Data!$D$1:$D$1000,1,OFFSET(Data!$A$1,0,MATCH($A260,Data!$1:$1,0)-1,1000,1),B260)</f>
        <v>1</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f t="shared" ca="1" si="50"/>
        <v>10</v>
      </c>
      <c r="H260" s="28" t="str">
        <f t="shared" si="51"/>
        <v>Sling OrangeSports Extra</v>
      </c>
      <c r="I260" s="176">
        <f ca="1">COUNTIF(OFFSET(Data!$A$1,0,MATCH(A260,Data!$1:$1,0)-1,1000,1),B260)</f>
        <v>15</v>
      </c>
      <c r="K260" s="26" t="str">
        <f t="shared" si="49"/>
        <v>Sling Orange/Sports Extra</v>
      </c>
      <c r="L260" s="39" t="str">
        <f t="array" aca="1" ref="L260" ca="1">_xlfn.TEXTJOIN(", ",TRUE,IF((Data!$D$1:$D$1000=1)*(OFFSET(Data!$A$1,0,MATCH($A260,Data!$1:$1,0)-1,1000,1)=$B260),Data!$A$1:$A$1000,""))</f>
        <v>Longhorn Network</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179</v>
      </c>
      <c r="B261" s="72" t="s">
        <v>67</v>
      </c>
      <c r="C261" s="108">
        <v>9</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50"/>
        <v/>
      </c>
      <c r="H261" s="28" t="str">
        <f t="shared" si="51"/>
        <v>Sling OrangeStarz</v>
      </c>
      <c r="I261" s="176">
        <f ca="1">COUNTIF(OFFSET(Data!$A$1,0,MATCH(A261,Data!$1:$1,0)-1,1000,1),B261)</f>
        <v>6</v>
      </c>
      <c r="K261" s="26" t="str">
        <f t="shared" si="49"/>
        <v>Sling Orange/Starz</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179</v>
      </c>
      <c r="B262" s="72" t="s">
        <v>494</v>
      </c>
      <c r="C262" s="108">
        <v>7</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50"/>
        <v/>
      </c>
      <c r="H262" s="28" t="str">
        <f t="shared" si="51"/>
        <v>Sling OrangeStingray Karaoke</v>
      </c>
      <c r="I262" s="176">
        <f ca="1">COUNTIF(OFFSET(Data!$A$1,0,MATCH(A262,Data!$1:$1,0)-1,1000,1),B262)</f>
        <v>1</v>
      </c>
      <c r="K262" s="26" t="str">
        <f t="shared" si="49"/>
        <v>Sling Orange/Stingray Karaoke</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179</v>
      </c>
      <c r="B263" s="72" t="s">
        <v>709</v>
      </c>
      <c r="C263" s="108">
        <v>8</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50"/>
        <v/>
      </c>
      <c r="H263" s="28" t="str">
        <f t="shared" si="51"/>
        <v>Sling OrangeStingray Qello</v>
      </c>
      <c r="I263" s="176">
        <f ca="1">COUNTIF(OFFSET(Data!$A$1,0,MATCH(A263,Data!$1:$1,0)-1,1000,1),B263)</f>
        <v>1</v>
      </c>
      <c r="K263" s="26" t="str">
        <f t="shared" si="49"/>
        <v>Sling Orange/Stingray Qello</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179</v>
      </c>
      <c r="B264" s="72" t="s">
        <v>854</v>
      </c>
      <c r="C264" s="108">
        <v>5</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50"/>
        <v/>
      </c>
      <c r="H264" s="28" t="str">
        <f t="shared" si="51"/>
        <v>Sling OrangeSudamérica Extra</v>
      </c>
      <c r="I264" s="176">
        <f ca="1">COUNTIF(OFFSET(Data!$A$1,0,MATCH(A264,Data!$1:$1,0)-1,1000,1),B264)</f>
        <v>13</v>
      </c>
      <c r="K264" s="26" t="str">
        <f t="shared" si="49"/>
        <v>Sling Orange/Sudamérica Extra</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179</v>
      </c>
      <c r="B265" s="72" t="s">
        <v>496</v>
      </c>
      <c r="C265" s="108">
        <v>3</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50"/>
        <v/>
      </c>
      <c r="H265" s="28" t="str">
        <f t="shared" si="51"/>
        <v>Sling OrangeThe Country Network</v>
      </c>
      <c r="I265" s="176">
        <f ca="1">COUNTIF(OFFSET(Data!$A$1,0,MATCH(A265,Data!$1:$1,0)-1,1000,1),B265)</f>
        <v>1</v>
      </c>
      <c r="K265" s="26" t="str">
        <f t="shared" si="49"/>
        <v>Sling Orange/The Country Network</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179</v>
      </c>
      <c r="B266" s="181" t="s">
        <v>700</v>
      </c>
      <c r="C266" s="108">
        <v>20</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50"/>
        <v/>
      </c>
      <c r="H266" s="28" t="str">
        <f t="shared" si="51"/>
        <v>Sling OrangeTotal TV Deal</v>
      </c>
      <c r="I266" s="176">
        <f ca="1">COUNTIF(OFFSET(Data!$A$1,0,MATCH(A266,Data!$1:$1,0)-1,1000,1),B266)</f>
        <v>1</v>
      </c>
      <c r="K266" s="26" t="str">
        <f t="shared" ref="K266:K271" si="52">A266&amp;"/"&amp;B266</f>
        <v>Sling Orange/Total TV Deal</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179</v>
      </c>
      <c r="B267" s="72" t="s">
        <v>907</v>
      </c>
      <c r="C267" s="108">
        <v>6</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50"/>
        <v/>
      </c>
      <c r="H267" s="28" t="str">
        <f t="shared" si="51"/>
        <v>Sling OrangeTrue Royalty TV</v>
      </c>
      <c r="I267" s="176">
        <f ca="1">COUNTIF(OFFSET(Data!$A$1,0,MATCH(A267,Data!$1:$1,0)-1,1000,1),B267)</f>
        <v>1</v>
      </c>
      <c r="K267" s="26" t="str">
        <f t="shared" si="52"/>
        <v>Sling Orange/True Royalty TV</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179</v>
      </c>
      <c r="B268" s="72" t="s">
        <v>495</v>
      </c>
      <c r="C268" s="108">
        <v>5</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50"/>
        <v/>
      </c>
      <c r="H268" s="28" t="str">
        <f t="shared" si="51"/>
        <v>Sling OrangeUP Faith &amp; Family</v>
      </c>
      <c r="I268" s="176">
        <f ca="1">COUNTIF(OFFSET(Data!$A$1,0,MATCH(A268,Data!$1:$1,0)-1,1000,1),B268)</f>
        <v>1</v>
      </c>
      <c r="K268" s="26" t="str">
        <f t="shared" si="52"/>
        <v>Sling Orange/UP Faith &amp; Family</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179</v>
      </c>
      <c r="B269" s="72" t="s">
        <v>297</v>
      </c>
      <c r="C269" s="108">
        <v>4</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50"/>
        <v/>
      </c>
      <c r="H269" s="28" t="str">
        <f t="shared" si="51"/>
        <v>Sling OrangeVSIN</v>
      </c>
      <c r="I269" s="176">
        <f ca="1">COUNTIF(OFFSET(Data!$A$1,0,MATCH(A269,Data!$1:$1,0)-1,1000,1),B269)</f>
        <v>1</v>
      </c>
      <c r="K269" s="26" t="str">
        <f t="shared" si="52"/>
        <v>Sling Orange/VSIN</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179</v>
      </c>
      <c r="B270" s="72" t="s">
        <v>707</v>
      </c>
      <c r="C270" s="108">
        <v>3</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50"/>
        <v/>
      </c>
      <c r="H270" s="28" t="str">
        <f t="shared" si="51"/>
        <v>Sling OrangeWarriors &amp; Gangsters</v>
      </c>
      <c r="I270" s="176">
        <f ca="1">COUNTIF(OFFSET(Data!$A$1,0,MATCH(A270,Data!$1:$1,0)-1,1000,1),B270)</f>
        <v>1</v>
      </c>
      <c r="K270" s="26" t="str">
        <f t="shared" si="52"/>
        <v>Sling Orange/Warriors &amp; Gangsters</v>
      </c>
      <c r="L270" s="39" t="str">
        <f t="array" aca="1" ref="L270" ca="1">_xlfn.TEXTJOIN(", ",TRUE,IF((Data!$D$1:$D$1000=1)*(OFFSET(Data!$A$1,0,MATCH($A270,Data!$1:$1,0)-1,1000,1)=$B270),Data!$A$1:$A$1000,""))</f>
        <v/>
      </c>
      <c r="M270" s="39"/>
      <c r="N270" s="39"/>
      <c r="O270" s="39"/>
      <c r="P270" s="39"/>
      <c r="Q270" s="39"/>
      <c r="R270" s="39"/>
      <c r="S270" s="39"/>
      <c r="T270" s="39"/>
      <c r="U270" s="39"/>
      <c r="V270" s="39"/>
      <c r="W270" s="39"/>
      <c r="X270" s="39"/>
      <c r="Y270" s="39"/>
      <c r="Z270" s="39"/>
      <c r="AA270" s="39"/>
      <c r="AB270" s="39"/>
      <c r="AC270" s="39"/>
      <c r="AD270" s="39"/>
      <c r="AE270" s="39"/>
    </row>
    <row r="271" spans="1:31" ht="13.3" thickBot="1" x14ac:dyDescent="0.4">
      <c r="A271" s="71" t="s">
        <v>179</v>
      </c>
      <c r="B271" s="72" t="s">
        <v>908</v>
      </c>
      <c r="C271" s="108">
        <v>3</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50"/>
        <v/>
      </c>
      <c r="H271" s="28" t="str">
        <f t="shared" si="51"/>
        <v>Sling OrangeWatch It Scream!</v>
      </c>
      <c r="I271" s="176">
        <f ca="1">COUNTIF(OFFSET(Data!$A$1,0,MATCH(A271,Data!$1:$1,0)-1,1000,1),B271)</f>
        <v>1</v>
      </c>
      <c r="K271" s="26" t="str">
        <f t="shared" si="52"/>
        <v>Sling Orange/Watch It Scream!</v>
      </c>
      <c r="L271" s="39" t="str">
        <f t="array" aca="1" ref="L271" ca="1">_xlfn.TEXTJOIN(", ",TRUE,IF((Data!$D$1:$D$1000=1)*(OFFSET(Data!$A$1,0,MATCH($A271,Data!$1:$1,0)-1,1000,1)=$B271),Data!$A$1:$A$1000,""))</f>
        <v/>
      </c>
      <c r="M271" s="39"/>
      <c r="N271" s="39"/>
      <c r="O271" s="39"/>
      <c r="P271" s="39"/>
      <c r="Q271" s="39"/>
      <c r="R271" s="39"/>
      <c r="S271" s="39"/>
      <c r="T271" s="39"/>
      <c r="U271" s="39"/>
      <c r="V271" s="39"/>
      <c r="W271" s="39"/>
      <c r="X271" s="39"/>
      <c r="Y271" s="39"/>
      <c r="Z271" s="39"/>
      <c r="AA271" s="39"/>
      <c r="AB271" s="39"/>
      <c r="AC271" s="39"/>
      <c r="AD271" s="39"/>
      <c r="AE271" s="39"/>
    </row>
    <row r="272" spans="1:31" ht="13.3" thickBot="1" x14ac:dyDescent="0.4">
      <c r="A272" s="71" t="s">
        <v>828</v>
      </c>
      <c r="B272" s="72" t="s">
        <v>550</v>
      </c>
      <c r="C272" s="108">
        <v>10</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50"/>
        <v/>
      </c>
      <c r="H272" s="28" t="str">
        <f t="shared" si="51"/>
        <v>VidgoPlus</v>
      </c>
      <c r="I272" s="176">
        <f ca="1">COUNTIF(OFFSET(Data!$A$1,0,MATCH(A272,Data!$1:$1,0)-1,1000,1),B272)</f>
        <v>19</v>
      </c>
      <c r="K272" s="26" t="str">
        <f t="shared" si="49"/>
        <v>Vidgo/Plus</v>
      </c>
      <c r="L272" s="39" t="str">
        <f t="array" aca="1" ref="L272" ca="1">_xlfn.TEXTJOIN(", ",TRUE,IF((Data!$D$1:$D$1000=1)*(OFFSET(Data!$A$1,0,MATCH($A272,Data!$1:$1,0)-1,1000,1)=$B272),Data!$A$1:$A$1000,""))</f>
        <v/>
      </c>
      <c r="M272" s="39"/>
      <c r="N272" s="39"/>
      <c r="O272" s="39"/>
      <c r="P272" s="39"/>
      <c r="Q272" s="39"/>
      <c r="R272" s="39"/>
      <c r="S272" s="39"/>
      <c r="T272" s="39"/>
      <c r="U272" s="39"/>
      <c r="V272" s="39"/>
      <c r="W272" s="39"/>
      <c r="X272" s="39"/>
      <c r="Y272" s="39"/>
      <c r="Z272" s="39"/>
      <c r="AA272" s="39"/>
      <c r="AB272" s="39"/>
      <c r="AC272" s="39"/>
      <c r="AD272" s="39"/>
      <c r="AE272" s="39"/>
    </row>
    <row r="273" spans="1:31" ht="13.3" thickBot="1" x14ac:dyDescent="0.4">
      <c r="A273" s="71" t="s">
        <v>845</v>
      </c>
      <c r="B273" s="72" t="s">
        <v>841</v>
      </c>
      <c r="C273" s="108">
        <v>10</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50"/>
        <v/>
      </c>
      <c r="H273" s="28" t="str">
        <f t="shared" si="51"/>
        <v>Vidgo LatinoLatino MAS</v>
      </c>
      <c r="I273" s="176">
        <f ca="1">COUNTIF(OFFSET(Data!$A$1,0,MATCH(A273,Data!$1:$1,0)-1,1000,1),B273)</f>
        <v>15</v>
      </c>
      <c r="K273" s="26" t="str">
        <f t="shared" si="49"/>
        <v>Vidgo Latino/Latino MAS</v>
      </c>
      <c r="L273" s="39" t="str">
        <f t="array" aca="1" ref="L273" ca="1">_xlfn.TEXTJOIN(", ",TRUE,IF((Data!$D$1:$D$1000=1)*(OFFSET(Data!$A$1,0,MATCH($A273,Data!$1:$1,0)-1,1000,1)=$B273),Data!$A$1:$A$1000,""))</f>
        <v/>
      </c>
      <c r="M273" s="39"/>
      <c r="N273" s="39"/>
      <c r="O273" s="39"/>
      <c r="P273" s="39"/>
      <c r="Q273" s="39"/>
      <c r="R273" s="39"/>
      <c r="S273" s="39"/>
      <c r="T273" s="39"/>
      <c r="U273" s="39"/>
      <c r="V273" s="39"/>
      <c r="W273" s="39"/>
      <c r="X273" s="39"/>
      <c r="Y273" s="39"/>
      <c r="Z273" s="39"/>
      <c r="AA273" s="39"/>
      <c r="AB273" s="39"/>
      <c r="AC273" s="39"/>
      <c r="AD273" s="39"/>
      <c r="AE273" s="39"/>
    </row>
    <row r="274" spans="1:31" ht="13.3" thickBot="1" x14ac:dyDescent="0.4">
      <c r="A274" s="71" t="s">
        <v>165</v>
      </c>
      <c r="B274" s="72" t="s">
        <v>758</v>
      </c>
      <c r="C274" s="108">
        <v>6</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ca="1" si="50"/>
        <v/>
      </c>
      <c r="H274" s="28" t="str">
        <f t="shared" si="51"/>
        <v>YouTube TVAcorn TV</v>
      </c>
      <c r="I274" s="176">
        <f ca="1">COUNTIF(OFFSET(Data!$A$1,0,MATCH(A274,Data!$1:$1,0)-1,1000,1),B274)</f>
        <v>1</v>
      </c>
      <c r="K274" s="26" t="str">
        <f t="shared" si="49"/>
        <v>YouTube TV/Acorn TV</v>
      </c>
      <c r="L274" s="39" t="str">
        <f t="array" aca="1" ref="L274" ca="1">_xlfn.TEXTJOIN(", ",TRUE,IF((Data!$D$1:$D$1000=1)*(OFFSET(Data!$A$1,0,MATCH($A274,Data!$1:$1,0)-1,1000,1)=$B274),Data!$A$1:$A$1000,""))</f>
        <v/>
      </c>
      <c r="M274" s="39"/>
      <c r="N274" s="39"/>
      <c r="O274" s="39"/>
      <c r="P274" s="39"/>
      <c r="Q274" s="39"/>
      <c r="R274" s="39"/>
      <c r="S274" s="39"/>
      <c r="T274" s="39"/>
      <c r="U274" s="39"/>
      <c r="V274" s="39"/>
      <c r="W274" s="39"/>
      <c r="X274" s="39"/>
      <c r="Y274" s="39"/>
      <c r="Z274" s="39"/>
      <c r="AA274" s="39"/>
      <c r="AB274" s="39"/>
      <c r="AC274" s="39"/>
      <c r="AD274" s="39"/>
      <c r="AE274" s="39"/>
    </row>
    <row r="275" spans="1:31" ht="13.3" thickBot="1" x14ac:dyDescent="0.4">
      <c r="A275" s="71" t="s">
        <v>165</v>
      </c>
      <c r="B275" s="72" t="s">
        <v>155</v>
      </c>
      <c r="C275" s="108">
        <v>5</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ca="1" si="50"/>
        <v/>
      </c>
      <c r="H275" s="28" t="str">
        <f t="shared" si="51"/>
        <v>YouTube TVAMC Premiere</v>
      </c>
      <c r="I275" s="176">
        <f ca="1">COUNTIF(OFFSET(Data!$A$1,0,MATCH(A275,Data!$1:$1,0)-1,1000,1),B275)</f>
        <v>1</v>
      </c>
      <c r="K275" s="26" t="str">
        <f t="shared" ref="K275:K287" si="53">A275&amp;"/"&amp;B275</f>
        <v>YouTube TV/AMC Premiere</v>
      </c>
      <c r="L275" s="39" t="str">
        <f t="array" aca="1" ref="L275" ca="1">_xlfn.TEXTJOIN(", ",TRUE,IF((Data!$D$1:$D$1000=1)*(OFFSET(Data!$A$1,0,MATCH($A275,Data!$1:$1,0)-1,1000,1)=$B275),Data!$A$1:$A$1000,""))</f>
        <v/>
      </c>
    </row>
    <row r="276" spans="1:31" ht="13.3" thickBot="1" x14ac:dyDescent="0.4">
      <c r="A276" s="71" t="s">
        <v>165</v>
      </c>
      <c r="B276" s="72" t="s">
        <v>17</v>
      </c>
      <c r="C276" s="108">
        <v>10</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ref="G276" ca="1" si="54">IF(E276=0,"",C276/E276)</f>
        <v/>
      </c>
      <c r="H276" s="28" t="str">
        <f t="shared" ref="H276" si="55">A276&amp;B276&amp;D276</f>
        <v>YouTube TVCinemax</v>
      </c>
      <c r="I276" s="176">
        <f ca="1">COUNTIF(OFFSET(Data!$A$1,0,MATCH(A276,Data!$1:$1,0)-1,1000,1),B276)</f>
        <v>1</v>
      </c>
      <c r="K276" s="26" t="str">
        <f t="shared" ref="K276" si="56">A276&amp;"/"&amp;B276</f>
        <v>YouTube TV/Cinemax</v>
      </c>
      <c r="L276" s="39" t="str">
        <f t="array" aca="1" ref="L276" ca="1">_xlfn.TEXTJOIN(", ",TRUE,IF((Data!$D$1:$D$1000=1)*(OFFSET(Data!$A$1,0,MATCH($A276,Data!$1:$1,0)-1,1000,1)=$B276),Data!$A$1:$A$1000,""))</f>
        <v/>
      </c>
    </row>
    <row r="277" spans="1:31" ht="13.3" thickBot="1" x14ac:dyDescent="0.4">
      <c r="A277" s="71" t="s">
        <v>165</v>
      </c>
      <c r="B277" s="72" t="s">
        <v>485</v>
      </c>
      <c r="C277" s="108">
        <v>3</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ca="1" si="50"/>
        <v/>
      </c>
      <c r="H277" s="28" t="str">
        <f t="shared" si="51"/>
        <v>YouTube TVCuriosityStream</v>
      </c>
      <c r="I277" s="176">
        <f ca="1">COUNTIF(OFFSET(Data!$A$1,0,MATCH(A277,Data!$1:$1,0)-1,1000,1),B277)</f>
        <v>1</v>
      </c>
      <c r="K277" s="26" t="str">
        <f t="shared" si="53"/>
        <v>YouTube TV/CuriosityStream</v>
      </c>
      <c r="L277" s="39" t="str">
        <f t="array" aca="1" ref="L277" ca="1">_xlfn.TEXTJOIN(", ",TRUE,IF((Data!$D$1:$D$1000=1)*(OFFSET(Data!$A$1,0,MATCH($A277,Data!$1:$1,0)-1,1000,1)=$B277),Data!$A$1:$A$1000,""))</f>
        <v/>
      </c>
    </row>
    <row r="278" spans="1:31" ht="13.3" thickBot="1" x14ac:dyDescent="0.4">
      <c r="A278" s="71" t="s">
        <v>165</v>
      </c>
      <c r="B278" s="72" t="s">
        <v>32</v>
      </c>
      <c r="C278" s="108">
        <v>6</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50"/>
        <v/>
      </c>
      <c r="H278" s="28" t="str">
        <f t="shared" si="51"/>
        <v>YouTube TVEPIX</v>
      </c>
      <c r="I278" s="176">
        <f ca="1">COUNTIF(OFFSET(Data!$A$1,0,MATCH(A278,Data!$1:$1,0)-1,1000,1),B278)</f>
        <v>1</v>
      </c>
      <c r="K278" s="26" t="str">
        <f t="shared" si="53"/>
        <v>YouTube TV/EPIX</v>
      </c>
      <c r="L278" s="39" t="str">
        <f t="array" aca="1" ref="L278" ca="1">_xlfn.TEXTJOIN(", ",TRUE,IF((Data!$D$1:$D$1000=1)*(OFFSET(Data!$A$1,0,MATCH($A278,Data!$1:$1,0)-1,1000,1)=$B278),Data!$A$1:$A$1000,""))</f>
        <v/>
      </c>
    </row>
    <row r="279" spans="1:31" ht="13.3" thickBot="1" x14ac:dyDescent="0.4">
      <c r="A279" s="71" t="s">
        <v>165</v>
      </c>
      <c r="B279" s="72" t="s">
        <v>233</v>
      </c>
      <c r="C279" s="108">
        <v>15</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ca="1" si="50"/>
        <v/>
      </c>
      <c r="H279" s="28" t="str">
        <f t="shared" si="51"/>
        <v>YouTube TVFOX Soccer Plus</v>
      </c>
      <c r="I279" s="176">
        <f ca="1">COUNTIF(OFFSET(Data!$A$1,0,MATCH(A279,Data!$1:$1,0)-1,1000,1),B279)</f>
        <v>1</v>
      </c>
      <c r="K279" s="26" t="str">
        <f t="shared" si="53"/>
        <v>YouTube TV/FOX Soccer Plus</v>
      </c>
      <c r="L279" s="39" t="str">
        <f t="array" aca="1" ref="L279" ca="1">_xlfn.TEXTJOIN(", ",TRUE,IF((Data!$D$1:$D$1000=1)*(OFFSET(Data!$A$1,0,MATCH($A279,Data!$1:$1,0)-1,1000,1)=$B279),Data!$A$1:$A$1000,""))</f>
        <v/>
      </c>
    </row>
    <row r="280" spans="1:31" ht="13.3" thickBot="1" x14ac:dyDescent="0.4">
      <c r="A280" s="71" t="s">
        <v>165</v>
      </c>
      <c r="B280" s="72" t="s">
        <v>41</v>
      </c>
      <c r="C280" s="108">
        <v>15</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ca="1" si="50"/>
        <v/>
      </c>
      <c r="H280" s="28" t="str">
        <f t="shared" si="51"/>
        <v>YouTube TVHBO</v>
      </c>
      <c r="I280" s="176">
        <f ca="1">COUNTIF(OFFSET(Data!$A$1,0,MATCH(A280,Data!$1:$1,0)-1,1000,1),B280)</f>
        <v>1</v>
      </c>
      <c r="K280" s="26" t="str">
        <f t="shared" si="53"/>
        <v>YouTube TV/HBO</v>
      </c>
      <c r="L280" s="39" t="str">
        <f t="array" aca="1" ref="L280" ca="1">_xlfn.TEXTJOIN(", ",TRUE,IF((Data!$D$1:$D$1000=1)*(OFFSET(Data!$A$1,0,MATCH($A280,Data!$1:$1,0)-1,1000,1)=$B280),Data!$A$1:$A$1000,""))</f>
        <v/>
      </c>
    </row>
    <row r="281" spans="1:31" ht="13.3" thickBot="1" x14ac:dyDescent="0.4">
      <c r="A281" s="71" t="s">
        <v>165</v>
      </c>
      <c r="B281" s="72" t="s">
        <v>936</v>
      </c>
      <c r="C281" s="108">
        <v>15</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ref="G281" ca="1" si="57">IF(E281=0,"",C281/E281)</f>
        <v/>
      </c>
      <c r="H281" s="28" t="str">
        <f t="shared" ref="H281" si="58">A281&amp;B281&amp;D281</f>
        <v>YouTube TVHBO Max</v>
      </c>
      <c r="I281" s="176">
        <f ca="1">COUNTIF(OFFSET(Data!$A$1,0,MATCH(A281,Data!$1:$1,0)-1,1000,1),B281)</f>
        <v>1</v>
      </c>
      <c r="K281" s="26" t="str">
        <f t="shared" ref="K281" si="59">A281&amp;"/"&amp;B281</f>
        <v>YouTube TV/HBO Max</v>
      </c>
      <c r="L281" s="39" t="str">
        <f t="array" aca="1" ref="L281" ca="1">_xlfn.TEXTJOIN(", ",TRUE,IF((Data!$D$1:$D$1000=1)*(OFFSET(Data!$A$1,0,MATCH($A281,Data!$1:$1,0)-1,1000,1)=$B281),Data!$A$1:$A$1000,""))</f>
        <v/>
      </c>
    </row>
    <row r="282" spans="1:31" ht="13.3" thickBot="1" x14ac:dyDescent="0.4">
      <c r="A282" s="71" t="s">
        <v>165</v>
      </c>
      <c r="B282" s="72" t="s">
        <v>157</v>
      </c>
      <c r="C282" s="108">
        <v>40</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50"/>
        <v/>
      </c>
      <c r="H282" s="28" t="str">
        <f t="shared" si="51"/>
        <v>YouTube TVNBA League Pass</v>
      </c>
      <c r="I282" s="176">
        <f ca="1">COUNTIF(OFFSET(Data!$A$1,0,MATCH(A282,Data!$1:$1,0)-1,1000,1),B282)</f>
        <v>1</v>
      </c>
      <c r="K282" s="26" t="str">
        <f t="shared" si="53"/>
        <v>YouTube TV/NBA League Pass</v>
      </c>
      <c r="L282" s="39" t="str">
        <f t="array" aca="1" ref="L282" ca="1">_xlfn.TEXTJOIN(", ",TRUE,IF((Data!$D$1:$D$1000=1)*(OFFSET(Data!$A$1,0,MATCH($A282,Data!$1:$1,0)-1,1000,1)=$B282),Data!$A$1:$A$1000,""))</f>
        <v/>
      </c>
    </row>
    <row r="283" spans="1:31" ht="13.3" thickBot="1" x14ac:dyDescent="0.4">
      <c r="A283" s="71" t="s">
        <v>165</v>
      </c>
      <c r="B283" s="72" t="s">
        <v>66</v>
      </c>
      <c r="C283" s="108">
        <v>11</v>
      </c>
      <c r="D283" s="126"/>
      <c r="E283" s="124">
        <f ca="1">COUNTIFS(Data!$D$1:$D$1000,1,OFFSET(Data!$A$1,0,MATCH($A283,Data!$1:$1,0)-1,1000,1),B283)</f>
        <v>0</v>
      </c>
      <c r="F283" s="37" t="str">
        <f ca="1">IF(VLOOKUP(A283,Services!$A$1:$B$22,2,0)="Exclude","Service Excluded",IF(D283="x",IF(B283="Yes",IF(COUNTIFS($A$2:$A$21,MID(A283,1,3)&amp;"*",$D$2:$D$21,"x")=1,"","Duplicate service selected: "&amp;MID(A283,1,FIND(" ",A283)-1)),IF(ISNUMBER(MATCH(A283&amp;"Yesx",$H:$H,0)),"","Base service is not selected")),IF(AND(E283&gt;0,price_limit&lt;&gt;0,G283&gt;price_limit),"Exceeds price limit: "&amp;TEXT(price_limit,"$0.00"),"")))</f>
        <v/>
      </c>
      <c r="G283" s="61" t="str">
        <f t="shared" ca="1" si="50"/>
        <v/>
      </c>
      <c r="H283" s="28" t="str">
        <f t="shared" si="51"/>
        <v>YouTube TVShowtime</v>
      </c>
      <c r="I283" s="176">
        <f ca="1">COUNTIF(OFFSET(Data!$A$1,0,MATCH(A283,Data!$1:$1,0)-1,1000,1),B283)</f>
        <v>1</v>
      </c>
      <c r="K283" s="26" t="str">
        <f t="shared" si="53"/>
        <v>YouTube TV/Showtime</v>
      </c>
      <c r="L283" s="39" t="str">
        <f t="array" aca="1" ref="L283" ca="1">_xlfn.TEXTJOIN(", ",TRUE,IF((Data!$D$1:$D$1000=1)*(OFFSET(Data!$A$1,0,MATCH($A283,Data!$1:$1,0)-1,1000,1)=$B283),Data!$A$1:$A$1000,""))</f>
        <v/>
      </c>
    </row>
    <row r="284" spans="1:31" ht="13.3" thickBot="1" x14ac:dyDescent="0.4">
      <c r="A284" s="71" t="s">
        <v>165</v>
      </c>
      <c r="B284" s="72" t="s">
        <v>158</v>
      </c>
      <c r="C284" s="108">
        <v>6</v>
      </c>
      <c r="D284" s="126"/>
      <c r="E284" s="124">
        <f ca="1">COUNTIFS(Data!$D$1:$D$1000,1,OFFSET(Data!$A$1,0,MATCH($A284,Data!$1:$1,0)-1,1000,1),B284)</f>
        <v>0</v>
      </c>
      <c r="F284" s="37" t="str">
        <f ca="1">IF(VLOOKUP(A284,Services!$A$1:$B$22,2,0)="Exclude","Service Excluded",IF(D284="x",IF(B284="Yes",IF(COUNTIFS($A$2:$A$21,MID(A284,1,3)&amp;"*",$D$2:$D$21,"x")=1,"","Duplicate service selected: "&amp;MID(A284,1,FIND(" ",A284)-1)),IF(ISNUMBER(MATCH(A284&amp;"Yesx",$H:$H,0)),"","Base service is not selected")),IF(AND(E284&gt;0,price_limit&lt;&gt;0,G284&gt;price_limit),"Exceeds price limit: "&amp;TEXT(price_limit,"$0.00"),"")))</f>
        <v/>
      </c>
      <c r="G284" s="61" t="str">
        <f t="shared" ca="1" si="50"/>
        <v/>
      </c>
      <c r="H284" s="28" t="str">
        <f t="shared" si="51"/>
        <v>YouTube TVShudder</v>
      </c>
      <c r="I284" s="176">
        <f ca="1">COUNTIF(OFFSET(Data!$A$1,0,MATCH(A284,Data!$1:$1,0)-1,1000,1),B284)</f>
        <v>1</v>
      </c>
      <c r="K284" s="26" t="str">
        <f t="shared" si="53"/>
        <v>YouTube TV/Shudder</v>
      </c>
      <c r="L284" s="39" t="str">
        <f t="array" aca="1" ref="L284" ca="1">_xlfn.TEXTJOIN(", ",TRUE,IF((Data!$D$1:$D$1000=1)*(OFFSET(Data!$A$1,0,MATCH($A284,Data!$1:$1,0)-1,1000,1)=$B284),Data!$A$1:$A$1000,""))</f>
        <v/>
      </c>
    </row>
    <row r="285" spans="1:31" ht="13.3" thickBot="1" x14ac:dyDescent="0.4">
      <c r="A285" s="71" t="s">
        <v>165</v>
      </c>
      <c r="B285" s="72" t="s">
        <v>67</v>
      </c>
      <c r="C285" s="108">
        <v>9</v>
      </c>
      <c r="D285" s="126"/>
      <c r="E285" s="124">
        <f ca="1">COUNTIFS(Data!$D$1:$D$1000,1,OFFSET(Data!$A$1,0,MATCH($A285,Data!$1:$1,0)-1,1000,1),B285)</f>
        <v>0</v>
      </c>
      <c r="F285" s="37" t="str">
        <f ca="1">IF(VLOOKUP(A285,Services!$A$1:$B$22,2,0)="Exclude","Service Excluded",IF(D285="x",IF(B285="Yes",IF(COUNTIFS($A$2:$A$21,MID(A285,1,3)&amp;"*",$D$2:$D$21,"x")=1,"","Duplicate service selected: "&amp;MID(A285,1,FIND(" ",A285)-1)),IF(ISNUMBER(MATCH(A285&amp;"Yesx",$H:$H,0)),"","Base service is not selected")),IF(AND(E285&gt;0,price_limit&lt;&gt;0,G285&gt;price_limit),"Exceeds price limit: "&amp;TEXT(price_limit,"$0.00"),"")))</f>
        <v/>
      </c>
      <c r="G285" s="61" t="str">
        <f t="shared" ca="1" si="50"/>
        <v/>
      </c>
      <c r="H285" s="28" t="str">
        <f t="shared" si="51"/>
        <v>YouTube TVStarz</v>
      </c>
      <c r="I285" s="176">
        <f ca="1">COUNTIF(OFFSET(Data!$A$1,0,MATCH(A285,Data!$1:$1,0)-1,1000,1),B285)</f>
        <v>1</v>
      </c>
      <c r="K285" s="26" t="str">
        <f t="shared" si="53"/>
        <v>YouTube TV/Starz</v>
      </c>
      <c r="L285" s="39" t="str">
        <f t="array" aca="1" ref="L285" ca="1">_xlfn.TEXTJOIN(", ",TRUE,IF((Data!$D$1:$D$1000=1)*(OFFSET(Data!$A$1,0,MATCH($A285,Data!$1:$1,0)-1,1000,1)=$B285),Data!$A$1:$A$1000,""))</f>
        <v/>
      </c>
    </row>
    <row r="286" spans="1:31" ht="13.3" thickBot="1" x14ac:dyDescent="0.4">
      <c r="A286" s="71" t="s">
        <v>165</v>
      </c>
      <c r="B286" s="72" t="s">
        <v>159</v>
      </c>
      <c r="C286" s="108">
        <v>7</v>
      </c>
      <c r="D286" s="126"/>
      <c r="E286" s="124">
        <f ca="1">COUNTIFS(Data!$D$1:$D$1000,1,OFFSET(Data!$A$1,0,MATCH($A286,Data!$1:$1,0)-1,1000,1),B286)</f>
        <v>0</v>
      </c>
      <c r="F286" s="37" t="str">
        <f ca="1">IF(VLOOKUP(A286,Services!$A$1:$B$22,2,0)="Exclude","Service Excluded",IF(D286="x",IF(B286="Yes",IF(COUNTIFS($A$2:$A$21,MID(A286,1,3)&amp;"*",$D$2:$D$21,"x")=1,"","Duplicate service selected: "&amp;MID(A286,1,FIND(" ",A286)-1)),IF(ISNUMBER(MATCH(A286&amp;"Yesx",$H:$H,0)),"","Base service is not selected")),IF(AND(E286&gt;0,price_limit&lt;&gt;0,G286&gt;price_limit),"Exceeds price limit: "&amp;TEXT(price_limit,"$0.00"),"")))</f>
        <v/>
      </c>
      <c r="G286" s="61" t="str">
        <f t="shared" ca="1" si="50"/>
        <v/>
      </c>
      <c r="H286" s="28" t="str">
        <f t="shared" si="51"/>
        <v>YouTube TVSundance Now</v>
      </c>
      <c r="I286" s="176">
        <f ca="1">COUNTIF(OFFSET(Data!$A$1,0,MATCH(A286,Data!$1:$1,0)-1,1000,1),B286)</f>
        <v>1</v>
      </c>
      <c r="K286" s="26" t="str">
        <f t="shared" si="53"/>
        <v>YouTube TV/Sundance Now</v>
      </c>
      <c r="L286" s="39" t="str">
        <f t="array" aca="1" ref="L286" ca="1">_xlfn.TEXTJOIN(", ",TRUE,IF((Data!$D$1:$D$1000=1)*(OFFSET(Data!$A$1,0,MATCH($A286,Data!$1:$1,0)-1,1000,1)=$B286),Data!$A$1:$A$1000,""))</f>
        <v/>
      </c>
    </row>
    <row r="287" spans="1:31" ht="13.3" thickBot="1" x14ac:dyDescent="0.4">
      <c r="A287" s="71" t="s">
        <v>165</v>
      </c>
      <c r="B287" s="72" t="s">
        <v>755</v>
      </c>
      <c r="C287" s="108">
        <v>5</v>
      </c>
      <c r="D287" s="126"/>
      <c r="E287" s="124">
        <f ca="1">COUNTIFS(Data!$D$1:$D$1000,1,OFFSET(Data!$A$1,0,MATCH($A287,Data!$1:$1,0)-1,1000,1),B287)</f>
        <v>0</v>
      </c>
      <c r="F287" s="37" t="str">
        <f ca="1">IF(VLOOKUP(A287,Services!$A$1:$B$22,2,0)="Exclude","Service Excluded",IF(D287="x",IF(B287="Yes",IF(COUNTIFS($A$2:$A$21,MID(A287,1,3)&amp;"*",$D$2:$D$21,"x")=1,"","Duplicate service selected: "&amp;MID(A287,1,FIND(" ",A287)-1)),IF(ISNUMBER(MATCH(A287&amp;"Yesx",$H:$H,0)),"","Base service is not selected")),IF(AND(E287&gt;0,price_limit&lt;&gt;0,G287&gt;price_limit),"Exceeds price limit: "&amp;TEXT(price_limit,"$0.00"),"")))</f>
        <v/>
      </c>
      <c r="G287" s="61" t="str">
        <f t="shared" ca="1" si="50"/>
        <v/>
      </c>
      <c r="H287" s="28" t="str">
        <f t="shared" si="51"/>
        <v>YouTube TVUrban Movie Channel</v>
      </c>
      <c r="I287" s="176">
        <f ca="1">COUNTIF(OFFSET(Data!$A$1,0,MATCH(A287,Data!$1:$1,0)-1,1000,1),B287)</f>
        <v>1</v>
      </c>
      <c r="K287" s="26" t="str">
        <f t="shared" si="53"/>
        <v>YouTube TV/Urban Movie Channel</v>
      </c>
      <c r="L287" s="39" t="str">
        <f t="array" aca="1" ref="L287" ca="1">_xlfn.TEXTJOIN(", ",TRUE,IF((Data!$D$1:$D$1000=1)*(OFFSET(Data!$A$1,0,MATCH($A287,Data!$1:$1,0)-1,1000,1)=$B287),Data!$A$1:$A$1000,""))</f>
        <v/>
      </c>
    </row>
  </sheetData>
  <autoFilter ref="A1:I287" xr:uid="{EBBEB83C-FFA8-4368-811C-6068DE51748D}"/>
  <sortState xmlns:xlrd2="http://schemas.microsoft.com/office/spreadsheetml/2017/richdata2" ref="A23:I287">
    <sortCondition ref="A23:A287"/>
    <sortCondition ref="B23:B287"/>
  </sortState>
  <mergeCells count="1">
    <mergeCell ref="K9:M9"/>
  </mergeCells>
  <conditionalFormatting sqref="D23:D287">
    <cfRule type="expression" dxfId="1300" priority="1974">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50" id="{4B752B0D-01CE-4809-8501-DB0A18F50CC8}">
            <xm:f>VLOOKUP(A2,Services!$A$1:$B$22,2,0)="Exclude"</xm:f>
            <x14:dxf>
              <font>
                <strike/>
                <color theme="0"/>
              </font>
              <fill>
                <patternFill>
                  <bgColor rgb="FFFF0000"/>
                </patternFill>
              </fill>
            </x14:dxf>
          </x14:cfRule>
          <xm:sqref>E86:K86 B86:C86 A62:A65 A28:A35 A37:A51 A53:A60 A80:A87 A172:A198 A148:A169 A200:A221 A282:A287 A277:A279 A110:A146 A75:A78 A250:A275 A2:A26 A89:A108</xm:sqref>
        </x14:conditionalFormatting>
        <x14:conditionalFormatting xmlns:xm="http://schemas.microsoft.com/office/excel/2006/main">
          <x14:cfRule type="expression" priority="57" id="{959E1405-5BE2-42FF-A945-881375E6E031}">
            <xm:f>VLOOKUP(A222,Services!$A$1:$B$22,2,0)="Exclude"</xm:f>
            <x14:dxf>
              <font>
                <strike/>
                <color theme="0"/>
              </font>
              <fill>
                <patternFill>
                  <bgColor rgb="FFFF0000"/>
                </patternFill>
              </fill>
            </x14:dxf>
          </x14:cfRule>
          <xm:sqref>A222:A248</xm:sqref>
        </x14:conditionalFormatting>
        <x14:conditionalFormatting xmlns:xm="http://schemas.microsoft.com/office/excel/2006/main">
          <x14:cfRule type="expression" priority="38" id="{AB754516-A0CB-4F04-B044-9074BE4DB510}">
            <xm:f>VLOOKUP(A170,Services!$A$1:$B$22,2,0)="Exclude"</xm:f>
            <x14:dxf>
              <font>
                <strike/>
                <color theme="0"/>
              </font>
              <fill>
                <patternFill>
                  <bgColor rgb="FFFF0000"/>
                </patternFill>
              </fill>
            </x14:dxf>
          </x14:cfRule>
          <xm:sqref>A170</xm:sqref>
        </x14:conditionalFormatting>
        <x14:conditionalFormatting xmlns:xm="http://schemas.microsoft.com/office/excel/2006/main">
          <x14:cfRule type="expression" priority="36" id="{790DC511-2AC8-4B95-A274-CD76AD7E868E}">
            <xm:f>VLOOKUP(A171,Services!$A$1:$B$22,2,0)="Exclude"</xm:f>
            <x14:dxf>
              <font>
                <strike/>
                <color theme="0"/>
              </font>
              <fill>
                <patternFill>
                  <bgColor rgb="FFFF0000"/>
                </patternFill>
              </fill>
            </x14:dxf>
          </x14:cfRule>
          <xm:sqref>A171</xm:sqref>
        </x14:conditionalFormatting>
        <x14:conditionalFormatting xmlns:xm="http://schemas.microsoft.com/office/excel/2006/main">
          <x14:cfRule type="expression" priority="34" id="{11105ECB-9BBF-47BC-9997-DFBE6802127B}">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32" id="{ED768D1B-B9AE-44AC-B9A5-3F0033E1FEFF}">
            <xm:f>VLOOKUP(A199,Services!$A$1:$B$22,2,0)="Exclude"</xm:f>
            <x14:dxf>
              <font>
                <strike/>
                <color theme="0"/>
              </font>
              <fill>
                <patternFill>
                  <bgColor rgb="FFFF0000"/>
                </patternFill>
              </fill>
            </x14:dxf>
          </x14:cfRule>
          <xm:sqref>A199</xm:sqref>
        </x14:conditionalFormatting>
        <x14:conditionalFormatting xmlns:xm="http://schemas.microsoft.com/office/excel/2006/main">
          <x14:cfRule type="expression" priority="30" id="{2207A498-C8E2-4CCD-B828-7C36ECA15D7C}">
            <xm:f>VLOOKUP(A249,Services!$A$1:$B$22,2,0)="Exclude"</xm:f>
            <x14:dxf>
              <font>
                <strike/>
                <color theme="0"/>
              </font>
              <fill>
                <patternFill>
                  <bgColor rgb="FFFF0000"/>
                </patternFill>
              </fill>
            </x14:dxf>
          </x14:cfRule>
          <xm:sqref>A249</xm:sqref>
        </x14:conditionalFormatting>
        <x14:conditionalFormatting xmlns:xm="http://schemas.microsoft.com/office/excel/2006/main">
          <x14:cfRule type="expression" priority="28" id="{D56A5F97-C71F-4C1D-A824-F9BF6D7DA661}">
            <xm:f>VLOOKUP(A281,Services!$A$1:$B$22,2,0)="Exclude"</xm:f>
            <x14:dxf>
              <font>
                <strike/>
                <color theme="0"/>
              </font>
              <fill>
                <patternFill>
                  <bgColor rgb="FFFF0000"/>
                </patternFill>
              </fill>
            </x14:dxf>
          </x14:cfRule>
          <xm:sqref>A281</xm:sqref>
        </x14:conditionalFormatting>
        <x14:conditionalFormatting xmlns:xm="http://schemas.microsoft.com/office/excel/2006/main">
          <x14:cfRule type="expression" priority="26" id="{1C6774B0-3469-45B5-AF95-C9C2E1BDA4A2}">
            <xm:f>VLOOKUP(A280,Services!$A$1:$B$22,2,0)="Exclude"</xm:f>
            <x14:dxf>
              <font>
                <strike/>
                <color theme="0"/>
              </font>
              <fill>
                <patternFill>
                  <bgColor rgb="FFFF0000"/>
                </patternFill>
              </fill>
            </x14:dxf>
          </x14:cfRule>
          <xm:sqref>A280</xm:sqref>
        </x14:conditionalFormatting>
        <x14:conditionalFormatting xmlns:xm="http://schemas.microsoft.com/office/excel/2006/main">
          <x14:cfRule type="expression" priority="24" id="{98F2E93E-CDA9-4589-B241-37E11827CFF5}">
            <xm:f>VLOOKUP(A276,Services!$A$1:$B$22,2,0)="Exclude"</xm:f>
            <x14:dxf>
              <font>
                <strike/>
                <color theme="0"/>
              </font>
              <fill>
                <patternFill>
                  <bgColor rgb="FFFF0000"/>
                </patternFill>
              </fill>
            </x14:dxf>
          </x14:cfRule>
          <xm:sqref>A276</xm:sqref>
        </x14:conditionalFormatting>
        <x14:conditionalFormatting xmlns:xm="http://schemas.microsoft.com/office/excel/2006/main">
          <x14:cfRule type="expression" priority="22" id="{D24F189F-799B-488B-A9B8-747AB09EC135}">
            <xm:f>VLOOKUP(A109,Services!$A$1:$B$22,2,0)="Exclude"</xm:f>
            <x14:dxf>
              <font>
                <strike/>
                <color theme="0"/>
              </font>
              <fill>
                <patternFill>
                  <bgColor rgb="FFFF0000"/>
                </patternFill>
              </fill>
            </x14:dxf>
          </x14:cfRule>
          <xm:sqref>A109</xm:sqref>
        </x14:conditionalFormatting>
        <x14:conditionalFormatting xmlns:xm="http://schemas.microsoft.com/office/excel/2006/main">
          <x14:cfRule type="expression" priority="20" id="{7F4E8412-0D55-48A5-AACD-70AD9456D93B}">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17" id="{496F705A-E6A6-4EAB-81AC-B78F94032A0E}">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14" id="{14479A8D-58EE-478D-9272-32864B0BBF36}">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11" id="{2401B5EF-7A20-4CBF-BBBF-D2A6D90C3CEE}">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8" id="{D62590B1-A703-49E0-A260-57BDB3AD8B0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5" id="{92BE951A-E4FA-4AED-8ADE-ABF1AC73E057}">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3" id="{94D9079E-2A95-4050-99B5-69B0AB53DF72}">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1" id="{70A8EBC0-13DA-48C2-93F9-AF969F57A820}">
            <xm:f>VLOOKUP(A67,Services!$A$1:$B$22,2,0)="Exclude"</xm:f>
            <x14:dxf>
              <font>
                <strike/>
                <color theme="0"/>
              </font>
              <fill>
                <patternFill>
                  <bgColor rgb="FFFF0000"/>
                </patternFill>
              </fill>
            </x14:dxf>
          </x14:cfRule>
          <xm:sqref>A67:A74</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63"/>
  <sheetViews>
    <sheetView zoomScale="110" zoomScaleNormal="110"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6" width="8.23046875" style="5" customWidth="1"/>
    <col min="17" max="17" width="8.69140625" style="5" customWidth="1"/>
    <col min="18" max="18" width="9.3046875" style="5" customWidth="1"/>
    <col min="19" max="19" width="10.6914062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299</v>
      </c>
      <c r="B1" s="15" t="s">
        <v>210</v>
      </c>
      <c r="C1" s="15" t="s">
        <v>431</v>
      </c>
      <c r="D1" s="16" t="s">
        <v>392</v>
      </c>
      <c r="E1" s="140" t="str">
        <f>Services!R1</f>
        <v>Philo</v>
      </c>
      <c r="F1" s="140" t="str">
        <f>Services!S1</f>
        <v>Sling Orange</v>
      </c>
      <c r="G1" s="140" t="str">
        <f>Services!T1</f>
        <v>Sling Blue</v>
      </c>
      <c r="H1" s="140" t="str">
        <f>Services!U1</f>
        <v>Orange + Blue</v>
      </c>
      <c r="I1" s="140" t="str">
        <f>Services!V1</f>
        <v>AT&amp;T TV Now Plus</v>
      </c>
      <c r="J1" s="140" t="str">
        <f>Services!W1</f>
        <v>AT&amp;T TV Now Max</v>
      </c>
      <c r="K1" s="140" t="str">
        <f>Services!X1</f>
        <v>AT&amp;T TV Now Entertainment</v>
      </c>
      <c r="L1" s="140" t="str">
        <f>Services!Y1</f>
        <v>AT&amp;T TV Now Choice</v>
      </c>
      <c r="M1" s="140" t="str">
        <f>Services!Z1</f>
        <v>AT&amp;T TV Now Xtra</v>
      </c>
      <c r="N1" s="140" t="str">
        <f>Services!AA1</f>
        <v>AT&amp;T TV Now Ultimate</v>
      </c>
      <c r="O1" s="140" t="str">
        <f>Services!AB1</f>
        <v>AT&amp;T TV Now Premier</v>
      </c>
      <c r="P1" s="140" t="str">
        <f>Services!AC1</f>
        <v>AT&amp;T TV Now Optimo Mas</v>
      </c>
      <c r="Q1" s="140" t="str">
        <f>Services!AD1</f>
        <v>YouTube TV</v>
      </c>
      <c r="R1" s="140" t="str">
        <f>Services!AE1</f>
        <v>Hulu with Live TV</v>
      </c>
      <c r="S1" s="140" t="str">
        <f>Services!AF1</f>
        <v>Fubo TV</v>
      </c>
      <c r="T1" s="140" t="str">
        <f>Services!AG1</f>
        <v>KlowdTV</v>
      </c>
      <c r="U1" s="140" t="str">
        <f>Services!AH1</f>
        <v>Frndly TV</v>
      </c>
      <c r="V1" s="140" t="str">
        <f>Services!AI1</f>
        <v>Vidgo</v>
      </c>
      <c r="W1" s="140" t="str">
        <f>Services!AJ1</f>
        <v>Vidgo Latino</v>
      </c>
      <c r="X1" s="140"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Premier Chosen</v>
      </c>
      <c r="AJ1" s="24" t="str">
        <f t="shared" si="0"/>
        <v>AT&amp;T TV Now Optimo Mas Chosen</v>
      </c>
      <c r="AK1" s="24" t="str">
        <f t="shared" si="0"/>
        <v>YouTube TV Chosen</v>
      </c>
      <c r="AL1" s="24" t="str">
        <f t="shared" si="0"/>
        <v>Hulu with Live TV Chosen</v>
      </c>
      <c r="AM1" s="24" t="str">
        <f t="shared" si="0"/>
        <v>Fubo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385</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Premier qualify</v>
      </c>
      <c r="BE1" s="62" t="str">
        <f t="shared" si="1"/>
        <v>AT&amp;T TV Now Optimo Mas qualify</v>
      </c>
      <c r="BF1" s="62" t="str">
        <f t="shared" si="1"/>
        <v>YouTube TV qualify</v>
      </c>
      <c r="BG1" s="62" t="str">
        <f t="shared" si="1"/>
        <v>Hulu with Live TV qualify</v>
      </c>
      <c r="BH1" s="62" t="str">
        <f t="shared" si="1"/>
        <v>Fubo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453</v>
      </c>
      <c r="BO1" s="114" t="s">
        <v>450</v>
      </c>
      <c r="BP1" s="114" t="s">
        <v>451</v>
      </c>
      <c r="BQ1" s="114" t="s">
        <v>452</v>
      </c>
      <c r="BR1" s="114" t="s">
        <v>441</v>
      </c>
    </row>
    <row r="2" spans="1:70" x14ac:dyDescent="0.3">
      <c r="A2" s="19" t="s">
        <v>813</v>
      </c>
      <c r="C2" s="4" t="s">
        <v>808</v>
      </c>
      <c r="D2" s="3">
        <f t="shared" ref="D2:D12"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S2" s="5" t="s">
        <v>1</v>
      </c>
      <c r="U2" s="5" t="s">
        <v>848</v>
      </c>
      <c r="X2" s="5" t="s">
        <v>818</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t="str">
        <f ca="1">IF(AND($D2=1,ISNUMBER(MATCH(O$1&amp;O2&amp;"x",WhatIf!$H:$H,0))),1,"")</f>
        <v/>
      </c>
      <c r="AJ2" s="3" t="str">
        <f ca="1">IF(AND($D2=1,ISNUMBER(MATCH(P$1&amp;P2&amp;"x",WhatIf!$H:$H,0))),1,"")</f>
        <v/>
      </c>
      <c r="AK2" s="3">
        <f ca="1">IF(AND($D2=1,ISNUMBER(MATCH(Q$1&amp;Q2&amp;"x",WhatIf!$H:$H,0))),1,"")</f>
        <v>1</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f ca="1">IF(OR(S2="",VLOOKUP(S$1,Services!$A$1:$B$22,2,0)="Exclude"),"",IF($D2=1,IF(OR(price_limit="",price_limit="No Limit"),IF(S2="Yes",1,2),IF(SUMIFS(WhatIf!$G:$G,WhatIf!$A:$A,S$1,WhatIf!$B:$B,S2)&lt;=price_limit,IF(S2="Yes",1,2),"")),""))</f>
        <v>1</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352</v>
      </c>
      <c r="B3" s="4" t="s">
        <v>254</v>
      </c>
      <c r="C3" s="4" t="s">
        <v>197</v>
      </c>
      <c r="D3" s="3" t="str">
        <f t="shared" ca="1" si="2"/>
        <v/>
      </c>
      <c r="F3" s="5" t="s">
        <v>761</v>
      </c>
      <c r="G3" s="5" t="s">
        <v>761</v>
      </c>
      <c r="H3" s="5" t="s">
        <v>761</v>
      </c>
      <c r="I3" s="5" t="s">
        <v>271</v>
      </c>
      <c r="J3" s="5" t="s">
        <v>271</v>
      </c>
      <c r="K3" s="5" t="s">
        <v>271</v>
      </c>
      <c r="L3" s="5" t="s">
        <v>271</v>
      </c>
      <c r="M3" s="5" t="s">
        <v>271</v>
      </c>
      <c r="N3" s="5" t="s">
        <v>271</v>
      </c>
      <c r="O3" s="5" t="s">
        <v>271</v>
      </c>
      <c r="P3" s="5" t="s">
        <v>1</v>
      </c>
      <c r="W3" s="5" t="s">
        <v>841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 ca="1">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551</v>
      </c>
      <c r="B4" s="4" t="s">
        <v>623</v>
      </c>
      <c r="C4" s="4" t="s">
        <v>269</v>
      </c>
      <c r="D4" s="3" t="str">
        <f t="shared" ca="1" si="2"/>
        <v/>
      </c>
      <c r="L4" s="5" t="s">
        <v>1</v>
      </c>
      <c r="M4" s="5" t="s">
        <v>1</v>
      </c>
      <c r="N4" s="5" t="s">
        <v>1</v>
      </c>
      <c r="O4" s="5" t="s">
        <v>1</v>
      </c>
      <c r="T4" s="5" t="s">
        <v>234</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 ca="1">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266</v>
      </c>
      <c r="C5" s="4" t="s">
        <v>269</v>
      </c>
      <c r="D5" s="3">
        <f t="shared" ca="1" si="2"/>
        <v>1</v>
      </c>
      <c r="E5" s="5" t="s">
        <v>1</v>
      </c>
      <c r="F5" s="5" t="s">
        <v>1</v>
      </c>
      <c r="G5" s="5" t="s">
        <v>1</v>
      </c>
      <c r="H5" s="5" t="s">
        <v>1</v>
      </c>
      <c r="K5" s="5" t="s">
        <v>1</v>
      </c>
      <c r="L5" s="5" t="s">
        <v>1</v>
      </c>
      <c r="M5" s="5" t="s">
        <v>1</v>
      </c>
      <c r="N5" s="5" t="s">
        <v>1</v>
      </c>
      <c r="O5" s="5" t="s">
        <v>1</v>
      </c>
      <c r="P5" s="5" t="s">
        <v>1</v>
      </c>
      <c r="Q5" s="6"/>
      <c r="R5" s="6" t="s">
        <v>1</v>
      </c>
      <c r="S5" s="6"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227</v>
      </c>
      <c r="C6" s="4" t="s">
        <v>424</v>
      </c>
      <c r="D6" s="3">
        <f t="shared" ca="1" si="2"/>
        <v>1</v>
      </c>
      <c r="I6" s="6" t="s">
        <v>1</v>
      </c>
      <c r="J6" s="6" t="s">
        <v>1</v>
      </c>
      <c r="K6" s="5" t="s">
        <v>1</v>
      </c>
      <c r="L6" s="5" t="s">
        <v>1</v>
      </c>
      <c r="M6" s="5" t="s">
        <v>1</v>
      </c>
      <c r="N6" s="5" t="s">
        <v>1</v>
      </c>
      <c r="O6" s="5" t="s">
        <v>1</v>
      </c>
      <c r="P6" s="5" t="s">
        <v>1</v>
      </c>
      <c r="Q6" s="6" t="s">
        <v>1</v>
      </c>
      <c r="R6" s="6" t="s">
        <v>1</v>
      </c>
      <c r="S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t="str">
        <f ca="1">IF(AND($D6=1,ISNUMBER(MATCH(O$1&amp;O6&amp;"x",WhatIf!$H:$H,0))),1,"")</f>
        <v/>
      </c>
      <c r="AJ6" s="3" t="str">
        <f ca="1">IF(AND($D6=1,ISNUMBER(MATCH(P$1&amp;P6&amp;"x",WhatIf!$H:$H,0))),1,"")</f>
        <v/>
      </c>
      <c r="AK6" s="3">
        <f ca="1">IF(AND($D6=1,ISNUMBER(MATCH(Q$1&amp;Q6&amp;"x",WhatIf!$H:$H,0))),1,"")</f>
        <v>1</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3"/>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t="str">
        <f>IF(OR(H6="",VLOOKUP(H$1,Services!$A$1:$B$22,2,0)="Exclude"),"",IF($D6=1,IF(OR(price_limit="",price_limit="No Limit"),IF(H6="Yes",1,2),IF(SUMIFS(WhatIf!$G:$G,WhatIf!$A:$A,H$1,WhatIf!$B:$B,H6)&lt;=price_limit,IF(H6="Yes",1,2),"")),""))</f>
        <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f ca="1">IF(OR(Q6="",VLOOKUP(Q$1,Services!$A$1:$B$22,2,0)="Exclude"),"",IF($D6=1,IF(OR(price_limit="",price_limit="No Limit"),IF(Q6="Yes",1,2),IF(SUMIFS(WhatIf!$G:$G,WhatIf!$A:$A,Q$1,WhatIf!$B:$B,Q6)&lt;=price_limit,IF(Q6="Yes",1,2),"")),""))</f>
        <v>1</v>
      </c>
      <c r="BG6" s="67">
        <f ca="1">IF(OR(R6="",VLOOKUP(R$1,Services!$A$1:$B$22,2,0)="Exclude"),"",IF($D6=1,IF(OR(price_limit="",price_limit="No Limit"),IF(R6="Yes",1,2),IF(SUMIFS(WhatIf!$G:$G,WhatIf!$A:$A,R$1,WhatIf!$B:$B,R6)&lt;=price_limit,IF(R6="Yes",1,2),"")),""))</f>
        <v>1</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930</v>
      </c>
      <c r="C7" s="4" t="s">
        <v>205</v>
      </c>
      <c r="D7" s="3" t="str">
        <f t="shared" ca="1" si="2"/>
        <v/>
      </c>
      <c r="I7" s="6"/>
      <c r="J7" s="6"/>
      <c r="Q7" s="6" t="s">
        <v>1</v>
      </c>
      <c r="R7" s="6"/>
      <c r="S7" s="6"/>
      <c r="V7" s="5" t="s">
        <v>1</v>
      </c>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3"/>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IF(OR(P7="",VLOOKUP(P$1,Services!$A$1:$B$22,2,0)="Exclude"),"",IF($D7=1,IF(OR(price_limit="",price_limit="No Limit"),IF(P7="Yes",1,2),IF(SUMIFS(WhatIf!$G:$G,WhatIf!$A:$A,P$1,WhatIf!$B:$B,P7)&lt;=price_limit,IF(P7="Yes",1,2),"")),""))</f>
        <v/>
      </c>
      <c r="BF7" s="67" t="str">
        <f ca="1">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 ca="1">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x14ac:dyDescent="0.3">
      <c r="A8" s="19" t="s">
        <v>351</v>
      </c>
      <c r="B8" s="4" t="s">
        <v>946</v>
      </c>
      <c r="C8" s="4" t="s">
        <v>205</v>
      </c>
      <c r="D8" s="3" t="str">
        <f t="shared" ca="1" si="2"/>
        <v/>
      </c>
      <c r="I8" s="6"/>
      <c r="J8" s="6"/>
      <c r="Q8" s="6" t="s">
        <v>1</v>
      </c>
      <c r="R8" s="6" t="s">
        <v>1</v>
      </c>
      <c r="S8" s="6"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 ca="1">IF(OR(R8="",VLOOKUP(R$1,Services!$A$1:$B$22,2,0)="Exclude"),"",IF($D8=1,IF(OR(price_limit="",price_limit="No Limit"),IF(R8="Yes",1,2),IF(SUMIFS(WhatIf!$G:$G,WhatIf!$A:$A,R$1,WhatIf!$B:$B,R8)&lt;=price_limit,IF(R8="Yes",1,2),"")),""))</f>
        <v/>
      </c>
      <c r="BH8" s="67" t="str">
        <f ca="1">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750</v>
      </c>
      <c r="B9" s="4" t="s">
        <v>751</v>
      </c>
      <c r="C9" s="4" t="s">
        <v>198</v>
      </c>
      <c r="D9" s="3" t="str">
        <f t="shared" ca="1" si="2"/>
        <v/>
      </c>
      <c r="F9" s="5" t="s">
        <v>475</v>
      </c>
      <c r="H9" s="5" t="s">
        <v>918</v>
      </c>
      <c r="O9" s="5" t="s">
        <v>1</v>
      </c>
      <c r="Q9" s="5" t="s">
        <v>1</v>
      </c>
      <c r="R9" s="5" t="s">
        <v>1</v>
      </c>
      <c r="S9" s="5" t="s">
        <v>1</v>
      </c>
      <c r="V9" s="5"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 ca="1">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 ca="1">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 ca="1">IF(OR(R9="",VLOOKUP(R$1,Services!$A$1:$B$22,2,0)="Exclude"),"",IF($D9=1,IF(OR(price_limit="",price_limit="No Limit"),IF(R9="Yes",1,2),IF(SUMIFS(WhatIf!$G:$G,WhatIf!$A:$A,R$1,WhatIf!$B:$B,R9)&lt;=price_limit,IF(R9="Yes",1,2),"")),""))</f>
        <v/>
      </c>
      <c r="BH9" s="67" t="str">
        <f ca="1">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 ca="1">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853</v>
      </c>
      <c r="C10" s="4" t="s">
        <v>198</v>
      </c>
      <c r="D10" s="3" t="str">
        <f t="shared" ca="1" si="2"/>
        <v/>
      </c>
      <c r="F10" s="5" t="s">
        <v>475</v>
      </c>
      <c r="H10" s="5" t="s">
        <v>918</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163</v>
      </c>
      <c r="B11" s="4" t="s">
        <v>227</v>
      </c>
      <c r="C11" s="4" t="s">
        <v>205</v>
      </c>
      <c r="D11" s="3" t="str">
        <f t="shared" ca="1" si="2"/>
        <v/>
      </c>
      <c r="I11" s="5" t="s">
        <v>1</v>
      </c>
      <c r="J11" s="5" t="s">
        <v>1</v>
      </c>
      <c r="K11" s="5" t="s">
        <v>1</v>
      </c>
      <c r="L11" s="5" t="s">
        <v>1</v>
      </c>
      <c r="M11" s="5" t="s">
        <v>1</v>
      </c>
      <c r="N11" s="5" t="s">
        <v>1</v>
      </c>
      <c r="O11" s="5" t="s">
        <v>1</v>
      </c>
      <c r="P11" s="5" t="s">
        <v>1</v>
      </c>
      <c r="Q11" s="6"/>
      <c r="R11" s="6"/>
      <c r="S11" s="6"/>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 ca="1">IF(OR(I11="",VLOOKUP(I$1,Services!$A$1:$B$22,2,0)="Exclude"),"",IF($D11=1,IF(OR(price_limit="",price_limit="No Limit"),IF(I11="Yes",1,2),IF(SUMIFS(WhatIf!$G:$G,WhatIf!$A:$A,I$1,WhatIf!$B:$B,I11)&lt;=price_limit,IF(I11="Yes",1,2),"")),""))</f>
        <v/>
      </c>
      <c r="AY11" s="67" t="str">
        <f ca="1">IF(OR(J11="",VLOOKUP(J$1,Services!$A$1:$B$22,2,0)="Exclude"),"",IF($D11=1,IF(OR(price_limit="",price_limit="No Limit"),IF(J11="Yes",1,2),IF(SUMIFS(WhatIf!$G:$G,WhatIf!$A:$A,J$1,WhatIf!$B:$B,J11)&lt;=price_limit,IF(J11="Yes",1,2),"")),""))</f>
        <v/>
      </c>
      <c r="AZ11" s="67" t="str">
        <f ca="1">IF(OR(K11="",VLOOKUP(K$1,Services!$A$1:$B$22,2,0)="Exclude"),"",IF($D11=1,IF(OR(price_limit="",price_limit="No Limit"),IF(K11="Yes",1,2),IF(SUMIFS(WhatIf!$G:$G,WhatIf!$A:$A,K$1,WhatIf!$B:$B,K11)&lt;=price_limit,IF(K11="Yes",1,2),"")),""))</f>
        <v/>
      </c>
      <c r="BA11" s="67" t="str">
        <f ca="1">IF(OR(L11="",VLOOKUP(L$1,Services!$A$1:$B$22,2,0)="Exclude"),"",IF($D11=1,IF(OR(price_limit="",price_limit="No Limit"),IF(L11="Yes",1,2),IF(SUMIFS(WhatIf!$G:$G,WhatIf!$A:$A,L$1,WhatIf!$B:$B,L11)&lt;=price_limit,IF(L11="Yes",1,2),"")),""))</f>
        <v/>
      </c>
      <c r="BB11" s="67" t="str">
        <f ca="1">IF(OR(M11="",VLOOKUP(M$1,Services!$A$1:$B$22,2,0)="Exclude"),"",IF($D11=1,IF(OR(price_limit="",price_limit="No Limit"),IF(M11="Yes",1,2),IF(SUMIFS(WhatIf!$G:$G,WhatIf!$A:$A,M$1,WhatIf!$B:$B,M11)&lt;=price_limit,IF(M11="Yes",1,2),"")),""))</f>
        <v/>
      </c>
      <c r="BC11" s="67" t="str">
        <f ca="1">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 ca="1">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757</v>
      </c>
      <c r="C12" s="4" t="s">
        <v>269</v>
      </c>
      <c r="D12" s="3" t="str">
        <f t="shared" ca="1" si="2"/>
        <v/>
      </c>
      <c r="Q12" s="5" t="s">
        <v>758</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IF(OR(P12="",VLOOKUP(P$1,Services!$A$1:$B$22,2,0)="Exclude"),"",IF($D12=1,IF(OR(price_limit="",price_limit="No Limit"),IF(P12="Yes",1,2),IF(SUMIFS(WhatIf!$G:$G,WhatIf!$A:$A,P$1,WhatIf!$B:$B,P12)&lt;=price_limit,IF(P12="Yes",1,2),"")),""))</f>
        <v/>
      </c>
      <c r="BF12" s="67" t="str">
        <f ca="1">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839</v>
      </c>
      <c r="C13" s="4" t="s">
        <v>197</v>
      </c>
      <c r="W13" s="5" t="s">
        <v>841</v>
      </c>
      <c r="Y13" s="3" t="str">
        <f>IF(AND($D13=1,ISNUMBER(MATCH(E$1&amp;E13&amp;"x",WhatIf!$H:$H,0))),1,"")</f>
        <v/>
      </c>
      <c r="Z13" s="3" t="str">
        <f>IF(AND($D13=1,ISNUMBER(MATCH(F$1&amp;F13&amp;"x",WhatIf!$H:$H,0))),1,"")</f>
        <v/>
      </c>
      <c r="AA13" s="3" t="str">
        <f>IF(AND($D13=1,ISNUMBER(MATCH(G$1&amp;G13&amp;"x",WhatIf!$H:$H,0))),1,"")</f>
        <v/>
      </c>
      <c r="AB13" s="3" t="str">
        <f>IF(AND($D13=1,ISNUMBER(MATCH(H$1&amp;H13&amp;"x",WhatIf!$H:$H,0))),1,"")</f>
        <v/>
      </c>
      <c r="AC13" s="3" t="str">
        <f>IF(AND($D13=1,ISNUMBER(MATCH(I$1&amp;I13&amp;"x",WhatIf!$H:$H,0))),1,"")</f>
        <v/>
      </c>
      <c r="AD13" s="3" t="str">
        <f>IF(AND($D13=1,ISNUMBER(MATCH(J$1&amp;J13&amp;"x",WhatIf!$H:$H,0))),1,"")</f>
        <v/>
      </c>
      <c r="AE13" s="3" t="str">
        <f>IF(AND($D13=1,ISNUMBER(MATCH(K$1&amp;K13&amp;"x",WhatIf!$H:$H,0))),1,"")</f>
        <v/>
      </c>
      <c r="AF13" s="3" t="str">
        <f>IF(AND($D13=1,ISNUMBER(MATCH(L$1&amp;L13&amp;"x",WhatIf!$H:$H,0))),1,"")</f>
        <v/>
      </c>
      <c r="AG13" s="3" t="str">
        <f>IF(AND($D13=1,ISNUMBER(MATCH(M$1&amp;M13&amp;"x",WhatIf!$H:$H,0))),1,"")</f>
        <v/>
      </c>
      <c r="AH13" s="3" t="str">
        <f>IF(AND($D13=1,ISNUMBER(MATCH(N$1&amp;N13&amp;"x",WhatIf!$H:$H,0))),1,"")</f>
        <v/>
      </c>
      <c r="AI13" s="3" t="str">
        <f>IF(AND($D13=1,ISNUMBER(MATCH(O$1&amp;O13&amp;"x",WhatIf!$H:$H,0))),1,"")</f>
        <v/>
      </c>
      <c r="AJ13" s="3" t="str">
        <f>IF(AND($D13=1,ISNUMBER(MATCH(P$1&amp;P13&amp;"x",WhatIf!$H:$H,0))),1,"")</f>
        <v/>
      </c>
      <c r="AK13" s="3" t="str">
        <f>IF(AND($D13=1,ISNUMBER(MATCH(Q$1&amp;Q13&amp;"x",WhatIf!$H:$H,0))),1,"")</f>
        <v/>
      </c>
      <c r="AL13" s="3" t="str">
        <f>IF(AND($D13=1,ISNUMBER(MATCH(R$1&amp;R13&amp;"x",WhatIf!$H:$H,0))),1,"")</f>
        <v/>
      </c>
      <c r="AM13" s="3" t="str">
        <f>IF(AND($D13=1,ISNUMBER(MATCH(S$1&amp;S13&amp;"x",WhatIf!$H:$H,0))),1,"")</f>
        <v/>
      </c>
      <c r="AN13" s="3" t="str">
        <f>IF(AND($D13=1,ISNUMBER(MATCH(T$1&amp;T13&amp;"x",WhatIf!$H:$H,0))),1,"")</f>
        <v/>
      </c>
      <c r="AO13" s="3" t="str">
        <f>IF(AND($D13=1,ISNUMBER(MATCH(U$1&amp;U13&amp;"x",WhatIf!$H:$H,0))),1,"")</f>
        <v/>
      </c>
      <c r="AP13" s="3" t="str">
        <f>IF(AND($D13=1,ISNUMBER(MATCH(V$1&amp;V13&amp;"x",WhatIf!$H:$H,0))),1,"")</f>
        <v/>
      </c>
      <c r="AQ13" s="3" t="str">
        <f>IF(AND($D13=1,ISNUMBER(MATCH(W$1&amp;W13&amp;"x",WhatIf!$H:$H,0))),1,"")</f>
        <v/>
      </c>
      <c r="AR13" s="3" t="str">
        <f>IF(AND($D13=1,ISNUMBER(MATCH(X$1&amp;X13&amp;"x",WhatIf!$H:$H,0))),1,"")</f>
        <v/>
      </c>
      <c r="AS13" s="3" t="str">
        <f t="shared"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6</v>
      </c>
      <c r="B14" s="4" t="s">
        <v>227</v>
      </c>
      <c r="C14" s="4" t="s">
        <v>269</v>
      </c>
      <c r="D14" s="3" t="str">
        <f t="shared" ref="D14:D19" ca="1" si="5">IF(BR14=0,"",IF(BR14&lt;=VALUE(MID(marker_pick,1,1)),1,""))</f>
        <v/>
      </c>
      <c r="E14" s="5" t="s">
        <v>1</v>
      </c>
      <c r="F14" s="5" t="s">
        <v>1</v>
      </c>
      <c r="G14" s="5" t="s">
        <v>1</v>
      </c>
      <c r="H14" s="5" t="s">
        <v>1</v>
      </c>
      <c r="K14" s="5" t="s">
        <v>1</v>
      </c>
      <c r="L14" s="5" t="s">
        <v>1</v>
      </c>
      <c r="M14" s="5" t="s">
        <v>1</v>
      </c>
      <c r="N14" s="5" t="s">
        <v>1</v>
      </c>
      <c r="O14" s="5" t="s">
        <v>1</v>
      </c>
      <c r="P14" s="5" t="s">
        <v>1</v>
      </c>
      <c r="Q14" s="6" t="s">
        <v>1</v>
      </c>
      <c r="R14" s="6"/>
      <c r="S14" s="6" t="s">
        <v>1</v>
      </c>
      <c r="X14" s="5" t="s">
        <v>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3"/>
        <v/>
      </c>
      <c r="AT14" s="67" t="str">
        <f ca="1">IF(OR(E14="",VLOOKUP(E$1,Services!$A$1:$B$22,2,0)="Exclude"),"",IF($D14=1,IF(OR(price_limit="",price_limit="No Limit"),IF(E14="Yes",1,2),IF(SUMIFS(WhatIf!$G:$G,WhatIf!$A:$A,E$1,WhatIf!$B:$B,E14)&lt;=price_limit,IF(E14="Yes",1,2),"")),""))</f>
        <v/>
      </c>
      <c r="AU14" s="67" t="str">
        <f ca="1">IF(OR(F14="",VLOOKUP(F$1,Services!$A$1:$B$22,2,0)="Exclude"),"",IF($D14=1,IF(OR(price_limit="",price_limit="No Limit"),IF(F14="Yes",1,2),IF(SUMIFS(WhatIf!$G:$G,WhatIf!$A:$A,F$1,WhatIf!$B:$B,F14)&lt;=price_limit,IF(F14="Yes",1,2),"")),""))</f>
        <v/>
      </c>
      <c r="AV14" s="67" t="str">
        <f ca="1">IF(OR(G14="",VLOOKUP(G$1,Services!$A$1:$B$22,2,0)="Exclude"),"",IF($D14=1,IF(OR(price_limit="",price_limit="No Limit"),IF(G14="Yes",1,2),IF(SUMIFS(WhatIf!$G:$G,WhatIf!$A:$A,G$1,WhatIf!$B:$B,G14)&lt;=price_limit,IF(G14="Yes",1,2),"")),""))</f>
        <v/>
      </c>
      <c r="AW14" s="67" t="str">
        <f ca="1">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 ca="1">IF(OR(K14="",VLOOKUP(K$1,Services!$A$1:$B$22,2,0)="Exclude"),"",IF($D14=1,IF(OR(price_limit="",price_limit="No Limit"),IF(K14="Yes",1,2),IF(SUMIFS(WhatIf!$G:$G,WhatIf!$A:$A,K$1,WhatIf!$B:$B,K14)&lt;=price_limit,IF(K14="Yes",1,2),"")),""))</f>
        <v/>
      </c>
      <c r="BA14" s="67" t="str">
        <f ca="1">IF(OR(L14="",VLOOKUP(L$1,Services!$A$1:$B$22,2,0)="Exclude"),"",IF($D14=1,IF(OR(price_limit="",price_limit="No Limit"),IF(L14="Yes",1,2),IF(SUMIFS(WhatIf!$G:$G,WhatIf!$A:$A,L$1,WhatIf!$B:$B,L14)&lt;=price_limit,IF(L14="Yes",1,2),"")),""))</f>
        <v/>
      </c>
      <c r="BB14" s="67" t="str">
        <f ca="1">IF(OR(M14="",VLOOKUP(M$1,Services!$A$1:$B$22,2,0)="Exclude"),"",IF($D14=1,IF(OR(price_limit="",price_limit="No Limit"),IF(M14="Yes",1,2),IF(SUMIFS(WhatIf!$G:$G,WhatIf!$A:$A,M$1,WhatIf!$B:$B,M14)&lt;=price_limit,IF(M14="Yes",1,2),"")),""))</f>
        <v/>
      </c>
      <c r="BC14" s="67" t="str">
        <f ca="1">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 ca="1">IF(OR(P14="",VLOOKUP(P$1,Services!$A$1:$B$22,2,0)="Exclude"),"",IF($D14=1,IF(OR(price_limit="",price_limit="No Limit"),IF(P14="Yes",1,2),IF(SUMIFS(WhatIf!$G:$G,WhatIf!$A:$A,P$1,WhatIf!$B:$B,P14)&lt;=price_limit,IF(P14="Yes",1,2),"")),""))</f>
        <v/>
      </c>
      <c r="BF14" s="67" t="str">
        <f ca="1">IF(OR(Q14="",VLOOKUP(Q$1,Services!$A$1:$B$22,2,0)="Exclude"),"",IF($D14=1,IF(OR(price_limit="",price_limit="No Limit"),IF(Q14="Yes",1,2),IF(SUMIFS(WhatIf!$G:$G,WhatIf!$A:$A,Q$1,WhatIf!$B:$B,Q14)&lt;=price_limit,IF(Q14="Yes",1,2),"")),""))</f>
        <v/>
      </c>
      <c r="BG14" s="67" t="str">
        <f>IF(OR(R14="",VLOOKUP(R$1,Services!$A$1:$B$22,2,0)="Exclude"),"",IF($D14=1,IF(OR(price_limit="",price_limit="No Limit"),IF(R14="Yes",1,2),IF(SUMIFS(WhatIf!$G:$G,WhatIf!$A:$A,R$1,WhatIf!$B:$B,R14)&lt;=price_limit,IF(R14="Yes",1,2),"")),""))</f>
        <v/>
      </c>
      <c r="BH14" s="67" t="str">
        <f ca="1">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 ca="1">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24.9" x14ac:dyDescent="0.3">
      <c r="A15" s="19" t="s">
        <v>155</v>
      </c>
      <c r="B15" s="4" t="s">
        <v>227</v>
      </c>
      <c r="C15" s="4" t="s">
        <v>426</v>
      </c>
      <c r="D15" s="3" t="str">
        <f t="shared" ca="1" si="5"/>
        <v/>
      </c>
      <c r="Q15" s="13" t="s">
        <v>155</v>
      </c>
      <c r="R15" s="6"/>
      <c r="S15" s="13" t="s">
        <v>155</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IF(OR(E15="",VLOOKUP(E$1,Services!$A$1:$B$22,2,0)="Exclude"),"",IF($D15=1,IF(OR(price_limit="",price_limit="No Limit"),IF(E15="Yes",1,2),IF(SUMIFS(WhatIf!$G:$G,WhatIf!$A:$A,E$1,WhatIf!$B:$B,E15)&lt;=price_limit,IF(E15="Yes",1,2),"")),""))</f>
        <v/>
      </c>
      <c r="AU15" s="67" t="str">
        <f>IF(OR(F15="",VLOOKUP(F$1,Services!$A$1:$B$22,2,0)="Exclude"),"",IF($D15=1,IF(OR(price_limit="",price_limit="No Limit"),IF(F15="Yes",1,2),IF(SUMIFS(WhatIf!$G:$G,WhatIf!$A:$A,F$1,WhatIf!$B:$B,F15)&lt;=price_limit,IF(F15="Yes",1,2),"")),""))</f>
        <v/>
      </c>
      <c r="AV15" s="67" t="str">
        <f>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IF(OR(P15="",VLOOKUP(P$1,Services!$A$1:$B$22,2,0)="Exclude"),"",IF($D15=1,IF(OR(price_limit="",price_limit="No Limit"),IF(P15="Yes",1,2),IF(SUMIFS(WhatIf!$G:$G,WhatIf!$A:$A,P$1,WhatIf!$B:$B,P15)&lt;=price_limit,IF(P15="Yes",1,2),"")),""))</f>
        <v/>
      </c>
      <c r="BF15" s="67" t="str">
        <f ca="1">IF(OR(Q15="",VLOOKUP(Q$1,Services!$A$1:$B$22,2,0)="Exclude"),"",IF($D15=1,IF(OR(price_limit="",price_limit="No Limit"),IF(Q15="Yes",1,2),IF(SUMIFS(WhatIf!$G:$G,WhatIf!$A:$A,Q$1,WhatIf!$B:$B,Q15)&lt;=price_limit,IF(Q15="Yes",1,2),"")),""))</f>
        <v/>
      </c>
      <c r="BG15" s="67" t="str">
        <f>IF(OR(R15="",VLOOKUP(R$1,Services!$A$1:$B$22,2,0)="Exclude"),"",IF($D15=1,IF(OR(price_limit="",price_limit="No Limit"),IF(R15="Yes",1,2),IF(SUMIFS(WhatIf!$G:$G,WhatIf!$A:$A,R$1,WhatIf!$B:$B,R15)&lt;=price_limit,IF(R15="Yes",1,2),"")),""))</f>
        <v/>
      </c>
      <c r="BH15" s="67" t="str">
        <f ca="1">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49.75" x14ac:dyDescent="0.3">
      <c r="A16" s="19" t="s">
        <v>87</v>
      </c>
      <c r="B16" s="4" t="s">
        <v>229</v>
      </c>
      <c r="C16" s="4" t="s">
        <v>269</v>
      </c>
      <c r="D16" s="3" t="str">
        <f t="shared" ca="1" si="5"/>
        <v/>
      </c>
      <c r="E16" s="5" t="s">
        <v>1</v>
      </c>
      <c r="F16" s="5" t="s">
        <v>481</v>
      </c>
      <c r="G16" s="5" t="s">
        <v>481</v>
      </c>
      <c r="H16" s="5" t="s">
        <v>919</v>
      </c>
      <c r="I16" s="6"/>
      <c r="J16" s="6"/>
      <c r="M16" s="5" t="s">
        <v>1</v>
      </c>
      <c r="N16" s="5" t="s">
        <v>1</v>
      </c>
      <c r="O16" s="5" t="s">
        <v>1</v>
      </c>
      <c r="Q16" s="6"/>
      <c r="R16" s="6" t="s">
        <v>269</v>
      </c>
      <c r="S16" s="6" t="s">
        <v>772</v>
      </c>
      <c r="V16" s="5" t="s">
        <v>550</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 ca="1">IF(OR(E16="",VLOOKUP(E$1,Services!$A$1:$B$22,2,0)="Exclude"),"",IF($D16=1,IF(OR(price_limit="",price_limit="No Limit"),IF(E16="Yes",1,2),IF(SUMIFS(WhatIf!$G:$G,WhatIf!$A:$A,E$1,WhatIf!$B:$B,E16)&lt;=price_limit,IF(E16="Yes",1,2),"")),""))</f>
        <v/>
      </c>
      <c r="AU16" s="67" t="str">
        <f ca="1">IF(OR(F16="",VLOOKUP(F$1,Services!$A$1:$B$22,2,0)="Exclude"),"",IF($D16=1,IF(OR(price_limit="",price_limit="No Limit"),IF(F16="Yes",1,2),IF(SUMIFS(WhatIf!$G:$G,WhatIf!$A:$A,F$1,WhatIf!$B:$B,F16)&lt;=price_limit,IF(F16="Yes",1,2),"")),""))</f>
        <v/>
      </c>
      <c r="AV16" s="67" t="str">
        <f ca="1">IF(OR(G16="",VLOOKUP(G$1,Services!$A$1:$B$22,2,0)="Exclude"),"",IF($D16=1,IF(OR(price_limit="",price_limit="No Limit"),IF(G16="Yes",1,2),IF(SUMIFS(WhatIf!$G:$G,WhatIf!$A:$A,G$1,WhatIf!$B:$B,G16)&lt;=price_limit,IF(G16="Yes",1,2),"")),""))</f>
        <v/>
      </c>
      <c r="AW16" s="67" t="str">
        <f ca="1">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 ca="1">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 ca="1">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7</v>
      </c>
      <c r="B17" s="4" t="s">
        <v>274</v>
      </c>
      <c r="C17" s="4" t="s">
        <v>189</v>
      </c>
      <c r="D17" s="3" t="str">
        <f t="shared" ca="1" si="5"/>
        <v/>
      </c>
      <c r="E17" s="5" t="s">
        <v>1</v>
      </c>
      <c r="K17" s="5" t="s">
        <v>1</v>
      </c>
      <c r="L17" s="5" t="s">
        <v>1</v>
      </c>
      <c r="M17" s="5" t="s">
        <v>1</v>
      </c>
      <c r="N17" s="5" t="s">
        <v>1</v>
      </c>
      <c r="O17" s="5" t="s">
        <v>1</v>
      </c>
      <c r="P17" s="5" t="s">
        <v>1</v>
      </c>
      <c r="Q17" s="6" t="s">
        <v>1</v>
      </c>
      <c r="R17" s="6" t="s">
        <v>1</v>
      </c>
      <c r="S17" s="6" t="s">
        <v>1</v>
      </c>
      <c r="V17" s="5" t="s">
        <v>1</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IF(OR(F17="",VLOOKUP(F$1,Services!$A$1:$B$22,2,0)="Exclude"),"",IF($D17=1,IF(OR(price_limit="",price_limit="No Limit"),IF(F17="Yes",1,2),IF(SUMIFS(WhatIf!$G:$G,WhatIf!$A:$A,F$1,WhatIf!$B:$B,F17)&lt;=price_limit,IF(F17="Yes",1,2),"")),""))</f>
        <v/>
      </c>
      <c r="AV17" s="67" t="str">
        <f>IF(OR(G17="",VLOOKUP(G$1,Services!$A$1:$B$22,2,0)="Exclude"),"",IF($D17=1,IF(OR(price_limit="",price_limit="No Limit"),IF(G17="Yes",1,2),IF(SUMIFS(WhatIf!$G:$G,WhatIf!$A:$A,G$1,WhatIf!$B:$B,G17)&lt;=price_limit,IF(G17="Yes",1,2),"")),""))</f>
        <v/>
      </c>
      <c r="AW17" s="67" t="str">
        <f>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 ca="1">IF(OR(P17="",VLOOKUP(P$1,Services!$A$1:$B$22,2,0)="Exclude"),"",IF($D17=1,IF(OR(price_limit="",price_limit="No Limit"),IF(P17="Yes",1,2),IF(SUMIFS(WhatIf!$G:$G,WhatIf!$A:$A,P$1,WhatIf!$B:$B,P17)&lt;=price_limit,IF(P17="Yes",1,2),"")),""))</f>
        <v/>
      </c>
      <c r="BF17" s="67" t="str">
        <f ca="1">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235</v>
      </c>
      <c r="B18" s="4" t="s">
        <v>227</v>
      </c>
      <c r="C18" s="4" t="s">
        <v>197</v>
      </c>
      <c r="D18" s="3" t="str">
        <f t="shared" ca="1" si="5"/>
        <v/>
      </c>
      <c r="F18" s="5" t="s">
        <v>769</v>
      </c>
      <c r="G18" s="5" t="s">
        <v>769</v>
      </c>
      <c r="H18" s="5" t="s">
        <v>769</v>
      </c>
      <c r="I18" s="5" t="s">
        <v>271</v>
      </c>
      <c r="J18" s="5" t="s">
        <v>271</v>
      </c>
      <c r="K18" s="5" t="s">
        <v>271</v>
      </c>
      <c r="L18" s="5" t="s">
        <v>271</v>
      </c>
      <c r="M18" s="5" t="s">
        <v>271</v>
      </c>
      <c r="N18" s="5" t="s">
        <v>271</v>
      </c>
      <c r="O18" s="5" t="s">
        <v>271</v>
      </c>
      <c r="P18" s="5" t="s">
        <v>1</v>
      </c>
      <c r="S18" s="5" t="s">
        <v>887</v>
      </c>
      <c r="W18" s="5" t="s">
        <v>841</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IF(OR(E18="",VLOOKUP(E$1,Services!$A$1:$B$22,2,0)="Exclude"),"",IF($D18=1,IF(OR(price_limit="",price_limit="No Limit"),IF(E18="Yes",1,2),IF(SUMIFS(WhatIf!$G:$G,WhatIf!$A:$A,E$1,WhatIf!$B:$B,E18)&lt;=price_limit,IF(E18="Yes",1,2),"")),""))</f>
        <v/>
      </c>
      <c r="AU18" s="67" t="str">
        <f ca="1">IF(OR(F18="",VLOOKUP(F$1,Services!$A$1:$B$22,2,0)="Exclude"),"",IF($D18=1,IF(OR(price_limit="",price_limit="No Limit"),IF(F18="Yes",1,2),IF(SUMIFS(WhatIf!$G:$G,WhatIf!$A:$A,F$1,WhatIf!$B:$B,F18)&lt;=price_limit,IF(F18="Yes",1,2),"")),""))</f>
        <v/>
      </c>
      <c r="AV18" s="67" t="str">
        <f ca="1">IF(OR(G18="",VLOOKUP(G$1,Services!$A$1:$B$22,2,0)="Exclude"),"",IF($D18=1,IF(OR(price_limit="",price_limit="No Limit"),IF(G18="Yes",1,2),IF(SUMIFS(WhatIf!$G:$G,WhatIf!$A:$A,G$1,WhatIf!$B:$B,G18)&lt;=price_limit,IF(G18="Yes",1,2),"")),""))</f>
        <v/>
      </c>
      <c r="AW18" s="67" t="str">
        <f ca="1">IF(OR(H18="",VLOOKUP(H$1,Services!$A$1:$B$22,2,0)="Exclude"),"",IF($D18=1,IF(OR(price_limit="",price_limit="No Limit"),IF(H18="Yes",1,2),IF(SUMIFS(WhatIf!$G:$G,WhatIf!$A:$A,H$1,WhatIf!$B:$B,H18)&lt;=price_limit,IF(H18="Yes",1,2),"")),""))</f>
        <v/>
      </c>
      <c r="AX18" s="67" t="str">
        <f ca="1">IF(OR(I18="",VLOOKUP(I$1,Services!$A$1:$B$22,2,0)="Exclude"),"",IF($D18=1,IF(OR(price_limit="",price_limit="No Limit"),IF(I18="Yes",1,2),IF(SUMIFS(WhatIf!$G:$G,WhatIf!$A:$A,I$1,WhatIf!$B:$B,I18)&lt;=price_limit,IF(I18="Yes",1,2),"")),""))</f>
        <v/>
      </c>
      <c r="AY18" s="67" t="str">
        <f ca="1">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 ca="1">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IF(OR(R18="",VLOOKUP(R$1,Services!$A$1:$B$22,2,0)="Exclude"),"",IF($D18=1,IF(OR(price_limit="",price_limit="No Limit"),IF(R18="Yes",1,2),IF(SUMIFS(WhatIf!$G:$G,WhatIf!$A:$A,R$1,WhatIf!$B:$B,R18)&lt;=price_limit,IF(R18="Yes",1,2),"")),""))</f>
        <v/>
      </c>
      <c r="BH18" s="67" t="str">
        <f ca="1">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IF(OR(V18="",VLOOKUP(V$1,Services!$A$1:$B$22,2,0)="Exclude"),"",IF($D18=1,IF(OR(price_limit="",price_limit="No Limit"),IF(V18="Yes",1,2),IF(SUMIFS(WhatIf!$G:$G,WhatIf!$A:$A,V$1,WhatIf!$B:$B,V18)&lt;=price_limit,IF(V18="Yes",1,2),"")),""))</f>
        <v/>
      </c>
      <c r="BL18" s="67" t="str">
        <f ca="1">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281</v>
      </c>
      <c r="B19" s="4" t="s">
        <v>868</v>
      </c>
      <c r="C19" s="4" t="s">
        <v>189</v>
      </c>
      <c r="D19" s="3">
        <f t="shared" ca="1" si="5"/>
        <v>1</v>
      </c>
      <c r="E19" s="5" t="s">
        <v>1</v>
      </c>
      <c r="M19" s="5" t="s">
        <v>1</v>
      </c>
      <c r="N19" s="5" t="s">
        <v>1</v>
      </c>
      <c r="O19" s="5" t="s">
        <v>1</v>
      </c>
      <c r="V19" s="5" t="s">
        <v>1</v>
      </c>
      <c r="Y19" s="3">
        <f ca="1">IF(AND($D19=1,ISNUMBER(MATCH(E$1&amp;E19&amp;"x",WhatIf!$H:$H,0))),1,"")</f>
        <v>1</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f t="shared" ca="1" si="3"/>
        <v>1</v>
      </c>
      <c r="AT19" s="67">
        <f ca="1">IF(OR(E19="",VLOOKUP(E$1,Services!$A$1:$B$22,2,0)="Exclude"),"",IF($D19=1,IF(OR(price_limit="",price_limit="No Limit"),IF(E19="Yes",1,2),IF(SUMIFS(WhatIf!$G:$G,WhatIf!$A:$A,E$1,WhatIf!$B:$B,E19)&lt;=price_limit,IF(E19="Yes",1,2),"")),""))</f>
        <v>1</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f ca="1">IF(OR(M19="",VLOOKUP(M$1,Services!$A$1:$B$22,2,0)="Exclude"),"",IF($D19=1,IF(OR(price_limit="",price_limit="No Limit"),IF(M19="Yes",1,2),IF(SUMIFS(WhatIf!$G:$G,WhatIf!$A:$A,M$1,WhatIf!$B:$B,M19)&lt;=price_limit,IF(M19="Yes",1,2),"")),""))</f>
        <v>1</v>
      </c>
      <c r="BC19" s="67">
        <f ca="1">IF(OR(N19="",VLOOKUP(N$1,Services!$A$1:$B$22,2,0)="Exclude"),"",IF($D19=1,IF(OR(price_limit="",price_limit="No Limit"),IF(N19="Yes",1,2),IF(SUMIFS(WhatIf!$G:$G,WhatIf!$A:$A,N$1,WhatIf!$B:$B,N19)&lt;=price_limit,IF(N19="Yes",1,2),"")),""))</f>
        <v>1</v>
      </c>
      <c r="BD19" s="67">
        <f ca="1">IF(OR(O19="",VLOOKUP(O$1,Services!$A$1:$B$22,2,0)="Exclude"),"",IF($D19=1,IF(OR(price_limit="",price_limit="No Limit"),IF(O19="Yes",1,2),IF(SUMIFS(WhatIf!$G:$G,WhatIf!$A:$A,O$1,WhatIf!$B:$B,O19)&lt;=price_limit,IF(O19="Yes",1,2),"")),""))</f>
        <v>1</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f ca="1">IF(OR(V19="",VLOOKUP(V$1,Services!$A$1:$B$22,2,0)="Exclude"),"",IF($D19=1,IF(OR(price_limit="",price_limit="No Limit"),IF(V19="Yes",1,2),IF(SUMIFS(WhatIf!$G:$G,WhatIf!$A:$A,V$1,WhatIf!$B:$B,V19)&lt;=price_limit,IF(V19="Yes",1,2),"")),""))</f>
        <v>1</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2</v>
      </c>
    </row>
    <row r="20" spans="1:70" ht="37.299999999999997" x14ac:dyDescent="0.3">
      <c r="A20" s="19" t="s">
        <v>899</v>
      </c>
      <c r="C20" s="4" t="s">
        <v>808</v>
      </c>
      <c r="I20" s="5" t="s">
        <v>900</v>
      </c>
      <c r="J20" s="5" t="s">
        <v>900</v>
      </c>
      <c r="K20" s="5" t="s">
        <v>900</v>
      </c>
      <c r="L20" s="5" t="s">
        <v>900</v>
      </c>
      <c r="M20" s="5" t="s">
        <v>900</v>
      </c>
      <c r="N20" s="5" t="s">
        <v>900</v>
      </c>
      <c r="O20" s="5" t="s">
        <v>900</v>
      </c>
      <c r="P20" s="5" t="s">
        <v>900</v>
      </c>
      <c r="S20" s="5" t="s">
        <v>810</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3"/>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838</v>
      </c>
      <c r="C21" s="4" t="s">
        <v>197</v>
      </c>
      <c r="W21" s="5" t="s">
        <v>841</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300</v>
      </c>
      <c r="B22" s="4" t="s">
        <v>227</v>
      </c>
      <c r="C22" s="4" t="s">
        <v>197</v>
      </c>
      <c r="D22" s="3" t="str">
        <f t="shared" ref="D22:D53" ca="1" si="6">IF(BR22=0,"",IF(BR22&lt;=VALUE(MID(marker_pick,1,1)),1,""))</f>
        <v/>
      </c>
      <c r="I22" s="5" t="s">
        <v>271</v>
      </c>
      <c r="J22" s="5" t="s">
        <v>271</v>
      </c>
      <c r="K22" s="5" t="s">
        <v>271</v>
      </c>
      <c r="L22" s="5" t="s">
        <v>271</v>
      </c>
      <c r="M22" s="5" t="s">
        <v>271</v>
      </c>
      <c r="N22" s="5" t="s">
        <v>271</v>
      </c>
      <c r="O22" s="5" t="s">
        <v>271</v>
      </c>
      <c r="P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 ca="1">IF(OR(I22="",VLOOKUP(I$1,Services!$A$1:$B$22,2,0)="Exclude"),"",IF($D22=1,IF(OR(price_limit="",price_limit="No Limit"),IF(I22="Yes",1,2),IF(SUMIFS(WhatIf!$G:$G,WhatIf!$A:$A,I$1,WhatIf!$B:$B,I22)&lt;=price_limit,IF(I22="Yes",1,2),"")),""))</f>
        <v/>
      </c>
      <c r="AY22" s="67" t="str">
        <f ca="1">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 ca="1">IF(OR(O22="",VLOOKUP(O$1,Services!$A$1:$B$22,2,0)="Exclude"),"",IF($D22=1,IF(OR(price_limit="",price_limit="No Limit"),IF(O22="Yes",1,2),IF(SUMIFS(WhatIf!$G:$G,WhatIf!$A:$A,O$1,WhatIf!$B:$B,O22)&lt;=price_limit,IF(O22="Yes",1,2),"")),""))</f>
        <v/>
      </c>
      <c r="BE22" s="67" t="str">
        <f ca="1">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931</v>
      </c>
      <c r="C23" s="4" t="s">
        <v>189</v>
      </c>
      <c r="D23" s="3" t="str">
        <f t="shared" ca="1" si="6"/>
        <v/>
      </c>
      <c r="T23" s="5" t="s">
        <v>234</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 ca="1">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932</v>
      </c>
      <c r="C24" s="4" t="s">
        <v>189</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88</v>
      </c>
      <c r="B25" s="4" t="s">
        <v>227</v>
      </c>
      <c r="C25" s="4" t="s">
        <v>269</v>
      </c>
      <c r="D25" s="3" t="str">
        <f t="shared" ca="1" si="6"/>
        <v/>
      </c>
      <c r="E25" s="5" t="s">
        <v>1</v>
      </c>
      <c r="F25" s="5" t="s">
        <v>1</v>
      </c>
      <c r="G25" s="5" t="s">
        <v>1</v>
      </c>
      <c r="H25" s="5" t="s">
        <v>1</v>
      </c>
      <c r="I25" s="6"/>
      <c r="J25" s="6"/>
      <c r="K25" s="5" t="s">
        <v>1</v>
      </c>
      <c r="L25" s="5" t="s">
        <v>1</v>
      </c>
      <c r="M25" s="5" t="s">
        <v>1</v>
      </c>
      <c r="N25" s="5" t="s">
        <v>1</v>
      </c>
      <c r="O25" s="5" t="s">
        <v>1</v>
      </c>
      <c r="P25" s="5" t="s">
        <v>1</v>
      </c>
      <c r="Q25" s="6"/>
      <c r="R25" s="6"/>
      <c r="S25" s="6"/>
      <c r="X25" s="5" t="s">
        <v>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 ca="1">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 ca="1">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 ca="1">IF(OR(K25="",VLOOKUP(K$1,Services!$A$1:$B$22,2,0)="Exclude"),"",IF($D25=1,IF(OR(price_limit="",price_limit="No Limit"),IF(K25="Yes",1,2),IF(SUMIFS(WhatIf!$G:$G,WhatIf!$A:$A,K$1,WhatIf!$B:$B,K25)&lt;=price_limit,IF(K25="Yes",1,2),"")),""))</f>
        <v/>
      </c>
      <c r="BA25" s="67" t="str">
        <f ca="1">IF(OR(L25="",VLOOKUP(L$1,Services!$A$1:$B$22,2,0)="Exclude"),"",IF($D25=1,IF(OR(price_limit="",price_limit="No Limit"),IF(L25="Yes",1,2),IF(SUMIFS(WhatIf!$G:$G,WhatIf!$A:$A,L$1,WhatIf!$B:$B,L25)&lt;=price_limit,IF(L25="Yes",1,2),"")),""))</f>
        <v/>
      </c>
      <c r="BB25" s="67" t="str">
        <f ca="1">IF(OR(M25="",VLOOKUP(M$1,Services!$A$1:$B$22,2,0)="Exclude"),"",IF($D25=1,IF(OR(price_limit="",price_limit="No Limit"),IF(M25="Yes",1,2),IF(SUMIFS(WhatIf!$G:$G,WhatIf!$A:$A,M$1,WhatIf!$B:$B,M25)&lt;=price_limit,IF(M25="Yes",1,2),"")),""))</f>
        <v/>
      </c>
      <c r="BC25" s="67" t="str">
        <f ca="1">IF(OR(N25="",VLOOKUP(N$1,Services!$A$1:$B$22,2,0)="Exclude"),"",IF($D25=1,IF(OR(price_limit="",price_limit="No Limit"),IF(N25="Yes",1,2),IF(SUMIFS(WhatIf!$G:$G,WhatIf!$A:$A,N$1,WhatIf!$B:$B,N25)&lt;=price_limit,IF(N25="Yes",1,2),"")),""))</f>
        <v/>
      </c>
      <c r="BD25" s="67" t="str">
        <f ca="1">IF(OR(O25="",VLOOKUP(O$1,Services!$A$1:$B$22,2,0)="Exclude"),"",IF($D25=1,IF(OR(price_limit="",price_limit="No Limit"),IF(O25="Yes",1,2),IF(SUMIFS(WhatIf!$G:$G,WhatIf!$A:$A,O$1,WhatIf!$B:$B,O25)&lt;=price_limit,IF(O25="Yes",1,2),"")),""))</f>
        <v/>
      </c>
      <c r="BE25" s="67" t="str">
        <f ca="1">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 ca="1">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730</v>
      </c>
      <c r="C26" s="4" t="s">
        <v>197</v>
      </c>
      <c r="D26" s="3" t="str">
        <f t="shared" ca="1" si="6"/>
        <v/>
      </c>
      <c r="F26" s="5" t="s">
        <v>770</v>
      </c>
      <c r="G26" s="5" t="s">
        <v>770</v>
      </c>
      <c r="H26" s="5" t="s">
        <v>770</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731</v>
      </c>
      <c r="C27" s="4" t="s">
        <v>197</v>
      </c>
      <c r="D27" s="3" t="str">
        <f t="shared" ca="1" si="6"/>
        <v/>
      </c>
      <c r="F27" s="5" t="s">
        <v>770</v>
      </c>
      <c r="G27" s="5" t="s">
        <v>770</v>
      </c>
      <c r="H27" s="5" t="s">
        <v>770</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774</v>
      </c>
      <c r="C28" s="4" t="s">
        <v>197</v>
      </c>
      <c r="D28" s="3" t="str">
        <f t="shared" ca="1" si="6"/>
        <v/>
      </c>
      <c r="F28" s="5" t="s">
        <v>770</v>
      </c>
      <c r="G28" s="5" t="s">
        <v>770</v>
      </c>
      <c r="H28" s="5" t="s">
        <v>770</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190</v>
      </c>
      <c r="B29" s="4" t="s">
        <v>843</v>
      </c>
      <c r="C29" s="4" t="s">
        <v>197</v>
      </c>
      <c r="D29" s="3" t="str">
        <f t="shared" ca="1" si="6"/>
        <v/>
      </c>
      <c r="F29" s="5" t="s">
        <v>761</v>
      </c>
      <c r="G29" s="5" t="s">
        <v>761</v>
      </c>
      <c r="H29" s="5" t="s">
        <v>761</v>
      </c>
      <c r="I29" s="5" t="s">
        <v>271</v>
      </c>
      <c r="J29" s="5" t="s">
        <v>271</v>
      </c>
      <c r="K29" s="5" t="s">
        <v>271</v>
      </c>
      <c r="L29" s="5" t="s">
        <v>271</v>
      </c>
      <c r="M29" s="5" t="s">
        <v>271</v>
      </c>
      <c r="N29" s="5" t="s">
        <v>271</v>
      </c>
      <c r="O29" s="5" t="s">
        <v>271</v>
      </c>
      <c r="P29" s="5" t="s">
        <v>1</v>
      </c>
      <c r="W29" s="5" t="s">
        <v>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 ca="1">IF(OR(O29="",VLOOKUP(O$1,Services!$A$1:$B$22,2,0)="Exclude"),"",IF($D29=1,IF(OR(price_limit="",price_limit="No Limit"),IF(O29="Yes",1,2),IF(SUMIFS(WhatIf!$G:$G,WhatIf!$A:$A,O$1,WhatIf!$B:$B,O29)&lt;=price_limit,IF(O29="Yes",1,2),"")),""))</f>
        <v/>
      </c>
      <c r="BE29" s="67" t="str">
        <f ca="1">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 ca="1">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552</v>
      </c>
      <c r="B30" s="4" t="s">
        <v>866</v>
      </c>
      <c r="C30" s="4" t="s">
        <v>423</v>
      </c>
      <c r="D30" s="3" t="str">
        <f t="shared" ca="1" si="6"/>
        <v/>
      </c>
      <c r="K30" s="5" t="s">
        <v>1</v>
      </c>
      <c r="L30" s="5" t="s">
        <v>1</v>
      </c>
      <c r="M30" s="5" t="s">
        <v>1</v>
      </c>
      <c r="N30" s="5" t="s">
        <v>1</v>
      </c>
      <c r="O30" s="5" t="s">
        <v>1</v>
      </c>
      <c r="P30" s="5" t="s">
        <v>1</v>
      </c>
      <c r="U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IF(OR(H30="",VLOOKUP(H$1,Services!$A$1:$B$22,2,0)="Exclude"),"",IF($D30=1,IF(OR(price_limit="",price_limit="No Limit"),IF(H30="Yes",1,2),IF(SUMIFS(WhatIf!$G:$G,WhatIf!$A:$A,H$1,WhatIf!$B:$B,H30)&lt;=price_limit,IF(H30="Yes",1,2),"")),""))</f>
        <v/>
      </c>
      <c r="AX30" s="67" t="str">
        <f>IF(OR(I30="",VLOOKUP(I$1,Services!$A$1:$B$22,2,0)="Exclude"),"",IF($D30=1,IF(OR(price_limit="",price_limit="No Limit"),IF(I30="Yes",1,2),IF(SUMIFS(WhatIf!$G:$G,WhatIf!$A:$A,I$1,WhatIf!$B:$B,I30)&lt;=price_limit,IF(I30="Yes",1,2),"")),""))</f>
        <v/>
      </c>
      <c r="AY30" s="67" t="str">
        <f>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 ca="1">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 ca="1">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89</v>
      </c>
      <c r="B31" s="4" t="s">
        <v>934</v>
      </c>
      <c r="C31" s="4" t="s">
        <v>423</v>
      </c>
      <c r="D31" s="3" t="str">
        <f t="shared" ca="1" si="6"/>
        <v/>
      </c>
      <c r="F31" s="5" t="s">
        <v>477</v>
      </c>
      <c r="G31" s="5" t="s">
        <v>477</v>
      </c>
      <c r="H31" s="5" t="s">
        <v>920</v>
      </c>
      <c r="P31" s="5" t="s">
        <v>1</v>
      </c>
      <c r="Q31" s="6"/>
      <c r="R31" s="6"/>
      <c r="S31" s="6"/>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IF(OR(K31="",VLOOKUP(K$1,Services!$A$1:$B$22,2,0)="Exclude"),"",IF($D31=1,IF(OR(price_limit="",price_limit="No Limit"),IF(K31="Yes",1,2),IF(SUMIFS(WhatIf!$G:$G,WhatIf!$A:$A,K$1,WhatIf!$B:$B,K31)&lt;=price_limit,IF(K31="Yes",1,2),"")),""))</f>
        <v/>
      </c>
      <c r="BA31" s="67" t="str">
        <f>IF(OR(L31="",VLOOKUP(L$1,Services!$A$1:$B$22,2,0)="Exclude"),"",IF($D31=1,IF(OR(price_limit="",price_limit="No Limit"),IF(L31="Yes",1,2),IF(SUMIFS(WhatIf!$G:$G,WhatIf!$A:$A,L$1,WhatIf!$B:$B,L31)&lt;=price_limit,IF(L31="Yes",1,2),"")),""))</f>
        <v/>
      </c>
      <c r="BB31" s="67" t="str">
        <f>IF(OR(M31="",VLOOKUP(M$1,Services!$A$1:$B$22,2,0)="Exclude"),"",IF($D31=1,IF(OR(price_limit="",price_limit="No Limit"),IF(M31="Yes",1,2),IF(SUMIFS(WhatIf!$G:$G,WhatIf!$A:$A,M$1,WhatIf!$B:$B,M31)&lt;=price_limit,IF(M31="Yes",1,2),"")),""))</f>
        <v/>
      </c>
      <c r="BC31" s="67" t="str">
        <f>IF(OR(N31="",VLOOKUP(N$1,Services!$A$1:$B$22,2,0)="Exclude"),"",IF($D31=1,IF(OR(price_limit="",price_limit="No Limit"),IF(N31="Yes",1,2),IF(SUMIFS(WhatIf!$G:$G,WhatIf!$A:$A,N$1,WhatIf!$B:$B,N31)&lt;=price_limit,IF(N31="Yes",1,2),"")),""))</f>
        <v/>
      </c>
      <c r="BD31" s="67" t="str">
        <f>IF(OR(O31="",VLOOKUP(O$1,Services!$A$1:$B$22,2,0)="Exclude"),"",IF($D31=1,IF(OR(price_limit="",price_limit="No Limit"),IF(O31="Yes",1,2),IF(SUMIFS(WhatIf!$G:$G,WhatIf!$A:$A,O$1,WhatIf!$B:$B,O31)&lt;=price_limit,IF(O31="Yes",1,2),"")),""))</f>
        <v/>
      </c>
      <c r="BE31" s="67" t="str">
        <f ca="1">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4" t="s">
        <v>732</v>
      </c>
      <c r="C32" s="4" t="s">
        <v>423</v>
      </c>
      <c r="D32" s="3" t="str">
        <f t="shared" ca="1" si="6"/>
        <v/>
      </c>
      <c r="F32" s="5" t="s">
        <v>761</v>
      </c>
      <c r="G32" s="5" t="s">
        <v>761</v>
      </c>
      <c r="H32" s="5" t="s">
        <v>761</v>
      </c>
      <c r="I32" s="5" t="s">
        <v>271</v>
      </c>
      <c r="J32" s="5" t="s">
        <v>271</v>
      </c>
      <c r="K32" s="5" t="s">
        <v>271</v>
      </c>
      <c r="L32" s="5" t="s">
        <v>271</v>
      </c>
      <c r="M32" s="5" t="s">
        <v>271</v>
      </c>
      <c r="N32" s="5" t="s">
        <v>271</v>
      </c>
      <c r="O32" s="5" t="s">
        <v>271</v>
      </c>
      <c r="P32" s="5" t="s">
        <v>1</v>
      </c>
      <c r="Q32" s="6"/>
      <c r="R32" s="6"/>
      <c r="S32" s="6" t="s">
        <v>884</v>
      </c>
      <c r="W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 ca="1">IF(OR(I32="",VLOOKUP(I$1,Services!$A$1:$B$22,2,0)="Exclude"),"",IF($D32=1,IF(OR(price_limit="",price_limit="No Limit"),IF(I32="Yes",1,2),IF(SUMIFS(WhatIf!$G:$G,WhatIf!$A:$A,I$1,WhatIf!$B:$B,I32)&lt;=price_limit,IF(I32="Yes",1,2),"")),""))</f>
        <v/>
      </c>
      <c r="AY32" s="67" t="str">
        <f ca="1">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 ca="1">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 ca="1">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 ca="1">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24.9" x14ac:dyDescent="0.3">
      <c r="A33" s="19" t="s">
        <v>236</v>
      </c>
      <c r="B33" s="4" t="s">
        <v>227</v>
      </c>
      <c r="C33" s="4" t="s">
        <v>197</v>
      </c>
      <c r="D33" s="3" t="str">
        <f t="shared" ca="1" si="6"/>
        <v/>
      </c>
      <c r="I33" s="5" t="s">
        <v>271</v>
      </c>
      <c r="J33" s="5" t="s">
        <v>271</v>
      </c>
      <c r="K33" s="5" t="s">
        <v>271</v>
      </c>
      <c r="L33" s="5" t="s">
        <v>271</v>
      </c>
      <c r="M33" s="5" t="s">
        <v>271</v>
      </c>
      <c r="N33" s="5" t="s">
        <v>271</v>
      </c>
      <c r="O33" s="5" t="s">
        <v>271</v>
      </c>
      <c r="P33" s="5" t="s">
        <v>1</v>
      </c>
      <c r="S33" s="5" t="s">
        <v>887</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 ca="1">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IF(OR(R33="",VLOOKUP(R$1,Services!$A$1:$B$22,2,0)="Exclude"),"",IF($D33=1,IF(OR(price_limit="",price_limit="No Limit"),IF(R33="Yes",1,2),IF(SUMIFS(WhatIf!$G:$G,WhatIf!$A:$A,R$1,WhatIf!$B:$B,R33)&lt;=price_limit,IF(R33="Yes",1,2),"")),""))</f>
        <v/>
      </c>
      <c r="BH33" s="67" t="str">
        <f ca="1">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8</v>
      </c>
      <c r="C34" s="4" t="s">
        <v>269</v>
      </c>
      <c r="D34" s="3" t="str">
        <f t="shared" ca="1" si="6"/>
        <v/>
      </c>
      <c r="E34" s="5" t="s">
        <v>1</v>
      </c>
      <c r="F34" s="5" t="s">
        <v>1</v>
      </c>
      <c r="G34" s="5" t="s">
        <v>1</v>
      </c>
      <c r="H34" s="5" t="s">
        <v>1</v>
      </c>
      <c r="K34" s="5" t="s">
        <v>1</v>
      </c>
      <c r="L34" s="5" t="s">
        <v>1</v>
      </c>
      <c r="M34" s="5" t="s">
        <v>1</v>
      </c>
      <c r="N34" s="5" t="s">
        <v>1</v>
      </c>
      <c r="O34" s="5" t="s">
        <v>1</v>
      </c>
      <c r="Q34" s="6" t="s">
        <v>1</v>
      </c>
      <c r="R34" s="6"/>
      <c r="S34" s="6" t="s">
        <v>1</v>
      </c>
      <c r="X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 ca="1">IF(OR(E34="",VLOOKUP(E$1,Services!$A$1:$B$22,2,0)="Exclude"),"",IF($D34=1,IF(OR(price_limit="",price_limit="No Limit"),IF(E34="Yes",1,2),IF(SUMIFS(WhatIf!$G:$G,WhatIf!$A:$A,E$1,WhatIf!$B:$B,E34)&lt;=price_limit,IF(E34="Yes",1,2),"")),""))</f>
        <v/>
      </c>
      <c r="AU34" s="67" t="str">
        <f ca="1">IF(OR(F34="",VLOOKUP(F$1,Services!$A$1:$B$22,2,0)="Exclude"),"",IF($D34=1,IF(OR(price_limit="",price_limit="No Limit"),IF(F34="Yes",1,2),IF(SUMIFS(WhatIf!$G:$G,WhatIf!$A:$A,F$1,WhatIf!$B:$B,F34)&lt;=price_limit,IF(F34="Yes",1,2),"")),""))</f>
        <v/>
      </c>
      <c r="AV34" s="67" t="str">
        <f ca="1">IF(OR(G34="",VLOOKUP(G$1,Services!$A$1:$B$22,2,0)="Exclude"),"",IF($D34=1,IF(OR(price_limit="",price_limit="No Limit"),IF(G34="Yes",1,2),IF(SUMIFS(WhatIf!$G:$G,WhatIf!$A:$A,G$1,WhatIf!$B:$B,G34)&lt;=price_limit,IF(G34="Yes",1,2),"")),""))</f>
        <v/>
      </c>
      <c r="AW34" s="67" t="str">
        <f ca="1">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 ca="1">IF(OR(O34="",VLOOKUP(O$1,Services!$A$1:$B$22,2,0)="Exclude"),"",IF($D34=1,IF(OR(price_limit="",price_limit="No Limit"),IF(O34="Yes",1,2),IF(SUMIFS(WhatIf!$G:$G,WhatIf!$A:$A,O$1,WhatIf!$B:$B,O34)&lt;=price_limit,IF(O34="Yes",1,2),"")),""))</f>
        <v/>
      </c>
      <c r="BE34" s="67" t="str">
        <f>IF(OR(P34="",VLOOKUP(P$1,Services!$A$1:$B$22,2,0)="Exclude"),"",IF($D34=1,IF(OR(price_limit="",price_limit="No Limit"),IF(P34="Yes",1,2),IF(SUMIFS(WhatIf!$G:$G,WhatIf!$A:$A,P$1,WhatIf!$B:$B,P34)&lt;=price_limit,IF(P34="Yes",1,2),"")),""))</f>
        <v/>
      </c>
      <c r="BF34" s="67" t="str">
        <f ca="1">IF(OR(Q34="",VLOOKUP(Q$1,Services!$A$1:$B$22,2,0)="Exclude"),"",IF($D34=1,IF(OR(price_limit="",price_limit="No Limit"),IF(Q34="Yes",1,2),IF(SUMIFS(WhatIf!$G:$G,WhatIf!$A:$A,Q$1,WhatIf!$B:$B,Q34)&lt;=price_limit,IF(Q34="Yes",1,2),"")),""))</f>
        <v/>
      </c>
      <c r="BG34" s="67" t="str">
        <f>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 ca="1">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ht="24.9" x14ac:dyDescent="0.3">
      <c r="A35" s="19" t="s">
        <v>9</v>
      </c>
      <c r="B35" s="4" t="s">
        <v>376</v>
      </c>
      <c r="C35" s="4" t="s">
        <v>205</v>
      </c>
      <c r="D35" s="3" t="str">
        <f t="shared" ca="1" si="6"/>
        <v/>
      </c>
      <c r="E35" s="5" t="s">
        <v>1</v>
      </c>
      <c r="F35" s="5" t="s">
        <v>478</v>
      </c>
      <c r="G35" s="5" t="s">
        <v>478</v>
      </c>
      <c r="H35" s="5" t="s">
        <v>921</v>
      </c>
      <c r="I35" s="6"/>
      <c r="J35" s="6"/>
      <c r="M35" s="5" t="s">
        <v>1</v>
      </c>
      <c r="N35" s="5" t="s">
        <v>1</v>
      </c>
      <c r="O35" s="5" t="s">
        <v>1</v>
      </c>
      <c r="Q35" s="6" t="s">
        <v>1</v>
      </c>
      <c r="R35" s="6"/>
      <c r="S35" s="6" t="s">
        <v>772</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 ca="1">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 ca="1">IF(OR(Q35="",VLOOKUP(Q$1,Services!$A$1:$B$22,2,0)="Exclude"),"",IF($D35=1,IF(OR(price_limit="",price_limit="No Limit"),IF(Q35="Yes",1,2),IF(SUMIFS(WhatIf!$G:$G,WhatIf!$A:$A,Q$1,WhatIf!$B:$B,Q35)&lt;=price_limit,IF(Q35="Yes",1,2),"")),""))</f>
        <v/>
      </c>
      <c r="BG35" s="67" t="str">
        <f>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301</v>
      </c>
      <c r="B36" s="4" t="s">
        <v>526</v>
      </c>
      <c r="C36" s="4" t="s">
        <v>198</v>
      </c>
      <c r="D36" s="3" t="str">
        <f t="shared" ca="1" si="6"/>
        <v/>
      </c>
      <c r="S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IF(OR(R36="",VLOOKUP(R$1,Services!$A$1:$B$22,2,0)="Exclude"),"",IF($D36=1,IF(OR(price_limit="",price_limit="No Limit"),IF(R36="Yes",1,2),IF(SUMIFS(WhatIf!$G:$G,WhatIf!$A:$A,R$1,WhatIf!$B:$B,R36)&lt;=price_limit,IF(R36="Yes",1,2),"")),""))</f>
        <v/>
      </c>
      <c r="BH36" s="67" t="str">
        <f ca="1">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302</v>
      </c>
      <c r="B37" s="4" t="s">
        <v>527</v>
      </c>
      <c r="C37" s="4" t="s">
        <v>198</v>
      </c>
      <c r="D37" s="3" t="str">
        <f t="shared" ca="1" si="6"/>
        <v/>
      </c>
      <c r="S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IF(OR(R37="",VLOOKUP(R$1,Services!$A$1:$B$22,2,0)="Exclude"),"",IF($D37=1,IF(OR(price_limit="",price_limit="No Limit"),IF(R37="Yes",1,2),IF(SUMIFS(WhatIf!$G:$G,WhatIf!$A:$A,R$1,WhatIf!$B:$B,R37)&lt;=price_limit,IF(R37="Yes",1,2),"")),""))</f>
        <v/>
      </c>
      <c r="BH37" s="67" t="str">
        <f ca="1">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303</v>
      </c>
      <c r="B38" s="4" t="s">
        <v>528</v>
      </c>
      <c r="C38" s="4" t="s">
        <v>198</v>
      </c>
      <c r="D38" s="3" t="str">
        <f t="shared" ca="1" si="6"/>
        <v/>
      </c>
      <c r="S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IF(OR(R38="",VLOOKUP(R$1,Services!$A$1:$B$22,2,0)="Exclude"),"",IF($D38=1,IF(OR(price_limit="",price_limit="No Limit"),IF(R38="Yes",1,2),IF(SUMIFS(WhatIf!$G:$G,WhatIf!$A:$A,R$1,WhatIf!$B:$B,R38)&lt;=price_limit,IF(R38="Yes",1,2),"")),""))</f>
        <v/>
      </c>
      <c r="BH38" s="67" t="str">
        <f ca="1">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304</v>
      </c>
      <c r="B39" s="4" t="s">
        <v>529</v>
      </c>
      <c r="C39" s="4" t="s">
        <v>198</v>
      </c>
      <c r="D39" s="3" t="str">
        <f t="shared" ca="1" si="6"/>
        <v/>
      </c>
      <c r="S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IF(OR(R39="",VLOOKUP(R$1,Services!$A$1:$B$22,2,0)="Exclude"),"",IF($D39=1,IF(OR(price_limit="",price_limit="No Limit"),IF(R39="Yes",1,2),IF(SUMIFS(WhatIf!$G:$G,WhatIf!$A:$A,R$1,WhatIf!$B:$B,R39)&lt;=price_limit,IF(R39="Yes",1,2),"")),""))</f>
        <v/>
      </c>
      <c r="BH39" s="67" t="str">
        <f ca="1">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305</v>
      </c>
      <c r="B40" s="4" t="s">
        <v>530</v>
      </c>
      <c r="C40" s="4" t="s">
        <v>198</v>
      </c>
      <c r="D40" s="3" t="str">
        <f t="shared" ca="1" si="6"/>
        <v/>
      </c>
      <c r="S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IF(OR(R40="",VLOOKUP(R$1,Services!$A$1:$B$22,2,0)="Exclude"),"",IF($D40=1,IF(OR(price_limit="",price_limit="No Limit"),IF(R40="Yes",1,2),IF(SUMIFS(WhatIf!$G:$G,WhatIf!$A:$A,R$1,WhatIf!$B:$B,R40)&lt;=price_limit,IF(R40="Yes",1,2),"")),""))</f>
        <v/>
      </c>
      <c r="BH40" s="67" t="str">
        <f ca="1">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306</v>
      </c>
      <c r="B41" s="4" t="s">
        <v>762</v>
      </c>
      <c r="C41" s="4" t="s">
        <v>198</v>
      </c>
      <c r="D41" s="3" t="str">
        <f t="shared" ca="1" si="6"/>
        <v/>
      </c>
      <c r="F41" s="5" t="s">
        <v>761</v>
      </c>
      <c r="G41" s="5" t="s">
        <v>761</v>
      </c>
      <c r="H41" s="5" t="s">
        <v>761</v>
      </c>
      <c r="S41" s="5" t="s">
        <v>1</v>
      </c>
      <c r="V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 ca="1">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IF(OR(R41="",VLOOKUP(R$1,Services!$A$1:$B$22,2,0)="Exclude"),"",IF($D41=1,IF(OR(price_limit="",price_limit="No Limit"),IF(R41="Yes",1,2),IF(SUMIFS(WhatIf!$G:$G,WhatIf!$A:$A,R$1,WhatIf!$B:$B,R41)&lt;=price_limit,IF(R41="Yes",1,2),"")),""))</f>
        <v/>
      </c>
      <c r="BH41" s="67" t="str">
        <f ca="1">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 ca="1">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90</v>
      </c>
      <c r="B42" s="4" t="s">
        <v>525</v>
      </c>
      <c r="C42" s="4" t="s">
        <v>198</v>
      </c>
      <c r="D42" s="3" t="str">
        <f t="shared" ca="1" si="6"/>
        <v/>
      </c>
      <c r="F42" s="5" t="s">
        <v>475</v>
      </c>
      <c r="G42" s="5" t="s">
        <v>475</v>
      </c>
      <c r="H42" s="5" t="s">
        <v>918</v>
      </c>
      <c r="I42" s="6"/>
      <c r="J42" s="6"/>
      <c r="Q42" s="6"/>
      <c r="S42" s="6"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IF(OR(R42="",VLOOKUP(R$1,Services!$A$1:$B$22,2,0)="Exclude"),"",IF($D42=1,IF(OR(price_limit="",price_limit="No Limit"),IF(R42="Yes",1,2),IF(SUMIFS(WhatIf!$G:$G,WhatIf!$A:$A,R$1,WhatIf!$B:$B,R42)&lt;=price_limit,IF(R42="Yes",1,2),"")),""))</f>
        <v/>
      </c>
      <c r="BH42" s="67" t="str">
        <f ca="1">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307</v>
      </c>
      <c r="B43" s="4" t="s">
        <v>227</v>
      </c>
      <c r="C43" s="4" t="s">
        <v>198</v>
      </c>
      <c r="D43" s="3" t="str">
        <f t="shared" ca="1" si="6"/>
        <v/>
      </c>
      <c r="F43" s="5" t="s">
        <v>761</v>
      </c>
      <c r="G43" s="5" t="s">
        <v>761</v>
      </c>
      <c r="H43" s="5" t="s">
        <v>761</v>
      </c>
      <c r="R43" s="173"/>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49.75" x14ac:dyDescent="0.3">
      <c r="A44" s="19" t="s">
        <v>91</v>
      </c>
      <c r="B44" s="4" t="s">
        <v>524</v>
      </c>
      <c r="C44" s="4" t="s">
        <v>198</v>
      </c>
      <c r="D44" s="3" t="str">
        <f t="shared" ca="1" si="6"/>
        <v/>
      </c>
      <c r="F44" s="5" t="s">
        <v>761</v>
      </c>
      <c r="G44" s="5" t="s">
        <v>761</v>
      </c>
      <c r="H44" s="5" t="s">
        <v>761</v>
      </c>
      <c r="I44" s="6"/>
      <c r="J44" s="6"/>
      <c r="Q44" s="6"/>
      <c r="S44" s="6" t="s">
        <v>1</v>
      </c>
      <c r="W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IF(OR(R44="",VLOOKUP(R$1,Services!$A$1:$B$22,2,0)="Exclude"),"",IF($D44=1,IF(OR(price_limit="",price_limit="No Limit"),IF(R44="Yes",1,2),IF(SUMIFS(WhatIf!$G:$G,WhatIf!$A:$A,R$1,WhatIf!$B:$B,R44)&lt;=price_limit,IF(R44="Yes",1,2),"")),""))</f>
        <v/>
      </c>
      <c r="BH44" s="67" t="str">
        <f ca="1">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 ca="1">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24.9" x14ac:dyDescent="0.3">
      <c r="A45" s="19" t="s">
        <v>889</v>
      </c>
      <c r="C45" s="4" t="s">
        <v>430</v>
      </c>
      <c r="D45" s="3" t="str">
        <f t="shared" ca="1" si="6"/>
        <v/>
      </c>
      <c r="S45" s="5" t="s">
        <v>886</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IF(OR(R45="",VLOOKUP(R$1,Services!$A$1:$B$22,2,0)="Exclude"),"",IF($D45=1,IF(OR(price_limit="",price_limit="No Limit"),IF(R45="Yes",1,2),IF(SUMIFS(WhatIf!$G:$G,WhatIf!$A:$A,R$1,WhatIf!$B:$B,R45)&lt;=price_limit,IF(R45="Yes",1,2),"")),""))</f>
        <v/>
      </c>
      <c r="BH45" s="67" t="str">
        <f ca="1">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10</v>
      </c>
      <c r="B46" s="4" t="s">
        <v>227</v>
      </c>
      <c r="C46" s="4" t="s">
        <v>269</v>
      </c>
      <c r="D46" s="3" t="str">
        <f t="shared" ca="1" si="6"/>
        <v/>
      </c>
      <c r="E46" s="5" t="s">
        <v>1</v>
      </c>
      <c r="F46" s="5" t="s">
        <v>479</v>
      </c>
      <c r="G46" s="5" t="s">
        <v>1</v>
      </c>
      <c r="H46" s="5" t="s">
        <v>1</v>
      </c>
      <c r="I46" s="5" t="s">
        <v>1</v>
      </c>
      <c r="J46" s="5" t="s">
        <v>1</v>
      </c>
      <c r="K46" s="5" t="s">
        <v>1</v>
      </c>
      <c r="L46" s="5" t="s">
        <v>1</v>
      </c>
      <c r="M46" s="5" t="s">
        <v>1</v>
      </c>
      <c r="N46" s="5" t="s">
        <v>1</v>
      </c>
      <c r="O46" s="5" t="s">
        <v>1</v>
      </c>
      <c r="Q46" s="6" t="s">
        <v>1</v>
      </c>
      <c r="R46" s="6"/>
      <c r="S46" s="6" t="s">
        <v>1</v>
      </c>
      <c r="V46" s="5"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 ca="1">IF(OR(E46="",VLOOKUP(E$1,Services!$A$1:$B$22,2,0)="Exclude"),"",IF($D46=1,IF(OR(price_limit="",price_limit="No Limit"),IF(E46="Yes",1,2),IF(SUMIFS(WhatIf!$G:$G,WhatIf!$A:$A,E$1,WhatIf!$B:$B,E46)&lt;=price_limit,IF(E46="Yes",1,2),"")),""))</f>
        <v/>
      </c>
      <c r="AU46" s="67" t="str">
        <f ca="1">IF(OR(F46="",VLOOKUP(F$1,Services!$A$1:$B$22,2,0)="Exclude"),"",IF($D46=1,IF(OR(price_limit="",price_limit="No Limit"),IF(F46="Yes",1,2),IF(SUMIFS(WhatIf!$G:$G,WhatIf!$A:$A,F$1,WhatIf!$B:$B,F46)&lt;=price_limit,IF(F46="Yes",1,2),"")),""))</f>
        <v/>
      </c>
      <c r="AV46" s="67" t="str">
        <f ca="1">IF(OR(G46="",VLOOKUP(G$1,Services!$A$1:$B$22,2,0)="Exclude"),"",IF($D46=1,IF(OR(price_limit="",price_limit="No Limit"),IF(G46="Yes",1,2),IF(SUMIFS(WhatIf!$G:$G,WhatIf!$A:$A,G$1,WhatIf!$B:$B,G46)&lt;=price_limit,IF(G46="Yes",1,2),"")),""))</f>
        <v/>
      </c>
      <c r="AW46" s="67" t="str">
        <f ca="1">IF(OR(H46="",VLOOKUP(H$1,Services!$A$1:$B$22,2,0)="Exclude"),"",IF($D46=1,IF(OR(price_limit="",price_limit="No Limit"),IF(H46="Yes",1,2),IF(SUMIFS(WhatIf!$G:$G,WhatIf!$A:$A,H$1,WhatIf!$B:$B,H46)&lt;=price_limit,IF(H46="Yes",1,2),"")),""))</f>
        <v/>
      </c>
      <c r="AX46" s="67" t="str">
        <f ca="1">IF(OR(I46="",VLOOKUP(I$1,Services!$A$1:$B$22,2,0)="Exclude"),"",IF($D46=1,IF(OR(price_limit="",price_limit="No Limit"),IF(I46="Yes",1,2),IF(SUMIFS(WhatIf!$G:$G,WhatIf!$A:$A,I$1,WhatIf!$B:$B,I46)&lt;=price_limit,IF(I46="Yes",1,2),"")),""))</f>
        <v/>
      </c>
      <c r="AY46" s="67" t="str">
        <f ca="1">IF(OR(J46="",VLOOKUP(J$1,Services!$A$1:$B$22,2,0)="Exclude"),"",IF($D46=1,IF(OR(price_limit="",price_limit="No Limit"),IF(J46="Yes",1,2),IF(SUMIFS(WhatIf!$G:$G,WhatIf!$A:$A,J$1,WhatIf!$B:$B,J46)&lt;=price_limit,IF(J46="Yes",1,2),"")),""))</f>
        <v/>
      </c>
      <c r="AZ46" s="67" t="str">
        <f ca="1">IF(OR(K46="",VLOOKUP(K$1,Services!$A$1:$B$22,2,0)="Exclude"),"",IF($D46=1,IF(OR(price_limit="",price_limit="No Limit"),IF(K46="Yes",1,2),IF(SUMIFS(WhatIf!$G:$G,WhatIf!$A:$A,K$1,WhatIf!$B:$B,K46)&lt;=price_limit,IF(K46="Yes",1,2),"")),""))</f>
        <v/>
      </c>
      <c r="BA46" s="67" t="str">
        <f ca="1">IF(OR(L46="",VLOOKUP(L$1,Services!$A$1:$B$22,2,0)="Exclude"),"",IF($D46=1,IF(OR(price_limit="",price_limit="No Limit"),IF(L46="Yes",1,2),IF(SUMIFS(WhatIf!$G:$G,WhatIf!$A:$A,L$1,WhatIf!$B:$B,L46)&lt;=price_limit,IF(L46="Yes",1,2),"")),""))</f>
        <v/>
      </c>
      <c r="BB46" s="67" t="str">
        <f ca="1">IF(OR(M46="",VLOOKUP(M$1,Services!$A$1:$B$22,2,0)="Exclude"),"",IF($D46=1,IF(OR(price_limit="",price_limit="No Limit"),IF(M46="Yes",1,2),IF(SUMIFS(WhatIf!$G:$G,WhatIf!$A:$A,M$1,WhatIf!$B:$B,M46)&lt;=price_limit,IF(M46="Yes",1,2),"")),""))</f>
        <v/>
      </c>
      <c r="BC46" s="67" t="str">
        <f ca="1">IF(OR(N46="",VLOOKUP(N$1,Services!$A$1:$B$22,2,0)="Exclude"),"",IF($D46=1,IF(OR(price_limit="",price_limit="No Limit"),IF(N46="Yes",1,2),IF(SUMIFS(WhatIf!$G:$G,WhatIf!$A:$A,N$1,WhatIf!$B:$B,N46)&lt;=price_limit,IF(N46="Yes",1,2),"")),""))</f>
        <v/>
      </c>
      <c r="BD46" s="67" t="str">
        <f ca="1">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 ca="1">IF(OR(Q46="",VLOOKUP(Q$1,Services!$A$1:$B$22,2,0)="Exclude"),"",IF($D46=1,IF(OR(price_limit="",price_limit="No Limit"),IF(Q46="Yes",1,2),IF(SUMIFS(WhatIf!$G:$G,WhatIf!$A:$A,Q$1,WhatIf!$B:$B,Q46)&lt;=price_limit,IF(Q46="Yes",1,2),"")),""))</f>
        <v/>
      </c>
      <c r="BG46" s="67" t="str">
        <f>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 ca="1">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92</v>
      </c>
      <c r="B47" s="4" t="s">
        <v>227</v>
      </c>
      <c r="C47" s="4" t="s">
        <v>269</v>
      </c>
      <c r="D47" s="3" t="str">
        <f t="shared" ca="1" si="6"/>
        <v/>
      </c>
      <c r="E47" s="5" t="s">
        <v>1</v>
      </c>
      <c r="I47" s="6"/>
      <c r="J47" s="6"/>
      <c r="M47" s="5" t="s">
        <v>1</v>
      </c>
      <c r="N47" s="5" t="s">
        <v>1</v>
      </c>
      <c r="O47" s="5" t="s">
        <v>1</v>
      </c>
      <c r="Q47" s="6"/>
      <c r="R47" s="6"/>
      <c r="S47" s="6" t="s">
        <v>772</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 ca="1">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IF(OR(R47="",VLOOKUP(R$1,Services!$A$1:$B$22,2,0)="Exclude"),"",IF($D47=1,IF(OR(price_limit="",price_limit="No Limit"),IF(R47="Yes",1,2),IF(SUMIFS(WhatIf!$G:$G,WhatIf!$A:$A,R$1,WhatIf!$B:$B,R47)&lt;=price_limit,IF(R47="Yes",1,2),"")),""))</f>
        <v/>
      </c>
      <c r="BH47" s="67" t="str">
        <f ca="1">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160</v>
      </c>
      <c r="B48" s="4" t="s">
        <v>227</v>
      </c>
      <c r="C48" s="4" t="s">
        <v>427</v>
      </c>
      <c r="D48" s="3" t="str">
        <f t="shared" ca="1" si="6"/>
        <v/>
      </c>
      <c r="I48" s="6"/>
      <c r="J48" s="6"/>
      <c r="Q48" s="6"/>
      <c r="R48" s="6"/>
      <c r="S48" s="6" t="s">
        <v>772</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IF(OR(R48="",VLOOKUP(R$1,Services!$A$1:$B$22,2,0)="Exclude"),"",IF($D48=1,IF(OR(price_limit="",price_limit="No Limit"),IF(R48="Yes",1,2),IF(SUMIFS(WhatIf!$G:$G,WhatIf!$A:$A,R$1,WhatIf!$B:$B,R48)&lt;=price_limit,IF(R48="Yes",1,2),"")),""))</f>
        <v/>
      </c>
      <c r="BH48" s="67" t="str">
        <f ca="1">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161</v>
      </c>
      <c r="B49" s="4" t="s">
        <v>227</v>
      </c>
      <c r="C49" s="4" t="s">
        <v>427</v>
      </c>
      <c r="D49" s="3" t="str">
        <f t="shared" ca="1" si="6"/>
        <v/>
      </c>
      <c r="I49" s="6"/>
      <c r="J49" s="6"/>
      <c r="Q49" s="6"/>
      <c r="R49" s="6"/>
      <c r="S49" s="6" t="s">
        <v>772</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 ca="1">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12.45" customHeight="1" x14ac:dyDescent="0.3">
      <c r="A50" s="19" t="s">
        <v>11</v>
      </c>
      <c r="B50" s="4" t="s">
        <v>966</v>
      </c>
      <c r="C50" s="4" t="s">
        <v>428</v>
      </c>
      <c r="D50" s="3" t="str">
        <f t="shared" ca="1" si="6"/>
        <v/>
      </c>
      <c r="J50" s="5" t="s">
        <v>1</v>
      </c>
      <c r="L50" s="5" t="s">
        <v>1</v>
      </c>
      <c r="M50" s="5" t="s">
        <v>1</v>
      </c>
      <c r="N50" s="5" t="s">
        <v>1</v>
      </c>
      <c r="O50" s="5" t="s">
        <v>1</v>
      </c>
      <c r="Q50" s="6" t="s">
        <v>1</v>
      </c>
      <c r="R50" s="6" t="s">
        <v>1</v>
      </c>
      <c r="S50" s="6" t="s">
        <v>1</v>
      </c>
      <c r="V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 ca="1">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 ca="1">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 ca="1">IF(OR(O50="",VLOOKUP(O$1,Services!$A$1:$B$22,2,0)="Exclude"),"",IF($D50=1,IF(OR(price_limit="",price_limit="No Limit"),IF(O50="Yes",1,2),IF(SUMIFS(WhatIf!$G:$G,WhatIf!$A:$A,O$1,WhatIf!$B:$B,O50)&lt;=price_limit,IF(O50="Yes",1,2),"")),""))</f>
        <v/>
      </c>
      <c r="BE50" s="67" t="str">
        <f>IF(OR(P50="",VLOOKUP(P$1,Services!$A$1:$B$22,2,0)="Exclude"),"",IF($D50=1,IF(OR(price_limit="",price_limit="No Limit"),IF(P50="Yes",1,2),IF(SUMIFS(WhatIf!$G:$G,WhatIf!$A:$A,P$1,WhatIf!$B:$B,P50)&lt;=price_limit,IF(P50="Yes",1,2),"")),""))</f>
        <v/>
      </c>
      <c r="BF50" s="67" t="str">
        <f ca="1">IF(OR(Q50="",VLOOKUP(Q$1,Services!$A$1:$B$22,2,0)="Exclude"),"",IF($D50=1,IF(OR(price_limit="",price_limit="No Limit"),IF(Q50="Yes",1,2),IF(SUMIFS(WhatIf!$G:$G,WhatIf!$A:$A,Q$1,WhatIf!$B:$B,Q50)&lt;=price_limit,IF(Q50="Yes",1,2),"")),""))</f>
        <v/>
      </c>
      <c r="BG50" s="67" t="str">
        <f ca="1">IF(OR(R50="",VLOOKUP(R$1,Services!$A$1:$B$22,2,0)="Exclude"),"",IF($D50=1,IF(OR(price_limit="",price_limit="No Limit"),IF(R50="Yes",1,2),IF(SUMIFS(WhatIf!$G:$G,WhatIf!$A:$A,R$1,WhatIf!$B:$B,R50)&lt;=price_limit,IF(R50="Yes",1,2),"")),""))</f>
        <v/>
      </c>
      <c r="BH50" s="67" t="str">
        <f ca="1">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 ca="1">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25.75" customHeight="1" x14ac:dyDescent="0.3">
      <c r="A51" s="19" t="s">
        <v>12</v>
      </c>
      <c r="B51" s="4" t="s">
        <v>230</v>
      </c>
      <c r="C51" s="4" t="s">
        <v>205</v>
      </c>
      <c r="D51" s="3" t="str">
        <f t="shared" ca="1" si="6"/>
        <v/>
      </c>
      <c r="F51" s="5" t="s">
        <v>1</v>
      </c>
      <c r="G51" s="5" t="s">
        <v>1</v>
      </c>
      <c r="H51" s="5" t="s">
        <v>1</v>
      </c>
      <c r="K51" s="5" t="s">
        <v>1</v>
      </c>
      <c r="L51" s="5" t="s">
        <v>1</v>
      </c>
      <c r="M51" s="5" t="s">
        <v>1</v>
      </c>
      <c r="N51" s="5" t="s">
        <v>1</v>
      </c>
      <c r="O51" s="5" t="s">
        <v>1</v>
      </c>
      <c r="Q51" s="6"/>
      <c r="R51" s="6" t="s">
        <v>1</v>
      </c>
      <c r="S51" s="6"/>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 ca="1">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 ca="1">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 ca="1">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4.9" x14ac:dyDescent="0.3">
      <c r="A52" s="19" t="s">
        <v>510</v>
      </c>
      <c r="C52" s="4" t="s">
        <v>197</v>
      </c>
      <c r="D52" s="3" t="str">
        <f t="shared" ca="1" si="6"/>
        <v/>
      </c>
      <c r="F52" s="5" t="s">
        <v>854</v>
      </c>
      <c r="G52" s="5" t="s">
        <v>854</v>
      </c>
      <c r="H52" s="5" t="s">
        <v>854</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4.9" x14ac:dyDescent="0.3">
      <c r="A53" s="19" t="s">
        <v>13</v>
      </c>
      <c r="B53" s="4" t="s">
        <v>227</v>
      </c>
      <c r="C53" s="4" t="s">
        <v>423</v>
      </c>
      <c r="D53" s="3">
        <f t="shared" ca="1" si="6"/>
        <v>1</v>
      </c>
      <c r="F53" s="5" t="s">
        <v>477</v>
      </c>
      <c r="G53" s="5" t="s">
        <v>477</v>
      </c>
      <c r="H53" s="5" t="s">
        <v>920</v>
      </c>
      <c r="I53" s="5" t="s">
        <v>1</v>
      </c>
      <c r="J53" s="5" t="s">
        <v>1</v>
      </c>
      <c r="N53" s="5" t="s">
        <v>1</v>
      </c>
      <c r="O53" s="5" t="s">
        <v>1</v>
      </c>
      <c r="P53" s="5" t="s">
        <v>1</v>
      </c>
      <c r="Q53" s="6"/>
      <c r="R53" s="174" t="s">
        <v>1</v>
      </c>
      <c r="S53" s="6"/>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3"/>
        <v/>
      </c>
      <c r="AT53" s="67" t="str">
        <f>IF(OR(E53="",VLOOKUP(E$1,Services!$A$1:$B$22,2,0)="Exclude"),"",IF($D53=1,IF(OR(price_limit="",price_limit="No Limit"),IF(E53="Yes",1,2),IF(SUMIFS(WhatIf!$G:$G,WhatIf!$A:$A,E$1,WhatIf!$B:$B,E53)&lt;=price_limit,IF(E53="Yes",1,2),"")),""))</f>
        <v/>
      </c>
      <c r="AU53" s="67">
        <f ca="1">IF(OR(F53="",VLOOKUP(F$1,Services!$A$1:$B$22,2,0)="Exclude"),"",IF($D53=1,IF(OR(price_limit="",price_limit="No Limit"),IF(F53="Yes",1,2),IF(SUMIFS(WhatIf!$G:$G,WhatIf!$A:$A,F$1,WhatIf!$B:$B,F53)&lt;=price_limit,IF(F53="Yes",1,2),"")),""))</f>
        <v>2</v>
      </c>
      <c r="AV53" s="67">
        <f ca="1">IF(OR(G53="",VLOOKUP(G$1,Services!$A$1:$B$22,2,0)="Exclude"),"",IF($D53=1,IF(OR(price_limit="",price_limit="No Limit"),IF(G53="Yes",1,2),IF(SUMIFS(WhatIf!$G:$G,WhatIf!$A:$A,G$1,WhatIf!$B:$B,G53)&lt;=price_limit,IF(G53="Yes",1,2),"")),""))</f>
        <v>2</v>
      </c>
      <c r="AW53" s="67">
        <f ca="1">IF(OR(H53="",VLOOKUP(H$1,Services!$A$1:$B$22,2,0)="Exclude"),"",IF($D53=1,IF(OR(price_limit="",price_limit="No Limit"),IF(H53="Yes",1,2),IF(SUMIFS(WhatIf!$G:$G,WhatIf!$A:$A,H$1,WhatIf!$B:$B,H53)&lt;=price_limit,IF(H53="Yes",1,2),"")),""))</f>
        <v>2</v>
      </c>
      <c r="AX53" s="67">
        <f ca="1">IF(OR(I53="",VLOOKUP(I$1,Services!$A$1:$B$22,2,0)="Exclude"),"",IF($D53=1,IF(OR(price_limit="",price_limit="No Limit"),IF(I53="Yes",1,2),IF(SUMIFS(WhatIf!$G:$G,WhatIf!$A:$A,I$1,WhatIf!$B:$B,I53)&lt;=price_limit,IF(I53="Yes",1,2),"")),""))</f>
        <v>1</v>
      </c>
      <c r="AY53" s="67">
        <f ca="1">IF(OR(J53="",VLOOKUP(J$1,Services!$A$1:$B$22,2,0)="Exclude"),"",IF($D53=1,IF(OR(price_limit="",price_limit="No Limit"),IF(J53="Yes",1,2),IF(SUMIFS(WhatIf!$G:$G,WhatIf!$A:$A,J$1,WhatIf!$B:$B,J53)&lt;=price_limit,IF(J53="Yes",1,2),"")),""))</f>
        <v>1</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f ca="1">IF(OR(N53="",VLOOKUP(N$1,Services!$A$1:$B$22,2,0)="Exclude"),"",IF($D53=1,IF(OR(price_limit="",price_limit="No Limit"),IF(N53="Yes",1,2),IF(SUMIFS(WhatIf!$G:$G,WhatIf!$A:$A,N$1,WhatIf!$B:$B,N53)&lt;=price_limit,IF(N53="Yes",1,2),"")),""))</f>
        <v>1</v>
      </c>
      <c r="BD53" s="67">
        <f ca="1">IF(OR(O53="",VLOOKUP(O$1,Services!$A$1:$B$22,2,0)="Exclude"),"",IF($D53=1,IF(OR(price_limit="",price_limit="No Limit"),IF(O53="Yes",1,2),IF(SUMIFS(WhatIf!$G:$G,WhatIf!$A:$A,O$1,WhatIf!$B:$B,O53)&lt;=price_limit,IF(O53="Yes",1,2),"")),""))</f>
        <v>1</v>
      </c>
      <c r="BE53" s="67">
        <f ca="1">IF(OR(P53="",VLOOKUP(P$1,Services!$A$1:$B$22,2,0)="Exclude"),"",IF($D53=1,IF(OR(price_limit="",price_limit="No Limit"),IF(P53="Yes",1,2),IF(SUMIFS(WhatIf!$G:$G,WhatIf!$A:$A,P$1,WhatIf!$B:$B,P53)&lt;=price_limit,IF(P53="Yes",1,2),"")),""))</f>
        <v>1</v>
      </c>
      <c r="BF53" s="67" t="str">
        <f>IF(OR(Q53="",VLOOKUP(Q$1,Services!$A$1:$B$22,2,0)="Exclude"),"",IF($D53=1,IF(OR(price_limit="",price_limit="No Limit"),IF(Q53="Yes",1,2),IF(SUMIFS(WhatIf!$G:$G,WhatIf!$A:$A,Q$1,WhatIf!$B:$B,Q53)&lt;=price_limit,IF(Q53="Yes",1,2),"")),""))</f>
        <v/>
      </c>
      <c r="BG53" s="67">
        <f ca="1">IF(OR(R53="",VLOOKUP(R$1,Services!$A$1:$B$22,2,0)="Exclude"),"",IF($D53=1,IF(OR(price_limit="",price_limit="No Limit"),IF(R53="Yes",1,2),IF(SUMIFS(WhatIf!$G:$G,WhatIf!$A:$A,R$1,WhatIf!$B:$B,R53)&lt;=price_limit,IF(R53="Yes",1,2),"")),""))</f>
        <v>1</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3</v>
      </c>
    </row>
    <row r="54" spans="1:70" x14ac:dyDescent="0.3">
      <c r="A54" s="19" t="s">
        <v>14</v>
      </c>
      <c r="B54" s="4" t="s">
        <v>227</v>
      </c>
      <c r="C54" s="4" t="s">
        <v>189</v>
      </c>
      <c r="D54" s="3" t="str">
        <f t="shared" ref="D54:D85" ca="1" si="7">IF(BR54=0,"",IF(BR54&lt;=VALUE(MID(marker_pick,1,1)),1,""))</f>
        <v/>
      </c>
      <c r="G54" s="5" t="s">
        <v>1</v>
      </c>
      <c r="H54" s="5" t="s">
        <v>1</v>
      </c>
      <c r="I54" s="5" t="s">
        <v>1</v>
      </c>
      <c r="J54" s="5" t="s">
        <v>1</v>
      </c>
      <c r="K54" s="5" t="s">
        <v>1</v>
      </c>
      <c r="L54" s="5" t="s">
        <v>1</v>
      </c>
      <c r="M54" s="5" t="s">
        <v>1</v>
      </c>
      <c r="N54" s="5" t="s">
        <v>1</v>
      </c>
      <c r="O54" s="5" t="s">
        <v>1</v>
      </c>
      <c r="P54" s="5" t="s">
        <v>1</v>
      </c>
      <c r="Q54" s="6" t="s">
        <v>1</v>
      </c>
      <c r="R54" s="6" t="s">
        <v>1</v>
      </c>
      <c r="S54" s="6"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 ca="1">IF(OR(I54="",VLOOKUP(I$1,Services!$A$1:$B$22,2,0)="Exclude"),"",IF($D54=1,IF(OR(price_limit="",price_limit="No Limit"),IF(I54="Yes",1,2),IF(SUMIFS(WhatIf!$G:$G,WhatIf!$A:$A,I$1,WhatIf!$B:$B,I54)&lt;=price_limit,IF(I54="Yes",1,2),"")),""))</f>
        <v/>
      </c>
      <c r="AY54" s="67" t="str">
        <f ca="1">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 ca="1">IF(OR(O54="",VLOOKUP(O$1,Services!$A$1:$B$22,2,0)="Exclude"),"",IF($D54=1,IF(OR(price_limit="",price_limit="No Limit"),IF(O54="Yes",1,2),IF(SUMIFS(WhatIf!$G:$G,WhatIf!$A:$A,O$1,WhatIf!$B:$B,O54)&lt;=price_limit,IF(O54="Yes",1,2),"")),""))</f>
        <v/>
      </c>
      <c r="BE54" s="67" t="str">
        <f ca="1">IF(OR(P54="",VLOOKUP(P$1,Services!$A$1:$B$22,2,0)="Exclude"),"",IF($D54=1,IF(OR(price_limit="",price_limit="No Limit"),IF(P54="Yes",1,2),IF(SUMIFS(WhatIf!$G:$G,WhatIf!$A:$A,P$1,WhatIf!$B:$B,P54)&lt;=price_limit,IF(P54="Yes",1,2),"")),""))</f>
        <v/>
      </c>
      <c r="BF54" s="67" t="str">
        <f ca="1">IF(OR(Q54="",VLOOKUP(Q$1,Services!$A$1:$B$22,2,0)="Exclude"),"",IF($D54=1,IF(OR(price_limit="",price_limit="No Limit"),IF(Q54="Yes",1,2),IF(SUMIFS(WhatIf!$G:$G,WhatIf!$A:$A,Q$1,WhatIf!$B:$B,Q54)&lt;=price_limit,IF(Q54="Yes",1,2),"")),""))</f>
        <v/>
      </c>
      <c r="BG54" s="67" t="str">
        <f ca="1">IF(OR(R54="",VLOOKUP(R$1,Services!$A$1:$B$22,2,0)="Exclude"),"",IF($D54=1,IF(OR(price_limit="",price_limit="No Limit"),IF(R54="Yes",1,2),IF(SUMIFS(WhatIf!$G:$G,WhatIf!$A:$A,R$1,WhatIf!$B:$B,R54)&lt;=price_limit,IF(R54="Yes",1,2),"")),""))</f>
        <v/>
      </c>
      <c r="BH54" s="67" t="str">
        <f ca="1">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x14ac:dyDescent="0.3">
      <c r="A55" s="19" t="s">
        <v>615</v>
      </c>
      <c r="C55" s="4" t="s">
        <v>269</v>
      </c>
      <c r="D55" s="3" t="str">
        <f t="shared" ca="1" si="7"/>
        <v/>
      </c>
      <c r="T55" s="5" t="s">
        <v>234</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IF(OR(G55="",VLOOKUP(G$1,Services!$A$1:$B$22,2,0)="Exclude"),"",IF($D55=1,IF(OR(price_limit="",price_limit="No Limit"),IF(G55="Yes",1,2),IF(SUMIFS(WhatIf!$G:$G,WhatIf!$A:$A,G$1,WhatIf!$B:$B,G55)&lt;=price_limit,IF(G55="Yes",1,2),"")),""))</f>
        <v/>
      </c>
      <c r="AW55" s="67" t="str">
        <f>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 ca="1">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237</v>
      </c>
      <c r="B56" s="4" t="s">
        <v>227</v>
      </c>
      <c r="C56" s="4" t="s">
        <v>197</v>
      </c>
      <c r="D56" s="3" t="str">
        <f t="shared" ca="1" si="7"/>
        <v/>
      </c>
      <c r="I56" s="5" t="s">
        <v>271</v>
      </c>
      <c r="J56" s="5" t="s">
        <v>271</v>
      </c>
      <c r="K56" s="5" t="s">
        <v>271</v>
      </c>
      <c r="L56" s="5" t="s">
        <v>271</v>
      </c>
      <c r="M56" s="5" t="s">
        <v>271</v>
      </c>
      <c r="N56" s="5" t="s">
        <v>271</v>
      </c>
      <c r="O56" s="5" t="s">
        <v>271</v>
      </c>
      <c r="P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 ca="1">IF(OR(O56="",VLOOKUP(O$1,Services!$A$1:$B$22,2,0)="Exclude"),"",IF($D56=1,IF(OR(price_limit="",price_limit="No Limit"),IF(O56="Yes",1,2),IF(SUMIFS(WhatIf!$G:$G,WhatIf!$A:$A,O$1,WhatIf!$B:$B,O56)&lt;=price_limit,IF(O56="Yes",1,2),"")),""))</f>
        <v/>
      </c>
      <c r="BE56" s="67" t="str">
        <f ca="1">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308</v>
      </c>
      <c r="B57" s="4" t="s">
        <v>227</v>
      </c>
      <c r="C57" s="4" t="s">
        <v>197</v>
      </c>
      <c r="D57" s="3" t="str">
        <f t="shared" ca="1" si="7"/>
        <v/>
      </c>
      <c r="F57" s="5" t="s">
        <v>770</v>
      </c>
      <c r="G57" s="5" t="s">
        <v>770</v>
      </c>
      <c r="H57" s="5" t="s">
        <v>770</v>
      </c>
      <c r="I57" s="5" t="s">
        <v>271</v>
      </c>
      <c r="J57" s="5" t="s">
        <v>271</v>
      </c>
      <c r="K57" s="5" t="s">
        <v>271</v>
      </c>
      <c r="L57" s="5" t="s">
        <v>271</v>
      </c>
      <c r="M57" s="5" t="s">
        <v>271</v>
      </c>
      <c r="N57" s="5" t="s">
        <v>271</v>
      </c>
      <c r="O57" s="5" t="s">
        <v>271</v>
      </c>
      <c r="P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 ca="1">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775</v>
      </c>
      <c r="C58" s="4" t="s">
        <v>197</v>
      </c>
      <c r="D58" s="3" t="str">
        <f t="shared" ca="1" si="7"/>
        <v/>
      </c>
      <c r="F58" s="5" t="s">
        <v>854</v>
      </c>
      <c r="G58" s="5" t="s">
        <v>854</v>
      </c>
      <c r="H58" s="5" t="s">
        <v>854</v>
      </c>
      <c r="W58" s="5" t="s">
        <v>841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IF(OR(I58="",VLOOKUP(I$1,Services!$A$1:$B$22,2,0)="Exclude"),"",IF($D58=1,IF(OR(price_limit="",price_limit="No Limit"),IF(I58="Yes",1,2),IF(SUMIFS(WhatIf!$G:$G,WhatIf!$A:$A,I$1,WhatIf!$B:$B,I58)&lt;=price_limit,IF(I58="Yes",1,2),"")),""))</f>
        <v/>
      </c>
      <c r="AY58" s="67" t="str">
        <f>IF(OR(J58="",VLOOKUP(J$1,Services!$A$1:$B$22,2,0)="Exclude"),"",IF($D58=1,IF(OR(price_limit="",price_limit="No Limit"),IF(J58="Yes",1,2),IF(SUMIFS(WhatIf!$G:$G,WhatIf!$A:$A,J$1,WhatIf!$B:$B,J58)&lt;=price_limit,IF(J58="Yes",1,2),"")),""))</f>
        <v/>
      </c>
      <c r="AZ58" s="67" t="str">
        <f>IF(OR(K58="",VLOOKUP(K$1,Services!$A$1:$B$22,2,0)="Exclude"),"",IF($D58=1,IF(OR(price_limit="",price_limit="No Limit"),IF(K58="Yes",1,2),IF(SUMIFS(WhatIf!$G:$G,WhatIf!$A:$A,K$1,WhatIf!$B:$B,K58)&lt;=price_limit,IF(K58="Yes",1,2),"")),""))</f>
        <v/>
      </c>
      <c r="BA58" s="67" t="str">
        <f>IF(OR(L58="",VLOOKUP(L$1,Services!$A$1:$B$22,2,0)="Exclude"),"",IF($D58=1,IF(OR(price_limit="",price_limit="No Limit"),IF(L58="Yes",1,2),IF(SUMIFS(WhatIf!$G:$G,WhatIf!$A:$A,L$1,WhatIf!$B:$B,L58)&lt;=price_limit,IF(L58="Yes",1,2),"")),""))</f>
        <v/>
      </c>
      <c r="BB58" s="67" t="str">
        <f>IF(OR(M58="",VLOOKUP(M$1,Services!$A$1:$B$22,2,0)="Exclude"),"",IF($D58=1,IF(OR(price_limit="",price_limit="No Limit"),IF(M58="Yes",1,2),IF(SUMIFS(WhatIf!$G:$G,WhatIf!$A:$A,M$1,WhatIf!$B:$B,M58)&lt;=price_limit,IF(M58="Yes",1,2),"")),""))</f>
        <v/>
      </c>
      <c r="BC58" s="67" t="str">
        <f>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 ca="1">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509</v>
      </c>
      <c r="B59" s="4" t="s">
        <v>238</v>
      </c>
      <c r="C59" s="4" t="s">
        <v>197</v>
      </c>
      <c r="D59" s="3" t="str">
        <f t="shared" ca="1" si="7"/>
        <v/>
      </c>
      <c r="F59" s="5" t="s">
        <v>854</v>
      </c>
      <c r="G59" s="5" t="s">
        <v>854</v>
      </c>
      <c r="H59" s="5" t="s">
        <v>854</v>
      </c>
      <c r="I59" s="5" t="s">
        <v>271</v>
      </c>
      <c r="J59" s="5" t="s">
        <v>271</v>
      </c>
      <c r="K59" s="5" t="s">
        <v>271</v>
      </c>
      <c r="L59" s="5" t="s">
        <v>271</v>
      </c>
      <c r="M59" s="5" t="s">
        <v>271</v>
      </c>
      <c r="N59" s="5" t="s">
        <v>271</v>
      </c>
      <c r="O59" s="5" t="s">
        <v>271</v>
      </c>
      <c r="P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 ca="1">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166</v>
      </c>
      <c r="B60" s="4" t="s">
        <v>296</v>
      </c>
      <c r="C60" s="4" t="s">
        <v>423</v>
      </c>
      <c r="D60" s="3" t="str">
        <f t="shared" ca="1" si="7"/>
        <v/>
      </c>
      <c r="F60" s="5" t="s">
        <v>1</v>
      </c>
      <c r="G60" s="5" t="s">
        <v>1</v>
      </c>
      <c r="H60" s="5" t="s">
        <v>1</v>
      </c>
      <c r="I60" s="5" t="s">
        <v>1</v>
      </c>
      <c r="J60" s="5" t="s">
        <v>1</v>
      </c>
      <c r="K60" s="5" t="s">
        <v>1</v>
      </c>
      <c r="L60" s="5" t="s">
        <v>1</v>
      </c>
      <c r="M60" s="5" t="s">
        <v>1</v>
      </c>
      <c r="N60" s="5" t="s">
        <v>1</v>
      </c>
      <c r="Q60" s="6" t="s">
        <v>1</v>
      </c>
      <c r="R60" s="6" t="s">
        <v>1</v>
      </c>
      <c r="S60" s="6"/>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IF(OR(P60="",VLOOKUP(P$1,Services!$A$1:$B$22,2,0)="Exclude"),"",IF($D60=1,IF(OR(price_limit="",price_limit="No Limit"),IF(P60="Yes",1,2),IF(SUMIFS(WhatIf!$G:$G,WhatIf!$A:$A,P$1,WhatIf!$B:$B,P60)&lt;=price_limit,IF(P60="Yes",1,2),"")),""))</f>
        <v/>
      </c>
      <c r="BF60" s="67" t="str">
        <f ca="1">IF(OR(Q60="",VLOOKUP(Q$1,Services!$A$1:$B$22,2,0)="Exclude"),"",IF($D60=1,IF(OR(price_limit="",price_limit="No Limit"),IF(Q60="Yes",1,2),IF(SUMIFS(WhatIf!$G:$G,WhatIf!$A:$A,Q$1,WhatIf!$B:$B,Q60)&lt;=price_limit,IF(Q60="Yes",1,2),"")),""))</f>
        <v/>
      </c>
      <c r="BG60" s="67" t="str">
        <f ca="1">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x14ac:dyDescent="0.3">
      <c r="A61" s="19" t="s">
        <v>554</v>
      </c>
      <c r="C61" s="4" t="s">
        <v>423</v>
      </c>
      <c r="D61" s="3" t="str">
        <f t="shared" ca="1" si="7"/>
        <v/>
      </c>
      <c r="O61" s="5" t="s">
        <v>1</v>
      </c>
      <c r="P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IF(OR(F61="",VLOOKUP(F$1,Services!$A$1:$B$22,2,0)="Exclude"),"",IF($D61=1,IF(OR(price_limit="",price_limit="No Limit"),IF(F61="Yes",1,2),IF(SUMIFS(WhatIf!$G:$G,WhatIf!$A:$A,F$1,WhatIf!$B:$B,F61)&lt;=price_limit,IF(F61="Yes",1,2),"")),""))</f>
        <v/>
      </c>
      <c r="AV61" s="67" t="str">
        <f>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 ca="1">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4.9" x14ac:dyDescent="0.3">
      <c r="A62" s="19" t="s">
        <v>749</v>
      </c>
      <c r="C62" s="4" t="s">
        <v>423</v>
      </c>
      <c r="D62" s="3" t="str">
        <f t="shared" ca="1" si="7"/>
        <v/>
      </c>
      <c r="F62" s="5" t="s">
        <v>761</v>
      </c>
      <c r="G62" s="5" t="s">
        <v>761</v>
      </c>
      <c r="H62" s="5" t="s">
        <v>761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2</v>
      </c>
      <c r="B63" s="4" t="s">
        <v>227</v>
      </c>
      <c r="C63" s="4" t="s">
        <v>424</v>
      </c>
      <c r="D63" s="3">
        <f t="shared" ca="1" si="7"/>
        <v>1</v>
      </c>
      <c r="I63" s="5" t="s">
        <v>1</v>
      </c>
      <c r="J63" s="5" t="s">
        <v>1</v>
      </c>
      <c r="K63" s="5" t="s">
        <v>1</v>
      </c>
      <c r="L63" s="5" t="s">
        <v>1</v>
      </c>
      <c r="M63" s="5" t="s">
        <v>1</v>
      </c>
      <c r="N63" s="5" t="s">
        <v>1</v>
      </c>
      <c r="O63" s="5" t="s">
        <v>1</v>
      </c>
      <c r="P63" s="5" t="s">
        <v>1</v>
      </c>
      <c r="Q63" s="6" t="s">
        <v>1</v>
      </c>
      <c r="R63" s="6" t="s">
        <v>1</v>
      </c>
      <c r="S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f ca="1">IF(AND($D63=1,ISNUMBER(MATCH(Q$1&amp;Q63&amp;"x",WhatIf!$H:$H,0))),1,"")</f>
        <v>1</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f t="shared" ca="1" si="3"/>
        <v>1</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t="str">
        <f>IF(OR(H63="",VLOOKUP(H$1,Services!$A$1:$B$22,2,0)="Exclude"),"",IF($D63=1,IF(OR(price_limit="",price_limit="No Limit"),IF(H63="Yes",1,2),IF(SUMIFS(WhatIf!$G:$G,WhatIf!$A:$A,H$1,WhatIf!$B:$B,H63)&lt;=price_limit,IF(H63="Yes",1,2),"")),""))</f>
        <v/>
      </c>
      <c r="AX63" s="67">
        <f ca="1">IF(OR(I63="",VLOOKUP(I$1,Services!$A$1:$B$22,2,0)="Exclude"),"",IF($D63=1,IF(OR(price_limit="",price_limit="No Limit"),IF(I63="Yes",1,2),IF(SUMIFS(WhatIf!$G:$G,WhatIf!$A:$A,I$1,WhatIf!$B:$B,I63)&lt;=price_limit,IF(I63="Yes",1,2),"")),""))</f>
        <v>1</v>
      </c>
      <c r="AY63" s="67">
        <f ca="1">IF(OR(J63="",VLOOKUP(J$1,Services!$A$1:$B$22,2,0)="Exclude"),"",IF($D63=1,IF(OR(price_limit="",price_limit="No Limit"),IF(J63="Yes",1,2),IF(SUMIFS(WhatIf!$G:$G,WhatIf!$A:$A,J$1,WhatIf!$B:$B,J63)&lt;=price_limit,IF(J63="Yes",1,2),"")),""))</f>
        <v>1</v>
      </c>
      <c r="AZ63" s="67">
        <f ca="1">IF(OR(K63="",VLOOKUP(K$1,Services!$A$1:$B$22,2,0)="Exclude"),"",IF($D63=1,IF(OR(price_limit="",price_limit="No Limit"),IF(K63="Yes",1,2),IF(SUMIFS(WhatIf!$G:$G,WhatIf!$A:$A,K$1,WhatIf!$B:$B,K63)&lt;=price_limit,IF(K63="Yes",1,2),"")),""))</f>
        <v>1</v>
      </c>
      <c r="BA63" s="67">
        <f ca="1">IF(OR(L63="",VLOOKUP(L$1,Services!$A$1:$B$22,2,0)="Exclude"),"",IF($D63=1,IF(OR(price_limit="",price_limit="No Limit"),IF(L63="Yes",1,2),IF(SUMIFS(WhatIf!$G:$G,WhatIf!$A:$A,L$1,WhatIf!$B:$B,L63)&lt;=price_limit,IF(L63="Yes",1,2),"")),""))</f>
        <v>1</v>
      </c>
      <c r="BB63" s="67">
        <f ca="1">IF(OR(M63="",VLOOKUP(M$1,Services!$A$1:$B$22,2,0)="Exclude"),"",IF($D63=1,IF(OR(price_limit="",price_limit="No Limit"),IF(M63="Yes",1,2),IF(SUMIFS(WhatIf!$G:$G,WhatIf!$A:$A,M$1,WhatIf!$B:$B,M63)&lt;=price_limit,IF(M63="Yes",1,2),"")),""))</f>
        <v>1</v>
      </c>
      <c r="BC63" s="67">
        <f ca="1">IF(OR(N63="",VLOOKUP(N$1,Services!$A$1:$B$22,2,0)="Exclude"),"",IF($D63=1,IF(OR(price_limit="",price_limit="No Limit"),IF(N63="Yes",1,2),IF(SUMIFS(WhatIf!$G:$G,WhatIf!$A:$A,N$1,WhatIf!$B:$B,N63)&lt;=price_limit,IF(N63="Yes",1,2),"")),""))</f>
        <v>1</v>
      </c>
      <c r="BD63" s="67">
        <f ca="1">IF(OR(O63="",VLOOKUP(O$1,Services!$A$1:$B$22,2,0)="Exclude"),"",IF($D63=1,IF(OR(price_limit="",price_limit="No Limit"),IF(O63="Yes",1,2),IF(SUMIFS(WhatIf!$G:$G,WhatIf!$A:$A,O$1,WhatIf!$B:$B,O63)&lt;=price_limit,IF(O63="Yes",1,2),"")),""))</f>
        <v>1</v>
      </c>
      <c r="BE63" s="67">
        <f ca="1">IF(OR(P63="",VLOOKUP(P$1,Services!$A$1:$B$22,2,0)="Exclude"),"",IF($D63=1,IF(OR(price_limit="",price_limit="No Limit"),IF(P63="Yes",1,2),IF(SUMIFS(WhatIf!$G:$G,WhatIf!$A:$A,P$1,WhatIf!$B:$B,P63)&lt;=price_limit,IF(P63="Yes",1,2),"")),""))</f>
        <v>1</v>
      </c>
      <c r="BF63" s="67">
        <f ca="1">IF(OR(Q63="",VLOOKUP(Q$1,Services!$A$1:$B$22,2,0)="Exclude"),"",IF($D63=1,IF(OR(price_limit="",price_limit="No Limit"),IF(Q63="Yes",1,2),IF(SUMIFS(WhatIf!$G:$G,WhatIf!$A:$A,Q$1,WhatIf!$B:$B,Q63)&lt;=price_limit,IF(Q63="Yes",1,2),"")),""))</f>
        <v>1</v>
      </c>
      <c r="BG63" s="67">
        <f ca="1">IF(OR(R63="",VLOOKUP(R$1,Services!$A$1:$B$22,2,0)="Exclude"),"",IF($D63=1,IF(OR(price_limit="",price_limit="No Limit"),IF(R63="Yes",1,2),IF(SUMIFS(WhatIf!$G:$G,WhatIf!$A:$A,R$1,WhatIf!$B:$B,R63)&lt;=price_limit,IF(R63="Yes",1,2),"")),""))</f>
        <v>1</v>
      </c>
      <c r="BH63" s="67">
        <f ca="1">IF(OR(S63="",VLOOKUP(S$1,Services!$A$1:$B$22,2,0)="Exclude"),"",IF($D63=1,IF(OR(price_limit="",price_limit="No Limit"),IF(S63="Yes",1,2),IF(SUMIFS(WhatIf!$G:$G,WhatIf!$A:$A,S$1,WhatIf!$B:$B,S63)&lt;=price_limit,IF(S63="Yes",1,2),"")),""))</f>
        <v>1</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1</v>
      </c>
    </row>
    <row r="64" spans="1:70" x14ac:dyDescent="0.3">
      <c r="A64" s="19" t="s">
        <v>362</v>
      </c>
      <c r="B64" s="4" t="s">
        <v>363</v>
      </c>
      <c r="C64" s="4" t="s">
        <v>205</v>
      </c>
      <c r="D64" s="3" t="str">
        <f t="shared" ca="1" si="7"/>
        <v/>
      </c>
      <c r="I64" s="6"/>
      <c r="J64" s="6"/>
      <c r="Q64" s="6"/>
      <c r="R64" s="6" t="s">
        <v>1</v>
      </c>
      <c r="S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3"/>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IF(OR(I64="",VLOOKUP(I$1,Services!$A$1:$B$22,2,0)="Exclude"),"",IF($D64=1,IF(OR(price_limit="",price_limit="No Limit"),IF(I64="Yes",1,2),IF(SUMIFS(WhatIf!$G:$G,WhatIf!$A:$A,I$1,WhatIf!$B:$B,I64)&lt;=price_limit,IF(I64="Yes",1,2),"")),""))</f>
        <v/>
      </c>
      <c r="AY64" s="67" t="str">
        <f>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IF(OR(L64="",VLOOKUP(L$1,Services!$A$1:$B$22,2,0)="Exclude"),"",IF($D64=1,IF(OR(price_limit="",price_limit="No Limit"),IF(L64="Yes",1,2),IF(SUMIFS(WhatIf!$G:$G,WhatIf!$A:$A,L$1,WhatIf!$B:$B,L64)&lt;=price_limit,IF(L64="Yes",1,2),"")),""))</f>
        <v/>
      </c>
      <c r="BB64" s="67" t="str">
        <f>IF(OR(M64="",VLOOKUP(M$1,Services!$A$1:$B$22,2,0)="Exclude"),"",IF($D64=1,IF(OR(price_limit="",price_limit="No Limit"),IF(M64="Yes",1,2),IF(SUMIFS(WhatIf!$G:$G,WhatIf!$A:$A,M$1,WhatIf!$B:$B,M64)&lt;=price_limit,IF(M64="Yes",1,2),"")),""))</f>
        <v/>
      </c>
      <c r="BC64" s="67" t="str">
        <f>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IF(OR(P64="",VLOOKUP(P$1,Services!$A$1:$B$22,2,0)="Exclude"),"",IF($D64=1,IF(OR(price_limit="",price_limit="No Limit"),IF(P64="Yes",1,2),IF(SUMIFS(WhatIf!$G:$G,WhatIf!$A:$A,P$1,WhatIf!$B:$B,P64)&lt;=price_limit,IF(P64="Yes",1,2),"")),""))</f>
        <v/>
      </c>
      <c r="BF64" s="67" t="str">
        <f>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 ca="1">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15</v>
      </c>
      <c r="B65" s="4" t="s">
        <v>364</v>
      </c>
      <c r="C65" s="4" t="s">
        <v>198</v>
      </c>
      <c r="D65" s="3" t="str">
        <f t="shared" ca="1" si="7"/>
        <v/>
      </c>
      <c r="I65" s="6"/>
      <c r="J65" s="6" t="s">
        <v>1</v>
      </c>
      <c r="M65" s="5" t="s">
        <v>1</v>
      </c>
      <c r="N65" s="5" t="s">
        <v>1</v>
      </c>
      <c r="O65" s="5" t="s">
        <v>1</v>
      </c>
      <c r="Q65" s="6" t="s">
        <v>1</v>
      </c>
      <c r="R65" s="6" t="s">
        <v>1</v>
      </c>
      <c r="S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 ca="1">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 ca="1">IF(OR(M65="",VLOOKUP(M$1,Services!$A$1:$B$22,2,0)="Exclude"),"",IF($D65=1,IF(OR(price_limit="",price_limit="No Limit"),IF(M65="Yes",1,2),IF(SUMIFS(WhatIf!$G:$G,WhatIf!$A:$A,M$1,WhatIf!$B:$B,M65)&lt;=price_limit,IF(M65="Yes",1,2),"")),""))</f>
        <v/>
      </c>
      <c r="BC65" s="67" t="str">
        <f ca="1">IF(OR(N65="",VLOOKUP(N$1,Services!$A$1:$B$22,2,0)="Exclude"),"",IF($D65=1,IF(OR(price_limit="",price_limit="No Limit"),IF(N65="Yes",1,2),IF(SUMIFS(WhatIf!$G:$G,WhatIf!$A:$A,N$1,WhatIf!$B:$B,N65)&lt;=price_limit,IF(N65="Yes",1,2),"")),""))</f>
        <v/>
      </c>
      <c r="BD65" s="67" t="str">
        <f ca="1">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 ca="1">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 ca="1">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733</v>
      </c>
      <c r="C66" s="4" t="s">
        <v>197</v>
      </c>
      <c r="D66" s="3" t="str">
        <f t="shared" ca="1" si="7"/>
        <v/>
      </c>
      <c r="F66" s="5" t="s">
        <v>770</v>
      </c>
      <c r="G66" s="5" t="s">
        <v>770</v>
      </c>
      <c r="H66" s="5" t="s">
        <v>770</v>
      </c>
      <c r="R66" s="173"/>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8">IF(SUM(Y66:AR66)&gt;0,1,"")</f>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 ca="1">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IF(OR(M66="",VLOOKUP(M$1,Services!$A$1:$B$22,2,0)="Exclude"),"",IF($D66=1,IF(OR(price_limit="",price_limit="No Limit"),IF(M66="Yes",1,2),IF(SUMIFS(WhatIf!$G:$G,WhatIf!$A:$A,M$1,WhatIf!$B:$B,M66)&lt;=price_limit,IF(M66="Yes",1,2),"")),""))</f>
        <v/>
      </c>
      <c r="BC66" s="67" t="str">
        <f>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37.299999999999997" x14ac:dyDescent="0.3">
      <c r="A67" s="19" t="s">
        <v>239</v>
      </c>
      <c r="B67" s="4" t="s">
        <v>734</v>
      </c>
      <c r="C67" s="4" t="s">
        <v>197</v>
      </c>
      <c r="D67" s="3" t="str">
        <f t="shared" ca="1" si="7"/>
        <v/>
      </c>
      <c r="F67" s="5" t="s">
        <v>768</v>
      </c>
      <c r="G67" s="5" t="s">
        <v>768</v>
      </c>
      <c r="H67" s="5" t="s">
        <v>768</v>
      </c>
      <c r="I67" s="5" t="s">
        <v>271</v>
      </c>
      <c r="J67" s="5" t="s">
        <v>271</v>
      </c>
      <c r="K67" s="5" t="s">
        <v>271</v>
      </c>
      <c r="L67" s="5" t="s">
        <v>271</v>
      </c>
      <c r="M67" s="5" t="s">
        <v>271</v>
      </c>
      <c r="N67" s="5" t="s">
        <v>271</v>
      </c>
      <c r="O67" s="5" t="s">
        <v>271</v>
      </c>
      <c r="P67" s="5" t="s">
        <v>1</v>
      </c>
      <c r="W67" s="5" t="s">
        <v>841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 ca="1">IF(OR(I67="",VLOOKUP(I$1,Services!$A$1:$B$22,2,0)="Exclude"),"",IF($D67=1,IF(OR(price_limit="",price_limit="No Limit"),IF(I67="Yes",1,2),IF(SUMIFS(WhatIf!$G:$G,WhatIf!$A:$A,I$1,WhatIf!$B:$B,I67)&lt;=price_limit,IF(I67="Yes",1,2),"")),""))</f>
        <v/>
      </c>
      <c r="AY67" s="67" t="str">
        <f ca="1">IF(OR(J67="",VLOOKUP(J$1,Services!$A$1:$B$22,2,0)="Exclude"),"",IF($D67=1,IF(OR(price_limit="",price_limit="No Limit"),IF(J67="Yes",1,2),IF(SUMIFS(WhatIf!$G:$G,WhatIf!$A:$A,J$1,WhatIf!$B:$B,J67)&lt;=price_limit,IF(J67="Yes",1,2),"")),""))</f>
        <v/>
      </c>
      <c r="AZ67" s="67" t="str">
        <f ca="1">IF(OR(K67="",VLOOKUP(K$1,Services!$A$1:$B$22,2,0)="Exclude"),"",IF($D67=1,IF(OR(price_limit="",price_limit="No Limit"),IF(K67="Yes",1,2),IF(SUMIFS(WhatIf!$G:$G,WhatIf!$A:$A,K$1,WhatIf!$B:$B,K67)&lt;=price_limit,IF(K67="Yes",1,2),"")),""))</f>
        <v/>
      </c>
      <c r="BA67" s="67" t="str">
        <f ca="1">IF(OR(L67="",VLOOKUP(L$1,Services!$A$1:$B$22,2,0)="Exclude"),"",IF($D67=1,IF(OR(price_limit="",price_limit="No Limit"),IF(L67="Yes",1,2),IF(SUMIFS(WhatIf!$G:$G,WhatIf!$A:$A,L$1,WhatIf!$B:$B,L67)&lt;=price_limit,IF(L67="Yes",1,2),"")),""))</f>
        <v/>
      </c>
      <c r="BB67" s="67" t="str">
        <f ca="1">IF(OR(M67="",VLOOKUP(M$1,Services!$A$1:$B$22,2,0)="Exclude"),"",IF($D67=1,IF(OR(price_limit="",price_limit="No Limit"),IF(M67="Yes",1,2),IF(SUMIFS(WhatIf!$G:$G,WhatIf!$A:$A,M$1,WhatIf!$B:$B,M67)&lt;=price_limit,IF(M67="Yes",1,2),"")),""))</f>
        <v/>
      </c>
      <c r="BC67" s="67" t="str">
        <f ca="1">IF(OR(N67="",VLOOKUP(N$1,Services!$A$1:$B$22,2,0)="Exclude"),"",IF($D67=1,IF(OR(price_limit="",price_limit="No Limit"),IF(N67="Yes",1,2),IF(SUMIFS(WhatIf!$G:$G,WhatIf!$A:$A,N$1,WhatIf!$B:$B,N67)&lt;=price_limit,IF(N67="Yes",1,2),"")),""))</f>
        <v/>
      </c>
      <c r="BD67" s="67" t="str">
        <f ca="1">IF(OR(O67="",VLOOKUP(O$1,Services!$A$1:$B$22,2,0)="Exclude"),"",IF($D67=1,IF(OR(price_limit="",price_limit="No Limit"),IF(O67="Yes",1,2),IF(SUMIFS(WhatIf!$G:$G,WhatIf!$A:$A,O$1,WhatIf!$B:$B,O67)&lt;=price_limit,IF(O67="Yes",1,2),"")),""))</f>
        <v/>
      </c>
      <c r="BE67" s="67" t="str">
        <f ca="1">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 ca="1">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24.9" x14ac:dyDescent="0.3">
      <c r="A68" s="19" t="s">
        <v>94</v>
      </c>
      <c r="B68" s="4" t="s">
        <v>227</v>
      </c>
      <c r="C68" s="4" t="s">
        <v>205</v>
      </c>
      <c r="D68" s="3" t="str">
        <f t="shared" ca="1" si="7"/>
        <v/>
      </c>
      <c r="F68" s="5" t="s">
        <v>478</v>
      </c>
      <c r="G68" s="5" t="s">
        <v>478</v>
      </c>
      <c r="H68" s="5" t="s">
        <v>921</v>
      </c>
      <c r="I68" s="6"/>
      <c r="J68" s="6"/>
      <c r="Q68" s="6"/>
      <c r="R68" s="6"/>
      <c r="S68" s="6"/>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IF(OR(I68="",VLOOKUP(I$1,Services!$A$1:$B$22,2,0)="Exclude"),"",IF($D68=1,IF(OR(price_limit="",price_limit="No Limit"),IF(I68="Yes",1,2),IF(SUMIFS(WhatIf!$G:$G,WhatIf!$A:$A,I$1,WhatIf!$B:$B,I68)&lt;=price_limit,IF(I68="Yes",1,2),"")),""))</f>
        <v/>
      </c>
      <c r="AY68" s="67" t="str">
        <f>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IF(OR(L68="",VLOOKUP(L$1,Services!$A$1:$B$22,2,0)="Exclude"),"",IF($D68=1,IF(OR(price_limit="",price_limit="No Limit"),IF(L68="Yes",1,2),IF(SUMIFS(WhatIf!$G:$G,WhatIf!$A:$A,L$1,WhatIf!$B:$B,L68)&lt;=price_limit,IF(L68="Yes",1,2),"")),""))</f>
        <v/>
      </c>
      <c r="BB68" s="67" t="str">
        <f>IF(OR(M68="",VLOOKUP(M$1,Services!$A$1:$B$22,2,0)="Exclude"),"",IF($D68=1,IF(OR(price_limit="",price_limit="No Limit"),IF(M68="Yes",1,2),IF(SUMIFS(WhatIf!$G:$G,WhatIf!$A:$A,M$1,WhatIf!$B:$B,M68)&lt;=price_limit,IF(M68="Yes",1,2),"")),""))</f>
        <v/>
      </c>
      <c r="BC68" s="67" t="str">
        <f>IF(OR(N68="",VLOOKUP(N$1,Services!$A$1:$B$22,2,0)="Exclude"),"",IF($D68=1,IF(OR(price_limit="",price_limit="No Limit"),IF(N68="Yes",1,2),IF(SUMIFS(WhatIf!$G:$G,WhatIf!$A:$A,N$1,WhatIf!$B:$B,N68)&lt;=price_limit,IF(N68="Yes",1,2),"")),""))</f>
        <v/>
      </c>
      <c r="BD68" s="67" t="str">
        <f>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16</v>
      </c>
      <c r="B69" s="4" t="s">
        <v>687</v>
      </c>
      <c r="C69" s="4" t="s">
        <v>205</v>
      </c>
      <c r="D69" s="3" t="str">
        <f t="shared" ca="1" si="7"/>
        <v/>
      </c>
      <c r="E69" s="5" t="s">
        <v>1</v>
      </c>
      <c r="F69" s="5" t="s">
        <v>1</v>
      </c>
      <c r="G69" s="5" t="s">
        <v>1</v>
      </c>
      <c r="H69" s="5" t="s">
        <v>1</v>
      </c>
      <c r="I69" s="5" t="s">
        <v>1</v>
      </c>
      <c r="J69" s="5" t="s">
        <v>1</v>
      </c>
      <c r="L69" s="5" t="s">
        <v>1</v>
      </c>
      <c r="M69" s="5" t="s">
        <v>1</v>
      </c>
      <c r="N69" s="5" t="s">
        <v>1</v>
      </c>
      <c r="O69" s="5" t="s">
        <v>1</v>
      </c>
      <c r="Q69" s="6" t="s">
        <v>1</v>
      </c>
      <c r="R69" s="6" t="s">
        <v>1</v>
      </c>
      <c r="S69" s="6" t="s">
        <v>1</v>
      </c>
      <c r="T69" s="5" t="s">
        <v>234</v>
      </c>
      <c r="V69" s="5" t="s">
        <v>1</v>
      </c>
      <c r="X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 ca="1">IF(OR(I69="",VLOOKUP(I$1,Services!$A$1:$B$22,2,0)="Exclude"),"",IF($D69=1,IF(OR(price_limit="",price_limit="No Limit"),IF(I69="Yes",1,2),IF(SUMIFS(WhatIf!$G:$G,WhatIf!$A:$A,I$1,WhatIf!$B:$B,I69)&lt;=price_limit,IF(I69="Yes",1,2),"")),""))</f>
        <v/>
      </c>
      <c r="AY69" s="67" t="str">
        <f ca="1">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 ca="1">IF(OR(L69="",VLOOKUP(L$1,Services!$A$1:$B$22,2,0)="Exclude"),"",IF($D69=1,IF(OR(price_limit="",price_limit="No Limit"),IF(L69="Yes",1,2),IF(SUMIFS(WhatIf!$G:$G,WhatIf!$A:$A,L$1,WhatIf!$B:$B,L69)&lt;=price_limit,IF(L69="Yes",1,2),"")),""))</f>
        <v/>
      </c>
      <c r="BB69" s="67" t="str">
        <f ca="1">IF(OR(M69="",VLOOKUP(M$1,Services!$A$1:$B$22,2,0)="Exclude"),"",IF($D69=1,IF(OR(price_limit="",price_limit="No Limit"),IF(M69="Yes",1,2),IF(SUMIFS(WhatIf!$G:$G,WhatIf!$A:$A,M$1,WhatIf!$B:$B,M69)&lt;=price_limit,IF(M69="Yes",1,2),"")),""))</f>
        <v/>
      </c>
      <c r="BC69" s="67" t="str">
        <f ca="1">IF(OR(N69="",VLOOKUP(N$1,Services!$A$1:$B$22,2,0)="Exclude"),"",IF($D69=1,IF(OR(price_limit="",price_limit="No Limit"),IF(N69="Yes",1,2),IF(SUMIFS(WhatIf!$G:$G,WhatIf!$A:$A,N$1,WhatIf!$B:$B,N69)&lt;=price_limit,IF(N69="Yes",1,2),"")),""))</f>
        <v/>
      </c>
      <c r="BD69" s="67" t="str">
        <f ca="1">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 ca="1">IF(OR(Q69="",VLOOKUP(Q$1,Services!$A$1:$B$22,2,0)="Exclude"),"",IF($D69=1,IF(OR(price_limit="",price_limit="No Limit"),IF(Q69="Yes",1,2),IF(SUMIFS(WhatIf!$G:$G,WhatIf!$A:$A,Q$1,WhatIf!$B:$B,Q69)&lt;=price_limit,IF(Q69="Yes",1,2),"")),""))</f>
        <v/>
      </c>
      <c r="BG69" s="67" t="str">
        <f ca="1">IF(OR(R69="",VLOOKUP(R$1,Services!$A$1:$B$22,2,0)="Exclude"),"",IF($D69=1,IF(OR(price_limit="",price_limit="No Limit"),IF(R69="Yes",1,2),IF(SUMIFS(WhatIf!$G:$G,WhatIf!$A:$A,R$1,WhatIf!$B:$B,R69)&lt;=price_limit,IF(R69="Yes",1,2),"")),""))</f>
        <v/>
      </c>
      <c r="BH69" s="67" t="str">
        <f ca="1">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 ca="1">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 ca="1">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240</v>
      </c>
      <c r="B70" s="4" t="s">
        <v>227</v>
      </c>
      <c r="C70" s="4" t="s">
        <v>197</v>
      </c>
      <c r="D70" s="3" t="str">
        <f t="shared" ca="1" si="7"/>
        <v/>
      </c>
      <c r="I70" s="5" t="s">
        <v>271</v>
      </c>
      <c r="J70" s="5" t="s">
        <v>271</v>
      </c>
      <c r="K70" s="5" t="s">
        <v>271</v>
      </c>
      <c r="L70" s="5" t="s">
        <v>271</v>
      </c>
      <c r="M70" s="5" t="s">
        <v>271</v>
      </c>
      <c r="N70" s="5" t="s">
        <v>271</v>
      </c>
      <c r="O70" s="5" t="s">
        <v>271</v>
      </c>
      <c r="P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IF(OR(E70="",VLOOKUP(E$1,Services!$A$1:$B$22,2,0)="Exclude"),"",IF($D70=1,IF(OR(price_limit="",price_limit="No Limit"),IF(E70="Yes",1,2),IF(SUMIFS(WhatIf!$G:$G,WhatIf!$A:$A,E$1,WhatIf!$B:$B,E70)&lt;=price_limit,IF(E70="Yes",1,2),"")),""))</f>
        <v/>
      </c>
      <c r="AU70" s="67" t="str">
        <f>IF(OR(F70="",VLOOKUP(F$1,Services!$A$1:$B$22,2,0)="Exclude"),"",IF($D70=1,IF(OR(price_limit="",price_limit="No Limit"),IF(F70="Yes",1,2),IF(SUMIFS(WhatIf!$G:$G,WhatIf!$A:$A,F$1,WhatIf!$B:$B,F70)&lt;=price_limit,IF(F70="Yes",1,2),"")),""))</f>
        <v/>
      </c>
      <c r="AV70" s="67" t="str">
        <f>IF(OR(G70="",VLOOKUP(G$1,Services!$A$1:$B$22,2,0)="Exclude"),"",IF($D70=1,IF(OR(price_limit="",price_limit="No Limit"),IF(G70="Yes",1,2),IF(SUMIFS(WhatIf!$G:$G,WhatIf!$A:$A,G$1,WhatIf!$B:$B,G70)&lt;=price_limit,IF(G70="Yes",1,2),"")),""))</f>
        <v/>
      </c>
      <c r="AW70" s="67" t="str">
        <f>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 ca="1">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 ca="1">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241</v>
      </c>
      <c r="B71" s="4" t="s">
        <v>227</v>
      </c>
      <c r="C71" s="4" t="s">
        <v>197</v>
      </c>
      <c r="D71" s="3" t="str">
        <f t="shared" ca="1" si="7"/>
        <v/>
      </c>
      <c r="I71" s="5" t="s">
        <v>271</v>
      </c>
      <c r="J71" s="5" t="s">
        <v>271</v>
      </c>
      <c r="K71" s="5" t="s">
        <v>271</v>
      </c>
      <c r="L71" s="5" t="s">
        <v>271</v>
      </c>
      <c r="M71" s="5" t="s">
        <v>271</v>
      </c>
      <c r="N71" s="5" t="s">
        <v>271</v>
      </c>
      <c r="O71" s="5" t="s">
        <v>271</v>
      </c>
      <c r="P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 ca="1">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242</v>
      </c>
      <c r="B72" s="4" t="s">
        <v>227</v>
      </c>
      <c r="C72" s="4" t="s">
        <v>197</v>
      </c>
      <c r="D72" s="3" t="str">
        <f t="shared" ca="1" si="7"/>
        <v/>
      </c>
      <c r="I72" s="5" t="s">
        <v>271</v>
      </c>
      <c r="J72" s="5" t="s">
        <v>271</v>
      </c>
      <c r="K72" s="5" t="s">
        <v>271</v>
      </c>
      <c r="L72" s="5" t="s">
        <v>271</v>
      </c>
      <c r="M72" s="5" t="s">
        <v>271</v>
      </c>
      <c r="N72" s="5" t="s">
        <v>271</v>
      </c>
      <c r="O72" s="5" t="s">
        <v>271</v>
      </c>
      <c r="P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 ca="1">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ht="24.9" x14ac:dyDescent="0.3">
      <c r="A73" s="19" t="s">
        <v>191</v>
      </c>
      <c r="B73" s="4" t="s">
        <v>227</v>
      </c>
      <c r="C73" s="4" t="s">
        <v>197</v>
      </c>
      <c r="D73" s="3" t="str">
        <f t="shared" ca="1" si="7"/>
        <v/>
      </c>
      <c r="F73" s="5" t="s">
        <v>761</v>
      </c>
      <c r="G73" s="5" t="s">
        <v>761</v>
      </c>
      <c r="H73" s="5" t="s">
        <v>761</v>
      </c>
      <c r="I73" s="5" t="s">
        <v>271</v>
      </c>
      <c r="J73" s="5" t="s">
        <v>271</v>
      </c>
      <c r="K73" s="5" t="s">
        <v>271</v>
      </c>
      <c r="L73" s="5" t="s">
        <v>271</v>
      </c>
      <c r="M73" s="5" t="s">
        <v>271</v>
      </c>
      <c r="N73" s="5" t="s">
        <v>271</v>
      </c>
      <c r="O73" s="5" t="s">
        <v>271</v>
      </c>
      <c r="P73" s="5" t="s">
        <v>1</v>
      </c>
      <c r="S73" s="5" t="s">
        <v>949</v>
      </c>
      <c r="T73" s="5" t="s">
        <v>234</v>
      </c>
      <c r="W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 ca="1">IF(OR(F73="",VLOOKUP(F$1,Services!$A$1:$B$22,2,0)="Exclude"),"",IF($D73=1,IF(OR(price_limit="",price_limit="No Limit"),IF(F73="Yes",1,2),IF(SUMIFS(WhatIf!$G:$G,WhatIf!$A:$A,F$1,WhatIf!$B:$B,F73)&lt;=price_limit,IF(F73="Yes",1,2),"")),""))</f>
        <v/>
      </c>
      <c r="AV73" s="67" t="str">
        <f ca="1">IF(OR(G73="",VLOOKUP(G$1,Services!$A$1:$B$22,2,0)="Exclude"),"",IF($D73=1,IF(OR(price_limit="",price_limit="No Limit"),IF(G73="Yes",1,2),IF(SUMIFS(WhatIf!$G:$G,WhatIf!$A:$A,G$1,WhatIf!$B:$B,G73)&lt;=price_limit,IF(G73="Yes",1,2),"")),""))</f>
        <v/>
      </c>
      <c r="AW73" s="67" t="str">
        <f ca="1">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 ca="1">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 ca="1">IF(OR(S73="",VLOOKUP(S$1,Services!$A$1:$B$22,2,0)="Exclude"),"",IF($D73=1,IF(OR(price_limit="",price_limit="No Limit"),IF(S73="Yes",1,2),IF(SUMIFS(WhatIf!$G:$G,WhatIf!$A:$A,S$1,WhatIf!$B:$B,S73)&lt;=price_limit,IF(S73="Yes",1,2),"")),""))</f>
        <v/>
      </c>
      <c r="BI73" s="67" t="str">
        <f ca="1">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 ca="1">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12.45" customHeight="1" x14ac:dyDescent="0.3">
      <c r="A74" s="19" t="s">
        <v>482</v>
      </c>
      <c r="C74" s="4" t="s">
        <v>425</v>
      </c>
      <c r="D74" s="3" t="str">
        <f t="shared" ca="1" si="7"/>
        <v/>
      </c>
      <c r="F74" s="5" t="s">
        <v>482</v>
      </c>
      <c r="G74" s="5" t="s">
        <v>482</v>
      </c>
      <c r="H74" s="5" t="s">
        <v>482</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IF(OR(I74="",VLOOKUP(I$1,Services!$A$1:$B$22,2,0)="Exclude"),"",IF($D74=1,IF(OR(price_limit="",price_limit="No Limit"),IF(I74="Yes",1,2),IF(SUMIFS(WhatIf!$G:$G,WhatIf!$A:$A,I$1,WhatIf!$B:$B,I74)&lt;=price_limit,IF(I74="Yes",1,2),"")),""))</f>
        <v/>
      </c>
      <c r="AY74" s="67" t="str">
        <f>IF(OR(J74="",VLOOKUP(J$1,Services!$A$1:$B$22,2,0)="Exclude"),"",IF($D74=1,IF(OR(price_limit="",price_limit="No Limit"),IF(J74="Yes",1,2),IF(SUMIFS(WhatIf!$G:$G,WhatIf!$A:$A,J$1,WhatIf!$B:$B,J74)&lt;=price_limit,IF(J74="Yes",1,2),"")),""))</f>
        <v/>
      </c>
      <c r="AZ74" s="67" t="str">
        <f>IF(OR(K74="",VLOOKUP(K$1,Services!$A$1:$B$22,2,0)="Exclude"),"",IF($D74=1,IF(OR(price_limit="",price_limit="No Limit"),IF(K74="Yes",1,2),IF(SUMIFS(WhatIf!$G:$G,WhatIf!$A:$A,K$1,WhatIf!$B:$B,K74)&lt;=price_limit,IF(K74="Yes",1,2),"")),""))</f>
        <v/>
      </c>
      <c r="BA74" s="67" t="str">
        <f>IF(OR(L74="",VLOOKUP(L$1,Services!$A$1:$B$22,2,0)="Exclude"),"",IF($D74=1,IF(OR(price_limit="",price_limit="No Limit"),IF(L74="Yes",1,2),IF(SUMIFS(WhatIf!$G:$G,WhatIf!$A:$A,L$1,WhatIf!$B:$B,L74)&lt;=price_limit,IF(L74="Yes",1,2),"")),""))</f>
        <v/>
      </c>
      <c r="BB74" s="67" t="str">
        <f>IF(OR(M74="",VLOOKUP(M$1,Services!$A$1:$B$22,2,0)="Exclude"),"",IF($D74=1,IF(OR(price_limit="",price_limit="No Limit"),IF(M74="Yes",1,2),IF(SUMIFS(WhatIf!$G:$G,WhatIf!$A:$A,M$1,WhatIf!$B:$B,M74)&lt;=price_limit,IF(M74="Yes",1,2),"")),""))</f>
        <v/>
      </c>
      <c r="BC74" s="67" t="str">
        <f>IF(OR(N74="",VLOOKUP(N$1,Services!$A$1:$B$22,2,0)="Exclude"),"",IF($D74=1,IF(OR(price_limit="",price_limit="No Limit"),IF(N74="Yes",1,2),IF(SUMIFS(WhatIf!$G:$G,WhatIf!$A:$A,N$1,WhatIf!$B:$B,N74)&lt;=price_limit,IF(N74="Yes",1,2),"")),""))</f>
        <v/>
      </c>
      <c r="BD74" s="67" t="str">
        <f>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192</v>
      </c>
      <c r="B75" s="4" t="s">
        <v>227</v>
      </c>
      <c r="C75" s="4" t="s">
        <v>197</v>
      </c>
      <c r="D75" s="3" t="str">
        <f t="shared" ca="1" si="7"/>
        <v/>
      </c>
      <c r="F75" s="5" t="s">
        <v>761</v>
      </c>
      <c r="G75" s="5" t="s">
        <v>761</v>
      </c>
      <c r="H75" s="5" t="s">
        <v>761</v>
      </c>
      <c r="I75" s="5" t="s">
        <v>271</v>
      </c>
      <c r="J75" s="5" t="s">
        <v>271</v>
      </c>
      <c r="K75" s="5" t="s">
        <v>271</v>
      </c>
      <c r="L75" s="5" t="s">
        <v>271</v>
      </c>
      <c r="M75" s="5" t="s">
        <v>271</v>
      </c>
      <c r="N75" s="5" t="s">
        <v>271</v>
      </c>
      <c r="O75" s="5" t="s">
        <v>271</v>
      </c>
      <c r="P75" s="5" t="s">
        <v>1</v>
      </c>
      <c r="W75" s="5" t="s">
        <v>841</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 ca="1">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 ca="1">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24.9" x14ac:dyDescent="0.3">
      <c r="A76" s="19" t="s">
        <v>961</v>
      </c>
      <c r="C76" s="4" t="s">
        <v>197</v>
      </c>
      <c r="D76" s="3" t="str">
        <f t="shared" ca="1" si="7"/>
        <v/>
      </c>
      <c r="F76" s="5" t="s">
        <v>770</v>
      </c>
      <c r="G76" s="5" t="s">
        <v>770</v>
      </c>
      <c r="H76" s="5" t="s">
        <v>770</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IF(OR(I76="",VLOOKUP(I$1,Services!$A$1:$B$22,2,0)="Exclude"),"",IF($D76=1,IF(OR(price_limit="",price_limit="No Limit"),IF(I76="Yes",1,2),IF(SUMIFS(WhatIf!$G:$G,WhatIf!$A:$A,I$1,WhatIf!$B:$B,I76)&lt;=price_limit,IF(I76="Yes",1,2),"")),""))</f>
        <v/>
      </c>
      <c r="AY76" s="67" t="str">
        <f>IF(OR(J76="",VLOOKUP(J$1,Services!$A$1:$B$22,2,0)="Exclude"),"",IF($D76=1,IF(OR(price_limit="",price_limit="No Limit"),IF(J76="Yes",1,2),IF(SUMIFS(WhatIf!$G:$G,WhatIf!$A:$A,J$1,WhatIf!$B:$B,J76)&lt;=price_limit,IF(J76="Yes",1,2),"")),""))</f>
        <v/>
      </c>
      <c r="AZ76" s="67" t="str">
        <f>IF(OR(K76="",VLOOKUP(K$1,Services!$A$1:$B$22,2,0)="Exclude"),"",IF($D76=1,IF(OR(price_limit="",price_limit="No Limit"),IF(K76="Yes",1,2),IF(SUMIFS(WhatIf!$G:$G,WhatIf!$A:$A,K$1,WhatIf!$B:$B,K76)&lt;=price_limit,IF(K76="Yes",1,2),"")),""))</f>
        <v/>
      </c>
      <c r="BA76" s="67" t="str">
        <f>IF(OR(L76="",VLOOKUP(L$1,Services!$A$1:$B$22,2,0)="Exclude"),"",IF($D76=1,IF(OR(price_limit="",price_limit="No Limit"),IF(L76="Yes",1,2),IF(SUMIFS(WhatIf!$G:$G,WhatIf!$A:$A,L$1,WhatIf!$B:$B,L76)&lt;=price_limit,IF(L76="Yes",1,2),"")),""))</f>
        <v/>
      </c>
      <c r="BB76" s="67" t="str">
        <f>IF(OR(M76="",VLOOKUP(M$1,Services!$A$1:$B$22,2,0)="Exclude"),"",IF($D76=1,IF(OR(price_limit="",price_limit="No Limit"),IF(M76="Yes",1,2),IF(SUMIFS(WhatIf!$G:$G,WhatIf!$A:$A,M$1,WhatIf!$B:$B,M76)&lt;=price_limit,IF(M76="Yes",1,2),"")),""))</f>
        <v/>
      </c>
      <c r="BC76" s="67" t="str">
        <f>IF(OR(N76="",VLOOKUP(N$1,Services!$A$1:$B$22,2,0)="Exclude"),"",IF($D76=1,IF(OR(price_limit="",price_limit="No Limit"),IF(N76="Yes",1,2),IF(SUMIFS(WhatIf!$G:$G,WhatIf!$A:$A,N$1,WhatIf!$B:$B,N76)&lt;=price_limit,IF(N76="Yes",1,2),"")),""))</f>
        <v/>
      </c>
      <c r="BD76" s="67" t="str">
        <f>IF(OR(O76="",VLOOKUP(O$1,Services!$A$1:$B$22,2,0)="Exclude"),"",IF($D76=1,IF(OR(price_limit="",price_limit="No Limit"),IF(O76="Yes",1,2),IF(SUMIFS(WhatIf!$G:$G,WhatIf!$A:$A,O$1,WhatIf!$B:$B,O76)&lt;=price_limit,IF(O76="Yes",1,2),"")),""))</f>
        <v/>
      </c>
      <c r="BE76" s="67" t="str">
        <f>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17</v>
      </c>
      <c r="B77" s="4" t="s">
        <v>227</v>
      </c>
      <c r="C77" s="4" t="s">
        <v>426</v>
      </c>
      <c r="D77" s="3" t="str">
        <f t="shared" ca="1" si="7"/>
        <v/>
      </c>
      <c r="F77" s="6"/>
      <c r="G77" s="6"/>
      <c r="H77" s="6"/>
      <c r="I77" s="12" t="s">
        <v>17</v>
      </c>
      <c r="J77" s="12" t="s">
        <v>1</v>
      </c>
      <c r="K77" s="12" t="s">
        <v>17</v>
      </c>
      <c r="L77" s="12" t="s">
        <v>17</v>
      </c>
      <c r="M77" s="12" t="s">
        <v>17</v>
      </c>
      <c r="N77" s="12" t="s">
        <v>17</v>
      </c>
      <c r="O77" s="12" t="s">
        <v>17</v>
      </c>
      <c r="P77" s="12" t="s">
        <v>17</v>
      </c>
      <c r="Q77" s="6" t="s">
        <v>17</v>
      </c>
      <c r="R77" s="5" t="s">
        <v>17</v>
      </c>
      <c r="S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IF(OR(F77="",VLOOKUP(F$1,Services!$A$1:$B$22,2,0)="Exclude"),"",IF($D77=1,IF(OR(price_limit="",price_limit="No Limit"),IF(F77="Yes",1,2),IF(SUMIFS(WhatIf!$G:$G,WhatIf!$A:$A,F$1,WhatIf!$B:$B,F77)&lt;=price_limit,IF(F77="Yes",1,2),"")),""))</f>
        <v/>
      </c>
      <c r="AV77" s="67" t="str">
        <f>IF(OR(G77="",VLOOKUP(G$1,Services!$A$1:$B$22,2,0)="Exclude"),"",IF($D77=1,IF(OR(price_limit="",price_limit="No Limit"),IF(G77="Yes",1,2),IF(SUMIFS(WhatIf!$G:$G,WhatIf!$A:$A,G$1,WhatIf!$B:$B,G77)&lt;=price_limit,IF(G77="Yes",1,2),"")),""))</f>
        <v/>
      </c>
      <c r="AW77" s="67" t="str">
        <f>IF(OR(H77="",VLOOKUP(H$1,Services!$A$1:$B$22,2,0)="Exclude"),"",IF($D77=1,IF(OR(price_limit="",price_limit="No Limit"),IF(H77="Yes",1,2),IF(SUMIFS(WhatIf!$G:$G,WhatIf!$A:$A,H$1,WhatIf!$B:$B,H77)&lt;=price_limit,IF(H77="Yes",1,2),"")),""))</f>
        <v/>
      </c>
      <c r="AX77" s="67" t="str">
        <f ca="1">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 ca="1">IF(OR(K77="",VLOOKUP(K$1,Services!$A$1:$B$22,2,0)="Exclude"),"",IF($D77=1,IF(OR(price_limit="",price_limit="No Limit"),IF(K77="Yes",1,2),IF(SUMIFS(WhatIf!$G:$G,WhatIf!$A:$A,K$1,WhatIf!$B:$B,K77)&lt;=price_limit,IF(K77="Yes",1,2),"")),""))</f>
        <v/>
      </c>
      <c r="BA77" s="67" t="str">
        <f ca="1">IF(OR(L77="",VLOOKUP(L$1,Services!$A$1:$B$22,2,0)="Exclude"),"",IF($D77=1,IF(OR(price_limit="",price_limit="No Limit"),IF(L77="Yes",1,2),IF(SUMIFS(WhatIf!$G:$G,WhatIf!$A:$A,L$1,WhatIf!$B:$B,L77)&lt;=price_limit,IF(L77="Yes",1,2),"")),""))</f>
        <v/>
      </c>
      <c r="BB77" s="67" t="str">
        <f ca="1">IF(OR(M77="",VLOOKUP(M$1,Services!$A$1:$B$22,2,0)="Exclude"),"",IF($D77=1,IF(OR(price_limit="",price_limit="No Limit"),IF(M77="Yes",1,2),IF(SUMIFS(WhatIf!$G:$G,WhatIf!$A:$A,M$1,WhatIf!$B:$B,M77)&lt;=price_limit,IF(M77="Yes",1,2),"")),""))</f>
        <v/>
      </c>
      <c r="BC77" s="67" t="str">
        <f ca="1">IF(OR(N77="",VLOOKUP(N$1,Services!$A$1:$B$22,2,0)="Exclude"),"",IF($D77=1,IF(OR(price_limit="",price_limit="No Limit"),IF(N77="Yes",1,2),IF(SUMIFS(WhatIf!$G:$G,WhatIf!$A:$A,N$1,WhatIf!$B:$B,N77)&lt;=price_limit,IF(N77="Yes",1,2),"")),""))</f>
        <v/>
      </c>
      <c r="BD77" s="67" t="str">
        <f ca="1">IF(OR(O77="",VLOOKUP(O$1,Services!$A$1:$B$22,2,0)="Exclude"),"",IF($D77=1,IF(OR(price_limit="",price_limit="No Limit"),IF(O77="Yes",1,2),IF(SUMIFS(WhatIf!$G:$G,WhatIf!$A:$A,O$1,WhatIf!$B:$B,O77)&lt;=price_limit,IF(O77="Yes",1,2),"")),""))</f>
        <v/>
      </c>
      <c r="BE77" s="67" t="str">
        <f ca="1">IF(OR(P77="",VLOOKUP(P$1,Services!$A$1:$B$22,2,0)="Exclude"),"",IF($D77=1,IF(OR(price_limit="",price_limit="No Limit"),IF(P77="Yes",1,2),IF(SUMIFS(WhatIf!$G:$G,WhatIf!$A:$A,P$1,WhatIf!$B:$B,P77)&lt;=price_limit,IF(P77="Yes",1,2),"")),""))</f>
        <v/>
      </c>
      <c r="BF77" s="67" t="str">
        <f ca="1">IF(OR(Q77="",VLOOKUP(Q$1,Services!$A$1:$B$22,2,0)="Exclude"),"",IF($D77=1,IF(OR(price_limit="",price_limit="No Limit"),IF(Q77="Yes",1,2),IF(SUMIFS(WhatIf!$G:$G,WhatIf!$A:$A,Q$1,WhatIf!$B:$B,Q77)&lt;=price_limit,IF(Q77="Yes",1,2),"")),""))</f>
        <v/>
      </c>
      <c r="BG77" s="67" t="str">
        <f ca="1">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904</v>
      </c>
      <c r="B78" s="4" t="s">
        <v>903</v>
      </c>
      <c r="C78" s="4" t="s">
        <v>426</v>
      </c>
      <c r="D78" s="3" t="str">
        <f t="shared" ca="1" si="7"/>
        <v/>
      </c>
      <c r="F78" s="6"/>
      <c r="G78" s="6"/>
      <c r="H78" s="6"/>
      <c r="I78" s="12"/>
      <c r="J78" s="12" t="s">
        <v>1</v>
      </c>
      <c r="K78" s="12"/>
      <c r="L78" s="12"/>
      <c r="M78" s="12"/>
      <c r="N78" s="12"/>
      <c r="O78" s="12" t="s">
        <v>1</v>
      </c>
      <c r="P78" s="12"/>
      <c r="Q78" s="6"/>
      <c r="S78" s="6"/>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207</v>
      </c>
      <c r="B79" s="4" t="s">
        <v>227</v>
      </c>
      <c r="C79" s="4" t="s">
        <v>425</v>
      </c>
      <c r="D79" s="3" t="str">
        <f t="shared" ca="1" si="7"/>
        <v/>
      </c>
      <c r="F79" s="5" t="s">
        <v>480</v>
      </c>
      <c r="G79" s="5" t="s">
        <v>480</v>
      </c>
      <c r="H79" s="5" t="s">
        <v>207</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IF(OR(E79="",VLOOKUP(E$1,Services!$A$1:$B$22,2,0)="Exclude"),"",IF($D79=1,IF(OR(price_limit="",price_limit="No Limit"),IF(E79="Yes",1,2),IF(SUMIFS(WhatIf!$G:$G,WhatIf!$A:$A,E$1,WhatIf!$B:$B,E79)&lt;=price_limit,IF(E79="Yes",1,2),"")),""))</f>
        <v/>
      </c>
      <c r="AU79" s="67" t="str">
        <f ca="1">IF(OR(F79="",VLOOKUP(F$1,Services!$A$1:$B$22,2,0)="Exclude"),"",IF($D79=1,IF(OR(price_limit="",price_limit="No Limit"),IF(F79="Yes",1,2),IF(SUMIFS(WhatIf!$G:$G,WhatIf!$A:$A,F$1,WhatIf!$B:$B,F79)&lt;=price_limit,IF(F79="Yes",1,2),"")),""))</f>
        <v/>
      </c>
      <c r="AV79" s="67" t="str">
        <f ca="1">IF(OR(G79="",VLOOKUP(G$1,Services!$A$1:$B$22,2,0)="Exclude"),"",IF($D79=1,IF(OR(price_limit="",price_limit="No Limit"),IF(G79="Yes",1,2),IF(SUMIFS(WhatIf!$G:$G,WhatIf!$A:$A,G$1,WhatIf!$B:$B,G79)&lt;=price_limit,IF(G79="Yes",1,2),"")),""))</f>
        <v/>
      </c>
      <c r="AW79" s="67" t="str">
        <f ca="1">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353</v>
      </c>
      <c r="B80" s="4" t="s">
        <v>227</v>
      </c>
      <c r="C80" s="4" t="s">
        <v>269</v>
      </c>
      <c r="D80" s="3" t="str">
        <f t="shared" ca="1" si="7"/>
        <v/>
      </c>
      <c r="E80" s="5" t="s">
        <v>1</v>
      </c>
      <c r="Q80" s="6"/>
      <c r="R80" s="6"/>
      <c r="S80" s="6"/>
      <c r="X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 ca="1">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 ca="1">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628</v>
      </c>
      <c r="C81" s="4" t="s">
        <v>427</v>
      </c>
      <c r="D81" s="3" t="str">
        <f t="shared" ca="1" si="7"/>
        <v/>
      </c>
      <c r="T81" s="5" t="s">
        <v>234</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 ca="1">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18</v>
      </c>
      <c r="B82" s="4" t="s">
        <v>227</v>
      </c>
      <c r="C82" s="4" t="s">
        <v>269</v>
      </c>
      <c r="D82" s="3" t="str">
        <f t="shared" ca="1" si="7"/>
        <v/>
      </c>
      <c r="E82" s="5" t="s">
        <v>1</v>
      </c>
      <c r="F82" s="5" t="s">
        <v>476</v>
      </c>
      <c r="G82" s="5" t="s">
        <v>476</v>
      </c>
      <c r="H82" s="5" t="s">
        <v>922</v>
      </c>
      <c r="J82" s="5" t="s">
        <v>1</v>
      </c>
      <c r="K82" s="5" t="s">
        <v>1</v>
      </c>
      <c r="L82" s="5" t="s">
        <v>1</v>
      </c>
      <c r="M82" s="5" t="s">
        <v>1</v>
      </c>
      <c r="N82" s="5" t="s">
        <v>1</v>
      </c>
      <c r="O82" s="5" t="s">
        <v>1</v>
      </c>
      <c r="Q82" s="6" t="s">
        <v>1</v>
      </c>
      <c r="R82" s="6"/>
      <c r="S82" s="6" t="s">
        <v>1</v>
      </c>
      <c r="V82" s="5" t="s">
        <v>1</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 ca="1">IF(OR(E82="",VLOOKUP(E$1,Services!$A$1:$B$22,2,0)="Exclude"),"",IF($D82=1,IF(OR(price_limit="",price_limit="No Limit"),IF(E82="Yes",1,2),IF(SUMIFS(WhatIf!$G:$G,WhatIf!$A:$A,E$1,WhatIf!$B:$B,E82)&lt;=price_limit,IF(E82="Yes",1,2),"")),""))</f>
        <v/>
      </c>
      <c r="AU82" s="67" t="str">
        <f ca="1">IF(OR(F82="",VLOOKUP(F$1,Services!$A$1:$B$22,2,0)="Exclude"),"",IF($D82=1,IF(OR(price_limit="",price_limit="No Limit"),IF(F82="Yes",1,2),IF(SUMIFS(WhatIf!$G:$G,WhatIf!$A:$A,F$1,WhatIf!$B:$B,F82)&lt;=price_limit,IF(F82="Yes",1,2),"")),""))</f>
        <v/>
      </c>
      <c r="AV82" s="67" t="str">
        <f ca="1">IF(OR(G82="",VLOOKUP(G$1,Services!$A$1:$B$22,2,0)="Exclude"),"",IF($D82=1,IF(OR(price_limit="",price_limit="No Limit"),IF(G82="Yes",1,2),IF(SUMIFS(WhatIf!$G:$G,WhatIf!$A:$A,G$1,WhatIf!$B:$B,G82)&lt;=price_limit,IF(G82="Yes",1,2),"")),""))</f>
        <v/>
      </c>
      <c r="AW82" s="67" t="str">
        <f ca="1">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 ca="1">IF(OR(J82="",VLOOKUP(J$1,Services!$A$1:$B$22,2,0)="Exclude"),"",IF($D82=1,IF(OR(price_limit="",price_limit="No Limit"),IF(J82="Yes",1,2),IF(SUMIFS(WhatIf!$G:$G,WhatIf!$A:$A,J$1,WhatIf!$B:$B,J82)&lt;=price_limit,IF(J82="Yes",1,2),"")),""))</f>
        <v/>
      </c>
      <c r="AZ82" s="67" t="str">
        <f ca="1">IF(OR(K82="",VLOOKUP(K$1,Services!$A$1:$B$22,2,0)="Exclude"),"",IF($D82=1,IF(OR(price_limit="",price_limit="No Limit"),IF(K82="Yes",1,2),IF(SUMIFS(WhatIf!$G:$G,WhatIf!$A:$A,K$1,WhatIf!$B:$B,K82)&lt;=price_limit,IF(K82="Yes",1,2),"")),""))</f>
        <v/>
      </c>
      <c r="BA82" s="67" t="str">
        <f ca="1">IF(OR(L82="",VLOOKUP(L$1,Services!$A$1:$B$22,2,0)="Exclude"),"",IF($D82=1,IF(OR(price_limit="",price_limit="No Limit"),IF(L82="Yes",1,2),IF(SUMIFS(WhatIf!$G:$G,WhatIf!$A:$A,L$1,WhatIf!$B:$B,L82)&lt;=price_limit,IF(L82="Yes",1,2),"")),""))</f>
        <v/>
      </c>
      <c r="BB82" s="67" t="str">
        <f ca="1">IF(OR(M82="",VLOOKUP(M$1,Services!$A$1:$B$22,2,0)="Exclude"),"",IF($D82=1,IF(OR(price_limit="",price_limit="No Limit"),IF(M82="Yes",1,2),IF(SUMIFS(WhatIf!$G:$G,WhatIf!$A:$A,M$1,WhatIf!$B:$B,M82)&lt;=price_limit,IF(M82="Yes",1,2),"")),""))</f>
        <v/>
      </c>
      <c r="BC82" s="67" t="str">
        <f ca="1">IF(OR(N82="",VLOOKUP(N$1,Services!$A$1:$B$22,2,0)="Exclude"),"",IF($D82=1,IF(OR(price_limit="",price_limit="No Limit"),IF(N82="Yes",1,2),IF(SUMIFS(WhatIf!$G:$G,WhatIf!$A:$A,N$1,WhatIf!$B:$B,N82)&lt;=price_limit,IF(N82="Yes",1,2),"")),""))</f>
        <v/>
      </c>
      <c r="BD82" s="67" t="str">
        <f ca="1">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 ca="1">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 ca="1">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 ca="1">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 ca="1">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834</v>
      </c>
      <c r="B83" s="4" t="s">
        <v>227</v>
      </c>
      <c r="C83" s="4" t="s">
        <v>427</v>
      </c>
      <c r="D83" s="3" t="str">
        <f t="shared" ca="1" si="7"/>
        <v/>
      </c>
      <c r="V83" s="5" t="s">
        <v>550</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IF(OR(G83="",VLOOKUP(G$1,Services!$A$1:$B$22,2,0)="Exclude"),"",IF($D83=1,IF(OR(price_limit="",price_limit="No Limit"),IF(G83="Yes",1,2),IF(SUMIFS(WhatIf!$G:$G,WhatIf!$A:$A,G$1,WhatIf!$B:$B,G83)&lt;=price_limit,IF(G83="Yes",1,2),"")),""))</f>
        <v/>
      </c>
      <c r="AW83" s="67" t="str">
        <f>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IF(OR(J83="",VLOOKUP(J$1,Services!$A$1:$B$22,2,0)="Exclude"),"",IF($D83=1,IF(OR(price_limit="",price_limit="No Limit"),IF(J83="Yes",1,2),IF(SUMIFS(WhatIf!$G:$G,WhatIf!$A:$A,J$1,WhatIf!$B:$B,J83)&lt;=price_limit,IF(J83="Yes",1,2),"")),""))</f>
        <v/>
      </c>
      <c r="AZ83" s="67" t="str">
        <f>IF(OR(K83="",VLOOKUP(K$1,Services!$A$1:$B$22,2,0)="Exclude"),"",IF($D83=1,IF(OR(price_limit="",price_limit="No Limit"),IF(K83="Yes",1,2),IF(SUMIFS(WhatIf!$G:$G,WhatIf!$A:$A,K$1,WhatIf!$B:$B,K83)&lt;=price_limit,IF(K83="Yes",1,2),"")),""))</f>
        <v/>
      </c>
      <c r="BA83" s="67" t="str">
        <f>IF(OR(L83="",VLOOKUP(L$1,Services!$A$1:$B$22,2,0)="Exclude"),"",IF($D83=1,IF(OR(price_limit="",price_limit="No Limit"),IF(L83="Yes",1,2),IF(SUMIFS(WhatIf!$G:$G,WhatIf!$A:$A,L$1,WhatIf!$B:$B,L83)&lt;=price_limit,IF(L83="Yes",1,2),"")),""))</f>
        <v/>
      </c>
      <c r="BB83" s="67" t="str">
        <f>IF(OR(M83="",VLOOKUP(M$1,Services!$A$1:$B$22,2,0)="Exclude"),"",IF($D83=1,IF(OR(price_limit="",price_limit="No Limit"),IF(M83="Yes",1,2),IF(SUMIFS(WhatIf!$G:$G,WhatIf!$A:$A,M$1,WhatIf!$B:$B,M83)&lt;=price_limit,IF(M83="Yes",1,2),"")),""))</f>
        <v/>
      </c>
      <c r="BC83" s="67" t="str">
        <f>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19</v>
      </c>
      <c r="B84" s="4" t="s">
        <v>227</v>
      </c>
      <c r="C84" s="4" t="s">
        <v>205</v>
      </c>
      <c r="D84" s="3" t="str">
        <f t="shared" ca="1" si="7"/>
        <v/>
      </c>
      <c r="G84" s="5" t="s">
        <v>478</v>
      </c>
      <c r="H84" s="5" t="s">
        <v>921</v>
      </c>
      <c r="I84" s="5" t="s">
        <v>1</v>
      </c>
      <c r="J84" s="5" t="s">
        <v>1</v>
      </c>
      <c r="K84" s="5" t="s">
        <v>1</v>
      </c>
      <c r="L84" s="5" t="s">
        <v>1</v>
      </c>
      <c r="M84" s="5" t="s">
        <v>1</v>
      </c>
      <c r="N84" s="5" t="s">
        <v>1</v>
      </c>
      <c r="O84" s="5" t="s">
        <v>1</v>
      </c>
      <c r="Q84" s="6" t="s">
        <v>1</v>
      </c>
      <c r="R84" s="6" t="s">
        <v>1</v>
      </c>
      <c r="S84" s="6"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 ca="1">IF(OR(G84="",VLOOKUP(G$1,Services!$A$1:$B$22,2,0)="Exclude"),"",IF($D84=1,IF(OR(price_limit="",price_limit="No Limit"),IF(G84="Yes",1,2),IF(SUMIFS(WhatIf!$G:$G,WhatIf!$A:$A,G$1,WhatIf!$B:$B,G84)&lt;=price_limit,IF(G84="Yes",1,2),"")),""))</f>
        <v/>
      </c>
      <c r="AW84" s="67" t="str">
        <f ca="1">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 ca="1">IF(OR(J84="",VLOOKUP(J$1,Services!$A$1:$B$22,2,0)="Exclude"),"",IF($D84=1,IF(OR(price_limit="",price_limit="No Limit"),IF(J84="Yes",1,2),IF(SUMIFS(WhatIf!$G:$G,WhatIf!$A:$A,J$1,WhatIf!$B:$B,J84)&lt;=price_limit,IF(J84="Yes",1,2),"")),""))</f>
        <v/>
      </c>
      <c r="AZ84" s="67" t="str">
        <f ca="1">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 ca="1">IF(OR(N84="",VLOOKUP(N$1,Services!$A$1:$B$22,2,0)="Exclude"),"",IF($D84=1,IF(OR(price_limit="",price_limit="No Limit"),IF(N84="Yes",1,2),IF(SUMIFS(WhatIf!$G:$G,WhatIf!$A:$A,N$1,WhatIf!$B:$B,N84)&lt;=price_limit,IF(N84="Yes",1,2),"")),""))</f>
        <v/>
      </c>
      <c r="BD84" s="67" t="str">
        <f ca="1">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 ca="1">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 ca="1">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95</v>
      </c>
      <c r="B85" s="4" t="s">
        <v>227</v>
      </c>
      <c r="C85" s="4" t="s">
        <v>205</v>
      </c>
      <c r="D85" s="3" t="str">
        <f t="shared" ca="1" si="7"/>
        <v/>
      </c>
      <c r="E85" s="6"/>
      <c r="F85" s="6"/>
      <c r="G85" s="6"/>
      <c r="H85" s="6"/>
      <c r="I85" s="5" t="s">
        <v>1</v>
      </c>
      <c r="J85" s="5" t="s">
        <v>1</v>
      </c>
      <c r="L85" s="5" t="s">
        <v>1</v>
      </c>
      <c r="M85" s="5" t="s">
        <v>1</v>
      </c>
      <c r="N85" s="5" t="s">
        <v>1</v>
      </c>
      <c r="O85" s="5" t="s">
        <v>1</v>
      </c>
      <c r="Q85" s="6" t="s">
        <v>1</v>
      </c>
      <c r="R85" s="6" t="s">
        <v>269</v>
      </c>
      <c r="S85" s="6" t="s">
        <v>772</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IF(OR(G85="",VLOOKUP(G$1,Services!$A$1:$B$22,2,0)="Exclude"),"",IF($D85=1,IF(OR(price_limit="",price_limit="No Limit"),IF(G85="Yes",1,2),IF(SUMIFS(WhatIf!$G:$G,WhatIf!$A:$A,G$1,WhatIf!$B:$B,G85)&lt;=price_limit,IF(G85="Yes",1,2),"")),""))</f>
        <v/>
      </c>
      <c r="AW85" s="67" t="str">
        <f>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 ca="1">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20</v>
      </c>
      <c r="B86" s="4" t="s">
        <v>227</v>
      </c>
      <c r="C86" s="4" t="s">
        <v>205</v>
      </c>
      <c r="D86" s="3" t="str">
        <f t="shared" ref="D86:D117" ca="1" si="10">IF(BR86=0,"",IF(BR86&lt;=VALUE(MID(marker_pick,1,1)),1,""))</f>
        <v/>
      </c>
      <c r="F86" s="5" t="s">
        <v>1</v>
      </c>
      <c r="G86" s="5" t="s">
        <v>1</v>
      </c>
      <c r="H86" s="5" t="s">
        <v>1</v>
      </c>
      <c r="I86" s="5" t="s">
        <v>1</v>
      </c>
      <c r="J86" s="5" t="s">
        <v>1</v>
      </c>
      <c r="K86" s="5" t="s">
        <v>1</v>
      </c>
      <c r="L86" s="5" t="s">
        <v>1</v>
      </c>
      <c r="M86" s="5" t="s">
        <v>1</v>
      </c>
      <c r="N86" s="5" t="s">
        <v>1</v>
      </c>
      <c r="O86" s="5" t="s">
        <v>1</v>
      </c>
      <c r="P86" s="5" t="s">
        <v>1</v>
      </c>
      <c r="Q86" s="6" t="s">
        <v>1</v>
      </c>
      <c r="R86" s="6" t="s">
        <v>1</v>
      </c>
      <c r="S86" s="6"/>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 ca="1">IF(OR(F86="",VLOOKUP(F$1,Services!$A$1:$B$22,2,0)="Exclude"),"",IF($D86=1,IF(OR(price_limit="",price_limit="No Limit"),IF(F86="Yes",1,2),IF(SUMIFS(WhatIf!$G:$G,WhatIf!$A:$A,F$1,WhatIf!$B:$B,F86)&lt;=price_limit,IF(F86="Yes",1,2),"")),""))</f>
        <v/>
      </c>
      <c r="AV86" s="67" t="str">
        <f ca="1">IF(OR(G86="",VLOOKUP(G$1,Services!$A$1:$B$22,2,0)="Exclude"),"",IF($D86=1,IF(OR(price_limit="",price_limit="No Limit"),IF(G86="Yes",1,2),IF(SUMIFS(WhatIf!$G:$G,WhatIf!$A:$A,G$1,WhatIf!$B:$B,G86)&lt;=price_limit,IF(G86="Yes",1,2),"")),""))</f>
        <v/>
      </c>
      <c r="AW86" s="67" t="str">
        <f ca="1">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 ca="1">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4">
      <c r="A87" s="19" t="s">
        <v>243</v>
      </c>
      <c r="B87" s="4" t="s">
        <v>365</v>
      </c>
      <c r="C87" s="4" t="s">
        <v>197</v>
      </c>
      <c r="D87" s="3" t="str">
        <f t="shared" ca="1" si="10"/>
        <v/>
      </c>
      <c r="I87" s="5" t="s">
        <v>271</v>
      </c>
      <c r="J87" s="5" t="s">
        <v>271</v>
      </c>
      <c r="K87" s="5" t="s">
        <v>271</v>
      </c>
      <c r="L87" s="5" t="s">
        <v>271</v>
      </c>
      <c r="M87" s="5" t="s">
        <v>271</v>
      </c>
      <c r="N87" s="5" t="s">
        <v>271</v>
      </c>
      <c r="O87" s="5" t="s">
        <v>1</v>
      </c>
      <c r="P87" s="5" t="s">
        <v>1</v>
      </c>
      <c r="R87" s="9" t="s">
        <v>271</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IF(OR(G87="",VLOOKUP(G$1,Services!$A$1:$B$22,2,0)="Exclude"),"",IF($D87=1,IF(OR(price_limit="",price_limit="No Limit"),IF(G87="Yes",1,2),IF(SUMIFS(WhatIf!$G:$G,WhatIf!$A:$A,G$1,WhatIf!$B:$B,G87)&lt;=price_limit,IF(G87="Yes",1,2),"")),""))</f>
        <v/>
      </c>
      <c r="AW87" s="67" t="str">
        <f>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24.9" customHeight="1" x14ac:dyDescent="0.3">
      <c r="A88" s="19" t="s">
        <v>96</v>
      </c>
      <c r="B88" s="4" t="s">
        <v>951</v>
      </c>
      <c r="C88" s="4" t="s">
        <v>205</v>
      </c>
      <c r="D88" s="3" t="str">
        <f t="shared" ca="1" si="10"/>
        <v/>
      </c>
      <c r="I88" s="6"/>
      <c r="J88" s="6"/>
      <c r="O88" s="5" t="s">
        <v>1</v>
      </c>
      <c r="Q88" s="6"/>
      <c r="R88" s="6" t="s">
        <v>1</v>
      </c>
      <c r="S88" s="6"/>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IF(OR(I88="",VLOOKUP(I$1,Services!$A$1:$B$22,2,0)="Exclude"),"",IF($D88=1,IF(OR(price_limit="",price_limit="No Limit"),IF(I88="Yes",1,2),IF(SUMIFS(WhatIf!$G:$G,WhatIf!$A:$A,I$1,WhatIf!$B:$B,I88)&lt;=price_limit,IF(I88="Yes",1,2),"")),""))</f>
        <v/>
      </c>
      <c r="AY88" s="67" t="str">
        <f>IF(OR(J88="",VLOOKUP(J$1,Services!$A$1:$B$22,2,0)="Exclude"),"",IF($D88=1,IF(OR(price_limit="",price_limit="No Limit"),IF(J88="Yes",1,2),IF(SUMIFS(WhatIf!$G:$G,WhatIf!$A:$A,J$1,WhatIf!$B:$B,J88)&lt;=price_limit,IF(J88="Yes",1,2),"")),""))</f>
        <v/>
      </c>
      <c r="AZ88" s="67" t="str">
        <f>IF(OR(K88="",VLOOKUP(K$1,Services!$A$1:$B$22,2,0)="Exclude"),"",IF($D88=1,IF(OR(price_limit="",price_limit="No Limit"),IF(K88="Yes",1,2),IF(SUMIFS(WhatIf!$G:$G,WhatIf!$A:$A,K$1,WhatIf!$B:$B,K88)&lt;=price_limit,IF(K88="Yes",1,2),"")),""))</f>
        <v/>
      </c>
      <c r="BA88" s="67" t="str">
        <f>IF(OR(L88="",VLOOKUP(L$1,Services!$A$1:$B$22,2,0)="Exclude"),"",IF($D88=1,IF(OR(price_limit="",price_limit="No Limit"),IF(L88="Yes",1,2),IF(SUMIFS(WhatIf!$G:$G,WhatIf!$A:$A,L$1,WhatIf!$B:$B,L88)&lt;=price_limit,IF(L88="Yes",1,2),"")),""))</f>
        <v/>
      </c>
      <c r="BB88" s="67" t="str">
        <f>IF(OR(M88="",VLOOKUP(M$1,Services!$A$1:$B$22,2,0)="Exclude"),"",IF($D88=1,IF(OR(price_limit="",price_limit="No Limit"),IF(M88="Yes",1,2),IF(SUMIFS(WhatIf!$G:$G,WhatIf!$A:$A,M$1,WhatIf!$B:$B,M88)&lt;=price_limit,IF(M88="Yes",1,2),"")),""))</f>
        <v/>
      </c>
      <c r="BC88" s="67" t="str">
        <f>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905</v>
      </c>
      <c r="B89" s="4" t="s">
        <v>227</v>
      </c>
      <c r="C89" s="4" t="s">
        <v>269</v>
      </c>
      <c r="D89" s="3" t="str">
        <f t="shared" ca="1" si="10"/>
        <v/>
      </c>
      <c r="K89" s="5" t="s">
        <v>1</v>
      </c>
      <c r="L89" s="5" t="s">
        <v>1</v>
      </c>
      <c r="M89" s="5" t="s">
        <v>1</v>
      </c>
      <c r="N89" s="5" t="s">
        <v>1</v>
      </c>
      <c r="O89" s="5" t="s">
        <v>1</v>
      </c>
      <c r="Q89" s="6"/>
      <c r="R89" s="6"/>
      <c r="S89" s="6"/>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 ca="1">IF(OR(N89="",VLOOKUP(N$1,Services!$A$1:$B$22,2,0)="Exclude"),"",IF($D89=1,IF(OR(price_limit="",price_limit="No Limit"),IF(N89="Yes",1,2),IF(SUMIFS(WhatIf!$G:$G,WhatIf!$A:$A,N$1,WhatIf!$B:$B,N89)&lt;=price_limit,IF(N89="Yes",1,2),"")),""))</f>
        <v/>
      </c>
      <c r="BD89" s="67" t="str">
        <f ca="1">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21</v>
      </c>
      <c r="B90" s="4" t="s">
        <v>211</v>
      </c>
      <c r="C90" s="4" t="s">
        <v>269</v>
      </c>
      <c r="D90" s="3" t="str">
        <f t="shared" ca="1" si="10"/>
        <v/>
      </c>
      <c r="E90" s="5" t="s">
        <v>1</v>
      </c>
      <c r="F90" s="5" t="s">
        <v>1</v>
      </c>
      <c r="G90" s="5" t="s">
        <v>1</v>
      </c>
      <c r="H90" s="5" t="s">
        <v>1</v>
      </c>
      <c r="I90" s="5" t="s">
        <v>1</v>
      </c>
      <c r="J90" s="5" t="s">
        <v>1</v>
      </c>
      <c r="K90" s="5" t="s">
        <v>1</v>
      </c>
      <c r="L90" s="5" t="s">
        <v>1</v>
      </c>
      <c r="M90" s="5" t="s">
        <v>1</v>
      </c>
      <c r="N90" s="5" t="s">
        <v>1</v>
      </c>
      <c r="O90" s="5" t="s">
        <v>1</v>
      </c>
      <c r="Q90" s="6" t="s">
        <v>1</v>
      </c>
      <c r="R90" s="6"/>
      <c r="S90" s="6" t="s">
        <v>1</v>
      </c>
      <c r="V90" s="5" t="s">
        <v>1</v>
      </c>
      <c r="X90" s="5" t="s">
        <v>1</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 ca="1">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 ca="1">IF(OR(H90="",VLOOKUP(H$1,Services!$A$1:$B$22,2,0)="Exclude"),"",IF($D90=1,IF(OR(price_limit="",price_limit="No Limit"),IF(H90="Yes",1,2),IF(SUMIFS(WhatIf!$G:$G,WhatIf!$A:$A,H$1,WhatIf!$B:$B,H90)&lt;=price_limit,IF(H90="Yes",1,2),"")),""))</f>
        <v/>
      </c>
      <c r="AX90" s="67" t="str">
        <f ca="1">IF(OR(I90="",VLOOKUP(I$1,Services!$A$1:$B$22,2,0)="Exclude"),"",IF($D90=1,IF(OR(price_limit="",price_limit="No Limit"),IF(I90="Yes",1,2),IF(SUMIFS(WhatIf!$G:$G,WhatIf!$A:$A,I$1,WhatIf!$B:$B,I90)&lt;=price_limit,IF(I90="Yes",1,2),"")),""))</f>
        <v/>
      </c>
      <c r="AY90" s="67" t="str">
        <f ca="1">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 ca="1">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 ca="1">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 ca="1">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 ca="1">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 ca="1">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12.45" customHeight="1" x14ac:dyDescent="0.3">
      <c r="A91" s="19" t="s">
        <v>483</v>
      </c>
      <c r="C91" s="4" t="s">
        <v>269</v>
      </c>
      <c r="D91" s="3" t="str">
        <f t="shared" ca="1" si="10"/>
        <v/>
      </c>
      <c r="F91" s="5" t="s">
        <v>483</v>
      </c>
      <c r="G91" s="5" t="s">
        <v>483</v>
      </c>
      <c r="H91" s="5" t="s">
        <v>483</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IF(OR(L91="",VLOOKUP(L$1,Services!$A$1:$B$22,2,0)="Exclude"),"",IF($D91=1,IF(OR(price_limit="",price_limit="No Limit"),IF(L91="Yes",1,2),IF(SUMIFS(WhatIf!$G:$G,WhatIf!$A:$A,L$1,WhatIf!$B:$B,L91)&lt;=price_limit,IF(L91="Yes",1,2),"")),""))</f>
        <v/>
      </c>
      <c r="BB91" s="67" t="str">
        <f>IF(OR(M91="",VLOOKUP(M$1,Services!$A$1:$B$22,2,0)="Exclude"),"",IF($D91=1,IF(OR(price_limit="",price_limit="No Limit"),IF(M91="Yes",1,2),IF(SUMIFS(WhatIf!$G:$G,WhatIf!$A:$A,M$1,WhatIf!$B:$B,M91)&lt;=price_limit,IF(M91="Yes",1,2),"")),""))</f>
        <v/>
      </c>
      <c r="BC91" s="67" t="str">
        <f>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24.9" customHeight="1" x14ac:dyDescent="0.3">
      <c r="A92" s="19" t="s">
        <v>555</v>
      </c>
      <c r="C92" s="4" t="s">
        <v>269</v>
      </c>
      <c r="D92" s="3" t="str">
        <f t="shared" ca="1" si="10"/>
        <v/>
      </c>
      <c r="L92" s="5" t="s">
        <v>1</v>
      </c>
      <c r="M92" s="5" t="s">
        <v>1</v>
      </c>
      <c r="N92" s="5" t="s">
        <v>1</v>
      </c>
      <c r="O92" s="5" t="s">
        <v>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IF(OR(F92="",VLOOKUP(F$1,Services!$A$1:$B$22,2,0)="Exclude"),"",IF($D92=1,IF(OR(price_limit="",price_limit="No Limit"),IF(F92="Yes",1,2),IF(SUMIFS(WhatIf!$G:$G,WhatIf!$A:$A,F$1,WhatIf!$B:$B,F92)&lt;=price_limit,IF(F92="Yes",1,2),"")),""))</f>
        <v/>
      </c>
      <c r="AV92" s="67" t="str">
        <f>IF(OR(G92="",VLOOKUP(G$1,Services!$A$1:$B$22,2,0)="Exclude"),"",IF($D92=1,IF(OR(price_limit="",price_limit="No Limit"),IF(G92="Yes",1,2),IF(SUMIFS(WhatIf!$G:$G,WhatIf!$A:$A,G$1,WhatIf!$B:$B,G92)&lt;=price_limit,IF(G92="Yes",1,2),"")),""))</f>
        <v/>
      </c>
      <c r="AW92" s="67" t="str">
        <f>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 ca="1">IF(OR(L92="",VLOOKUP(L$1,Services!$A$1:$B$22,2,0)="Exclude"),"",IF($D92=1,IF(OR(price_limit="",price_limit="No Limit"),IF(L92="Yes",1,2),IF(SUMIFS(WhatIf!$G:$G,WhatIf!$A:$A,L$1,WhatIf!$B:$B,L92)&lt;=price_limit,IF(L92="Yes",1,2),"")),""))</f>
        <v/>
      </c>
      <c r="BB92" s="67" t="str">
        <f ca="1">IF(OR(M92="",VLOOKUP(M$1,Services!$A$1:$B$22,2,0)="Exclude"),"",IF($D92=1,IF(OR(price_limit="",price_limit="No Limit"),IF(M92="Yes",1,2),IF(SUMIFS(WhatIf!$G:$G,WhatIf!$A:$A,M$1,WhatIf!$B:$B,M92)&lt;=price_limit,IF(M92="Yes",1,2),"")),""))</f>
        <v/>
      </c>
      <c r="BC92" s="67" t="str">
        <f ca="1">IF(OR(N92="",VLOOKUP(N$1,Services!$A$1:$B$22,2,0)="Exclude"),"",IF($D92=1,IF(OR(price_limit="",price_limit="No Limit"),IF(N92="Yes",1,2),IF(SUMIFS(WhatIf!$G:$G,WhatIf!$A:$A,N$1,WhatIf!$B:$B,N92)&lt;=price_limit,IF(N92="Yes",1,2),"")),""))</f>
        <v/>
      </c>
      <c r="BD92" s="67" t="str">
        <f ca="1">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x14ac:dyDescent="0.3">
      <c r="A93" s="19" t="s">
        <v>150</v>
      </c>
      <c r="B93" s="4" t="s">
        <v>184</v>
      </c>
      <c r="C93" s="4" t="s">
        <v>269</v>
      </c>
      <c r="D93" s="3" t="str">
        <f t="shared" ca="1" si="10"/>
        <v/>
      </c>
      <c r="F93" s="5" t="s">
        <v>1</v>
      </c>
      <c r="G93" s="5" t="s">
        <v>1</v>
      </c>
      <c r="H93" s="5" t="s">
        <v>1</v>
      </c>
      <c r="I93" s="6"/>
      <c r="J93" s="6"/>
      <c r="Q93" s="6" t="s">
        <v>1</v>
      </c>
      <c r="R93" s="6"/>
      <c r="S93" s="6"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 ca="1">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 ca="1">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 ca="1">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12.45" customHeight="1" x14ac:dyDescent="0.3">
      <c r="A94" s="19" t="s">
        <v>500</v>
      </c>
      <c r="B94" s="4" t="s">
        <v>728</v>
      </c>
      <c r="C94" s="4" t="s">
        <v>434</v>
      </c>
      <c r="D94" s="3" t="str">
        <f t="shared" ca="1" si="10"/>
        <v/>
      </c>
      <c r="F94" s="5" t="s">
        <v>484</v>
      </c>
      <c r="G94" s="5" t="s">
        <v>484</v>
      </c>
      <c r="H94" s="5" t="s">
        <v>484</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22</v>
      </c>
      <c r="B95" s="4" t="s">
        <v>227</v>
      </c>
      <c r="C95" s="4" t="s">
        <v>189</v>
      </c>
      <c r="D95" s="3" t="str">
        <f t="shared" ca="1" si="10"/>
        <v/>
      </c>
      <c r="E95" s="5" t="s">
        <v>1</v>
      </c>
      <c r="F95" s="5" t="s">
        <v>479</v>
      </c>
      <c r="G95" s="5" t="s">
        <v>479</v>
      </c>
      <c r="H95" s="5" t="s">
        <v>923</v>
      </c>
      <c r="L95" s="5" t="s">
        <v>1</v>
      </c>
      <c r="M95" s="5" t="s">
        <v>1</v>
      </c>
      <c r="N95" s="5" t="s">
        <v>1</v>
      </c>
      <c r="O95" s="5" t="s">
        <v>1</v>
      </c>
      <c r="Q95" s="6"/>
      <c r="R95" s="6" t="s">
        <v>269</v>
      </c>
      <c r="S95" s="6" t="s">
        <v>772</v>
      </c>
      <c r="V95" s="5" t="s">
        <v>550</v>
      </c>
      <c r="X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 ca="1">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 ca="1">IF(OR(L95="",VLOOKUP(L$1,Services!$A$1:$B$22,2,0)="Exclude"),"",IF($D95=1,IF(OR(price_limit="",price_limit="No Limit"),IF(L95="Yes",1,2),IF(SUMIFS(WhatIf!$G:$G,WhatIf!$A:$A,L$1,WhatIf!$B:$B,L95)&lt;=price_limit,IF(L95="Yes",1,2),"")),""))</f>
        <v/>
      </c>
      <c r="BB95" s="67" t="str">
        <f ca="1">IF(OR(M95="",VLOOKUP(M$1,Services!$A$1:$B$22,2,0)="Exclude"),"",IF($D95=1,IF(OR(price_limit="",price_limit="No Limit"),IF(M95="Yes",1,2),IF(SUMIFS(WhatIf!$G:$G,WhatIf!$A:$A,M$1,WhatIf!$B:$B,M95)&lt;=price_limit,IF(M95="Yes",1,2),"")),""))</f>
        <v/>
      </c>
      <c r="BC95" s="67" t="str">
        <f ca="1">IF(OR(N95="",VLOOKUP(N$1,Services!$A$1:$B$22,2,0)="Exclude"),"",IF($D95=1,IF(OR(price_limit="",price_limit="No Limit"),IF(N95="Yes",1,2),IF(SUMIFS(WhatIf!$G:$G,WhatIf!$A:$A,N$1,WhatIf!$B:$B,N95)&lt;=price_limit,IF(N95="Yes",1,2),"")),""))</f>
        <v/>
      </c>
      <c r="BD95" s="67" t="str">
        <f ca="1">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 ca="1">IF(OR(R95="",VLOOKUP(R$1,Services!$A$1:$B$22,2,0)="Exclude"),"",IF($D95=1,IF(OR(price_limit="",price_limit="No Limit"),IF(R95="Yes",1,2),IF(SUMIFS(WhatIf!$G:$G,WhatIf!$A:$A,R$1,WhatIf!$B:$B,R95)&lt;=price_limit,IF(R95="Yes",1,2),"")),""))</f>
        <v/>
      </c>
      <c r="BH95" s="67" t="str">
        <f ca="1">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 ca="1">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 ca="1">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782</v>
      </c>
      <c r="B96" s="4" t="s">
        <v>783</v>
      </c>
      <c r="C96" s="4" t="s">
        <v>269</v>
      </c>
      <c r="D96" s="3" t="str">
        <f t="shared" ca="1" si="10"/>
        <v/>
      </c>
      <c r="Q96" s="5" t="s">
        <v>1</v>
      </c>
      <c r="T96" s="5" t="s">
        <v>234</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 ca="1">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518</v>
      </c>
      <c r="B97" s="4" t="s">
        <v>366</v>
      </c>
      <c r="C97" s="4" t="s">
        <v>269</v>
      </c>
      <c r="D97" s="3" t="str">
        <f t="shared" ca="1" si="10"/>
        <v/>
      </c>
      <c r="I97" s="6"/>
      <c r="J97" s="6"/>
      <c r="Q97" s="6" t="s">
        <v>1</v>
      </c>
      <c r="R97" s="6" t="s">
        <v>1</v>
      </c>
      <c r="S97" s="6"/>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 ca="1">IF(OR(Q97="",VLOOKUP(Q$1,Services!$A$1:$B$22,2,0)="Exclude"),"",IF($D97=1,IF(OR(price_limit="",price_limit="No Limit"),IF(Q97="Yes",1,2),IF(SUMIFS(WhatIf!$G:$G,WhatIf!$A:$A,Q$1,WhatIf!$B:$B,Q97)&lt;=price_limit,IF(Q97="Yes",1,2),"")),""))</f>
        <v/>
      </c>
      <c r="BG97" s="67" t="str">
        <f ca="1">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93</v>
      </c>
      <c r="C98" s="4" t="s">
        <v>205</v>
      </c>
      <c r="D98" s="3" t="str">
        <f t="shared" ca="1" si="10"/>
        <v/>
      </c>
      <c r="K98" s="5" t="s">
        <v>1</v>
      </c>
      <c r="L98" s="5" t="s">
        <v>1</v>
      </c>
      <c r="M98" s="5" t="s">
        <v>1</v>
      </c>
      <c r="N98" s="5" t="s">
        <v>1</v>
      </c>
      <c r="O98" s="5" t="s">
        <v>1</v>
      </c>
      <c r="P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 ca="1">IF(OR(K98="",VLOOKUP(K$1,Services!$A$1:$B$22,2,0)="Exclude"),"",IF($D98=1,IF(OR(price_limit="",price_limit="No Limit"),IF(K98="Yes",1,2),IF(SUMIFS(WhatIf!$G:$G,WhatIf!$A:$A,K$1,WhatIf!$B:$B,K98)&lt;=price_limit,IF(K98="Yes",1,2),"")),""))</f>
        <v/>
      </c>
      <c r="BA98" s="67" t="str">
        <f ca="1">IF(OR(L98="",VLOOKUP(L$1,Services!$A$1:$B$22,2,0)="Exclude"),"",IF($D98=1,IF(OR(price_limit="",price_limit="No Limit"),IF(L98="Yes",1,2),IF(SUMIFS(WhatIf!$G:$G,WhatIf!$A:$A,L$1,WhatIf!$B:$B,L98)&lt;=price_limit,IF(L98="Yes",1,2),"")),""))</f>
        <v/>
      </c>
      <c r="BB98" s="67" t="str">
        <f ca="1">IF(OR(M98="",VLOOKUP(M$1,Services!$A$1:$B$22,2,0)="Exclude"),"",IF($D98=1,IF(OR(price_limit="",price_limit="No Limit"),IF(M98="Yes",1,2),IF(SUMIFS(WhatIf!$G:$G,WhatIf!$A:$A,M$1,WhatIf!$B:$B,M98)&lt;=price_limit,IF(M98="Yes",1,2),"")),""))</f>
        <v/>
      </c>
      <c r="BC98" s="67" t="str">
        <f ca="1">IF(OR(N98="",VLOOKUP(N$1,Services!$A$1:$B$22,2,0)="Exclude"),"",IF($D98=1,IF(OR(price_limit="",price_limit="No Limit"),IF(N98="Yes",1,2),IF(SUMIFS(WhatIf!$G:$G,WhatIf!$A:$A,N$1,WhatIf!$B:$B,N98)&lt;=price_limit,IF(N98="Yes",1,2),"")),""))</f>
        <v/>
      </c>
      <c r="BD98" s="67" t="str">
        <f ca="1">IF(OR(O98="",VLOOKUP(O$1,Services!$A$1:$B$22,2,0)="Exclude"),"",IF($D98=1,IF(OR(price_limit="",price_limit="No Limit"),IF(O98="Yes",1,2),IF(SUMIFS(WhatIf!$G:$G,WhatIf!$A:$A,O$1,WhatIf!$B:$B,O98)&lt;=price_limit,IF(O98="Yes",1,2),"")),""))</f>
        <v/>
      </c>
      <c r="BE98" s="67" t="str">
        <f ca="1">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553</v>
      </c>
      <c r="C99" s="4" t="s">
        <v>205</v>
      </c>
      <c r="D99" s="3" t="str">
        <f t="shared" ca="1" si="10"/>
        <v/>
      </c>
      <c r="K99" s="5" t="s">
        <v>1</v>
      </c>
      <c r="L99" s="5" t="s">
        <v>1</v>
      </c>
      <c r="M99" s="5" t="s">
        <v>1</v>
      </c>
      <c r="N99" s="5" t="s">
        <v>1</v>
      </c>
      <c r="O99" s="5" t="s">
        <v>1</v>
      </c>
      <c r="P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 ca="1">IF(OR(O99="",VLOOKUP(O$1,Services!$A$1:$B$22,2,0)="Exclude"),"",IF($D99=1,IF(OR(price_limit="",price_limit="No Limit"),IF(O99="Yes",1,2),IF(SUMIFS(WhatIf!$G:$G,WhatIf!$A:$A,O$1,WhatIf!$B:$B,O99)&lt;=price_limit,IF(O99="Yes",1,2),"")),""))</f>
        <v/>
      </c>
      <c r="BE99" s="67" t="str">
        <f ca="1">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735</v>
      </c>
      <c r="C100" s="4" t="s">
        <v>430</v>
      </c>
      <c r="D100" s="3" t="str">
        <f t="shared" ca="1" si="10"/>
        <v/>
      </c>
      <c r="F100" s="5" t="s">
        <v>767</v>
      </c>
      <c r="G100" s="5" t="s">
        <v>767</v>
      </c>
      <c r="H100" s="5" t="s">
        <v>767</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 ca="1">IF(OR(F100="",VLOOKUP(F$1,Services!$A$1:$B$22,2,0)="Exclude"),"",IF($D100=1,IF(OR(price_limit="",price_limit="No Limit"),IF(F100="Yes",1,2),IF(SUMIFS(WhatIf!$G:$G,WhatIf!$A:$A,F$1,WhatIf!$B:$B,F100)&lt;=price_limit,IF(F100="Yes",1,2),"")),""))</f>
        <v/>
      </c>
      <c r="AV100" s="67" t="str">
        <f ca="1">IF(OR(G100="",VLOOKUP(G$1,Services!$A$1:$B$22,2,0)="Exclude"),"",IF($D100=1,IF(OR(price_limit="",price_limit="No Limit"),IF(G100="Yes",1,2),IF(SUMIFS(WhatIf!$G:$G,WhatIf!$A:$A,G$1,WhatIf!$B:$B,G100)&lt;=price_limit,IF(G100="Yes",1,2),"")),""))</f>
        <v/>
      </c>
      <c r="AW100" s="67" t="str">
        <f ca="1">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156</v>
      </c>
      <c r="B101" s="4" t="s">
        <v>485</v>
      </c>
      <c r="C101" s="4" t="s">
        <v>189</v>
      </c>
      <c r="D101" s="3" t="str">
        <f t="shared" ca="1" si="10"/>
        <v/>
      </c>
      <c r="F101" s="5" t="s">
        <v>485</v>
      </c>
      <c r="G101" s="5" t="s">
        <v>485</v>
      </c>
      <c r="H101" s="5" t="s">
        <v>485</v>
      </c>
      <c r="I101" s="6"/>
      <c r="J101" s="6"/>
      <c r="Q101" s="13" t="s">
        <v>485</v>
      </c>
      <c r="R101" s="6"/>
      <c r="S101" s="6"/>
      <c r="U101" s="5" t="s">
        <v>1</v>
      </c>
      <c r="V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 ca="1">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 ca="1">IF(OR(U101="",VLOOKUP(U$1,Services!$A$1:$B$22,2,0)="Exclude"),"",IF($D101=1,IF(OR(price_limit="",price_limit="No Limit"),IF(U101="Yes",1,2),IF(SUMIFS(WhatIf!$G:$G,WhatIf!$A:$A,U$1,WhatIf!$B:$B,U101)&lt;=price_limit,IF(U101="Yes",1,2),"")),""))</f>
        <v/>
      </c>
      <c r="BK101" s="67" t="str">
        <f ca="1">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23</v>
      </c>
      <c r="B102" s="4" t="s">
        <v>272</v>
      </c>
      <c r="C102" s="4" t="s">
        <v>424</v>
      </c>
      <c r="D102" s="3" t="str">
        <f t="shared" ca="1" si="10"/>
        <v/>
      </c>
      <c r="I102" s="5" t="s">
        <v>1</v>
      </c>
      <c r="J102" s="5" t="s">
        <v>1</v>
      </c>
      <c r="K102" s="5" t="s">
        <v>1</v>
      </c>
      <c r="L102" s="5" t="s">
        <v>1</v>
      </c>
      <c r="M102" s="5" t="s">
        <v>1</v>
      </c>
      <c r="N102" s="5" t="s">
        <v>1</v>
      </c>
      <c r="O102" s="5" t="s">
        <v>1</v>
      </c>
      <c r="Q102" s="6" t="s">
        <v>1</v>
      </c>
      <c r="R102" s="6" t="s">
        <v>1</v>
      </c>
      <c r="S102" s="6"/>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IF(OR(H102="",VLOOKUP(H$1,Services!$A$1:$B$22,2,0)="Exclude"),"",IF($D102=1,IF(OR(price_limit="",price_limit="No Limit"),IF(H102="Yes",1,2),IF(SUMIFS(WhatIf!$G:$G,WhatIf!$A:$A,H$1,WhatIf!$B:$B,H102)&lt;=price_limit,IF(H102="Yes",1,2),"")),""))</f>
        <v/>
      </c>
      <c r="AX102" s="67" t="str">
        <f ca="1">IF(OR(I102="",VLOOKUP(I$1,Services!$A$1:$B$22,2,0)="Exclude"),"",IF($D102=1,IF(OR(price_limit="",price_limit="No Limit"),IF(I102="Yes",1,2),IF(SUMIFS(WhatIf!$G:$G,WhatIf!$A:$A,I$1,WhatIf!$B:$B,I102)&lt;=price_limit,IF(I102="Yes",1,2),"")),""))</f>
        <v/>
      </c>
      <c r="AY102" s="67" t="str">
        <f ca="1">IF(OR(J102="",VLOOKUP(J$1,Services!$A$1:$B$22,2,0)="Exclude"),"",IF($D102=1,IF(OR(price_limit="",price_limit="No Limit"),IF(J102="Yes",1,2),IF(SUMIFS(WhatIf!$G:$G,WhatIf!$A:$A,J$1,WhatIf!$B:$B,J102)&lt;=price_limit,IF(J102="Yes",1,2),"")),""))</f>
        <v/>
      </c>
      <c r="AZ102" s="67" t="str">
        <f ca="1">IF(OR(K102="",VLOOKUP(K$1,Services!$A$1:$B$22,2,0)="Exclude"),"",IF($D102=1,IF(OR(price_limit="",price_limit="No Limit"),IF(K102="Yes",1,2),IF(SUMIFS(WhatIf!$G:$G,WhatIf!$A:$A,K$1,WhatIf!$B:$B,K102)&lt;=price_limit,IF(K102="Yes",1,2),"")),""))</f>
        <v/>
      </c>
      <c r="BA102" s="67" t="str">
        <f ca="1">IF(OR(L102="",VLOOKUP(L$1,Services!$A$1:$B$22,2,0)="Exclude"),"",IF($D102=1,IF(OR(price_limit="",price_limit="No Limit"),IF(L102="Yes",1,2),IF(SUMIFS(WhatIf!$G:$G,WhatIf!$A:$A,L$1,WhatIf!$B:$B,L102)&lt;=price_limit,IF(L102="Yes",1,2),"")),""))</f>
        <v/>
      </c>
      <c r="BB102" s="67" t="str">
        <f ca="1">IF(OR(M102="",VLOOKUP(M$1,Services!$A$1:$B$22,2,0)="Exclude"),"",IF($D102=1,IF(OR(price_limit="",price_limit="No Limit"),IF(M102="Yes",1,2),IF(SUMIFS(WhatIf!$G:$G,WhatIf!$A:$A,M$1,WhatIf!$B:$B,M102)&lt;=price_limit,IF(M102="Yes",1,2),"")),""))</f>
        <v/>
      </c>
      <c r="BC102" s="67" t="str">
        <f ca="1">IF(OR(N102="",VLOOKUP(N$1,Services!$A$1:$B$22,2,0)="Exclude"),"",IF($D102=1,IF(OR(price_limit="",price_limit="No Limit"),IF(N102="Yes",1,2),IF(SUMIFS(WhatIf!$G:$G,WhatIf!$A:$A,N$1,WhatIf!$B:$B,N102)&lt;=price_limit,IF(N102="Yes",1,2),"")),""))</f>
        <v/>
      </c>
      <c r="BD102" s="67" t="str">
        <f ca="1">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 ca="1">IF(OR(Q102="",VLOOKUP(Q$1,Services!$A$1:$B$22,2,0)="Exclude"),"",IF($D102=1,IF(OR(price_limit="",price_limit="No Limit"),IF(Q102="Yes",1,2),IF(SUMIFS(WhatIf!$G:$G,WhatIf!$A:$A,Q$1,WhatIf!$B:$B,Q102)&lt;=price_limit,IF(Q102="Yes",1,2),"")),""))</f>
        <v/>
      </c>
      <c r="BG102" s="67" t="str">
        <f ca="1">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244</v>
      </c>
      <c r="B103" s="4" t="s">
        <v>227</v>
      </c>
      <c r="C103" s="4" t="s">
        <v>197</v>
      </c>
      <c r="D103" s="3" t="str">
        <f t="shared" ca="1" si="10"/>
        <v/>
      </c>
      <c r="I103" s="5" t="s">
        <v>271</v>
      </c>
      <c r="J103" s="5" t="s">
        <v>271</v>
      </c>
      <c r="K103" s="5" t="s">
        <v>271</v>
      </c>
      <c r="L103" s="5" t="s">
        <v>271</v>
      </c>
      <c r="M103" s="5" t="s">
        <v>271</v>
      </c>
      <c r="N103" s="5" t="s">
        <v>271</v>
      </c>
      <c r="O103" s="5" t="s">
        <v>271</v>
      </c>
      <c r="P103" s="5" t="s">
        <v>1</v>
      </c>
      <c r="S103" s="5" t="s">
        <v>887</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 ca="1">IF(OR(O103="",VLOOKUP(O$1,Services!$A$1:$B$22,2,0)="Exclude"),"",IF($D103=1,IF(OR(price_limit="",price_limit="No Limit"),IF(O103="Yes",1,2),IF(SUMIFS(WhatIf!$G:$G,WhatIf!$A:$A,O$1,WhatIf!$B:$B,O103)&lt;=price_limit,IF(O103="Yes",1,2),"")),""))</f>
        <v/>
      </c>
      <c r="BE103" s="67" t="str">
        <f ca="1">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IF(OR(R103="",VLOOKUP(R$1,Services!$A$1:$B$22,2,0)="Exclude"),"",IF($D103=1,IF(OR(price_limit="",price_limit="No Limit"),IF(R103="Yes",1,2),IF(SUMIFS(WhatIf!$G:$G,WhatIf!$A:$A,R$1,WhatIf!$B:$B,R103)&lt;=price_limit,IF(R103="Yes",1,2),"")),""))</f>
        <v/>
      </c>
      <c r="BH103" s="67" t="str">
        <f ca="1">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3">
      <c r="A104" s="19" t="s">
        <v>894</v>
      </c>
      <c r="C104" s="4" t="s">
        <v>197</v>
      </c>
      <c r="D104" s="3" t="str">
        <f t="shared" ca="1" si="10"/>
        <v/>
      </c>
      <c r="S104" s="5" t="s">
        <v>887</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IF(OR(I104="",VLOOKUP(I$1,Services!$A$1:$B$22,2,0)="Exclude"),"",IF($D104=1,IF(OR(price_limit="",price_limit="No Limit"),IF(I104="Yes",1,2),IF(SUMIFS(WhatIf!$G:$G,WhatIf!$A:$A,I$1,WhatIf!$B:$B,I104)&lt;=price_limit,IF(I104="Yes",1,2),"")),""))</f>
        <v/>
      </c>
      <c r="AY104" s="67" t="str">
        <f>IF(OR(J104="",VLOOKUP(J$1,Services!$A$1:$B$22,2,0)="Exclude"),"",IF($D104=1,IF(OR(price_limit="",price_limit="No Limit"),IF(J104="Yes",1,2),IF(SUMIFS(WhatIf!$G:$G,WhatIf!$A:$A,J$1,WhatIf!$B:$B,J104)&lt;=price_limit,IF(J104="Yes",1,2),"")),""))</f>
        <v/>
      </c>
      <c r="AZ104" s="67" t="str">
        <f>IF(OR(K104="",VLOOKUP(K$1,Services!$A$1:$B$22,2,0)="Exclude"),"",IF($D104=1,IF(OR(price_limit="",price_limit="No Limit"),IF(K104="Yes",1,2),IF(SUMIFS(WhatIf!$G:$G,WhatIf!$A:$A,K$1,WhatIf!$B:$B,K104)&lt;=price_limit,IF(K104="Yes",1,2),"")),""))</f>
        <v/>
      </c>
      <c r="BA104" s="67" t="str">
        <f>IF(OR(L104="",VLOOKUP(L$1,Services!$A$1:$B$22,2,0)="Exclude"),"",IF($D104=1,IF(OR(price_limit="",price_limit="No Limit"),IF(L104="Yes",1,2),IF(SUMIFS(WhatIf!$G:$G,WhatIf!$A:$A,L$1,WhatIf!$B:$B,L104)&lt;=price_limit,IF(L104="Yes",1,2),"")),""))</f>
        <v/>
      </c>
      <c r="BB104" s="67" t="str">
        <f>IF(OR(M104="",VLOOKUP(M$1,Services!$A$1:$B$22,2,0)="Exclude"),"",IF($D104=1,IF(OR(price_limit="",price_limit="No Limit"),IF(M104="Yes",1,2),IF(SUMIFS(WhatIf!$G:$G,WhatIf!$A:$A,M$1,WhatIf!$B:$B,M104)&lt;=price_limit,IF(M104="Yes",1,2),"")),""))</f>
        <v/>
      </c>
      <c r="BC104" s="67" t="str">
        <f>IF(OR(N104="",VLOOKUP(N$1,Services!$A$1:$B$22,2,0)="Exclude"),"",IF($D104=1,IF(OR(price_limit="",price_limit="No Limit"),IF(N104="Yes",1,2),IF(SUMIFS(WhatIf!$G:$G,WhatIf!$A:$A,N$1,WhatIf!$B:$B,N104)&lt;=price_limit,IF(N104="Yes",1,2),"")),""))</f>
        <v/>
      </c>
      <c r="BD104" s="67" t="str">
        <f>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IF(OR(R104="",VLOOKUP(R$1,Services!$A$1:$B$22,2,0)="Exclude"),"",IF($D104=1,IF(OR(price_limit="",price_limit="No Limit"),IF(R104="Yes",1,2),IF(SUMIFS(WhatIf!$G:$G,WhatIf!$A:$A,R$1,WhatIf!$B:$B,R104)&lt;=price_limit,IF(R104="Yes",1,2),"")),""))</f>
        <v/>
      </c>
      <c r="BH104" s="67" t="str">
        <f ca="1">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3">
      <c r="A105" s="19" t="s">
        <v>245</v>
      </c>
      <c r="B105" s="4" t="s">
        <v>227</v>
      </c>
      <c r="C105" s="4" t="s">
        <v>197</v>
      </c>
      <c r="D105" s="3" t="str">
        <f t="shared" ca="1" si="10"/>
        <v/>
      </c>
      <c r="I105" s="5" t="s">
        <v>271</v>
      </c>
      <c r="J105" s="5" t="s">
        <v>271</v>
      </c>
      <c r="K105" s="5" t="s">
        <v>271</v>
      </c>
      <c r="L105" s="5" t="s">
        <v>271</v>
      </c>
      <c r="M105" s="5" t="s">
        <v>271</v>
      </c>
      <c r="N105" s="5" t="s">
        <v>271</v>
      </c>
      <c r="O105" s="5" t="s">
        <v>271</v>
      </c>
      <c r="P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 ca="1">IF(OR(I105="",VLOOKUP(I$1,Services!$A$1:$B$22,2,0)="Exclude"),"",IF($D105=1,IF(OR(price_limit="",price_limit="No Limit"),IF(I105="Yes",1,2),IF(SUMIFS(WhatIf!$G:$G,WhatIf!$A:$A,I$1,WhatIf!$B:$B,I105)&lt;=price_limit,IF(I105="Yes",1,2),"")),""))</f>
        <v/>
      </c>
      <c r="AY105" s="67" t="str">
        <f ca="1">IF(OR(J105="",VLOOKUP(J$1,Services!$A$1:$B$22,2,0)="Exclude"),"",IF($D105=1,IF(OR(price_limit="",price_limit="No Limit"),IF(J105="Yes",1,2),IF(SUMIFS(WhatIf!$G:$G,WhatIf!$A:$A,J$1,WhatIf!$B:$B,J105)&lt;=price_limit,IF(J105="Yes",1,2),"")),""))</f>
        <v/>
      </c>
      <c r="AZ105" s="67" t="str">
        <f ca="1">IF(OR(K105="",VLOOKUP(K$1,Services!$A$1:$B$22,2,0)="Exclude"),"",IF($D105=1,IF(OR(price_limit="",price_limit="No Limit"),IF(K105="Yes",1,2),IF(SUMIFS(WhatIf!$G:$G,WhatIf!$A:$A,K$1,WhatIf!$B:$B,K105)&lt;=price_limit,IF(K105="Yes",1,2),"")),""))</f>
        <v/>
      </c>
      <c r="BA105" s="67" t="str">
        <f ca="1">IF(OR(L105="",VLOOKUP(L$1,Services!$A$1:$B$22,2,0)="Exclude"),"",IF($D105=1,IF(OR(price_limit="",price_limit="No Limit"),IF(L105="Yes",1,2),IF(SUMIFS(WhatIf!$G:$G,WhatIf!$A:$A,L$1,WhatIf!$B:$B,L105)&lt;=price_limit,IF(L105="Yes",1,2),"")),""))</f>
        <v/>
      </c>
      <c r="BB105" s="67" t="str">
        <f ca="1">IF(OR(M105="",VLOOKUP(M$1,Services!$A$1:$B$22,2,0)="Exclude"),"",IF($D105=1,IF(OR(price_limit="",price_limit="No Limit"),IF(M105="Yes",1,2),IF(SUMIFS(WhatIf!$G:$G,WhatIf!$A:$A,M$1,WhatIf!$B:$B,M105)&lt;=price_limit,IF(M105="Yes",1,2),"")),""))</f>
        <v/>
      </c>
      <c r="BC105" s="67" t="str">
        <f ca="1">IF(OR(N105="",VLOOKUP(N$1,Services!$A$1:$B$22,2,0)="Exclude"),"",IF($D105=1,IF(OR(price_limit="",price_limit="No Limit"),IF(N105="Yes",1,2),IF(SUMIFS(WhatIf!$G:$G,WhatIf!$A:$A,N$1,WhatIf!$B:$B,N105)&lt;=price_limit,IF(N105="Yes",1,2),"")),""))</f>
        <v/>
      </c>
      <c r="BD105" s="67" t="str">
        <f ca="1">IF(OR(O105="",VLOOKUP(O$1,Services!$A$1:$B$22,2,0)="Exclude"),"",IF($D105=1,IF(OR(price_limit="",price_limit="No Limit"),IF(O105="Yes",1,2),IF(SUMIFS(WhatIf!$G:$G,WhatIf!$A:$A,O$1,WhatIf!$B:$B,O105)&lt;=price_limit,IF(O105="Yes",1,2),"")),""))</f>
        <v/>
      </c>
      <c r="BE105" s="67" t="str">
        <f ca="1">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24</v>
      </c>
      <c r="B106" s="4" t="s">
        <v>227</v>
      </c>
      <c r="C106" s="4" t="s">
        <v>189</v>
      </c>
      <c r="D106" s="3" t="str">
        <f t="shared" ca="1" si="10"/>
        <v/>
      </c>
      <c r="E106" s="5" t="s">
        <v>1</v>
      </c>
      <c r="F106" s="5" t="s">
        <v>481</v>
      </c>
      <c r="G106" s="5" t="s">
        <v>481</v>
      </c>
      <c r="H106" s="5" t="s">
        <v>919</v>
      </c>
      <c r="I106" s="6"/>
      <c r="J106" s="6"/>
      <c r="M106" s="5" t="s">
        <v>1</v>
      </c>
      <c r="N106" s="5" t="s">
        <v>1</v>
      </c>
      <c r="O106" s="5" t="s">
        <v>1</v>
      </c>
      <c r="Q106" s="6"/>
      <c r="R106" s="6" t="s">
        <v>269</v>
      </c>
      <c r="S106" s="6" t="s">
        <v>772</v>
      </c>
      <c r="V106" s="5" t="s">
        <v>550</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 ca="1">IF(OR(E106="",VLOOKUP(E$1,Services!$A$1:$B$22,2,0)="Exclude"),"",IF($D106=1,IF(OR(price_limit="",price_limit="No Limit"),IF(E106="Yes",1,2),IF(SUMIFS(WhatIf!$G:$G,WhatIf!$A:$A,E$1,WhatIf!$B:$B,E106)&lt;=price_limit,IF(E106="Yes",1,2),"")),""))</f>
        <v/>
      </c>
      <c r="AU106" s="67" t="str">
        <f ca="1">IF(OR(F106="",VLOOKUP(F$1,Services!$A$1:$B$22,2,0)="Exclude"),"",IF($D106=1,IF(OR(price_limit="",price_limit="No Limit"),IF(F106="Yes",1,2),IF(SUMIFS(WhatIf!$G:$G,WhatIf!$A:$A,F$1,WhatIf!$B:$B,F106)&lt;=price_limit,IF(F106="Yes",1,2),"")),""))</f>
        <v/>
      </c>
      <c r="AV106" s="67" t="str">
        <f ca="1">IF(OR(G106="",VLOOKUP(G$1,Services!$A$1:$B$22,2,0)="Exclude"),"",IF($D106=1,IF(OR(price_limit="",price_limit="No Limit"),IF(G106="Yes",1,2),IF(SUMIFS(WhatIf!$G:$G,WhatIf!$A:$A,G$1,WhatIf!$B:$B,G106)&lt;=price_limit,IF(G106="Yes",1,2),"")),""))</f>
        <v/>
      </c>
      <c r="AW106" s="67" t="str">
        <f ca="1">IF(OR(H106="",VLOOKUP(H$1,Services!$A$1:$B$22,2,0)="Exclude"),"",IF($D106=1,IF(OR(price_limit="",price_limit="No Limit"),IF(H106="Yes",1,2),IF(SUMIFS(WhatIf!$G:$G,WhatIf!$A:$A,H$1,WhatIf!$B:$B,H106)&lt;=price_limit,IF(H106="Yes",1,2),"")),""))</f>
        <v/>
      </c>
      <c r="AX106" s="67" t="str">
        <f>IF(OR(I106="",VLOOKUP(I$1,Services!$A$1:$B$22,2,0)="Exclude"),"",IF($D106=1,IF(OR(price_limit="",price_limit="No Limit"),IF(I106="Yes",1,2),IF(SUMIFS(WhatIf!$G:$G,WhatIf!$A:$A,I$1,WhatIf!$B:$B,I106)&lt;=price_limit,IF(I106="Yes",1,2),"")),""))</f>
        <v/>
      </c>
      <c r="AY106" s="67" t="str">
        <f>IF(OR(J106="",VLOOKUP(J$1,Services!$A$1:$B$22,2,0)="Exclude"),"",IF($D106=1,IF(OR(price_limit="",price_limit="No Limit"),IF(J106="Yes",1,2),IF(SUMIFS(WhatIf!$G:$G,WhatIf!$A:$A,J$1,WhatIf!$B:$B,J106)&lt;=price_limit,IF(J106="Yes",1,2),"")),""))</f>
        <v/>
      </c>
      <c r="AZ106" s="67" t="str">
        <f>IF(OR(K106="",VLOOKUP(K$1,Services!$A$1:$B$22,2,0)="Exclude"),"",IF($D106=1,IF(OR(price_limit="",price_limit="No Limit"),IF(K106="Yes",1,2),IF(SUMIFS(WhatIf!$G:$G,WhatIf!$A:$A,K$1,WhatIf!$B:$B,K106)&lt;=price_limit,IF(K106="Yes",1,2),"")),""))</f>
        <v/>
      </c>
      <c r="BA106" s="67" t="str">
        <f>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 ca="1">IF(OR(R106="",VLOOKUP(R$1,Services!$A$1:$B$22,2,0)="Exclude"),"",IF($D106=1,IF(OR(price_limit="",price_limit="No Limit"),IF(R106="Yes",1,2),IF(SUMIFS(WhatIf!$G:$G,WhatIf!$A:$A,R$1,WhatIf!$B:$B,R106)&lt;=price_limit,IF(R106="Yes",1,2),"")),""))</f>
        <v/>
      </c>
      <c r="BH106" s="67" t="str">
        <f ca="1">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 ca="1">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 ca="1">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25</v>
      </c>
      <c r="B107" s="4" t="s">
        <v>273</v>
      </c>
      <c r="C107" s="4" t="s">
        <v>269</v>
      </c>
      <c r="D107" s="3" t="str">
        <f t="shared" ca="1" si="10"/>
        <v/>
      </c>
      <c r="E107" s="5" t="s">
        <v>1</v>
      </c>
      <c r="G107" s="5" t="s">
        <v>1</v>
      </c>
      <c r="H107" s="5" t="s">
        <v>1</v>
      </c>
      <c r="K107" s="5" t="s">
        <v>1</v>
      </c>
      <c r="L107" s="5" t="s">
        <v>1</v>
      </c>
      <c r="M107" s="5" t="s">
        <v>1</v>
      </c>
      <c r="N107" s="5" t="s">
        <v>1</v>
      </c>
      <c r="O107" s="5" t="s">
        <v>1</v>
      </c>
      <c r="P107" s="5" t="s">
        <v>1</v>
      </c>
      <c r="Q107" s="6" t="s">
        <v>1</v>
      </c>
      <c r="R107" s="6" t="s">
        <v>1</v>
      </c>
      <c r="S107" s="6" t="s">
        <v>1</v>
      </c>
      <c r="V107" s="5" t="s">
        <v>1</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 ca="1">IF(OR(E107="",VLOOKUP(E$1,Services!$A$1:$B$22,2,0)="Exclude"),"",IF($D107=1,IF(OR(price_limit="",price_limit="No Limit"),IF(E107="Yes",1,2),IF(SUMIFS(WhatIf!$G:$G,WhatIf!$A:$A,E$1,WhatIf!$B:$B,E107)&lt;=price_limit,IF(E107="Yes",1,2),"")),""))</f>
        <v/>
      </c>
      <c r="AU107" s="67" t="str">
        <f>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 ca="1">IF(OR(P107="",VLOOKUP(P$1,Services!$A$1:$B$22,2,0)="Exclude"),"",IF($D107=1,IF(OR(price_limit="",price_limit="No Limit"),IF(P107="Yes",1,2),IF(SUMIFS(WhatIf!$G:$G,WhatIf!$A:$A,P$1,WhatIf!$B:$B,P107)&lt;=price_limit,IF(P107="Yes",1,2),"")),""))</f>
        <v/>
      </c>
      <c r="BF107" s="67" t="str">
        <f ca="1">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 ca="1">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4">
      <c r="A108" s="19" t="s">
        <v>309</v>
      </c>
      <c r="B108" s="4" t="s">
        <v>852</v>
      </c>
      <c r="C108" s="4" t="s">
        <v>197</v>
      </c>
      <c r="D108" s="3" t="str">
        <f t="shared" ca="1" si="10"/>
        <v/>
      </c>
      <c r="F108" s="5" t="s">
        <v>761</v>
      </c>
      <c r="G108" s="5" t="s">
        <v>761</v>
      </c>
      <c r="H108" s="5" t="s">
        <v>761</v>
      </c>
      <c r="I108" s="5" t="s">
        <v>271</v>
      </c>
      <c r="J108" s="5" t="s">
        <v>271</v>
      </c>
      <c r="K108" s="5" t="s">
        <v>271</v>
      </c>
      <c r="L108" s="5" t="s">
        <v>271</v>
      </c>
      <c r="M108" s="5" t="s">
        <v>271</v>
      </c>
      <c r="N108" s="5" t="s">
        <v>271</v>
      </c>
      <c r="O108" s="5" t="s">
        <v>271</v>
      </c>
      <c r="P108" s="5" t="s">
        <v>1</v>
      </c>
      <c r="R108" s="187" t="s">
        <v>271</v>
      </c>
      <c r="S108" s="5" t="s">
        <v>949</v>
      </c>
      <c r="W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IF(OR(E108="",VLOOKUP(E$1,Services!$A$1:$B$22,2,0)="Exclude"),"",IF($D108=1,IF(OR(price_limit="",price_limit="No Limit"),IF(E108="Yes",1,2),IF(SUMIFS(WhatIf!$G:$G,WhatIf!$A:$A,E$1,WhatIf!$B:$B,E108)&lt;=price_limit,IF(E108="Yes",1,2),"")),""))</f>
        <v/>
      </c>
      <c r="AU108" s="67" t="str">
        <f ca="1">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 ca="1">IF(OR(I108="",VLOOKUP(I$1,Services!$A$1:$B$22,2,0)="Exclude"),"",IF($D108=1,IF(OR(price_limit="",price_limit="No Limit"),IF(I108="Yes",1,2),IF(SUMIFS(WhatIf!$G:$G,WhatIf!$A:$A,I$1,WhatIf!$B:$B,I108)&lt;=price_limit,IF(I108="Yes",1,2),"")),""))</f>
        <v/>
      </c>
      <c r="AY108" s="67" t="str">
        <f ca="1">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IF(OR(V108="",VLOOKUP(V$1,Services!$A$1:$B$22,2,0)="Exclude"),"",IF($D108=1,IF(OR(price_limit="",price_limit="No Limit"),IF(V108="Yes",1,2),IF(SUMIFS(WhatIf!$G:$G,WhatIf!$A:$A,V$1,WhatIf!$B:$B,V108)&lt;=price_limit,IF(V108="Yes",1,2),"")),""))</f>
        <v/>
      </c>
      <c r="BL108" s="67" t="str">
        <f ca="1">IF(OR(W108="",VLOOKUP(W$1,Services!$A$1:$B$22,2,0)="Exclude"),"",IF($D108=1,IF(OR(price_limit="",price_limit="No Limit"),IF(W108="Yes",1,2),IF(SUMIFS(WhatIf!$G:$G,WhatIf!$A:$A,W$1,WhatIf!$B:$B,W108)&lt;=price_limit,IF(W108="Yes",1,2),"")),""))</f>
        <v/>
      </c>
      <c r="BM108" s="67" t="str">
        <f>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193</v>
      </c>
      <c r="B109" s="4" t="s">
        <v>310</v>
      </c>
      <c r="C109" s="4" t="s">
        <v>197</v>
      </c>
      <c r="D109" s="3" t="str">
        <f t="shared" ca="1" si="10"/>
        <v/>
      </c>
      <c r="F109" s="5" t="s">
        <v>761</v>
      </c>
      <c r="G109" s="5" t="s">
        <v>761</v>
      </c>
      <c r="H109" s="5" t="s">
        <v>761</v>
      </c>
      <c r="I109" s="5" t="s">
        <v>271</v>
      </c>
      <c r="J109" s="5" t="s">
        <v>271</v>
      </c>
      <c r="K109" s="5" t="s">
        <v>271</v>
      </c>
      <c r="L109" s="5" t="s">
        <v>271</v>
      </c>
      <c r="M109" s="5" t="s">
        <v>271</v>
      </c>
      <c r="N109" s="5" t="s">
        <v>271</v>
      </c>
      <c r="O109" s="5" t="s">
        <v>271</v>
      </c>
      <c r="P109" s="5" t="s">
        <v>1</v>
      </c>
      <c r="R109" s="9" t="s">
        <v>271</v>
      </c>
      <c r="S109" s="5" t="s">
        <v>949</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 ca="1">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x14ac:dyDescent="0.3">
      <c r="A110" s="19" t="s">
        <v>26</v>
      </c>
      <c r="B110" s="4" t="s">
        <v>246</v>
      </c>
      <c r="C110" s="4" t="s">
        <v>423</v>
      </c>
      <c r="D110" s="3" t="str">
        <f t="shared" ca="1" si="10"/>
        <v/>
      </c>
      <c r="E110" s="5" t="s">
        <v>1</v>
      </c>
      <c r="I110" s="6"/>
      <c r="J110" s="6"/>
      <c r="M110" s="5" t="s">
        <v>1</v>
      </c>
      <c r="N110" s="5" t="s">
        <v>1</v>
      </c>
      <c r="Q110" s="6"/>
      <c r="R110" s="6" t="s">
        <v>269</v>
      </c>
      <c r="S110" s="6" t="s">
        <v>772</v>
      </c>
      <c r="V110" s="5" t="s">
        <v>550</v>
      </c>
      <c r="X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 ca="1">IF(OR(E110="",VLOOKUP(E$1,Services!$A$1:$B$22,2,0)="Exclude"),"",IF($D110=1,IF(OR(price_limit="",price_limit="No Limit"),IF(E110="Yes",1,2),IF(SUMIFS(WhatIf!$G:$G,WhatIf!$A:$A,E$1,WhatIf!$B:$B,E110)&lt;=price_limit,IF(E110="Yes",1,2),"")),""))</f>
        <v/>
      </c>
      <c r="AU110" s="67" t="str">
        <f>IF(OR(F110="",VLOOKUP(F$1,Services!$A$1:$B$22,2,0)="Exclude"),"",IF($D110=1,IF(OR(price_limit="",price_limit="No Limit"),IF(F110="Yes",1,2),IF(SUMIFS(WhatIf!$G:$G,WhatIf!$A:$A,F$1,WhatIf!$B:$B,F110)&lt;=price_limit,IF(F110="Yes",1,2),"")),""))</f>
        <v/>
      </c>
      <c r="AV110" s="67" t="str">
        <f>IF(OR(G110="",VLOOKUP(G$1,Services!$A$1:$B$22,2,0)="Exclude"),"",IF($D110=1,IF(OR(price_limit="",price_limit="No Limit"),IF(G110="Yes",1,2),IF(SUMIFS(WhatIf!$G:$G,WhatIf!$A:$A,G$1,WhatIf!$B:$B,G110)&lt;=price_limit,IF(G110="Yes",1,2),"")),""))</f>
        <v/>
      </c>
      <c r="AW110" s="67" t="str">
        <f>IF(OR(H110="",VLOOKUP(H$1,Services!$A$1:$B$22,2,0)="Exclude"),"",IF($D110=1,IF(OR(price_limit="",price_limit="No Limit"),IF(H110="Yes",1,2),IF(SUMIFS(WhatIf!$G:$G,WhatIf!$A:$A,H$1,WhatIf!$B:$B,H110)&lt;=price_limit,IF(H110="Yes",1,2),"")),""))</f>
        <v/>
      </c>
      <c r="AX110" s="67" t="str">
        <f>IF(OR(I110="",VLOOKUP(I$1,Services!$A$1:$B$22,2,0)="Exclude"),"",IF($D110=1,IF(OR(price_limit="",price_limit="No Limit"),IF(I110="Yes",1,2),IF(SUMIFS(WhatIf!$G:$G,WhatIf!$A:$A,I$1,WhatIf!$B:$B,I110)&lt;=price_limit,IF(I110="Yes",1,2),"")),""))</f>
        <v/>
      </c>
      <c r="AY110" s="67" t="str">
        <f>IF(OR(J110="",VLOOKUP(J$1,Services!$A$1:$B$22,2,0)="Exclude"),"",IF($D110=1,IF(OR(price_limit="",price_limit="No Limit"),IF(J110="Yes",1,2),IF(SUMIFS(WhatIf!$G:$G,WhatIf!$A:$A,J$1,WhatIf!$B:$B,J110)&lt;=price_limit,IF(J110="Yes",1,2),"")),""))</f>
        <v/>
      </c>
      <c r="AZ110" s="67" t="str">
        <f>IF(OR(K110="",VLOOKUP(K$1,Services!$A$1:$B$22,2,0)="Exclude"),"",IF($D110=1,IF(OR(price_limit="",price_limit="No Limit"),IF(K110="Yes",1,2),IF(SUMIFS(WhatIf!$G:$G,WhatIf!$A:$A,K$1,WhatIf!$B:$B,K110)&lt;=price_limit,IF(K110="Yes",1,2),"")),""))</f>
        <v/>
      </c>
      <c r="BA110" s="67" t="str">
        <f>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 ca="1">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IF(OR(W110="",VLOOKUP(W$1,Services!$A$1:$B$22,2,0)="Exclude"),"",IF($D110=1,IF(OR(price_limit="",price_limit="No Limit"),IF(W110="Yes",1,2),IF(SUMIFS(WhatIf!$G:$G,WhatIf!$A:$A,W$1,WhatIf!$B:$B,W110)&lt;=price_limit,IF(W110="Yes",1,2),"")),""))</f>
        <v/>
      </c>
      <c r="BM110" s="67" t="str">
        <f ca="1">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27</v>
      </c>
      <c r="B111" s="4" t="s">
        <v>293</v>
      </c>
      <c r="C111" s="4" t="s">
        <v>189</v>
      </c>
      <c r="D111" s="3" t="str">
        <f t="shared" ca="1" si="10"/>
        <v/>
      </c>
      <c r="E111" s="5" t="s">
        <v>1</v>
      </c>
      <c r="I111" s="6"/>
      <c r="J111" s="6"/>
      <c r="M111" s="5" t="s">
        <v>1</v>
      </c>
      <c r="N111" s="5" t="s">
        <v>1</v>
      </c>
      <c r="O111" s="5" t="s">
        <v>1</v>
      </c>
      <c r="Q111" s="6"/>
      <c r="R111" s="6" t="s">
        <v>269</v>
      </c>
      <c r="S111" s="6" t="s">
        <v>772</v>
      </c>
      <c r="V111" s="5" t="s">
        <v>550</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 ca="1">IF(OR(O111="",VLOOKUP(O$1,Services!$A$1:$B$22,2,0)="Exclude"),"",IF($D111=1,IF(OR(price_limit="",price_limit="No Limit"),IF(O111="Yes",1,2),IF(SUMIFS(WhatIf!$G:$G,WhatIf!$A:$A,O$1,WhatIf!$B:$B,O111)&lt;=price_limit,IF(O111="Yes",1,2),"")),""))</f>
        <v/>
      </c>
      <c r="BE111" s="67" t="str">
        <f>IF(OR(P111="",VLOOKUP(P$1,Services!$A$1:$B$22,2,0)="Exclude"),"",IF($D111=1,IF(OR(price_limit="",price_limit="No Limit"),IF(P111="Yes",1,2),IF(SUMIFS(WhatIf!$G:$G,WhatIf!$A:$A,P$1,WhatIf!$B:$B,P111)&lt;=price_limit,IF(P111="Yes",1,2),"")),""))</f>
        <v/>
      </c>
      <c r="BF111" s="67" t="str">
        <f>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 ca="1">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28</v>
      </c>
      <c r="B112" s="4" t="s">
        <v>512</v>
      </c>
      <c r="C112" s="4" t="s">
        <v>423</v>
      </c>
      <c r="D112" s="3" t="str">
        <f t="shared" ca="1" si="10"/>
        <v/>
      </c>
      <c r="F112" s="5" t="s">
        <v>1</v>
      </c>
      <c r="H112" s="5" t="s">
        <v>1</v>
      </c>
      <c r="I112" s="5" t="s">
        <v>1</v>
      </c>
      <c r="J112" s="5" t="s">
        <v>1</v>
      </c>
      <c r="K112" s="5" t="s">
        <v>1</v>
      </c>
      <c r="L112" s="5" t="s">
        <v>1</v>
      </c>
      <c r="M112" s="5" t="s">
        <v>1</v>
      </c>
      <c r="N112" s="5" t="s">
        <v>1</v>
      </c>
      <c r="O112" s="5" t="s">
        <v>1</v>
      </c>
      <c r="P112" s="5" t="s">
        <v>1</v>
      </c>
      <c r="Q112" s="6" t="s">
        <v>1</v>
      </c>
      <c r="R112" s="6" t="s">
        <v>1</v>
      </c>
      <c r="S112" s="6" t="s">
        <v>1</v>
      </c>
      <c r="V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IF(OR(E112="",VLOOKUP(E$1,Services!$A$1:$B$22,2,0)="Exclude"),"",IF($D112=1,IF(OR(price_limit="",price_limit="No Limit"),IF(E112="Yes",1,2),IF(SUMIFS(WhatIf!$G:$G,WhatIf!$A:$A,E$1,WhatIf!$B:$B,E112)&lt;=price_limit,IF(E112="Yes",1,2),"")),""))</f>
        <v/>
      </c>
      <c r="AU112" s="67" t="str">
        <f ca="1">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 ca="1">IF(OR(H112="",VLOOKUP(H$1,Services!$A$1:$B$22,2,0)="Exclude"),"",IF($D112=1,IF(OR(price_limit="",price_limit="No Limit"),IF(H112="Yes",1,2),IF(SUMIFS(WhatIf!$G:$G,WhatIf!$A:$A,H$1,WhatIf!$B:$B,H112)&lt;=price_limit,IF(H112="Yes",1,2),"")),""))</f>
        <v/>
      </c>
      <c r="AX112" s="67" t="str">
        <f ca="1">IF(OR(I112="",VLOOKUP(I$1,Services!$A$1:$B$22,2,0)="Exclude"),"",IF($D112=1,IF(OR(price_limit="",price_limit="No Limit"),IF(I112="Yes",1,2),IF(SUMIFS(WhatIf!$G:$G,WhatIf!$A:$A,I$1,WhatIf!$B:$B,I112)&lt;=price_limit,IF(I112="Yes",1,2),"")),""))</f>
        <v/>
      </c>
      <c r="AY112" s="67" t="str">
        <f ca="1">IF(OR(J112="",VLOOKUP(J$1,Services!$A$1:$B$22,2,0)="Exclude"),"",IF($D112=1,IF(OR(price_limit="",price_limit="No Limit"),IF(J112="Yes",1,2),IF(SUMIFS(WhatIf!$G:$G,WhatIf!$A:$A,J$1,WhatIf!$B:$B,J112)&lt;=price_limit,IF(J112="Yes",1,2),"")),""))</f>
        <v/>
      </c>
      <c r="AZ112" s="67" t="str">
        <f ca="1">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 ca="1">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 ca="1">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 ca="1">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x14ac:dyDescent="0.3">
      <c r="A113" s="19" t="s">
        <v>29</v>
      </c>
      <c r="B113" s="4" t="s">
        <v>511</v>
      </c>
      <c r="C113" s="4" t="s">
        <v>423</v>
      </c>
      <c r="D113" s="3" t="str">
        <f t="shared" ca="1" si="10"/>
        <v/>
      </c>
      <c r="F113" s="5" t="s">
        <v>477</v>
      </c>
      <c r="H113" s="5" t="s">
        <v>920</v>
      </c>
      <c r="I113" s="5" t="s">
        <v>1</v>
      </c>
      <c r="J113" s="5" t="s">
        <v>1</v>
      </c>
      <c r="K113" s="5" t="s">
        <v>1</v>
      </c>
      <c r="L113" s="5" t="s">
        <v>1</v>
      </c>
      <c r="M113" s="5" t="s">
        <v>1</v>
      </c>
      <c r="N113" s="5" t="s">
        <v>1</v>
      </c>
      <c r="O113" s="5" t="s">
        <v>1</v>
      </c>
      <c r="Q113" s="6" t="s">
        <v>1</v>
      </c>
      <c r="R113" s="6" t="s">
        <v>1</v>
      </c>
      <c r="S113" s="6" t="s">
        <v>1</v>
      </c>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 ca="1">IF(OR(R113="",VLOOKUP(R$1,Services!$A$1:$B$22,2,0)="Exclude"),"",IF($D113=1,IF(OR(price_limit="",price_limit="No Limit"),IF(R113="Yes",1,2),IF(SUMIFS(WhatIf!$G:$G,WhatIf!$A:$A,R$1,WhatIf!$B:$B,R113)&lt;=price_limit,IF(R113="Yes",1,2),"")),""))</f>
        <v/>
      </c>
      <c r="BH113" s="67" t="str">
        <f ca="1">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30</v>
      </c>
      <c r="B114" s="4" t="s">
        <v>498</v>
      </c>
      <c r="C114" s="4" t="s">
        <v>423</v>
      </c>
      <c r="D114" s="3" t="str">
        <f t="shared" ca="1" si="10"/>
        <v/>
      </c>
      <c r="F114" s="5" t="s">
        <v>477</v>
      </c>
      <c r="H114" s="5" t="s">
        <v>920</v>
      </c>
      <c r="I114" s="5" t="s">
        <v>1</v>
      </c>
      <c r="J114" s="5" t="s">
        <v>1</v>
      </c>
      <c r="K114" s="5" t="s">
        <v>1</v>
      </c>
      <c r="L114" s="5" t="s">
        <v>1</v>
      </c>
      <c r="M114" s="5" t="s">
        <v>1</v>
      </c>
      <c r="N114" s="5" t="s">
        <v>1</v>
      </c>
      <c r="O114" s="5" t="s">
        <v>1</v>
      </c>
      <c r="P114" s="5" t="s">
        <v>1</v>
      </c>
      <c r="Q114" s="6" t="s">
        <v>1</v>
      </c>
      <c r="R114" s="6" t="s">
        <v>1</v>
      </c>
      <c r="S114" s="6" t="s">
        <v>1</v>
      </c>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 ca="1">IF(OR(O114="",VLOOKUP(O$1,Services!$A$1:$B$22,2,0)="Exclude"),"",IF($D114=1,IF(OR(price_limit="",price_limit="No Limit"),IF(O114="Yes",1,2),IF(SUMIFS(WhatIf!$G:$G,WhatIf!$A:$A,O$1,WhatIf!$B:$B,O114)&lt;=price_limit,IF(O114="Yes",1,2),"")),""))</f>
        <v/>
      </c>
      <c r="BE114" s="67" t="str">
        <f ca="1">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 ca="1">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167</v>
      </c>
      <c r="B115" s="4" t="s">
        <v>212</v>
      </c>
      <c r="C115" s="4" t="s">
        <v>189</v>
      </c>
      <c r="D115" s="3" t="str">
        <f t="shared" ca="1" si="10"/>
        <v/>
      </c>
      <c r="E115" s="5" t="s">
        <v>1</v>
      </c>
      <c r="F115" s="5" t="s">
        <v>479</v>
      </c>
      <c r="G115" s="5" t="s">
        <v>479</v>
      </c>
      <c r="H115" s="5" t="s">
        <v>923</v>
      </c>
      <c r="I115" s="6"/>
      <c r="J115" s="6"/>
      <c r="M115" s="5" t="s">
        <v>1</v>
      </c>
      <c r="N115" s="5" t="s">
        <v>1</v>
      </c>
      <c r="O115" s="5" t="s">
        <v>1</v>
      </c>
      <c r="Q115" s="6"/>
      <c r="R115" s="6" t="s">
        <v>269</v>
      </c>
      <c r="S115" s="6" t="s">
        <v>772</v>
      </c>
      <c r="V115" s="5" t="s">
        <v>1</v>
      </c>
      <c r="X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 ca="1">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 ca="1">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IF(OR(I115="",VLOOKUP(I$1,Services!$A$1:$B$22,2,0)="Exclude"),"",IF($D115=1,IF(OR(price_limit="",price_limit="No Limit"),IF(I115="Yes",1,2),IF(SUMIFS(WhatIf!$G:$G,WhatIf!$A:$A,I$1,WhatIf!$B:$B,I115)&lt;=price_limit,IF(I115="Yes",1,2),"")),""))</f>
        <v/>
      </c>
      <c r="AY115" s="67" t="str">
        <f>IF(OR(J115="",VLOOKUP(J$1,Services!$A$1:$B$22,2,0)="Exclude"),"",IF($D115=1,IF(OR(price_limit="",price_limit="No Limit"),IF(J115="Yes",1,2),IF(SUMIFS(WhatIf!$G:$G,WhatIf!$A:$A,J$1,WhatIf!$B:$B,J115)&lt;=price_limit,IF(J115="Yes",1,2),"")),""))</f>
        <v/>
      </c>
      <c r="AZ115" s="67" t="str">
        <f>IF(OR(K115="",VLOOKUP(K$1,Services!$A$1:$B$22,2,0)="Exclude"),"",IF($D115=1,IF(OR(price_limit="",price_limit="No Limit"),IF(K115="Yes",1,2),IF(SUMIFS(WhatIf!$G:$G,WhatIf!$A:$A,K$1,WhatIf!$B:$B,K115)&lt;=price_limit,IF(K115="Yes",1,2),"")),""))</f>
        <v/>
      </c>
      <c r="BA115" s="67" t="str">
        <f>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IF(OR(P115="",VLOOKUP(P$1,Services!$A$1:$B$22,2,0)="Exclude"),"",IF($D115=1,IF(OR(price_limit="",price_limit="No Limit"),IF(P115="Yes",1,2),IF(SUMIFS(WhatIf!$G:$G,WhatIf!$A:$A,P$1,WhatIf!$B:$B,P115)&lt;=price_limit,IF(P115="Yes",1,2),"")),""))</f>
        <v/>
      </c>
      <c r="BF115" s="67" t="str">
        <f>IF(OR(Q115="",VLOOKUP(Q$1,Services!$A$1:$B$22,2,0)="Exclude"),"",IF($D115=1,IF(OR(price_limit="",price_limit="No Limit"),IF(Q115="Yes",1,2),IF(SUMIFS(WhatIf!$G:$G,WhatIf!$A:$A,Q$1,WhatIf!$B:$B,Q115)&lt;=price_limit,IF(Q115="Yes",1,2),"")),""))</f>
        <v/>
      </c>
      <c r="BG115" s="67" t="str">
        <f ca="1">IF(OR(R115="",VLOOKUP(R$1,Services!$A$1:$B$22,2,0)="Exclude"),"",IF($D115=1,IF(OR(price_limit="",price_limit="No Limit"),IF(R115="Yes",1,2),IF(SUMIFS(WhatIf!$G:$G,WhatIf!$A:$A,R$1,WhatIf!$B:$B,R115)&lt;=price_limit,IF(R115="Yes",1,2),"")),""))</f>
        <v/>
      </c>
      <c r="BH115" s="67" t="str">
        <f ca="1">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 ca="1">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486</v>
      </c>
      <c r="C116" s="4" t="s">
        <v>269</v>
      </c>
      <c r="D116" s="3" t="str">
        <f t="shared" ca="1" si="10"/>
        <v/>
      </c>
      <c r="F116" s="5" t="s">
        <v>486</v>
      </c>
      <c r="G116" s="5" t="s">
        <v>486</v>
      </c>
      <c r="H116" s="5" t="s">
        <v>486</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IF(OR(M116="",VLOOKUP(M$1,Services!$A$1:$B$22,2,0)="Exclude"),"",IF($D116=1,IF(OR(price_limit="",price_limit="No Limit"),IF(M116="Yes",1,2),IF(SUMIFS(WhatIf!$G:$G,WhatIf!$A:$A,M$1,WhatIf!$B:$B,M116)&lt;=price_limit,IF(M116="Yes",1,2),"")),""))</f>
        <v/>
      </c>
      <c r="BC116" s="67" t="str">
        <f>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499</v>
      </c>
      <c r="B117" s="4" t="s">
        <v>729</v>
      </c>
      <c r="C117" s="4" t="s">
        <v>189</v>
      </c>
      <c r="D117" s="3" t="str">
        <f t="shared" ca="1" si="10"/>
        <v/>
      </c>
      <c r="F117" s="5" t="s">
        <v>487</v>
      </c>
      <c r="G117" s="5" t="s">
        <v>487</v>
      </c>
      <c r="H117" s="5" t="s">
        <v>487</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736</v>
      </c>
      <c r="C118" s="4" t="s">
        <v>430</v>
      </c>
      <c r="D118" s="3" t="str">
        <f t="shared" ref="D118:D149" ca="1" si="11">IF(BR118=0,"",IF(BR118&lt;=VALUE(MID(marker_pick,1,1)),1,""))</f>
        <v/>
      </c>
      <c r="F118" s="5" t="s">
        <v>767</v>
      </c>
      <c r="G118" s="5" t="s">
        <v>767</v>
      </c>
      <c r="H118" s="5" t="s">
        <v>767</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488</v>
      </c>
      <c r="C119" s="4" t="s">
        <v>269</v>
      </c>
      <c r="D119" s="3" t="str">
        <f t="shared" ca="1" si="11"/>
        <v/>
      </c>
      <c r="F119" s="5" t="s">
        <v>488</v>
      </c>
      <c r="G119" s="5" t="s">
        <v>488</v>
      </c>
      <c r="H119" s="5" t="s">
        <v>488</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x14ac:dyDescent="0.3">
      <c r="A120" s="19" t="s">
        <v>708</v>
      </c>
      <c r="C120" s="4" t="s">
        <v>189</v>
      </c>
      <c r="D120" s="3" t="str">
        <f t="shared" ca="1" si="11"/>
        <v/>
      </c>
      <c r="F120" s="5" t="s">
        <v>708</v>
      </c>
      <c r="G120" s="5" t="s">
        <v>708</v>
      </c>
      <c r="H120" s="5" t="s">
        <v>708</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97</v>
      </c>
      <c r="B121" s="4" t="s">
        <v>619</v>
      </c>
      <c r="C121" s="4" t="s">
        <v>423</v>
      </c>
      <c r="D121" s="3" t="str">
        <f t="shared" ca="1" si="11"/>
        <v/>
      </c>
      <c r="F121" s="5" t="s">
        <v>477</v>
      </c>
      <c r="G121" s="5" t="s">
        <v>477</v>
      </c>
      <c r="H121" s="5" t="s">
        <v>920</v>
      </c>
      <c r="I121" s="6"/>
      <c r="J121" s="6"/>
      <c r="Q121" s="6"/>
      <c r="R121" s="6"/>
      <c r="S121" s="6"/>
      <c r="T121" s="5" t="s">
        <v>234</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 ca="1">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31</v>
      </c>
      <c r="B122" s="4" t="s">
        <v>290</v>
      </c>
      <c r="C122" s="4" t="s">
        <v>189</v>
      </c>
      <c r="D122" s="3" t="str">
        <f t="shared" ca="1" si="11"/>
        <v/>
      </c>
      <c r="G122" s="5" t="s">
        <v>1</v>
      </c>
      <c r="H122" s="5" t="s">
        <v>1</v>
      </c>
      <c r="I122" s="5" t="s">
        <v>1</v>
      </c>
      <c r="J122" s="5" t="s">
        <v>1</v>
      </c>
      <c r="K122" s="5" t="s">
        <v>1</v>
      </c>
      <c r="L122" s="5" t="s">
        <v>1</v>
      </c>
      <c r="M122" s="5" t="s">
        <v>1</v>
      </c>
      <c r="N122" s="5" t="s">
        <v>1</v>
      </c>
      <c r="O122" s="5" t="s">
        <v>1</v>
      </c>
      <c r="P122" s="5" t="s">
        <v>1</v>
      </c>
      <c r="Q122" s="6" t="s">
        <v>1</v>
      </c>
      <c r="R122" s="6" t="s">
        <v>1</v>
      </c>
      <c r="S122" s="6" t="s">
        <v>1</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 ca="1">IF(OR(I122="",VLOOKUP(I$1,Services!$A$1:$B$22,2,0)="Exclude"),"",IF($D122=1,IF(OR(price_limit="",price_limit="No Limit"),IF(I122="Yes",1,2),IF(SUMIFS(WhatIf!$G:$G,WhatIf!$A:$A,I$1,WhatIf!$B:$B,I122)&lt;=price_limit,IF(I122="Yes",1,2),"")),""))</f>
        <v/>
      </c>
      <c r="AY122" s="67" t="str">
        <f ca="1">IF(OR(J122="",VLOOKUP(J$1,Services!$A$1:$B$22,2,0)="Exclude"),"",IF($D122=1,IF(OR(price_limit="",price_limit="No Limit"),IF(J122="Yes",1,2),IF(SUMIFS(WhatIf!$G:$G,WhatIf!$A:$A,J$1,WhatIf!$B:$B,J122)&lt;=price_limit,IF(J122="Yes",1,2),"")),""))</f>
        <v/>
      </c>
      <c r="AZ122" s="67" t="str">
        <f ca="1">IF(OR(K122="",VLOOKUP(K$1,Services!$A$1:$B$22,2,0)="Exclude"),"",IF($D122=1,IF(OR(price_limit="",price_limit="No Limit"),IF(K122="Yes",1,2),IF(SUMIFS(WhatIf!$G:$G,WhatIf!$A:$A,K$1,WhatIf!$B:$B,K122)&lt;=price_limit,IF(K122="Yes",1,2),"")),""))</f>
        <v/>
      </c>
      <c r="BA122" s="67" t="str">
        <f ca="1">IF(OR(L122="",VLOOKUP(L$1,Services!$A$1:$B$22,2,0)="Exclude"),"",IF($D122=1,IF(OR(price_limit="",price_limit="No Limit"),IF(L122="Yes",1,2),IF(SUMIFS(WhatIf!$G:$G,WhatIf!$A:$A,L$1,WhatIf!$B:$B,L122)&lt;=price_limit,IF(L122="Yes",1,2),"")),""))</f>
        <v/>
      </c>
      <c r="BB122" s="67" t="str">
        <f ca="1">IF(OR(M122="",VLOOKUP(M$1,Services!$A$1:$B$22,2,0)="Exclude"),"",IF($D122=1,IF(OR(price_limit="",price_limit="No Limit"),IF(M122="Yes",1,2),IF(SUMIFS(WhatIf!$G:$G,WhatIf!$A:$A,M$1,WhatIf!$B:$B,M122)&lt;=price_limit,IF(M122="Yes",1,2),"")),""))</f>
        <v/>
      </c>
      <c r="BC122" s="67" t="str">
        <f ca="1">IF(OR(N122="",VLOOKUP(N$1,Services!$A$1:$B$22,2,0)="Exclude"),"",IF($D122=1,IF(OR(price_limit="",price_limit="No Limit"),IF(N122="Yes",1,2),IF(SUMIFS(WhatIf!$G:$G,WhatIf!$A:$A,N$1,WhatIf!$B:$B,N122)&lt;=price_limit,IF(N122="Yes",1,2),"")),""))</f>
        <v/>
      </c>
      <c r="BD122" s="67" t="str">
        <f ca="1">IF(OR(O122="",VLOOKUP(O$1,Services!$A$1:$B$22,2,0)="Exclude"),"",IF($D122=1,IF(OR(price_limit="",price_limit="No Limit"),IF(O122="Yes",1,2),IF(SUMIFS(WhatIf!$G:$G,WhatIf!$A:$A,O$1,WhatIf!$B:$B,O122)&lt;=price_limit,IF(O122="Yes",1,2),"")),""))</f>
        <v/>
      </c>
      <c r="BE122" s="67" t="str">
        <f ca="1">IF(OR(P122="",VLOOKUP(P$1,Services!$A$1:$B$22,2,0)="Exclude"),"",IF($D122=1,IF(OR(price_limit="",price_limit="No Limit"),IF(P122="Yes",1,2),IF(SUMIFS(WhatIf!$G:$G,WhatIf!$A:$A,P$1,WhatIf!$B:$B,P122)&lt;=price_limit,IF(P122="Yes",1,2),"")),""))</f>
        <v/>
      </c>
      <c r="BF122" s="67" t="str">
        <f ca="1">IF(OR(Q122="",VLOOKUP(Q$1,Services!$A$1:$B$22,2,0)="Exclude"),"",IF($D122=1,IF(OR(price_limit="",price_limit="No Limit"),IF(Q122="Yes",1,2),IF(SUMIFS(WhatIf!$G:$G,WhatIf!$A:$A,Q$1,WhatIf!$B:$B,Q122)&lt;=price_limit,IF(Q122="Yes",1,2),"")),""))</f>
        <v/>
      </c>
      <c r="BG122" s="67" t="str">
        <f ca="1">IF(OR(R122="",VLOOKUP(R$1,Services!$A$1:$B$22,2,0)="Exclude"),"",IF($D122=1,IF(OR(price_limit="",price_limit="No Limit"),IF(R122="Yes",1,2),IF(SUMIFS(WhatIf!$G:$G,WhatIf!$A:$A,R$1,WhatIf!$B:$B,R122)&lt;=price_limit,IF(R122="Yes",1,2),"")),""))</f>
        <v/>
      </c>
      <c r="BH122" s="67" t="str">
        <f ca="1">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825</v>
      </c>
      <c r="C123" s="4" t="s">
        <v>198</v>
      </c>
      <c r="D123" s="3" t="str">
        <f t="shared" ca="1" si="11"/>
        <v/>
      </c>
      <c r="F123" s="5" t="s">
        <v>825</v>
      </c>
      <c r="G123" s="5" t="s">
        <v>825</v>
      </c>
      <c r="H123" s="5" t="s">
        <v>825</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 ca="1">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IF(OR(I123="",VLOOKUP(I$1,Services!$A$1:$B$22,2,0)="Exclude"),"",IF($D123=1,IF(OR(price_limit="",price_limit="No Limit"),IF(I123="Yes",1,2),IF(SUMIFS(WhatIf!$G:$G,WhatIf!$A:$A,I$1,WhatIf!$B:$B,I123)&lt;=price_limit,IF(I123="Yes",1,2),"")),""))</f>
        <v/>
      </c>
      <c r="AY123" s="67" t="str">
        <f>IF(OR(J123="",VLOOKUP(J$1,Services!$A$1:$B$22,2,0)="Exclude"),"",IF($D123=1,IF(OR(price_limit="",price_limit="No Limit"),IF(J123="Yes",1,2),IF(SUMIFS(WhatIf!$G:$G,WhatIf!$A:$A,J$1,WhatIf!$B:$B,J123)&lt;=price_limit,IF(J123="Yes",1,2),"")),""))</f>
        <v/>
      </c>
      <c r="AZ123" s="67" t="str">
        <f>IF(OR(K123="",VLOOKUP(K$1,Services!$A$1:$B$22,2,0)="Exclude"),"",IF($D123=1,IF(OR(price_limit="",price_limit="No Limit"),IF(K123="Yes",1,2),IF(SUMIFS(WhatIf!$G:$G,WhatIf!$A:$A,K$1,WhatIf!$B:$B,K123)&lt;=price_limit,IF(K123="Yes",1,2),"")),""))</f>
        <v/>
      </c>
      <c r="BA123" s="67" t="str">
        <f>IF(OR(L123="",VLOOKUP(L$1,Services!$A$1:$B$22,2,0)="Exclude"),"",IF($D123=1,IF(OR(price_limit="",price_limit="No Limit"),IF(L123="Yes",1,2),IF(SUMIFS(WhatIf!$G:$G,WhatIf!$A:$A,L$1,WhatIf!$B:$B,L123)&lt;=price_limit,IF(L123="Yes",1,2),"")),""))</f>
        <v/>
      </c>
      <c r="BB123" s="67" t="str">
        <f>IF(OR(M123="",VLOOKUP(M$1,Services!$A$1:$B$22,2,0)="Exclude"),"",IF($D123=1,IF(OR(price_limit="",price_limit="No Limit"),IF(M123="Yes",1,2),IF(SUMIFS(WhatIf!$G:$G,WhatIf!$A:$A,M$1,WhatIf!$B:$B,M123)&lt;=price_limit,IF(M123="Yes",1,2),"")),""))</f>
        <v/>
      </c>
      <c r="BC123" s="67" t="str">
        <f>IF(OR(N123="",VLOOKUP(N$1,Services!$A$1:$B$22,2,0)="Exclude"),"",IF($D123=1,IF(OR(price_limit="",price_limit="No Limit"),IF(N123="Yes",1,2),IF(SUMIFS(WhatIf!$G:$G,WhatIf!$A:$A,N$1,WhatIf!$B:$B,N123)&lt;=price_limit,IF(N123="Yes",1,2),"")),""))</f>
        <v/>
      </c>
      <c r="BD123" s="67" t="str">
        <f>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x14ac:dyDescent="0.3">
      <c r="A124" s="19" t="s">
        <v>247</v>
      </c>
      <c r="B124" s="4" t="s">
        <v>227</v>
      </c>
      <c r="C124" s="4" t="s">
        <v>197</v>
      </c>
      <c r="D124" s="3" t="str">
        <f t="shared" ca="1" si="11"/>
        <v/>
      </c>
      <c r="I124" s="5" t="s">
        <v>271</v>
      </c>
      <c r="J124" s="5" t="s">
        <v>271</v>
      </c>
      <c r="K124" s="5" t="s">
        <v>271</v>
      </c>
      <c r="L124" s="5" t="s">
        <v>271</v>
      </c>
      <c r="M124" s="5" t="s">
        <v>271</v>
      </c>
      <c r="N124" s="5" t="s">
        <v>271</v>
      </c>
      <c r="O124" s="5" t="s">
        <v>271</v>
      </c>
      <c r="P124" s="5" t="s">
        <v>1</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IF(OR(F124="",VLOOKUP(F$1,Services!$A$1:$B$22,2,0)="Exclude"),"",IF($D124=1,IF(OR(price_limit="",price_limit="No Limit"),IF(F124="Yes",1,2),IF(SUMIFS(WhatIf!$G:$G,WhatIf!$A:$A,F$1,WhatIf!$B:$B,F124)&lt;=price_limit,IF(F124="Yes",1,2),"")),""))</f>
        <v/>
      </c>
      <c r="AV124" s="67" t="str">
        <f>IF(OR(G124="",VLOOKUP(G$1,Services!$A$1:$B$22,2,0)="Exclude"),"",IF($D124=1,IF(OR(price_limit="",price_limit="No Limit"),IF(G124="Yes",1,2),IF(SUMIFS(WhatIf!$G:$G,WhatIf!$A:$A,G$1,WhatIf!$B:$B,G124)&lt;=price_limit,IF(G124="Yes",1,2),"")),""))</f>
        <v/>
      </c>
      <c r="AW124" s="67" t="str">
        <f>IF(OR(H124="",VLOOKUP(H$1,Services!$A$1:$B$22,2,0)="Exclude"),"",IF($D124=1,IF(OR(price_limit="",price_limit="No Limit"),IF(H124="Yes",1,2),IF(SUMIFS(WhatIf!$G:$G,WhatIf!$A:$A,H$1,WhatIf!$B:$B,H124)&lt;=price_limit,IF(H124="Yes",1,2),"")),""))</f>
        <v/>
      </c>
      <c r="AX124" s="67" t="str">
        <f ca="1">IF(OR(I124="",VLOOKUP(I$1,Services!$A$1:$B$22,2,0)="Exclude"),"",IF($D124=1,IF(OR(price_limit="",price_limit="No Limit"),IF(I124="Yes",1,2),IF(SUMIFS(WhatIf!$G:$G,WhatIf!$A:$A,I$1,WhatIf!$B:$B,I124)&lt;=price_limit,IF(I124="Yes",1,2),"")),""))</f>
        <v/>
      </c>
      <c r="AY124" s="67" t="str">
        <f ca="1">IF(OR(J124="",VLOOKUP(J$1,Services!$A$1:$B$22,2,0)="Exclude"),"",IF($D124=1,IF(OR(price_limit="",price_limit="No Limit"),IF(J124="Yes",1,2),IF(SUMIFS(WhatIf!$G:$G,WhatIf!$A:$A,J$1,WhatIf!$B:$B,J124)&lt;=price_limit,IF(J124="Yes",1,2),"")),""))</f>
        <v/>
      </c>
      <c r="AZ124" s="67" t="str">
        <f ca="1">IF(OR(K124="",VLOOKUP(K$1,Services!$A$1:$B$22,2,0)="Exclude"),"",IF($D124=1,IF(OR(price_limit="",price_limit="No Limit"),IF(K124="Yes",1,2),IF(SUMIFS(WhatIf!$G:$G,WhatIf!$A:$A,K$1,WhatIf!$B:$B,K124)&lt;=price_limit,IF(K124="Yes",1,2),"")),""))</f>
        <v/>
      </c>
      <c r="BA124" s="67" t="str">
        <f ca="1">IF(OR(L124="",VLOOKUP(L$1,Services!$A$1:$B$22,2,0)="Exclude"),"",IF($D124=1,IF(OR(price_limit="",price_limit="No Limit"),IF(L124="Yes",1,2),IF(SUMIFS(WhatIf!$G:$G,WhatIf!$A:$A,L$1,WhatIf!$B:$B,L124)&lt;=price_limit,IF(L124="Yes",1,2),"")),""))</f>
        <v/>
      </c>
      <c r="BB124" s="67" t="str">
        <f ca="1">IF(OR(M124="",VLOOKUP(M$1,Services!$A$1:$B$22,2,0)="Exclude"),"",IF($D124=1,IF(OR(price_limit="",price_limit="No Limit"),IF(M124="Yes",1,2),IF(SUMIFS(WhatIf!$G:$G,WhatIf!$A:$A,M$1,WhatIf!$B:$B,M124)&lt;=price_limit,IF(M124="Yes",1,2),"")),""))</f>
        <v/>
      </c>
      <c r="BC124" s="67" t="str">
        <f ca="1">IF(OR(N124="",VLOOKUP(N$1,Services!$A$1:$B$22,2,0)="Exclude"),"",IF($D124=1,IF(OR(price_limit="",price_limit="No Limit"),IF(N124="Yes",1,2),IF(SUMIFS(WhatIf!$G:$G,WhatIf!$A:$A,N$1,WhatIf!$B:$B,N124)&lt;=price_limit,IF(N124="Yes",1,2),"")),""))</f>
        <v/>
      </c>
      <c r="BD124" s="67" t="str">
        <f ca="1">IF(OR(O124="",VLOOKUP(O$1,Services!$A$1:$B$22,2,0)="Exclude"),"",IF($D124=1,IF(OR(price_limit="",price_limit="No Limit"),IF(O124="Yes",1,2),IF(SUMIFS(WhatIf!$G:$G,WhatIf!$A:$A,O$1,WhatIf!$B:$B,O124)&lt;=price_limit,IF(O124="Yes",1,2),"")),""))</f>
        <v/>
      </c>
      <c r="BE124" s="67" t="str">
        <f ca="1">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37.299999999999997" customHeight="1" x14ac:dyDescent="0.3">
      <c r="A125" s="19" t="s">
        <v>248</v>
      </c>
      <c r="B125" s="4" t="s">
        <v>840</v>
      </c>
      <c r="C125" s="4" t="s">
        <v>197</v>
      </c>
      <c r="D125" s="3" t="str">
        <f t="shared" ca="1" si="11"/>
        <v/>
      </c>
      <c r="F125" s="5" t="s">
        <v>854</v>
      </c>
      <c r="G125" s="5" t="s">
        <v>854</v>
      </c>
      <c r="H125" s="5" t="s">
        <v>854</v>
      </c>
      <c r="I125" s="5" t="s">
        <v>271</v>
      </c>
      <c r="J125" s="5" t="s">
        <v>271</v>
      </c>
      <c r="K125" s="5" t="s">
        <v>271</v>
      </c>
      <c r="L125" s="5" t="s">
        <v>271</v>
      </c>
      <c r="M125" s="5" t="s">
        <v>271</v>
      </c>
      <c r="N125" s="5" t="s">
        <v>271</v>
      </c>
      <c r="O125" s="5" t="s">
        <v>271</v>
      </c>
      <c r="P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 ca="1">IF(OR(O125="",VLOOKUP(O$1,Services!$A$1:$B$22,2,0)="Exclude"),"",IF($D125=1,IF(OR(price_limit="",price_limit="No Limit"),IF(O125="Yes",1,2),IF(SUMIFS(WhatIf!$G:$G,WhatIf!$A:$A,O$1,WhatIf!$B:$B,O125)&lt;=price_limit,IF(O125="Yes",1,2),"")),""))</f>
        <v/>
      </c>
      <c r="BE125" s="67" t="str">
        <f ca="1">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5.75" customHeight="1" x14ac:dyDescent="0.3">
      <c r="A126" s="19" t="s">
        <v>737</v>
      </c>
      <c r="C126" s="4" t="s">
        <v>197</v>
      </c>
      <c r="D126" s="3" t="str">
        <f t="shared" ca="1" si="11"/>
        <v/>
      </c>
      <c r="F126" s="5" t="s">
        <v>761</v>
      </c>
      <c r="G126" s="5" t="s">
        <v>761</v>
      </c>
      <c r="H126" s="5" t="s">
        <v>761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 ca="1">IF(OR(H126="",VLOOKUP(H$1,Services!$A$1:$B$22,2,0)="Exclude"),"",IF($D126=1,IF(OR(price_limit="",price_limit="No Limit"),IF(H126="Yes",1,2),IF(SUMIFS(WhatIf!$G:$G,WhatIf!$A:$A,H$1,WhatIf!$B:$B,H126)&lt;=price_limit,IF(H126="Yes",1,2),"")),""))</f>
        <v/>
      </c>
      <c r="AX126" s="67" t="str">
        <f>IF(OR(I126="",VLOOKUP(I$1,Services!$A$1:$B$22,2,0)="Exclude"),"",IF($D126=1,IF(OR(price_limit="",price_limit="No Limit"),IF(I126="Yes",1,2),IF(SUMIFS(WhatIf!$G:$G,WhatIf!$A:$A,I$1,WhatIf!$B:$B,I126)&lt;=price_limit,IF(I126="Yes",1,2),"")),""))</f>
        <v/>
      </c>
      <c r="AY126" s="67" t="str">
        <f>IF(OR(J126="",VLOOKUP(J$1,Services!$A$1:$B$22,2,0)="Exclude"),"",IF($D126=1,IF(OR(price_limit="",price_limit="No Limit"),IF(J126="Yes",1,2),IF(SUMIFS(WhatIf!$G:$G,WhatIf!$A:$A,J$1,WhatIf!$B:$B,J126)&lt;=price_limit,IF(J126="Yes",1,2),"")),""))</f>
        <v/>
      </c>
      <c r="AZ126" s="67" t="str">
        <f>IF(OR(K126="",VLOOKUP(K$1,Services!$A$1:$B$22,2,0)="Exclude"),"",IF($D126=1,IF(OR(price_limit="",price_limit="No Limit"),IF(K126="Yes",1,2),IF(SUMIFS(WhatIf!$G:$G,WhatIf!$A:$A,K$1,WhatIf!$B:$B,K126)&lt;=price_limit,IF(K126="Yes",1,2),"")),""))</f>
        <v/>
      </c>
      <c r="BA126" s="67" t="str">
        <f>IF(OR(L126="",VLOOKUP(L$1,Services!$A$1:$B$22,2,0)="Exclude"),"",IF($D126=1,IF(OR(price_limit="",price_limit="No Limit"),IF(L126="Yes",1,2),IF(SUMIFS(WhatIf!$G:$G,WhatIf!$A:$A,L$1,WhatIf!$B:$B,L126)&lt;=price_limit,IF(L126="Yes",1,2),"")),""))</f>
        <v/>
      </c>
      <c r="BB126" s="67" t="str">
        <f>IF(OR(M126="",VLOOKUP(M$1,Services!$A$1:$B$22,2,0)="Exclude"),"",IF($D126=1,IF(OR(price_limit="",price_limit="No Limit"),IF(M126="Yes",1,2),IF(SUMIFS(WhatIf!$G:$G,WhatIf!$A:$A,M$1,WhatIf!$B:$B,M126)&lt;=price_limit,IF(M126="Yes",1,2),"")),""))</f>
        <v/>
      </c>
      <c r="BC126" s="67" t="str">
        <f>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12.45" customHeight="1" x14ac:dyDescent="0.3">
      <c r="A127" s="19" t="s">
        <v>850</v>
      </c>
      <c r="C127" s="4" t="s">
        <v>189</v>
      </c>
      <c r="D127" s="3" t="str">
        <f t="shared" ca="1" si="11"/>
        <v/>
      </c>
      <c r="S127" s="5" t="s">
        <v>949</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IF(OR(F127="",VLOOKUP(F$1,Services!$A$1:$B$22,2,0)="Exclude"),"",IF($D127=1,IF(OR(price_limit="",price_limit="No Limit"),IF(F127="Yes",1,2),IF(SUMIFS(WhatIf!$G:$G,WhatIf!$A:$A,F$1,WhatIf!$B:$B,F127)&lt;=price_limit,IF(F127="Yes",1,2),"")),""))</f>
        <v/>
      </c>
      <c r="AV127" s="67" t="str">
        <f>IF(OR(G127="",VLOOKUP(G$1,Services!$A$1:$B$22,2,0)="Exclude"),"",IF($D127=1,IF(OR(price_limit="",price_limit="No Limit"),IF(G127="Yes",1,2),IF(SUMIFS(WhatIf!$G:$G,WhatIf!$A:$A,G$1,WhatIf!$B:$B,G127)&lt;=price_limit,IF(G127="Yes",1,2),"")),""))</f>
        <v/>
      </c>
      <c r="AW127" s="67" t="str">
        <f>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 ca="1">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4.9" customHeight="1" x14ac:dyDescent="0.3">
      <c r="A128" s="19" t="s">
        <v>777</v>
      </c>
      <c r="C128" s="4" t="s">
        <v>197</v>
      </c>
      <c r="D128" s="3" t="str">
        <f t="shared" ca="1" si="11"/>
        <v/>
      </c>
      <c r="F128" s="5" t="s">
        <v>854</v>
      </c>
      <c r="G128" s="5" t="s">
        <v>854</v>
      </c>
      <c r="H128" s="5" t="s">
        <v>854</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 ca="1">IF(OR(F128="",VLOOKUP(F$1,Services!$A$1:$B$22,2,0)="Exclude"),"",IF($D128=1,IF(OR(price_limit="",price_limit="No Limit"),IF(F128="Yes",1,2),IF(SUMIFS(WhatIf!$G:$G,WhatIf!$A:$A,F$1,WhatIf!$B:$B,F128)&lt;=price_limit,IF(F128="Yes",1,2),"")),""))</f>
        <v/>
      </c>
      <c r="AV128" s="67" t="str">
        <f ca="1">IF(OR(G128="",VLOOKUP(G$1,Services!$A$1:$B$22,2,0)="Exclude"),"",IF($D128=1,IF(OR(price_limit="",price_limit="No Limit"),IF(G128="Yes",1,2),IF(SUMIFS(WhatIf!$G:$G,WhatIf!$A:$A,G$1,WhatIf!$B:$B,G128)&lt;=price_limit,IF(G128="Yes",1,2),"")),""))</f>
        <v/>
      </c>
      <c r="AW128" s="67" t="str">
        <f ca="1">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98</v>
      </c>
      <c r="B129" s="4" t="s">
        <v>291</v>
      </c>
      <c r="C129" s="4" t="s">
        <v>428</v>
      </c>
      <c r="D129" s="3" t="str">
        <f t="shared" ca="1" si="11"/>
        <v/>
      </c>
      <c r="I129" s="6"/>
      <c r="J129" s="6"/>
      <c r="Q129" s="6"/>
      <c r="R129" s="6"/>
      <c r="S129" s="6" t="s">
        <v>888</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8"/>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 ca="1">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9"/>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249</v>
      </c>
      <c r="B130" s="4" t="s">
        <v>227</v>
      </c>
      <c r="C130" s="4" t="s">
        <v>197</v>
      </c>
      <c r="D130" s="3" t="str">
        <f t="shared" ca="1" si="11"/>
        <v/>
      </c>
      <c r="I130" s="5" t="s">
        <v>271</v>
      </c>
      <c r="J130" s="5" t="s">
        <v>271</v>
      </c>
      <c r="K130" s="5" t="s">
        <v>271</v>
      </c>
      <c r="L130" s="5" t="s">
        <v>271</v>
      </c>
      <c r="M130" s="5" t="s">
        <v>271</v>
      </c>
      <c r="N130" s="5" t="s">
        <v>271</v>
      </c>
      <c r="O130" s="5" t="s">
        <v>271</v>
      </c>
      <c r="P130" s="5" t="s">
        <v>1</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2">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 ca="1">IF(OR(I130="",VLOOKUP(I$1,Services!$A$1:$B$22,2,0)="Exclude"),"",IF($D130=1,IF(OR(price_limit="",price_limit="No Limit"),IF(I130="Yes",1,2),IF(SUMIFS(WhatIf!$G:$G,WhatIf!$A:$A,I$1,WhatIf!$B:$B,I130)&lt;=price_limit,IF(I130="Yes",1,2),"")),""))</f>
        <v/>
      </c>
      <c r="AY130" s="67" t="str">
        <f ca="1">IF(OR(J130="",VLOOKUP(J$1,Services!$A$1:$B$22,2,0)="Exclude"),"",IF($D130=1,IF(OR(price_limit="",price_limit="No Limit"),IF(J130="Yes",1,2),IF(SUMIFS(WhatIf!$G:$G,WhatIf!$A:$A,J$1,WhatIf!$B:$B,J130)&lt;=price_limit,IF(J130="Yes",1,2),"")),""))</f>
        <v/>
      </c>
      <c r="AZ130" s="67" t="str">
        <f ca="1">IF(OR(K130="",VLOOKUP(K$1,Services!$A$1:$B$22,2,0)="Exclude"),"",IF($D130=1,IF(OR(price_limit="",price_limit="No Limit"),IF(K130="Yes",1,2),IF(SUMIFS(WhatIf!$G:$G,WhatIf!$A:$A,K$1,WhatIf!$B:$B,K130)&lt;=price_limit,IF(K130="Yes",1,2),"")),""))</f>
        <v/>
      </c>
      <c r="BA130" s="67" t="str">
        <f ca="1">IF(OR(L130="",VLOOKUP(L$1,Services!$A$1:$B$22,2,0)="Exclude"),"",IF($D130=1,IF(OR(price_limit="",price_limit="No Limit"),IF(L130="Yes",1,2),IF(SUMIFS(WhatIf!$G:$G,WhatIf!$A:$A,L$1,WhatIf!$B:$B,L130)&lt;=price_limit,IF(L130="Yes",1,2),"")),""))</f>
        <v/>
      </c>
      <c r="BB130" s="67" t="str">
        <f ca="1">IF(OR(M130="",VLOOKUP(M$1,Services!$A$1:$B$22,2,0)="Exclude"),"",IF($D130=1,IF(OR(price_limit="",price_limit="No Limit"),IF(M130="Yes",1,2),IF(SUMIFS(WhatIf!$G:$G,WhatIf!$A:$A,M$1,WhatIf!$B:$B,M130)&lt;=price_limit,IF(M130="Yes",1,2),"")),""))</f>
        <v/>
      </c>
      <c r="BC130" s="67" t="str">
        <f ca="1">IF(OR(N130="",VLOOKUP(N$1,Services!$A$1:$B$22,2,0)="Exclude"),"",IF($D130=1,IF(OR(price_limit="",price_limit="No Limit"),IF(N130="Yes",1,2),IF(SUMIFS(WhatIf!$G:$G,WhatIf!$A:$A,N$1,WhatIf!$B:$B,N130)&lt;=price_limit,IF(N130="Yes",1,2),"")),""))</f>
        <v/>
      </c>
      <c r="BD130" s="67" t="str">
        <f ca="1">IF(OR(O130="",VLOOKUP(O$1,Services!$A$1:$B$22,2,0)="Exclude"),"",IF($D130=1,IF(OR(price_limit="",price_limit="No Limit"),IF(O130="Yes",1,2),IF(SUMIFS(WhatIf!$G:$G,WhatIf!$A:$A,O$1,WhatIf!$B:$B,O130)&lt;=price_limit,IF(O130="Yes",1,2),"")),""))</f>
        <v/>
      </c>
      <c r="BE130" s="67" t="str">
        <f ca="1">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3">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188</v>
      </c>
      <c r="B131" s="4" t="s">
        <v>227</v>
      </c>
      <c r="C131" s="4" t="s">
        <v>426</v>
      </c>
      <c r="D131" s="3" t="str">
        <f t="shared" ca="1" si="11"/>
        <v/>
      </c>
      <c r="E131" s="5" t="s">
        <v>188</v>
      </c>
      <c r="F131" s="5" t="s">
        <v>188</v>
      </c>
      <c r="G131" s="5" t="s">
        <v>188</v>
      </c>
      <c r="H131" s="5" t="s">
        <v>188</v>
      </c>
      <c r="I131" s="5" t="s">
        <v>188</v>
      </c>
      <c r="J131" s="5" t="s">
        <v>188</v>
      </c>
      <c r="K131" s="5" t="s">
        <v>188</v>
      </c>
      <c r="L131" s="5" t="s">
        <v>188</v>
      </c>
      <c r="M131" s="5" t="s">
        <v>188</v>
      </c>
      <c r="N131" s="5" t="s">
        <v>188</v>
      </c>
      <c r="O131" s="5" t="s">
        <v>188</v>
      </c>
      <c r="P131" s="5" t="s">
        <v>188</v>
      </c>
      <c r="Q131" s="6" t="s">
        <v>32</v>
      </c>
      <c r="R131" s="6"/>
      <c r="S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 ca="1">IF(OR(E131="",VLOOKUP(E$1,Services!$A$1:$B$22,2,0)="Exclude"),"",IF($D131=1,IF(OR(price_limit="",price_limit="No Limit"),IF(E131="Yes",1,2),IF(SUMIFS(WhatIf!$G:$G,WhatIf!$A:$A,E$1,WhatIf!$B:$B,E131)&lt;=price_limit,IF(E131="Yes",1,2),"")),""))</f>
        <v/>
      </c>
      <c r="AU131" s="67" t="str">
        <f ca="1">IF(OR(F131="",VLOOKUP(F$1,Services!$A$1:$B$22,2,0)="Exclude"),"",IF($D131=1,IF(OR(price_limit="",price_limit="No Limit"),IF(F131="Yes",1,2),IF(SUMIFS(WhatIf!$G:$G,WhatIf!$A:$A,F$1,WhatIf!$B:$B,F131)&lt;=price_limit,IF(F131="Yes",1,2),"")),""))</f>
        <v/>
      </c>
      <c r="AV131" s="67" t="str">
        <f ca="1">IF(OR(G131="",VLOOKUP(G$1,Services!$A$1:$B$22,2,0)="Exclude"),"",IF($D131=1,IF(OR(price_limit="",price_limit="No Limit"),IF(G131="Yes",1,2),IF(SUMIFS(WhatIf!$G:$G,WhatIf!$A:$A,G$1,WhatIf!$B:$B,G131)&lt;=price_limit,IF(G131="Yes",1,2),"")),""))</f>
        <v/>
      </c>
      <c r="AW131" s="67" t="str">
        <f ca="1">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 ca="1">IF(OR(P131="",VLOOKUP(P$1,Services!$A$1:$B$22,2,0)="Exclude"),"",IF($D131=1,IF(OR(price_limit="",price_limit="No Limit"),IF(P131="Yes",1,2),IF(SUMIFS(WhatIf!$G:$G,WhatIf!$A:$A,P$1,WhatIf!$B:$B,P131)&lt;=price_limit,IF(P131="Yes",1,2),"")),""))</f>
        <v/>
      </c>
      <c r="BF131" s="67" t="str">
        <f ca="1">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x14ac:dyDescent="0.3">
      <c r="A132" s="19" t="s">
        <v>924</v>
      </c>
      <c r="B132" s="4" t="s">
        <v>925</v>
      </c>
      <c r="C132" s="4" t="s">
        <v>426</v>
      </c>
      <c r="D132" s="3" t="str">
        <f t="shared" ca="1" si="11"/>
        <v/>
      </c>
      <c r="E132" s="5" t="s">
        <v>188</v>
      </c>
      <c r="F132" s="5" t="s">
        <v>188</v>
      </c>
      <c r="G132" s="5" t="s">
        <v>188</v>
      </c>
      <c r="H132" s="5" t="s">
        <v>188</v>
      </c>
      <c r="Q132" s="6"/>
      <c r="R132" s="6"/>
      <c r="S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 ca="1">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IF(OR(I132="",VLOOKUP(I$1,Services!$A$1:$B$22,2,0)="Exclude"),"",IF($D132=1,IF(OR(price_limit="",price_limit="No Limit"),IF(I132="Yes",1,2),IF(SUMIFS(WhatIf!$G:$G,WhatIf!$A:$A,I$1,WhatIf!$B:$B,I132)&lt;=price_limit,IF(I132="Yes",1,2),"")),""))</f>
        <v/>
      </c>
      <c r="AY132" s="67" t="str">
        <f>IF(OR(J132="",VLOOKUP(J$1,Services!$A$1:$B$22,2,0)="Exclude"),"",IF($D132=1,IF(OR(price_limit="",price_limit="No Limit"),IF(J132="Yes",1,2),IF(SUMIFS(WhatIf!$G:$G,WhatIf!$A:$A,J$1,WhatIf!$B:$B,J132)&lt;=price_limit,IF(J132="Yes",1,2),"")),""))</f>
        <v/>
      </c>
      <c r="AZ132" s="67" t="str">
        <f>IF(OR(K132="",VLOOKUP(K$1,Services!$A$1:$B$22,2,0)="Exclude"),"",IF($D132=1,IF(OR(price_limit="",price_limit="No Limit"),IF(K132="Yes",1,2),IF(SUMIFS(WhatIf!$G:$G,WhatIf!$A:$A,K$1,WhatIf!$B:$B,K132)&lt;=price_limit,IF(K132="Yes",1,2),"")),""))</f>
        <v/>
      </c>
      <c r="BA132" s="67" t="str">
        <f>IF(OR(L132="",VLOOKUP(L$1,Services!$A$1:$B$22,2,0)="Exclude"),"",IF($D132=1,IF(OR(price_limit="",price_limit="No Limit"),IF(L132="Yes",1,2),IF(SUMIFS(WhatIf!$G:$G,WhatIf!$A:$A,L$1,WhatIf!$B:$B,L132)&lt;=price_limit,IF(L132="Yes",1,2),"")),""))</f>
        <v/>
      </c>
      <c r="BB132" s="67" t="str">
        <f>IF(OR(M132="",VLOOKUP(M$1,Services!$A$1:$B$22,2,0)="Exclude"),"",IF($D132=1,IF(OR(price_limit="",price_limit="No Limit"),IF(M132="Yes",1,2),IF(SUMIFS(WhatIf!$G:$G,WhatIf!$A:$A,M$1,WhatIf!$B:$B,M132)&lt;=price_limit,IF(M132="Yes",1,2),"")),""))</f>
        <v/>
      </c>
      <c r="BC132" s="67" t="str">
        <f>IF(OR(N132="",VLOOKUP(N$1,Services!$A$1:$B$22,2,0)="Exclude"),"",IF($D132=1,IF(OR(price_limit="",price_limit="No Limit"),IF(N132="Yes",1,2),IF(SUMIFS(WhatIf!$G:$G,WhatIf!$A:$A,N$1,WhatIf!$B:$B,N132)&lt;=price_limit,IF(N132="Yes",1,2),"")),""))</f>
        <v/>
      </c>
      <c r="BD132" s="67" t="str">
        <f>IF(OR(O132="",VLOOKUP(O$1,Services!$A$1:$B$22,2,0)="Exclude"),"",IF($D132=1,IF(OR(price_limit="",price_limit="No Limit"),IF(O132="Yes",1,2),IF(SUMIFS(WhatIf!$G:$G,WhatIf!$A:$A,O$1,WhatIf!$B:$B,O132)&lt;=price_limit,IF(O132="Yes",1,2),"")),""))</f>
        <v/>
      </c>
      <c r="BE132" s="67" t="str">
        <f>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99</v>
      </c>
      <c r="B133" s="4" t="s">
        <v>227</v>
      </c>
      <c r="C133" s="4" t="s">
        <v>426</v>
      </c>
      <c r="D133" s="3" t="str">
        <f t="shared" ca="1" si="11"/>
        <v/>
      </c>
      <c r="F133" s="5" t="s">
        <v>1</v>
      </c>
      <c r="G133" s="5" t="s">
        <v>1</v>
      </c>
      <c r="H133" s="5" t="s">
        <v>1</v>
      </c>
      <c r="Q133" s="6"/>
      <c r="R133" s="6"/>
      <c r="S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100</v>
      </c>
      <c r="B134" s="4" t="s">
        <v>227</v>
      </c>
      <c r="C134" s="4" t="s">
        <v>426</v>
      </c>
      <c r="D134" s="3" t="str">
        <f t="shared" ca="1" si="11"/>
        <v/>
      </c>
      <c r="E134" s="5" t="s">
        <v>188</v>
      </c>
      <c r="F134" s="5" t="s">
        <v>188</v>
      </c>
      <c r="G134" s="5" t="s">
        <v>188</v>
      </c>
      <c r="H134" s="5" t="s">
        <v>188</v>
      </c>
      <c r="Q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 ca="1">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ht="24.9" customHeight="1" x14ac:dyDescent="0.3">
      <c r="A135" s="19" t="s">
        <v>33</v>
      </c>
      <c r="B135" s="4" t="s">
        <v>227</v>
      </c>
      <c r="C135" s="4" t="s">
        <v>198</v>
      </c>
      <c r="D135" s="3" t="str">
        <f t="shared" ca="1" si="11"/>
        <v/>
      </c>
      <c r="F135" s="5" t="s">
        <v>1</v>
      </c>
      <c r="H135" s="5" t="s">
        <v>1</v>
      </c>
      <c r="I135" s="5" t="s">
        <v>1</v>
      </c>
      <c r="J135" s="5" t="s">
        <v>1</v>
      </c>
      <c r="K135" s="5" t="s">
        <v>1</v>
      </c>
      <c r="L135" s="5" t="s">
        <v>1</v>
      </c>
      <c r="M135" s="5" t="s">
        <v>1</v>
      </c>
      <c r="N135" s="5" t="s">
        <v>1</v>
      </c>
      <c r="O135" s="5" t="s">
        <v>1</v>
      </c>
      <c r="Q135" s="6" t="s">
        <v>1</v>
      </c>
      <c r="R135" s="6" t="s">
        <v>1</v>
      </c>
      <c r="S135" s="6" t="s">
        <v>1</v>
      </c>
      <c r="V135" s="5" t="s">
        <v>1</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 ca="1">IF(OR(I135="",VLOOKUP(I$1,Services!$A$1:$B$22,2,0)="Exclude"),"",IF($D135=1,IF(OR(price_limit="",price_limit="No Limit"),IF(I135="Yes",1,2),IF(SUMIFS(WhatIf!$G:$G,WhatIf!$A:$A,I$1,WhatIf!$B:$B,I135)&lt;=price_limit,IF(I135="Yes",1,2),"")),""))</f>
        <v/>
      </c>
      <c r="AY135" s="67" t="str">
        <f ca="1">IF(OR(J135="",VLOOKUP(J$1,Services!$A$1:$B$22,2,0)="Exclude"),"",IF($D135=1,IF(OR(price_limit="",price_limit="No Limit"),IF(J135="Yes",1,2),IF(SUMIFS(WhatIf!$G:$G,WhatIf!$A:$A,J$1,WhatIf!$B:$B,J135)&lt;=price_limit,IF(J135="Yes",1,2),"")),""))</f>
        <v/>
      </c>
      <c r="AZ135" s="67" t="str">
        <f ca="1">IF(OR(K135="",VLOOKUP(K$1,Services!$A$1:$B$22,2,0)="Exclude"),"",IF($D135=1,IF(OR(price_limit="",price_limit="No Limit"),IF(K135="Yes",1,2),IF(SUMIFS(WhatIf!$G:$G,WhatIf!$A:$A,K$1,WhatIf!$B:$B,K135)&lt;=price_limit,IF(K135="Yes",1,2),"")),""))</f>
        <v/>
      </c>
      <c r="BA135" s="67" t="str">
        <f ca="1">IF(OR(L135="",VLOOKUP(L$1,Services!$A$1:$B$22,2,0)="Exclude"),"",IF($D135=1,IF(OR(price_limit="",price_limit="No Limit"),IF(L135="Yes",1,2),IF(SUMIFS(WhatIf!$G:$G,WhatIf!$A:$A,L$1,WhatIf!$B:$B,L135)&lt;=price_limit,IF(L135="Yes",1,2),"")),""))</f>
        <v/>
      </c>
      <c r="BB135" s="67" t="str">
        <f ca="1">IF(OR(M135="",VLOOKUP(M$1,Services!$A$1:$B$22,2,0)="Exclude"),"",IF($D135=1,IF(OR(price_limit="",price_limit="No Limit"),IF(M135="Yes",1,2),IF(SUMIFS(WhatIf!$G:$G,WhatIf!$A:$A,M$1,WhatIf!$B:$B,M135)&lt;=price_limit,IF(M135="Yes",1,2),"")),""))</f>
        <v/>
      </c>
      <c r="BC135" s="67" t="str">
        <f ca="1">IF(OR(N135="",VLOOKUP(N$1,Services!$A$1:$B$22,2,0)="Exclude"),"",IF($D135=1,IF(OR(price_limit="",price_limit="No Limit"),IF(N135="Yes",1,2),IF(SUMIFS(WhatIf!$G:$G,WhatIf!$A:$A,N$1,WhatIf!$B:$B,N135)&lt;=price_limit,IF(N135="Yes",1,2),"")),""))</f>
        <v/>
      </c>
      <c r="BD135" s="67" t="str">
        <f ca="1">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 ca="1">IF(OR(Q135="",VLOOKUP(Q$1,Services!$A$1:$B$22,2,0)="Exclude"),"",IF($D135=1,IF(OR(price_limit="",price_limit="No Limit"),IF(Q135="Yes",1,2),IF(SUMIFS(WhatIf!$G:$G,WhatIf!$A:$A,Q$1,WhatIf!$B:$B,Q135)&lt;=price_limit,IF(Q135="Yes",1,2),"")),""))</f>
        <v/>
      </c>
      <c r="BG135" s="67" t="str">
        <f ca="1">IF(OR(R135="",VLOOKUP(R$1,Services!$A$1:$B$22,2,0)="Exclude"),"",IF($D135=1,IF(OR(price_limit="",price_limit="No Limit"),IF(R135="Yes",1,2),IF(SUMIFS(WhatIf!$G:$G,WhatIf!$A:$A,R$1,WhatIf!$B:$B,R135)&lt;=price_limit,IF(R135="Yes",1,2),"")),""))</f>
        <v/>
      </c>
      <c r="BH135" s="67" t="str">
        <f ca="1">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 ca="1">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168</v>
      </c>
      <c r="B136" s="4" t="s">
        <v>103</v>
      </c>
      <c r="C136" s="4" t="s">
        <v>198</v>
      </c>
      <c r="D136" s="3" t="str">
        <f t="shared" ca="1" si="11"/>
        <v/>
      </c>
      <c r="F136" s="5" t="s">
        <v>1</v>
      </c>
      <c r="H136" s="5" t="s">
        <v>1</v>
      </c>
      <c r="I136" s="5" t="s">
        <v>1</v>
      </c>
      <c r="J136" s="5" t="s">
        <v>1</v>
      </c>
      <c r="K136" s="5" t="s">
        <v>1</v>
      </c>
      <c r="L136" s="5" t="s">
        <v>1</v>
      </c>
      <c r="M136" s="5" t="s">
        <v>1</v>
      </c>
      <c r="N136" s="5" t="s">
        <v>1</v>
      </c>
      <c r="O136" s="5" t="s">
        <v>1</v>
      </c>
      <c r="Q136" s="6" t="s">
        <v>1</v>
      </c>
      <c r="R136" s="6" t="s">
        <v>1</v>
      </c>
      <c r="S136" s="6" t="s">
        <v>1</v>
      </c>
      <c r="V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 ca="1">IF(OR(N136="",VLOOKUP(N$1,Services!$A$1:$B$22,2,0)="Exclude"),"",IF($D136=1,IF(OR(price_limit="",price_limit="No Limit"),IF(N136="Yes",1,2),IF(SUMIFS(WhatIf!$G:$G,WhatIf!$A:$A,N$1,WhatIf!$B:$B,N136)&lt;=price_limit,IF(N136="Yes",1,2),"")),""))</f>
        <v/>
      </c>
      <c r="BD136" s="67" t="str">
        <f ca="1">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 ca="1">IF(OR(Q136="",VLOOKUP(Q$1,Services!$A$1:$B$22,2,0)="Exclude"),"",IF($D136=1,IF(OR(price_limit="",price_limit="No Limit"),IF(Q136="Yes",1,2),IF(SUMIFS(WhatIf!$G:$G,WhatIf!$A:$A,Q$1,WhatIf!$B:$B,Q136)&lt;=price_limit,IF(Q136="Yes",1,2),"")),""))</f>
        <v/>
      </c>
      <c r="BG136" s="67" t="str">
        <f ca="1">IF(OR(R136="",VLOOKUP(R$1,Services!$A$1:$B$22,2,0)="Exclude"),"",IF($D136=1,IF(OR(price_limit="",price_limit="No Limit"),IF(R136="Yes",1,2),IF(SUMIFS(WhatIf!$G:$G,WhatIf!$A:$A,R$1,WhatIf!$B:$B,R136)&lt;=price_limit,IF(R136="Yes",1,2),"")),""))</f>
        <v/>
      </c>
      <c r="BH136" s="67" t="str">
        <f ca="1">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 ca="1">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209</v>
      </c>
      <c r="B137" s="4" t="s">
        <v>146</v>
      </c>
      <c r="C137" s="4" t="s">
        <v>198</v>
      </c>
      <c r="D137" s="3" t="str">
        <f t="shared" ca="1" si="11"/>
        <v/>
      </c>
      <c r="F137" s="6" t="s">
        <v>1</v>
      </c>
      <c r="G137" s="6"/>
      <c r="H137" s="6" t="s">
        <v>1</v>
      </c>
      <c r="Q137" s="6"/>
      <c r="R137" s="6"/>
      <c r="S137" s="6"/>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IF(OR(I137="",VLOOKUP(I$1,Services!$A$1:$B$22,2,0)="Exclude"),"",IF($D137=1,IF(OR(price_limit="",price_limit="No Limit"),IF(I137="Yes",1,2),IF(SUMIFS(WhatIf!$G:$G,WhatIf!$A:$A,I$1,WhatIf!$B:$B,I137)&lt;=price_limit,IF(I137="Yes",1,2),"")),""))</f>
        <v/>
      </c>
      <c r="AY137" s="67" t="str">
        <f>IF(OR(J137="",VLOOKUP(J$1,Services!$A$1:$B$22,2,0)="Exclude"),"",IF($D137=1,IF(OR(price_limit="",price_limit="No Limit"),IF(J137="Yes",1,2),IF(SUMIFS(WhatIf!$G:$G,WhatIf!$A:$A,J$1,WhatIf!$B:$B,J137)&lt;=price_limit,IF(J137="Yes",1,2),"")),""))</f>
        <v/>
      </c>
      <c r="AZ137" s="67" t="str">
        <f>IF(OR(K137="",VLOOKUP(K$1,Services!$A$1:$B$22,2,0)="Exclude"),"",IF($D137=1,IF(OR(price_limit="",price_limit="No Limit"),IF(K137="Yes",1,2),IF(SUMIFS(WhatIf!$G:$G,WhatIf!$A:$A,K$1,WhatIf!$B:$B,K137)&lt;=price_limit,IF(K137="Yes",1,2),"")),""))</f>
        <v/>
      </c>
      <c r="BA137" s="67" t="str">
        <f>IF(OR(L137="",VLOOKUP(L$1,Services!$A$1:$B$22,2,0)="Exclude"),"",IF($D137=1,IF(OR(price_limit="",price_limit="No Limit"),IF(L137="Yes",1,2),IF(SUMIFS(WhatIf!$G:$G,WhatIf!$A:$A,L$1,WhatIf!$B:$B,L137)&lt;=price_limit,IF(L137="Yes",1,2),"")),""))</f>
        <v/>
      </c>
      <c r="BB137" s="67" t="str">
        <f>IF(OR(M137="",VLOOKUP(M$1,Services!$A$1:$B$22,2,0)="Exclude"),"",IF($D137=1,IF(OR(price_limit="",price_limit="No Limit"),IF(M137="Yes",1,2),IF(SUMIFS(WhatIf!$G:$G,WhatIf!$A:$A,M$1,WhatIf!$B:$B,M137)&lt;=price_limit,IF(M137="Yes",1,2),"")),""))</f>
        <v/>
      </c>
      <c r="BC137" s="67" t="str">
        <f>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275</v>
      </c>
      <c r="B138" s="4" t="s">
        <v>227</v>
      </c>
      <c r="C138" s="4" t="s">
        <v>198</v>
      </c>
      <c r="D138" s="3" t="str">
        <f t="shared" ca="1" si="11"/>
        <v/>
      </c>
      <c r="I138" s="6"/>
      <c r="J138" s="6"/>
      <c r="Q138" s="6"/>
      <c r="R138" s="6" t="s">
        <v>1</v>
      </c>
      <c r="S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 ca="1">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12.45" customHeight="1" x14ac:dyDescent="0.4">
      <c r="A139" s="19" t="s">
        <v>101</v>
      </c>
      <c r="B139" s="4" t="s">
        <v>227</v>
      </c>
      <c r="C139" s="4" t="s">
        <v>197</v>
      </c>
      <c r="D139" s="3" t="str">
        <f t="shared" ca="1" si="11"/>
        <v/>
      </c>
      <c r="I139" s="5" t="s">
        <v>467</v>
      </c>
      <c r="J139" s="5" t="s">
        <v>467</v>
      </c>
      <c r="K139" s="5" t="s">
        <v>467</v>
      </c>
      <c r="L139" s="5" t="s">
        <v>467</v>
      </c>
      <c r="M139" s="5" t="s">
        <v>467</v>
      </c>
      <c r="N139" s="5" t="s">
        <v>467</v>
      </c>
      <c r="O139" s="5" t="s">
        <v>467</v>
      </c>
      <c r="P139" s="5" t="s">
        <v>1</v>
      </c>
      <c r="R139" s="9" t="s">
        <v>271</v>
      </c>
      <c r="S139" s="5" t="s">
        <v>949</v>
      </c>
      <c r="V139" s="5" t="s">
        <v>1</v>
      </c>
      <c r="W139" s="5" t="s">
        <v>1</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 ca="1">IF(OR(I139="",VLOOKUP(I$1,Services!$A$1:$B$22,2,0)="Exclude"),"",IF($D139=1,IF(OR(price_limit="",price_limit="No Limit"),IF(I139="Yes",1,2),IF(SUMIFS(WhatIf!$G:$G,WhatIf!$A:$A,I$1,WhatIf!$B:$B,I139)&lt;=price_limit,IF(I139="Yes",1,2),"")),""))</f>
        <v/>
      </c>
      <c r="AY139" s="67" t="str">
        <f ca="1">IF(OR(J139="",VLOOKUP(J$1,Services!$A$1:$B$22,2,0)="Exclude"),"",IF($D139=1,IF(OR(price_limit="",price_limit="No Limit"),IF(J139="Yes",1,2),IF(SUMIFS(WhatIf!$G:$G,WhatIf!$A:$A,J$1,WhatIf!$B:$B,J139)&lt;=price_limit,IF(J139="Yes",1,2),"")),""))</f>
        <v/>
      </c>
      <c r="AZ139" s="67" t="str">
        <f ca="1">IF(OR(K139="",VLOOKUP(K$1,Services!$A$1:$B$22,2,0)="Exclude"),"",IF($D139=1,IF(OR(price_limit="",price_limit="No Limit"),IF(K139="Yes",1,2),IF(SUMIFS(WhatIf!$G:$G,WhatIf!$A:$A,K$1,WhatIf!$B:$B,K139)&lt;=price_limit,IF(K139="Yes",1,2),"")),""))</f>
        <v/>
      </c>
      <c r="BA139" s="67" t="str">
        <f ca="1">IF(OR(L139="",VLOOKUP(L$1,Services!$A$1:$B$22,2,0)="Exclude"),"",IF($D139=1,IF(OR(price_limit="",price_limit="No Limit"),IF(L139="Yes",1,2),IF(SUMIFS(WhatIf!$G:$G,WhatIf!$A:$A,L$1,WhatIf!$B:$B,L139)&lt;=price_limit,IF(L139="Yes",1,2),"")),""))</f>
        <v/>
      </c>
      <c r="BB139" s="67" t="str">
        <f ca="1">IF(OR(M139="",VLOOKUP(M$1,Services!$A$1:$B$22,2,0)="Exclude"),"",IF($D139=1,IF(OR(price_limit="",price_limit="No Limit"),IF(M139="Yes",1,2),IF(SUMIFS(WhatIf!$G:$G,WhatIf!$A:$A,M$1,WhatIf!$B:$B,M139)&lt;=price_limit,IF(M139="Yes",1,2),"")),""))</f>
        <v/>
      </c>
      <c r="BC139" s="67" t="str">
        <f ca="1">IF(OR(N139="",VLOOKUP(N$1,Services!$A$1:$B$22,2,0)="Exclude"),"",IF($D139=1,IF(OR(price_limit="",price_limit="No Limit"),IF(N139="Yes",1,2),IF(SUMIFS(WhatIf!$G:$G,WhatIf!$A:$A,N$1,WhatIf!$B:$B,N139)&lt;=price_limit,IF(N139="Yes",1,2),"")),""))</f>
        <v/>
      </c>
      <c r="BD139" s="67" t="str">
        <f ca="1">IF(OR(O139="",VLOOKUP(O$1,Services!$A$1:$B$22,2,0)="Exclude"),"",IF($D139=1,IF(OR(price_limit="",price_limit="No Limit"),IF(O139="Yes",1,2),IF(SUMIFS(WhatIf!$G:$G,WhatIf!$A:$A,O$1,WhatIf!$B:$B,O139)&lt;=price_limit,IF(O139="Yes",1,2),"")),""))</f>
        <v/>
      </c>
      <c r="BE139" s="67" t="str">
        <f ca="1">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 ca="1">IF(OR(R139="",VLOOKUP(R$1,Services!$A$1:$B$22,2,0)="Exclude"),"",IF($D139=1,IF(OR(price_limit="",price_limit="No Limit"),IF(R139="Yes",1,2),IF(SUMIFS(WhatIf!$G:$G,WhatIf!$A:$A,R$1,WhatIf!$B:$B,R139)&lt;=price_limit,IF(R139="Yes",1,2),"")),""))</f>
        <v/>
      </c>
      <c r="BH139" s="67" t="str">
        <f ca="1">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 ca="1">IF(OR(V139="",VLOOKUP(V$1,Services!$A$1:$B$22,2,0)="Exclude"),"",IF($D139=1,IF(OR(price_limit="",price_limit="No Limit"),IF(V139="Yes",1,2),IF(SUMIFS(WhatIf!$G:$G,WhatIf!$A:$A,V$1,WhatIf!$B:$B,V139)&lt;=price_limit,IF(V139="Yes",1,2),"")),""))</f>
        <v/>
      </c>
      <c r="BL139" s="67" t="str">
        <f ca="1">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x14ac:dyDescent="0.3">
      <c r="A140" s="19" t="s">
        <v>102</v>
      </c>
      <c r="B140" s="4" t="s">
        <v>227</v>
      </c>
      <c r="C140" s="4" t="s">
        <v>198</v>
      </c>
      <c r="D140" s="3" t="str">
        <f t="shared" ca="1" si="11"/>
        <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370</v>
      </c>
      <c r="B141" s="4" t="s">
        <v>911</v>
      </c>
      <c r="C141" s="4" t="s">
        <v>198</v>
      </c>
      <c r="D141" s="3" t="str">
        <f t="shared" ca="1" si="11"/>
        <v/>
      </c>
      <c r="F141" s="5" t="s">
        <v>475</v>
      </c>
      <c r="H141" s="5" t="s">
        <v>918</v>
      </c>
      <c r="J141" s="5" t="s">
        <v>1</v>
      </c>
      <c r="L141" s="5" t="s">
        <v>1</v>
      </c>
      <c r="M141" s="5" t="s">
        <v>1</v>
      </c>
      <c r="N141" s="5" t="s">
        <v>1</v>
      </c>
      <c r="O141" s="5" t="s">
        <v>1</v>
      </c>
      <c r="Q141" s="6" t="s">
        <v>1</v>
      </c>
      <c r="R141" s="6" t="s">
        <v>1</v>
      </c>
      <c r="S141" s="6" t="s">
        <v>772</v>
      </c>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 ca="1">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 ca="1">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 ca="1">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 ca="1">IF(OR(R141="",VLOOKUP(R$1,Services!$A$1:$B$22,2,0)="Exclude"),"",IF($D141=1,IF(OR(price_limit="",price_limit="No Limit"),IF(R141="Yes",1,2),IF(SUMIFS(WhatIf!$G:$G,WhatIf!$A:$A,R$1,WhatIf!$B:$B,R141)&lt;=price_limit,IF(R141="Yes",1,2),"")),""))</f>
        <v/>
      </c>
      <c r="BH141" s="67" t="str">
        <f ca="1">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371</v>
      </c>
      <c r="B142" s="4" t="s">
        <v>213</v>
      </c>
      <c r="C142" s="4" t="s">
        <v>198</v>
      </c>
      <c r="D142" s="3" t="str">
        <f t="shared" ca="1" si="11"/>
        <v/>
      </c>
      <c r="F142" s="5" t="s">
        <v>475</v>
      </c>
      <c r="H142" s="5" t="s">
        <v>918</v>
      </c>
      <c r="J142" s="5" t="s">
        <v>1</v>
      </c>
      <c r="L142" s="5" t="s">
        <v>1</v>
      </c>
      <c r="M142" s="5" t="s">
        <v>1</v>
      </c>
      <c r="N142" s="5" t="s">
        <v>1</v>
      </c>
      <c r="O142" s="5" t="s">
        <v>1</v>
      </c>
      <c r="Q142" s="6" t="s">
        <v>1</v>
      </c>
      <c r="R142" s="6" t="s">
        <v>1</v>
      </c>
      <c r="S142" s="6" t="s">
        <v>772</v>
      </c>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 ca="1">IF(OR(R142="",VLOOKUP(R$1,Services!$A$1:$B$22,2,0)="Exclude"),"",IF($D142=1,IF(OR(price_limit="",price_limit="No Limit"),IF(R142="Yes",1,2),IF(SUMIFS(WhatIf!$G:$G,WhatIf!$A:$A,R$1,WhatIf!$B:$B,R142)&lt;=price_limit,IF(R142="Yes",1,2),"")),""))</f>
        <v/>
      </c>
      <c r="BH142" s="67" t="str">
        <f ca="1">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194</v>
      </c>
      <c r="B143" s="4" t="s">
        <v>965</v>
      </c>
      <c r="C143" s="4" t="s">
        <v>197</v>
      </c>
      <c r="D143" s="3" t="str">
        <f t="shared" ca="1" si="11"/>
        <v/>
      </c>
      <c r="F143" s="5" t="s">
        <v>761</v>
      </c>
      <c r="G143" s="5" t="s">
        <v>761</v>
      </c>
      <c r="H143" s="5" t="s">
        <v>761</v>
      </c>
      <c r="I143" s="5" t="s">
        <v>271</v>
      </c>
      <c r="J143" s="5" t="s">
        <v>271</v>
      </c>
      <c r="K143" s="5" t="s">
        <v>271</v>
      </c>
      <c r="L143" s="5" t="s">
        <v>271</v>
      </c>
      <c r="M143" s="5" t="s">
        <v>271</v>
      </c>
      <c r="N143" s="5" t="s">
        <v>271</v>
      </c>
      <c r="O143" s="5" t="s">
        <v>271</v>
      </c>
      <c r="P143" s="5" t="s">
        <v>1</v>
      </c>
      <c r="S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 ca="1">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 ca="1">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 ca="1">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 ca="1">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 ca="1">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776</v>
      </c>
      <c r="C144" s="4" t="s">
        <v>197</v>
      </c>
      <c r="D144" s="3" t="str">
        <f t="shared" ca="1" si="11"/>
        <v/>
      </c>
      <c r="F144" s="5" t="s">
        <v>854</v>
      </c>
      <c r="G144" s="5" t="s">
        <v>854</v>
      </c>
      <c r="H144" s="5" t="s">
        <v>854</v>
      </c>
      <c r="W144" s="5" t="s">
        <v>841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IF(OR(L144="",VLOOKUP(L$1,Services!$A$1:$B$22,2,0)="Exclude"),"",IF($D144=1,IF(OR(price_limit="",price_limit="No Limit"),IF(L144="Yes",1,2),IF(SUMIFS(WhatIf!$G:$G,WhatIf!$A:$A,L$1,WhatIf!$B:$B,L144)&lt;=price_limit,IF(L144="Yes",1,2),"")),""))</f>
        <v/>
      </c>
      <c r="BB144" s="67" t="str">
        <f>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 ca="1">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507</v>
      </c>
      <c r="B145" s="4" t="s">
        <v>613</v>
      </c>
      <c r="C145" s="4" t="s">
        <v>205</v>
      </c>
      <c r="D145" s="3" t="str">
        <f t="shared" ca="1" si="11"/>
        <v/>
      </c>
      <c r="F145" s="5" t="s">
        <v>478</v>
      </c>
      <c r="G145" s="5" t="s">
        <v>478</v>
      </c>
      <c r="H145" s="5" t="s">
        <v>921</v>
      </c>
      <c r="T145" s="5" t="s">
        <v>234</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 ca="1">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779</v>
      </c>
      <c r="C146" s="4" t="s">
        <v>197</v>
      </c>
      <c r="D146" s="3" t="str">
        <f t="shared" ca="1" si="11"/>
        <v/>
      </c>
      <c r="F146" s="5" t="s">
        <v>854</v>
      </c>
      <c r="G146" s="5" t="s">
        <v>854</v>
      </c>
      <c r="H146" s="5" t="s">
        <v>854</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950</v>
      </c>
      <c r="B147" s="4" t="s">
        <v>227</v>
      </c>
      <c r="C147" s="4" t="s">
        <v>269</v>
      </c>
      <c r="D147" s="3" t="str">
        <f t="shared" ca="1" si="11"/>
        <v/>
      </c>
      <c r="F147" s="5" t="s">
        <v>476</v>
      </c>
      <c r="G147" s="5" t="s">
        <v>476</v>
      </c>
      <c r="H147" s="5" t="s">
        <v>922</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37.299999999999997" x14ac:dyDescent="0.3">
      <c r="A148" s="19" t="s">
        <v>104</v>
      </c>
      <c r="B148" s="4" t="s">
        <v>227</v>
      </c>
      <c r="C148" s="4" t="s">
        <v>198</v>
      </c>
      <c r="D148" s="3" t="str">
        <f t="shared" ca="1" si="11"/>
        <v/>
      </c>
      <c r="S148" s="5" t="s">
        <v>880</v>
      </c>
      <c r="T148" s="5" t="s">
        <v>234</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IF(OR(F148="",VLOOKUP(F$1,Services!$A$1:$B$22,2,0)="Exclude"),"",IF($D148=1,IF(OR(price_limit="",price_limit="No Limit"),IF(F148="Yes",1,2),IF(SUMIFS(WhatIf!$G:$G,WhatIf!$A:$A,F$1,WhatIf!$B:$B,F148)&lt;=price_limit,IF(F148="Yes",1,2),"")),""))</f>
        <v/>
      </c>
      <c r="AV148" s="67" t="str">
        <f>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 ca="1">IF(OR(S148="",VLOOKUP(S$1,Services!$A$1:$B$22,2,0)="Exclude"),"",IF($D148=1,IF(OR(price_limit="",price_limit="No Limit"),IF(S148="Yes",1,2),IF(SUMIFS(WhatIf!$G:$G,WhatIf!$A:$A,S$1,WhatIf!$B:$B,S148)&lt;=price_limit,IF(S148="Yes",1,2),"")),""))</f>
        <v/>
      </c>
      <c r="BI148" s="67" t="str">
        <f ca="1">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696</v>
      </c>
      <c r="B149" s="4" t="s">
        <v>227</v>
      </c>
      <c r="C149" s="4" t="s">
        <v>197</v>
      </c>
      <c r="D149" s="3" t="str">
        <f t="shared" ca="1" si="11"/>
        <v/>
      </c>
      <c r="F149" s="5" t="s">
        <v>696</v>
      </c>
      <c r="G149" s="5" t="s">
        <v>696</v>
      </c>
      <c r="H149" s="5" t="s">
        <v>696</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 ca="1">IF(OR(F149="",VLOOKUP(F$1,Services!$A$1:$B$22,2,0)="Exclude"),"",IF($D149=1,IF(OR(price_limit="",price_limit="No Limit"),IF(F149="Yes",1,2),IF(SUMIFS(WhatIf!$G:$G,WhatIf!$A:$A,F$1,WhatIf!$B:$B,F149)&lt;=price_limit,IF(F149="Yes",1,2),"")),""))</f>
        <v/>
      </c>
      <c r="AV149" s="67" t="str">
        <f ca="1">IF(OR(G149="",VLOOKUP(G$1,Services!$A$1:$B$22,2,0)="Exclude"),"",IF($D149=1,IF(OR(price_limit="",price_limit="No Limit"),IF(G149="Yes",1,2),IF(SUMIFS(WhatIf!$G:$G,WhatIf!$A:$A,G$1,WhatIf!$B:$B,G149)&lt;=price_limit,IF(G149="Yes",1,2),"")),""))</f>
        <v/>
      </c>
      <c r="AW149" s="67" t="str">
        <f ca="1">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556</v>
      </c>
      <c r="C150" s="4" t="s">
        <v>427</v>
      </c>
      <c r="D150" s="3" t="str">
        <f t="shared" ref="D150:D165" ca="1" si="14">IF(BR150=0,"",IF(BR150&lt;=VALUE(MID(marker_pick,1,1)),1,""))</f>
        <v/>
      </c>
      <c r="M150" s="5" t="s">
        <v>1</v>
      </c>
      <c r="N150" s="5" t="s">
        <v>1</v>
      </c>
      <c r="O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 ca="1">IF(OR(M150="",VLOOKUP(M$1,Services!$A$1:$B$22,2,0)="Exclude"),"",IF($D150=1,IF(OR(price_limit="",price_limit="No Limit"),IF(M150="Yes",1,2),IF(SUMIFS(WhatIf!$G:$G,WhatIf!$A:$A,M$1,WhatIf!$B:$B,M150)&lt;=price_limit,IF(M150="Yes",1,2),"")),""))</f>
        <v/>
      </c>
      <c r="BC150" s="67" t="str">
        <f ca="1">IF(OR(N150="",VLOOKUP(N$1,Services!$A$1:$B$22,2,0)="Exclude"),"",IF($D150=1,IF(OR(price_limit="",price_limit="No Limit"),IF(N150="Yes",1,2),IF(SUMIFS(WhatIf!$G:$G,WhatIf!$A:$A,N$1,WhatIf!$B:$B,N150)&lt;=price_limit,IF(N150="Yes",1,2),"")),""))</f>
        <v/>
      </c>
      <c r="BD150" s="67" t="str">
        <f ca="1">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311</v>
      </c>
      <c r="B151" s="4" t="s">
        <v>227</v>
      </c>
      <c r="C151" s="4" t="s">
        <v>198</v>
      </c>
      <c r="D151" s="3" t="str">
        <f t="shared" ca="1" si="14"/>
        <v/>
      </c>
      <c r="T151" s="5" t="s">
        <v>234</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 ca="1">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34</v>
      </c>
      <c r="B152" s="4" t="s">
        <v>214</v>
      </c>
      <c r="C152" s="4" t="s">
        <v>189</v>
      </c>
      <c r="D152" s="3" t="str">
        <f t="shared" ca="1" si="14"/>
        <v/>
      </c>
      <c r="E152" s="5" t="s">
        <v>1</v>
      </c>
      <c r="F152" s="5" t="s">
        <v>1</v>
      </c>
      <c r="G152" s="5" t="s">
        <v>1</v>
      </c>
      <c r="H152" s="5" t="s">
        <v>1</v>
      </c>
      <c r="K152" s="5" t="s">
        <v>1</v>
      </c>
      <c r="L152" s="5" t="s">
        <v>1</v>
      </c>
      <c r="M152" s="5" t="s">
        <v>1</v>
      </c>
      <c r="N152" s="5" t="s">
        <v>1</v>
      </c>
      <c r="O152" s="5" t="s">
        <v>1</v>
      </c>
      <c r="P152" s="5" t="s">
        <v>1</v>
      </c>
      <c r="Q152" s="6" t="s">
        <v>1</v>
      </c>
      <c r="R152" s="6" t="s">
        <v>1</v>
      </c>
      <c r="S152" s="6" t="s">
        <v>1</v>
      </c>
      <c r="V152" s="5" t="s">
        <v>1</v>
      </c>
      <c r="X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 ca="1">IF(OR(E152="",VLOOKUP(E$1,Services!$A$1:$B$22,2,0)="Exclude"),"",IF($D152=1,IF(OR(price_limit="",price_limit="No Limit"),IF(E152="Yes",1,2),IF(SUMIFS(WhatIf!$G:$G,WhatIf!$A:$A,E$1,WhatIf!$B:$B,E152)&lt;=price_limit,IF(E152="Yes",1,2),"")),""))</f>
        <v/>
      </c>
      <c r="AU152" s="67" t="str">
        <f ca="1">IF(OR(F152="",VLOOKUP(F$1,Services!$A$1:$B$22,2,0)="Exclude"),"",IF($D152=1,IF(OR(price_limit="",price_limit="No Limit"),IF(F152="Yes",1,2),IF(SUMIFS(WhatIf!$G:$G,WhatIf!$A:$A,F$1,WhatIf!$B:$B,F152)&lt;=price_limit,IF(F152="Yes",1,2),"")),""))</f>
        <v/>
      </c>
      <c r="AV152" s="67" t="str">
        <f ca="1">IF(OR(G152="",VLOOKUP(G$1,Services!$A$1:$B$22,2,0)="Exclude"),"",IF($D152=1,IF(OR(price_limit="",price_limit="No Limit"),IF(G152="Yes",1,2),IF(SUMIFS(WhatIf!$G:$G,WhatIf!$A:$A,G$1,WhatIf!$B:$B,G152)&lt;=price_limit,IF(G152="Yes",1,2),"")),""))</f>
        <v/>
      </c>
      <c r="AW152" s="67" t="str">
        <f ca="1">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 ca="1">IF(OR(K152="",VLOOKUP(K$1,Services!$A$1:$B$22,2,0)="Exclude"),"",IF($D152=1,IF(OR(price_limit="",price_limit="No Limit"),IF(K152="Yes",1,2),IF(SUMIFS(WhatIf!$G:$G,WhatIf!$A:$A,K$1,WhatIf!$B:$B,K152)&lt;=price_limit,IF(K152="Yes",1,2),"")),""))</f>
        <v/>
      </c>
      <c r="BA152" s="67" t="str">
        <f ca="1">IF(OR(L152="",VLOOKUP(L$1,Services!$A$1:$B$22,2,0)="Exclude"),"",IF($D152=1,IF(OR(price_limit="",price_limit="No Limit"),IF(L152="Yes",1,2),IF(SUMIFS(WhatIf!$G:$G,WhatIf!$A:$A,L$1,WhatIf!$B:$B,L152)&lt;=price_limit,IF(L152="Yes",1,2),"")),""))</f>
        <v/>
      </c>
      <c r="BB152" s="67" t="str">
        <f ca="1">IF(OR(M152="",VLOOKUP(M$1,Services!$A$1:$B$22,2,0)="Exclude"),"",IF($D152=1,IF(OR(price_limit="",price_limit="No Limit"),IF(M152="Yes",1,2),IF(SUMIFS(WhatIf!$G:$G,WhatIf!$A:$A,M$1,WhatIf!$B:$B,M152)&lt;=price_limit,IF(M152="Yes",1,2),"")),""))</f>
        <v/>
      </c>
      <c r="BC152" s="67" t="str">
        <f ca="1">IF(OR(N152="",VLOOKUP(N$1,Services!$A$1:$B$22,2,0)="Exclude"),"",IF($D152=1,IF(OR(price_limit="",price_limit="No Limit"),IF(N152="Yes",1,2),IF(SUMIFS(WhatIf!$G:$G,WhatIf!$A:$A,N$1,WhatIf!$B:$B,N152)&lt;=price_limit,IF(N152="Yes",1,2),"")),""))</f>
        <v/>
      </c>
      <c r="BD152" s="67" t="str">
        <f ca="1">IF(OR(O152="",VLOOKUP(O$1,Services!$A$1:$B$22,2,0)="Exclude"),"",IF($D152=1,IF(OR(price_limit="",price_limit="No Limit"),IF(O152="Yes",1,2),IF(SUMIFS(WhatIf!$G:$G,WhatIf!$A:$A,O$1,WhatIf!$B:$B,O152)&lt;=price_limit,IF(O152="Yes",1,2),"")),""))</f>
        <v/>
      </c>
      <c r="BE152" s="67" t="str">
        <f ca="1">IF(OR(P152="",VLOOKUP(P$1,Services!$A$1:$B$22,2,0)="Exclude"),"",IF($D152=1,IF(OR(price_limit="",price_limit="No Limit"),IF(P152="Yes",1,2),IF(SUMIFS(WhatIf!$G:$G,WhatIf!$A:$A,P$1,WhatIf!$B:$B,P152)&lt;=price_limit,IF(P152="Yes",1,2),"")),""))</f>
        <v/>
      </c>
      <c r="BF152" s="67" t="str">
        <f ca="1">IF(OR(Q152="",VLOOKUP(Q$1,Services!$A$1:$B$22,2,0)="Exclude"),"",IF($D152=1,IF(OR(price_limit="",price_limit="No Limit"),IF(Q152="Yes",1,2),IF(SUMIFS(WhatIf!$G:$G,WhatIf!$A:$A,Q$1,WhatIf!$B:$B,Q152)&lt;=price_limit,IF(Q152="Yes",1,2),"")),""))</f>
        <v/>
      </c>
      <c r="BG152" s="67" t="str">
        <f ca="1">IF(OR(R152="",VLOOKUP(R$1,Services!$A$1:$B$22,2,0)="Exclude"),"",IF($D152=1,IF(OR(price_limit="",price_limit="No Limit"),IF(R152="Yes",1,2),IF(SUMIFS(WhatIf!$G:$G,WhatIf!$A:$A,R$1,WhatIf!$B:$B,R152)&lt;=price_limit,IF(R152="Yes",1,2),"")),""))</f>
        <v/>
      </c>
      <c r="BH152" s="67" t="str">
        <f ca="1">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 ca="1">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 ca="1">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ht="24.9" x14ac:dyDescent="0.3">
      <c r="A153" s="19" t="s">
        <v>354</v>
      </c>
      <c r="B153" s="4" t="s">
        <v>227</v>
      </c>
      <c r="C153" s="4" t="s">
        <v>197</v>
      </c>
      <c r="D153" s="3" t="str">
        <f t="shared" ca="1" si="14"/>
        <v/>
      </c>
      <c r="I153" s="5" t="s">
        <v>271</v>
      </c>
      <c r="J153" s="5" t="s">
        <v>271</v>
      </c>
      <c r="K153" s="5" t="s">
        <v>271</v>
      </c>
      <c r="L153" s="5" t="s">
        <v>271</v>
      </c>
      <c r="M153" s="5" t="s">
        <v>271</v>
      </c>
      <c r="N153" s="5" t="s">
        <v>271</v>
      </c>
      <c r="O153" s="5" t="s">
        <v>271</v>
      </c>
      <c r="P153" s="5" t="s">
        <v>1</v>
      </c>
      <c r="S153" s="5" t="s">
        <v>887</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 ca="1">IF(OR(I153="",VLOOKUP(I$1,Services!$A$1:$B$22,2,0)="Exclude"),"",IF($D153=1,IF(OR(price_limit="",price_limit="No Limit"),IF(I153="Yes",1,2),IF(SUMIFS(WhatIf!$G:$G,WhatIf!$A:$A,I$1,WhatIf!$B:$B,I153)&lt;=price_limit,IF(I153="Yes",1,2),"")),""))</f>
        <v/>
      </c>
      <c r="AY153" s="67" t="str">
        <f ca="1">IF(OR(J153="",VLOOKUP(J$1,Services!$A$1:$B$22,2,0)="Exclude"),"",IF($D153=1,IF(OR(price_limit="",price_limit="No Limit"),IF(J153="Yes",1,2),IF(SUMIFS(WhatIf!$G:$G,WhatIf!$A:$A,J$1,WhatIf!$B:$B,J153)&lt;=price_limit,IF(J153="Yes",1,2),"")),""))</f>
        <v/>
      </c>
      <c r="AZ153" s="67" t="str">
        <f ca="1">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 ca="1">IF(OR(O153="",VLOOKUP(O$1,Services!$A$1:$B$22,2,0)="Exclude"),"",IF($D153=1,IF(OR(price_limit="",price_limit="No Limit"),IF(O153="Yes",1,2),IF(SUMIFS(WhatIf!$G:$G,WhatIf!$A:$A,O$1,WhatIf!$B:$B,O153)&lt;=price_limit,IF(O153="Yes",1,2),"")),""))</f>
        <v/>
      </c>
      <c r="BE153" s="67" t="str">
        <f ca="1">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IF(OR(R153="",VLOOKUP(R$1,Services!$A$1:$B$22,2,0)="Exclude"),"",IF($D153=1,IF(OR(price_limit="",price_limit="No Limit"),IF(R153="Yes",1,2),IF(SUMIFS(WhatIf!$G:$G,WhatIf!$A:$A,R$1,WhatIf!$B:$B,R153)&lt;=price_limit,IF(R153="Yes",1,2),"")),""))</f>
        <v/>
      </c>
      <c r="BH153" s="67" t="str">
        <f ca="1">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185</v>
      </c>
      <c r="B154" s="4" t="s">
        <v>227</v>
      </c>
      <c r="C154" s="4" t="s">
        <v>424</v>
      </c>
      <c r="D154" s="3">
        <f t="shared" ca="1" si="14"/>
        <v>1</v>
      </c>
      <c r="G154" s="5" t="s">
        <v>1</v>
      </c>
      <c r="H154" s="5" t="s">
        <v>1</v>
      </c>
      <c r="I154" s="6" t="s">
        <v>1</v>
      </c>
      <c r="J154" s="6" t="s">
        <v>1</v>
      </c>
      <c r="K154" s="5" t="s">
        <v>1</v>
      </c>
      <c r="L154" s="5" t="s">
        <v>1</v>
      </c>
      <c r="M154" s="5" t="s">
        <v>1</v>
      </c>
      <c r="N154" s="5" t="s">
        <v>1</v>
      </c>
      <c r="O154" s="5" t="s">
        <v>1</v>
      </c>
      <c r="P154" s="5" t="s">
        <v>1</v>
      </c>
      <c r="Q154" s="6" t="s">
        <v>1</v>
      </c>
      <c r="R154" s="6" t="s">
        <v>1</v>
      </c>
      <c r="S154" s="6" t="s">
        <v>1</v>
      </c>
      <c r="V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f ca="1">IF(AND($D154=1,ISNUMBER(MATCH(Q$1&amp;Q154&amp;"x",WhatIf!$H:$H,0))),1,"")</f>
        <v>1</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f t="shared" ca="1" si="12"/>
        <v>1</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f ca="1">IF(OR(G154="",VLOOKUP(G$1,Services!$A$1:$B$22,2,0)="Exclude"),"",IF($D154=1,IF(OR(price_limit="",price_limit="No Limit"),IF(G154="Yes",1,2),IF(SUMIFS(WhatIf!$G:$G,WhatIf!$A:$A,G$1,WhatIf!$B:$B,G154)&lt;=price_limit,IF(G154="Yes",1,2),"")),""))</f>
        <v>1</v>
      </c>
      <c r="AW154" s="67">
        <f ca="1">IF(OR(H154="",VLOOKUP(H$1,Services!$A$1:$B$22,2,0)="Exclude"),"",IF($D154=1,IF(OR(price_limit="",price_limit="No Limit"),IF(H154="Yes",1,2),IF(SUMIFS(WhatIf!$G:$G,WhatIf!$A:$A,H$1,WhatIf!$B:$B,H154)&lt;=price_limit,IF(H154="Yes",1,2),"")),""))</f>
        <v>1</v>
      </c>
      <c r="AX154" s="67">
        <f ca="1">IF(OR(I154="",VLOOKUP(I$1,Services!$A$1:$B$22,2,0)="Exclude"),"",IF($D154=1,IF(OR(price_limit="",price_limit="No Limit"),IF(I154="Yes",1,2),IF(SUMIFS(WhatIf!$G:$G,WhatIf!$A:$A,I$1,WhatIf!$B:$B,I154)&lt;=price_limit,IF(I154="Yes",1,2),"")),""))</f>
        <v>1</v>
      </c>
      <c r="AY154" s="67">
        <f ca="1">IF(OR(J154="",VLOOKUP(J$1,Services!$A$1:$B$22,2,0)="Exclude"),"",IF($D154=1,IF(OR(price_limit="",price_limit="No Limit"),IF(J154="Yes",1,2),IF(SUMIFS(WhatIf!$G:$G,WhatIf!$A:$A,J$1,WhatIf!$B:$B,J154)&lt;=price_limit,IF(J154="Yes",1,2),"")),""))</f>
        <v>1</v>
      </c>
      <c r="AZ154" s="67">
        <f ca="1">IF(OR(K154="",VLOOKUP(K$1,Services!$A$1:$B$22,2,0)="Exclude"),"",IF($D154=1,IF(OR(price_limit="",price_limit="No Limit"),IF(K154="Yes",1,2),IF(SUMIFS(WhatIf!$G:$G,WhatIf!$A:$A,K$1,WhatIf!$B:$B,K154)&lt;=price_limit,IF(K154="Yes",1,2),"")),""))</f>
        <v>1</v>
      </c>
      <c r="BA154" s="67">
        <f ca="1">IF(OR(L154="",VLOOKUP(L$1,Services!$A$1:$B$22,2,0)="Exclude"),"",IF($D154=1,IF(OR(price_limit="",price_limit="No Limit"),IF(L154="Yes",1,2),IF(SUMIFS(WhatIf!$G:$G,WhatIf!$A:$A,L$1,WhatIf!$B:$B,L154)&lt;=price_limit,IF(L154="Yes",1,2),"")),""))</f>
        <v>1</v>
      </c>
      <c r="BB154" s="67">
        <f ca="1">IF(OR(M154="",VLOOKUP(M$1,Services!$A$1:$B$22,2,0)="Exclude"),"",IF($D154=1,IF(OR(price_limit="",price_limit="No Limit"),IF(M154="Yes",1,2),IF(SUMIFS(WhatIf!$G:$G,WhatIf!$A:$A,M$1,WhatIf!$B:$B,M154)&lt;=price_limit,IF(M154="Yes",1,2),"")),""))</f>
        <v>1</v>
      </c>
      <c r="BC154" s="67">
        <f ca="1">IF(OR(N154="",VLOOKUP(N$1,Services!$A$1:$B$22,2,0)="Exclude"),"",IF($D154=1,IF(OR(price_limit="",price_limit="No Limit"),IF(N154="Yes",1,2),IF(SUMIFS(WhatIf!$G:$G,WhatIf!$A:$A,N$1,WhatIf!$B:$B,N154)&lt;=price_limit,IF(N154="Yes",1,2),"")),""))</f>
        <v>1</v>
      </c>
      <c r="BD154" s="67">
        <f ca="1">IF(OR(O154="",VLOOKUP(O$1,Services!$A$1:$B$22,2,0)="Exclude"),"",IF($D154=1,IF(OR(price_limit="",price_limit="No Limit"),IF(O154="Yes",1,2),IF(SUMIFS(WhatIf!$G:$G,WhatIf!$A:$A,O$1,WhatIf!$B:$B,O154)&lt;=price_limit,IF(O154="Yes",1,2),"")),""))</f>
        <v>1</v>
      </c>
      <c r="BE154" s="67">
        <f ca="1">IF(OR(P154="",VLOOKUP(P$1,Services!$A$1:$B$22,2,0)="Exclude"),"",IF($D154=1,IF(OR(price_limit="",price_limit="No Limit"),IF(P154="Yes",1,2),IF(SUMIFS(WhatIf!$G:$G,WhatIf!$A:$A,P$1,WhatIf!$B:$B,P154)&lt;=price_limit,IF(P154="Yes",1,2),"")),""))</f>
        <v>1</v>
      </c>
      <c r="BF154" s="67">
        <f ca="1">IF(OR(Q154="",VLOOKUP(Q$1,Services!$A$1:$B$22,2,0)="Exclude"),"",IF($D154=1,IF(OR(price_limit="",price_limit="No Limit"),IF(Q154="Yes",1,2),IF(SUMIFS(WhatIf!$G:$G,WhatIf!$A:$A,Q$1,WhatIf!$B:$B,Q154)&lt;=price_limit,IF(Q154="Yes",1,2),"")),""))</f>
        <v>1</v>
      </c>
      <c r="BG154" s="67">
        <f ca="1">IF(OR(R154="",VLOOKUP(R$1,Services!$A$1:$B$22,2,0)="Exclude"),"",IF($D154=1,IF(OR(price_limit="",price_limit="No Limit"),IF(R154="Yes",1,2),IF(SUMIFS(WhatIf!$G:$G,WhatIf!$A:$A,R$1,WhatIf!$B:$B,R154)&lt;=price_limit,IF(R154="Yes",1,2),"")),""))</f>
        <v>1</v>
      </c>
      <c r="BH154" s="67">
        <f ca="1">IF(OR(S154="",VLOOKUP(S$1,Services!$A$1:$B$22,2,0)="Exclude"),"",IF($D154=1,IF(OR(price_limit="",price_limit="No Limit"),IF(S154="Yes",1,2),IF(SUMIFS(WhatIf!$G:$G,WhatIf!$A:$A,S$1,WhatIf!$B:$B,S154)&lt;=price_limit,IF(S154="Yes",1,2),"")),""))</f>
        <v>1</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f ca="1">IF(OR(V154="",VLOOKUP(V$1,Services!$A$1:$B$22,2,0)="Exclude"),"",IF($D154=1,IF(OR(price_limit="",price_limit="No Limit"),IF(V154="Yes",1,2),IF(SUMIFS(WhatIf!$G:$G,WhatIf!$A:$A,V$1,WhatIf!$B:$B,V154)&lt;=price_limit,IF(V154="Yes",1,2),"")),""))</f>
        <v>1</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1</v>
      </c>
    </row>
    <row r="155" spans="1:70" ht="24.9" x14ac:dyDescent="0.3">
      <c r="A155" s="19" t="s">
        <v>35</v>
      </c>
      <c r="B155" s="4" t="s">
        <v>250</v>
      </c>
      <c r="C155" s="4" t="s">
        <v>205</v>
      </c>
      <c r="D155" s="3" t="str">
        <f t="shared" ca="1" si="14"/>
        <v/>
      </c>
      <c r="G155" s="5" t="s">
        <v>478</v>
      </c>
      <c r="H155" s="5" t="s">
        <v>921</v>
      </c>
      <c r="I155" s="5" t="s">
        <v>1</v>
      </c>
      <c r="J155" s="5" t="s">
        <v>1</v>
      </c>
      <c r="K155" s="5" t="s">
        <v>1</v>
      </c>
      <c r="L155" s="5" t="s">
        <v>1</v>
      </c>
      <c r="M155" s="5" t="s">
        <v>1</v>
      </c>
      <c r="N155" s="5" t="s">
        <v>1</v>
      </c>
      <c r="O155" s="5" t="s">
        <v>1</v>
      </c>
      <c r="Q155" s="6" t="s">
        <v>1</v>
      </c>
      <c r="R155" s="6" t="s">
        <v>1</v>
      </c>
      <c r="S155" s="6" t="s">
        <v>1</v>
      </c>
      <c r="V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2"/>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 ca="1">IF(OR(G155="",VLOOKUP(G$1,Services!$A$1:$B$22,2,0)="Exclude"),"",IF($D155=1,IF(OR(price_limit="",price_limit="No Limit"),IF(G155="Yes",1,2),IF(SUMIFS(WhatIf!$G:$G,WhatIf!$A:$A,G$1,WhatIf!$B:$B,G155)&lt;=price_limit,IF(G155="Yes",1,2),"")),""))</f>
        <v/>
      </c>
      <c r="AW155" s="67" t="str">
        <f ca="1">IF(OR(H155="",VLOOKUP(H$1,Services!$A$1:$B$22,2,0)="Exclude"),"",IF($D155=1,IF(OR(price_limit="",price_limit="No Limit"),IF(H155="Yes",1,2),IF(SUMIFS(WhatIf!$G:$G,WhatIf!$A:$A,H$1,WhatIf!$B:$B,H155)&lt;=price_limit,IF(H155="Yes",1,2),"")),""))</f>
        <v/>
      </c>
      <c r="AX155" s="67" t="str">
        <f ca="1">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 ca="1">IF(OR(O155="",VLOOKUP(O$1,Services!$A$1:$B$22,2,0)="Exclude"),"",IF($D155=1,IF(OR(price_limit="",price_limit="No Limit"),IF(O155="Yes",1,2),IF(SUMIFS(WhatIf!$G:$G,WhatIf!$A:$A,O$1,WhatIf!$B:$B,O155)&lt;=price_limit,IF(O155="Yes",1,2),"")),""))</f>
        <v/>
      </c>
      <c r="BE155" s="67" t="str">
        <f>IF(OR(P155="",VLOOKUP(P$1,Services!$A$1:$B$22,2,0)="Exclude"),"",IF($D155=1,IF(OR(price_limit="",price_limit="No Limit"),IF(P155="Yes",1,2),IF(SUMIFS(WhatIf!$G:$G,WhatIf!$A:$A,P$1,WhatIf!$B:$B,P155)&lt;=price_limit,IF(P155="Yes",1,2),"")),""))</f>
        <v/>
      </c>
      <c r="BF155" s="67" t="str">
        <f ca="1">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 ca="1">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 ca="1">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105</v>
      </c>
      <c r="B156" s="4" t="s">
        <v>227</v>
      </c>
      <c r="C156" s="4" t="s">
        <v>197</v>
      </c>
      <c r="D156" s="3" t="str">
        <f t="shared" ca="1" si="14"/>
        <v/>
      </c>
      <c r="I156" s="5" t="s">
        <v>467</v>
      </c>
      <c r="J156" s="5" t="s">
        <v>467</v>
      </c>
      <c r="K156" s="5" t="s">
        <v>467</v>
      </c>
      <c r="L156" s="5" t="s">
        <v>467</v>
      </c>
      <c r="M156" s="5" t="s">
        <v>467</v>
      </c>
      <c r="N156" s="5" t="s">
        <v>467</v>
      </c>
      <c r="O156" s="5" t="s">
        <v>467</v>
      </c>
      <c r="P156" s="5" t="s">
        <v>1</v>
      </c>
      <c r="S156" s="5" t="s">
        <v>949</v>
      </c>
      <c r="V156" s="5" t="s">
        <v>1</v>
      </c>
      <c r="W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2"/>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IF(OR(G156="",VLOOKUP(G$1,Services!$A$1:$B$22,2,0)="Exclude"),"",IF($D156=1,IF(OR(price_limit="",price_limit="No Limit"),IF(G156="Yes",1,2),IF(SUMIFS(WhatIf!$G:$G,WhatIf!$A:$A,G$1,WhatIf!$B:$B,G156)&lt;=price_limit,IF(G156="Yes",1,2),"")),""))</f>
        <v/>
      </c>
      <c r="AW156" s="67" t="str">
        <f>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 ca="1">IF(OR(N156="",VLOOKUP(N$1,Services!$A$1:$B$22,2,0)="Exclude"),"",IF($D156=1,IF(OR(price_limit="",price_limit="No Limit"),IF(N156="Yes",1,2),IF(SUMIFS(WhatIf!$G:$G,WhatIf!$A:$A,N$1,WhatIf!$B:$B,N156)&lt;=price_limit,IF(N156="Yes",1,2),"")),""))</f>
        <v/>
      </c>
      <c r="BD156" s="67" t="str">
        <f ca="1">IF(OR(O156="",VLOOKUP(O$1,Services!$A$1:$B$22,2,0)="Exclude"),"",IF($D156=1,IF(OR(price_limit="",price_limit="No Limit"),IF(O156="Yes",1,2),IF(SUMIFS(WhatIf!$G:$G,WhatIf!$A:$A,O$1,WhatIf!$B:$B,O156)&lt;=price_limit,IF(O156="Yes",1,2),"")),""))</f>
        <v/>
      </c>
      <c r="BE156" s="67" t="str">
        <f ca="1">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IF(OR(R156="",VLOOKUP(R$1,Services!$A$1:$B$22,2,0)="Exclude"),"",IF($D156=1,IF(OR(price_limit="",price_limit="No Limit"),IF(R156="Yes",1,2),IF(SUMIFS(WhatIf!$G:$G,WhatIf!$A:$A,R$1,WhatIf!$B:$B,R156)&lt;=price_limit,IF(R156="Yes",1,2),"")),""))</f>
        <v/>
      </c>
      <c r="BH156" s="67" t="str">
        <f ca="1">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 ca="1">IF(OR(V156="",VLOOKUP(V$1,Services!$A$1:$B$22,2,0)="Exclude"),"",IF($D156=1,IF(OR(price_limit="",price_limit="No Limit"),IF(V156="Yes",1,2),IF(SUMIFS(WhatIf!$G:$G,WhatIf!$A:$A,V$1,WhatIf!$B:$B,V156)&lt;=price_limit,IF(V156="Yes",1,2),"")),""))</f>
        <v/>
      </c>
      <c r="BL156" s="67" t="str">
        <f ca="1">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36</v>
      </c>
      <c r="B157" s="4" t="s">
        <v>267</v>
      </c>
      <c r="C157" s="4" t="s">
        <v>205</v>
      </c>
      <c r="D157" s="3" t="str">
        <f t="shared" ca="1" si="14"/>
        <v/>
      </c>
      <c r="G157" s="5" t="s">
        <v>1</v>
      </c>
      <c r="H157" s="5" t="s">
        <v>1</v>
      </c>
      <c r="I157" s="5" t="s">
        <v>1</v>
      </c>
      <c r="J157" s="5" t="s">
        <v>1</v>
      </c>
      <c r="K157" s="5" t="s">
        <v>1</v>
      </c>
      <c r="L157" s="5" t="s">
        <v>1</v>
      </c>
      <c r="M157" s="5" t="s">
        <v>1</v>
      </c>
      <c r="N157" s="5" t="s">
        <v>1</v>
      </c>
      <c r="O157" s="5" t="s">
        <v>1</v>
      </c>
      <c r="Q157" s="6" t="s">
        <v>1</v>
      </c>
      <c r="R157" s="6" t="s">
        <v>1</v>
      </c>
      <c r="S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 ca="1">IF(OR(G157="",VLOOKUP(G$1,Services!$A$1:$B$22,2,0)="Exclude"),"",IF($D157=1,IF(OR(price_limit="",price_limit="No Limit"),IF(G157="Yes",1,2),IF(SUMIFS(WhatIf!$G:$G,WhatIf!$A:$A,G$1,WhatIf!$B:$B,G157)&lt;=price_limit,IF(G157="Yes",1,2),"")),""))</f>
        <v/>
      </c>
      <c r="AW157" s="67" t="str">
        <f ca="1">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 ca="1">IF(OR(O157="",VLOOKUP(O$1,Services!$A$1:$B$22,2,0)="Exclude"),"",IF($D157=1,IF(OR(price_limit="",price_limit="No Limit"),IF(O157="Yes",1,2),IF(SUMIFS(WhatIf!$G:$G,WhatIf!$A:$A,O$1,WhatIf!$B:$B,O157)&lt;=price_limit,IF(O157="Yes",1,2),"")),""))</f>
        <v/>
      </c>
      <c r="BE157" s="67" t="str">
        <f>IF(OR(P157="",VLOOKUP(P$1,Services!$A$1:$B$22,2,0)="Exclude"),"",IF($D157=1,IF(OR(price_limit="",price_limit="No Limit"),IF(P157="Yes",1,2),IF(SUMIFS(WhatIf!$G:$G,WhatIf!$A:$A,P$1,WhatIf!$B:$B,P157)&lt;=price_limit,IF(P157="Yes",1,2),"")),""))</f>
        <v/>
      </c>
      <c r="BF157" s="67" t="str">
        <f ca="1">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 ca="1">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37.299999999999997" x14ac:dyDescent="0.3">
      <c r="A158" s="19" t="s">
        <v>106</v>
      </c>
      <c r="B158" s="4" t="s">
        <v>227</v>
      </c>
      <c r="C158" s="4" t="s">
        <v>198</v>
      </c>
      <c r="D158" s="3" t="str">
        <f t="shared" ca="1" si="14"/>
        <v/>
      </c>
      <c r="Q158" s="12" t="s">
        <v>233</v>
      </c>
      <c r="S158" s="12" t="s">
        <v>888</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IF(OR(I158="",VLOOKUP(I$1,Services!$A$1:$B$22,2,0)="Exclude"),"",IF($D158=1,IF(OR(price_limit="",price_limit="No Limit"),IF(I158="Yes",1,2),IF(SUMIFS(WhatIf!$G:$G,WhatIf!$A:$A,I$1,WhatIf!$B:$B,I158)&lt;=price_limit,IF(I158="Yes",1,2),"")),""))</f>
        <v/>
      </c>
      <c r="AY158" s="67" t="str">
        <f>IF(OR(J158="",VLOOKUP(J$1,Services!$A$1:$B$22,2,0)="Exclude"),"",IF($D158=1,IF(OR(price_limit="",price_limit="No Limit"),IF(J158="Yes",1,2),IF(SUMIFS(WhatIf!$G:$G,WhatIf!$A:$A,J$1,WhatIf!$B:$B,J158)&lt;=price_limit,IF(J158="Yes",1,2),"")),""))</f>
        <v/>
      </c>
      <c r="AZ158" s="67" t="str">
        <f>IF(OR(K158="",VLOOKUP(K$1,Services!$A$1:$B$22,2,0)="Exclude"),"",IF($D158=1,IF(OR(price_limit="",price_limit="No Limit"),IF(K158="Yes",1,2),IF(SUMIFS(WhatIf!$G:$G,WhatIf!$A:$A,K$1,WhatIf!$B:$B,K158)&lt;=price_limit,IF(K158="Yes",1,2),"")),""))</f>
        <v/>
      </c>
      <c r="BA158" s="67" t="str">
        <f>IF(OR(L158="",VLOOKUP(L$1,Services!$A$1:$B$22,2,0)="Exclude"),"",IF($D158=1,IF(OR(price_limit="",price_limit="No Limit"),IF(L158="Yes",1,2),IF(SUMIFS(WhatIf!$G:$G,WhatIf!$A:$A,L$1,WhatIf!$B:$B,L158)&lt;=price_limit,IF(L158="Yes",1,2),"")),""))</f>
        <v/>
      </c>
      <c r="BB158" s="67" t="str">
        <f>IF(OR(M158="",VLOOKUP(M$1,Services!$A$1:$B$22,2,0)="Exclude"),"",IF($D158=1,IF(OR(price_limit="",price_limit="No Limit"),IF(M158="Yes",1,2),IF(SUMIFS(WhatIf!$G:$G,WhatIf!$A:$A,M$1,WhatIf!$B:$B,M158)&lt;=price_limit,IF(M158="Yes",1,2),"")),""))</f>
        <v/>
      </c>
      <c r="BC158" s="67" t="str">
        <f>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IF(OR(P158="",VLOOKUP(P$1,Services!$A$1:$B$22,2,0)="Exclude"),"",IF($D158=1,IF(OR(price_limit="",price_limit="No Limit"),IF(P158="Yes",1,2),IF(SUMIFS(WhatIf!$G:$G,WhatIf!$A:$A,P$1,WhatIf!$B:$B,P158)&lt;=price_limit,IF(P158="Yes",1,2),"")),""))</f>
        <v/>
      </c>
      <c r="BF158" s="67" t="str">
        <f ca="1">IF(OR(Q158="",VLOOKUP(Q$1,Services!$A$1:$B$22,2,0)="Exclude"),"",IF($D158=1,IF(OR(price_limit="",price_limit="No Limit"),IF(Q158="Yes",1,2),IF(SUMIFS(WhatIf!$G:$G,WhatIf!$A:$A,Q$1,WhatIf!$B:$B,Q158)&lt;=price_limit,IF(Q158="Yes",1,2),"")),""))</f>
        <v/>
      </c>
      <c r="BG158" s="67" t="str">
        <f>IF(OR(R158="",VLOOKUP(R$1,Services!$A$1:$B$22,2,0)="Exclude"),"",IF($D158=1,IF(OR(price_limit="",price_limit="No Limit"),IF(R158="Yes",1,2),IF(SUMIFS(WhatIf!$G:$G,WhatIf!$A:$A,R$1,WhatIf!$B:$B,R158)&lt;=price_limit,IF(R158="Yes",1,2),"")),""))</f>
        <v/>
      </c>
      <c r="BH158" s="67" t="str">
        <f ca="1">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x14ac:dyDescent="0.3">
      <c r="A159" s="19" t="s">
        <v>169</v>
      </c>
      <c r="B159" s="4" t="s">
        <v>693</v>
      </c>
      <c r="C159" s="4" t="s">
        <v>198</v>
      </c>
      <c r="D159" s="3" t="str">
        <f t="shared" ca="1" si="14"/>
        <v/>
      </c>
      <c r="G159" s="5" t="s">
        <v>1</v>
      </c>
      <c r="H159" s="5" t="s">
        <v>1</v>
      </c>
      <c r="I159" s="5" t="s">
        <v>1</v>
      </c>
      <c r="J159" s="5" t="s">
        <v>1</v>
      </c>
      <c r="K159" s="5" t="s">
        <v>1</v>
      </c>
      <c r="L159" s="5" t="s">
        <v>1</v>
      </c>
      <c r="M159" s="5" t="s">
        <v>1</v>
      </c>
      <c r="N159" s="5" t="s">
        <v>1</v>
      </c>
      <c r="O159" s="5" t="s">
        <v>1</v>
      </c>
      <c r="P159" s="5" t="s">
        <v>1</v>
      </c>
      <c r="Q159" s="6" t="s">
        <v>1</v>
      </c>
      <c r="R159" s="6" t="s">
        <v>1</v>
      </c>
      <c r="S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 ca="1">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170</v>
      </c>
      <c r="B160" s="4" t="s">
        <v>285</v>
      </c>
      <c r="C160" s="4" t="s">
        <v>198</v>
      </c>
      <c r="D160" s="3" t="str">
        <f t="shared" ca="1" si="14"/>
        <v/>
      </c>
      <c r="G160" s="5" t="s">
        <v>475</v>
      </c>
      <c r="H160" s="5" t="s">
        <v>918</v>
      </c>
      <c r="I160" s="6"/>
      <c r="J160" s="6" t="s">
        <v>1</v>
      </c>
      <c r="M160" s="5" t="s">
        <v>1</v>
      </c>
      <c r="N160" s="5" t="s">
        <v>1</v>
      </c>
      <c r="O160" s="5" t="s">
        <v>1</v>
      </c>
      <c r="Q160" s="6" t="s">
        <v>1</v>
      </c>
      <c r="R160" s="6" t="s">
        <v>1</v>
      </c>
      <c r="S160" s="6" t="s">
        <v>1</v>
      </c>
      <c r="V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 ca="1">IF(OR(G160="",VLOOKUP(G$1,Services!$A$1:$B$22,2,0)="Exclude"),"",IF($D160=1,IF(OR(price_limit="",price_limit="No Limit"),IF(G160="Yes",1,2),IF(SUMIFS(WhatIf!$G:$G,WhatIf!$A:$A,G$1,WhatIf!$B:$B,G160)&lt;=price_limit,IF(G160="Yes",1,2),"")),""))</f>
        <v/>
      </c>
      <c r="AW160" s="67" t="str">
        <f ca="1">IF(OR(H160="",VLOOKUP(H$1,Services!$A$1:$B$22,2,0)="Exclude"),"",IF($D160=1,IF(OR(price_limit="",price_limit="No Limit"),IF(H160="Yes",1,2),IF(SUMIFS(WhatIf!$G:$G,WhatIf!$A:$A,H$1,WhatIf!$B:$B,H160)&lt;=price_limit,IF(H160="Yes",1,2),"")),""))</f>
        <v/>
      </c>
      <c r="AX160" s="67" t="str">
        <f>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IF(OR(K160="",VLOOKUP(K$1,Services!$A$1:$B$22,2,0)="Exclude"),"",IF($D160=1,IF(OR(price_limit="",price_limit="No Limit"),IF(K160="Yes",1,2),IF(SUMIFS(WhatIf!$G:$G,WhatIf!$A:$A,K$1,WhatIf!$B:$B,K160)&lt;=price_limit,IF(K160="Yes",1,2),"")),""))</f>
        <v/>
      </c>
      <c r="BA160" s="67" t="str">
        <f>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IF(OR(P160="",VLOOKUP(P$1,Services!$A$1:$B$22,2,0)="Exclude"),"",IF($D160=1,IF(OR(price_limit="",price_limit="No Limit"),IF(P160="Yes",1,2),IF(SUMIFS(WhatIf!$G:$G,WhatIf!$A:$A,P$1,WhatIf!$B:$B,P160)&lt;=price_limit,IF(P160="Yes",1,2),"")),""))</f>
        <v/>
      </c>
      <c r="BF160" s="67" t="str">
        <f ca="1">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 ca="1">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215</v>
      </c>
      <c r="B161" s="4" t="s">
        <v>694</v>
      </c>
      <c r="C161" s="4" t="s">
        <v>428</v>
      </c>
      <c r="D161" s="3" t="str">
        <f t="shared" ca="1" si="14"/>
        <v/>
      </c>
      <c r="I161" s="5" t="s">
        <v>1</v>
      </c>
      <c r="J161" s="5" t="s">
        <v>1</v>
      </c>
      <c r="M161" s="5" t="s">
        <v>1</v>
      </c>
      <c r="N161" s="5" t="s">
        <v>1</v>
      </c>
      <c r="O161" s="5" t="s">
        <v>1</v>
      </c>
      <c r="Q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IF(OR(G161="",VLOOKUP(G$1,Services!$A$1:$B$22,2,0)="Exclude"),"",IF($D161=1,IF(OR(price_limit="",price_limit="No Limit"),IF(G161="Yes",1,2),IF(SUMIFS(WhatIf!$G:$G,WhatIf!$A:$A,G$1,WhatIf!$B:$B,G161)&lt;=price_limit,IF(G161="Yes",1,2),"")),""))</f>
        <v/>
      </c>
      <c r="AW161" s="67" t="str">
        <f>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IF(OR(K161="",VLOOKUP(K$1,Services!$A$1:$B$22,2,0)="Exclude"),"",IF($D161=1,IF(OR(price_limit="",price_limit="No Limit"),IF(K161="Yes",1,2),IF(SUMIFS(WhatIf!$G:$G,WhatIf!$A:$A,K$1,WhatIf!$B:$B,K161)&lt;=price_limit,IF(K161="Yes",1,2),"")),""))</f>
        <v/>
      </c>
      <c r="BA161" s="67" t="str">
        <f>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IF(OR(P161="",VLOOKUP(P$1,Services!$A$1:$B$22,2,0)="Exclude"),"",IF($D161=1,IF(OR(price_limit="",price_limit="No Limit"),IF(P161="Yes",1,2),IF(SUMIFS(WhatIf!$G:$G,WhatIf!$A:$A,P$1,WhatIf!$B:$B,P161)&lt;=price_limit,IF(P161="Yes",1,2),"")),""))</f>
        <v/>
      </c>
      <c r="BF161" s="67" t="str">
        <f ca="1">IF(OR(Q161="",VLOOKUP(Q$1,Services!$A$1:$B$22,2,0)="Exclude"),"",IF($D161=1,IF(OR(price_limit="",price_limit="No Limit"),IF(Q161="Yes",1,2),IF(SUMIFS(WhatIf!$G:$G,WhatIf!$A:$A,Q$1,WhatIf!$B:$B,Q161)&lt;=price_limit,IF(Q161="Yes",1,2),"")),""))</f>
        <v/>
      </c>
      <c r="BG161" s="67" t="str">
        <f>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12.45" customHeight="1" x14ac:dyDescent="0.3">
      <c r="A162" s="19" t="s">
        <v>312</v>
      </c>
      <c r="B162" s="4" t="s">
        <v>292</v>
      </c>
      <c r="C162" s="4" t="s">
        <v>197</v>
      </c>
      <c r="D162" s="3" t="str">
        <f t="shared" ca="1" si="14"/>
        <v/>
      </c>
      <c r="I162" s="5" t="s">
        <v>271</v>
      </c>
      <c r="J162" s="5" t="s">
        <v>271</v>
      </c>
      <c r="K162" s="5" t="s">
        <v>271</v>
      </c>
      <c r="L162" s="5" t="s">
        <v>271</v>
      </c>
      <c r="M162" s="5" t="s">
        <v>271</v>
      </c>
      <c r="N162" s="5" t="s">
        <v>271</v>
      </c>
      <c r="O162" s="5" t="s">
        <v>271</v>
      </c>
      <c r="P162" s="5" t="s">
        <v>1</v>
      </c>
      <c r="S162" s="5" t="s">
        <v>884</v>
      </c>
      <c r="W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IF(OR(G162="",VLOOKUP(G$1,Services!$A$1:$B$22,2,0)="Exclude"),"",IF($D162=1,IF(OR(price_limit="",price_limit="No Limit"),IF(G162="Yes",1,2),IF(SUMIFS(WhatIf!$G:$G,WhatIf!$A:$A,G$1,WhatIf!$B:$B,G162)&lt;=price_limit,IF(G162="Yes",1,2),"")),""))</f>
        <v/>
      </c>
      <c r="AW162" s="67" t="str">
        <f>IF(OR(H162="",VLOOKUP(H$1,Services!$A$1:$B$22,2,0)="Exclude"),"",IF($D162=1,IF(OR(price_limit="",price_limit="No Limit"),IF(H162="Yes",1,2),IF(SUMIFS(WhatIf!$G:$G,WhatIf!$A:$A,H$1,WhatIf!$B:$B,H162)&lt;=price_limit,IF(H162="Yes",1,2),"")),""))</f>
        <v/>
      </c>
      <c r="AX162" s="67" t="str">
        <f ca="1">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 ca="1">IF(OR(K162="",VLOOKUP(K$1,Services!$A$1:$B$22,2,0)="Exclude"),"",IF($D162=1,IF(OR(price_limit="",price_limit="No Limit"),IF(K162="Yes",1,2),IF(SUMIFS(WhatIf!$G:$G,WhatIf!$A:$A,K$1,WhatIf!$B:$B,K162)&lt;=price_limit,IF(K162="Yes",1,2),"")),""))</f>
        <v/>
      </c>
      <c r="BA162" s="67" t="str">
        <f ca="1">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 ca="1">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IF(OR(R162="",VLOOKUP(R$1,Services!$A$1:$B$22,2,0)="Exclude"),"",IF($D162=1,IF(OR(price_limit="",price_limit="No Limit"),IF(R162="Yes",1,2),IF(SUMIFS(WhatIf!$G:$G,WhatIf!$A:$A,R$1,WhatIf!$B:$B,R162)&lt;=price_limit,IF(R162="Yes",1,2),"")),""))</f>
        <v/>
      </c>
      <c r="BH162" s="67" t="str">
        <f ca="1">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IF(OR(V162="",VLOOKUP(V$1,Services!$A$1:$B$22,2,0)="Exclude"),"",IF($D162=1,IF(OR(price_limit="",price_limit="No Limit"),IF(V162="Yes",1,2),IF(SUMIFS(WhatIf!$G:$G,WhatIf!$A:$A,V$1,WhatIf!$B:$B,V162)&lt;=price_limit,IF(V162="Yes",1,2),"")),""))</f>
        <v/>
      </c>
      <c r="BL162" s="67" t="str">
        <f ca="1">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24.9" x14ac:dyDescent="0.3">
      <c r="A163" s="19" t="s">
        <v>107</v>
      </c>
      <c r="B163" s="7" t="s">
        <v>208</v>
      </c>
      <c r="C163" s="4" t="s">
        <v>205</v>
      </c>
      <c r="D163" s="3" t="str">
        <f t="shared" ca="1" si="14"/>
        <v/>
      </c>
      <c r="G163" s="5" t="s">
        <v>478</v>
      </c>
      <c r="H163" s="5" t="s">
        <v>921</v>
      </c>
      <c r="T163" s="5" t="s">
        <v>234</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 ca="1">IF(OR(G163="",VLOOKUP(G$1,Services!$A$1:$B$22,2,0)="Exclude"),"",IF($D163=1,IF(OR(price_limit="",price_limit="No Limit"),IF(G163="Yes",1,2),IF(SUMIFS(WhatIf!$G:$G,WhatIf!$A:$A,G$1,WhatIf!$B:$B,G163)&lt;=price_limit,IF(G163="Yes",1,2),"")),""))</f>
        <v/>
      </c>
      <c r="AW163" s="67" t="str">
        <f ca="1">IF(OR(H163="",VLOOKUP(H$1,Services!$A$1:$B$22,2,0)="Exclude"),"",IF($D163=1,IF(OR(price_limit="",price_limit="No Limit"),IF(H163="Yes",1,2),IF(SUMIFS(WhatIf!$G:$G,WhatIf!$A:$A,H$1,WhatIf!$B:$B,H163)&lt;=price_limit,IF(H163="Yes",1,2),"")),""))</f>
        <v/>
      </c>
      <c r="AX163" s="67" t="str">
        <f>IF(OR(I163="",VLOOKUP(I$1,Services!$A$1:$B$22,2,0)="Exclude"),"",IF($D163=1,IF(OR(price_limit="",price_limit="No Limit"),IF(I163="Yes",1,2),IF(SUMIFS(WhatIf!$G:$G,WhatIf!$A:$A,I$1,WhatIf!$B:$B,I163)&lt;=price_limit,IF(I163="Yes",1,2),"")),""))</f>
        <v/>
      </c>
      <c r="AY163" s="67" t="str">
        <f>IF(OR(J163="",VLOOKUP(J$1,Services!$A$1:$B$22,2,0)="Exclude"),"",IF($D163=1,IF(OR(price_limit="",price_limit="No Limit"),IF(J163="Yes",1,2),IF(SUMIFS(WhatIf!$G:$G,WhatIf!$A:$A,J$1,WhatIf!$B:$B,J163)&lt;=price_limit,IF(J163="Yes",1,2),"")),""))</f>
        <v/>
      </c>
      <c r="AZ163" s="67" t="str">
        <f>IF(OR(K163="",VLOOKUP(K$1,Services!$A$1:$B$22,2,0)="Exclude"),"",IF($D163=1,IF(OR(price_limit="",price_limit="No Limit"),IF(K163="Yes",1,2),IF(SUMIFS(WhatIf!$G:$G,WhatIf!$A:$A,K$1,WhatIf!$B:$B,K163)&lt;=price_limit,IF(K163="Yes",1,2),"")),""))</f>
        <v/>
      </c>
      <c r="BA163" s="67" t="str">
        <f>IF(OR(L163="",VLOOKUP(L$1,Services!$A$1:$B$22,2,0)="Exclude"),"",IF($D163=1,IF(OR(price_limit="",price_limit="No Limit"),IF(L163="Yes",1,2),IF(SUMIFS(WhatIf!$G:$G,WhatIf!$A:$A,L$1,WhatIf!$B:$B,L163)&lt;=price_limit,IF(L163="Yes",1,2),"")),""))</f>
        <v/>
      </c>
      <c r="BB163" s="67" t="str">
        <f>IF(OR(M163="",VLOOKUP(M$1,Services!$A$1:$B$22,2,0)="Exclude"),"",IF($D163=1,IF(OR(price_limit="",price_limit="No Limit"),IF(M163="Yes",1,2),IF(SUMIFS(WhatIf!$G:$G,WhatIf!$A:$A,M$1,WhatIf!$B:$B,M163)&lt;=price_limit,IF(M163="Yes",1,2),"")),""))</f>
        <v/>
      </c>
      <c r="BC163" s="67" t="str">
        <f>IF(OR(N163="",VLOOKUP(N$1,Services!$A$1:$B$22,2,0)="Exclude"),"",IF($D163=1,IF(OR(price_limit="",price_limit="No Limit"),IF(N163="Yes",1,2),IF(SUMIFS(WhatIf!$G:$G,WhatIf!$A:$A,N$1,WhatIf!$B:$B,N163)&lt;=price_limit,IF(N163="Yes",1,2),"")),""))</f>
        <v/>
      </c>
      <c r="BD163" s="67" t="str">
        <f>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 ca="1">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24.9" x14ac:dyDescent="0.3">
      <c r="A164" s="19" t="s">
        <v>610</v>
      </c>
      <c r="C164" s="4" t="s">
        <v>197</v>
      </c>
      <c r="D164" s="3" t="str">
        <f t="shared" ca="1" si="14"/>
        <v/>
      </c>
      <c r="F164" s="5" t="s">
        <v>761</v>
      </c>
      <c r="G164" s="5" t="s">
        <v>761</v>
      </c>
      <c r="H164" s="5" t="s">
        <v>761</v>
      </c>
      <c r="T164" s="5" t="s">
        <v>234</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 ca="1">IF(OR(F164="",VLOOKUP(F$1,Services!$A$1:$B$22,2,0)="Exclude"),"",IF($D164=1,IF(OR(price_limit="",price_limit="No Limit"),IF(F164="Yes",1,2),IF(SUMIFS(WhatIf!$G:$G,WhatIf!$A:$A,F$1,WhatIf!$B:$B,F164)&lt;=price_limit,IF(F164="Yes",1,2),"")),""))</f>
        <v/>
      </c>
      <c r="AV164" s="67" t="str">
        <f ca="1">IF(OR(G164="",VLOOKUP(G$1,Services!$A$1:$B$22,2,0)="Exclude"),"",IF($D164=1,IF(OR(price_limit="",price_limit="No Limit"),IF(G164="Yes",1,2),IF(SUMIFS(WhatIf!$G:$G,WhatIf!$A:$A,G$1,WhatIf!$B:$B,G164)&lt;=price_limit,IF(G164="Yes",1,2),"")),""))</f>
        <v/>
      </c>
      <c r="AW164" s="67" t="str">
        <f ca="1">IF(OR(H164="",VLOOKUP(H$1,Services!$A$1:$B$22,2,0)="Exclude"),"",IF($D164=1,IF(OR(price_limit="",price_limit="No Limit"),IF(H164="Yes",1,2),IF(SUMIFS(WhatIf!$G:$G,WhatIf!$A:$A,H$1,WhatIf!$B:$B,H164)&lt;=price_limit,IF(H164="Yes",1,2),"")),""))</f>
        <v/>
      </c>
      <c r="AX164" s="67" t="str">
        <f>IF(OR(I164="",VLOOKUP(I$1,Services!$A$1:$B$22,2,0)="Exclude"),"",IF($D164=1,IF(OR(price_limit="",price_limit="No Limit"),IF(I164="Yes",1,2),IF(SUMIFS(WhatIf!$G:$G,WhatIf!$A:$A,I$1,WhatIf!$B:$B,I164)&lt;=price_limit,IF(I164="Yes",1,2),"")),""))</f>
        <v/>
      </c>
      <c r="AY164" s="67" t="str">
        <f>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IF(OR(L164="",VLOOKUP(L$1,Services!$A$1:$B$22,2,0)="Exclude"),"",IF($D164=1,IF(OR(price_limit="",price_limit="No Limit"),IF(L164="Yes",1,2),IF(SUMIFS(WhatIf!$G:$G,WhatIf!$A:$A,L$1,WhatIf!$B:$B,L164)&lt;=price_limit,IF(L164="Yes",1,2),"")),""))</f>
        <v/>
      </c>
      <c r="BB164" s="67" t="str">
        <f>IF(OR(M164="",VLOOKUP(M$1,Services!$A$1:$B$22,2,0)="Exclude"),"",IF($D164=1,IF(OR(price_limit="",price_limit="No Limit"),IF(M164="Yes",1,2),IF(SUMIFS(WhatIf!$G:$G,WhatIf!$A:$A,M$1,WhatIf!$B:$B,M164)&lt;=price_limit,IF(M164="Yes",1,2),"")),""))</f>
        <v/>
      </c>
      <c r="BC164" s="67" t="str">
        <f>IF(OR(N164="",VLOOKUP(N$1,Services!$A$1:$B$22,2,0)="Exclude"),"",IF($D164=1,IF(OR(price_limit="",price_limit="No Limit"),IF(N164="Yes",1,2),IF(SUMIFS(WhatIf!$G:$G,WhatIf!$A:$A,N$1,WhatIf!$B:$B,N164)&lt;=price_limit,IF(N164="Yes",1,2),"")),""))</f>
        <v/>
      </c>
      <c r="BD164" s="67" t="str">
        <f>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 ca="1">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37</v>
      </c>
      <c r="B165" s="4" t="s">
        <v>521</v>
      </c>
      <c r="C165" s="4" t="s">
        <v>423</v>
      </c>
      <c r="D165" s="3" t="str">
        <f t="shared" ca="1" si="14"/>
        <v/>
      </c>
      <c r="F165" s="5" t="s">
        <v>1</v>
      </c>
      <c r="H165" s="5" t="s">
        <v>1</v>
      </c>
      <c r="I165" s="5" t="s">
        <v>1</v>
      </c>
      <c r="J165" s="5" t="s">
        <v>1</v>
      </c>
      <c r="K165" s="5" t="s">
        <v>1</v>
      </c>
      <c r="L165" s="5" t="s">
        <v>1</v>
      </c>
      <c r="M165" s="5" t="s">
        <v>1</v>
      </c>
      <c r="N165" s="5" t="s">
        <v>1</v>
      </c>
      <c r="O165" s="5" t="s">
        <v>1</v>
      </c>
      <c r="P165" s="5" t="s">
        <v>1</v>
      </c>
      <c r="Q165" s="5" t="s">
        <v>1</v>
      </c>
      <c r="R165" s="5" t="s">
        <v>1</v>
      </c>
      <c r="S165" s="6" t="s">
        <v>1</v>
      </c>
      <c r="V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2"/>
        <v/>
      </c>
      <c r="AT165" s="67" t="str">
        <f>IF(OR(E165="",VLOOKUP(E$1,Services!$A$1:$B$22,2,0)="Exclude"),"",IF($D165=1,IF(OR(price_limit="",price_limit="No Limit"),IF(E165="Yes",1,2),IF(SUMIFS(WhatIf!$G:$G,WhatIf!$A:$A,E$1,WhatIf!$B:$B,E165)&lt;=price_limit,IF(E165="Yes",1,2),"")),""))</f>
        <v/>
      </c>
      <c r="AU165" s="67" t="str">
        <f ca="1">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 ca="1">IF(OR(I165="",VLOOKUP(I$1,Services!$A$1:$B$22,2,0)="Exclude"),"",IF($D165=1,IF(OR(price_limit="",price_limit="No Limit"),IF(I165="Yes",1,2),IF(SUMIFS(WhatIf!$G:$G,WhatIf!$A:$A,I$1,WhatIf!$B:$B,I165)&lt;=price_limit,IF(I165="Yes",1,2),"")),""))</f>
        <v/>
      </c>
      <c r="AY165" s="67" t="str">
        <f ca="1">IF(OR(J165="",VLOOKUP(J$1,Services!$A$1:$B$22,2,0)="Exclude"),"",IF($D165=1,IF(OR(price_limit="",price_limit="No Limit"),IF(J165="Yes",1,2),IF(SUMIFS(WhatIf!$G:$G,WhatIf!$A:$A,J$1,WhatIf!$B:$B,J165)&lt;=price_limit,IF(J165="Yes",1,2),"")),""))</f>
        <v/>
      </c>
      <c r="AZ165" s="67" t="str">
        <f ca="1">IF(OR(K165="",VLOOKUP(K$1,Services!$A$1:$B$22,2,0)="Exclude"),"",IF($D165=1,IF(OR(price_limit="",price_limit="No Limit"),IF(K165="Yes",1,2),IF(SUMIFS(WhatIf!$G:$G,WhatIf!$A:$A,K$1,WhatIf!$B:$B,K165)&lt;=price_limit,IF(K165="Yes",1,2),"")),""))</f>
        <v/>
      </c>
      <c r="BA165" s="67" t="str">
        <f ca="1">IF(OR(L165="",VLOOKUP(L$1,Services!$A$1:$B$22,2,0)="Exclude"),"",IF($D165=1,IF(OR(price_limit="",price_limit="No Limit"),IF(L165="Yes",1,2),IF(SUMIFS(WhatIf!$G:$G,WhatIf!$A:$A,L$1,WhatIf!$B:$B,L165)&lt;=price_limit,IF(L165="Yes",1,2),"")),""))</f>
        <v/>
      </c>
      <c r="BB165" s="67" t="str">
        <f ca="1">IF(OR(M165="",VLOOKUP(M$1,Services!$A$1:$B$22,2,0)="Exclude"),"",IF($D165=1,IF(OR(price_limit="",price_limit="No Limit"),IF(M165="Yes",1,2),IF(SUMIFS(WhatIf!$G:$G,WhatIf!$A:$A,M$1,WhatIf!$B:$B,M165)&lt;=price_limit,IF(M165="Yes",1,2),"")),""))</f>
        <v/>
      </c>
      <c r="BC165" s="67" t="str">
        <f ca="1">IF(OR(N165="",VLOOKUP(N$1,Services!$A$1:$B$22,2,0)="Exclude"),"",IF($D165=1,IF(OR(price_limit="",price_limit="No Limit"),IF(N165="Yes",1,2),IF(SUMIFS(WhatIf!$G:$G,WhatIf!$A:$A,N$1,WhatIf!$B:$B,N165)&lt;=price_limit,IF(N165="Yes",1,2),"")),""))</f>
        <v/>
      </c>
      <c r="BD165" s="67" t="str">
        <f ca="1">IF(OR(O165="",VLOOKUP(O$1,Services!$A$1:$B$22,2,0)="Exclude"),"",IF($D165=1,IF(OR(price_limit="",price_limit="No Limit"),IF(O165="Yes",1,2),IF(SUMIFS(WhatIf!$G:$G,WhatIf!$A:$A,O$1,WhatIf!$B:$B,O165)&lt;=price_limit,IF(O165="Yes",1,2),"")),""))</f>
        <v/>
      </c>
      <c r="BE165" s="67" t="str">
        <f ca="1">IF(OR(P165="",VLOOKUP(P$1,Services!$A$1:$B$22,2,0)="Exclude"),"",IF($D165=1,IF(OR(price_limit="",price_limit="No Limit"),IF(P165="Yes",1,2),IF(SUMIFS(WhatIf!$G:$G,WhatIf!$A:$A,P$1,WhatIf!$B:$B,P165)&lt;=price_limit,IF(P165="Yes",1,2),"")),""))</f>
        <v/>
      </c>
      <c r="BF165" s="67" t="str">
        <f ca="1">IF(OR(Q165="",VLOOKUP(Q$1,Services!$A$1:$B$22,2,0)="Exclude"),"",IF($D165=1,IF(OR(price_limit="",price_limit="No Limit"),IF(Q165="Yes",1,2),IF(SUMIFS(WhatIf!$G:$G,WhatIf!$A:$A,Q$1,WhatIf!$B:$B,Q165)&lt;=price_limit,IF(Q165="Yes",1,2),"")),""))</f>
        <v/>
      </c>
      <c r="BG165" s="67" t="str">
        <f ca="1">IF(OR(R165="",VLOOKUP(R$1,Services!$A$1:$B$22,2,0)="Exclude"),"",IF($D165=1,IF(OR(price_limit="",price_limit="No Limit"),IF(R165="Yes",1,2),IF(SUMIFS(WhatIf!$G:$G,WhatIf!$A:$A,R$1,WhatIf!$B:$B,R165)&lt;=price_limit,IF(R165="Yes",1,2),"")),""))</f>
        <v/>
      </c>
      <c r="BH165" s="67" t="str">
        <f ca="1">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 ca="1">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847</v>
      </c>
      <c r="C166" s="4" t="s">
        <v>808</v>
      </c>
      <c r="U166" s="5" t="s">
        <v>848</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2"/>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849</v>
      </c>
      <c r="C167" s="4" t="s">
        <v>808</v>
      </c>
      <c r="U167" s="5" t="s">
        <v>234</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2"/>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ht="24.9" x14ac:dyDescent="0.3">
      <c r="A168" s="19" t="s">
        <v>888</v>
      </c>
      <c r="B168" s="4" t="s">
        <v>227</v>
      </c>
      <c r="C168" s="4" t="s">
        <v>198</v>
      </c>
      <c r="D168" s="3" t="str">
        <f ca="1">IF(BR168=0,"",IF(BR168&lt;=VALUE(MID(marker_pick,1,1)),1,""))</f>
        <v/>
      </c>
      <c r="S168" s="5" t="s">
        <v>888</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2"/>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 ca="1">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702</v>
      </c>
      <c r="B169" s="4" t="s">
        <v>227</v>
      </c>
      <c r="C169" s="4" t="s">
        <v>198</v>
      </c>
      <c r="D169" s="3" t="str">
        <f ca="1">IF(BR169=0,"",IF(BR169&lt;=VALUE(MID(marker_pick,1,1)),1,""))</f>
        <v/>
      </c>
      <c r="S169" s="5" t="s">
        <v>1</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 ca="1">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962</v>
      </c>
      <c r="B170" s="4" t="s">
        <v>963</v>
      </c>
      <c r="C170" s="4" t="s">
        <v>198</v>
      </c>
      <c r="D170" s="3" t="str">
        <f ca="1">IF(BR170=0,"",IF(BR170&lt;=VALUE(MID(marker_pick,1,1)),1,""))</f>
        <v/>
      </c>
      <c r="S170" s="5" t="s">
        <v>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 ca="1">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812</v>
      </c>
      <c r="C171" s="4" t="s">
        <v>808</v>
      </c>
      <c r="S171" s="5" t="s">
        <v>809</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customHeight="1" x14ac:dyDescent="0.3">
      <c r="A172" s="19" t="s">
        <v>811</v>
      </c>
      <c r="C172" s="4" t="s">
        <v>808</v>
      </c>
      <c r="S172" s="5" t="s">
        <v>810</v>
      </c>
      <c r="Y172" s="3" t="str">
        <f>IF(AND($D172=1,ISNUMBER(MATCH(E$1&amp;E172&amp;"x",WhatIf!$H:$H,0))),1,"")</f>
        <v/>
      </c>
      <c r="Z172" s="3" t="str">
        <f>IF(AND($D172=1,ISNUMBER(MATCH(F$1&amp;F172&amp;"x",WhatIf!$H:$H,0))),1,"")</f>
        <v/>
      </c>
      <c r="AA172" s="3" t="str">
        <f>IF(AND($D172=1,ISNUMBER(MATCH(G$1&amp;G172&amp;"x",WhatIf!$H:$H,0))),1,"")</f>
        <v/>
      </c>
      <c r="AB172" s="3" t="str">
        <f>IF(AND($D172=1,ISNUMBER(MATCH(H$1&amp;H172&amp;"x",WhatIf!$H:$H,0))),1,"")</f>
        <v/>
      </c>
      <c r="AC172" s="3" t="str">
        <f>IF(AND($D172=1,ISNUMBER(MATCH(I$1&amp;I172&amp;"x",WhatIf!$H:$H,0))),1,"")</f>
        <v/>
      </c>
      <c r="AD172" s="3" t="str">
        <f>IF(AND($D172=1,ISNUMBER(MATCH(J$1&amp;J172&amp;"x",WhatIf!$H:$H,0))),1,"")</f>
        <v/>
      </c>
      <c r="AE172" s="3" t="str">
        <f>IF(AND($D172=1,ISNUMBER(MATCH(K$1&amp;K172&amp;"x",WhatIf!$H:$H,0))),1,"")</f>
        <v/>
      </c>
      <c r="AF172" s="3" t="str">
        <f>IF(AND($D172=1,ISNUMBER(MATCH(L$1&amp;L172&amp;"x",WhatIf!$H:$H,0))),1,"")</f>
        <v/>
      </c>
      <c r="AG172" s="3" t="str">
        <f>IF(AND($D172=1,ISNUMBER(MATCH(M$1&amp;M172&amp;"x",WhatIf!$H:$H,0))),1,"")</f>
        <v/>
      </c>
      <c r="AH172" s="3" t="str">
        <f>IF(AND($D172=1,ISNUMBER(MATCH(N$1&amp;N172&amp;"x",WhatIf!$H:$H,0))),1,"")</f>
        <v/>
      </c>
      <c r="AI172" s="3" t="str">
        <f>IF(AND($D172=1,ISNUMBER(MATCH(O$1&amp;O172&amp;"x",WhatIf!$H:$H,0))),1,"")</f>
        <v/>
      </c>
      <c r="AJ172" s="3" t="str">
        <f>IF(AND($D172=1,ISNUMBER(MATCH(P$1&amp;P172&amp;"x",WhatIf!$H:$H,0))),1,"")</f>
        <v/>
      </c>
      <c r="AK172" s="3" t="str">
        <f>IF(AND($D172=1,ISNUMBER(MATCH(Q$1&amp;Q172&amp;"x",WhatIf!$H:$H,0))),1,"")</f>
        <v/>
      </c>
      <c r="AL172" s="3" t="str">
        <f>IF(AND($D172=1,ISNUMBER(MATCH(R$1&amp;R172&amp;"x",WhatIf!$H:$H,0))),1,"")</f>
        <v/>
      </c>
      <c r="AM172" s="3" t="str">
        <f>IF(AND($D172=1,ISNUMBER(MATCH(S$1&amp;S172&amp;"x",WhatIf!$H:$H,0))),1,"")</f>
        <v/>
      </c>
      <c r="AN172" s="3" t="str">
        <f>IF(AND($D172=1,ISNUMBER(MATCH(T$1&amp;T172&amp;"x",WhatIf!$H:$H,0))),1,"")</f>
        <v/>
      </c>
      <c r="AO172" s="3" t="str">
        <f>IF(AND($D172=1,ISNUMBER(MATCH(U$1&amp;U172&amp;"x",WhatIf!$H:$H,0))),1,"")</f>
        <v/>
      </c>
      <c r="AP172" s="3" t="str">
        <f>IF(AND($D172=1,ISNUMBER(MATCH(V$1&amp;V172&amp;"x",WhatIf!$H:$H,0))),1,"")</f>
        <v/>
      </c>
      <c r="AQ172" s="3" t="str">
        <f>IF(AND($D172=1,ISNUMBER(MATCH(W$1&amp;W172&amp;"x",WhatIf!$H:$H,0))),1,"")</f>
        <v/>
      </c>
      <c r="AR172" s="3" t="str">
        <f>IF(AND($D172=1,ISNUMBER(MATCH(X$1&amp;X172&amp;"x",WhatIf!$H:$H,0))),1,"")</f>
        <v/>
      </c>
      <c r="AS172" s="3" t="str">
        <f t="shared"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108</v>
      </c>
      <c r="B173" s="4" t="s">
        <v>227</v>
      </c>
      <c r="C173" s="4" t="s">
        <v>427</v>
      </c>
      <c r="D173" s="3" t="str">
        <f t="shared" ref="D173:D209" ca="1" si="15">IF(BR173=0,"",IF(BR173&lt;=VALUE(MID(marker_pick,1,1)),1,""))</f>
        <v/>
      </c>
      <c r="F173" s="5" t="s">
        <v>1</v>
      </c>
      <c r="G173" s="5" t="s">
        <v>1</v>
      </c>
      <c r="H173" s="5" t="s">
        <v>1</v>
      </c>
      <c r="L173" s="5" t="s">
        <v>1</v>
      </c>
      <c r="M173" s="5" t="s">
        <v>1</v>
      </c>
      <c r="N173" s="5" t="s">
        <v>1</v>
      </c>
      <c r="O173" s="5" t="s">
        <v>1</v>
      </c>
      <c r="S173" s="5" t="s">
        <v>772</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2"/>
        <v/>
      </c>
      <c r="AT173" s="67" t="str">
        <f>IF(OR(E173="",VLOOKUP(E$1,Services!$A$1:$B$22,2,0)="Exclude"),"",IF($D173=1,IF(OR(price_limit="",price_limit="No Limit"),IF(E173="Yes",1,2),IF(SUMIFS(WhatIf!$G:$G,WhatIf!$A:$A,E$1,WhatIf!$B:$B,E173)&lt;=price_limit,IF(E173="Yes",1,2),"")),""))</f>
        <v/>
      </c>
      <c r="AU173" s="67" t="str">
        <f ca="1">IF(OR(F173="",VLOOKUP(F$1,Services!$A$1:$B$22,2,0)="Exclude"),"",IF($D173=1,IF(OR(price_limit="",price_limit="No Limit"),IF(F173="Yes",1,2),IF(SUMIFS(WhatIf!$G:$G,WhatIf!$A:$A,F$1,WhatIf!$B:$B,F173)&lt;=price_limit,IF(F173="Yes",1,2),"")),""))</f>
        <v/>
      </c>
      <c r="AV173" s="67" t="str">
        <f ca="1">IF(OR(G173="",VLOOKUP(G$1,Services!$A$1:$B$22,2,0)="Exclude"),"",IF($D173=1,IF(OR(price_limit="",price_limit="No Limit"),IF(G173="Yes",1,2),IF(SUMIFS(WhatIf!$G:$G,WhatIf!$A:$A,G$1,WhatIf!$B:$B,G173)&lt;=price_limit,IF(G173="Yes",1,2),"")),""))</f>
        <v/>
      </c>
      <c r="AW173" s="67" t="str">
        <f ca="1">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 ca="1">IF(OR(L173="",VLOOKUP(L$1,Services!$A$1:$B$22,2,0)="Exclude"),"",IF($D173=1,IF(OR(price_limit="",price_limit="No Limit"),IF(L173="Yes",1,2),IF(SUMIFS(WhatIf!$G:$G,WhatIf!$A:$A,L$1,WhatIf!$B:$B,L173)&lt;=price_limit,IF(L173="Yes",1,2),"")),""))</f>
        <v/>
      </c>
      <c r="BB173" s="67" t="str">
        <f ca="1">IF(OR(M173="",VLOOKUP(M$1,Services!$A$1:$B$22,2,0)="Exclude"),"",IF($D173=1,IF(OR(price_limit="",price_limit="No Limit"),IF(M173="Yes",1,2),IF(SUMIFS(WhatIf!$G:$G,WhatIf!$A:$A,M$1,WhatIf!$B:$B,M173)&lt;=price_limit,IF(M173="Yes",1,2),"")),""))</f>
        <v/>
      </c>
      <c r="BC173" s="67" t="str">
        <f ca="1">IF(OR(N173="",VLOOKUP(N$1,Services!$A$1:$B$22,2,0)="Exclude"),"",IF($D173=1,IF(OR(price_limit="",price_limit="No Limit"),IF(N173="Yes",1,2),IF(SUMIFS(WhatIf!$G:$G,WhatIf!$A:$A,N$1,WhatIf!$B:$B,N173)&lt;=price_limit,IF(N173="Yes",1,2),"")),""))</f>
        <v/>
      </c>
      <c r="BD173" s="67" t="str">
        <f ca="1">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 ca="1">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968</v>
      </c>
      <c r="B174" s="4" t="s">
        <v>969</v>
      </c>
      <c r="C174" s="4" t="s">
        <v>269</v>
      </c>
      <c r="D174" s="3" t="str">
        <f t="shared" ca="1" si="15"/>
        <v/>
      </c>
      <c r="V174" s="5" t="s">
        <v>550</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2"/>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 ca="1">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38</v>
      </c>
      <c r="B175" s="4" t="s">
        <v>227</v>
      </c>
      <c r="C175" s="4" t="s">
        <v>269</v>
      </c>
      <c r="D175" s="3" t="str">
        <f t="shared" ca="1" si="15"/>
        <v/>
      </c>
      <c r="G175" s="5" t="s">
        <v>1</v>
      </c>
      <c r="H175" s="5" t="s">
        <v>1</v>
      </c>
      <c r="I175" s="5" t="s">
        <v>1</v>
      </c>
      <c r="J175" s="5" t="s">
        <v>1</v>
      </c>
      <c r="K175" s="5" t="s">
        <v>1</v>
      </c>
      <c r="L175" s="5" t="s">
        <v>1</v>
      </c>
      <c r="M175" s="5" t="s">
        <v>1</v>
      </c>
      <c r="N175" s="5" t="s">
        <v>1</v>
      </c>
      <c r="O175" s="5" t="s">
        <v>1</v>
      </c>
      <c r="P175" s="5" t="s">
        <v>1</v>
      </c>
      <c r="Q175" s="6" t="s">
        <v>1</v>
      </c>
      <c r="R175" s="6" t="s">
        <v>1</v>
      </c>
      <c r="S175" s="6" t="s">
        <v>1</v>
      </c>
      <c r="V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 ca="1">IF(OR(G175="",VLOOKUP(G$1,Services!$A$1:$B$22,2,0)="Exclude"),"",IF($D175=1,IF(OR(price_limit="",price_limit="No Limit"),IF(G175="Yes",1,2),IF(SUMIFS(WhatIf!$G:$G,WhatIf!$A:$A,G$1,WhatIf!$B:$B,G175)&lt;=price_limit,IF(G175="Yes",1,2),"")),""))</f>
        <v/>
      </c>
      <c r="AW175" s="67" t="str">
        <f ca="1">IF(OR(H175="",VLOOKUP(H$1,Services!$A$1:$B$22,2,0)="Exclude"),"",IF($D175=1,IF(OR(price_limit="",price_limit="No Limit"),IF(H175="Yes",1,2),IF(SUMIFS(WhatIf!$G:$G,WhatIf!$A:$A,H$1,WhatIf!$B:$B,H175)&lt;=price_limit,IF(H175="Yes",1,2),"")),""))</f>
        <v/>
      </c>
      <c r="AX175" s="67" t="str">
        <f ca="1">IF(OR(I175="",VLOOKUP(I$1,Services!$A$1:$B$22,2,0)="Exclude"),"",IF($D175=1,IF(OR(price_limit="",price_limit="No Limit"),IF(I175="Yes",1,2),IF(SUMIFS(WhatIf!$G:$G,WhatIf!$A:$A,I$1,WhatIf!$B:$B,I175)&lt;=price_limit,IF(I175="Yes",1,2),"")),""))</f>
        <v/>
      </c>
      <c r="AY175" s="67" t="str">
        <f ca="1">IF(OR(J175="",VLOOKUP(J$1,Services!$A$1:$B$22,2,0)="Exclude"),"",IF($D175=1,IF(OR(price_limit="",price_limit="No Limit"),IF(J175="Yes",1,2),IF(SUMIFS(WhatIf!$G:$G,WhatIf!$A:$A,J$1,WhatIf!$B:$B,J175)&lt;=price_limit,IF(J175="Yes",1,2),"")),""))</f>
        <v/>
      </c>
      <c r="AZ175" s="67" t="str">
        <f ca="1">IF(OR(K175="",VLOOKUP(K$1,Services!$A$1:$B$22,2,0)="Exclude"),"",IF($D175=1,IF(OR(price_limit="",price_limit="No Limit"),IF(K175="Yes",1,2),IF(SUMIFS(WhatIf!$G:$G,WhatIf!$A:$A,K$1,WhatIf!$B:$B,K175)&lt;=price_limit,IF(K175="Yes",1,2),"")),""))</f>
        <v/>
      </c>
      <c r="BA175" s="67" t="str">
        <f ca="1">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 ca="1">IF(OR(N175="",VLOOKUP(N$1,Services!$A$1:$B$22,2,0)="Exclude"),"",IF($D175=1,IF(OR(price_limit="",price_limit="No Limit"),IF(N175="Yes",1,2),IF(SUMIFS(WhatIf!$G:$G,WhatIf!$A:$A,N$1,WhatIf!$B:$B,N175)&lt;=price_limit,IF(N175="Yes",1,2),"")),""))</f>
        <v/>
      </c>
      <c r="BD175" s="67" t="str">
        <f ca="1">IF(OR(O175="",VLOOKUP(O$1,Services!$A$1:$B$22,2,0)="Exclude"),"",IF($D175=1,IF(OR(price_limit="",price_limit="No Limit"),IF(O175="Yes",1,2),IF(SUMIFS(WhatIf!$G:$G,WhatIf!$A:$A,O$1,WhatIf!$B:$B,O175)&lt;=price_limit,IF(O175="Yes",1,2),"")),""))</f>
        <v/>
      </c>
      <c r="BE175" s="67" t="str">
        <f ca="1">IF(OR(P175="",VLOOKUP(P$1,Services!$A$1:$B$22,2,0)="Exclude"),"",IF($D175=1,IF(OR(price_limit="",price_limit="No Limit"),IF(P175="Yes",1,2),IF(SUMIFS(WhatIf!$G:$G,WhatIf!$A:$A,P$1,WhatIf!$B:$B,P175)&lt;=price_limit,IF(P175="Yes",1,2),"")),""))</f>
        <v/>
      </c>
      <c r="BF175" s="67" t="str">
        <f ca="1">IF(OR(Q175="",VLOOKUP(Q$1,Services!$A$1:$B$22,2,0)="Exclude"),"",IF($D175=1,IF(OR(price_limit="",price_limit="No Limit"),IF(Q175="Yes",1,2),IF(SUMIFS(WhatIf!$G:$G,WhatIf!$A:$A,Q$1,WhatIf!$B:$B,Q175)&lt;=price_limit,IF(Q175="Yes",1,2),"")),""))</f>
        <v/>
      </c>
      <c r="BG175" s="67" t="str">
        <f ca="1">IF(OR(R175="",VLOOKUP(R$1,Services!$A$1:$B$22,2,0)="Exclude"),"",IF($D175=1,IF(OR(price_limit="",price_limit="No Limit"),IF(R175="Yes",1,2),IF(SUMIFS(WhatIf!$G:$G,WhatIf!$A:$A,R$1,WhatIf!$B:$B,R175)&lt;=price_limit,IF(R175="Yes",1,2),"")),""))</f>
        <v/>
      </c>
      <c r="BH175" s="67" t="str">
        <f ca="1">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 ca="1">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x14ac:dyDescent="0.3">
      <c r="A176" s="19" t="s">
        <v>171</v>
      </c>
      <c r="B176" s="4" t="s">
        <v>873</v>
      </c>
      <c r="C176" s="4" t="s">
        <v>425</v>
      </c>
      <c r="D176" s="3" t="str">
        <f t="shared" ca="1" si="15"/>
        <v/>
      </c>
      <c r="G176" s="5" t="s">
        <v>480</v>
      </c>
      <c r="H176" s="5" t="s">
        <v>480</v>
      </c>
      <c r="I176" s="6" t="s">
        <v>1</v>
      </c>
      <c r="J176" s="6" t="s">
        <v>1</v>
      </c>
      <c r="M176" s="5" t="s">
        <v>1</v>
      </c>
      <c r="N176" s="5" t="s">
        <v>1</v>
      </c>
      <c r="O176" s="5" t="s">
        <v>1</v>
      </c>
      <c r="Q176" s="5" t="s">
        <v>1</v>
      </c>
      <c r="R176" s="5" t="s">
        <v>1</v>
      </c>
      <c r="S176" s="5" t="s">
        <v>772</v>
      </c>
      <c r="V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2"/>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 ca="1">IF(OR(G176="",VLOOKUP(G$1,Services!$A$1:$B$22,2,0)="Exclude"),"",IF($D176=1,IF(OR(price_limit="",price_limit="No Limit"),IF(G176="Yes",1,2),IF(SUMIFS(WhatIf!$G:$G,WhatIf!$A:$A,G$1,WhatIf!$B:$B,G176)&lt;=price_limit,IF(G176="Yes",1,2),"")),""))</f>
        <v/>
      </c>
      <c r="AW176" s="67" t="str">
        <f ca="1">IF(OR(H176="",VLOOKUP(H$1,Services!$A$1:$B$22,2,0)="Exclude"),"",IF($D176=1,IF(OR(price_limit="",price_limit="No Limit"),IF(H176="Yes",1,2),IF(SUMIFS(WhatIf!$G:$G,WhatIf!$A:$A,H$1,WhatIf!$B:$B,H176)&lt;=price_limit,IF(H176="Yes",1,2),"")),""))</f>
        <v/>
      </c>
      <c r="AX176" s="67" t="str">
        <f ca="1">IF(OR(I176="",VLOOKUP(I$1,Services!$A$1:$B$22,2,0)="Exclude"),"",IF($D176=1,IF(OR(price_limit="",price_limit="No Limit"),IF(I176="Yes",1,2),IF(SUMIFS(WhatIf!$G:$G,WhatIf!$A:$A,I$1,WhatIf!$B:$B,I176)&lt;=price_limit,IF(I176="Yes",1,2),"")),""))</f>
        <v/>
      </c>
      <c r="AY176" s="67" t="str">
        <f ca="1">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 ca="1">IF(OR(N176="",VLOOKUP(N$1,Services!$A$1:$B$22,2,0)="Exclude"),"",IF($D176=1,IF(OR(price_limit="",price_limit="No Limit"),IF(N176="Yes",1,2),IF(SUMIFS(WhatIf!$G:$G,WhatIf!$A:$A,N$1,WhatIf!$B:$B,N176)&lt;=price_limit,IF(N176="Yes",1,2),"")),""))</f>
        <v/>
      </c>
      <c r="BD176" s="67" t="str">
        <f ca="1">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 ca="1">IF(OR(Q176="",VLOOKUP(Q$1,Services!$A$1:$B$22,2,0)="Exclude"),"",IF($D176=1,IF(OR(price_limit="",price_limit="No Limit"),IF(Q176="Yes",1,2),IF(SUMIFS(WhatIf!$G:$G,WhatIf!$A:$A,Q$1,WhatIf!$B:$B,Q176)&lt;=price_limit,IF(Q176="Yes",1,2),"")),""))</f>
        <v/>
      </c>
      <c r="BG176" s="67" t="str">
        <f ca="1">IF(OR(R176="",VLOOKUP(R$1,Services!$A$1:$B$22,2,0)="Exclude"),"",IF($D176=1,IF(OR(price_limit="",price_limit="No Limit"),IF(R176="Yes",1,2),IF(SUMIFS(WhatIf!$G:$G,WhatIf!$A:$A,R$1,WhatIf!$B:$B,R176)&lt;=price_limit,IF(R176="Yes",1,2),"")),""))</f>
        <v/>
      </c>
      <c r="BH176" s="67" t="str">
        <f ca="1">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 ca="1">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39</v>
      </c>
      <c r="B177" s="4" t="s">
        <v>227</v>
      </c>
      <c r="C177" s="4" t="s">
        <v>269</v>
      </c>
      <c r="D177" s="3" t="str">
        <f t="shared" ca="1" si="15"/>
        <v/>
      </c>
      <c r="G177" s="5" t="s">
        <v>480</v>
      </c>
      <c r="H177" s="5" t="s">
        <v>480</v>
      </c>
      <c r="I177" s="5" t="s">
        <v>1</v>
      </c>
      <c r="J177" s="5" t="s">
        <v>1</v>
      </c>
      <c r="K177" s="5" t="s">
        <v>1</v>
      </c>
      <c r="L177" s="5" t="s">
        <v>1</v>
      </c>
      <c r="M177" s="5" t="s">
        <v>1</v>
      </c>
      <c r="N177" s="5" t="s">
        <v>1</v>
      </c>
      <c r="O177" s="5" t="s">
        <v>1</v>
      </c>
      <c r="P177" s="5" t="s">
        <v>1</v>
      </c>
      <c r="Q177" s="6" t="s">
        <v>1</v>
      </c>
      <c r="R177" s="6" t="s">
        <v>1</v>
      </c>
      <c r="S177" s="6" t="s">
        <v>1</v>
      </c>
      <c r="V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2"/>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 ca="1">IF(OR(I177="",VLOOKUP(I$1,Services!$A$1:$B$22,2,0)="Exclude"),"",IF($D177=1,IF(OR(price_limit="",price_limit="No Limit"),IF(I177="Yes",1,2),IF(SUMIFS(WhatIf!$G:$G,WhatIf!$A:$A,I$1,WhatIf!$B:$B,I177)&lt;=price_limit,IF(I177="Yes",1,2),"")),""))</f>
        <v/>
      </c>
      <c r="AY177" s="67" t="str">
        <f ca="1">IF(OR(J177="",VLOOKUP(J$1,Services!$A$1:$B$22,2,0)="Exclude"),"",IF($D177=1,IF(OR(price_limit="",price_limit="No Limit"),IF(J177="Yes",1,2),IF(SUMIFS(WhatIf!$G:$G,WhatIf!$A:$A,J$1,WhatIf!$B:$B,J177)&lt;=price_limit,IF(J177="Yes",1,2),"")),""))</f>
        <v/>
      </c>
      <c r="AZ177" s="67" t="str">
        <f ca="1">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 ca="1">IF(OR(O177="",VLOOKUP(O$1,Services!$A$1:$B$22,2,0)="Exclude"),"",IF($D177=1,IF(OR(price_limit="",price_limit="No Limit"),IF(O177="Yes",1,2),IF(SUMIFS(WhatIf!$G:$G,WhatIf!$A:$A,O$1,WhatIf!$B:$B,O177)&lt;=price_limit,IF(O177="Yes",1,2),"")),""))</f>
        <v/>
      </c>
      <c r="BE177" s="67" t="str">
        <f ca="1">IF(OR(P177="",VLOOKUP(P$1,Services!$A$1:$B$22,2,0)="Exclude"),"",IF($D177=1,IF(OR(price_limit="",price_limit="No Limit"),IF(P177="Yes",1,2),IF(SUMIFS(WhatIf!$G:$G,WhatIf!$A:$A,P$1,WhatIf!$B:$B,P177)&lt;=price_limit,IF(P177="Yes",1,2),"")),""))</f>
        <v/>
      </c>
      <c r="BF177" s="67" t="str">
        <f ca="1">IF(OR(Q177="",VLOOKUP(Q$1,Services!$A$1:$B$22,2,0)="Exclude"),"",IF($D177=1,IF(OR(price_limit="",price_limit="No Limit"),IF(Q177="Yes",1,2),IF(SUMIFS(WhatIf!$G:$G,WhatIf!$A:$A,Q$1,WhatIf!$B:$B,Q177)&lt;=price_limit,IF(Q177="Yes",1,2),"")),""))</f>
        <v/>
      </c>
      <c r="BG177" s="67" t="str">
        <f ca="1">IF(OR(R177="",VLOOKUP(R$1,Services!$A$1:$B$22,2,0)="Exclude"),"",IF($D177=1,IF(OR(price_limit="",price_limit="No Limit"),IF(R177="Yes",1,2),IF(SUMIFS(WhatIf!$G:$G,WhatIf!$A:$A,R$1,WhatIf!$B:$B,R177)&lt;=price_limit,IF(R177="Yes",1,2),"")),""))</f>
        <v/>
      </c>
      <c r="BH177" s="67" t="str">
        <f ca="1">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 ca="1">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12.45" customHeight="1" x14ac:dyDescent="0.3">
      <c r="A178" s="19" t="s">
        <v>109</v>
      </c>
      <c r="B178" s="4" t="s">
        <v>313</v>
      </c>
      <c r="C178" s="4" t="s">
        <v>189</v>
      </c>
      <c r="D178" s="3" t="str">
        <f t="shared" ca="1" si="15"/>
        <v/>
      </c>
      <c r="E178" s="5" t="s">
        <v>1</v>
      </c>
      <c r="F178" s="5" t="s">
        <v>479</v>
      </c>
      <c r="G178" s="5" t="s">
        <v>479</v>
      </c>
      <c r="H178" s="5" t="s">
        <v>923</v>
      </c>
      <c r="I178" s="6"/>
      <c r="J178" s="6"/>
      <c r="M178" s="5" t="s">
        <v>1</v>
      </c>
      <c r="N178" s="5" t="s">
        <v>1</v>
      </c>
      <c r="O178" s="5" t="s">
        <v>1</v>
      </c>
      <c r="R178" s="5" t="s">
        <v>269</v>
      </c>
      <c r="S178" s="5" t="s">
        <v>1</v>
      </c>
      <c r="V178" s="5" t="s">
        <v>1</v>
      </c>
      <c r="X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 ca="1">IF(OR(E178="",VLOOKUP(E$1,Services!$A$1:$B$22,2,0)="Exclude"),"",IF($D178=1,IF(OR(price_limit="",price_limit="No Limit"),IF(E178="Yes",1,2),IF(SUMIFS(WhatIf!$G:$G,WhatIf!$A:$A,E$1,WhatIf!$B:$B,E178)&lt;=price_limit,IF(E178="Yes",1,2),"")),""))</f>
        <v/>
      </c>
      <c r="AU178" s="67" t="str">
        <f ca="1">IF(OR(F178="",VLOOKUP(F$1,Services!$A$1:$B$22,2,0)="Exclude"),"",IF($D178=1,IF(OR(price_limit="",price_limit="No Limit"),IF(F178="Yes",1,2),IF(SUMIFS(WhatIf!$G:$G,WhatIf!$A:$A,F$1,WhatIf!$B:$B,F178)&lt;=price_limit,IF(F178="Yes",1,2),"")),""))</f>
        <v/>
      </c>
      <c r="AV178" s="67" t="str">
        <f ca="1">IF(OR(G178="",VLOOKUP(G$1,Services!$A$1:$B$22,2,0)="Exclude"),"",IF($D178=1,IF(OR(price_limit="",price_limit="No Limit"),IF(G178="Yes",1,2),IF(SUMIFS(WhatIf!$G:$G,WhatIf!$A:$A,G$1,WhatIf!$B:$B,G178)&lt;=price_limit,IF(G178="Yes",1,2),"")),""))</f>
        <v/>
      </c>
      <c r="AW178" s="67" t="str">
        <f ca="1">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 ca="1">IF(OR(N178="",VLOOKUP(N$1,Services!$A$1:$B$22,2,0)="Exclude"),"",IF($D178=1,IF(OR(price_limit="",price_limit="No Limit"),IF(N178="Yes",1,2),IF(SUMIFS(WhatIf!$G:$G,WhatIf!$A:$A,N$1,WhatIf!$B:$B,N178)&lt;=price_limit,IF(N178="Yes",1,2),"")),""))</f>
        <v/>
      </c>
      <c r="BD178" s="67" t="str">
        <f ca="1">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 ca="1">IF(OR(R178="",VLOOKUP(R$1,Services!$A$1:$B$22,2,0)="Exclude"),"",IF($D178=1,IF(OR(price_limit="",price_limit="No Limit"),IF(R178="Yes",1,2),IF(SUMIFS(WhatIf!$G:$G,WhatIf!$A:$A,R$1,WhatIf!$B:$B,R178)&lt;=price_limit,IF(R178="Yes",1,2),"")),""))</f>
        <v/>
      </c>
      <c r="BH178" s="67" t="str">
        <f ca="1">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 ca="1">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 ca="1">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12.45" customHeight="1" x14ac:dyDescent="0.3">
      <c r="A179" s="19" t="s">
        <v>110</v>
      </c>
      <c r="B179" s="4" t="s">
        <v>265</v>
      </c>
      <c r="C179" s="4" t="s">
        <v>197</v>
      </c>
      <c r="D179" s="3" t="str">
        <f t="shared" ca="1" si="15"/>
        <v/>
      </c>
      <c r="I179" s="5" t="s">
        <v>271</v>
      </c>
      <c r="J179" s="5" t="s">
        <v>271</v>
      </c>
      <c r="K179" s="5" t="s">
        <v>1</v>
      </c>
      <c r="L179" s="5" t="s">
        <v>1</v>
      </c>
      <c r="M179" s="5" t="s">
        <v>1</v>
      </c>
      <c r="N179" s="5" t="s">
        <v>1</v>
      </c>
      <c r="O179" s="5" t="s">
        <v>1</v>
      </c>
      <c r="P179" s="5" t="s">
        <v>1</v>
      </c>
      <c r="S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 ca="1">IF(OR(I179="",VLOOKUP(I$1,Services!$A$1:$B$22,2,0)="Exclude"),"",IF($D179=1,IF(OR(price_limit="",price_limit="No Limit"),IF(I179="Yes",1,2),IF(SUMIFS(WhatIf!$G:$G,WhatIf!$A:$A,I$1,WhatIf!$B:$B,I179)&lt;=price_limit,IF(I179="Yes",1,2),"")),""))</f>
        <v/>
      </c>
      <c r="AY179" s="67" t="str">
        <f ca="1">IF(OR(J179="",VLOOKUP(J$1,Services!$A$1:$B$22,2,0)="Exclude"),"",IF($D179=1,IF(OR(price_limit="",price_limit="No Limit"),IF(J179="Yes",1,2),IF(SUMIFS(WhatIf!$G:$G,WhatIf!$A:$A,J$1,WhatIf!$B:$B,J179)&lt;=price_limit,IF(J179="Yes",1,2),"")),""))</f>
        <v/>
      </c>
      <c r="AZ179" s="67" t="str">
        <f ca="1">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 ca="1">IF(OR(N179="",VLOOKUP(N$1,Services!$A$1:$B$22,2,0)="Exclude"),"",IF($D179=1,IF(OR(price_limit="",price_limit="No Limit"),IF(N179="Yes",1,2),IF(SUMIFS(WhatIf!$G:$G,WhatIf!$A:$A,N$1,WhatIf!$B:$B,N179)&lt;=price_limit,IF(N179="Yes",1,2),"")),""))</f>
        <v/>
      </c>
      <c r="BD179" s="67" t="str">
        <f ca="1">IF(OR(O179="",VLOOKUP(O$1,Services!$A$1:$B$22,2,0)="Exclude"),"",IF($D179=1,IF(OR(price_limit="",price_limit="No Limit"),IF(O179="Yes",1,2),IF(SUMIFS(WhatIf!$G:$G,WhatIf!$A:$A,O$1,WhatIf!$B:$B,O179)&lt;=price_limit,IF(O179="Yes",1,2),"")),""))</f>
        <v/>
      </c>
      <c r="BE179" s="67" t="str">
        <f ca="1">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IF(OR(R179="",VLOOKUP(R$1,Services!$A$1:$B$22,2,0)="Exclude"),"",IF($D179=1,IF(OR(price_limit="",price_limit="No Limit"),IF(R179="Yes",1,2),IF(SUMIFS(WhatIf!$G:$G,WhatIf!$A:$A,R$1,WhatIf!$B:$B,R179)&lt;=price_limit,IF(R179="Yes",1,2),"")),""))</f>
        <v/>
      </c>
      <c r="BH179" s="67" t="str">
        <f ca="1">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37.299999999999997" x14ac:dyDescent="0.3">
      <c r="A180" s="19" t="s">
        <v>683</v>
      </c>
      <c r="B180" s="4" t="s">
        <v>682</v>
      </c>
      <c r="C180" s="4" t="s">
        <v>198</v>
      </c>
      <c r="D180" s="3" t="str">
        <f t="shared" ca="1" si="15"/>
        <v/>
      </c>
      <c r="S180" s="5" t="s">
        <v>880</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IF(OR(R180="",VLOOKUP(R$1,Services!$A$1:$B$22,2,0)="Exclude"),"",IF($D180=1,IF(OR(price_limit="",price_limit="No Limit"),IF(R180="Yes",1,2),IF(SUMIFS(WhatIf!$G:$G,WhatIf!$A:$A,R$1,WhatIf!$B:$B,R180)&lt;=price_limit,IF(R180="Yes",1,2),"")),""))</f>
        <v/>
      </c>
      <c r="BH180" s="67" t="str">
        <f ca="1">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24.9" x14ac:dyDescent="0.3">
      <c r="A181" s="19" t="s">
        <v>162</v>
      </c>
      <c r="B181" s="4" t="s">
        <v>111</v>
      </c>
      <c r="C181" s="4" t="s">
        <v>269</v>
      </c>
      <c r="D181" s="3" t="str">
        <f t="shared" ca="1" si="15"/>
        <v/>
      </c>
      <c r="E181" s="5" t="s">
        <v>1</v>
      </c>
      <c r="F181" s="5" t="s">
        <v>476</v>
      </c>
      <c r="G181" s="5" t="s">
        <v>476</v>
      </c>
      <c r="H181" s="5" t="s">
        <v>922</v>
      </c>
      <c r="L181" s="5" t="s">
        <v>1</v>
      </c>
      <c r="M181" s="5" t="s">
        <v>1</v>
      </c>
      <c r="N181" s="5" t="s">
        <v>1</v>
      </c>
      <c r="O181" s="5" t="s">
        <v>1</v>
      </c>
      <c r="S181" s="6" t="s">
        <v>772</v>
      </c>
      <c r="T181" s="5" t="s">
        <v>234</v>
      </c>
      <c r="U181" s="5" t="s">
        <v>1</v>
      </c>
      <c r="V181" s="5" t="s">
        <v>1</v>
      </c>
      <c r="X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 ca="1">IF(OR(E181="",VLOOKUP(E$1,Services!$A$1:$B$22,2,0)="Exclude"),"",IF($D181=1,IF(OR(price_limit="",price_limit="No Limit"),IF(E181="Yes",1,2),IF(SUMIFS(WhatIf!$G:$G,WhatIf!$A:$A,E$1,WhatIf!$B:$B,E181)&lt;=price_limit,IF(E181="Yes",1,2),"")),""))</f>
        <v/>
      </c>
      <c r="AU181" s="67" t="str">
        <f ca="1">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 ca="1">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 ca="1">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IF(OR(R181="",VLOOKUP(R$1,Services!$A$1:$B$22,2,0)="Exclude"),"",IF($D181=1,IF(OR(price_limit="",price_limit="No Limit"),IF(R181="Yes",1,2),IF(SUMIFS(WhatIf!$G:$G,WhatIf!$A:$A,R$1,WhatIf!$B:$B,R181)&lt;=price_limit,IF(R181="Yes",1,2),"")),""))</f>
        <v/>
      </c>
      <c r="BH181" s="67" t="str">
        <f ca="1">IF(OR(S181="",VLOOKUP(S$1,Services!$A$1:$B$22,2,0)="Exclude"),"",IF($D181=1,IF(OR(price_limit="",price_limit="No Limit"),IF(S181="Yes",1,2),IF(SUMIFS(WhatIf!$G:$G,WhatIf!$A:$A,S$1,WhatIf!$B:$B,S181)&lt;=price_limit,IF(S181="Yes",1,2),"")),""))</f>
        <v/>
      </c>
      <c r="BI181" s="67" t="str">
        <f ca="1">IF(OR(T181="",VLOOKUP(T$1,Services!$A$1:$B$22,2,0)="Exclude"),"",IF($D181=1,IF(OR(price_limit="",price_limit="No Limit"),IF(T181="Yes",1,2),IF(SUMIFS(WhatIf!$G:$G,WhatIf!$A:$A,T$1,WhatIf!$B:$B,T181)&lt;=price_limit,IF(T181="Yes",1,2),"")),""))</f>
        <v/>
      </c>
      <c r="BJ181" s="67" t="str">
        <f ca="1">IF(OR(U181="",VLOOKUP(U$1,Services!$A$1:$B$22,2,0)="Exclude"),"",IF($D181=1,IF(OR(price_limit="",price_limit="No Limit"),IF(U181="Yes",1,2),IF(SUMIFS(WhatIf!$G:$G,WhatIf!$A:$A,U$1,WhatIf!$B:$B,U181)&lt;=price_limit,IF(U181="Yes",1,2),"")),""))</f>
        <v/>
      </c>
      <c r="BK181" s="67" t="str">
        <f ca="1">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 ca="1">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x14ac:dyDescent="0.3">
      <c r="A182" s="19" t="s">
        <v>952</v>
      </c>
      <c r="C182" s="4" t="s">
        <v>189</v>
      </c>
      <c r="D182" s="3" t="str">
        <f t="shared" ca="1" si="15"/>
        <v/>
      </c>
      <c r="O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 ca="1">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865</v>
      </c>
      <c r="B183" s="4" t="s">
        <v>967</v>
      </c>
      <c r="C183" s="4" t="s">
        <v>269</v>
      </c>
      <c r="D183" s="3" t="str">
        <f t="shared" ca="1" si="15"/>
        <v/>
      </c>
      <c r="E183" s="5" t="s">
        <v>1</v>
      </c>
      <c r="S183" s="5" t="s">
        <v>1</v>
      </c>
      <c r="V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 ca="1">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IF(OR(M183="",VLOOKUP(M$1,Services!$A$1:$B$22,2,0)="Exclude"),"",IF($D183=1,IF(OR(price_limit="",price_limit="No Limit"),IF(M183="Yes",1,2),IF(SUMIFS(WhatIf!$G:$G,WhatIf!$A:$A,M$1,WhatIf!$B:$B,M183)&lt;=price_limit,IF(M183="Yes",1,2),"")),""))</f>
        <v/>
      </c>
      <c r="BC183" s="67" t="str">
        <f>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IF(OR(R183="",VLOOKUP(R$1,Services!$A$1:$B$22,2,0)="Exclude"),"",IF($D183=1,IF(OR(price_limit="",price_limit="No Limit"),IF(R183="Yes",1,2),IF(SUMIFS(WhatIf!$G:$G,WhatIf!$A:$A,R$1,WhatIf!$B:$B,R183)&lt;=price_limit,IF(R183="Yes",1,2),"")),""))</f>
        <v/>
      </c>
      <c r="BH183" s="67" t="str">
        <f ca="1">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 ca="1">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12.45" customHeight="1" x14ac:dyDescent="0.3">
      <c r="A184" s="19" t="s">
        <v>355</v>
      </c>
      <c r="B184" s="4" t="s">
        <v>375</v>
      </c>
      <c r="C184" s="4" t="s">
        <v>198</v>
      </c>
      <c r="D184" s="3" t="str">
        <f t="shared" ca="1" si="15"/>
        <v/>
      </c>
      <c r="I184" s="6"/>
      <c r="J184" s="6"/>
      <c r="Q184" s="6"/>
      <c r="R184" s="6"/>
      <c r="S184" s="6" t="s">
        <v>772</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IF(OR(R184="",VLOOKUP(R$1,Services!$A$1:$B$22,2,0)="Exclude"),"",IF($D184=1,IF(OR(price_limit="",price_limit="No Limit"),IF(R184="Yes",1,2),IF(SUMIFS(WhatIf!$G:$G,WhatIf!$A:$A,R$1,WhatIf!$B:$B,R184)&lt;=price_limit,IF(R184="Yes",1,2),"")),""))</f>
        <v/>
      </c>
      <c r="BH184" s="67" t="str">
        <f ca="1">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37.299999999999997" customHeight="1" x14ac:dyDescent="0.3">
      <c r="A185" s="19" t="s">
        <v>40</v>
      </c>
      <c r="B185" s="4" t="s">
        <v>753</v>
      </c>
      <c r="C185" s="4" t="s">
        <v>198</v>
      </c>
      <c r="D185" s="3" t="str">
        <f t="shared" ca="1" si="15"/>
        <v/>
      </c>
      <c r="G185" s="5" t="s">
        <v>475</v>
      </c>
      <c r="H185" s="5" t="s">
        <v>918</v>
      </c>
      <c r="I185" s="6"/>
      <c r="J185" s="6" t="s">
        <v>1</v>
      </c>
      <c r="M185" s="5" t="s">
        <v>1</v>
      </c>
      <c r="N185" s="5" t="s">
        <v>1</v>
      </c>
      <c r="O185" s="5" t="s">
        <v>1</v>
      </c>
      <c r="Q185" s="6" t="s">
        <v>1</v>
      </c>
      <c r="R185" s="6" t="s">
        <v>1</v>
      </c>
      <c r="S185" s="6"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 ca="1">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 ca="1">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 ca="1">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 ca="1">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 ca="1">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251</v>
      </c>
      <c r="B186" s="4" t="s">
        <v>367</v>
      </c>
      <c r="C186" s="4" t="s">
        <v>198</v>
      </c>
      <c r="D186" s="3" t="str">
        <f t="shared" ca="1" si="15"/>
        <v/>
      </c>
      <c r="I186" s="5" t="s">
        <v>467</v>
      </c>
      <c r="J186" s="5" t="s">
        <v>467</v>
      </c>
      <c r="K186" s="5" t="s">
        <v>467</v>
      </c>
      <c r="L186" s="5" t="s">
        <v>467</v>
      </c>
      <c r="M186" s="5" t="s">
        <v>467</v>
      </c>
      <c r="N186" s="5" t="s">
        <v>467</v>
      </c>
      <c r="O186" s="5" t="s">
        <v>467</v>
      </c>
      <c r="P186" s="5" t="s">
        <v>1</v>
      </c>
      <c r="S186" s="5" t="s">
        <v>880</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IF(OR(G186="",VLOOKUP(G$1,Services!$A$1:$B$22,2,0)="Exclude"),"",IF($D186=1,IF(OR(price_limit="",price_limit="No Limit"),IF(G186="Yes",1,2),IF(SUMIFS(WhatIf!$G:$G,WhatIf!$A:$A,G$1,WhatIf!$B:$B,G186)&lt;=price_limit,IF(G186="Yes",1,2),"")),""))</f>
        <v/>
      </c>
      <c r="AW186" s="67" t="str">
        <f>IF(OR(H186="",VLOOKUP(H$1,Services!$A$1:$B$22,2,0)="Exclude"),"",IF($D186=1,IF(OR(price_limit="",price_limit="No Limit"),IF(H186="Yes",1,2),IF(SUMIFS(WhatIf!$G:$G,WhatIf!$A:$A,H$1,WhatIf!$B:$B,H186)&lt;=price_limit,IF(H186="Yes",1,2),"")),""))</f>
        <v/>
      </c>
      <c r="AX186" s="67" t="str">
        <f ca="1">IF(OR(I186="",VLOOKUP(I$1,Services!$A$1:$B$22,2,0)="Exclude"),"",IF($D186=1,IF(OR(price_limit="",price_limit="No Limit"),IF(I186="Yes",1,2),IF(SUMIFS(WhatIf!$G:$G,WhatIf!$A:$A,I$1,WhatIf!$B:$B,I186)&lt;=price_limit,IF(I186="Yes",1,2),"")),""))</f>
        <v/>
      </c>
      <c r="AY186" s="67" t="str">
        <f ca="1">IF(OR(J186="",VLOOKUP(J$1,Services!$A$1:$B$22,2,0)="Exclude"),"",IF($D186=1,IF(OR(price_limit="",price_limit="No Limit"),IF(J186="Yes",1,2),IF(SUMIFS(WhatIf!$G:$G,WhatIf!$A:$A,J$1,WhatIf!$B:$B,J186)&lt;=price_limit,IF(J186="Yes",1,2),"")),""))</f>
        <v/>
      </c>
      <c r="AZ186" s="67" t="str">
        <f ca="1">IF(OR(K186="",VLOOKUP(K$1,Services!$A$1:$B$22,2,0)="Exclude"),"",IF($D186=1,IF(OR(price_limit="",price_limit="No Limit"),IF(K186="Yes",1,2),IF(SUMIFS(WhatIf!$G:$G,WhatIf!$A:$A,K$1,WhatIf!$B:$B,K186)&lt;=price_limit,IF(K186="Yes",1,2),"")),""))</f>
        <v/>
      </c>
      <c r="BA186" s="67" t="str">
        <f ca="1">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 ca="1">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 ca="1">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IF(OR(R186="",VLOOKUP(R$1,Services!$A$1:$B$22,2,0)="Exclude"),"",IF($D186=1,IF(OR(price_limit="",price_limit="No Limit"),IF(R186="Yes",1,2),IF(SUMIFS(WhatIf!$G:$G,WhatIf!$A:$A,R$1,WhatIf!$B:$B,R186)&lt;=price_limit,IF(R186="Yes",1,2),"")),""))</f>
        <v/>
      </c>
      <c r="BH186" s="67" t="str">
        <f ca="1">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37.299999999999997" x14ac:dyDescent="0.3">
      <c r="A187" s="19" t="s">
        <v>356</v>
      </c>
      <c r="B187" s="4" t="s">
        <v>227</v>
      </c>
      <c r="C187" s="4" t="s">
        <v>198</v>
      </c>
      <c r="D187" s="3" t="str">
        <f t="shared" ca="1" si="15"/>
        <v/>
      </c>
      <c r="S187" s="5" t="s">
        <v>880</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IF(OR(G187="",VLOOKUP(G$1,Services!$A$1:$B$22,2,0)="Exclude"),"",IF($D187=1,IF(OR(price_limit="",price_limit="No Limit"),IF(G187="Yes",1,2),IF(SUMIFS(WhatIf!$G:$G,WhatIf!$A:$A,G$1,WhatIf!$B:$B,G187)&lt;=price_limit,IF(G187="Yes",1,2),"")),""))</f>
        <v/>
      </c>
      <c r="AW187" s="67" t="str">
        <f>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IF(OR(R187="",VLOOKUP(R$1,Services!$A$1:$B$22,2,0)="Exclude"),"",IF($D187=1,IF(OR(price_limit="",price_limit="No Limit"),IF(R187="Yes",1,2),IF(SUMIFS(WhatIf!$G:$G,WhatIf!$A:$A,R$1,WhatIf!$B:$B,R187)&lt;=price_limit,IF(R187="Yes",1,2),"")),""))</f>
        <v/>
      </c>
      <c r="BH187" s="67" t="str">
        <f ca="1">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3.3" customHeight="1" x14ac:dyDescent="0.3">
      <c r="A188" s="19" t="s">
        <v>869</v>
      </c>
      <c r="B188" s="4" t="s">
        <v>871</v>
      </c>
      <c r="C188" s="4" t="s">
        <v>269</v>
      </c>
      <c r="D188" s="3" t="str">
        <f t="shared" ca="1" si="15"/>
        <v/>
      </c>
      <c r="E188" s="5" t="s">
        <v>1</v>
      </c>
      <c r="F188" s="5" t="s">
        <v>481</v>
      </c>
      <c r="G188" s="5" t="s">
        <v>481</v>
      </c>
      <c r="H188" s="5" t="s">
        <v>919</v>
      </c>
      <c r="M188" s="5" t="s">
        <v>1</v>
      </c>
      <c r="N188" s="5" t="s">
        <v>1</v>
      </c>
      <c r="O188" s="5" t="s">
        <v>1</v>
      </c>
      <c r="P188" s="5" t="s">
        <v>1</v>
      </c>
      <c r="S188" s="5" t="s">
        <v>772</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 ca="1">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 ca="1">IF(OR(M188="",VLOOKUP(M$1,Services!$A$1:$B$22,2,0)="Exclude"),"",IF($D188=1,IF(OR(price_limit="",price_limit="No Limit"),IF(M188="Yes",1,2),IF(SUMIFS(WhatIf!$G:$G,WhatIf!$A:$A,M$1,WhatIf!$B:$B,M188)&lt;=price_limit,IF(M188="Yes",1,2),"")),""))</f>
        <v/>
      </c>
      <c r="BC188" s="67" t="str">
        <f ca="1">IF(OR(N188="",VLOOKUP(N$1,Services!$A$1:$B$22,2,0)="Exclude"),"",IF($D188=1,IF(OR(price_limit="",price_limit="No Limit"),IF(N188="Yes",1,2),IF(SUMIFS(WhatIf!$G:$G,WhatIf!$A:$A,N$1,WhatIf!$B:$B,N188)&lt;=price_limit,IF(N188="Yes",1,2),"")),""))</f>
        <v/>
      </c>
      <c r="BD188" s="67" t="str">
        <f ca="1">IF(OR(O188="",VLOOKUP(O$1,Services!$A$1:$B$22,2,0)="Exclude"),"",IF($D188=1,IF(OR(price_limit="",price_limit="No Limit"),IF(O188="Yes",1,2),IF(SUMIFS(WhatIf!$G:$G,WhatIf!$A:$A,O$1,WhatIf!$B:$B,O188)&lt;=price_limit,IF(O188="Yes",1,2),"")),""))</f>
        <v/>
      </c>
      <c r="BE188" s="67" t="str">
        <f ca="1">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IF(OR(R188="",VLOOKUP(R$1,Services!$A$1:$B$22,2,0)="Exclude"),"",IF($D188=1,IF(OR(price_limit="",price_limit="No Limit"),IF(R188="Yes",1,2),IF(SUMIFS(WhatIf!$G:$G,WhatIf!$A:$A,R$1,WhatIf!$B:$B,R188)&lt;=price_limit,IF(R188="Yes",1,2),"")),""))</f>
        <v/>
      </c>
      <c r="BH188" s="67" t="str">
        <f ca="1">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x14ac:dyDescent="0.3">
      <c r="A189" s="19" t="s">
        <v>489</v>
      </c>
      <c r="C189" s="4" t="s">
        <v>430</v>
      </c>
      <c r="D189" s="3" t="str">
        <f t="shared" ca="1" si="15"/>
        <v/>
      </c>
      <c r="F189" s="5" t="s">
        <v>489</v>
      </c>
      <c r="G189" s="5" t="s">
        <v>489</v>
      </c>
      <c r="H189" s="5" t="s">
        <v>489</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IF(OR(E189="",VLOOKUP(E$1,Services!$A$1:$B$22,2,0)="Exclude"),"",IF($D189=1,IF(OR(price_limit="",price_limit="No Limit"),IF(E189="Yes",1,2),IF(SUMIFS(WhatIf!$G:$G,WhatIf!$A:$A,E$1,WhatIf!$B:$B,E189)&lt;=price_limit,IF(E189="Yes",1,2),"")),""))</f>
        <v/>
      </c>
      <c r="AU189" s="67" t="str">
        <f ca="1">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 ca="1">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24.9" x14ac:dyDescent="0.3">
      <c r="A190" s="19" t="s">
        <v>172</v>
      </c>
      <c r="B190" s="4" t="s">
        <v>112</v>
      </c>
      <c r="C190" s="4" t="s">
        <v>423</v>
      </c>
      <c r="D190" s="3" t="str">
        <f t="shared" ca="1" si="15"/>
        <v/>
      </c>
      <c r="E190" s="5" t="s">
        <v>1</v>
      </c>
      <c r="F190" s="5" t="s">
        <v>479</v>
      </c>
      <c r="G190" s="5" t="s">
        <v>479</v>
      </c>
      <c r="H190" s="5" t="s">
        <v>923</v>
      </c>
      <c r="I190" s="5" t="s">
        <v>1</v>
      </c>
      <c r="J190" s="5" t="s">
        <v>1</v>
      </c>
      <c r="K190" s="5" t="s">
        <v>1</v>
      </c>
      <c r="L190" s="5" t="s">
        <v>1</v>
      </c>
      <c r="M190" s="5" t="s">
        <v>1</v>
      </c>
      <c r="N190" s="5" t="s">
        <v>1</v>
      </c>
      <c r="O190" s="5" t="s">
        <v>1</v>
      </c>
      <c r="Q190" s="6"/>
      <c r="R190" s="6"/>
      <c r="S190" s="6" t="s">
        <v>1</v>
      </c>
      <c r="U190" s="5" t="s">
        <v>1</v>
      </c>
      <c r="V190" s="5" t="s">
        <v>1</v>
      </c>
      <c r="X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 ca="1">IF(OR(E190="",VLOOKUP(E$1,Services!$A$1:$B$22,2,0)="Exclude"),"",IF($D190=1,IF(OR(price_limit="",price_limit="No Limit"),IF(E190="Yes",1,2),IF(SUMIFS(WhatIf!$G:$G,WhatIf!$A:$A,E$1,WhatIf!$B:$B,E190)&lt;=price_limit,IF(E190="Yes",1,2),"")),""))</f>
        <v/>
      </c>
      <c r="AU190" s="67" t="str">
        <f ca="1">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 ca="1">IF(OR(H190="",VLOOKUP(H$1,Services!$A$1:$B$22,2,0)="Exclude"),"",IF($D190=1,IF(OR(price_limit="",price_limit="No Limit"),IF(H190="Yes",1,2),IF(SUMIFS(WhatIf!$G:$G,WhatIf!$A:$A,H$1,WhatIf!$B:$B,H190)&lt;=price_limit,IF(H190="Yes",1,2),"")),""))</f>
        <v/>
      </c>
      <c r="AX190" s="67" t="str">
        <f ca="1">IF(OR(I190="",VLOOKUP(I$1,Services!$A$1:$B$22,2,0)="Exclude"),"",IF($D190=1,IF(OR(price_limit="",price_limit="No Limit"),IF(I190="Yes",1,2),IF(SUMIFS(WhatIf!$G:$G,WhatIf!$A:$A,I$1,WhatIf!$B:$B,I190)&lt;=price_limit,IF(I190="Yes",1,2),"")),""))</f>
        <v/>
      </c>
      <c r="AY190" s="67" t="str">
        <f ca="1">IF(OR(J190="",VLOOKUP(J$1,Services!$A$1:$B$22,2,0)="Exclude"),"",IF($D190=1,IF(OR(price_limit="",price_limit="No Limit"),IF(J190="Yes",1,2),IF(SUMIFS(WhatIf!$G:$G,WhatIf!$A:$A,J$1,WhatIf!$B:$B,J190)&lt;=price_limit,IF(J190="Yes",1,2),"")),""))</f>
        <v/>
      </c>
      <c r="AZ190" s="67" t="str">
        <f ca="1">IF(OR(K190="",VLOOKUP(K$1,Services!$A$1:$B$22,2,0)="Exclude"),"",IF($D190=1,IF(OR(price_limit="",price_limit="No Limit"),IF(K190="Yes",1,2),IF(SUMIFS(WhatIf!$G:$G,WhatIf!$A:$A,K$1,WhatIf!$B:$B,K190)&lt;=price_limit,IF(K190="Yes",1,2),"")),""))</f>
        <v/>
      </c>
      <c r="BA190" s="67" t="str">
        <f ca="1">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 ca="1">IF(OR(N190="",VLOOKUP(N$1,Services!$A$1:$B$22,2,0)="Exclude"),"",IF($D190=1,IF(OR(price_limit="",price_limit="No Limit"),IF(N190="Yes",1,2),IF(SUMIFS(WhatIf!$G:$G,WhatIf!$A:$A,N$1,WhatIf!$B:$B,N190)&lt;=price_limit,IF(N190="Yes",1,2),"")),""))</f>
        <v/>
      </c>
      <c r="BD190" s="67" t="str">
        <f ca="1">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 ca="1">IF(OR(U190="",VLOOKUP(U$1,Services!$A$1:$B$22,2,0)="Exclude"),"",IF($D190=1,IF(OR(price_limit="",price_limit="No Limit"),IF(U190="Yes",1,2),IF(SUMIFS(WhatIf!$G:$G,WhatIf!$A:$A,U$1,WhatIf!$B:$B,U190)&lt;=price_limit,IF(U190="Yes",1,2),"")),""))</f>
        <v/>
      </c>
      <c r="BK190" s="67" t="str">
        <f ca="1">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 ca="1">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2.45" customHeight="1" x14ac:dyDescent="0.3">
      <c r="A191" s="19" t="s">
        <v>113</v>
      </c>
      <c r="B191" s="4" t="s">
        <v>227</v>
      </c>
      <c r="C191" s="4" t="s">
        <v>423</v>
      </c>
      <c r="D191" s="3" t="str">
        <f t="shared" ca="1" si="15"/>
        <v/>
      </c>
      <c r="E191" s="5" t="s">
        <v>1</v>
      </c>
      <c r="F191" s="5" t="s">
        <v>479</v>
      </c>
      <c r="G191" s="5" t="s">
        <v>479</v>
      </c>
      <c r="H191" s="5" t="s">
        <v>923</v>
      </c>
      <c r="S191" s="5" t="s">
        <v>1</v>
      </c>
      <c r="U191" s="5" t="s">
        <v>1</v>
      </c>
      <c r="V191" s="5" t="s">
        <v>1</v>
      </c>
      <c r="X191" s="5" t="s">
        <v>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 ca="1">IF(OR(E191="",VLOOKUP(E$1,Services!$A$1:$B$22,2,0)="Exclude"),"",IF($D191=1,IF(OR(price_limit="",price_limit="No Limit"),IF(E191="Yes",1,2),IF(SUMIFS(WhatIf!$G:$G,WhatIf!$A:$A,E$1,WhatIf!$B:$B,E191)&lt;=price_limit,IF(E191="Yes",1,2),"")),""))</f>
        <v/>
      </c>
      <c r="AU191" s="67" t="str">
        <f ca="1">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 ca="1">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 ca="1">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 ca="1">IF(OR(U191="",VLOOKUP(U$1,Services!$A$1:$B$22,2,0)="Exclude"),"",IF($D191=1,IF(OR(price_limit="",price_limit="No Limit"),IF(U191="Yes",1,2),IF(SUMIFS(WhatIf!$G:$G,WhatIf!$A:$A,U$1,WhatIf!$B:$B,U191)&lt;=price_limit,IF(U191="Yes",1,2),"")),""))</f>
        <v/>
      </c>
      <c r="BK191" s="67" t="str">
        <f ca="1">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 ca="1">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24.9" x14ac:dyDescent="0.3">
      <c r="A192" s="19" t="s">
        <v>114</v>
      </c>
      <c r="B192" s="4" t="s">
        <v>225</v>
      </c>
      <c r="C192" s="4" t="s">
        <v>423</v>
      </c>
      <c r="D192" s="3" t="str">
        <f t="shared" ca="1" si="15"/>
        <v/>
      </c>
      <c r="E192" s="5" t="s">
        <v>1</v>
      </c>
      <c r="F192" s="5" t="s">
        <v>479</v>
      </c>
      <c r="G192" s="5" t="s">
        <v>479</v>
      </c>
      <c r="H192" s="5" t="s">
        <v>923</v>
      </c>
      <c r="K192" s="5" t="s">
        <v>1</v>
      </c>
      <c r="O192" s="5" t="s">
        <v>1</v>
      </c>
      <c r="S192" s="5" t="s">
        <v>1</v>
      </c>
      <c r="U192" s="5" t="s">
        <v>1</v>
      </c>
      <c r="V192" s="5" t="s">
        <v>1</v>
      </c>
      <c r="X192" s="5" t="s">
        <v>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 ca="1">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 ca="1">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 ca="1">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IF(OR(M192="",VLOOKUP(M$1,Services!$A$1:$B$22,2,0)="Exclude"),"",IF($D192=1,IF(OR(price_limit="",price_limit="No Limit"),IF(M192="Yes",1,2),IF(SUMIFS(WhatIf!$G:$G,WhatIf!$A:$A,M$1,WhatIf!$B:$B,M192)&lt;=price_limit,IF(M192="Yes",1,2),"")),""))</f>
        <v/>
      </c>
      <c r="BC192" s="67" t="str">
        <f>IF(OR(N192="",VLOOKUP(N$1,Services!$A$1:$B$22,2,0)="Exclude"),"",IF($D192=1,IF(OR(price_limit="",price_limit="No Limit"),IF(N192="Yes",1,2),IF(SUMIFS(WhatIf!$G:$G,WhatIf!$A:$A,N$1,WhatIf!$B:$B,N192)&lt;=price_limit,IF(N192="Yes",1,2),"")),""))</f>
        <v/>
      </c>
      <c r="BD192" s="67" t="str">
        <f ca="1">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 ca="1">IF(OR(U192="",VLOOKUP(U$1,Services!$A$1:$B$22,2,0)="Exclude"),"",IF($D192=1,IF(OR(price_limit="",price_limit="No Limit"),IF(U192="Yes",1,2),IF(SUMIFS(WhatIf!$G:$G,WhatIf!$A:$A,U$1,WhatIf!$B:$B,U192)&lt;=price_limit,IF(U192="Yes",1,2),"")),""))</f>
        <v/>
      </c>
      <c r="BK192" s="67" t="str">
        <f ca="1">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 ca="1">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12.45" customHeight="1" x14ac:dyDescent="0.3">
      <c r="A193" s="19" t="s">
        <v>681</v>
      </c>
      <c r="C193" s="4" t="s">
        <v>423</v>
      </c>
      <c r="D193" s="3" t="str">
        <f t="shared" ca="1" si="15"/>
        <v/>
      </c>
      <c r="F193" s="5" t="s">
        <v>681</v>
      </c>
      <c r="G193" s="5" t="s">
        <v>681</v>
      </c>
      <c r="H193" s="5" t="s">
        <v>681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2"/>
        <v/>
      </c>
      <c r="AT193" s="67" t="str">
        <f>IF(OR(E193="",VLOOKUP(E$1,Services!$A$1:$B$22,2,0)="Exclude"),"",IF($D193=1,IF(OR(price_limit="",price_limit="No Limit"),IF(E193="Yes",1,2),IF(SUMIFS(WhatIf!$G:$G,WhatIf!$A:$A,E$1,WhatIf!$B:$B,E193)&lt;=price_limit,IF(E193="Yes",1,2),"")),""))</f>
        <v/>
      </c>
      <c r="AU193" s="67" t="str">
        <f ca="1">IF(OR(F193="",VLOOKUP(F$1,Services!$A$1:$B$22,2,0)="Exclude"),"",IF($D193=1,IF(OR(price_limit="",price_limit="No Limit"),IF(F193="Yes",1,2),IF(SUMIFS(WhatIf!$G:$G,WhatIf!$A:$A,F$1,WhatIf!$B:$B,F193)&lt;=price_limit,IF(F193="Yes",1,2),"")),""))</f>
        <v/>
      </c>
      <c r="AV193" s="67" t="str">
        <f ca="1">IF(OR(G193="",VLOOKUP(G$1,Services!$A$1:$B$22,2,0)="Exclude"),"",IF($D193=1,IF(OR(price_limit="",price_limit="No Limit"),IF(G193="Yes",1,2),IF(SUMIFS(WhatIf!$G:$G,WhatIf!$A:$A,G$1,WhatIf!$B:$B,G193)&lt;=price_limit,IF(G193="Yes",1,2),"")),""))</f>
        <v/>
      </c>
      <c r="AW193" s="67" t="str">
        <f ca="1">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3"/>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24.9" x14ac:dyDescent="0.3">
      <c r="A194" s="19" t="s">
        <v>41</v>
      </c>
      <c r="B194" s="4" t="s">
        <v>216</v>
      </c>
      <c r="C194" s="4" t="s">
        <v>426</v>
      </c>
      <c r="D194" s="3" t="str">
        <f t="shared" ca="1" si="15"/>
        <v/>
      </c>
      <c r="F194" s="6"/>
      <c r="G194" s="6"/>
      <c r="H194" s="6"/>
      <c r="I194" s="12" t="s">
        <v>936</v>
      </c>
      <c r="J194" s="12" t="s">
        <v>1</v>
      </c>
      <c r="K194" s="12" t="s">
        <v>936</v>
      </c>
      <c r="L194" s="12" t="s">
        <v>936</v>
      </c>
      <c r="M194" s="12" t="s">
        <v>936</v>
      </c>
      <c r="N194" s="12" t="s">
        <v>936</v>
      </c>
      <c r="O194" s="12" t="s">
        <v>936</v>
      </c>
      <c r="P194" s="12" t="s">
        <v>936</v>
      </c>
      <c r="Q194" s="6" t="s">
        <v>41</v>
      </c>
      <c r="R194" s="6"/>
      <c r="S194" s="6"/>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6">IF(SUM(Y194:AR194)&gt;0,1,"")</f>
        <v/>
      </c>
      <c r="AT194" s="67" t="str">
        <f>IF(OR(E194="",VLOOKUP(E$1,Services!$A$1:$B$22,2,0)="Exclude"),"",IF($D194=1,IF(OR(price_limit="",price_limit="No Limit"),IF(E194="Yes",1,2),IF(SUMIFS(WhatIf!$G:$G,WhatIf!$A:$A,E$1,WhatIf!$B:$B,E194)&lt;=price_limit,IF(E194="Yes",1,2),"")),""))</f>
        <v/>
      </c>
      <c r="AU194" s="67" t="str">
        <f>IF(OR(F194="",VLOOKUP(F$1,Services!$A$1:$B$22,2,0)="Exclude"),"",IF($D194=1,IF(OR(price_limit="",price_limit="No Limit"),IF(F194="Yes",1,2),IF(SUMIFS(WhatIf!$G:$G,WhatIf!$A:$A,F$1,WhatIf!$B:$B,F194)&lt;=price_limit,IF(F194="Yes",1,2),"")),""))</f>
        <v/>
      </c>
      <c r="AV194" s="67" t="str">
        <f>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 ca="1">IF(OR(I194="",VLOOKUP(I$1,Services!$A$1:$B$22,2,0)="Exclude"),"",IF($D194=1,IF(OR(price_limit="",price_limit="No Limit"),IF(I194="Yes",1,2),IF(SUMIFS(WhatIf!$G:$G,WhatIf!$A:$A,I$1,WhatIf!$B:$B,I194)&lt;=price_limit,IF(I194="Yes",1,2),"")),""))</f>
        <v/>
      </c>
      <c r="AY194" s="67" t="str">
        <f ca="1">IF(OR(J194="",VLOOKUP(J$1,Services!$A$1:$B$22,2,0)="Exclude"),"",IF($D194=1,IF(OR(price_limit="",price_limit="No Limit"),IF(J194="Yes",1,2),IF(SUMIFS(WhatIf!$G:$G,WhatIf!$A:$A,J$1,WhatIf!$B:$B,J194)&lt;=price_limit,IF(J194="Yes",1,2),"")),""))</f>
        <v/>
      </c>
      <c r="AZ194" s="67" t="str">
        <f ca="1">IF(OR(K194="",VLOOKUP(K$1,Services!$A$1:$B$22,2,0)="Exclude"),"",IF($D194=1,IF(OR(price_limit="",price_limit="No Limit"),IF(K194="Yes",1,2),IF(SUMIFS(WhatIf!$G:$G,WhatIf!$A:$A,K$1,WhatIf!$B:$B,K194)&lt;=price_limit,IF(K194="Yes",1,2),"")),""))</f>
        <v/>
      </c>
      <c r="BA194" s="67" t="str">
        <f ca="1">IF(OR(L194="",VLOOKUP(L$1,Services!$A$1:$B$22,2,0)="Exclude"),"",IF($D194=1,IF(OR(price_limit="",price_limit="No Limit"),IF(L194="Yes",1,2),IF(SUMIFS(WhatIf!$G:$G,WhatIf!$A:$A,L$1,WhatIf!$B:$B,L194)&lt;=price_limit,IF(L194="Yes",1,2),"")),""))</f>
        <v/>
      </c>
      <c r="BB194" s="67" t="str">
        <f ca="1">IF(OR(M194="",VLOOKUP(M$1,Services!$A$1:$B$22,2,0)="Exclude"),"",IF($D194=1,IF(OR(price_limit="",price_limit="No Limit"),IF(M194="Yes",1,2),IF(SUMIFS(WhatIf!$G:$G,WhatIf!$A:$A,M$1,WhatIf!$B:$B,M194)&lt;=price_limit,IF(M194="Yes",1,2),"")),""))</f>
        <v/>
      </c>
      <c r="BC194" s="67" t="str">
        <f ca="1">IF(OR(N194="",VLOOKUP(N$1,Services!$A$1:$B$22,2,0)="Exclude"),"",IF($D194=1,IF(OR(price_limit="",price_limit="No Limit"),IF(N194="Yes",1,2),IF(SUMIFS(WhatIf!$G:$G,WhatIf!$A:$A,N$1,WhatIf!$B:$B,N194)&lt;=price_limit,IF(N194="Yes",1,2),"")),""))</f>
        <v/>
      </c>
      <c r="BD194" s="67" t="str">
        <f ca="1">IF(OR(O194="",VLOOKUP(O$1,Services!$A$1:$B$22,2,0)="Exclude"),"",IF($D194=1,IF(OR(price_limit="",price_limit="No Limit"),IF(O194="Yes",1,2),IF(SUMIFS(WhatIf!$G:$G,WhatIf!$A:$A,O$1,WhatIf!$B:$B,O194)&lt;=price_limit,IF(O194="Yes",1,2),"")),""))</f>
        <v/>
      </c>
      <c r="BE194" s="67" t="str">
        <f ca="1">IF(OR(P194="",VLOOKUP(P$1,Services!$A$1:$B$22,2,0)="Exclude"),"",IF($D194=1,IF(OR(price_limit="",price_limit="No Limit"),IF(P194="Yes",1,2),IF(SUMIFS(WhatIf!$G:$G,WhatIf!$A:$A,P$1,WhatIf!$B:$B,P194)&lt;=price_limit,IF(P194="Yes",1,2),"")),""))</f>
        <v/>
      </c>
      <c r="BF194" s="67" t="str">
        <f ca="1">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17">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24.9" x14ac:dyDescent="0.3">
      <c r="A195" s="19" t="s">
        <v>463</v>
      </c>
      <c r="B195" s="4" t="s">
        <v>227</v>
      </c>
      <c r="C195" s="4" t="s">
        <v>426</v>
      </c>
      <c r="D195" s="3" t="str">
        <f t="shared" ca="1" si="15"/>
        <v/>
      </c>
      <c r="I195" s="12" t="s">
        <v>936</v>
      </c>
      <c r="J195" s="5" t="s">
        <v>1</v>
      </c>
      <c r="K195" s="12" t="s">
        <v>936</v>
      </c>
      <c r="L195" s="12" t="s">
        <v>936</v>
      </c>
      <c r="M195" s="12" t="s">
        <v>936</v>
      </c>
      <c r="N195" s="12" t="s">
        <v>936</v>
      </c>
      <c r="O195" s="12" t="s">
        <v>936</v>
      </c>
      <c r="P195" s="12" t="s">
        <v>936</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6"/>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IF(OR(H195="",VLOOKUP(H$1,Services!$A$1:$B$22,2,0)="Exclude"),"",IF($D195=1,IF(OR(price_limit="",price_limit="No Limit"),IF(H195="Yes",1,2),IF(SUMIFS(WhatIf!$G:$G,WhatIf!$A:$A,H$1,WhatIf!$B:$B,H195)&lt;=price_limit,IF(H195="Yes",1,2),"")),""))</f>
        <v/>
      </c>
      <c r="AX195" s="67" t="str">
        <f ca="1">IF(OR(I195="",VLOOKUP(I$1,Services!$A$1:$B$22,2,0)="Exclude"),"",IF($D195=1,IF(OR(price_limit="",price_limit="No Limit"),IF(I195="Yes",1,2),IF(SUMIFS(WhatIf!$G:$G,WhatIf!$A:$A,I$1,WhatIf!$B:$B,I195)&lt;=price_limit,IF(I195="Yes",1,2),"")),""))</f>
        <v/>
      </c>
      <c r="AY195" s="67" t="str">
        <f ca="1">IF(OR(J195="",VLOOKUP(J$1,Services!$A$1:$B$22,2,0)="Exclude"),"",IF($D195=1,IF(OR(price_limit="",price_limit="No Limit"),IF(J195="Yes",1,2),IF(SUMIFS(WhatIf!$G:$G,WhatIf!$A:$A,J$1,WhatIf!$B:$B,J195)&lt;=price_limit,IF(J195="Yes",1,2),"")),""))</f>
        <v/>
      </c>
      <c r="AZ195" s="67" t="str">
        <f ca="1">IF(OR(K195="",VLOOKUP(K$1,Services!$A$1:$B$22,2,0)="Exclude"),"",IF($D195=1,IF(OR(price_limit="",price_limit="No Limit"),IF(K195="Yes",1,2),IF(SUMIFS(WhatIf!$G:$G,WhatIf!$A:$A,K$1,WhatIf!$B:$B,K195)&lt;=price_limit,IF(K195="Yes",1,2),"")),""))</f>
        <v/>
      </c>
      <c r="BA195" s="67" t="str">
        <f ca="1">IF(OR(L195="",VLOOKUP(L$1,Services!$A$1:$B$22,2,0)="Exclude"),"",IF($D195=1,IF(OR(price_limit="",price_limit="No Limit"),IF(L195="Yes",1,2),IF(SUMIFS(WhatIf!$G:$G,WhatIf!$A:$A,L$1,WhatIf!$B:$B,L195)&lt;=price_limit,IF(L195="Yes",1,2),"")),""))</f>
        <v/>
      </c>
      <c r="BB195" s="67" t="str">
        <f ca="1">IF(OR(M195="",VLOOKUP(M$1,Services!$A$1:$B$22,2,0)="Exclude"),"",IF($D195=1,IF(OR(price_limit="",price_limit="No Limit"),IF(M195="Yes",1,2),IF(SUMIFS(WhatIf!$G:$G,WhatIf!$A:$A,M$1,WhatIf!$B:$B,M195)&lt;=price_limit,IF(M195="Yes",1,2),"")),""))</f>
        <v/>
      </c>
      <c r="BC195" s="67" t="str">
        <f ca="1">IF(OR(N195="",VLOOKUP(N$1,Services!$A$1:$B$22,2,0)="Exclude"),"",IF($D195=1,IF(OR(price_limit="",price_limit="No Limit"),IF(N195="Yes",1,2),IF(SUMIFS(WhatIf!$G:$G,WhatIf!$A:$A,N$1,WhatIf!$B:$B,N195)&lt;=price_limit,IF(N195="Yes",1,2),"")),""))</f>
        <v/>
      </c>
      <c r="BD195" s="67" t="str">
        <f ca="1">IF(OR(O195="",VLOOKUP(O$1,Services!$A$1:$B$22,2,0)="Exclude"),"",IF($D195=1,IF(OR(price_limit="",price_limit="No Limit"),IF(O195="Yes",1,2),IF(SUMIFS(WhatIf!$G:$G,WhatIf!$A:$A,O$1,WhatIf!$B:$B,O195)&lt;=price_limit,IF(O195="Yes",1,2),"")),""))</f>
        <v/>
      </c>
      <c r="BE195" s="67" t="str">
        <f ca="1">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17"/>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24.9" x14ac:dyDescent="0.3">
      <c r="A196" s="19" t="s">
        <v>464</v>
      </c>
      <c r="B196" s="4" t="s">
        <v>227</v>
      </c>
      <c r="C196" s="4" t="s">
        <v>426</v>
      </c>
      <c r="D196" s="3" t="str">
        <f t="shared" ca="1" si="15"/>
        <v/>
      </c>
      <c r="I196" s="12" t="s">
        <v>936</v>
      </c>
      <c r="J196" s="5" t="s">
        <v>1</v>
      </c>
      <c r="K196" s="12" t="s">
        <v>936</v>
      </c>
      <c r="L196" s="12" t="s">
        <v>936</v>
      </c>
      <c r="M196" s="12" t="s">
        <v>936</v>
      </c>
      <c r="N196" s="12" t="s">
        <v>936</v>
      </c>
      <c r="O196" s="12" t="s">
        <v>936</v>
      </c>
      <c r="P196" s="12" t="s">
        <v>936</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6"/>
        <v/>
      </c>
      <c r="AT196" s="67" t="str">
        <f>IF(OR(E196="",VLOOKUP(E$1,Services!$A$1:$B$22,2,0)="Exclude"),"",IF($D196=1,IF(OR(price_limit="",price_limit="No Limit"),IF(E196="Yes",1,2),IF(SUMIFS(WhatIf!$G:$G,WhatIf!$A:$A,E$1,WhatIf!$B:$B,E196)&lt;=price_limit,IF(E196="Yes",1,2),"")),""))</f>
        <v/>
      </c>
      <c r="AU196" s="67" t="str">
        <f>IF(OR(F196="",VLOOKUP(F$1,Services!$A$1:$B$22,2,0)="Exclude"),"",IF($D196=1,IF(OR(price_limit="",price_limit="No Limit"),IF(F196="Yes",1,2),IF(SUMIFS(WhatIf!$G:$G,WhatIf!$A:$A,F$1,WhatIf!$B:$B,F196)&lt;=price_limit,IF(F196="Yes",1,2),"")),""))</f>
        <v/>
      </c>
      <c r="AV196" s="67" t="str">
        <f>IF(OR(G196="",VLOOKUP(G$1,Services!$A$1:$B$22,2,0)="Exclude"),"",IF($D196=1,IF(OR(price_limit="",price_limit="No Limit"),IF(G196="Yes",1,2),IF(SUMIFS(WhatIf!$G:$G,WhatIf!$A:$A,G$1,WhatIf!$B:$B,G196)&lt;=price_limit,IF(G196="Yes",1,2),"")),""))</f>
        <v/>
      </c>
      <c r="AW196" s="67" t="str">
        <f>IF(OR(H196="",VLOOKUP(H$1,Services!$A$1:$B$22,2,0)="Exclude"),"",IF($D196=1,IF(OR(price_limit="",price_limit="No Limit"),IF(H196="Yes",1,2),IF(SUMIFS(WhatIf!$G:$G,WhatIf!$A:$A,H$1,WhatIf!$B:$B,H196)&lt;=price_limit,IF(H196="Yes",1,2),"")),""))</f>
        <v/>
      </c>
      <c r="AX196" s="67" t="str">
        <f ca="1">IF(OR(I196="",VLOOKUP(I$1,Services!$A$1:$B$22,2,0)="Exclude"),"",IF($D196=1,IF(OR(price_limit="",price_limit="No Limit"),IF(I196="Yes",1,2),IF(SUMIFS(WhatIf!$G:$G,WhatIf!$A:$A,I$1,WhatIf!$B:$B,I196)&lt;=price_limit,IF(I196="Yes",1,2),"")),""))</f>
        <v/>
      </c>
      <c r="AY196" s="67" t="str">
        <f ca="1">IF(OR(J196="",VLOOKUP(J$1,Services!$A$1:$B$22,2,0)="Exclude"),"",IF($D196=1,IF(OR(price_limit="",price_limit="No Limit"),IF(J196="Yes",1,2),IF(SUMIFS(WhatIf!$G:$G,WhatIf!$A:$A,J$1,WhatIf!$B:$B,J196)&lt;=price_limit,IF(J196="Yes",1,2),"")),""))</f>
        <v/>
      </c>
      <c r="AZ196" s="67" t="str">
        <f ca="1">IF(OR(K196="",VLOOKUP(K$1,Services!$A$1:$B$22,2,0)="Exclude"),"",IF($D196=1,IF(OR(price_limit="",price_limit="No Limit"),IF(K196="Yes",1,2),IF(SUMIFS(WhatIf!$G:$G,WhatIf!$A:$A,K$1,WhatIf!$B:$B,K196)&lt;=price_limit,IF(K196="Yes",1,2),"")),""))</f>
        <v/>
      </c>
      <c r="BA196" s="67" t="str">
        <f ca="1">IF(OR(L196="",VLOOKUP(L$1,Services!$A$1:$B$22,2,0)="Exclude"),"",IF($D196=1,IF(OR(price_limit="",price_limit="No Limit"),IF(L196="Yes",1,2),IF(SUMIFS(WhatIf!$G:$G,WhatIf!$A:$A,L$1,WhatIf!$B:$B,L196)&lt;=price_limit,IF(L196="Yes",1,2),"")),""))</f>
        <v/>
      </c>
      <c r="BB196" s="67" t="str">
        <f ca="1">IF(OR(M196="",VLOOKUP(M$1,Services!$A$1:$B$22,2,0)="Exclude"),"",IF($D196=1,IF(OR(price_limit="",price_limit="No Limit"),IF(M196="Yes",1,2),IF(SUMIFS(WhatIf!$G:$G,WhatIf!$A:$A,M$1,WhatIf!$B:$B,M196)&lt;=price_limit,IF(M196="Yes",1,2),"")),""))</f>
        <v/>
      </c>
      <c r="BC196" s="67" t="str">
        <f ca="1">IF(OR(N196="",VLOOKUP(N$1,Services!$A$1:$B$22,2,0)="Exclude"),"",IF($D196=1,IF(OR(price_limit="",price_limit="No Limit"),IF(N196="Yes",1,2),IF(SUMIFS(WhatIf!$G:$G,WhatIf!$A:$A,N$1,WhatIf!$B:$B,N196)&lt;=price_limit,IF(N196="Yes",1,2),"")),""))</f>
        <v/>
      </c>
      <c r="BD196" s="67" t="str">
        <f ca="1">IF(OR(O196="",VLOOKUP(O$1,Services!$A$1:$B$22,2,0)="Exclude"),"",IF($D196=1,IF(OR(price_limit="",price_limit="No Limit"),IF(O196="Yes",1,2),IF(SUMIFS(WhatIf!$G:$G,WhatIf!$A:$A,O$1,WhatIf!$B:$B,O196)&lt;=price_limit,IF(O196="Yes",1,2),"")),""))</f>
        <v/>
      </c>
      <c r="BE196" s="67" t="str">
        <f ca="1">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17"/>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936</v>
      </c>
      <c r="B197" s="4" t="s">
        <v>227</v>
      </c>
      <c r="C197" s="4" t="s">
        <v>426</v>
      </c>
      <c r="D197" s="3" t="str">
        <f t="shared" ca="1" si="15"/>
        <v/>
      </c>
      <c r="I197" s="12" t="s">
        <v>936</v>
      </c>
      <c r="J197" s="5" t="s">
        <v>1</v>
      </c>
      <c r="K197" s="12" t="s">
        <v>936</v>
      </c>
      <c r="L197" s="12" t="s">
        <v>936</v>
      </c>
      <c r="M197" s="12" t="s">
        <v>936</v>
      </c>
      <c r="N197" s="12" t="s">
        <v>936</v>
      </c>
      <c r="O197" s="12" t="s">
        <v>936</v>
      </c>
      <c r="P197" s="12" t="s">
        <v>936</v>
      </c>
      <c r="Q197" s="5" t="s">
        <v>936</v>
      </c>
      <c r="R197" s="5" t="s">
        <v>936</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6"/>
        <v/>
      </c>
      <c r="AT197" s="67" t="str">
        <f>IF(OR(E197="",VLOOKUP(E$1,Services!$A$1:$B$22,2,0)="Exclude"),"",IF($D197=1,IF(OR(price_limit="",price_limit="No Limit"),IF(E197="Yes",1,2),IF(SUMIFS(WhatIf!$G:$G,WhatIf!$A:$A,E$1,WhatIf!$B:$B,E197)&lt;=price_limit,IF(E197="Yes",1,2),"")),""))</f>
        <v/>
      </c>
      <c r="AU197" s="67" t="str">
        <f>IF(OR(F197="",VLOOKUP(F$1,Services!$A$1:$B$22,2,0)="Exclude"),"",IF($D197=1,IF(OR(price_limit="",price_limit="No Limit"),IF(F197="Yes",1,2),IF(SUMIFS(WhatIf!$G:$G,WhatIf!$A:$A,F$1,WhatIf!$B:$B,F197)&lt;=price_limit,IF(F197="Yes",1,2),"")),""))</f>
        <v/>
      </c>
      <c r="AV197" s="67" t="str">
        <f>IF(OR(G197="",VLOOKUP(G$1,Services!$A$1:$B$22,2,0)="Exclude"),"",IF($D197=1,IF(OR(price_limit="",price_limit="No Limit"),IF(G197="Yes",1,2),IF(SUMIFS(WhatIf!$G:$G,WhatIf!$A:$A,G$1,WhatIf!$B:$B,G197)&lt;=price_limit,IF(G197="Yes",1,2),"")),""))</f>
        <v/>
      </c>
      <c r="AW197" s="67" t="str">
        <f>IF(OR(H197="",VLOOKUP(H$1,Services!$A$1:$B$22,2,0)="Exclude"),"",IF($D197=1,IF(OR(price_limit="",price_limit="No Limit"),IF(H197="Yes",1,2),IF(SUMIFS(WhatIf!$G:$G,WhatIf!$A:$A,H$1,WhatIf!$B:$B,H197)&lt;=price_limit,IF(H197="Yes",1,2),"")),""))</f>
        <v/>
      </c>
      <c r="AX197" s="67" t="str">
        <f ca="1">IF(OR(I197="",VLOOKUP(I$1,Services!$A$1:$B$22,2,0)="Exclude"),"",IF($D197=1,IF(OR(price_limit="",price_limit="No Limit"),IF(I197="Yes",1,2),IF(SUMIFS(WhatIf!$G:$G,WhatIf!$A:$A,I$1,WhatIf!$B:$B,I197)&lt;=price_limit,IF(I197="Yes",1,2),"")),""))</f>
        <v/>
      </c>
      <c r="AY197" s="67" t="str">
        <f ca="1">IF(OR(J197="",VLOOKUP(J$1,Services!$A$1:$B$22,2,0)="Exclude"),"",IF($D197=1,IF(OR(price_limit="",price_limit="No Limit"),IF(J197="Yes",1,2),IF(SUMIFS(WhatIf!$G:$G,WhatIf!$A:$A,J$1,WhatIf!$B:$B,J197)&lt;=price_limit,IF(J197="Yes",1,2),"")),""))</f>
        <v/>
      </c>
      <c r="AZ197" s="67" t="str">
        <f ca="1">IF(OR(K197="",VLOOKUP(K$1,Services!$A$1:$B$22,2,0)="Exclude"),"",IF($D197=1,IF(OR(price_limit="",price_limit="No Limit"),IF(K197="Yes",1,2),IF(SUMIFS(WhatIf!$G:$G,WhatIf!$A:$A,K$1,WhatIf!$B:$B,K197)&lt;=price_limit,IF(K197="Yes",1,2),"")),""))</f>
        <v/>
      </c>
      <c r="BA197" s="67" t="str">
        <f ca="1">IF(OR(L197="",VLOOKUP(L$1,Services!$A$1:$B$22,2,0)="Exclude"),"",IF($D197=1,IF(OR(price_limit="",price_limit="No Limit"),IF(L197="Yes",1,2),IF(SUMIFS(WhatIf!$G:$G,WhatIf!$A:$A,L$1,WhatIf!$B:$B,L197)&lt;=price_limit,IF(L197="Yes",1,2),"")),""))</f>
        <v/>
      </c>
      <c r="BB197" s="67" t="str">
        <f ca="1">IF(OR(M197="",VLOOKUP(M$1,Services!$A$1:$B$22,2,0)="Exclude"),"",IF($D197=1,IF(OR(price_limit="",price_limit="No Limit"),IF(M197="Yes",1,2),IF(SUMIFS(WhatIf!$G:$G,WhatIf!$A:$A,M$1,WhatIf!$B:$B,M197)&lt;=price_limit,IF(M197="Yes",1,2),"")),""))</f>
        <v/>
      </c>
      <c r="BC197" s="67" t="str">
        <f ca="1">IF(OR(N197="",VLOOKUP(N$1,Services!$A$1:$B$22,2,0)="Exclude"),"",IF($D197=1,IF(OR(price_limit="",price_limit="No Limit"),IF(N197="Yes",1,2),IF(SUMIFS(WhatIf!$G:$G,WhatIf!$A:$A,N$1,WhatIf!$B:$B,N197)&lt;=price_limit,IF(N197="Yes",1,2),"")),""))</f>
        <v/>
      </c>
      <c r="BD197" s="67" t="str">
        <f ca="1">IF(OR(O197="",VLOOKUP(O$1,Services!$A$1:$B$22,2,0)="Exclude"),"",IF($D197=1,IF(OR(price_limit="",price_limit="No Limit"),IF(O197="Yes",1,2),IF(SUMIFS(WhatIf!$G:$G,WhatIf!$A:$A,O$1,WhatIf!$B:$B,O197)&lt;=price_limit,IF(O197="Yes",1,2),"")),""))</f>
        <v/>
      </c>
      <c r="BE197" s="67" t="str">
        <f ca="1">IF(OR(P197="",VLOOKUP(P$1,Services!$A$1:$B$22,2,0)="Exclude"),"",IF($D197=1,IF(OR(price_limit="",price_limit="No Limit"),IF(P197="Yes",1,2),IF(SUMIFS(WhatIf!$G:$G,WhatIf!$A:$A,P$1,WhatIf!$B:$B,P197)&lt;=price_limit,IF(P197="Yes",1,2),"")),""))</f>
        <v/>
      </c>
      <c r="BF197" s="67" t="str">
        <f ca="1">IF(OR(Q197="",VLOOKUP(Q$1,Services!$A$1:$B$22,2,0)="Exclude"),"",IF($D197=1,IF(OR(price_limit="",price_limit="No Limit"),IF(Q197="Yes",1,2),IF(SUMIFS(WhatIf!$G:$G,WhatIf!$A:$A,Q$1,WhatIf!$B:$B,Q197)&lt;=price_limit,IF(Q197="Yes",1,2),"")),""))</f>
        <v/>
      </c>
      <c r="BG197" s="67" t="str">
        <f ca="1">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si="17"/>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902</v>
      </c>
      <c r="C198" s="4" t="s">
        <v>426</v>
      </c>
      <c r="D198" s="3" t="str">
        <f t="shared" ca="1" si="15"/>
        <v/>
      </c>
      <c r="F198" s="6"/>
      <c r="G198" s="6"/>
      <c r="H198" s="6"/>
      <c r="I198" s="12" t="s">
        <v>936</v>
      </c>
      <c r="J198" s="12" t="s">
        <v>1</v>
      </c>
      <c r="K198" s="12" t="s">
        <v>936</v>
      </c>
      <c r="L198" s="12" t="s">
        <v>936</v>
      </c>
      <c r="M198" s="12" t="s">
        <v>936</v>
      </c>
      <c r="N198" s="12" t="s">
        <v>936</v>
      </c>
      <c r="O198" s="12" t="s">
        <v>936</v>
      </c>
      <c r="P198" s="12" t="s">
        <v>936</v>
      </c>
      <c r="Q198" s="6"/>
      <c r="R198" s="6"/>
      <c r="S198" s="6"/>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6"/>
        <v/>
      </c>
      <c r="AT198" s="67" t="str">
        <f>IF(OR(E198="",VLOOKUP(E$1,Services!$A$1:$B$22,2,0)="Exclude"),"",IF($D198=1,IF(OR(price_limit="",price_limit="No Limit"),IF(E198="Yes",1,2),IF(SUMIFS(WhatIf!$G:$G,WhatIf!$A:$A,E$1,WhatIf!$B:$B,E198)&lt;=price_limit,IF(E198="Yes",1,2),"")),""))</f>
        <v/>
      </c>
      <c r="AU198" s="67" t="str">
        <f>IF(OR(F198="",VLOOKUP(F$1,Services!$A$1:$B$22,2,0)="Exclude"),"",IF($D198=1,IF(OR(price_limit="",price_limit="No Limit"),IF(F198="Yes",1,2),IF(SUMIFS(WhatIf!$G:$G,WhatIf!$A:$A,F$1,WhatIf!$B:$B,F198)&lt;=price_limit,IF(F198="Yes",1,2),"")),""))</f>
        <v/>
      </c>
      <c r="AV198" s="67" t="str">
        <f>IF(OR(G198="",VLOOKUP(G$1,Services!$A$1:$B$22,2,0)="Exclude"),"",IF($D198=1,IF(OR(price_limit="",price_limit="No Limit"),IF(G198="Yes",1,2),IF(SUMIFS(WhatIf!$G:$G,WhatIf!$A:$A,G$1,WhatIf!$B:$B,G198)&lt;=price_limit,IF(G198="Yes",1,2),"")),""))</f>
        <v/>
      </c>
      <c r="AW198" s="67" t="str">
        <f>IF(OR(H198="",VLOOKUP(H$1,Services!$A$1:$B$22,2,0)="Exclude"),"",IF($D198=1,IF(OR(price_limit="",price_limit="No Limit"),IF(H198="Yes",1,2),IF(SUMIFS(WhatIf!$G:$G,WhatIf!$A:$A,H$1,WhatIf!$B:$B,H198)&lt;=price_limit,IF(H198="Yes",1,2),"")),""))</f>
        <v/>
      </c>
      <c r="AX198" s="67" t="str">
        <f ca="1">IF(OR(I198="",VLOOKUP(I$1,Services!$A$1:$B$22,2,0)="Exclude"),"",IF($D198=1,IF(OR(price_limit="",price_limit="No Limit"),IF(I198="Yes",1,2),IF(SUMIFS(WhatIf!$G:$G,WhatIf!$A:$A,I$1,WhatIf!$B:$B,I198)&lt;=price_limit,IF(I198="Yes",1,2),"")),""))</f>
        <v/>
      </c>
      <c r="AY198" s="67" t="str">
        <f ca="1">IF(OR(J198="",VLOOKUP(J$1,Services!$A$1:$B$22,2,0)="Exclude"),"",IF($D198=1,IF(OR(price_limit="",price_limit="No Limit"),IF(J198="Yes",1,2),IF(SUMIFS(WhatIf!$G:$G,WhatIf!$A:$A,J$1,WhatIf!$B:$B,J198)&lt;=price_limit,IF(J198="Yes",1,2),"")),""))</f>
        <v/>
      </c>
      <c r="AZ198" s="67" t="str">
        <f ca="1">IF(OR(K198="",VLOOKUP(K$1,Services!$A$1:$B$22,2,0)="Exclude"),"",IF($D198=1,IF(OR(price_limit="",price_limit="No Limit"),IF(K198="Yes",1,2),IF(SUMIFS(WhatIf!$G:$G,WhatIf!$A:$A,K$1,WhatIf!$B:$B,K198)&lt;=price_limit,IF(K198="Yes",1,2),"")),""))</f>
        <v/>
      </c>
      <c r="BA198" s="67" t="str">
        <f ca="1">IF(OR(L198="",VLOOKUP(L$1,Services!$A$1:$B$22,2,0)="Exclude"),"",IF($D198=1,IF(OR(price_limit="",price_limit="No Limit"),IF(L198="Yes",1,2),IF(SUMIFS(WhatIf!$G:$G,WhatIf!$A:$A,L$1,WhatIf!$B:$B,L198)&lt;=price_limit,IF(L198="Yes",1,2),"")),""))</f>
        <v/>
      </c>
      <c r="BB198" s="67" t="str">
        <f ca="1">IF(OR(M198="",VLOOKUP(M$1,Services!$A$1:$B$22,2,0)="Exclude"),"",IF($D198=1,IF(OR(price_limit="",price_limit="No Limit"),IF(M198="Yes",1,2),IF(SUMIFS(WhatIf!$G:$G,WhatIf!$A:$A,M$1,WhatIf!$B:$B,M198)&lt;=price_limit,IF(M198="Yes",1,2),"")),""))</f>
        <v/>
      </c>
      <c r="BC198" s="67" t="str">
        <f ca="1">IF(OR(N198="",VLOOKUP(N$1,Services!$A$1:$B$22,2,0)="Exclude"),"",IF($D198=1,IF(OR(price_limit="",price_limit="No Limit"),IF(N198="Yes",1,2),IF(SUMIFS(WhatIf!$G:$G,WhatIf!$A:$A,N$1,WhatIf!$B:$B,N198)&lt;=price_limit,IF(N198="Yes",1,2),"")),""))</f>
        <v/>
      </c>
      <c r="BD198" s="67" t="str">
        <f ca="1">IF(OR(O198="",VLOOKUP(O$1,Services!$A$1:$B$22,2,0)="Exclude"),"",IF($D198=1,IF(OR(price_limit="",price_limit="No Limit"),IF(O198="Yes",1,2),IF(SUMIFS(WhatIf!$G:$G,WhatIf!$A:$A,O$1,WhatIf!$B:$B,O198)&lt;=price_limit,IF(O198="Yes",1,2),"")),""))</f>
        <v/>
      </c>
      <c r="BE198" s="67" t="str">
        <f ca="1">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17"/>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3">
      <c r="A199" s="19" t="s">
        <v>372</v>
      </c>
      <c r="B199" s="4" t="s">
        <v>227</v>
      </c>
      <c r="C199" s="4" t="s">
        <v>425</v>
      </c>
      <c r="D199" s="3" t="str">
        <f t="shared" ca="1" si="15"/>
        <v/>
      </c>
      <c r="F199" s="5" t="s">
        <v>480</v>
      </c>
      <c r="G199" s="5" t="s">
        <v>480</v>
      </c>
      <c r="H199" s="5" t="s">
        <v>480</v>
      </c>
      <c r="X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6"/>
        <v/>
      </c>
      <c r="AT199" s="67" t="str">
        <f>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IF(OR(K199="",VLOOKUP(K$1,Services!$A$1:$B$22,2,0)="Exclude"),"",IF($D199=1,IF(OR(price_limit="",price_limit="No Limit"),IF(K199="Yes",1,2),IF(SUMIFS(WhatIf!$G:$G,WhatIf!$A:$A,K$1,WhatIf!$B:$B,K199)&lt;=price_limit,IF(K199="Yes",1,2),"")),""))</f>
        <v/>
      </c>
      <c r="BA199" s="67" t="str">
        <f>IF(OR(L199="",VLOOKUP(L$1,Services!$A$1:$B$22,2,0)="Exclude"),"",IF($D199=1,IF(OR(price_limit="",price_limit="No Limit"),IF(L199="Yes",1,2),IF(SUMIFS(WhatIf!$G:$G,WhatIf!$A:$A,L$1,WhatIf!$B:$B,L199)&lt;=price_limit,IF(L199="Yes",1,2),"")),""))</f>
        <v/>
      </c>
      <c r="BB199" s="67" t="str">
        <f>IF(OR(M199="",VLOOKUP(M$1,Services!$A$1:$B$22,2,0)="Exclude"),"",IF($D199=1,IF(OR(price_limit="",price_limit="No Limit"),IF(M199="Yes",1,2),IF(SUMIFS(WhatIf!$G:$G,WhatIf!$A:$A,M$1,WhatIf!$B:$B,M199)&lt;=price_limit,IF(M199="Yes",1,2),"")),""))</f>
        <v/>
      </c>
      <c r="BC199" s="67" t="str">
        <f>IF(OR(N199="",VLOOKUP(N$1,Services!$A$1:$B$22,2,0)="Exclude"),"",IF($D199=1,IF(OR(price_limit="",price_limit="No Limit"),IF(N199="Yes",1,2),IF(SUMIFS(WhatIf!$G:$G,WhatIf!$A:$A,N$1,WhatIf!$B:$B,N199)&lt;=price_limit,IF(N199="Yes",1,2),"")),""))</f>
        <v/>
      </c>
      <c r="BD199" s="67" t="str">
        <f>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 ca="1">IF(OR(X199="",VLOOKUP(X$1,Services!$A$1:$B$22,2,0)="Exclude"),"",IF($D199=1,IF(OR(price_limit="",price_limit="No Limit"),IF(X199="Yes",1,2),IF(SUMIFS(WhatIf!$G:$G,WhatIf!$A:$A,X$1,WhatIf!$B:$B,X199)&lt;=price_limit,IF(X199="Yes",1,2),"")),""))</f>
        <v/>
      </c>
      <c r="BN199" s="3">
        <f t="shared" si="17"/>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x14ac:dyDescent="0.3">
      <c r="A200" s="19" t="s">
        <v>490</v>
      </c>
      <c r="C200" s="4" t="s">
        <v>189</v>
      </c>
      <c r="D200" s="3" t="str">
        <f t="shared" ca="1" si="15"/>
        <v/>
      </c>
      <c r="F200" s="5" t="s">
        <v>490</v>
      </c>
      <c r="G200" s="5" t="s">
        <v>490</v>
      </c>
      <c r="H200" s="5" t="s">
        <v>490</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6"/>
        <v/>
      </c>
      <c r="AT200" s="67" t="str">
        <f>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IF(OR(K200="",VLOOKUP(K$1,Services!$A$1:$B$22,2,0)="Exclude"),"",IF($D200=1,IF(OR(price_limit="",price_limit="No Limit"),IF(K200="Yes",1,2),IF(SUMIFS(WhatIf!$G:$G,WhatIf!$A:$A,K$1,WhatIf!$B:$B,K200)&lt;=price_limit,IF(K200="Yes",1,2),"")),""))</f>
        <v/>
      </c>
      <c r="BA200" s="67" t="str">
        <f>IF(OR(L200="",VLOOKUP(L$1,Services!$A$1:$B$22,2,0)="Exclude"),"",IF($D200=1,IF(OR(price_limit="",price_limit="No Limit"),IF(L200="Yes",1,2),IF(SUMIFS(WhatIf!$G:$G,WhatIf!$A:$A,L$1,WhatIf!$B:$B,L200)&lt;=price_limit,IF(L200="Yes",1,2),"")),""))</f>
        <v/>
      </c>
      <c r="BB200" s="67" t="str">
        <f>IF(OR(M200="",VLOOKUP(M$1,Services!$A$1:$B$22,2,0)="Exclude"),"",IF($D200=1,IF(OR(price_limit="",price_limit="No Limit"),IF(M200="Yes",1,2),IF(SUMIFS(WhatIf!$G:$G,WhatIf!$A:$A,M$1,WhatIf!$B:$B,M200)&lt;=price_limit,IF(M200="Yes",1,2),"")),""))</f>
        <v/>
      </c>
      <c r="BC200" s="67" t="str">
        <f>IF(OR(N200="",VLOOKUP(N$1,Services!$A$1:$B$22,2,0)="Exclude"),"",IF($D200=1,IF(OR(price_limit="",price_limit="No Limit"),IF(N200="Yes",1,2),IF(SUMIFS(WhatIf!$G:$G,WhatIf!$A:$A,N$1,WhatIf!$B:$B,N200)&lt;=price_limit,IF(N200="Yes",1,2),"")),""))</f>
        <v/>
      </c>
      <c r="BD200" s="67" t="str">
        <f>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17"/>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42</v>
      </c>
      <c r="B201" s="4" t="s">
        <v>227</v>
      </c>
      <c r="C201" s="4" t="s">
        <v>189</v>
      </c>
      <c r="D201" s="3" t="str">
        <f t="shared" ca="1" si="15"/>
        <v/>
      </c>
      <c r="E201" s="5" t="s">
        <v>1</v>
      </c>
      <c r="F201" s="5" t="s">
        <v>1</v>
      </c>
      <c r="G201" s="5" t="s">
        <v>1</v>
      </c>
      <c r="H201" s="5" t="s">
        <v>1</v>
      </c>
      <c r="K201" s="5" t="s">
        <v>1</v>
      </c>
      <c r="L201" s="5" t="s">
        <v>1</v>
      </c>
      <c r="M201" s="5" t="s">
        <v>1</v>
      </c>
      <c r="N201" s="5" t="s">
        <v>1</v>
      </c>
      <c r="O201" s="5" t="s">
        <v>1</v>
      </c>
      <c r="Q201" s="6" t="s">
        <v>1</v>
      </c>
      <c r="R201" s="6" t="s">
        <v>1</v>
      </c>
      <c r="S201" s="6" t="s">
        <v>1</v>
      </c>
      <c r="V201" s="5" t="s">
        <v>1</v>
      </c>
      <c r="X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6"/>
        <v/>
      </c>
      <c r="AT201" s="67" t="str">
        <f ca="1">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 ca="1">IF(OR(H201="",VLOOKUP(H$1,Services!$A$1:$B$22,2,0)="Exclude"),"",IF($D201=1,IF(OR(price_limit="",price_limit="No Limit"),IF(H201="Yes",1,2),IF(SUMIFS(WhatIf!$G:$G,WhatIf!$A:$A,H$1,WhatIf!$B:$B,H201)&lt;=price_limit,IF(H201="Yes",1,2),"")),""))</f>
        <v/>
      </c>
      <c r="AX201" s="67" t="str">
        <f>IF(OR(I201="",VLOOKUP(I$1,Services!$A$1:$B$22,2,0)="Exclude"),"",IF($D201=1,IF(OR(price_limit="",price_limit="No Limit"),IF(I201="Yes",1,2),IF(SUMIFS(WhatIf!$G:$G,WhatIf!$A:$A,I$1,WhatIf!$B:$B,I201)&lt;=price_limit,IF(I201="Yes",1,2),"")),""))</f>
        <v/>
      </c>
      <c r="AY201" s="67" t="str">
        <f>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 ca="1">IF(OR(Q201="",VLOOKUP(Q$1,Services!$A$1:$B$22,2,0)="Exclude"),"",IF($D201=1,IF(OR(price_limit="",price_limit="No Limit"),IF(Q201="Yes",1,2),IF(SUMIFS(WhatIf!$G:$G,WhatIf!$A:$A,Q$1,WhatIf!$B:$B,Q201)&lt;=price_limit,IF(Q201="Yes",1,2),"")),""))</f>
        <v/>
      </c>
      <c r="BG201" s="67" t="str">
        <f ca="1">IF(OR(R201="",VLOOKUP(R$1,Services!$A$1:$B$22,2,0)="Exclude"),"",IF($D201=1,IF(OR(price_limit="",price_limit="No Limit"),IF(R201="Yes",1,2),IF(SUMIFS(WhatIf!$G:$G,WhatIf!$A:$A,R$1,WhatIf!$B:$B,R201)&lt;=price_limit,IF(R201="Yes",1,2),"")),""))</f>
        <v/>
      </c>
      <c r="BH201" s="67" t="str">
        <f ca="1">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 ca="1">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 ca="1">IF(OR(X201="",VLOOKUP(X$1,Services!$A$1:$B$22,2,0)="Exclude"),"",IF($D201=1,IF(OR(price_limit="",price_limit="No Limit"),IF(X201="Yes",1,2),IF(SUMIFS(WhatIf!$G:$G,WhatIf!$A:$A,X$1,WhatIf!$B:$B,X201)&lt;=price_limit,IF(X201="Yes",1,2),"")),""))</f>
        <v/>
      </c>
      <c r="BN201" s="3">
        <f t="shared" si="17"/>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3">
      <c r="A202" s="19" t="s">
        <v>43</v>
      </c>
      <c r="B202" s="4" t="s">
        <v>283</v>
      </c>
      <c r="C202" s="4" t="s">
        <v>269</v>
      </c>
      <c r="D202" s="3" t="str">
        <f t="shared" ca="1" si="15"/>
        <v/>
      </c>
      <c r="E202" s="5" t="s">
        <v>1</v>
      </c>
      <c r="F202" s="5" t="s">
        <v>1</v>
      </c>
      <c r="G202" s="5" t="s">
        <v>1</v>
      </c>
      <c r="H202" s="5" t="s">
        <v>1</v>
      </c>
      <c r="K202" s="5" t="s">
        <v>1</v>
      </c>
      <c r="L202" s="5" t="s">
        <v>1</v>
      </c>
      <c r="M202" s="5" t="s">
        <v>1</v>
      </c>
      <c r="N202" s="5" t="s">
        <v>1</v>
      </c>
      <c r="O202" s="5" t="s">
        <v>1</v>
      </c>
      <c r="P202" s="5" t="s">
        <v>1</v>
      </c>
      <c r="Q202" s="6"/>
      <c r="R202" s="6" t="s">
        <v>1</v>
      </c>
      <c r="S202" s="6" t="s">
        <v>1</v>
      </c>
      <c r="V202" s="5" t="s">
        <v>1</v>
      </c>
      <c r="X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6"/>
        <v/>
      </c>
      <c r="AT202" s="67" t="str">
        <f ca="1">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 ca="1">IF(OR(H202="",VLOOKUP(H$1,Services!$A$1:$B$22,2,0)="Exclude"),"",IF($D202=1,IF(OR(price_limit="",price_limit="No Limit"),IF(H202="Yes",1,2),IF(SUMIFS(WhatIf!$G:$G,WhatIf!$A:$A,H$1,WhatIf!$B:$B,H202)&lt;=price_limit,IF(H202="Yes",1,2),"")),""))</f>
        <v/>
      </c>
      <c r="AX202" s="67" t="str">
        <f>IF(OR(I202="",VLOOKUP(I$1,Services!$A$1:$B$22,2,0)="Exclude"),"",IF($D202=1,IF(OR(price_limit="",price_limit="No Limit"),IF(I202="Yes",1,2),IF(SUMIFS(WhatIf!$G:$G,WhatIf!$A:$A,I$1,WhatIf!$B:$B,I202)&lt;=price_limit,IF(I202="Yes",1,2),"")),""))</f>
        <v/>
      </c>
      <c r="AY202" s="67" t="str">
        <f>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 ca="1">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 ca="1">IF(OR(R202="",VLOOKUP(R$1,Services!$A$1:$B$22,2,0)="Exclude"),"",IF($D202=1,IF(OR(price_limit="",price_limit="No Limit"),IF(R202="Yes",1,2),IF(SUMIFS(WhatIf!$G:$G,WhatIf!$A:$A,R$1,WhatIf!$B:$B,R202)&lt;=price_limit,IF(R202="Yes",1,2),"")),""))</f>
        <v/>
      </c>
      <c r="BH202" s="67" t="str">
        <f ca="1">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 ca="1">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 ca="1">IF(OR(X202="",VLOOKUP(X$1,Services!$A$1:$B$22,2,0)="Exclude"),"",IF($D202=1,IF(OR(price_limit="",price_limit="No Limit"),IF(X202="Yes",1,2),IF(SUMIFS(WhatIf!$G:$G,WhatIf!$A:$A,X$1,WhatIf!$B:$B,X202)&lt;=price_limit,IF(X202="Yes",1,2),"")),""))</f>
        <v/>
      </c>
      <c r="BN202" s="3">
        <f t="shared" si="17"/>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ht="12.45" customHeight="1" x14ac:dyDescent="0.4">
      <c r="A203" s="19" t="s">
        <v>252</v>
      </c>
      <c r="B203" s="4" t="s">
        <v>314</v>
      </c>
      <c r="C203" s="4" t="s">
        <v>197</v>
      </c>
      <c r="D203" s="3" t="str">
        <f t="shared" ca="1" si="15"/>
        <v/>
      </c>
      <c r="F203" s="5" t="s">
        <v>761</v>
      </c>
      <c r="G203" s="5" t="s">
        <v>761</v>
      </c>
      <c r="H203" s="5" t="s">
        <v>761</v>
      </c>
      <c r="I203" s="5" t="s">
        <v>271</v>
      </c>
      <c r="J203" s="5" t="s">
        <v>271</v>
      </c>
      <c r="K203" s="5" t="s">
        <v>271</v>
      </c>
      <c r="L203" s="5" t="s">
        <v>271</v>
      </c>
      <c r="M203" s="5" t="s">
        <v>271</v>
      </c>
      <c r="N203" s="5" t="s">
        <v>271</v>
      </c>
      <c r="O203" s="5" t="s">
        <v>271</v>
      </c>
      <c r="P203" s="5" t="s">
        <v>1</v>
      </c>
      <c r="R203" s="9" t="s">
        <v>271</v>
      </c>
      <c r="W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6"/>
        <v/>
      </c>
      <c r="AT203" s="67" t="str">
        <f>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 ca="1">IF(OR(H203="",VLOOKUP(H$1,Services!$A$1:$B$22,2,0)="Exclude"),"",IF($D203=1,IF(OR(price_limit="",price_limit="No Limit"),IF(H203="Yes",1,2),IF(SUMIFS(WhatIf!$G:$G,WhatIf!$A:$A,H$1,WhatIf!$B:$B,H203)&lt;=price_limit,IF(H203="Yes",1,2),"")),""))</f>
        <v/>
      </c>
      <c r="AX203" s="67" t="str">
        <f ca="1">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 ca="1">IF(OR(O203="",VLOOKUP(O$1,Services!$A$1:$B$22,2,0)="Exclude"),"",IF($D203=1,IF(OR(price_limit="",price_limit="No Limit"),IF(O203="Yes",1,2),IF(SUMIFS(WhatIf!$G:$G,WhatIf!$A:$A,O$1,WhatIf!$B:$B,O203)&lt;=price_limit,IF(O203="Yes",1,2),"")),""))</f>
        <v/>
      </c>
      <c r="BE203" s="67" t="str">
        <f ca="1">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 ca="1">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 ca="1">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17"/>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253</v>
      </c>
      <c r="B204" s="4" t="s">
        <v>227</v>
      </c>
      <c r="C204" s="4" t="s">
        <v>197</v>
      </c>
      <c r="D204" s="3" t="str">
        <f t="shared" ca="1" si="15"/>
        <v/>
      </c>
      <c r="I204" s="5" t="s">
        <v>271</v>
      </c>
      <c r="J204" s="5" t="s">
        <v>271</v>
      </c>
      <c r="K204" s="5" t="s">
        <v>271</v>
      </c>
      <c r="L204" s="5" t="s">
        <v>271</v>
      </c>
      <c r="M204" s="5" t="s">
        <v>271</v>
      </c>
      <c r="N204" s="5" t="s">
        <v>271</v>
      </c>
      <c r="O204" s="5" t="s">
        <v>271</v>
      </c>
      <c r="P204" s="5" t="s">
        <v>1</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6"/>
        <v/>
      </c>
      <c r="AT204" s="67" t="str">
        <f>IF(OR(E204="",VLOOKUP(E$1,Services!$A$1:$B$22,2,0)="Exclude"),"",IF($D204=1,IF(OR(price_limit="",price_limit="No Limit"),IF(E204="Yes",1,2),IF(SUMIFS(WhatIf!$G:$G,WhatIf!$A:$A,E$1,WhatIf!$B:$B,E204)&lt;=price_limit,IF(E204="Yes",1,2),"")),""))</f>
        <v/>
      </c>
      <c r="AU204" s="67" t="str">
        <f>IF(OR(F204="",VLOOKUP(F$1,Services!$A$1:$B$22,2,0)="Exclude"),"",IF($D204=1,IF(OR(price_limit="",price_limit="No Limit"),IF(F204="Yes",1,2),IF(SUMIFS(WhatIf!$G:$G,WhatIf!$A:$A,F$1,WhatIf!$B:$B,F204)&lt;=price_limit,IF(F204="Yes",1,2),"")),""))</f>
        <v/>
      </c>
      <c r="AV204" s="67" t="str">
        <f>IF(OR(G204="",VLOOKUP(G$1,Services!$A$1:$B$22,2,0)="Exclude"),"",IF($D204=1,IF(OR(price_limit="",price_limit="No Limit"),IF(G204="Yes",1,2),IF(SUMIFS(WhatIf!$G:$G,WhatIf!$A:$A,G$1,WhatIf!$B:$B,G204)&lt;=price_limit,IF(G204="Yes",1,2),"")),""))</f>
        <v/>
      </c>
      <c r="AW204" s="67" t="str">
        <f>IF(OR(H204="",VLOOKUP(H$1,Services!$A$1:$B$22,2,0)="Exclude"),"",IF($D204=1,IF(OR(price_limit="",price_limit="No Limit"),IF(H204="Yes",1,2),IF(SUMIFS(WhatIf!$G:$G,WhatIf!$A:$A,H$1,WhatIf!$B:$B,H204)&lt;=price_limit,IF(H204="Yes",1,2),"")),""))</f>
        <v/>
      </c>
      <c r="AX204" s="67" t="str">
        <f ca="1">IF(OR(I204="",VLOOKUP(I$1,Services!$A$1:$B$22,2,0)="Exclude"),"",IF($D204=1,IF(OR(price_limit="",price_limit="No Limit"),IF(I204="Yes",1,2),IF(SUMIFS(WhatIf!$G:$G,WhatIf!$A:$A,I$1,WhatIf!$B:$B,I204)&lt;=price_limit,IF(I204="Yes",1,2),"")),""))</f>
        <v/>
      </c>
      <c r="AY204" s="67" t="str">
        <f ca="1">IF(OR(J204="",VLOOKUP(J$1,Services!$A$1:$B$22,2,0)="Exclude"),"",IF($D204=1,IF(OR(price_limit="",price_limit="No Limit"),IF(J204="Yes",1,2),IF(SUMIFS(WhatIf!$G:$G,WhatIf!$A:$A,J$1,WhatIf!$B:$B,J204)&lt;=price_limit,IF(J204="Yes",1,2),"")),""))</f>
        <v/>
      </c>
      <c r="AZ204" s="67" t="str">
        <f ca="1">IF(OR(K204="",VLOOKUP(K$1,Services!$A$1:$B$22,2,0)="Exclude"),"",IF($D204=1,IF(OR(price_limit="",price_limit="No Limit"),IF(K204="Yes",1,2),IF(SUMIFS(WhatIf!$G:$G,WhatIf!$A:$A,K$1,WhatIf!$B:$B,K204)&lt;=price_limit,IF(K204="Yes",1,2),"")),""))</f>
        <v/>
      </c>
      <c r="BA204" s="67" t="str">
        <f ca="1">IF(OR(L204="",VLOOKUP(L$1,Services!$A$1:$B$22,2,0)="Exclude"),"",IF($D204=1,IF(OR(price_limit="",price_limit="No Limit"),IF(L204="Yes",1,2),IF(SUMIFS(WhatIf!$G:$G,WhatIf!$A:$A,L$1,WhatIf!$B:$B,L204)&lt;=price_limit,IF(L204="Yes",1,2),"")),""))</f>
        <v/>
      </c>
      <c r="BB204" s="67" t="str">
        <f ca="1">IF(OR(M204="",VLOOKUP(M$1,Services!$A$1:$B$22,2,0)="Exclude"),"",IF($D204=1,IF(OR(price_limit="",price_limit="No Limit"),IF(M204="Yes",1,2),IF(SUMIFS(WhatIf!$G:$G,WhatIf!$A:$A,M$1,WhatIf!$B:$B,M204)&lt;=price_limit,IF(M204="Yes",1,2),"")),""))</f>
        <v/>
      </c>
      <c r="BC204" s="67" t="str">
        <f ca="1">IF(OR(N204="",VLOOKUP(N$1,Services!$A$1:$B$22,2,0)="Exclude"),"",IF($D204=1,IF(OR(price_limit="",price_limit="No Limit"),IF(N204="Yes",1,2),IF(SUMIFS(WhatIf!$G:$G,WhatIf!$A:$A,N$1,WhatIf!$B:$B,N204)&lt;=price_limit,IF(N204="Yes",1,2),"")),""))</f>
        <v/>
      </c>
      <c r="BD204" s="67" t="str">
        <f ca="1">IF(OR(O204="",VLOOKUP(O$1,Services!$A$1:$B$22,2,0)="Exclude"),"",IF($D204=1,IF(OR(price_limit="",price_limit="No Limit"),IF(O204="Yes",1,2),IF(SUMIFS(WhatIf!$G:$G,WhatIf!$A:$A,O$1,WhatIf!$B:$B,O204)&lt;=price_limit,IF(O204="Yes",1,2),"")),""))</f>
        <v/>
      </c>
      <c r="BE204" s="67" t="str">
        <f ca="1">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17"/>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723</v>
      </c>
      <c r="C205" s="4" t="s">
        <v>198</v>
      </c>
      <c r="D205" s="3" t="str">
        <f t="shared" ca="1" si="15"/>
        <v/>
      </c>
      <c r="F205" s="5" t="s">
        <v>723</v>
      </c>
      <c r="G205" s="5" t="s">
        <v>723</v>
      </c>
      <c r="H205" s="5" t="s">
        <v>723</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6"/>
        <v/>
      </c>
      <c r="AT205" s="67" t="str">
        <f>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7"/>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44</v>
      </c>
      <c r="B206" s="4" t="s">
        <v>227</v>
      </c>
      <c r="C206" s="4" t="s">
        <v>205</v>
      </c>
      <c r="D206" s="3" t="str">
        <f t="shared" ca="1" si="15"/>
        <v/>
      </c>
      <c r="F206" s="5" t="s">
        <v>478</v>
      </c>
      <c r="G206" s="5" t="s">
        <v>1</v>
      </c>
      <c r="H206" s="5" t="s">
        <v>1</v>
      </c>
      <c r="I206" s="5" t="s">
        <v>1</v>
      </c>
      <c r="J206" s="5" t="s">
        <v>1</v>
      </c>
      <c r="K206" s="5" t="s">
        <v>1</v>
      </c>
      <c r="L206" s="5" t="s">
        <v>1</v>
      </c>
      <c r="M206" s="5" t="s">
        <v>1</v>
      </c>
      <c r="N206" s="5" t="s">
        <v>1</v>
      </c>
      <c r="O206" s="5" t="s">
        <v>1</v>
      </c>
      <c r="P206" s="5" t="s">
        <v>1</v>
      </c>
      <c r="Q206" s="6" t="s">
        <v>1</v>
      </c>
      <c r="R206" s="6" t="s">
        <v>1</v>
      </c>
      <c r="S206" s="6"/>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6"/>
        <v/>
      </c>
      <c r="AT206" s="67" t="str">
        <f>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 ca="1">IF(OR(H206="",VLOOKUP(H$1,Services!$A$1:$B$22,2,0)="Exclude"),"",IF($D206=1,IF(OR(price_limit="",price_limit="No Limit"),IF(H206="Yes",1,2),IF(SUMIFS(WhatIf!$G:$G,WhatIf!$A:$A,H$1,WhatIf!$B:$B,H206)&lt;=price_limit,IF(H206="Yes",1,2),"")),""))</f>
        <v/>
      </c>
      <c r="AX206" s="67" t="str">
        <f ca="1">IF(OR(I206="",VLOOKUP(I$1,Services!$A$1:$B$22,2,0)="Exclude"),"",IF($D206=1,IF(OR(price_limit="",price_limit="No Limit"),IF(I206="Yes",1,2),IF(SUMIFS(WhatIf!$G:$G,WhatIf!$A:$A,I$1,WhatIf!$B:$B,I206)&lt;=price_limit,IF(I206="Yes",1,2),"")),""))</f>
        <v/>
      </c>
      <c r="AY206" s="67" t="str">
        <f ca="1">IF(OR(J206="",VLOOKUP(J$1,Services!$A$1:$B$22,2,0)="Exclude"),"",IF($D206=1,IF(OR(price_limit="",price_limit="No Limit"),IF(J206="Yes",1,2),IF(SUMIFS(WhatIf!$G:$G,WhatIf!$A:$A,J$1,WhatIf!$B:$B,J206)&lt;=price_limit,IF(J206="Yes",1,2),"")),""))</f>
        <v/>
      </c>
      <c r="AZ206" s="67" t="str">
        <f ca="1">IF(OR(K206="",VLOOKUP(K$1,Services!$A$1:$B$22,2,0)="Exclude"),"",IF($D206=1,IF(OR(price_limit="",price_limit="No Limit"),IF(K206="Yes",1,2),IF(SUMIFS(WhatIf!$G:$G,WhatIf!$A:$A,K$1,WhatIf!$B:$B,K206)&lt;=price_limit,IF(K206="Yes",1,2),"")),""))</f>
        <v/>
      </c>
      <c r="BA206" s="67" t="str">
        <f ca="1">IF(OR(L206="",VLOOKUP(L$1,Services!$A$1:$B$22,2,0)="Exclude"),"",IF($D206=1,IF(OR(price_limit="",price_limit="No Limit"),IF(L206="Yes",1,2),IF(SUMIFS(WhatIf!$G:$G,WhatIf!$A:$A,L$1,WhatIf!$B:$B,L206)&lt;=price_limit,IF(L206="Yes",1,2),"")),""))</f>
        <v/>
      </c>
      <c r="BB206" s="67" t="str">
        <f ca="1">IF(OR(M206="",VLOOKUP(M$1,Services!$A$1:$B$22,2,0)="Exclude"),"",IF($D206=1,IF(OR(price_limit="",price_limit="No Limit"),IF(M206="Yes",1,2),IF(SUMIFS(WhatIf!$G:$G,WhatIf!$A:$A,M$1,WhatIf!$B:$B,M206)&lt;=price_limit,IF(M206="Yes",1,2),"")),""))</f>
        <v/>
      </c>
      <c r="BC206" s="67" t="str">
        <f ca="1">IF(OR(N206="",VLOOKUP(N$1,Services!$A$1:$B$22,2,0)="Exclude"),"",IF($D206=1,IF(OR(price_limit="",price_limit="No Limit"),IF(N206="Yes",1,2),IF(SUMIFS(WhatIf!$G:$G,WhatIf!$A:$A,N$1,WhatIf!$B:$B,N206)&lt;=price_limit,IF(N206="Yes",1,2),"")),""))</f>
        <v/>
      </c>
      <c r="BD206" s="67" t="str">
        <f ca="1">IF(OR(O206="",VLOOKUP(O$1,Services!$A$1:$B$22,2,0)="Exclude"),"",IF($D206=1,IF(OR(price_limit="",price_limit="No Limit"),IF(O206="Yes",1,2),IF(SUMIFS(WhatIf!$G:$G,WhatIf!$A:$A,O$1,WhatIf!$B:$B,O206)&lt;=price_limit,IF(O206="Yes",1,2),"")),""))</f>
        <v/>
      </c>
      <c r="BE206" s="67" t="str">
        <f ca="1">IF(OR(P206="",VLOOKUP(P$1,Services!$A$1:$B$22,2,0)="Exclude"),"",IF($D206=1,IF(OR(price_limit="",price_limit="No Limit"),IF(P206="Yes",1,2),IF(SUMIFS(WhatIf!$G:$G,WhatIf!$A:$A,P$1,WhatIf!$B:$B,P206)&lt;=price_limit,IF(P206="Yes",1,2),"")),""))</f>
        <v/>
      </c>
      <c r="BF206" s="67" t="str">
        <f ca="1">IF(OR(Q206="",VLOOKUP(Q$1,Services!$A$1:$B$22,2,0)="Exclude"),"",IF($D206=1,IF(OR(price_limit="",price_limit="No Limit"),IF(Q206="Yes",1,2),IF(SUMIFS(WhatIf!$G:$G,WhatIf!$A:$A,Q$1,WhatIf!$B:$B,Q206)&lt;=price_limit,IF(Q206="Yes",1,2),"")),""))</f>
        <v/>
      </c>
      <c r="BG206" s="67" t="str">
        <f ca="1">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7"/>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491</v>
      </c>
      <c r="C207" s="4" t="s">
        <v>434</v>
      </c>
      <c r="D207" s="3" t="str">
        <f t="shared" ca="1" si="15"/>
        <v/>
      </c>
      <c r="F207" s="5" t="s">
        <v>491</v>
      </c>
      <c r="G207" s="5" t="s">
        <v>491</v>
      </c>
      <c r="H207" s="5" t="s">
        <v>491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6"/>
        <v/>
      </c>
      <c r="AT207" s="67" t="str">
        <f>IF(OR(E207="",VLOOKUP(E$1,Services!$A$1:$B$22,2,0)="Exclude"),"",IF($D207=1,IF(OR(price_limit="",price_limit="No Limit"),IF(E207="Yes",1,2),IF(SUMIFS(WhatIf!$G:$G,WhatIf!$A:$A,E$1,WhatIf!$B:$B,E207)&lt;=price_limit,IF(E207="Yes",1,2),"")),""))</f>
        <v/>
      </c>
      <c r="AU207" s="67" t="str">
        <f ca="1">IF(OR(F207="",VLOOKUP(F$1,Services!$A$1:$B$22,2,0)="Exclude"),"",IF($D207=1,IF(OR(price_limit="",price_limit="No Limit"),IF(F207="Yes",1,2),IF(SUMIFS(WhatIf!$G:$G,WhatIf!$A:$A,F$1,WhatIf!$B:$B,F207)&lt;=price_limit,IF(F207="Yes",1,2),"")),""))</f>
        <v/>
      </c>
      <c r="AV207" s="67" t="str">
        <f ca="1">IF(OR(G207="",VLOOKUP(G$1,Services!$A$1:$B$22,2,0)="Exclude"),"",IF($D207=1,IF(OR(price_limit="",price_limit="No Limit"),IF(G207="Yes",1,2),IF(SUMIFS(WhatIf!$G:$G,WhatIf!$A:$A,G$1,WhatIf!$B:$B,G207)&lt;=price_limit,IF(G207="Yes",1,2),"")),""))</f>
        <v/>
      </c>
      <c r="AW207" s="67" t="str">
        <f ca="1">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17"/>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699</v>
      </c>
      <c r="C208" s="4" t="s">
        <v>189</v>
      </c>
      <c r="D208" s="3" t="str">
        <f t="shared" ca="1" si="15"/>
        <v/>
      </c>
      <c r="T208" s="5" t="s">
        <v>234</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6"/>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 ca="1">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17"/>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953</v>
      </c>
      <c r="C209" s="4" t="s">
        <v>189</v>
      </c>
      <c r="D209" s="3" t="str">
        <f t="shared" ca="1" si="15"/>
        <v/>
      </c>
      <c r="O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6"/>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 ca="1">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17"/>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37.299999999999997" x14ac:dyDescent="0.3">
      <c r="A210" s="19" t="s">
        <v>821</v>
      </c>
      <c r="C210" s="4" t="s">
        <v>808</v>
      </c>
      <c r="R210" s="5" t="s">
        <v>820</v>
      </c>
      <c r="Y210" s="3" t="str">
        <f>IF(AND($D210=1,ISNUMBER(MATCH(E$1&amp;E210&amp;"x",WhatIf!$H:$H,0))),1,"")</f>
        <v/>
      </c>
      <c r="Z210" s="3" t="str">
        <f>IF(AND($D210=1,ISNUMBER(MATCH(F$1&amp;F210&amp;"x",WhatIf!$H:$H,0))),1,"")</f>
        <v/>
      </c>
      <c r="AA210" s="3" t="str">
        <f>IF(AND($D210=1,ISNUMBER(MATCH(G$1&amp;G210&amp;"x",WhatIf!$H:$H,0))),1,"")</f>
        <v/>
      </c>
      <c r="AB210" s="3" t="str">
        <f>IF(AND($D210=1,ISNUMBER(MATCH(H$1&amp;H210&amp;"x",WhatIf!$H:$H,0))),1,"")</f>
        <v/>
      </c>
      <c r="AC210" s="3" t="str">
        <f>IF(AND($D210=1,ISNUMBER(MATCH(I$1&amp;I210&amp;"x",WhatIf!$H:$H,0))),1,"")</f>
        <v/>
      </c>
      <c r="AD210" s="3" t="str">
        <f>IF(AND($D210=1,ISNUMBER(MATCH(J$1&amp;J210&amp;"x",WhatIf!$H:$H,0))),1,"")</f>
        <v/>
      </c>
      <c r="AE210" s="3" t="str">
        <f>IF(AND($D210=1,ISNUMBER(MATCH(K$1&amp;K210&amp;"x",WhatIf!$H:$H,0))),1,"")</f>
        <v/>
      </c>
      <c r="AF210" s="3" t="str">
        <f>IF(AND($D210=1,ISNUMBER(MATCH(L$1&amp;L210&amp;"x",WhatIf!$H:$H,0))),1,"")</f>
        <v/>
      </c>
      <c r="AG210" s="3" t="str">
        <f>IF(AND($D210=1,ISNUMBER(MATCH(M$1&amp;M210&amp;"x",WhatIf!$H:$H,0))),1,"")</f>
        <v/>
      </c>
      <c r="AH210" s="3" t="str">
        <f>IF(AND($D210=1,ISNUMBER(MATCH(N$1&amp;N210&amp;"x",WhatIf!$H:$H,0))),1,"")</f>
        <v/>
      </c>
      <c r="AI210" s="3" t="str">
        <f>IF(AND($D210=1,ISNUMBER(MATCH(O$1&amp;O210&amp;"x",WhatIf!$H:$H,0))),1,"")</f>
        <v/>
      </c>
      <c r="AJ210" s="3" t="str">
        <f>IF(AND($D210=1,ISNUMBER(MATCH(P$1&amp;P210&amp;"x",WhatIf!$H:$H,0))),1,"")</f>
        <v/>
      </c>
      <c r="AK210" s="3" t="str">
        <f>IF(AND($D210=1,ISNUMBER(MATCH(Q$1&amp;Q210&amp;"x",WhatIf!$H:$H,0))),1,"")</f>
        <v/>
      </c>
      <c r="AL210" s="3" t="str">
        <f>IF(AND($D210=1,ISNUMBER(MATCH(R$1&amp;R210&amp;"x",WhatIf!$H:$H,0))),1,"")</f>
        <v/>
      </c>
      <c r="AM210" s="3" t="str">
        <f>IF(AND($D210=1,ISNUMBER(MATCH(S$1&amp;S210&amp;"x",WhatIf!$H:$H,0))),1,"")</f>
        <v/>
      </c>
      <c r="AN210" s="3" t="str">
        <f>IF(AND($D210=1,ISNUMBER(MATCH(T$1&amp;T210&amp;"x",WhatIf!$H:$H,0))),1,"")</f>
        <v/>
      </c>
      <c r="AO210" s="3" t="str">
        <f>IF(AND($D210=1,ISNUMBER(MATCH(U$1&amp;U210&amp;"x",WhatIf!$H:$H,0))),1,"")</f>
        <v/>
      </c>
      <c r="AP210" s="3" t="str">
        <f>IF(AND($D210=1,ISNUMBER(MATCH(V$1&amp;V210&amp;"x",WhatIf!$H:$H,0))),1,"")</f>
        <v/>
      </c>
      <c r="AQ210" s="3" t="str">
        <f>IF(AND($D210=1,ISNUMBER(MATCH(W$1&amp;W210&amp;"x",WhatIf!$H:$H,0))),1,"")</f>
        <v/>
      </c>
      <c r="AR210" s="3" t="str">
        <f>IF(AND($D210=1,ISNUMBER(MATCH(X$1&amp;X210&amp;"x",WhatIf!$H:$H,0))),1,"")</f>
        <v/>
      </c>
      <c r="AS210" s="3" t="str">
        <f t="shared" si="16"/>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17"/>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876</v>
      </c>
      <c r="C211" s="4" t="s">
        <v>808</v>
      </c>
      <c r="R211" s="5" t="s">
        <v>877</v>
      </c>
      <c r="Y211" s="3" t="str">
        <f>IF(AND($D211=1,ISNUMBER(MATCH(E$1&amp;E211&amp;"x",WhatIf!$H:$H,0))),1,"")</f>
        <v/>
      </c>
      <c r="Z211" s="3" t="str">
        <f>IF(AND($D211=1,ISNUMBER(MATCH(F$1&amp;F211&amp;"x",WhatIf!$H:$H,0))),1,"")</f>
        <v/>
      </c>
      <c r="AA211" s="3" t="str">
        <f>IF(AND($D211=1,ISNUMBER(MATCH(G$1&amp;G211&amp;"x",WhatIf!$H:$H,0))),1,"")</f>
        <v/>
      </c>
      <c r="AB211" s="3" t="str">
        <f>IF(AND($D211=1,ISNUMBER(MATCH(H$1&amp;H211&amp;"x",WhatIf!$H:$H,0))),1,"")</f>
        <v/>
      </c>
      <c r="AC211" s="3" t="str">
        <f>IF(AND($D211=1,ISNUMBER(MATCH(I$1&amp;I211&amp;"x",WhatIf!$H:$H,0))),1,"")</f>
        <v/>
      </c>
      <c r="AD211" s="3" t="str">
        <f>IF(AND($D211=1,ISNUMBER(MATCH(J$1&amp;J211&amp;"x",WhatIf!$H:$H,0))),1,"")</f>
        <v/>
      </c>
      <c r="AE211" s="3" t="str">
        <f>IF(AND($D211=1,ISNUMBER(MATCH(K$1&amp;K211&amp;"x",WhatIf!$H:$H,0))),1,"")</f>
        <v/>
      </c>
      <c r="AF211" s="3" t="str">
        <f>IF(AND($D211=1,ISNUMBER(MATCH(L$1&amp;L211&amp;"x",WhatIf!$H:$H,0))),1,"")</f>
        <v/>
      </c>
      <c r="AG211" s="3" t="str">
        <f>IF(AND($D211=1,ISNUMBER(MATCH(M$1&amp;M211&amp;"x",WhatIf!$H:$H,0))),1,"")</f>
        <v/>
      </c>
      <c r="AH211" s="3" t="str">
        <f>IF(AND($D211=1,ISNUMBER(MATCH(N$1&amp;N211&amp;"x",WhatIf!$H:$H,0))),1,"")</f>
        <v/>
      </c>
      <c r="AI211" s="3" t="str">
        <f>IF(AND($D211=1,ISNUMBER(MATCH(O$1&amp;O211&amp;"x",WhatIf!$H:$H,0))),1,"")</f>
        <v/>
      </c>
      <c r="AJ211" s="3" t="str">
        <f>IF(AND($D211=1,ISNUMBER(MATCH(P$1&amp;P211&amp;"x",WhatIf!$H:$H,0))),1,"")</f>
        <v/>
      </c>
      <c r="AK211" s="3" t="str">
        <f>IF(AND($D211=1,ISNUMBER(MATCH(Q$1&amp;Q211&amp;"x",WhatIf!$H:$H,0))),1,"")</f>
        <v/>
      </c>
      <c r="AL211" s="3" t="str">
        <f>IF(AND($D211=1,ISNUMBER(MATCH(R$1&amp;R211&amp;"x",WhatIf!$H:$H,0))),1,"")</f>
        <v/>
      </c>
      <c r="AM211" s="3" t="str">
        <f>IF(AND($D211=1,ISNUMBER(MATCH(S$1&amp;S211&amp;"x",WhatIf!$H:$H,0))),1,"")</f>
        <v/>
      </c>
      <c r="AN211" s="3" t="str">
        <f>IF(AND($D211=1,ISNUMBER(MATCH(T$1&amp;T211&amp;"x",WhatIf!$H:$H,0))),1,"")</f>
        <v/>
      </c>
      <c r="AO211" s="3" t="str">
        <f>IF(AND($D211=1,ISNUMBER(MATCH(U$1&amp;U211&amp;"x",WhatIf!$H:$H,0))),1,"")</f>
        <v/>
      </c>
      <c r="AP211" s="3" t="str">
        <f>IF(AND($D211=1,ISNUMBER(MATCH(V$1&amp;V211&amp;"x",WhatIf!$H:$H,0))),1,"")</f>
        <v/>
      </c>
      <c r="AQ211" s="3" t="str">
        <f>IF(AND($D211=1,ISNUMBER(MATCH(W$1&amp;W211&amp;"x",WhatIf!$H:$H,0))),1,"")</f>
        <v/>
      </c>
      <c r="AR211" s="3" t="str">
        <f>IF(AND($D211=1,ISNUMBER(MATCH(X$1&amp;X211&amp;"x",WhatIf!$H:$H,0))),1,"")</f>
        <v/>
      </c>
      <c r="AS211" s="3" t="str">
        <f t="shared" si="16"/>
        <v/>
      </c>
      <c r="AT211" s="67" t="str">
        <f>IF(OR(E211="",VLOOKUP(E$1,Services!$A$1:$B$22,2,0)="Exclude"),"",IF($D211=1,IF(OR(price_limit="",price_limit="No Limit"),IF(E211="Yes",1,2),IF(SUMIFS(WhatIf!$G:$G,WhatIf!$A:$A,E$1,WhatIf!$B:$B,E211)&lt;=price_limit,IF(E211="Yes",1,2),"")),""))</f>
        <v/>
      </c>
      <c r="AU211" s="67" t="str">
        <f>IF(OR(F211="",VLOOKUP(F$1,Services!$A$1:$B$22,2,0)="Exclude"),"",IF($D211=1,IF(OR(price_limit="",price_limit="No Limit"),IF(F211="Yes",1,2),IF(SUMIFS(WhatIf!$G:$G,WhatIf!$A:$A,F$1,WhatIf!$B:$B,F211)&lt;=price_limit,IF(F211="Yes",1,2),"")),""))</f>
        <v/>
      </c>
      <c r="AV211" s="67" t="str">
        <f>IF(OR(G211="",VLOOKUP(G$1,Services!$A$1:$B$22,2,0)="Exclude"),"",IF($D211=1,IF(OR(price_limit="",price_limit="No Limit"),IF(G211="Yes",1,2),IF(SUMIFS(WhatIf!$G:$G,WhatIf!$A:$A,G$1,WhatIf!$B:$B,G211)&lt;=price_limit,IF(G211="Yes",1,2),"")),""))</f>
        <v/>
      </c>
      <c r="AW211" s="67" t="str">
        <f>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17"/>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822</v>
      </c>
      <c r="C212" s="4" t="s">
        <v>808</v>
      </c>
      <c r="R212" s="5" t="s">
        <v>819</v>
      </c>
      <c r="Y212" s="3" t="str">
        <f>IF(AND($D212=1,ISNUMBER(MATCH(E$1&amp;E212&amp;"x",WhatIf!$H:$H,0))),1,"")</f>
        <v/>
      </c>
      <c r="Z212" s="3" t="str">
        <f>IF(AND($D212=1,ISNUMBER(MATCH(F$1&amp;F212&amp;"x",WhatIf!$H:$H,0))),1,"")</f>
        <v/>
      </c>
      <c r="AA212" s="3" t="str">
        <f>IF(AND($D212=1,ISNUMBER(MATCH(G$1&amp;G212&amp;"x",WhatIf!$H:$H,0))),1,"")</f>
        <v/>
      </c>
      <c r="AB212" s="3" t="str">
        <f>IF(AND($D212=1,ISNUMBER(MATCH(H$1&amp;H212&amp;"x",WhatIf!$H:$H,0))),1,"")</f>
        <v/>
      </c>
      <c r="AC212" s="3" t="str">
        <f>IF(AND($D212=1,ISNUMBER(MATCH(I$1&amp;I212&amp;"x",WhatIf!$H:$H,0))),1,"")</f>
        <v/>
      </c>
      <c r="AD212" s="3" t="str">
        <f>IF(AND($D212=1,ISNUMBER(MATCH(J$1&amp;J212&amp;"x",WhatIf!$H:$H,0))),1,"")</f>
        <v/>
      </c>
      <c r="AE212" s="3" t="str">
        <f>IF(AND($D212=1,ISNUMBER(MATCH(K$1&amp;K212&amp;"x",WhatIf!$H:$H,0))),1,"")</f>
        <v/>
      </c>
      <c r="AF212" s="3" t="str">
        <f>IF(AND($D212=1,ISNUMBER(MATCH(L$1&amp;L212&amp;"x",WhatIf!$H:$H,0))),1,"")</f>
        <v/>
      </c>
      <c r="AG212" s="3" t="str">
        <f>IF(AND($D212=1,ISNUMBER(MATCH(M$1&amp;M212&amp;"x",WhatIf!$H:$H,0))),1,"")</f>
        <v/>
      </c>
      <c r="AH212" s="3" t="str">
        <f>IF(AND($D212=1,ISNUMBER(MATCH(N$1&amp;N212&amp;"x",WhatIf!$H:$H,0))),1,"")</f>
        <v/>
      </c>
      <c r="AI212" s="3" t="str">
        <f>IF(AND($D212=1,ISNUMBER(MATCH(O$1&amp;O212&amp;"x",WhatIf!$H:$H,0))),1,"")</f>
        <v/>
      </c>
      <c r="AJ212" s="3" t="str">
        <f>IF(AND($D212=1,ISNUMBER(MATCH(P$1&amp;P212&amp;"x",WhatIf!$H:$H,0))),1,"")</f>
        <v/>
      </c>
      <c r="AK212" s="3" t="str">
        <f>IF(AND($D212=1,ISNUMBER(MATCH(Q$1&amp;Q212&amp;"x",WhatIf!$H:$H,0))),1,"")</f>
        <v/>
      </c>
      <c r="AL212" s="3" t="str">
        <f>IF(AND($D212=1,ISNUMBER(MATCH(R$1&amp;R212&amp;"x",WhatIf!$H:$H,0))),1,"")</f>
        <v/>
      </c>
      <c r="AM212" s="3" t="str">
        <f>IF(AND($D212=1,ISNUMBER(MATCH(S$1&amp;S212&amp;"x",WhatIf!$H:$H,0))),1,"")</f>
        <v/>
      </c>
      <c r="AN212" s="3" t="str">
        <f>IF(AND($D212=1,ISNUMBER(MATCH(T$1&amp;T212&amp;"x",WhatIf!$H:$H,0))),1,"")</f>
        <v/>
      </c>
      <c r="AO212" s="3" t="str">
        <f>IF(AND($D212=1,ISNUMBER(MATCH(U$1&amp;U212&amp;"x",WhatIf!$H:$H,0))),1,"")</f>
        <v/>
      </c>
      <c r="AP212" s="3" t="str">
        <f>IF(AND($D212=1,ISNUMBER(MATCH(V$1&amp;V212&amp;"x",WhatIf!$H:$H,0))),1,"")</f>
        <v/>
      </c>
      <c r="AQ212" s="3" t="str">
        <f>IF(AND($D212=1,ISNUMBER(MATCH(W$1&amp;W212&amp;"x",WhatIf!$H:$H,0))),1,"")</f>
        <v/>
      </c>
      <c r="AR212" s="3" t="str">
        <f>IF(AND($D212=1,ISNUMBER(MATCH(X$1&amp;X212&amp;"x",WhatIf!$H:$H,0))),1,"")</f>
        <v/>
      </c>
      <c r="AS212" s="3" t="str">
        <f t="shared" si="16"/>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7"/>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45</v>
      </c>
      <c r="B213" s="4" t="s">
        <v>227</v>
      </c>
      <c r="C213" s="4" t="s">
        <v>269</v>
      </c>
      <c r="D213" s="3" t="str">
        <f t="shared" ref="D213:D244" ca="1" si="18">IF(BR213=0,"",IF(BR213&lt;=VALUE(MID(marker_pick,1,1)),1,""))</f>
        <v/>
      </c>
      <c r="E213" s="5" t="s">
        <v>1</v>
      </c>
      <c r="F213" s="5" t="s">
        <v>1</v>
      </c>
      <c r="G213" s="5" t="s">
        <v>1</v>
      </c>
      <c r="H213" s="5" t="s">
        <v>1</v>
      </c>
      <c r="L213" s="5" t="s">
        <v>1</v>
      </c>
      <c r="M213" s="5" t="s">
        <v>1</v>
      </c>
      <c r="N213" s="5" t="s">
        <v>1</v>
      </c>
      <c r="O213" s="5" t="s">
        <v>1</v>
      </c>
      <c r="Q213" s="6" t="s">
        <v>1</v>
      </c>
      <c r="R213" s="6"/>
      <c r="S213" s="6" t="s">
        <v>1</v>
      </c>
      <c r="X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6"/>
        <v/>
      </c>
      <c r="AT213" s="67" t="str">
        <f ca="1">IF(OR(E213="",VLOOKUP(E$1,Services!$A$1:$B$22,2,0)="Exclude"),"",IF($D213=1,IF(OR(price_limit="",price_limit="No Limit"),IF(E213="Yes",1,2),IF(SUMIFS(WhatIf!$G:$G,WhatIf!$A:$A,E$1,WhatIf!$B:$B,E213)&lt;=price_limit,IF(E213="Yes",1,2),"")),""))</f>
        <v/>
      </c>
      <c r="AU213" s="67" t="str">
        <f ca="1">IF(OR(F213="",VLOOKUP(F$1,Services!$A$1:$B$22,2,0)="Exclude"),"",IF($D213=1,IF(OR(price_limit="",price_limit="No Limit"),IF(F213="Yes",1,2),IF(SUMIFS(WhatIf!$G:$G,WhatIf!$A:$A,F$1,WhatIf!$B:$B,F213)&lt;=price_limit,IF(F213="Yes",1,2),"")),""))</f>
        <v/>
      </c>
      <c r="AV213" s="67" t="str">
        <f ca="1">IF(OR(G213="",VLOOKUP(G$1,Services!$A$1:$B$22,2,0)="Exclude"),"",IF($D213=1,IF(OR(price_limit="",price_limit="No Limit"),IF(G213="Yes",1,2),IF(SUMIFS(WhatIf!$G:$G,WhatIf!$A:$A,G$1,WhatIf!$B:$B,G213)&lt;=price_limit,IF(G213="Yes",1,2),"")),""))</f>
        <v/>
      </c>
      <c r="AW213" s="67" t="str">
        <f ca="1">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 ca="1">IF(OR(L213="",VLOOKUP(L$1,Services!$A$1:$B$22,2,0)="Exclude"),"",IF($D213=1,IF(OR(price_limit="",price_limit="No Limit"),IF(L213="Yes",1,2),IF(SUMIFS(WhatIf!$G:$G,WhatIf!$A:$A,L$1,WhatIf!$B:$B,L213)&lt;=price_limit,IF(L213="Yes",1,2),"")),""))</f>
        <v/>
      </c>
      <c r="BB213" s="67" t="str">
        <f ca="1">IF(OR(M213="",VLOOKUP(M$1,Services!$A$1:$B$22,2,0)="Exclude"),"",IF($D213=1,IF(OR(price_limit="",price_limit="No Limit"),IF(M213="Yes",1,2),IF(SUMIFS(WhatIf!$G:$G,WhatIf!$A:$A,M$1,WhatIf!$B:$B,M213)&lt;=price_limit,IF(M213="Yes",1,2),"")),""))</f>
        <v/>
      </c>
      <c r="BC213" s="67" t="str">
        <f ca="1">IF(OR(N213="",VLOOKUP(N$1,Services!$A$1:$B$22,2,0)="Exclude"),"",IF($D213=1,IF(OR(price_limit="",price_limit="No Limit"),IF(N213="Yes",1,2),IF(SUMIFS(WhatIf!$G:$G,WhatIf!$A:$A,N$1,WhatIf!$B:$B,N213)&lt;=price_limit,IF(N213="Yes",1,2),"")),""))</f>
        <v/>
      </c>
      <c r="BD213" s="67" t="str">
        <f ca="1">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 ca="1">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 ca="1">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 ca="1">IF(OR(X213="",VLOOKUP(X$1,Services!$A$1:$B$22,2,0)="Exclude"),"",IF($D213=1,IF(OR(price_limit="",price_limit="No Limit"),IF(X213="Yes",1,2),IF(SUMIFS(WhatIf!$G:$G,WhatIf!$A:$A,X$1,WhatIf!$B:$B,X213)&lt;=price_limit,IF(X213="Yes",1,2),"")),""))</f>
        <v/>
      </c>
      <c r="BN213" s="3">
        <f t="shared" si="17"/>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614</v>
      </c>
      <c r="C214" s="4" t="s">
        <v>269</v>
      </c>
      <c r="D214" s="3" t="str">
        <f t="shared" ca="1" si="18"/>
        <v/>
      </c>
      <c r="T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6"/>
        <v/>
      </c>
      <c r="AT214" s="67" t="str">
        <f>IF(OR(E214="",VLOOKUP(E$1,Services!$A$1:$B$22,2,0)="Exclude"),"",IF($D214=1,IF(OR(price_limit="",price_limit="No Limit"),IF(E214="Yes",1,2),IF(SUMIFS(WhatIf!$G:$G,WhatIf!$A:$A,E$1,WhatIf!$B:$B,E214)&lt;=price_limit,IF(E214="Yes",1,2),"")),""))</f>
        <v/>
      </c>
      <c r="AU214" s="67" t="str">
        <f>IF(OR(F214="",VLOOKUP(F$1,Services!$A$1:$B$22,2,0)="Exclude"),"",IF($D214=1,IF(OR(price_limit="",price_limit="No Limit"),IF(F214="Yes",1,2),IF(SUMIFS(WhatIf!$G:$G,WhatIf!$A:$A,F$1,WhatIf!$B:$B,F214)&lt;=price_limit,IF(F214="Yes",1,2),"")),""))</f>
        <v/>
      </c>
      <c r="AV214" s="67" t="str">
        <f>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 ca="1">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17"/>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ht="24.9" x14ac:dyDescent="0.3">
      <c r="A215" s="19" t="s">
        <v>910</v>
      </c>
      <c r="C215" s="4" t="s">
        <v>269</v>
      </c>
      <c r="D215" s="3" t="str">
        <f t="shared" ca="1" si="18"/>
        <v/>
      </c>
      <c r="S215" s="6" t="s">
        <v>883</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6"/>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 ca="1">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17"/>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377</v>
      </c>
      <c r="C216" s="4" t="s">
        <v>269</v>
      </c>
      <c r="D216" s="3" t="str">
        <f t="shared" ca="1" si="18"/>
        <v/>
      </c>
      <c r="E216" s="5" t="s">
        <v>1</v>
      </c>
      <c r="S216" s="6" t="s">
        <v>772</v>
      </c>
      <c r="U216" s="5" t="s">
        <v>1</v>
      </c>
      <c r="V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6"/>
        <v/>
      </c>
      <c r="AT216" s="67" t="str">
        <f ca="1">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 ca="1">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 ca="1">IF(OR(U216="",VLOOKUP(U$1,Services!$A$1:$B$22,2,0)="Exclude"),"",IF($D216=1,IF(OR(price_limit="",price_limit="No Limit"),IF(U216="Yes",1,2),IF(SUMIFS(WhatIf!$G:$G,WhatIf!$A:$A,U$1,WhatIf!$B:$B,U216)&lt;=price_limit,IF(U216="Yes",1,2),"")),""))</f>
        <v/>
      </c>
      <c r="BK216" s="67" t="str">
        <f ca="1">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7"/>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46</v>
      </c>
      <c r="B217" s="4" t="s">
        <v>276</v>
      </c>
      <c r="C217" s="4" t="s">
        <v>269</v>
      </c>
      <c r="D217" s="3" t="str">
        <f t="shared" ca="1" si="18"/>
        <v/>
      </c>
      <c r="E217" s="5" t="s">
        <v>1</v>
      </c>
      <c r="F217" s="5" t="s">
        <v>1</v>
      </c>
      <c r="G217" s="5" t="s">
        <v>1</v>
      </c>
      <c r="H217" s="5" t="s">
        <v>1</v>
      </c>
      <c r="K217" s="5" t="s">
        <v>1</v>
      </c>
      <c r="L217" s="5" t="s">
        <v>1</v>
      </c>
      <c r="M217" s="5" t="s">
        <v>1</v>
      </c>
      <c r="N217" s="5" t="s">
        <v>1</v>
      </c>
      <c r="O217" s="5" t="s">
        <v>1</v>
      </c>
      <c r="Q217" s="6" t="s">
        <v>1</v>
      </c>
      <c r="R217" s="6" t="s">
        <v>1</v>
      </c>
      <c r="S217" s="6" t="s">
        <v>1</v>
      </c>
      <c r="V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6"/>
        <v/>
      </c>
      <c r="AT217" s="67" t="str">
        <f ca="1">IF(OR(E217="",VLOOKUP(E$1,Services!$A$1:$B$22,2,0)="Exclude"),"",IF($D217=1,IF(OR(price_limit="",price_limit="No Limit"),IF(E217="Yes",1,2),IF(SUMIFS(WhatIf!$G:$G,WhatIf!$A:$A,E$1,WhatIf!$B:$B,E217)&lt;=price_limit,IF(E217="Yes",1,2),"")),""))</f>
        <v/>
      </c>
      <c r="AU217" s="67" t="str">
        <f ca="1">IF(OR(F217="",VLOOKUP(F$1,Services!$A$1:$B$22,2,0)="Exclude"),"",IF($D217=1,IF(OR(price_limit="",price_limit="No Limit"),IF(F217="Yes",1,2),IF(SUMIFS(WhatIf!$G:$G,WhatIf!$A:$A,F$1,WhatIf!$B:$B,F217)&lt;=price_limit,IF(F217="Yes",1,2),"")),""))</f>
        <v/>
      </c>
      <c r="AV217" s="67" t="str">
        <f ca="1">IF(OR(G217="",VLOOKUP(G$1,Services!$A$1:$B$22,2,0)="Exclude"),"",IF($D217=1,IF(OR(price_limit="",price_limit="No Limit"),IF(G217="Yes",1,2),IF(SUMIFS(WhatIf!$G:$G,WhatIf!$A:$A,G$1,WhatIf!$B:$B,G217)&lt;=price_limit,IF(G217="Yes",1,2),"")),""))</f>
        <v/>
      </c>
      <c r="AW217" s="67" t="str">
        <f ca="1">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 ca="1">IF(OR(K217="",VLOOKUP(K$1,Services!$A$1:$B$22,2,0)="Exclude"),"",IF($D217=1,IF(OR(price_limit="",price_limit="No Limit"),IF(K217="Yes",1,2),IF(SUMIFS(WhatIf!$G:$G,WhatIf!$A:$A,K$1,WhatIf!$B:$B,K217)&lt;=price_limit,IF(K217="Yes",1,2),"")),""))</f>
        <v/>
      </c>
      <c r="BA217" s="67" t="str">
        <f ca="1">IF(OR(L217="",VLOOKUP(L$1,Services!$A$1:$B$22,2,0)="Exclude"),"",IF($D217=1,IF(OR(price_limit="",price_limit="No Limit"),IF(L217="Yes",1,2),IF(SUMIFS(WhatIf!$G:$G,WhatIf!$A:$A,L$1,WhatIf!$B:$B,L217)&lt;=price_limit,IF(L217="Yes",1,2),"")),""))</f>
        <v/>
      </c>
      <c r="BB217" s="67" t="str">
        <f ca="1">IF(OR(M217="",VLOOKUP(M$1,Services!$A$1:$B$22,2,0)="Exclude"),"",IF($D217=1,IF(OR(price_limit="",price_limit="No Limit"),IF(M217="Yes",1,2),IF(SUMIFS(WhatIf!$G:$G,WhatIf!$A:$A,M$1,WhatIf!$B:$B,M217)&lt;=price_limit,IF(M217="Yes",1,2),"")),""))</f>
        <v/>
      </c>
      <c r="BC217" s="67" t="str">
        <f ca="1">IF(OR(N217="",VLOOKUP(N$1,Services!$A$1:$B$22,2,0)="Exclude"),"",IF($D217=1,IF(OR(price_limit="",price_limit="No Limit"),IF(N217="Yes",1,2),IF(SUMIFS(WhatIf!$G:$G,WhatIf!$A:$A,N$1,WhatIf!$B:$B,N217)&lt;=price_limit,IF(N217="Yes",1,2),"")),""))</f>
        <v/>
      </c>
      <c r="BD217" s="67" t="str">
        <f ca="1">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 ca="1">IF(OR(Q217="",VLOOKUP(Q$1,Services!$A$1:$B$22,2,0)="Exclude"),"",IF($D217=1,IF(OR(price_limit="",price_limit="No Limit"),IF(Q217="Yes",1,2),IF(SUMIFS(WhatIf!$G:$G,WhatIf!$A:$A,Q$1,WhatIf!$B:$B,Q217)&lt;=price_limit,IF(Q217="Yes",1,2),"")),""))</f>
        <v/>
      </c>
      <c r="BG217" s="67" t="str">
        <f ca="1">IF(OR(R217="",VLOOKUP(R$1,Services!$A$1:$B$22,2,0)="Exclude"),"",IF($D217=1,IF(OR(price_limit="",price_limit="No Limit"),IF(R217="Yes",1,2),IF(SUMIFS(WhatIf!$G:$G,WhatIf!$A:$A,R$1,WhatIf!$B:$B,R217)&lt;=price_limit,IF(R217="Yes",1,2),"")),""))</f>
        <v/>
      </c>
      <c r="BH217" s="67" t="str">
        <f ca="1">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 ca="1">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17"/>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255</v>
      </c>
      <c r="B218" s="4" t="s">
        <v>227</v>
      </c>
      <c r="C218" s="4" t="s">
        <v>197</v>
      </c>
      <c r="D218" s="3" t="str">
        <f t="shared" ca="1" si="18"/>
        <v/>
      </c>
      <c r="I218" s="5" t="s">
        <v>271</v>
      </c>
      <c r="J218" s="5" t="s">
        <v>271</v>
      </c>
      <c r="K218" s="5" t="s">
        <v>271</v>
      </c>
      <c r="L218" s="5" t="s">
        <v>271</v>
      </c>
      <c r="M218" s="5" t="s">
        <v>271</v>
      </c>
      <c r="N218" s="5" t="s">
        <v>271</v>
      </c>
      <c r="O218" s="5" t="s">
        <v>271</v>
      </c>
      <c r="P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6"/>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 ca="1">IF(OR(I218="",VLOOKUP(I$1,Services!$A$1:$B$22,2,0)="Exclude"),"",IF($D218=1,IF(OR(price_limit="",price_limit="No Limit"),IF(I218="Yes",1,2),IF(SUMIFS(WhatIf!$G:$G,WhatIf!$A:$A,I$1,WhatIf!$B:$B,I218)&lt;=price_limit,IF(I218="Yes",1,2),"")),""))</f>
        <v/>
      </c>
      <c r="AY218" s="67" t="str">
        <f ca="1">IF(OR(J218="",VLOOKUP(J$1,Services!$A$1:$B$22,2,0)="Exclude"),"",IF($D218=1,IF(OR(price_limit="",price_limit="No Limit"),IF(J218="Yes",1,2),IF(SUMIFS(WhatIf!$G:$G,WhatIf!$A:$A,J$1,WhatIf!$B:$B,J218)&lt;=price_limit,IF(J218="Yes",1,2),"")),""))</f>
        <v/>
      </c>
      <c r="AZ218" s="67" t="str">
        <f ca="1">IF(OR(K218="",VLOOKUP(K$1,Services!$A$1:$B$22,2,0)="Exclude"),"",IF($D218=1,IF(OR(price_limit="",price_limit="No Limit"),IF(K218="Yes",1,2),IF(SUMIFS(WhatIf!$G:$G,WhatIf!$A:$A,K$1,WhatIf!$B:$B,K218)&lt;=price_limit,IF(K218="Yes",1,2),"")),""))</f>
        <v/>
      </c>
      <c r="BA218" s="67" t="str">
        <f ca="1">IF(OR(L218="",VLOOKUP(L$1,Services!$A$1:$B$22,2,0)="Exclude"),"",IF($D218=1,IF(OR(price_limit="",price_limit="No Limit"),IF(L218="Yes",1,2),IF(SUMIFS(WhatIf!$G:$G,WhatIf!$A:$A,L$1,WhatIf!$B:$B,L218)&lt;=price_limit,IF(L218="Yes",1,2),"")),""))</f>
        <v/>
      </c>
      <c r="BB218" s="67" t="str">
        <f ca="1">IF(OR(M218="",VLOOKUP(M$1,Services!$A$1:$B$22,2,0)="Exclude"),"",IF($D218=1,IF(OR(price_limit="",price_limit="No Limit"),IF(M218="Yes",1,2),IF(SUMIFS(WhatIf!$G:$G,WhatIf!$A:$A,M$1,WhatIf!$B:$B,M218)&lt;=price_limit,IF(M218="Yes",1,2),"")),""))</f>
        <v/>
      </c>
      <c r="BC218" s="67" t="str">
        <f ca="1">IF(OR(N218="",VLOOKUP(N$1,Services!$A$1:$B$22,2,0)="Exclude"),"",IF($D218=1,IF(OR(price_limit="",price_limit="No Limit"),IF(N218="Yes",1,2),IF(SUMIFS(WhatIf!$G:$G,WhatIf!$A:$A,N$1,WhatIf!$B:$B,N218)&lt;=price_limit,IF(N218="Yes",1,2),"")),""))</f>
        <v/>
      </c>
      <c r="BD218" s="67" t="str">
        <f ca="1">IF(OR(O218="",VLOOKUP(O$1,Services!$A$1:$B$22,2,0)="Exclude"),"",IF($D218=1,IF(OR(price_limit="",price_limit="No Limit"),IF(O218="Yes",1,2),IF(SUMIFS(WhatIf!$G:$G,WhatIf!$A:$A,O$1,WhatIf!$B:$B,O218)&lt;=price_limit,IF(O218="Yes",1,2),"")),""))</f>
        <v/>
      </c>
      <c r="BE218" s="67" t="str">
        <f ca="1">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17"/>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557</v>
      </c>
      <c r="C219" s="4" t="s">
        <v>269</v>
      </c>
      <c r="D219" s="3" t="str">
        <f t="shared" ca="1" si="18"/>
        <v/>
      </c>
      <c r="L219" s="5" t="s">
        <v>1</v>
      </c>
      <c r="M219" s="5" t="s">
        <v>1</v>
      </c>
      <c r="N219" s="5" t="s">
        <v>1</v>
      </c>
      <c r="O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6"/>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 ca="1">IF(OR(L219="",VLOOKUP(L$1,Services!$A$1:$B$22,2,0)="Exclude"),"",IF($D219=1,IF(OR(price_limit="",price_limit="No Limit"),IF(L219="Yes",1,2),IF(SUMIFS(WhatIf!$G:$G,WhatIf!$A:$A,L$1,WhatIf!$B:$B,L219)&lt;=price_limit,IF(L219="Yes",1,2),"")),""))</f>
        <v/>
      </c>
      <c r="BB219" s="67" t="str">
        <f ca="1">IF(OR(M219="",VLOOKUP(M$1,Services!$A$1:$B$22,2,0)="Exclude"),"",IF($D219=1,IF(OR(price_limit="",price_limit="No Limit"),IF(M219="Yes",1,2),IF(SUMIFS(WhatIf!$G:$G,WhatIf!$A:$A,M$1,WhatIf!$B:$B,M219)&lt;=price_limit,IF(M219="Yes",1,2),"")),""))</f>
        <v/>
      </c>
      <c r="BC219" s="67" t="str">
        <f ca="1">IF(OR(N219="",VLOOKUP(N$1,Services!$A$1:$B$22,2,0)="Exclude"),"",IF($D219=1,IF(OR(price_limit="",price_limit="No Limit"),IF(N219="Yes",1,2),IF(SUMIFS(WhatIf!$G:$G,WhatIf!$A:$A,N$1,WhatIf!$B:$B,N219)&lt;=price_limit,IF(N219="Yes",1,2),"")),""))</f>
        <v/>
      </c>
      <c r="BD219" s="67" t="str">
        <f ca="1">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17"/>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24.9" x14ac:dyDescent="0.3">
      <c r="A220" s="19" t="s">
        <v>935</v>
      </c>
      <c r="C220" s="4" t="s">
        <v>423</v>
      </c>
      <c r="D220" s="3" t="str">
        <f t="shared" ca="1" si="18"/>
        <v/>
      </c>
      <c r="F220" s="5" t="s">
        <v>935</v>
      </c>
      <c r="G220" s="5" t="s">
        <v>935</v>
      </c>
      <c r="H220" s="5" t="s">
        <v>935</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6"/>
        <v/>
      </c>
      <c r="AT220" s="67" t="str">
        <f>IF(OR(E220="",VLOOKUP(E$1,Services!$A$1:$B$22,2,0)="Exclude"),"",IF($D220=1,IF(OR(price_limit="",price_limit="No Limit"),IF(E220="Yes",1,2),IF(SUMIFS(WhatIf!$G:$G,WhatIf!$A:$A,E$1,WhatIf!$B:$B,E220)&lt;=price_limit,IF(E220="Yes",1,2),"")),""))</f>
        <v/>
      </c>
      <c r="AU220" s="67" t="str">
        <f ca="1">IF(OR(F220="",VLOOKUP(F$1,Services!$A$1:$B$22,2,0)="Exclude"),"",IF($D220=1,IF(OR(price_limit="",price_limit="No Limit"),IF(F220="Yes",1,2),IF(SUMIFS(WhatIf!$G:$G,WhatIf!$A:$A,F$1,WhatIf!$B:$B,F220)&lt;=price_limit,IF(F220="Yes",1,2),"")),""))</f>
        <v/>
      </c>
      <c r="AV220" s="67" t="str">
        <f ca="1">IF(OR(G220="",VLOOKUP(G$1,Services!$A$1:$B$22,2,0)="Exclude"),"",IF($D220=1,IF(OR(price_limit="",price_limit="No Limit"),IF(G220="Yes",1,2),IF(SUMIFS(WhatIf!$G:$G,WhatIf!$A:$A,G$1,WhatIf!$B:$B,G220)&lt;=price_limit,IF(G220="Yes",1,2),"")),""))</f>
        <v/>
      </c>
      <c r="AW220" s="67" t="str">
        <f ca="1">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17"/>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933</v>
      </c>
      <c r="C221" s="4" t="s">
        <v>423</v>
      </c>
      <c r="D221" s="3" t="str">
        <f t="shared" ca="1" si="18"/>
        <v/>
      </c>
      <c r="V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6"/>
        <v/>
      </c>
      <c r="AT221" s="67" t="str">
        <f>IF(OR(E221="",VLOOKUP(E$1,Services!$A$1:$B$22,2,0)="Exclude"),"",IF($D221=1,IF(OR(price_limit="",price_limit="No Limit"),IF(E221="Yes",1,2),IF(SUMIFS(WhatIf!$G:$G,WhatIf!$A:$A,E$1,WhatIf!$B:$B,E221)&lt;=price_limit,IF(E221="Yes",1,2),"")),""))</f>
        <v/>
      </c>
      <c r="AU221" s="67" t="str">
        <f>IF(OR(F221="",VLOOKUP(F$1,Services!$A$1:$B$22,2,0)="Exclude"),"",IF($D221=1,IF(OR(price_limit="",price_limit="No Limit"),IF(F221="Yes",1,2),IF(SUMIFS(WhatIf!$G:$G,WhatIf!$A:$A,F$1,WhatIf!$B:$B,F221)&lt;=price_limit,IF(F221="Yes",1,2),"")),""))</f>
        <v/>
      </c>
      <c r="AV221" s="67" t="str">
        <f>IF(OR(G221="",VLOOKUP(G$1,Services!$A$1:$B$22,2,0)="Exclude"),"",IF($D221=1,IF(OR(price_limit="",price_limit="No Limit"),IF(G221="Yes",1,2),IF(SUMIFS(WhatIf!$G:$G,WhatIf!$A:$A,G$1,WhatIf!$B:$B,G221)&lt;=price_limit,IF(G221="Yes",1,2),"")),""))</f>
        <v/>
      </c>
      <c r="AW221" s="67" t="str">
        <f>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 ca="1">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17"/>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315</v>
      </c>
      <c r="B222" s="4" t="s">
        <v>686</v>
      </c>
      <c r="C222" s="4" t="s">
        <v>205</v>
      </c>
      <c r="D222" s="3" t="str">
        <f t="shared" ca="1" si="18"/>
        <v/>
      </c>
      <c r="E222" s="5" t="s">
        <v>1</v>
      </c>
      <c r="F222" s="5" t="s">
        <v>478</v>
      </c>
      <c r="G222" s="5" t="s">
        <v>478</v>
      </c>
      <c r="H222" s="5" t="s">
        <v>921</v>
      </c>
      <c r="S222" s="5" t="s">
        <v>772</v>
      </c>
      <c r="T222" s="5" t="s">
        <v>234</v>
      </c>
      <c r="V222" s="5" t="s">
        <v>550</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6"/>
        <v/>
      </c>
      <c r="AT222" s="67" t="str">
        <f ca="1">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 ca="1">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 ca="1">IF(OR(S222="",VLOOKUP(S$1,Services!$A$1:$B$22,2,0)="Exclude"),"",IF($D222=1,IF(OR(price_limit="",price_limit="No Limit"),IF(S222="Yes",1,2),IF(SUMIFS(WhatIf!$G:$G,WhatIf!$A:$A,S$1,WhatIf!$B:$B,S222)&lt;=price_limit,IF(S222="Yes",1,2),"")),""))</f>
        <v/>
      </c>
      <c r="BI222" s="67" t="str">
        <f ca="1">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 ca="1">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17"/>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47</v>
      </c>
      <c r="B223" s="4" t="s">
        <v>264</v>
      </c>
      <c r="C223" s="4" t="s">
        <v>189</v>
      </c>
      <c r="D223" s="3" t="str">
        <f t="shared" ca="1" si="18"/>
        <v/>
      </c>
      <c r="E223" s="5" t="s">
        <v>1</v>
      </c>
      <c r="F223" s="5" t="s">
        <v>1</v>
      </c>
      <c r="G223" s="5" t="s">
        <v>1</v>
      </c>
      <c r="H223" s="5" t="s">
        <v>1</v>
      </c>
      <c r="K223" s="5" t="s">
        <v>1</v>
      </c>
      <c r="L223" s="5" t="s">
        <v>1</v>
      </c>
      <c r="M223" s="5" t="s">
        <v>1</v>
      </c>
      <c r="N223" s="5" t="s">
        <v>1</v>
      </c>
      <c r="O223" s="5" t="s">
        <v>1</v>
      </c>
      <c r="P223" s="5" t="s">
        <v>1</v>
      </c>
      <c r="Q223" s="6"/>
      <c r="R223" s="6" t="s">
        <v>1</v>
      </c>
      <c r="S223" s="6" t="s">
        <v>1</v>
      </c>
      <c r="V223" s="5" t="s">
        <v>1</v>
      </c>
      <c r="X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6"/>
        <v/>
      </c>
      <c r="AT223" s="67" t="str">
        <f ca="1">IF(OR(E223="",VLOOKUP(E$1,Services!$A$1:$B$22,2,0)="Exclude"),"",IF($D223=1,IF(OR(price_limit="",price_limit="No Limit"),IF(E223="Yes",1,2),IF(SUMIFS(WhatIf!$G:$G,WhatIf!$A:$A,E$1,WhatIf!$B:$B,E223)&lt;=price_limit,IF(E223="Yes",1,2),"")),""))</f>
        <v/>
      </c>
      <c r="AU223" s="67" t="str">
        <f ca="1">IF(OR(F223="",VLOOKUP(F$1,Services!$A$1:$B$22,2,0)="Exclude"),"",IF($D223=1,IF(OR(price_limit="",price_limit="No Limit"),IF(F223="Yes",1,2),IF(SUMIFS(WhatIf!$G:$G,WhatIf!$A:$A,F$1,WhatIf!$B:$B,F223)&lt;=price_limit,IF(F223="Yes",1,2),"")),""))</f>
        <v/>
      </c>
      <c r="AV223" s="67" t="str">
        <f ca="1">IF(OR(G223="",VLOOKUP(G$1,Services!$A$1:$B$22,2,0)="Exclude"),"",IF($D223=1,IF(OR(price_limit="",price_limit="No Limit"),IF(G223="Yes",1,2),IF(SUMIFS(WhatIf!$G:$G,WhatIf!$A:$A,G$1,WhatIf!$B:$B,G223)&lt;=price_limit,IF(G223="Yes",1,2),"")),""))</f>
        <v/>
      </c>
      <c r="AW223" s="67" t="str">
        <f ca="1">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 ca="1">IF(OR(K223="",VLOOKUP(K$1,Services!$A$1:$B$22,2,0)="Exclude"),"",IF($D223=1,IF(OR(price_limit="",price_limit="No Limit"),IF(K223="Yes",1,2),IF(SUMIFS(WhatIf!$G:$G,WhatIf!$A:$A,K$1,WhatIf!$B:$B,K223)&lt;=price_limit,IF(K223="Yes",1,2),"")),""))</f>
        <v/>
      </c>
      <c r="BA223" s="67" t="str">
        <f ca="1">IF(OR(L223="",VLOOKUP(L$1,Services!$A$1:$B$22,2,0)="Exclude"),"",IF($D223=1,IF(OR(price_limit="",price_limit="No Limit"),IF(L223="Yes",1,2),IF(SUMIFS(WhatIf!$G:$G,WhatIf!$A:$A,L$1,WhatIf!$B:$B,L223)&lt;=price_limit,IF(L223="Yes",1,2),"")),""))</f>
        <v/>
      </c>
      <c r="BB223" s="67" t="str">
        <f ca="1">IF(OR(M223="",VLOOKUP(M$1,Services!$A$1:$B$22,2,0)="Exclude"),"",IF($D223=1,IF(OR(price_limit="",price_limit="No Limit"),IF(M223="Yes",1,2),IF(SUMIFS(WhatIf!$G:$G,WhatIf!$A:$A,M$1,WhatIf!$B:$B,M223)&lt;=price_limit,IF(M223="Yes",1,2),"")),""))</f>
        <v/>
      </c>
      <c r="BC223" s="67" t="str">
        <f ca="1">IF(OR(N223="",VLOOKUP(N$1,Services!$A$1:$B$22,2,0)="Exclude"),"",IF($D223=1,IF(OR(price_limit="",price_limit="No Limit"),IF(N223="Yes",1,2),IF(SUMIFS(WhatIf!$G:$G,WhatIf!$A:$A,N$1,WhatIf!$B:$B,N223)&lt;=price_limit,IF(N223="Yes",1,2),"")),""))</f>
        <v/>
      </c>
      <c r="BD223" s="67" t="str">
        <f ca="1">IF(OR(O223="",VLOOKUP(O$1,Services!$A$1:$B$22,2,0)="Exclude"),"",IF($D223=1,IF(OR(price_limit="",price_limit="No Limit"),IF(O223="Yes",1,2),IF(SUMIFS(WhatIf!$G:$G,WhatIf!$A:$A,O$1,WhatIf!$B:$B,O223)&lt;=price_limit,IF(O223="Yes",1,2),"")),""))</f>
        <v/>
      </c>
      <c r="BE223" s="67" t="str">
        <f ca="1">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 ca="1">IF(OR(R223="",VLOOKUP(R$1,Services!$A$1:$B$22,2,0)="Exclude"),"",IF($D223=1,IF(OR(price_limit="",price_limit="No Limit"),IF(R223="Yes",1,2),IF(SUMIFS(WhatIf!$G:$G,WhatIf!$A:$A,R$1,WhatIf!$B:$B,R223)&lt;=price_limit,IF(R223="Yes",1,2),"")),""))</f>
        <v/>
      </c>
      <c r="BH223" s="67" t="str">
        <f ca="1">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 ca="1">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 ca="1">IF(OR(X223="",VLOOKUP(X$1,Services!$A$1:$B$22,2,0)="Exclude"),"",IF($D223=1,IF(OR(price_limit="",price_limit="No Limit"),IF(X223="Yes",1,2),IF(SUMIFS(WhatIf!$G:$G,WhatIf!$A:$A,X$1,WhatIf!$B:$B,X223)&lt;=price_limit,IF(X223="Yes",1,2),"")),""))</f>
        <v/>
      </c>
      <c r="BN223" s="3">
        <f t="shared" si="17"/>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48</v>
      </c>
      <c r="B224" s="4" t="s">
        <v>316</v>
      </c>
      <c r="C224" s="4" t="s">
        <v>425</v>
      </c>
      <c r="D224" s="3" t="str">
        <f t="shared" ca="1" si="18"/>
        <v/>
      </c>
      <c r="E224" s="5" t="s">
        <v>1</v>
      </c>
      <c r="F224" s="5" t="s">
        <v>479</v>
      </c>
      <c r="G224" s="5" t="s">
        <v>479</v>
      </c>
      <c r="H224" s="5" t="s">
        <v>923</v>
      </c>
      <c r="I224" s="6"/>
      <c r="J224" s="6"/>
      <c r="M224" s="5" t="s">
        <v>1</v>
      </c>
      <c r="N224" s="5" t="s">
        <v>1</v>
      </c>
      <c r="O224" s="5" t="s">
        <v>1</v>
      </c>
      <c r="Q224" s="6"/>
      <c r="R224" s="6" t="s">
        <v>269</v>
      </c>
      <c r="S224" s="6" t="s">
        <v>1</v>
      </c>
      <c r="V224" s="5" t="s">
        <v>1</v>
      </c>
      <c r="X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6"/>
        <v/>
      </c>
      <c r="AT224" s="67" t="str">
        <f ca="1">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 ca="1">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 ca="1">IF(OR(M224="",VLOOKUP(M$1,Services!$A$1:$B$22,2,0)="Exclude"),"",IF($D224=1,IF(OR(price_limit="",price_limit="No Limit"),IF(M224="Yes",1,2),IF(SUMIFS(WhatIf!$G:$G,WhatIf!$A:$A,M$1,WhatIf!$B:$B,M224)&lt;=price_limit,IF(M224="Yes",1,2),"")),""))</f>
        <v/>
      </c>
      <c r="BC224" s="67" t="str">
        <f ca="1">IF(OR(N224="",VLOOKUP(N$1,Services!$A$1:$B$22,2,0)="Exclude"),"",IF($D224=1,IF(OR(price_limit="",price_limit="No Limit"),IF(N224="Yes",1,2),IF(SUMIFS(WhatIf!$G:$G,WhatIf!$A:$A,N$1,WhatIf!$B:$B,N224)&lt;=price_limit,IF(N224="Yes",1,2),"")),""))</f>
        <v/>
      </c>
      <c r="BD224" s="67" t="str">
        <f ca="1">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 ca="1">IF(OR(R224="",VLOOKUP(R$1,Services!$A$1:$B$22,2,0)="Exclude"),"",IF($D224=1,IF(OR(price_limit="",price_limit="No Limit"),IF(R224="Yes",1,2),IF(SUMIFS(WhatIf!$G:$G,WhatIf!$A:$A,R$1,WhatIf!$B:$B,R224)&lt;=price_limit,IF(R224="Yes",1,2),"")),""))</f>
        <v/>
      </c>
      <c r="BH224" s="67" t="str">
        <f ca="1">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 ca="1">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 ca="1">IF(OR(X224="",VLOOKUP(X$1,Services!$A$1:$B$22,2,0)="Exclude"),"",IF($D224=1,IF(OR(price_limit="",price_limit="No Limit"),IF(X224="Yes",1,2),IF(SUMIFS(WhatIf!$G:$G,WhatIf!$A:$A,X$1,WhatIf!$B:$B,X224)&lt;=price_limit,IF(X224="Yes",1,2),"")),""))</f>
        <v/>
      </c>
      <c r="BN224" s="3">
        <f t="shared" si="17"/>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831</v>
      </c>
      <c r="B225" s="4" t="s">
        <v>227</v>
      </c>
      <c r="C225" s="4" t="s">
        <v>269</v>
      </c>
      <c r="D225" s="3" t="str">
        <f t="shared" ca="1" si="18"/>
        <v/>
      </c>
      <c r="U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6"/>
        <v/>
      </c>
      <c r="AT225" s="67" t="str">
        <f>IF(OR(E225="",VLOOKUP(E$1,Services!$A$1:$B$22,2,0)="Exclude"),"",IF($D225=1,IF(OR(price_limit="",price_limit="No Limit"),IF(E225="Yes",1,2),IF(SUMIFS(WhatIf!$G:$G,WhatIf!$A:$A,E$1,WhatIf!$B:$B,E225)&lt;=price_limit,IF(E225="Yes",1,2),"")),""))</f>
        <v/>
      </c>
      <c r="AU225" s="67" t="str">
        <f>IF(OR(F225="",VLOOKUP(F$1,Services!$A$1:$B$22,2,0)="Exclude"),"",IF($D225=1,IF(OR(price_limit="",price_limit="No Limit"),IF(F225="Yes",1,2),IF(SUMIFS(WhatIf!$G:$G,WhatIf!$A:$A,F$1,WhatIf!$B:$B,F225)&lt;=price_limit,IF(F225="Yes",1,2),"")),""))</f>
        <v/>
      </c>
      <c r="AV225" s="67" t="str">
        <f>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 ca="1">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17"/>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37.299999999999997" x14ac:dyDescent="0.3">
      <c r="A226" s="19" t="s">
        <v>826</v>
      </c>
      <c r="C226" s="4" t="s">
        <v>269</v>
      </c>
      <c r="D226" s="3" t="str">
        <f t="shared" ca="1" si="18"/>
        <v/>
      </c>
      <c r="F226" s="5" t="s">
        <v>826</v>
      </c>
      <c r="G226" s="5" t="s">
        <v>826</v>
      </c>
      <c r="H226" s="5" t="s">
        <v>826</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6"/>
        <v/>
      </c>
      <c r="AT226" s="67" t="str">
        <f>IF(OR(E226="",VLOOKUP(E$1,Services!$A$1:$B$22,2,0)="Exclude"),"",IF($D226=1,IF(OR(price_limit="",price_limit="No Limit"),IF(E226="Yes",1,2),IF(SUMIFS(WhatIf!$G:$G,WhatIf!$A:$A,E$1,WhatIf!$B:$B,E226)&lt;=price_limit,IF(E226="Yes",1,2),"")),""))</f>
        <v/>
      </c>
      <c r="AU226" s="67" t="str">
        <f ca="1">IF(OR(F226="",VLOOKUP(F$1,Services!$A$1:$B$22,2,0)="Exclude"),"",IF($D226=1,IF(OR(price_limit="",price_limit="No Limit"),IF(F226="Yes",1,2),IF(SUMIFS(WhatIf!$G:$G,WhatIf!$A:$A,F$1,WhatIf!$B:$B,F226)&lt;=price_limit,IF(F226="Yes",1,2),"")),""))</f>
        <v/>
      </c>
      <c r="AV226" s="67" t="str">
        <f ca="1">IF(OR(G226="",VLOOKUP(G$1,Services!$A$1:$B$22,2,0)="Exclude"),"",IF($D226=1,IF(OR(price_limit="",price_limit="No Limit"),IF(G226="Yes",1,2),IF(SUMIFS(WhatIf!$G:$G,WhatIf!$A:$A,G$1,WhatIf!$B:$B,G226)&lt;=price_limit,IF(G226="Yes",1,2),"")),""))</f>
        <v/>
      </c>
      <c r="AW226" s="67" t="str">
        <f ca="1">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17"/>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115</v>
      </c>
      <c r="B227" s="4" t="s">
        <v>227</v>
      </c>
      <c r="C227" s="4" t="s">
        <v>205</v>
      </c>
      <c r="D227" s="3" t="str">
        <f t="shared" ca="1" si="18"/>
        <v/>
      </c>
      <c r="F227" s="5" t="s">
        <v>1</v>
      </c>
      <c r="G227" s="5" t="s">
        <v>1</v>
      </c>
      <c r="H227" s="5" t="s">
        <v>1</v>
      </c>
      <c r="Q227" s="5" t="s">
        <v>1</v>
      </c>
      <c r="S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6"/>
        <v/>
      </c>
      <c r="AT227" s="67" t="str">
        <f>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 ca="1">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 ca="1">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 ca="1">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17"/>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116</v>
      </c>
      <c r="B228" s="4" t="s">
        <v>227</v>
      </c>
      <c r="C228" s="4" t="s">
        <v>189</v>
      </c>
      <c r="D228" s="3" t="str">
        <f t="shared" ca="1" si="18"/>
        <v/>
      </c>
      <c r="E228" s="5" t="s">
        <v>1</v>
      </c>
      <c r="F228" s="5" t="s">
        <v>476</v>
      </c>
      <c r="G228" s="5" t="s">
        <v>476</v>
      </c>
      <c r="H228" s="5" t="s">
        <v>922</v>
      </c>
      <c r="I228" s="6"/>
      <c r="J228" s="6"/>
      <c r="M228" s="5" t="s">
        <v>1</v>
      </c>
      <c r="N228" s="5" t="s">
        <v>1</v>
      </c>
      <c r="O228" s="5" t="s">
        <v>1</v>
      </c>
      <c r="S228" s="6" t="s">
        <v>772</v>
      </c>
      <c r="X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6"/>
        <v/>
      </c>
      <c r="AT228" s="67" t="str">
        <f ca="1">IF(OR(E228="",VLOOKUP(E$1,Services!$A$1:$B$22,2,0)="Exclude"),"",IF($D228=1,IF(OR(price_limit="",price_limit="No Limit"),IF(E228="Yes",1,2),IF(SUMIFS(WhatIf!$G:$G,WhatIf!$A:$A,E$1,WhatIf!$B:$B,E228)&lt;=price_limit,IF(E228="Yes",1,2),"")),""))</f>
        <v/>
      </c>
      <c r="AU228" s="67" t="str">
        <f ca="1">IF(OR(F228="",VLOOKUP(F$1,Services!$A$1:$B$22,2,0)="Exclude"),"",IF($D228=1,IF(OR(price_limit="",price_limit="No Limit"),IF(F228="Yes",1,2),IF(SUMIFS(WhatIf!$G:$G,WhatIf!$A:$A,F$1,WhatIf!$B:$B,F228)&lt;=price_limit,IF(F228="Yes",1,2),"")),""))</f>
        <v/>
      </c>
      <c r="AV228" s="67" t="str">
        <f ca="1">IF(OR(G228="",VLOOKUP(G$1,Services!$A$1:$B$22,2,0)="Exclude"),"",IF($D228=1,IF(OR(price_limit="",price_limit="No Limit"),IF(G228="Yes",1,2),IF(SUMIFS(WhatIf!$G:$G,WhatIf!$A:$A,G$1,WhatIf!$B:$B,G228)&lt;=price_limit,IF(G228="Yes",1,2),"")),""))</f>
        <v/>
      </c>
      <c r="AW228" s="67" t="str">
        <f ca="1">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 ca="1">IF(OR(M228="",VLOOKUP(M$1,Services!$A$1:$B$22,2,0)="Exclude"),"",IF($D228=1,IF(OR(price_limit="",price_limit="No Limit"),IF(M228="Yes",1,2),IF(SUMIFS(WhatIf!$G:$G,WhatIf!$A:$A,M$1,WhatIf!$B:$B,M228)&lt;=price_limit,IF(M228="Yes",1,2),"")),""))</f>
        <v/>
      </c>
      <c r="BC228" s="67" t="str">
        <f ca="1">IF(OR(N228="",VLOOKUP(N$1,Services!$A$1:$B$22,2,0)="Exclude"),"",IF($D228=1,IF(OR(price_limit="",price_limit="No Limit"),IF(N228="Yes",1,2),IF(SUMIFS(WhatIf!$G:$G,WhatIf!$A:$A,N$1,WhatIf!$B:$B,N228)&lt;=price_limit,IF(N228="Yes",1,2),"")),""))</f>
        <v/>
      </c>
      <c r="BD228" s="67" t="str">
        <f ca="1">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 ca="1">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 ca="1">IF(OR(X228="",VLOOKUP(X$1,Services!$A$1:$B$22,2,0)="Exclude"),"",IF($D228=1,IF(OR(price_limit="",price_limit="No Limit"),IF(X228="Yes",1,2),IF(SUMIFS(WhatIf!$G:$G,WhatIf!$A:$A,X$1,WhatIf!$B:$B,X228)&lt;=price_limit,IF(X228="Yes",1,2),"")),""))</f>
        <v/>
      </c>
      <c r="BN228" s="3">
        <f t="shared" si="17"/>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117</v>
      </c>
      <c r="B229" s="4" t="s">
        <v>906</v>
      </c>
      <c r="C229" s="4" t="s">
        <v>428</v>
      </c>
      <c r="D229" s="3">
        <f t="shared" ca="1" si="18"/>
        <v>1</v>
      </c>
      <c r="F229" s="5" t="s">
        <v>475</v>
      </c>
      <c r="H229" s="5" t="s">
        <v>918</v>
      </c>
      <c r="J229" s="5" t="s">
        <v>1</v>
      </c>
      <c r="M229" s="5" t="s">
        <v>1</v>
      </c>
      <c r="N229" s="5" t="s">
        <v>1</v>
      </c>
      <c r="O229" s="5" t="s">
        <v>1</v>
      </c>
      <c r="V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6"/>
        <v/>
      </c>
      <c r="AT229" s="67" t="str">
        <f>IF(OR(E229="",VLOOKUP(E$1,Services!$A$1:$B$22,2,0)="Exclude"),"",IF($D229=1,IF(OR(price_limit="",price_limit="No Limit"),IF(E229="Yes",1,2),IF(SUMIFS(WhatIf!$G:$G,WhatIf!$A:$A,E$1,WhatIf!$B:$B,E229)&lt;=price_limit,IF(E229="Yes",1,2),"")),""))</f>
        <v/>
      </c>
      <c r="AU229" s="67">
        <f ca="1">IF(OR(F229="",VLOOKUP(F$1,Services!$A$1:$B$22,2,0)="Exclude"),"",IF($D229=1,IF(OR(price_limit="",price_limit="No Limit"),IF(F229="Yes",1,2),IF(SUMIFS(WhatIf!$G:$G,WhatIf!$A:$A,F$1,WhatIf!$B:$B,F229)&lt;=price_limit,IF(F229="Yes",1,2),"")),""))</f>
        <v>2</v>
      </c>
      <c r="AV229" s="67" t="str">
        <f>IF(OR(G229="",VLOOKUP(G$1,Services!$A$1:$B$22,2,0)="Exclude"),"",IF($D229=1,IF(OR(price_limit="",price_limit="No Limit"),IF(G229="Yes",1,2),IF(SUMIFS(WhatIf!$G:$G,WhatIf!$A:$A,G$1,WhatIf!$B:$B,G229)&lt;=price_limit,IF(G229="Yes",1,2),"")),""))</f>
        <v/>
      </c>
      <c r="AW229" s="67">
        <f ca="1">IF(OR(H229="",VLOOKUP(H$1,Services!$A$1:$B$22,2,0)="Exclude"),"",IF($D229=1,IF(OR(price_limit="",price_limit="No Limit"),IF(H229="Yes",1,2),IF(SUMIFS(WhatIf!$G:$G,WhatIf!$A:$A,H$1,WhatIf!$B:$B,H229)&lt;=price_limit,IF(H229="Yes",1,2),"")),""))</f>
        <v>2</v>
      </c>
      <c r="AX229" s="67" t="str">
        <f>IF(OR(I229="",VLOOKUP(I$1,Services!$A$1:$B$22,2,0)="Exclude"),"",IF($D229=1,IF(OR(price_limit="",price_limit="No Limit"),IF(I229="Yes",1,2),IF(SUMIFS(WhatIf!$G:$G,WhatIf!$A:$A,I$1,WhatIf!$B:$B,I229)&lt;=price_limit,IF(I229="Yes",1,2),"")),""))</f>
        <v/>
      </c>
      <c r="AY229" s="67">
        <f ca="1">IF(OR(J229="",VLOOKUP(J$1,Services!$A$1:$B$22,2,0)="Exclude"),"",IF($D229=1,IF(OR(price_limit="",price_limit="No Limit"),IF(J229="Yes",1,2),IF(SUMIFS(WhatIf!$G:$G,WhatIf!$A:$A,J$1,WhatIf!$B:$B,J229)&lt;=price_limit,IF(J229="Yes",1,2),"")),""))</f>
        <v>1</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f ca="1">IF(OR(M229="",VLOOKUP(M$1,Services!$A$1:$B$22,2,0)="Exclude"),"",IF($D229=1,IF(OR(price_limit="",price_limit="No Limit"),IF(M229="Yes",1,2),IF(SUMIFS(WhatIf!$G:$G,WhatIf!$A:$A,M$1,WhatIf!$B:$B,M229)&lt;=price_limit,IF(M229="Yes",1,2),"")),""))</f>
        <v>1</v>
      </c>
      <c r="BC229" s="67">
        <f ca="1">IF(OR(N229="",VLOOKUP(N$1,Services!$A$1:$B$22,2,0)="Exclude"),"",IF($D229=1,IF(OR(price_limit="",price_limit="No Limit"),IF(N229="Yes",1,2),IF(SUMIFS(WhatIf!$G:$G,WhatIf!$A:$A,N$1,WhatIf!$B:$B,N229)&lt;=price_limit,IF(N229="Yes",1,2),"")),""))</f>
        <v>1</v>
      </c>
      <c r="BD229" s="67">
        <f ca="1">IF(OR(O229="",VLOOKUP(O$1,Services!$A$1:$B$22,2,0)="Exclude"),"",IF($D229=1,IF(OR(price_limit="",price_limit="No Limit"),IF(O229="Yes",1,2),IF(SUMIFS(WhatIf!$G:$G,WhatIf!$A:$A,O$1,WhatIf!$B:$B,O229)&lt;=price_limit,IF(O229="Yes",1,2),"")),""))</f>
        <v>1</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f ca="1">IF(OR(V229="",VLOOKUP(V$1,Services!$A$1:$B$22,2,0)="Exclude"),"",IF($D229=1,IF(OR(price_limit="",price_limit="No Limit"),IF(V229="Yes",1,2),IF(SUMIFS(WhatIf!$G:$G,WhatIf!$A:$A,V$1,WhatIf!$B:$B,V229)&lt;=price_limit,IF(V229="Yes",1,2),"")),""))</f>
        <v>1</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7"/>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2</v>
      </c>
    </row>
    <row r="230" spans="1:70" x14ac:dyDescent="0.3">
      <c r="A230" s="19" t="s">
        <v>286</v>
      </c>
      <c r="B230" s="4" t="s">
        <v>151</v>
      </c>
      <c r="C230" s="4" t="s">
        <v>198</v>
      </c>
      <c r="D230" s="3" t="str">
        <f t="shared" ca="1" si="18"/>
        <v/>
      </c>
      <c r="Q230" s="5" t="s">
        <v>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6"/>
        <v/>
      </c>
      <c r="AT230" s="67" t="str">
        <f>IF(OR(E230="",VLOOKUP(E$1,Services!$A$1:$B$22,2,0)="Exclude"),"",IF($D230=1,IF(OR(price_limit="",price_limit="No Limit"),IF(E230="Yes",1,2),IF(SUMIFS(WhatIf!$G:$G,WhatIf!$A:$A,E$1,WhatIf!$B:$B,E230)&lt;=price_limit,IF(E230="Yes",1,2),"")),""))</f>
        <v/>
      </c>
      <c r="AU230" s="67" t="str">
        <f>IF(OR(F230="",VLOOKUP(F$1,Services!$A$1:$B$22,2,0)="Exclude"),"",IF($D230=1,IF(OR(price_limit="",price_limit="No Limit"),IF(F230="Yes",1,2),IF(SUMIFS(WhatIf!$G:$G,WhatIf!$A:$A,F$1,WhatIf!$B:$B,F230)&lt;=price_limit,IF(F230="Yes",1,2),"")),""))</f>
        <v/>
      </c>
      <c r="AV230" s="67" t="str">
        <f>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 ca="1">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17"/>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705</v>
      </c>
      <c r="C231" s="4" t="s">
        <v>425</v>
      </c>
      <c r="D231" s="3" t="str">
        <f t="shared" ca="1" si="18"/>
        <v/>
      </c>
      <c r="F231" s="5" t="s">
        <v>705</v>
      </c>
      <c r="G231" s="5" t="s">
        <v>705</v>
      </c>
      <c r="H231" s="5" t="s">
        <v>705</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6"/>
        <v/>
      </c>
      <c r="AT231" s="67" t="str">
        <f>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17"/>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954</v>
      </c>
      <c r="C232" s="4" t="s">
        <v>198</v>
      </c>
      <c r="D232" s="3" t="str">
        <f t="shared" ca="1" si="18"/>
        <v/>
      </c>
      <c r="O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6"/>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 ca="1">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7"/>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851</v>
      </c>
      <c r="C233" s="4" t="s">
        <v>430</v>
      </c>
      <c r="D233" s="3" t="str">
        <f t="shared" ca="1" si="18"/>
        <v/>
      </c>
      <c r="S233" s="5" t="s">
        <v>949</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6"/>
        <v/>
      </c>
      <c r="AT233" s="67" t="str">
        <f>IF(OR(E233="",VLOOKUP(E$1,Services!$A$1:$B$22,2,0)="Exclude"),"",IF($D233=1,IF(OR(price_limit="",price_limit="No Limit"),IF(E233="Yes",1,2),IF(SUMIFS(WhatIf!$G:$G,WhatIf!$A:$A,E$1,WhatIf!$B:$B,E233)&lt;=price_limit,IF(E233="Yes",1,2),"")),""))</f>
        <v/>
      </c>
      <c r="AU233" s="67" t="str">
        <f>IF(OR(F233="",VLOOKUP(F$1,Services!$A$1:$B$22,2,0)="Exclude"),"",IF($D233=1,IF(OR(price_limit="",price_limit="No Limit"),IF(F233="Yes",1,2),IF(SUMIFS(WhatIf!$G:$G,WhatIf!$A:$A,F$1,WhatIf!$B:$B,F233)&lt;=price_limit,IF(F233="Yes",1,2),"")),""))</f>
        <v/>
      </c>
      <c r="AV233" s="67" t="str">
        <f>IF(OR(G233="",VLOOKUP(G$1,Services!$A$1:$B$22,2,0)="Exclude"),"",IF($D233=1,IF(OR(price_limit="",price_limit="No Limit"),IF(G233="Yes",1,2),IF(SUMIFS(WhatIf!$G:$G,WhatIf!$A:$A,G$1,WhatIf!$B:$B,G233)&lt;=price_limit,IF(G233="Yes",1,2),"")),""))</f>
        <v/>
      </c>
      <c r="AW233" s="67" t="str">
        <f>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 ca="1">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7"/>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836</v>
      </c>
      <c r="B234" s="4" t="s">
        <v>867</v>
      </c>
      <c r="C234" s="4" t="s">
        <v>198</v>
      </c>
      <c r="D234" s="3" t="str">
        <f t="shared" ca="1" si="18"/>
        <v/>
      </c>
      <c r="S234" s="5" t="s">
        <v>883</v>
      </c>
      <c r="V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6"/>
        <v/>
      </c>
      <c r="AT234" s="67" t="str">
        <f>IF(OR(E234="",VLOOKUP(E$1,Services!$A$1:$B$22,2,0)="Exclude"),"",IF($D234=1,IF(OR(price_limit="",price_limit="No Limit"),IF(E234="Yes",1,2),IF(SUMIFS(WhatIf!$G:$G,WhatIf!$A:$A,E$1,WhatIf!$B:$B,E234)&lt;=price_limit,IF(E234="Yes",1,2),"")),""))</f>
        <v/>
      </c>
      <c r="AU234" s="67" t="str">
        <f>IF(OR(F234="",VLOOKUP(F$1,Services!$A$1:$B$22,2,0)="Exclude"),"",IF($D234=1,IF(OR(price_limit="",price_limit="No Limit"),IF(F234="Yes",1,2),IF(SUMIFS(WhatIf!$G:$G,WhatIf!$A:$A,F$1,WhatIf!$B:$B,F234)&lt;=price_limit,IF(F234="Yes",1,2),"")),""))</f>
        <v/>
      </c>
      <c r="AV234" s="67" t="str">
        <f>IF(OR(G234="",VLOOKUP(G$1,Services!$A$1:$B$22,2,0)="Exclude"),"",IF($D234=1,IF(OR(price_limit="",price_limit="No Limit"),IF(G234="Yes",1,2),IF(SUMIFS(WhatIf!$G:$G,WhatIf!$A:$A,G$1,WhatIf!$B:$B,G234)&lt;=price_limit,IF(G234="Yes",1,2),"")),""))</f>
        <v/>
      </c>
      <c r="AW234" s="67" t="str">
        <f>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 ca="1">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 ca="1">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7"/>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x14ac:dyDescent="0.3">
      <c r="A235" s="19" t="s">
        <v>256</v>
      </c>
      <c r="B235" s="4" t="s">
        <v>227</v>
      </c>
      <c r="C235" s="4" t="s">
        <v>197</v>
      </c>
      <c r="D235" s="3" t="str">
        <f t="shared" ca="1" si="18"/>
        <v/>
      </c>
      <c r="I235" s="5" t="s">
        <v>271</v>
      </c>
      <c r="J235" s="5" t="s">
        <v>271</v>
      </c>
      <c r="K235" s="5" t="s">
        <v>271</v>
      </c>
      <c r="L235" s="5" t="s">
        <v>271</v>
      </c>
      <c r="M235" s="5" t="s">
        <v>271</v>
      </c>
      <c r="N235" s="5" t="s">
        <v>271</v>
      </c>
      <c r="O235" s="5" t="s">
        <v>271</v>
      </c>
      <c r="P235" s="5" t="s">
        <v>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6"/>
        <v/>
      </c>
      <c r="AT235" s="67" t="str">
        <f>IF(OR(E235="",VLOOKUP(E$1,Services!$A$1:$B$22,2,0)="Exclude"),"",IF($D235=1,IF(OR(price_limit="",price_limit="No Limit"),IF(E235="Yes",1,2),IF(SUMIFS(WhatIf!$G:$G,WhatIf!$A:$A,E$1,WhatIf!$B:$B,E235)&lt;=price_limit,IF(E235="Yes",1,2),"")),""))</f>
        <v/>
      </c>
      <c r="AU235" s="67" t="str">
        <f>IF(OR(F235="",VLOOKUP(F$1,Services!$A$1:$B$22,2,0)="Exclude"),"",IF($D235=1,IF(OR(price_limit="",price_limit="No Limit"),IF(F235="Yes",1,2),IF(SUMIFS(WhatIf!$G:$G,WhatIf!$A:$A,F$1,WhatIf!$B:$B,F235)&lt;=price_limit,IF(F235="Yes",1,2),"")),""))</f>
        <v/>
      </c>
      <c r="AV235" s="67" t="str">
        <f>IF(OR(G235="",VLOOKUP(G$1,Services!$A$1:$B$22,2,0)="Exclude"),"",IF($D235=1,IF(OR(price_limit="",price_limit="No Limit"),IF(G235="Yes",1,2),IF(SUMIFS(WhatIf!$G:$G,WhatIf!$A:$A,G$1,WhatIf!$B:$B,G235)&lt;=price_limit,IF(G235="Yes",1,2),"")),""))</f>
        <v/>
      </c>
      <c r="AW235" s="67" t="str">
        <f>IF(OR(H235="",VLOOKUP(H$1,Services!$A$1:$B$22,2,0)="Exclude"),"",IF($D235=1,IF(OR(price_limit="",price_limit="No Limit"),IF(H235="Yes",1,2),IF(SUMIFS(WhatIf!$G:$G,WhatIf!$A:$A,H$1,WhatIf!$B:$B,H235)&lt;=price_limit,IF(H235="Yes",1,2),"")),""))</f>
        <v/>
      </c>
      <c r="AX235" s="67" t="str">
        <f ca="1">IF(OR(I235="",VLOOKUP(I$1,Services!$A$1:$B$22,2,0)="Exclude"),"",IF($D235=1,IF(OR(price_limit="",price_limit="No Limit"),IF(I235="Yes",1,2),IF(SUMIFS(WhatIf!$G:$G,WhatIf!$A:$A,I$1,WhatIf!$B:$B,I235)&lt;=price_limit,IF(I235="Yes",1,2),"")),""))</f>
        <v/>
      </c>
      <c r="AY235" s="67" t="str">
        <f ca="1">IF(OR(J235="",VLOOKUP(J$1,Services!$A$1:$B$22,2,0)="Exclude"),"",IF($D235=1,IF(OR(price_limit="",price_limit="No Limit"),IF(J235="Yes",1,2),IF(SUMIFS(WhatIf!$G:$G,WhatIf!$A:$A,J$1,WhatIf!$B:$B,J235)&lt;=price_limit,IF(J235="Yes",1,2),"")),""))</f>
        <v/>
      </c>
      <c r="AZ235" s="67" t="str">
        <f ca="1">IF(OR(K235="",VLOOKUP(K$1,Services!$A$1:$B$22,2,0)="Exclude"),"",IF($D235=1,IF(OR(price_limit="",price_limit="No Limit"),IF(K235="Yes",1,2),IF(SUMIFS(WhatIf!$G:$G,WhatIf!$A:$A,K$1,WhatIf!$B:$B,K235)&lt;=price_limit,IF(K235="Yes",1,2),"")),""))</f>
        <v/>
      </c>
      <c r="BA235" s="67" t="str">
        <f ca="1">IF(OR(L235="",VLOOKUP(L$1,Services!$A$1:$B$22,2,0)="Exclude"),"",IF($D235=1,IF(OR(price_limit="",price_limit="No Limit"),IF(L235="Yes",1,2),IF(SUMIFS(WhatIf!$G:$G,WhatIf!$A:$A,L$1,WhatIf!$B:$B,L235)&lt;=price_limit,IF(L235="Yes",1,2),"")),""))</f>
        <v/>
      </c>
      <c r="BB235" s="67" t="str">
        <f ca="1">IF(OR(M235="",VLOOKUP(M$1,Services!$A$1:$B$22,2,0)="Exclude"),"",IF($D235=1,IF(OR(price_limit="",price_limit="No Limit"),IF(M235="Yes",1,2),IF(SUMIFS(WhatIf!$G:$G,WhatIf!$A:$A,M$1,WhatIf!$B:$B,M235)&lt;=price_limit,IF(M235="Yes",1,2),"")),""))</f>
        <v/>
      </c>
      <c r="BC235" s="67" t="str">
        <f ca="1">IF(OR(N235="",VLOOKUP(N$1,Services!$A$1:$B$22,2,0)="Exclude"),"",IF($D235=1,IF(OR(price_limit="",price_limit="No Limit"),IF(N235="Yes",1,2),IF(SUMIFS(WhatIf!$G:$G,WhatIf!$A:$A,N$1,WhatIf!$B:$B,N235)&lt;=price_limit,IF(N235="Yes",1,2),"")),""))</f>
        <v/>
      </c>
      <c r="BD235" s="67" t="str">
        <f ca="1">IF(OR(O235="",VLOOKUP(O$1,Services!$A$1:$B$22,2,0)="Exclude"),"",IF($D235=1,IF(OR(price_limit="",price_limit="No Limit"),IF(O235="Yes",1,2),IF(SUMIFS(WhatIf!$G:$G,WhatIf!$A:$A,O$1,WhatIf!$B:$B,O235)&lt;=price_limit,IF(O235="Yes",1,2),"")),""))</f>
        <v/>
      </c>
      <c r="BE235" s="67" t="str">
        <f ca="1">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17"/>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763</v>
      </c>
      <c r="C236" s="4" t="s">
        <v>197</v>
      </c>
      <c r="D236" s="3" t="str">
        <f t="shared" ca="1" si="18"/>
        <v/>
      </c>
      <c r="F236" s="5" t="s">
        <v>770</v>
      </c>
      <c r="G236" s="5" t="s">
        <v>770</v>
      </c>
      <c r="H236" s="5" t="s">
        <v>770</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6"/>
        <v/>
      </c>
      <c r="AT236" s="67" t="str">
        <f>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 ca="1">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17"/>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738</v>
      </c>
      <c r="C237" s="4" t="s">
        <v>197</v>
      </c>
      <c r="D237" s="3" t="str">
        <f t="shared" ca="1" si="18"/>
        <v/>
      </c>
      <c r="F237" s="5" t="s">
        <v>770</v>
      </c>
      <c r="G237" s="5" t="s">
        <v>770</v>
      </c>
      <c r="H237" s="5" t="s">
        <v>770</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6"/>
        <v/>
      </c>
      <c r="AT237" s="67" t="str">
        <f>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 ca="1">IF(OR(G237="",VLOOKUP(G$1,Services!$A$1:$B$22,2,0)="Exclude"),"",IF($D237=1,IF(OR(price_limit="",price_limit="No Limit"),IF(G237="Yes",1,2),IF(SUMIFS(WhatIf!$G:$G,WhatIf!$A:$A,G$1,WhatIf!$B:$B,G237)&lt;=price_limit,IF(G237="Yes",1,2),"")),""))</f>
        <v/>
      </c>
      <c r="AW237" s="67" t="str">
        <f ca="1">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17"/>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24.9" x14ac:dyDescent="0.3">
      <c r="A238" s="19" t="s">
        <v>764</v>
      </c>
      <c r="C238" s="4" t="s">
        <v>197</v>
      </c>
      <c r="D238" s="3" t="str">
        <f t="shared" ca="1" si="18"/>
        <v/>
      </c>
      <c r="F238" s="5" t="s">
        <v>769</v>
      </c>
      <c r="G238" s="5" t="s">
        <v>769</v>
      </c>
      <c r="H238" s="5" t="s">
        <v>769</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6"/>
        <v/>
      </c>
      <c r="AT238" s="67" t="str">
        <f>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 ca="1">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17"/>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704</v>
      </c>
      <c r="C239" s="4" t="s">
        <v>198</v>
      </c>
      <c r="D239" s="3" t="str">
        <f t="shared" ca="1" si="18"/>
        <v/>
      </c>
      <c r="Q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6"/>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 ca="1">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7"/>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24.9" x14ac:dyDescent="0.3">
      <c r="A240" s="19" t="s">
        <v>49</v>
      </c>
      <c r="B240" s="4" t="s">
        <v>631</v>
      </c>
      <c r="C240" s="4" t="s">
        <v>198</v>
      </c>
      <c r="D240" s="3" t="str">
        <f t="shared" ca="1" si="18"/>
        <v/>
      </c>
      <c r="F240" s="5" t="s">
        <v>475</v>
      </c>
      <c r="G240" s="5" t="s">
        <v>475</v>
      </c>
      <c r="H240" s="5" t="s">
        <v>918</v>
      </c>
      <c r="L240" s="5" t="s">
        <v>1</v>
      </c>
      <c r="M240" s="5" t="s">
        <v>1</v>
      </c>
      <c r="N240" s="5" t="s">
        <v>1</v>
      </c>
      <c r="O240" s="5" t="s">
        <v>1</v>
      </c>
      <c r="Q240" s="6" t="s">
        <v>1</v>
      </c>
      <c r="R240" s="6"/>
      <c r="S240" s="6" t="s">
        <v>772</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6"/>
        <v/>
      </c>
      <c r="AT240" s="67" t="str">
        <f>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 ca="1">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 ca="1">IF(OR(L240="",VLOOKUP(L$1,Services!$A$1:$B$22,2,0)="Exclude"),"",IF($D240=1,IF(OR(price_limit="",price_limit="No Limit"),IF(L240="Yes",1,2),IF(SUMIFS(WhatIf!$G:$G,WhatIf!$A:$A,L$1,WhatIf!$B:$B,L240)&lt;=price_limit,IF(L240="Yes",1,2),"")),""))</f>
        <v/>
      </c>
      <c r="BB240" s="67" t="str">
        <f ca="1">IF(OR(M240="",VLOOKUP(M$1,Services!$A$1:$B$22,2,0)="Exclude"),"",IF($D240=1,IF(OR(price_limit="",price_limit="No Limit"),IF(M240="Yes",1,2),IF(SUMIFS(WhatIf!$G:$G,WhatIf!$A:$A,M$1,WhatIf!$B:$B,M240)&lt;=price_limit,IF(M240="Yes",1,2),"")),""))</f>
        <v/>
      </c>
      <c r="BC240" s="67" t="str">
        <f ca="1">IF(OR(N240="",VLOOKUP(N$1,Services!$A$1:$B$22,2,0)="Exclude"),"",IF($D240=1,IF(OR(price_limit="",price_limit="No Limit"),IF(N240="Yes",1,2),IF(SUMIFS(WhatIf!$G:$G,WhatIf!$A:$A,N$1,WhatIf!$B:$B,N240)&lt;=price_limit,IF(N240="Yes",1,2),"")),""))</f>
        <v/>
      </c>
      <c r="BD240" s="67" t="str">
        <f ca="1">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 ca="1">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 ca="1">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17"/>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62.15" x14ac:dyDescent="0.3">
      <c r="A241" s="19" t="s">
        <v>118</v>
      </c>
      <c r="B241" s="4" t="s">
        <v>944</v>
      </c>
      <c r="C241" s="4" t="s">
        <v>198</v>
      </c>
      <c r="D241" s="3" t="str">
        <f t="shared" ca="1" si="18"/>
        <v/>
      </c>
      <c r="F241" s="5" t="s">
        <v>475</v>
      </c>
      <c r="G241" s="5" t="s">
        <v>475</v>
      </c>
      <c r="H241" s="5" t="s">
        <v>918</v>
      </c>
      <c r="S241" s="5" t="s">
        <v>880</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6"/>
        <v/>
      </c>
      <c r="AT241" s="67" t="str">
        <f>IF(OR(E241="",VLOOKUP(E$1,Services!$A$1:$B$22,2,0)="Exclude"),"",IF($D241=1,IF(OR(price_limit="",price_limit="No Limit"),IF(E241="Yes",1,2),IF(SUMIFS(WhatIf!$G:$G,WhatIf!$A:$A,E$1,WhatIf!$B:$B,E241)&lt;=price_limit,IF(E241="Yes",1,2),"")),""))</f>
        <v/>
      </c>
      <c r="AU241" s="67" t="str">
        <f ca="1">IF(OR(F241="",VLOOKUP(F$1,Services!$A$1:$B$22,2,0)="Exclude"),"",IF($D241=1,IF(OR(price_limit="",price_limit="No Limit"),IF(F241="Yes",1,2),IF(SUMIFS(WhatIf!$G:$G,WhatIf!$A:$A,F$1,WhatIf!$B:$B,F241)&lt;=price_limit,IF(F241="Yes",1,2),"")),""))</f>
        <v/>
      </c>
      <c r="AV241" s="67" t="str">
        <f ca="1">IF(OR(G241="",VLOOKUP(G$1,Services!$A$1:$B$22,2,0)="Exclude"),"",IF($D241=1,IF(OR(price_limit="",price_limit="No Limit"),IF(G241="Yes",1,2),IF(SUMIFS(WhatIf!$G:$G,WhatIf!$A:$A,G$1,WhatIf!$B:$B,G241)&lt;=price_limit,IF(G241="Yes",1,2),"")),""))</f>
        <v/>
      </c>
      <c r="AW241" s="67" t="str">
        <f ca="1">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 ca="1">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17"/>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49.75" x14ac:dyDescent="0.3">
      <c r="A242" s="19" t="s">
        <v>706</v>
      </c>
      <c r="C242" s="4" t="s">
        <v>269</v>
      </c>
      <c r="D242" s="3" t="str">
        <f t="shared" ca="1" si="18"/>
        <v/>
      </c>
      <c r="F242" s="5" t="s">
        <v>706</v>
      </c>
      <c r="G242" s="5" t="s">
        <v>706</v>
      </c>
      <c r="H242" s="5" t="s">
        <v>706</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6"/>
        <v/>
      </c>
      <c r="AT242" s="67" t="str">
        <f>IF(OR(E242="",VLOOKUP(E$1,Services!$A$1:$B$22,2,0)="Exclude"),"",IF($D242=1,IF(OR(price_limit="",price_limit="No Limit"),IF(E242="Yes",1,2),IF(SUMIFS(WhatIf!$G:$G,WhatIf!$A:$A,E$1,WhatIf!$B:$B,E242)&lt;=price_limit,IF(E242="Yes",1,2),"")),""))</f>
        <v/>
      </c>
      <c r="AU242" s="67" t="str">
        <f ca="1">IF(OR(F242="",VLOOKUP(F$1,Services!$A$1:$B$22,2,0)="Exclude"),"",IF($D242=1,IF(OR(price_limit="",price_limit="No Limit"),IF(F242="Yes",1,2),IF(SUMIFS(WhatIf!$G:$G,WhatIf!$A:$A,F$1,WhatIf!$B:$B,F242)&lt;=price_limit,IF(F242="Yes",1,2),"")),""))</f>
        <v/>
      </c>
      <c r="AV242" s="67" t="str">
        <f ca="1">IF(OR(G242="",VLOOKUP(G$1,Services!$A$1:$B$22,2,0)="Exclude"),"",IF($D242=1,IF(OR(price_limit="",price_limit="No Limit"),IF(G242="Yes",1,2),IF(SUMIFS(WhatIf!$G:$G,WhatIf!$A:$A,G$1,WhatIf!$B:$B,G242)&lt;=price_limit,IF(G242="Yes",1,2),"")),""))</f>
        <v/>
      </c>
      <c r="AW242" s="67" t="str">
        <f ca="1">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17"/>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37.299999999999997" x14ac:dyDescent="0.3">
      <c r="A243" s="19" t="s">
        <v>148</v>
      </c>
      <c r="B243" s="4" t="s">
        <v>833</v>
      </c>
      <c r="C243" s="4" t="s">
        <v>198</v>
      </c>
      <c r="D243" s="3" t="str">
        <f t="shared" ca="1" si="18"/>
        <v/>
      </c>
      <c r="E243" s="5" t="s">
        <v>1</v>
      </c>
      <c r="F243" s="5" t="s">
        <v>1</v>
      </c>
      <c r="H243" s="5" t="s">
        <v>1</v>
      </c>
      <c r="K243" s="5" t="s">
        <v>1</v>
      </c>
      <c r="L243" s="5" t="s">
        <v>1</v>
      </c>
      <c r="M243" s="5" t="s">
        <v>1</v>
      </c>
      <c r="N243" s="5" t="s">
        <v>1</v>
      </c>
      <c r="O243" s="5" t="s">
        <v>1</v>
      </c>
      <c r="P243" s="5" t="s">
        <v>1</v>
      </c>
      <c r="Q243" s="5" t="s">
        <v>1</v>
      </c>
      <c r="R243" s="5" t="s">
        <v>1</v>
      </c>
      <c r="S243" s="5" t="s">
        <v>1</v>
      </c>
      <c r="V243" s="5" t="s">
        <v>1</v>
      </c>
      <c r="X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6"/>
        <v/>
      </c>
      <c r="AT243" s="67" t="str">
        <f ca="1">IF(OR(E243="",VLOOKUP(E$1,Services!$A$1:$B$22,2,0)="Exclude"),"",IF($D243=1,IF(OR(price_limit="",price_limit="No Limit"),IF(E243="Yes",1,2),IF(SUMIFS(WhatIf!$G:$G,WhatIf!$A:$A,E$1,WhatIf!$B:$B,E243)&lt;=price_limit,IF(E243="Yes",1,2),"")),""))</f>
        <v/>
      </c>
      <c r="AU243" s="67" t="str">
        <f ca="1">IF(OR(F243="",VLOOKUP(F$1,Services!$A$1:$B$22,2,0)="Exclude"),"",IF($D243=1,IF(OR(price_limit="",price_limit="No Limit"),IF(F243="Yes",1,2),IF(SUMIFS(WhatIf!$G:$G,WhatIf!$A:$A,F$1,WhatIf!$B:$B,F243)&lt;=price_limit,IF(F243="Yes",1,2),"")),""))</f>
        <v/>
      </c>
      <c r="AV243" s="67" t="str">
        <f>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 ca="1">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 ca="1">IF(OR(O243="",VLOOKUP(O$1,Services!$A$1:$B$22,2,0)="Exclude"),"",IF($D243=1,IF(OR(price_limit="",price_limit="No Limit"),IF(O243="Yes",1,2),IF(SUMIFS(WhatIf!$G:$G,WhatIf!$A:$A,O$1,WhatIf!$B:$B,O243)&lt;=price_limit,IF(O243="Yes",1,2),"")),""))</f>
        <v/>
      </c>
      <c r="BE243" s="67" t="str">
        <f ca="1">IF(OR(P243="",VLOOKUP(P$1,Services!$A$1:$B$22,2,0)="Exclude"),"",IF($D243=1,IF(OR(price_limit="",price_limit="No Limit"),IF(P243="Yes",1,2),IF(SUMIFS(WhatIf!$G:$G,WhatIf!$A:$A,P$1,WhatIf!$B:$B,P243)&lt;=price_limit,IF(P243="Yes",1,2),"")),""))</f>
        <v/>
      </c>
      <c r="BF243" s="67" t="str">
        <f ca="1">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 ca="1">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 ca="1">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 ca="1">IF(OR(X243="",VLOOKUP(X$1,Services!$A$1:$B$22,2,0)="Exclude"),"",IF($D243=1,IF(OR(price_limit="",price_limit="No Limit"),IF(X243="Yes",1,2),IF(SUMIFS(WhatIf!$G:$G,WhatIf!$A:$A,X$1,WhatIf!$B:$B,X243)&lt;=price_limit,IF(X243="Yes",1,2),"")),""))</f>
        <v/>
      </c>
      <c r="BN243" s="3">
        <f t="shared" si="17"/>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465</v>
      </c>
      <c r="B244" s="4" t="s">
        <v>227</v>
      </c>
      <c r="C244" s="4" t="s">
        <v>198</v>
      </c>
      <c r="D244" s="3" t="str">
        <f t="shared" ca="1" si="18"/>
        <v/>
      </c>
      <c r="J244" s="5" t="s">
        <v>1</v>
      </c>
      <c r="L244" s="5" t="s">
        <v>1</v>
      </c>
      <c r="M244" s="5" t="s">
        <v>1</v>
      </c>
      <c r="N244" s="5" t="s">
        <v>1</v>
      </c>
      <c r="O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6"/>
        <v/>
      </c>
      <c r="AT244" s="67" t="str">
        <f>IF(OR(E244="",VLOOKUP(E$1,Services!$A$1:$B$22,2,0)="Exclude"),"",IF($D244=1,IF(OR(price_limit="",price_limit="No Limit"),IF(E244="Yes",1,2),IF(SUMIFS(WhatIf!$G:$G,WhatIf!$A:$A,E$1,WhatIf!$B:$B,E244)&lt;=price_limit,IF(E244="Yes",1,2),"")),""))</f>
        <v/>
      </c>
      <c r="AU244" s="67" t="str">
        <f>IF(OR(F244="",VLOOKUP(F$1,Services!$A$1:$B$22,2,0)="Exclude"),"",IF($D244=1,IF(OR(price_limit="",price_limit="No Limit"),IF(F244="Yes",1,2),IF(SUMIFS(WhatIf!$G:$G,WhatIf!$A:$A,F$1,WhatIf!$B:$B,F244)&lt;=price_limit,IF(F244="Yes",1,2),"")),""))</f>
        <v/>
      </c>
      <c r="AV244" s="67" t="str">
        <f>IF(OR(G244="",VLOOKUP(G$1,Services!$A$1:$B$22,2,0)="Exclude"),"",IF($D244=1,IF(OR(price_limit="",price_limit="No Limit"),IF(G244="Yes",1,2),IF(SUMIFS(WhatIf!$G:$G,WhatIf!$A:$A,G$1,WhatIf!$B:$B,G244)&lt;=price_limit,IF(G244="Yes",1,2),"")),""))</f>
        <v/>
      </c>
      <c r="AW244" s="67" t="str">
        <f>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 ca="1">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 ca="1">IF(OR(L244="",VLOOKUP(L$1,Services!$A$1:$B$22,2,0)="Exclude"),"",IF($D244=1,IF(OR(price_limit="",price_limit="No Limit"),IF(L244="Yes",1,2),IF(SUMIFS(WhatIf!$G:$G,WhatIf!$A:$A,L$1,WhatIf!$B:$B,L244)&lt;=price_limit,IF(L244="Yes",1,2),"")),""))</f>
        <v/>
      </c>
      <c r="BB244" s="67" t="str">
        <f ca="1">IF(OR(M244="",VLOOKUP(M$1,Services!$A$1:$B$22,2,0)="Exclude"),"",IF($D244=1,IF(OR(price_limit="",price_limit="No Limit"),IF(M244="Yes",1,2),IF(SUMIFS(WhatIf!$G:$G,WhatIf!$A:$A,M$1,WhatIf!$B:$B,M244)&lt;=price_limit,IF(M244="Yes",1,2),"")),""))</f>
        <v/>
      </c>
      <c r="BC244" s="67" t="str">
        <f ca="1">IF(OR(N244="",VLOOKUP(N$1,Services!$A$1:$B$22,2,0)="Exclude"),"",IF($D244=1,IF(OR(price_limit="",price_limit="No Limit"),IF(N244="Yes",1,2),IF(SUMIFS(WhatIf!$G:$G,WhatIf!$A:$A,N$1,WhatIf!$B:$B,N244)&lt;=price_limit,IF(N244="Yes",1,2),"")),""))</f>
        <v/>
      </c>
      <c r="BD244" s="67" t="str">
        <f ca="1">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IF(OR(X244="",VLOOKUP(X$1,Services!$A$1:$B$22,2,0)="Exclude"),"",IF($D244=1,IF(OR(price_limit="",price_limit="No Limit"),IF(X244="Yes",1,2),IF(SUMIFS(WhatIf!$G:$G,WhatIf!$A:$A,X$1,WhatIf!$B:$B,X244)&lt;=price_limit,IF(X244="Yes",1,2),"")),""))</f>
        <v/>
      </c>
      <c r="BN244" s="3">
        <f t="shared" si="17"/>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12.45" customHeight="1" x14ac:dyDescent="0.3">
      <c r="A245" s="19" t="s">
        <v>466</v>
      </c>
      <c r="B245" s="4" t="s">
        <v>227</v>
      </c>
      <c r="C245" s="4" t="s">
        <v>198</v>
      </c>
      <c r="D245" s="3" t="str">
        <f t="shared" ref="D245:D276" ca="1" si="19">IF(BR245=0,"",IF(BR245&lt;=VALUE(MID(marker_pick,1,1)),1,""))</f>
        <v/>
      </c>
      <c r="J245" s="5" t="s">
        <v>1</v>
      </c>
      <c r="L245" s="5" t="s">
        <v>1</v>
      </c>
      <c r="M245" s="5" t="s">
        <v>1</v>
      </c>
      <c r="N245" s="5" t="s">
        <v>1</v>
      </c>
      <c r="O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6"/>
        <v/>
      </c>
      <c r="AT245" s="67" t="str">
        <f>IF(OR(E245="",VLOOKUP(E$1,Services!$A$1:$B$22,2,0)="Exclude"),"",IF($D245=1,IF(OR(price_limit="",price_limit="No Limit"),IF(E245="Yes",1,2),IF(SUMIFS(WhatIf!$G:$G,WhatIf!$A:$A,E$1,WhatIf!$B:$B,E245)&lt;=price_limit,IF(E245="Yes",1,2),"")),""))</f>
        <v/>
      </c>
      <c r="AU245" s="67" t="str">
        <f>IF(OR(F245="",VLOOKUP(F$1,Services!$A$1:$B$22,2,0)="Exclude"),"",IF($D245=1,IF(OR(price_limit="",price_limit="No Limit"),IF(F245="Yes",1,2),IF(SUMIFS(WhatIf!$G:$G,WhatIf!$A:$A,F$1,WhatIf!$B:$B,F245)&lt;=price_limit,IF(F245="Yes",1,2),"")),""))</f>
        <v/>
      </c>
      <c r="AV245" s="67" t="str">
        <f>IF(OR(G245="",VLOOKUP(G$1,Services!$A$1:$B$22,2,0)="Exclude"),"",IF($D245=1,IF(OR(price_limit="",price_limit="No Limit"),IF(G245="Yes",1,2),IF(SUMIFS(WhatIf!$G:$G,WhatIf!$A:$A,G$1,WhatIf!$B:$B,G245)&lt;=price_limit,IF(G245="Yes",1,2),"")),""))</f>
        <v/>
      </c>
      <c r="AW245" s="67" t="str">
        <f>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 ca="1">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 ca="1">IF(OR(L245="",VLOOKUP(L$1,Services!$A$1:$B$22,2,0)="Exclude"),"",IF($D245=1,IF(OR(price_limit="",price_limit="No Limit"),IF(L245="Yes",1,2),IF(SUMIFS(WhatIf!$G:$G,WhatIf!$A:$A,L$1,WhatIf!$B:$B,L245)&lt;=price_limit,IF(L245="Yes",1,2),"")),""))</f>
        <v/>
      </c>
      <c r="BB245" s="67" t="str">
        <f ca="1">IF(OR(M245="",VLOOKUP(M$1,Services!$A$1:$B$22,2,0)="Exclude"),"",IF($D245=1,IF(OR(price_limit="",price_limit="No Limit"),IF(M245="Yes",1,2),IF(SUMIFS(WhatIf!$G:$G,WhatIf!$A:$A,M$1,WhatIf!$B:$B,M245)&lt;=price_limit,IF(M245="Yes",1,2),"")),""))</f>
        <v/>
      </c>
      <c r="BC245" s="67" t="str">
        <f ca="1">IF(OR(N245="",VLOOKUP(N$1,Services!$A$1:$B$22,2,0)="Exclude"),"",IF($D245=1,IF(OR(price_limit="",price_limit="No Limit"),IF(N245="Yes",1,2),IF(SUMIFS(WhatIf!$G:$G,WhatIf!$A:$A,N$1,WhatIf!$B:$B,N245)&lt;=price_limit,IF(N245="Yes",1,2),"")),""))</f>
        <v/>
      </c>
      <c r="BD245" s="67" t="str">
        <f ca="1">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IF(OR(X245="",VLOOKUP(X$1,Services!$A$1:$B$22,2,0)="Exclude"),"",IF($D245=1,IF(OR(price_limit="",price_limit="No Limit"),IF(X245="Yes",1,2),IF(SUMIFS(WhatIf!$G:$G,WhatIf!$A:$A,X$1,WhatIf!$B:$B,X245)&lt;=price_limit,IF(X245="Yes",1,2),"")),""))</f>
        <v/>
      </c>
      <c r="BN245" s="3">
        <f t="shared" si="17"/>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50</v>
      </c>
      <c r="B246" s="4" t="s">
        <v>227</v>
      </c>
      <c r="C246" s="4" t="s">
        <v>205</v>
      </c>
      <c r="D246" s="3" t="str">
        <f t="shared" ca="1" si="19"/>
        <v/>
      </c>
      <c r="G246" s="5" t="s">
        <v>1</v>
      </c>
      <c r="H246" s="5" t="s">
        <v>1</v>
      </c>
      <c r="I246" s="5" t="s">
        <v>1</v>
      </c>
      <c r="J246" s="5" t="s">
        <v>1</v>
      </c>
      <c r="K246" s="5" t="s">
        <v>1</v>
      </c>
      <c r="L246" s="5" t="s">
        <v>1</v>
      </c>
      <c r="M246" s="5" t="s">
        <v>1</v>
      </c>
      <c r="N246" s="5" t="s">
        <v>1</v>
      </c>
      <c r="O246" s="5" t="s">
        <v>1</v>
      </c>
      <c r="P246" s="5" t="s">
        <v>1</v>
      </c>
      <c r="Q246" s="6" t="s">
        <v>1</v>
      </c>
      <c r="R246" s="6" t="s">
        <v>1</v>
      </c>
      <c r="S246" s="6"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6"/>
        <v/>
      </c>
      <c r="AT246" s="67" t="str">
        <f>IF(OR(E246="",VLOOKUP(E$1,Services!$A$1:$B$22,2,0)="Exclude"),"",IF($D246=1,IF(OR(price_limit="",price_limit="No Limit"),IF(E246="Yes",1,2),IF(SUMIFS(WhatIf!$G:$G,WhatIf!$A:$A,E$1,WhatIf!$B:$B,E246)&lt;=price_limit,IF(E246="Yes",1,2),"")),""))</f>
        <v/>
      </c>
      <c r="AU246" s="67" t="str">
        <f>IF(OR(F246="",VLOOKUP(F$1,Services!$A$1:$B$22,2,0)="Exclude"),"",IF($D246=1,IF(OR(price_limit="",price_limit="No Limit"),IF(F246="Yes",1,2),IF(SUMIFS(WhatIf!$G:$G,WhatIf!$A:$A,F$1,WhatIf!$B:$B,F246)&lt;=price_limit,IF(F246="Yes",1,2),"")),""))</f>
        <v/>
      </c>
      <c r="AV246" s="67" t="str">
        <f ca="1">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 ca="1">IF(OR(I246="",VLOOKUP(I$1,Services!$A$1:$B$22,2,0)="Exclude"),"",IF($D246=1,IF(OR(price_limit="",price_limit="No Limit"),IF(I246="Yes",1,2),IF(SUMIFS(WhatIf!$G:$G,WhatIf!$A:$A,I$1,WhatIf!$B:$B,I246)&lt;=price_limit,IF(I246="Yes",1,2),"")),""))</f>
        <v/>
      </c>
      <c r="AY246" s="67" t="str">
        <f ca="1">IF(OR(J246="",VLOOKUP(J$1,Services!$A$1:$B$22,2,0)="Exclude"),"",IF($D246=1,IF(OR(price_limit="",price_limit="No Limit"),IF(J246="Yes",1,2),IF(SUMIFS(WhatIf!$G:$G,WhatIf!$A:$A,J$1,WhatIf!$B:$B,J246)&lt;=price_limit,IF(J246="Yes",1,2),"")),""))</f>
        <v/>
      </c>
      <c r="AZ246" s="67" t="str">
        <f ca="1">IF(OR(K246="",VLOOKUP(K$1,Services!$A$1:$B$22,2,0)="Exclude"),"",IF($D246=1,IF(OR(price_limit="",price_limit="No Limit"),IF(K246="Yes",1,2),IF(SUMIFS(WhatIf!$G:$G,WhatIf!$A:$A,K$1,WhatIf!$B:$B,K246)&lt;=price_limit,IF(K246="Yes",1,2),"")),""))</f>
        <v/>
      </c>
      <c r="BA246" s="67" t="str">
        <f ca="1">IF(OR(L246="",VLOOKUP(L$1,Services!$A$1:$B$22,2,0)="Exclude"),"",IF($D246=1,IF(OR(price_limit="",price_limit="No Limit"),IF(L246="Yes",1,2),IF(SUMIFS(WhatIf!$G:$G,WhatIf!$A:$A,L$1,WhatIf!$B:$B,L246)&lt;=price_limit,IF(L246="Yes",1,2),"")),""))</f>
        <v/>
      </c>
      <c r="BB246" s="67" t="str">
        <f ca="1">IF(OR(M246="",VLOOKUP(M$1,Services!$A$1:$B$22,2,0)="Exclude"),"",IF($D246=1,IF(OR(price_limit="",price_limit="No Limit"),IF(M246="Yes",1,2),IF(SUMIFS(WhatIf!$G:$G,WhatIf!$A:$A,M$1,WhatIf!$B:$B,M246)&lt;=price_limit,IF(M246="Yes",1,2),"")),""))</f>
        <v/>
      </c>
      <c r="BC246" s="67" t="str">
        <f ca="1">IF(OR(N246="",VLOOKUP(N$1,Services!$A$1:$B$22,2,0)="Exclude"),"",IF($D246=1,IF(OR(price_limit="",price_limit="No Limit"),IF(N246="Yes",1,2),IF(SUMIFS(WhatIf!$G:$G,WhatIf!$A:$A,N$1,WhatIf!$B:$B,N246)&lt;=price_limit,IF(N246="Yes",1,2),"")),""))</f>
        <v/>
      </c>
      <c r="BD246" s="67" t="str">
        <f ca="1">IF(OR(O246="",VLOOKUP(O$1,Services!$A$1:$B$22,2,0)="Exclude"),"",IF($D246=1,IF(OR(price_limit="",price_limit="No Limit"),IF(O246="Yes",1,2),IF(SUMIFS(WhatIf!$G:$G,WhatIf!$A:$A,O$1,WhatIf!$B:$B,O246)&lt;=price_limit,IF(O246="Yes",1,2),"")),""))</f>
        <v/>
      </c>
      <c r="BE246" s="67" t="str">
        <f ca="1">IF(OR(P246="",VLOOKUP(P$1,Services!$A$1:$B$22,2,0)="Exclude"),"",IF($D246=1,IF(OR(price_limit="",price_limit="No Limit"),IF(P246="Yes",1,2),IF(SUMIFS(WhatIf!$G:$G,WhatIf!$A:$A,P$1,WhatIf!$B:$B,P246)&lt;=price_limit,IF(P246="Yes",1,2),"")),""))</f>
        <v/>
      </c>
      <c r="BF246" s="67" t="str">
        <f ca="1">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 ca="1">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IF(OR(X246="",VLOOKUP(X$1,Services!$A$1:$B$22,2,0)="Exclude"),"",IF($D246=1,IF(OR(price_limit="",price_limit="No Limit"),IF(X246="Yes",1,2),IF(SUMIFS(WhatIf!$G:$G,WhatIf!$A:$A,X$1,WhatIf!$B:$B,X246)&lt;=price_limit,IF(X246="Yes",1,2),"")),""))</f>
        <v/>
      </c>
      <c r="BN246" s="3">
        <f t="shared" si="17"/>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51</v>
      </c>
      <c r="B247" s="4" t="s">
        <v>227</v>
      </c>
      <c r="C247" s="4" t="s">
        <v>269</v>
      </c>
      <c r="D247" s="3" t="str">
        <f t="shared" ca="1" si="19"/>
        <v/>
      </c>
      <c r="E247" s="5" t="s">
        <v>1</v>
      </c>
      <c r="F247" s="5" t="s">
        <v>476</v>
      </c>
      <c r="G247" s="5" t="s">
        <v>476</v>
      </c>
      <c r="H247" s="5" t="s">
        <v>922</v>
      </c>
      <c r="I247" s="5" t="s">
        <v>1</v>
      </c>
      <c r="J247" s="5" t="s">
        <v>1</v>
      </c>
      <c r="K247" s="5" t="s">
        <v>1</v>
      </c>
      <c r="L247" s="5" t="s">
        <v>1</v>
      </c>
      <c r="M247" s="5" t="s">
        <v>1</v>
      </c>
      <c r="N247" s="5" t="s">
        <v>1</v>
      </c>
      <c r="O247" s="5" t="s">
        <v>1</v>
      </c>
      <c r="P247" s="5" t="s">
        <v>1</v>
      </c>
      <c r="Q247" s="6" t="s">
        <v>1</v>
      </c>
      <c r="R247" s="6"/>
      <c r="S247" s="6" t="s">
        <v>1</v>
      </c>
      <c r="V247" s="5" t="s">
        <v>1</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6"/>
        <v/>
      </c>
      <c r="AT247" s="67" t="str">
        <f ca="1">IF(OR(E247="",VLOOKUP(E$1,Services!$A$1:$B$22,2,0)="Exclude"),"",IF($D247=1,IF(OR(price_limit="",price_limit="No Limit"),IF(E247="Yes",1,2),IF(SUMIFS(WhatIf!$G:$G,WhatIf!$A:$A,E$1,WhatIf!$B:$B,E247)&lt;=price_limit,IF(E247="Yes",1,2),"")),""))</f>
        <v/>
      </c>
      <c r="AU247" s="67" t="str">
        <f ca="1">IF(OR(F247="",VLOOKUP(F$1,Services!$A$1:$B$22,2,0)="Exclude"),"",IF($D247=1,IF(OR(price_limit="",price_limit="No Limit"),IF(F247="Yes",1,2),IF(SUMIFS(WhatIf!$G:$G,WhatIf!$A:$A,F$1,WhatIf!$B:$B,F247)&lt;=price_limit,IF(F247="Yes",1,2),"")),""))</f>
        <v/>
      </c>
      <c r="AV247" s="67" t="str">
        <f ca="1">IF(OR(G247="",VLOOKUP(G$1,Services!$A$1:$B$22,2,0)="Exclude"),"",IF($D247=1,IF(OR(price_limit="",price_limit="No Limit"),IF(G247="Yes",1,2),IF(SUMIFS(WhatIf!$G:$G,WhatIf!$A:$A,G$1,WhatIf!$B:$B,G247)&lt;=price_limit,IF(G247="Yes",1,2),"")),""))</f>
        <v/>
      </c>
      <c r="AW247" s="67" t="str">
        <f ca="1">IF(OR(H247="",VLOOKUP(H$1,Services!$A$1:$B$22,2,0)="Exclude"),"",IF($D247=1,IF(OR(price_limit="",price_limit="No Limit"),IF(H247="Yes",1,2),IF(SUMIFS(WhatIf!$G:$G,WhatIf!$A:$A,H$1,WhatIf!$B:$B,H247)&lt;=price_limit,IF(H247="Yes",1,2),"")),""))</f>
        <v/>
      </c>
      <c r="AX247" s="67" t="str">
        <f ca="1">IF(OR(I247="",VLOOKUP(I$1,Services!$A$1:$B$22,2,0)="Exclude"),"",IF($D247=1,IF(OR(price_limit="",price_limit="No Limit"),IF(I247="Yes",1,2),IF(SUMIFS(WhatIf!$G:$G,WhatIf!$A:$A,I$1,WhatIf!$B:$B,I247)&lt;=price_limit,IF(I247="Yes",1,2),"")),""))</f>
        <v/>
      </c>
      <c r="AY247" s="67" t="str">
        <f ca="1">IF(OR(J247="",VLOOKUP(J$1,Services!$A$1:$B$22,2,0)="Exclude"),"",IF($D247=1,IF(OR(price_limit="",price_limit="No Limit"),IF(J247="Yes",1,2),IF(SUMIFS(WhatIf!$G:$G,WhatIf!$A:$A,J$1,WhatIf!$B:$B,J247)&lt;=price_limit,IF(J247="Yes",1,2),"")),""))</f>
        <v/>
      </c>
      <c r="AZ247" s="67" t="str">
        <f ca="1">IF(OR(K247="",VLOOKUP(K$1,Services!$A$1:$B$22,2,0)="Exclude"),"",IF($D247=1,IF(OR(price_limit="",price_limit="No Limit"),IF(K247="Yes",1,2),IF(SUMIFS(WhatIf!$G:$G,WhatIf!$A:$A,K$1,WhatIf!$B:$B,K247)&lt;=price_limit,IF(K247="Yes",1,2),"")),""))</f>
        <v/>
      </c>
      <c r="BA247" s="67" t="str">
        <f ca="1">IF(OR(L247="",VLOOKUP(L$1,Services!$A$1:$B$22,2,0)="Exclude"),"",IF($D247=1,IF(OR(price_limit="",price_limit="No Limit"),IF(L247="Yes",1,2),IF(SUMIFS(WhatIf!$G:$G,WhatIf!$A:$A,L$1,WhatIf!$B:$B,L247)&lt;=price_limit,IF(L247="Yes",1,2),"")),""))</f>
        <v/>
      </c>
      <c r="BB247" s="67" t="str">
        <f ca="1">IF(OR(M247="",VLOOKUP(M$1,Services!$A$1:$B$22,2,0)="Exclude"),"",IF($D247=1,IF(OR(price_limit="",price_limit="No Limit"),IF(M247="Yes",1,2),IF(SUMIFS(WhatIf!$G:$G,WhatIf!$A:$A,M$1,WhatIf!$B:$B,M247)&lt;=price_limit,IF(M247="Yes",1,2),"")),""))</f>
        <v/>
      </c>
      <c r="BC247" s="67" t="str">
        <f ca="1">IF(OR(N247="",VLOOKUP(N$1,Services!$A$1:$B$22,2,0)="Exclude"),"",IF($D247=1,IF(OR(price_limit="",price_limit="No Limit"),IF(N247="Yes",1,2),IF(SUMIFS(WhatIf!$G:$G,WhatIf!$A:$A,N$1,WhatIf!$B:$B,N247)&lt;=price_limit,IF(N247="Yes",1,2),"")),""))</f>
        <v/>
      </c>
      <c r="BD247" s="67" t="str">
        <f ca="1">IF(OR(O247="",VLOOKUP(O$1,Services!$A$1:$B$22,2,0)="Exclude"),"",IF($D247=1,IF(OR(price_limit="",price_limit="No Limit"),IF(O247="Yes",1,2),IF(SUMIFS(WhatIf!$G:$G,WhatIf!$A:$A,O$1,WhatIf!$B:$B,O247)&lt;=price_limit,IF(O247="Yes",1,2),"")),""))</f>
        <v/>
      </c>
      <c r="BE247" s="67" t="str">
        <f ca="1">IF(OR(P247="",VLOOKUP(P$1,Services!$A$1:$B$22,2,0)="Exclude"),"",IF($D247=1,IF(OR(price_limit="",price_limit="No Limit"),IF(P247="Yes",1,2),IF(SUMIFS(WhatIf!$G:$G,WhatIf!$A:$A,P$1,WhatIf!$B:$B,P247)&lt;=price_limit,IF(P247="Yes",1,2),"")),""))</f>
        <v/>
      </c>
      <c r="BF247" s="67" t="str">
        <f ca="1">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 ca="1">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 ca="1">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 ca="1">IF(OR(X247="",VLOOKUP(X$1,Services!$A$1:$B$22,2,0)="Exclude"),"",IF($D247=1,IF(OR(price_limit="",price_limit="No Limit"),IF(X247="Yes",1,2),IF(SUMIFS(WhatIf!$G:$G,WhatIf!$A:$A,X$1,WhatIf!$B:$B,X247)&lt;=price_limit,IF(X247="Yes",1,2),"")),""))</f>
        <v/>
      </c>
      <c r="BN247" s="3">
        <f t="shared" si="17"/>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119</v>
      </c>
      <c r="B248" s="4" t="s">
        <v>227</v>
      </c>
      <c r="C248" s="4" t="s">
        <v>427</v>
      </c>
      <c r="D248" s="3" t="str">
        <f t="shared" ca="1" si="19"/>
        <v/>
      </c>
      <c r="E248" s="5" t="s">
        <v>1</v>
      </c>
      <c r="I248" s="6"/>
      <c r="J248" s="6"/>
      <c r="M248" s="5" t="s">
        <v>1</v>
      </c>
      <c r="N248" s="5" t="s">
        <v>1</v>
      </c>
      <c r="O248" s="5" t="s">
        <v>1</v>
      </c>
      <c r="S248" s="6" t="s">
        <v>772</v>
      </c>
      <c r="V248" s="5" t="s">
        <v>550</v>
      </c>
      <c r="X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6"/>
        <v/>
      </c>
      <c r="AT248" s="67" t="str">
        <f ca="1">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 ca="1">IF(OR(M248="",VLOOKUP(M$1,Services!$A$1:$B$22,2,0)="Exclude"),"",IF($D248=1,IF(OR(price_limit="",price_limit="No Limit"),IF(M248="Yes",1,2),IF(SUMIFS(WhatIf!$G:$G,WhatIf!$A:$A,M$1,WhatIf!$B:$B,M248)&lt;=price_limit,IF(M248="Yes",1,2),"")),""))</f>
        <v/>
      </c>
      <c r="BC248" s="67" t="str">
        <f ca="1">IF(OR(N248="",VLOOKUP(N$1,Services!$A$1:$B$22,2,0)="Exclude"),"",IF($D248=1,IF(OR(price_limit="",price_limit="No Limit"),IF(N248="Yes",1,2),IF(SUMIFS(WhatIf!$G:$G,WhatIf!$A:$A,N$1,WhatIf!$B:$B,N248)&lt;=price_limit,IF(N248="Yes",1,2),"")),""))</f>
        <v/>
      </c>
      <c r="BD248" s="67" t="str">
        <f ca="1">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 ca="1">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 ca="1">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 ca="1">IF(OR(X248="",VLOOKUP(X$1,Services!$A$1:$B$22,2,0)="Exclude"),"",IF($D248=1,IF(OR(price_limit="",price_limit="No Limit"),IF(X248="Yes",1,2),IF(SUMIFS(WhatIf!$G:$G,WhatIf!$A:$A,X$1,WhatIf!$B:$B,X248)&lt;=price_limit,IF(X248="Yes",1,2),"")),""))</f>
        <v/>
      </c>
      <c r="BN248" s="3">
        <f t="shared" si="17"/>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120</v>
      </c>
      <c r="B249" s="4" t="s">
        <v>227</v>
      </c>
      <c r="C249" s="4" t="s">
        <v>427</v>
      </c>
      <c r="D249" s="3" t="str">
        <f t="shared" ca="1" si="19"/>
        <v/>
      </c>
      <c r="E249" s="5" t="s">
        <v>1</v>
      </c>
      <c r="S249" s="6" t="s">
        <v>772</v>
      </c>
      <c r="X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6"/>
        <v/>
      </c>
      <c r="AT249" s="67" t="str">
        <f ca="1">IF(OR(E249="",VLOOKUP(E$1,Services!$A$1:$B$22,2,0)="Exclude"),"",IF($D249=1,IF(OR(price_limit="",price_limit="No Limit"),IF(E249="Yes",1,2),IF(SUMIFS(WhatIf!$G:$G,WhatIf!$A:$A,E$1,WhatIf!$B:$B,E249)&lt;=price_limit,IF(E249="Yes",1,2),"")),""))</f>
        <v/>
      </c>
      <c r="AU249" s="67" t="str">
        <f>IF(OR(F249="",VLOOKUP(F$1,Services!$A$1:$B$22,2,0)="Exclude"),"",IF($D249=1,IF(OR(price_limit="",price_limit="No Limit"),IF(F249="Yes",1,2),IF(SUMIFS(WhatIf!$G:$G,WhatIf!$A:$A,F$1,WhatIf!$B:$B,F249)&lt;=price_limit,IF(F249="Yes",1,2),"")),""))</f>
        <v/>
      </c>
      <c r="AV249" s="67" t="str">
        <f>IF(OR(G249="",VLOOKUP(G$1,Services!$A$1:$B$22,2,0)="Exclude"),"",IF($D249=1,IF(OR(price_limit="",price_limit="No Limit"),IF(G249="Yes",1,2),IF(SUMIFS(WhatIf!$G:$G,WhatIf!$A:$A,G$1,WhatIf!$B:$B,G249)&lt;=price_limit,IF(G249="Yes",1,2),"")),""))</f>
        <v/>
      </c>
      <c r="AW249" s="67" t="str">
        <f>IF(OR(H249="",VLOOKUP(H$1,Services!$A$1:$B$22,2,0)="Exclude"),"",IF($D249=1,IF(OR(price_limit="",price_limit="No Limit"),IF(H249="Yes",1,2),IF(SUMIFS(WhatIf!$G:$G,WhatIf!$A:$A,H$1,WhatIf!$B:$B,H249)&lt;=price_limit,IF(H249="Yes",1,2),"")),""))</f>
        <v/>
      </c>
      <c r="AX249" s="67" t="str">
        <f>IF(OR(I249="",VLOOKUP(I$1,Services!$A$1:$B$22,2,0)="Exclude"),"",IF($D249=1,IF(OR(price_limit="",price_limit="No Limit"),IF(I249="Yes",1,2),IF(SUMIFS(WhatIf!$G:$G,WhatIf!$A:$A,I$1,WhatIf!$B:$B,I249)&lt;=price_limit,IF(I249="Yes",1,2),"")),""))</f>
        <v/>
      </c>
      <c r="AY249" s="67" t="str">
        <f>IF(OR(J249="",VLOOKUP(J$1,Services!$A$1:$B$22,2,0)="Exclude"),"",IF($D249=1,IF(OR(price_limit="",price_limit="No Limit"),IF(J249="Yes",1,2),IF(SUMIFS(WhatIf!$G:$G,WhatIf!$A:$A,J$1,WhatIf!$B:$B,J249)&lt;=price_limit,IF(J249="Yes",1,2),"")),""))</f>
        <v/>
      </c>
      <c r="AZ249" s="67" t="str">
        <f>IF(OR(K249="",VLOOKUP(K$1,Services!$A$1:$B$22,2,0)="Exclude"),"",IF($D249=1,IF(OR(price_limit="",price_limit="No Limit"),IF(K249="Yes",1,2),IF(SUMIFS(WhatIf!$G:$G,WhatIf!$A:$A,K$1,WhatIf!$B:$B,K249)&lt;=price_limit,IF(K249="Yes",1,2),"")),""))</f>
        <v/>
      </c>
      <c r="BA249" s="67" t="str">
        <f>IF(OR(L249="",VLOOKUP(L$1,Services!$A$1:$B$22,2,0)="Exclude"),"",IF($D249=1,IF(OR(price_limit="",price_limit="No Limit"),IF(L249="Yes",1,2),IF(SUMIFS(WhatIf!$G:$G,WhatIf!$A:$A,L$1,WhatIf!$B:$B,L249)&lt;=price_limit,IF(L249="Yes",1,2),"")),""))</f>
        <v/>
      </c>
      <c r="BB249" s="67" t="str">
        <f>IF(OR(M249="",VLOOKUP(M$1,Services!$A$1:$B$22,2,0)="Exclude"),"",IF($D249=1,IF(OR(price_limit="",price_limit="No Limit"),IF(M249="Yes",1,2),IF(SUMIFS(WhatIf!$G:$G,WhatIf!$A:$A,M$1,WhatIf!$B:$B,M249)&lt;=price_limit,IF(M249="Yes",1,2),"")),""))</f>
        <v/>
      </c>
      <c r="BC249" s="67" t="str">
        <f>IF(OR(N249="",VLOOKUP(N$1,Services!$A$1:$B$22,2,0)="Exclude"),"",IF($D249=1,IF(OR(price_limit="",price_limit="No Limit"),IF(N249="Yes",1,2),IF(SUMIFS(WhatIf!$G:$G,WhatIf!$A:$A,N$1,WhatIf!$B:$B,N249)&lt;=price_limit,IF(N249="Yes",1,2),"")),""))</f>
        <v/>
      </c>
      <c r="BD249" s="67" t="str">
        <f>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 ca="1">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 ca="1">IF(OR(X249="",VLOOKUP(X$1,Services!$A$1:$B$22,2,0)="Exclude"),"",IF($D249=1,IF(OR(price_limit="",price_limit="No Limit"),IF(X249="Yes",1,2),IF(SUMIFS(WhatIf!$G:$G,WhatIf!$A:$A,X$1,WhatIf!$B:$B,X249)&lt;=price_limit,IF(X249="Yes",1,2),"")),""))</f>
        <v/>
      </c>
      <c r="BN249" s="3">
        <f t="shared" si="17"/>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52</v>
      </c>
      <c r="B250" s="4" t="s">
        <v>218</v>
      </c>
      <c r="C250" s="4" t="s">
        <v>269</v>
      </c>
      <c r="D250" s="3" t="str">
        <f t="shared" ca="1" si="19"/>
        <v/>
      </c>
      <c r="E250" s="5" t="s">
        <v>1</v>
      </c>
      <c r="F250" s="5" t="s">
        <v>476</v>
      </c>
      <c r="G250" s="5" t="s">
        <v>476</v>
      </c>
      <c r="H250" s="5" t="s">
        <v>922</v>
      </c>
      <c r="K250" s="5" t="s">
        <v>1</v>
      </c>
      <c r="L250" s="5" t="s">
        <v>1</v>
      </c>
      <c r="M250" s="5" t="s">
        <v>1</v>
      </c>
      <c r="N250" s="5" t="s">
        <v>1</v>
      </c>
      <c r="O250" s="5" t="s">
        <v>1</v>
      </c>
      <c r="Q250" s="6"/>
      <c r="R250" s="6"/>
      <c r="S250" s="6" t="s">
        <v>772</v>
      </c>
      <c r="V250" s="5" t="s">
        <v>550</v>
      </c>
      <c r="X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6"/>
        <v/>
      </c>
      <c r="AT250" s="67" t="str">
        <f ca="1">IF(OR(E250="",VLOOKUP(E$1,Services!$A$1:$B$22,2,0)="Exclude"),"",IF($D250=1,IF(OR(price_limit="",price_limit="No Limit"),IF(E250="Yes",1,2),IF(SUMIFS(WhatIf!$G:$G,WhatIf!$A:$A,E$1,WhatIf!$B:$B,E250)&lt;=price_limit,IF(E250="Yes",1,2),"")),""))</f>
        <v/>
      </c>
      <c r="AU250" s="67" t="str">
        <f ca="1">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IF(OR(I250="",VLOOKUP(I$1,Services!$A$1:$B$22,2,0)="Exclude"),"",IF($D250=1,IF(OR(price_limit="",price_limit="No Limit"),IF(I250="Yes",1,2),IF(SUMIFS(WhatIf!$G:$G,WhatIf!$A:$A,I$1,WhatIf!$B:$B,I250)&lt;=price_limit,IF(I250="Yes",1,2),"")),""))</f>
        <v/>
      </c>
      <c r="AY250" s="67" t="str">
        <f>IF(OR(J250="",VLOOKUP(J$1,Services!$A$1:$B$22,2,0)="Exclude"),"",IF($D250=1,IF(OR(price_limit="",price_limit="No Limit"),IF(J250="Yes",1,2),IF(SUMIFS(WhatIf!$G:$G,WhatIf!$A:$A,J$1,WhatIf!$B:$B,J250)&lt;=price_limit,IF(J250="Yes",1,2),"")),""))</f>
        <v/>
      </c>
      <c r="AZ250" s="67" t="str">
        <f ca="1">IF(OR(K250="",VLOOKUP(K$1,Services!$A$1:$B$22,2,0)="Exclude"),"",IF($D250=1,IF(OR(price_limit="",price_limit="No Limit"),IF(K250="Yes",1,2),IF(SUMIFS(WhatIf!$G:$G,WhatIf!$A:$A,K$1,WhatIf!$B:$B,K250)&lt;=price_limit,IF(K250="Yes",1,2),"")),""))</f>
        <v/>
      </c>
      <c r="BA250" s="67" t="str">
        <f ca="1">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 ca="1">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 ca="1">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 ca="1">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 ca="1">IF(OR(X250="",VLOOKUP(X$1,Services!$A$1:$B$22,2,0)="Exclude"),"",IF($D250=1,IF(OR(price_limit="",price_limit="No Limit"),IF(X250="Yes",1,2),IF(SUMIFS(WhatIf!$G:$G,WhatIf!$A:$A,X$1,WhatIf!$B:$B,X250)&lt;=price_limit,IF(X250="Yes",1,2),"")),""))</f>
        <v/>
      </c>
      <c r="BN250" s="3">
        <f t="shared" si="17"/>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357</v>
      </c>
      <c r="B251" s="4" t="s">
        <v>217</v>
      </c>
      <c r="C251" s="4" t="s">
        <v>427</v>
      </c>
      <c r="D251" s="3" t="str">
        <f t="shared" ca="1" si="19"/>
        <v/>
      </c>
      <c r="Q251" s="6"/>
      <c r="R251" s="6"/>
      <c r="S251" s="6" t="s">
        <v>772</v>
      </c>
      <c r="X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6"/>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IF(OR(M251="",VLOOKUP(M$1,Services!$A$1:$B$22,2,0)="Exclude"),"",IF($D251=1,IF(OR(price_limit="",price_limit="No Limit"),IF(M251="Yes",1,2),IF(SUMIFS(WhatIf!$G:$G,WhatIf!$A:$A,M$1,WhatIf!$B:$B,M251)&lt;=price_limit,IF(M251="Yes",1,2),"")),""))</f>
        <v/>
      </c>
      <c r="BC251" s="67" t="str">
        <f>IF(OR(N251="",VLOOKUP(N$1,Services!$A$1:$B$22,2,0)="Exclude"),"",IF($D251=1,IF(OR(price_limit="",price_limit="No Limit"),IF(N251="Yes",1,2),IF(SUMIFS(WhatIf!$G:$G,WhatIf!$A:$A,N$1,WhatIf!$B:$B,N251)&lt;=price_limit,IF(N251="Yes",1,2),"")),""))</f>
        <v/>
      </c>
      <c r="BD251" s="67" t="str">
        <f>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 ca="1">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 ca="1">IF(OR(X251="",VLOOKUP(X$1,Services!$A$1:$B$22,2,0)="Exclude"),"",IF($D251=1,IF(OR(price_limit="",price_limit="No Limit"),IF(X251="Yes",1,2),IF(SUMIFS(WhatIf!$G:$G,WhatIf!$A:$A,X$1,WhatIf!$B:$B,X251)&lt;=price_limit,IF(X251="Yes",1,2),"")),""))</f>
        <v/>
      </c>
      <c r="BN251" s="3">
        <f t="shared" si="17"/>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257</v>
      </c>
      <c r="B252" s="4" t="s">
        <v>739</v>
      </c>
      <c r="C252" s="4" t="s">
        <v>197</v>
      </c>
      <c r="D252" s="3" t="str">
        <f t="shared" ca="1" si="19"/>
        <v/>
      </c>
      <c r="F252" s="5" t="s">
        <v>770</v>
      </c>
      <c r="G252" s="5" t="s">
        <v>770</v>
      </c>
      <c r="H252" s="5" t="s">
        <v>770</v>
      </c>
      <c r="I252" s="5" t="s">
        <v>271</v>
      </c>
      <c r="J252" s="5" t="s">
        <v>271</v>
      </c>
      <c r="K252" s="5" t="s">
        <v>271</v>
      </c>
      <c r="L252" s="5" t="s">
        <v>271</v>
      </c>
      <c r="M252" s="5" t="s">
        <v>271</v>
      </c>
      <c r="N252" s="5" t="s">
        <v>271</v>
      </c>
      <c r="O252" s="5" t="s">
        <v>271</v>
      </c>
      <c r="P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6"/>
        <v/>
      </c>
      <c r="AT252" s="67" t="str">
        <f>IF(OR(E252="",VLOOKUP(E$1,Services!$A$1:$B$22,2,0)="Exclude"),"",IF($D252=1,IF(OR(price_limit="",price_limit="No Limit"),IF(E252="Yes",1,2),IF(SUMIFS(WhatIf!$G:$G,WhatIf!$A:$A,E$1,WhatIf!$B:$B,E252)&lt;=price_limit,IF(E252="Yes",1,2),"")),""))</f>
        <v/>
      </c>
      <c r="AU252" s="67" t="str">
        <f ca="1">IF(OR(F252="",VLOOKUP(F$1,Services!$A$1:$B$22,2,0)="Exclude"),"",IF($D252=1,IF(OR(price_limit="",price_limit="No Limit"),IF(F252="Yes",1,2),IF(SUMIFS(WhatIf!$G:$G,WhatIf!$A:$A,F$1,WhatIf!$B:$B,F252)&lt;=price_limit,IF(F252="Yes",1,2),"")),""))</f>
        <v/>
      </c>
      <c r="AV252" s="67" t="str">
        <f ca="1">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 ca="1">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 ca="1">IF(OR(K252="",VLOOKUP(K$1,Services!$A$1:$B$22,2,0)="Exclude"),"",IF($D252=1,IF(OR(price_limit="",price_limit="No Limit"),IF(K252="Yes",1,2),IF(SUMIFS(WhatIf!$G:$G,WhatIf!$A:$A,K$1,WhatIf!$B:$B,K252)&lt;=price_limit,IF(K252="Yes",1,2),"")),""))</f>
        <v/>
      </c>
      <c r="BA252" s="67" t="str">
        <f ca="1">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 ca="1">IF(OR(O252="",VLOOKUP(O$1,Services!$A$1:$B$22,2,0)="Exclude"),"",IF($D252=1,IF(OR(price_limit="",price_limit="No Limit"),IF(O252="Yes",1,2),IF(SUMIFS(WhatIf!$G:$G,WhatIf!$A:$A,O$1,WhatIf!$B:$B,O252)&lt;=price_limit,IF(O252="Yes",1,2),"")),""))</f>
        <v/>
      </c>
      <c r="BE252" s="67" t="str">
        <f ca="1">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7"/>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37.299999999999997" x14ac:dyDescent="0.3">
      <c r="A253" s="19" t="s">
        <v>938</v>
      </c>
      <c r="C253" s="4" t="s">
        <v>430</v>
      </c>
      <c r="D253" s="3" t="str">
        <f t="shared" ca="1" si="19"/>
        <v/>
      </c>
      <c r="F253" s="5" t="s">
        <v>768</v>
      </c>
      <c r="G253" s="5" t="s">
        <v>768</v>
      </c>
      <c r="H253" s="5" t="s">
        <v>768</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6"/>
        <v/>
      </c>
      <c r="AT253" s="67" t="str">
        <f>IF(OR(E253="",VLOOKUP(E$1,Services!$A$1:$B$22,2,0)="Exclude"),"",IF($D253=1,IF(OR(price_limit="",price_limit="No Limit"),IF(E253="Yes",1,2),IF(SUMIFS(WhatIf!$G:$G,WhatIf!$A:$A,E$1,WhatIf!$B:$B,E253)&lt;=price_limit,IF(E253="Yes",1,2),"")),""))</f>
        <v/>
      </c>
      <c r="AU253" s="67" t="str">
        <f ca="1">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IF(OR(I253="",VLOOKUP(I$1,Services!$A$1:$B$22,2,0)="Exclude"),"",IF($D253=1,IF(OR(price_limit="",price_limit="No Limit"),IF(I253="Yes",1,2),IF(SUMIFS(WhatIf!$G:$G,WhatIf!$A:$A,I$1,WhatIf!$B:$B,I253)&lt;=price_limit,IF(I253="Yes",1,2),"")),""))</f>
        <v/>
      </c>
      <c r="AY253" s="67" t="str">
        <f>IF(OR(J253="",VLOOKUP(J$1,Services!$A$1:$B$22,2,0)="Exclude"),"",IF($D253=1,IF(OR(price_limit="",price_limit="No Limit"),IF(J253="Yes",1,2),IF(SUMIFS(WhatIf!$G:$G,WhatIf!$A:$A,J$1,WhatIf!$B:$B,J253)&lt;=price_limit,IF(J253="Yes",1,2),"")),""))</f>
        <v/>
      </c>
      <c r="AZ253" s="67" t="str">
        <f>IF(OR(K253="",VLOOKUP(K$1,Services!$A$1:$B$22,2,0)="Exclude"),"",IF($D253=1,IF(OR(price_limit="",price_limit="No Limit"),IF(K253="Yes",1,2),IF(SUMIFS(WhatIf!$G:$G,WhatIf!$A:$A,K$1,WhatIf!$B:$B,K253)&lt;=price_limit,IF(K253="Yes",1,2),"")),""))</f>
        <v/>
      </c>
      <c r="BA253" s="67" t="str">
        <f>IF(OR(L253="",VLOOKUP(L$1,Services!$A$1:$B$22,2,0)="Exclude"),"",IF($D253=1,IF(OR(price_limit="",price_limit="No Limit"),IF(L253="Yes",1,2),IF(SUMIFS(WhatIf!$G:$G,WhatIf!$A:$A,L$1,WhatIf!$B:$B,L253)&lt;=price_limit,IF(L253="Yes",1,2),"")),""))</f>
        <v/>
      </c>
      <c r="BB253" s="67" t="str">
        <f>IF(OR(M253="",VLOOKUP(M$1,Services!$A$1:$B$22,2,0)="Exclude"),"",IF($D253=1,IF(OR(price_limit="",price_limit="No Limit"),IF(M253="Yes",1,2),IF(SUMIFS(WhatIf!$G:$G,WhatIf!$A:$A,M$1,WhatIf!$B:$B,M253)&lt;=price_limit,IF(M253="Yes",1,2),"")),""))</f>
        <v/>
      </c>
      <c r="BC253" s="67" t="str">
        <f>IF(OR(N253="",VLOOKUP(N$1,Services!$A$1:$B$22,2,0)="Exclude"),"",IF($D253=1,IF(OR(price_limit="",price_limit="No Limit"),IF(N253="Yes",1,2),IF(SUMIFS(WhatIf!$G:$G,WhatIf!$A:$A,N$1,WhatIf!$B:$B,N253)&lt;=price_limit,IF(N253="Yes",1,2),"")),""))</f>
        <v/>
      </c>
      <c r="BD253" s="67" t="str">
        <f>IF(OR(O253="",VLOOKUP(O$1,Services!$A$1:$B$22,2,0)="Exclude"),"",IF($D253=1,IF(OR(price_limit="",price_limit="No Limit"),IF(O253="Yes",1,2),IF(SUMIFS(WhatIf!$G:$G,WhatIf!$A:$A,O$1,WhatIf!$B:$B,O253)&lt;=price_limit,IF(O253="Yes",1,2),"")),""))</f>
        <v/>
      </c>
      <c r="BE253" s="67" t="str">
        <f>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17"/>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24.9" x14ac:dyDescent="0.3">
      <c r="A254" s="19" t="s">
        <v>358</v>
      </c>
      <c r="B254" s="4" t="s">
        <v>219</v>
      </c>
      <c r="C254" s="4" t="s">
        <v>424</v>
      </c>
      <c r="D254" s="3" t="str">
        <f t="shared" ca="1" si="19"/>
        <v/>
      </c>
      <c r="I254" s="5" t="s">
        <v>1</v>
      </c>
      <c r="J254" s="5" t="s">
        <v>1</v>
      </c>
      <c r="Q254" s="6" t="s">
        <v>1</v>
      </c>
      <c r="R254" s="6"/>
      <c r="S254" s="6"/>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6"/>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IF(OR(G254="",VLOOKUP(G$1,Services!$A$1:$B$22,2,0)="Exclude"),"",IF($D254=1,IF(OR(price_limit="",price_limit="No Limit"),IF(G254="Yes",1,2),IF(SUMIFS(WhatIf!$G:$G,WhatIf!$A:$A,G$1,WhatIf!$B:$B,G254)&lt;=price_limit,IF(G254="Yes",1,2),"")),""))</f>
        <v/>
      </c>
      <c r="AW254" s="67" t="str">
        <f>IF(OR(H254="",VLOOKUP(H$1,Services!$A$1:$B$22,2,0)="Exclude"),"",IF($D254=1,IF(OR(price_limit="",price_limit="No Limit"),IF(H254="Yes",1,2),IF(SUMIFS(WhatIf!$G:$G,WhatIf!$A:$A,H$1,WhatIf!$B:$B,H254)&lt;=price_limit,IF(H254="Yes",1,2),"")),""))</f>
        <v/>
      </c>
      <c r="AX254" s="67" t="str">
        <f ca="1">IF(OR(I254="",VLOOKUP(I$1,Services!$A$1:$B$22,2,0)="Exclude"),"",IF($D254=1,IF(OR(price_limit="",price_limit="No Limit"),IF(I254="Yes",1,2),IF(SUMIFS(WhatIf!$G:$G,WhatIf!$A:$A,I$1,WhatIf!$B:$B,I254)&lt;=price_limit,IF(I254="Yes",1,2),"")),""))</f>
        <v/>
      </c>
      <c r="AY254" s="67" t="str">
        <f ca="1">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IF(OR(L254="",VLOOKUP(L$1,Services!$A$1:$B$22,2,0)="Exclude"),"",IF($D254=1,IF(OR(price_limit="",price_limit="No Limit"),IF(L254="Yes",1,2),IF(SUMIFS(WhatIf!$G:$G,WhatIf!$A:$A,L$1,WhatIf!$B:$B,L254)&lt;=price_limit,IF(L254="Yes",1,2),"")),""))</f>
        <v/>
      </c>
      <c r="BB254" s="67" t="str">
        <f>IF(OR(M254="",VLOOKUP(M$1,Services!$A$1:$B$22,2,0)="Exclude"),"",IF($D254=1,IF(OR(price_limit="",price_limit="No Limit"),IF(M254="Yes",1,2),IF(SUMIFS(WhatIf!$G:$G,WhatIf!$A:$A,M$1,WhatIf!$B:$B,M254)&lt;=price_limit,IF(M254="Yes",1,2),"")),""))</f>
        <v/>
      </c>
      <c r="BC254" s="67" t="str">
        <f>IF(OR(N254="",VLOOKUP(N$1,Services!$A$1:$B$22,2,0)="Exclude"),"",IF($D254=1,IF(OR(price_limit="",price_limit="No Limit"),IF(N254="Yes",1,2),IF(SUMIFS(WhatIf!$G:$G,WhatIf!$A:$A,N$1,WhatIf!$B:$B,N254)&lt;=price_limit,IF(N254="Yes",1,2),"")),""))</f>
        <v/>
      </c>
      <c r="BD254" s="67" t="str">
        <f>IF(OR(O254="",VLOOKUP(O$1,Services!$A$1:$B$22,2,0)="Exclude"),"",IF($D254=1,IF(OR(price_limit="",price_limit="No Limit"),IF(O254="Yes",1,2),IF(SUMIFS(WhatIf!$G:$G,WhatIf!$A:$A,O$1,WhatIf!$B:$B,O254)&lt;=price_limit,IF(O254="Yes",1,2),"")),""))</f>
        <v/>
      </c>
      <c r="BE254" s="67" t="str">
        <f>IF(OR(P254="",VLOOKUP(P$1,Services!$A$1:$B$22,2,0)="Exclude"),"",IF($D254=1,IF(OR(price_limit="",price_limit="No Limit"),IF(P254="Yes",1,2),IF(SUMIFS(WhatIf!$G:$G,WhatIf!$A:$A,P$1,WhatIf!$B:$B,P254)&lt;=price_limit,IF(P254="Yes",1,2),"")),""))</f>
        <v/>
      </c>
      <c r="BF254" s="67" t="str">
        <f ca="1">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17"/>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x14ac:dyDescent="0.3">
      <c r="A255" s="19" t="s">
        <v>627</v>
      </c>
      <c r="B255" s="4" t="s">
        <v>712</v>
      </c>
      <c r="C255" s="4" t="s">
        <v>269</v>
      </c>
      <c r="D255" s="3" t="str">
        <f t="shared" ca="1" si="19"/>
        <v/>
      </c>
      <c r="R255" s="5" t="s">
        <v>1</v>
      </c>
      <c r="T255" s="5" t="s">
        <v>234</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6"/>
        <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IF(OR(G255="",VLOOKUP(G$1,Services!$A$1:$B$22,2,0)="Exclude"),"",IF($D255=1,IF(OR(price_limit="",price_limit="No Limit"),IF(G255="Yes",1,2),IF(SUMIFS(WhatIf!$G:$G,WhatIf!$A:$A,G$1,WhatIf!$B:$B,G255)&lt;=price_limit,IF(G255="Yes",1,2),"")),""))</f>
        <v/>
      </c>
      <c r="AW255" s="67" t="str">
        <f>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IF(OR(M255="",VLOOKUP(M$1,Services!$A$1:$B$22,2,0)="Exclude"),"",IF($D255=1,IF(OR(price_limit="",price_limit="No Limit"),IF(M255="Yes",1,2),IF(SUMIFS(WhatIf!$G:$G,WhatIf!$A:$A,M$1,WhatIf!$B:$B,M255)&lt;=price_limit,IF(M255="Yes",1,2),"")),""))</f>
        <v/>
      </c>
      <c r="BC255" s="67" t="str">
        <f>IF(OR(N255="",VLOOKUP(N$1,Services!$A$1:$B$22,2,0)="Exclude"),"",IF($D255=1,IF(OR(price_limit="",price_limit="No Limit"),IF(N255="Yes",1,2),IF(SUMIFS(WhatIf!$G:$G,WhatIf!$A:$A,N$1,WhatIf!$B:$B,N255)&lt;=price_limit,IF(N255="Yes",1,2),"")),""))</f>
        <v/>
      </c>
      <c r="BD255" s="67" t="str">
        <f>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 ca="1">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 ca="1">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17"/>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258</v>
      </c>
      <c r="B256" s="4" t="s">
        <v>227</v>
      </c>
      <c r="C256" s="4" t="s">
        <v>197</v>
      </c>
      <c r="D256" s="3" t="str">
        <f t="shared" ca="1" si="19"/>
        <v/>
      </c>
      <c r="F256" s="5" t="s">
        <v>761</v>
      </c>
      <c r="G256" s="5" t="s">
        <v>761</v>
      </c>
      <c r="H256" s="5" t="s">
        <v>761</v>
      </c>
      <c r="I256" s="5" t="s">
        <v>271</v>
      </c>
      <c r="J256" s="5" t="s">
        <v>271</v>
      </c>
      <c r="K256" s="5" t="s">
        <v>271</v>
      </c>
      <c r="L256" s="5" t="s">
        <v>271</v>
      </c>
      <c r="M256" s="5" t="s">
        <v>271</v>
      </c>
      <c r="N256" s="5" t="s">
        <v>271</v>
      </c>
      <c r="O256" s="5" t="s">
        <v>271</v>
      </c>
      <c r="P256" s="5" t="s">
        <v>1</v>
      </c>
      <c r="S256" s="5" t="s">
        <v>949</v>
      </c>
      <c r="W256" s="5"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6"/>
        <v/>
      </c>
      <c r="AT256" s="67" t="str">
        <f>IF(OR(E256="",VLOOKUP(E$1,Services!$A$1:$B$22,2,0)="Exclude"),"",IF($D256=1,IF(OR(price_limit="",price_limit="No Limit"),IF(E256="Yes",1,2),IF(SUMIFS(WhatIf!$G:$G,WhatIf!$A:$A,E$1,WhatIf!$B:$B,E256)&lt;=price_limit,IF(E256="Yes",1,2),"")),""))</f>
        <v/>
      </c>
      <c r="AU256" s="67" t="str">
        <f ca="1">IF(OR(F256="",VLOOKUP(F$1,Services!$A$1:$B$22,2,0)="Exclude"),"",IF($D256=1,IF(OR(price_limit="",price_limit="No Limit"),IF(F256="Yes",1,2),IF(SUMIFS(WhatIf!$G:$G,WhatIf!$A:$A,F$1,WhatIf!$B:$B,F256)&lt;=price_limit,IF(F256="Yes",1,2),"")),""))</f>
        <v/>
      </c>
      <c r="AV256" s="67" t="str">
        <f ca="1">IF(OR(G256="",VLOOKUP(G$1,Services!$A$1:$B$22,2,0)="Exclude"),"",IF($D256=1,IF(OR(price_limit="",price_limit="No Limit"),IF(G256="Yes",1,2),IF(SUMIFS(WhatIf!$G:$G,WhatIf!$A:$A,G$1,WhatIf!$B:$B,G256)&lt;=price_limit,IF(G256="Yes",1,2),"")),""))</f>
        <v/>
      </c>
      <c r="AW256" s="67" t="str">
        <f ca="1">IF(OR(H256="",VLOOKUP(H$1,Services!$A$1:$B$22,2,0)="Exclude"),"",IF($D256=1,IF(OR(price_limit="",price_limit="No Limit"),IF(H256="Yes",1,2),IF(SUMIFS(WhatIf!$G:$G,WhatIf!$A:$A,H$1,WhatIf!$B:$B,H256)&lt;=price_limit,IF(H256="Yes",1,2),"")),""))</f>
        <v/>
      </c>
      <c r="AX256" s="67" t="str">
        <f ca="1">IF(OR(I256="",VLOOKUP(I$1,Services!$A$1:$B$22,2,0)="Exclude"),"",IF($D256=1,IF(OR(price_limit="",price_limit="No Limit"),IF(I256="Yes",1,2),IF(SUMIFS(WhatIf!$G:$G,WhatIf!$A:$A,I$1,WhatIf!$B:$B,I256)&lt;=price_limit,IF(I256="Yes",1,2),"")),""))</f>
        <v/>
      </c>
      <c r="AY256" s="67" t="str">
        <f ca="1">IF(OR(J256="",VLOOKUP(J$1,Services!$A$1:$B$22,2,0)="Exclude"),"",IF($D256=1,IF(OR(price_limit="",price_limit="No Limit"),IF(J256="Yes",1,2),IF(SUMIFS(WhatIf!$G:$G,WhatIf!$A:$A,J$1,WhatIf!$B:$B,J256)&lt;=price_limit,IF(J256="Yes",1,2),"")),""))</f>
        <v/>
      </c>
      <c r="AZ256" s="67" t="str">
        <f ca="1">IF(OR(K256="",VLOOKUP(K$1,Services!$A$1:$B$22,2,0)="Exclude"),"",IF($D256=1,IF(OR(price_limit="",price_limit="No Limit"),IF(K256="Yes",1,2),IF(SUMIFS(WhatIf!$G:$G,WhatIf!$A:$A,K$1,WhatIf!$B:$B,K256)&lt;=price_limit,IF(K256="Yes",1,2),"")),""))</f>
        <v/>
      </c>
      <c r="BA256" s="67" t="str">
        <f ca="1">IF(OR(L256="",VLOOKUP(L$1,Services!$A$1:$B$22,2,0)="Exclude"),"",IF($D256=1,IF(OR(price_limit="",price_limit="No Limit"),IF(L256="Yes",1,2),IF(SUMIFS(WhatIf!$G:$G,WhatIf!$A:$A,L$1,WhatIf!$B:$B,L256)&lt;=price_limit,IF(L256="Yes",1,2),"")),""))</f>
        <v/>
      </c>
      <c r="BB256" s="67" t="str">
        <f ca="1">IF(OR(M256="",VLOOKUP(M$1,Services!$A$1:$B$22,2,0)="Exclude"),"",IF($D256=1,IF(OR(price_limit="",price_limit="No Limit"),IF(M256="Yes",1,2),IF(SUMIFS(WhatIf!$G:$G,WhatIf!$A:$A,M$1,WhatIf!$B:$B,M256)&lt;=price_limit,IF(M256="Yes",1,2),"")),""))</f>
        <v/>
      </c>
      <c r="BC256" s="67" t="str">
        <f ca="1">IF(OR(N256="",VLOOKUP(N$1,Services!$A$1:$B$22,2,0)="Exclude"),"",IF($D256=1,IF(OR(price_limit="",price_limit="No Limit"),IF(N256="Yes",1,2),IF(SUMIFS(WhatIf!$G:$G,WhatIf!$A:$A,N$1,WhatIf!$B:$B,N256)&lt;=price_limit,IF(N256="Yes",1,2),"")),""))</f>
        <v/>
      </c>
      <c r="BD256" s="67" t="str">
        <f ca="1">IF(OR(O256="",VLOOKUP(O$1,Services!$A$1:$B$22,2,0)="Exclude"),"",IF($D256=1,IF(OR(price_limit="",price_limit="No Limit"),IF(O256="Yes",1,2),IF(SUMIFS(WhatIf!$G:$G,WhatIf!$A:$A,O$1,WhatIf!$B:$B,O256)&lt;=price_limit,IF(O256="Yes",1,2),"")),""))</f>
        <v/>
      </c>
      <c r="BE256" s="67" t="str">
        <f ca="1">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 ca="1">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 ca="1">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17"/>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53</v>
      </c>
      <c r="B257" s="4" t="s">
        <v>373</v>
      </c>
      <c r="C257" s="4" t="s">
        <v>189</v>
      </c>
      <c r="D257" s="3" t="str">
        <f t="shared" ca="1" si="19"/>
        <v/>
      </c>
      <c r="G257" s="5" t="s">
        <v>481</v>
      </c>
      <c r="H257" s="5" t="s">
        <v>919</v>
      </c>
      <c r="I257" s="6" t="s">
        <v>1</v>
      </c>
      <c r="J257" s="6" t="s">
        <v>1</v>
      </c>
      <c r="M257" s="5" t="s">
        <v>1</v>
      </c>
      <c r="N257" s="5" t="s">
        <v>1</v>
      </c>
      <c r="O257" s="5" t="s">
        <v>1</v>
      </c>
      <c r="Q257" s="6" t="s">
        <v>1</v>
      </c>
      <c r="R257" s="6" t="s">
        <v>1</v>
      </c>
      <c r="S257" s="6" t="s">
        <v>772</v>
      </c>
      <c r="V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6"/>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 ca="1">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 ca="1">IF(OR(I257="",VLOOKUP(I$1,Services!$A$1:$B$22,2,0)="Exclude"),"",IF($D257=1,IF(OR(price_limit="",price_limit="No Limit"),IF(I257="Yes",1,2),IF(SUMIFS(WhatIf!$G:$G,WhatIf!$A:$A,I$1,WhatIf!$B:$B,I257)&lt;=price_limit,IF(I257="Yes",1,2),"")),""))</f>
        <v/>
      </c>
      <c r="AY257" s="67" t="str">
        <f ca="1">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 ca="1">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 ca="1">IF(OR(Q257="",VLOOKUP(Q$1,Services!$A$1:$B$22,2,0)="Exclude"),"",IF($D257=1,IF(OR(price_limit="",price_limit="No Limit"),IF(Q257="Yes",1,2),IF(SUMIFS(WhatIf!$G:$G,WhatIf!$A:$A,Q$1,WhatIf!$B:$B,Q257)&lt;=price_limit,IF(Q257="Yes",1,2),"")),""))</f>
        <v/>
      </c>
      <c r="BG257" s="67" t="str">
        <f ca="1">IF(OR(R257="",VLOOKUP(R$1,Services!$A$1:$B$22,2,0)="Exclude"),"",IF($D257=1,IF(OR(price_limit="",price_limit="No Limit"),IF(R257="Yes",1,2),IF(SUMIFS(WhatIf!$G:$G,WhatIf!$A:$A,R$1,WhatIf!$B:$B,R257)&lt;=price_limit,IF(R257="Yes",1,2),"")),""))</f>
        <v/>
      </c>
      <c r="BH257" s="67" t="str">
        <f ca="1">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 ca="1">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17"/>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49.75" x14ac:dyDescent="0.3">
      <c r="A258" s="19" t="s">
        <v>54</v>
      </c>
      <c r="B258" s="4" t="s">
        <v>522</v>
      </c>
      <c r="C258" s="4" t="s">
        <v>269</v>
      </c>
      <c r="D258" s="3" t="str">
        <f t="shared" ca="1" si="19"/>
        <v/>
      </c>
      <c r="G258" s="5" t="s">
        <v>1</v>
      </c>
      <c r="H258" s="5" t="s">
        <v>1</v>
      </c>
      <c r="I258" s="5" t="s">
        <v>1</v>
      </c>
      <c r="J258" s="5" t="s">
        <v>1</v>
      </c>
      <c r="K258" s="5" t="s">
        <v>1</v>
      </c>
      <c r="L258" s="5" t="s">
        <v>1</v>
      </c>
      <c r="M258" s="5" t="s">
        <v>1</v>
      </c>
      <c r="N258" s="5" t="s">
        <v>1</v>
      </c>
      <c r="O258" s="5" t="s">
        <v>1</v>
      </c>
      <c r="P258" s="5" t="s">
        <v>1</v>
      </c>
      <c r="Q258" s="6" t="s">
        <v>1</v>
      </c>
      <c r="R258" s="6"/>
      <c r="S258" s="6" t="s">
        <v>1</v>
      </c>
      <c r="V258" s="5"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0">IF(SUM(Y258:AR258)&gt;0,1,"")</f>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 ca="1">IF(OR(G258="",VLOOKUP(G$1,Services!$A$1:$B$22,2,0)="Exclude"),"",IF($D258=1,IF(OR(price_limit="",price_limit="No Limit"),IF(G258="Yes",1,2),IF(SUMIFS(WhatIf!$G:$G,WhatIf!$A:$A,G$1,WhatIf!$B:$B,G258)&lt;=price_limit,IF(G258="Yes",1,2),"")),""))</f>
        <v/>
      </c>
      <c r="AW258" s="67" t="str">
        <f ca="1">IF(OR(H258="",VLOOKUP(H$1,Services!$A$1:$B$22,2,0)="Exclude"),"",IF($D258=1,IF(OR(price_limit="",price_limit="No Limit"),IF(H258="Yes",1,2),IF(SUMIFS(WhatIf!$G:$G,WhatIf!$A:$A,H$1,WhatIf!$B:$B,H258)&lt;=price_limit,IF(H258="Yes",1,2),"")),""))</f>
        <v/>
      </c>
      <c r="AX258" s="67" t="str">
        <f ca="1">IF(OR(I258="",VLOOKUP(I$1,Services!$A$1:$B$22,2,0)="Exclude"),"",IF($D258=1,IF(OR(price_limit="",price_limit="No Limit"),IF(I258="Yes",1,2),IF(SUMIFS(WhatIf!$G:$G,WhatIf!$A:$A,I$1,WhatIf!$B:$B,I258)&lt;=price_limit,IF(I258="Yes",1,2),"")),""))</f>
        <v/>
      </c>
      <c r="AY258" s="67" t="str">
        <f ca="1">IF(OR(J258="",VLOOKUP(J$1,Services!$A$1:$B$22,2,0)="Exclude"),"",IF($D258=1,IF(OR(price_limit="",price_limit="No Limit"),IF(J258="Yes",1,2),IF(SUMIFS(WhatIf!$G:$G,WhatIf!$A:$A,J$1,WhatIf!$B:$B,J258)&lt;=price_limit,IF(J258="Yes",1,2),"")),""))</f>
        <v/>
      </c>
      <c r="AZ258" s="67" t="str">
        <f ca="1">IF(OR(K258="",VLOOKUP(K$1,Services!$A$1:$B$22,2,0)="Exclude"),"",IF($D258=1,IF(OR(price_limit="",price_limit="No Limit"),IF(K258="Yes",1,2),IF(SUMIFS(WhatIf!$G:$G,WhatIf!$A:$A,K$1,WhatIf!$B:$B,K258)&lt;=price_limit,IF(K258="Yes",1,2),"")),""))</f>
        <v/>
      </c>
      <c r="BA258" s="67" t="str">
        <f ca="1">IF(OR(L258="",VLOOKUP(L$1,Services!$A$1:$B$22,2,0)="Exclude"),"",IF($D258=1,IF(OR(price_limit="",price_limit="No Limit"),IF(L258="Yes",1,2),IF(SUMIFS(WhatIf!$G:$G,WhatIf!$A:$A,L$1,WhatIf!$B:$B,L258)&lt;=price_limit,IF(L258="Yes",1,2),"")),""))</f>
        <v/>
      </c>
      <c r="BB258" s="67" t="str">
        <f ca="1">IF(OR(M258="",VLOOKUP(M$1,Services!$A$1:$B$22,2,0)="Exclude"),"",IF($D258=1,IF(OR(price_limit="",price_limit="No Limit"),IF(M258="Yes",1,2),IF(SUMIFS(WhatIf!$G:$G,WhatIf!$A:$A,M$1,WhatIf!$B:$B,M258)&lt;=price_limit,IF(M258="Yes",1,2),"")),""))</f>
        <v/>
      </c>
      <c r="BC258" s="67" t="str">
        <f ca="1">IF(OR(N258="",VLOOKUP(N$1,Services!$A$1:$B$22,2,0)="Exclude"),"",IF($D258=1,IF(OR(price_limit="",price_limit="No Limit"),IF(N258="Yes",1,2),IF(SUMIFS(WhatIf!$G:$G,WhatIf!$A:$A,N$1,WhatIf!$B:$B,N258)&lt;=price_limit,IF(N258="Yes",1,2),"")),""))</f>
        <v/>
      </c>
      <c r="BD258" s="67" t="str">
        <f ca="1">IF(OR(O258="",VLOOKUP(O$1,Services!$A$1:$B$22,2,0)="Exclude"),"",IF($D258=1,IF(OR(price_limit="",price_limit="No Limit"),IF(O258="Yes",1,2),IF(SUMIFS(WhatIf!$G:$G,WhatIf!$A:$A,O$1,WhatIf!$B:$B,O258)&lt;=price_limit,IF(O258="Yes",1,2),"")),""))</f>
        <v/>
      </c>
      <c r="BE258" s="67" t="str">
        <f ca="1">IF(OR(P258="",VLOOKUP(P$1,Services!$A$1:$B$22,2,0)="Exclude"),"",IF($D258=1,IF(OR(price_limit="",price_limit="No Limit"),IF(P258="Yes",1,2),IF(SUMIFS(WhatIf!$G:$G,WhatIf!$A:$A,P$1,WhatIf!$B:$B,P258)&lt;=price_limit,IF(P258="Yes",1,2),"")),""))</f>
        <v/>
      </c>
      <c r="BF258" s="67" t="str">
        <f ca="1">IF(OR(Q258="",VLOOKUP(Q$1,Services!$A$1:$B$22,2,0)="Exclude"),"",IF($D258=1,IF(OR(price_limit="",price_limit="No Limit"),IF(Q258="Yes",1,2),IF(SUMIFS(WhatIf!$G:$G,WhatIf!$A:$A,Q$1,WhatIf!$B:$B,Q258)&lt;=price_limit,IF(Q258="Yes",1,2),"")),""))</f>
        <v/>
      </c>
      <c r="BG258" s="67" t="str">
        <f>IF(OR(R258="",VLOOKUP(R$1,Services!$A$1:$B$22,2,0)="Exclude"),"",IF($D258=1,IF(OR(price_limit="",price_limit="No Limit"),IF(R258="Yes",1,2),IF(SUMIFS(WhatIf!$G:$G,WhatIf!$A:$A,R$1,WhatIf!$B:$B,R258)&lt;=price_limit,IF(R258="Yes",1,2),"")),""))</f>
        <v/>
      </c>
      <c r="BH258" s="67" t="str">
        <f ca="1">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 ca="1">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ref="BN258:BN321" si="21">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x14ac:dyDescent="0.3">
      <c r="A259" s="19" t="s">
        <v>617</v>
      </c>
      <c r="C259" s="4" t="s">
        <v>198</v>
      </c>
      <c r="D259" s="3" t="str">
        <f t="shared" ca="1" si="19"/>
        <v/>
      </c>
      <c r="T259" s="5" t="s">
        <v>234</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0"/>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IF(OR(G259="",VLOOKUP(G$1,Services!$A$1:$B$22,2,0)="Exclude"),"",IF($D259=1,IF(OR(price_limit="",price_limit="No Limit"),IF(G259="Yes",1,2),IF(SUMIFS(WhatIf!$G:$G,WhatIf!$A:$A,G$1,WhatIf!$B:$B,G259)&lt;=price_limit,IF(G259="Yes",1,2),"")),""))</f>
        <v/>
      </c>
      <c r="AW259" s="67" t="str">
        <f>IF(OR(H259="",VLOOKUP(H$1,Services!$A$1:$B$22,2,0)="Exclude"),"",IF($D259=1,IF(OR(price_limit="",price_limit="No Limit"),IF(H259="Yes",1,2),IF(SUMIFS(WhatIf!$G:$G,WhatIf!$A:$A,H$1,WhatIf!$B:$B,H259)&lt;=price_limit,IF(H259="Yes",1,2),"")),""))</f>
        <v/>
      </c>
      <c r="AX259" s="67" t="str">
        <f>IF(OR(I259="",VLOOKUP(I$1,Services!$A$1:$B$22,2,0)="Exclude"),"",IF($D259=1,IF(OR(price_limit="",price_limit="No Limit"),IF(I259="Yes",1,2),IF(SUMIFS(WhatIf!$G:$G,WhatIf!$A:$A,I$1,WhatIf!$B:$B,I259)&lt;=price_limit,IF(I259="Yes",1,2),"")),""))</f>
        <v/>
      </c>
      <c r="AY259" s="67" t="str">
        <f>IF(OR(J259="",VLOOKUP(J$1,Services!$A$1:$B$22,2,0)="Exclude"),"",IF($D259=1,IF(OR(price_limit="",price_limit="No Limit"),IF(J259="Yes",1,2),IF(SUMIFS(WhatIf!$G:$G,WhatIf!$A:$A,J$1,WhatIf!$B:$B,J259)&lt;=price_limit,IF(J259="Yes",1,2),"")),""))</f>
        <v/>
      </c>
      <c r="AZ259" s="67" t="str">
        <f>IF(OR(K259="",VLOOKUP(K$1,Services!$A$1:$B$22,2,0)="Exclude"),"",IF($D259=1,IF(OR(price_limit="",price_limit="No Limit"),IF(K259="Yes",1,2),IF(SUMIFS(WhatIf!$G:$G,WhatIf!$A:$A,K$1,WhatIf!$B:$B,K259)&lt;=price_limit,IF(K259="Yes",1,2),"")),""))</f>
        <v/>
      </c>
      <c r="BA259" s="67" t="str">
        <f>IF(OR(L259="",VLOOKUP(L$1,Services!$A$1:$B$22,2,0)="Exclude"),"",IF($D259=1,IF(OR(price_limit="",price_limit="No Limit"),IF(L259="Yes",1,2),IF(SUMIFS(WhatIf!$G:$G,WhatIf!$A:$A,L$1,WhatIf!$B:$B,L259)&lt;=price_limit,IF(L259="Yes",1,2),"")),""))</f>
        <v/>
      </c>
      <c r="BB259" s="67" t="str">
        <f>IF(OR(M259="",VLOOKUP(M$1,Services!$A$1:$B$22,2,0)="Exclude"),"",IF($D259=1,IF(OR(price_limit="",price_limit="No Limit"),IF(M259="Yes",1,2),IF(SUMIFS(WhatIf!$G:$G,WhatIf!$A:$A,M$1,WhatIf!$B:$B,M259)&lt;=price_limit,IF(M259="Yes",1,2),"")),""))</f>
        <v/>
      </c>
      <c r="BC259" s="67" t="str">
        <f>IF(OR(N259="",VLOOKUP(N$1,Services!$A$1:$B$22,2,0)="Exclude"),"",IF($D259=1,IF(OR(price_limit="",price_limit="No Limit"),IF(N259="Yes",1,2),IF(SUMIFS(WhatIf!$G:$G,WhatIf!$A:$A,N$1,WhatIf!$B:$B,N259)&lt;=price_limit,IF(N259="Yes",1,2),"")),""))</f>
        <v/>
      </c>
      <c r="BD259" s="67" t="str">
        <f>IF(OR(O259="",VLOOKUP(O$1,Services!$A$1:$B$22,2,0)="Exclude"),"",IF($D259=1,IF(OR(price_limit="",price_limit="No Limit"),IF(O259="Yes",1,2),IF(SUMIFS(WhatIf!$G:$G,WhatIf!$A:$A,O$1,WhatIf!$B:$B,O259)&lt;=price_limit,IF(O259="Yes",1,2),"")),""))</f>
        <v/>
      </c>
      <c r="BE259" s="67" t="str">
        <f>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 ca="1">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1"/>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37.299999999999997" x14ac:dyDescent="0.3">
      <c r="A260" s="19" t="s">
        <v>157</v>
      </c>
      <c r="B260" s="4" t="s">
        <v>227</v>
      </c>
      <c r="C260" s="4" t="s">
        <v>198</v>
      </c>
      <c r="D260" s="3" t="str">
        <f t="shared" ca="1" si="19"/>
        <v/>
      </c>
      <c r="I260" s="5" t="s">
        <v>157</v>
      </c>
      <c r="J260" s="5" t="s">
        <v>157</v>
      </c>
      <c r="K260" s="5" t="s">
        <v>157</v>
      </c>
      <c r="L260" s="5" t="s">
        <v>157</v>
      </c>
      <c r="M260" s="5" t="s">
        <v>157</v>
      </c>
      <c r="N260" s="5" t="s">
        <v>157</v>
      </c>
      <c r="O260" s="5" t="s">
        <v>157</v>
      </c>
      <c r="P260" s="5" t="s">
        <v>157</v>
      </c>
      <c r="Q260" s="5" t="s">
        <v>157</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0"/>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IF(OR(G260="",VLOOKUP(G$1,Services!$A$1:$B$22,2,0)="Exclude"),"",IF($D260=1,IF(OR(price_limit="",price_limit="No Limit"),IF(G260="Yes",1,2),IF(SUMIFS(WhatIf!$G:$G,WhatIf!$A:$A,G$1,WhatIf!$B:$B,G260)&lt;=price_limit,IF(G260="Yes",1,2),"")),""))</f>
        <v/>
      </c>
      <c r="AW260" s="67" t="str">
        <f>IF(OR(H260="",VLOOKUP(H$1,Services!$A$1:$B$22,2,0)="Exclude"),"",IF($D260=1,IF(OR(price_limit="",price_limit="No Limit"),IF(H260="Yes",1,2),IF(SUMIFS(WhatIf!$G:$G,WhatIf!$A:$A,H$1,WhatIf!$B:$B,H260)&lt;=price_limit,IF(H260="Yes",1,2),"")),""))</f>
        <v/>
      </c>
      <c r="AX260" s="67" t="str">
        <f ca="1">IF(OR(I260="",VLOOKUP(I$1,Services!$A$1:$B$22,2,0)="Exclude"),"",IF($D260=1,IF(OR(price_limit="",price_limit="No Limit"),IF(I260="Yes",1,2),IF(SUMIFS(WhatIf!$G:$G,WhatIf!$A:$A,I$1,WhatIf!$B:$B,I260)&lt;=price_limit,IF(I260="Yes",1,2),"")),""))</f>
        <v/>
      </c>
      <c r="AY260" s="67" t="str">
        <f ca="1">IF(OR(J260="",VLOOKUP(J$1,Services!$A$1:$B$22,2,0)="Exclude"),"",IF($D260=1,IF(OR(price_limit="",price_limit="No Limit"),IF(J260="Yes",1,2),IF(SUMIFS(WhatIf!$G:$G,WhatIf!$A:$A,J$1,WhatIf!$B:$B,J260)&lt;=price_limit,IF(J260="Yes",1,2),"")),""))</f>
        <v/>
      </c>
      <c r="AZ260" s="67" t="str">
        <f ca="1">IF(OR(K260="",VLOOKUP(K$1,Services!$A$1:$B$22,2,0)="Exclude"),"",IF($D260=1,IF(OR(price_limit="",price_limit="No Limit"),IF(K260="Yes",1,2),IF(SUMIFS(WhatIf!$G:$G,WhatIf!$A:$A,K$1,WhatIf!$B:$B,K260)&lt;=price_limit,IF(K260="Yes",1,2),"")),""))</f>
        <v/>
      </c>
      <c r="BA260" s="67" t="str">
        <f ca="1">IF(OR(L260="",VLOOKUP(L$1,Services!$A$1:$B$22,2,0)="Exclude"),"",IF($D260=1,IF(OR(price_limit="",price_limit="No Limit"),IF(L260="Yes",1,2),IF(SUMIFS(WhatIf!$G:$G,WhatIf!$A:$A,L$1,WhatIf!$B:$B,L260)&lt;=price_limit,IF(L260="Yes",1,2),"")),""))</f>
        <v/>
      </c>
      <c r="BB260" s="67" t="str">
        <f ca="1">IF(OR(M260="",VLOOKUP(M$1,Services!$A$1:$B$22,2,0)="Exclude"),"",IF($D260=1,IF(OR(price_limit="",price_limit="No Limit"),IF(M260="Yes",1,2),IF(SUMIFS(WhatIf!$G:$G,WhatIf!$A:$A,M$1,WhatIf!$B:$B,M260)&lt;=price_limit,IF(M260="Yes",1,2),"")),""))</f>
        <v/>
      </c>
      <c r="BC260" s="67" t="str">
        <f ca="1">IF(OR(N260="",VLOOKUP(N$1,Services!$A$1:$B$22,2,0)="Exclude"),"",IF($D260=1,IF(OR(price_limit="",price_limit="No Limit"),IF(N260="Yes",1,2),IF(SUMIFS(WhatIf!$G:$G,WhatIf!$A:$A,N$1,WhatIf!$B:$B,N260)&lt;=price_limit,IF(N260="Yes",1,2),"")),""))</f>
        <v/>
      </c>
      <c r="BD260" s="67" t="str">
        <f ca="1">IF(OR(O260="",VLOOKUP(O$1,Services!$A$1:$B$22,2,0)="Exclude"),"",IF($D260=1,IF(OR(price_limit="",price_limit="No Limit"),IF(O260="Yes",1,2),IF(SUMIFS(WhatIf!$G:$G,WhatIf!$A:$A,O$1,WhatIf!$B:$B,O260)&lt;=price_limit,IF(O260="Yes",1,2),"")),""))</f>
        <v/>
      </c>
      <c r="BE260" s="67" t="str">
        <f ca="1">IF(OR(P260="",VLOOKUP(P$1,Services!$A$1:$B$22,2,0)="Exclude"),"",IF($D260=1,IF(OR(price_limit="",price_limit="No Limit"),IF(P260="Yes",1,2),IF(SUMIFS(WhatIf!$G:$G,WhatIf!$A:$A,P$1,WhatIf!$B:$B,P260)&lt;=price_limit,IF(P260="Yes",1,2),"")),""))</f>
        <v/>
      </c>
      <c r="BF260" s="67" t="str">
        <f ca="1">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1"/>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24.9" x14ac:dyDescent="0.3">
      <c r="A261" s="19" t="s">
        <v>55</v>
      </c>
      <c r="B261" s="4" t="s">
        <v>227</v>
      </c>
      <c r="C261" s="4" t="s">
        <v>198</v>
      </c>
      <c r="D261" s="3" t="str">
        <f t="shared" ca="1" si="19"/>
        <v/>
      </c>
      <c r="F261" s="5" t="s">
        <v>475</v>
      </c>
      <c r="G261" s="5" t="s">
        <v>475</v>
      </c>
      <c r="H261" s="5" t="s">
        <v>918</v>
      </c>
      <c r="I261" s="6"/>
      <c r="J261" s="6"/>
      <c r="M261" s="5" t="s">
        <v>1</v>
      </c>
      <c r="N261" s="5" t="s">
        <v>1</v>
      </c>
      <c r="O261" s="5" t="s">
        <v>1</v>
      </c>
      <c r="Q261" s="5" t="s">
        <v>1</v>
      </c>
      <c r="R261" s="6"/>
      <c r="S261" s="6" t="s">
        <v>772</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0"/>
        <v/>
      </c>
      <c r="AT261" s="67" t="str">
        <f>IF(OR(E261="",VLOOKUP(E$1,Services!$A$1:$B$22,2,0)="Exclude"),"",IF($D261=1,IF(OR(price_limit="",price_limit="No Limit"),IF(E261="Yes",1,2),IF(SUMIFS(WhatIf!$G:$G,WhatIf!$A:$A,E$1,WhatIf!$B:$B,E261)&lt;=price_limit,IF(E261="Yes",1,2),"")),""))</f>
        <v/>
      </c>
      <c r="AU261" s="67" t="str">
        <f ca="1">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 ca="1">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 ca="1">IF(OR(M261="",VLOOKUP(M$1,Services!$A$1:$B$22,2,0)="Exclude"),"",IF($D261=1,IF(OR(price_limit="",price_limit="No Limit"),IF(M261="Yes",1,2),IF(SUMIFS(WhatIf!$G:$G,WhatIf!$A:$A,M$1,WhatIf!$B:$B,M261)&lt;=price_limit,IF(M261="Yes",1,2),"")),""))</f>
        <v/>
      </c>
      <c r="BC261" s="67" t="str">
        <f ca="1">IF(OR(N261="",VLOOKUP(N$1,Services!$A$1:$B$22,2,0)="Exclude"),"",IF($D261=1,IF(OR(price_limit="",price_limit="No Limit"),IF(N261="Yes",1,2),IF(SUMIFS(WhatIf!$G:$G,WhatIf!$A:$A,N$1,WhatIf!$B:$B,N261)&lt;=price_limit,IF(N261="Yes",1,2),"")),""))</f>
        <v/>
      </c>
      <c r="BD261" s="67" t="str">
        <f ca="1">IF(OR(O261="",VLOOKUP(O$1,Services!$A$1:$B$22,2,0)="Exclude"),"",IF($D261=1,IF(OR(price_limit="",price_limit="No Limit"),IF(O261="Yes",1,2),IF(SUMIFS(WhatIf!$G:$G,WhatIf!$A:$A,O$1,WhatIf!$B:$B,O261)&lt;=price_limit,IF(O261="Yes",1,2),"")),""))</f>
        <v/>
      </c>
      <c r="BE261" s="67" t="str">
        <f>IF(OR(P261="",VLOOKUP(P$1,Services!$A$1:$B$22,2,0)="Exclude"),"",IF($D261=1,IF(OR(price_limit="",price_limit="No Limit"),IF(P261="Yes",1,2),IF(SUMIFS(WhatIf!$G:$G,WhatIf!$A:$A,P$1,WhatIf!$B:$B,P261)&lt;=price_limit,IF(P261="Yes",1,2),"")),""))</f>
        <v/>
      </c>
      <c r="BF261" s="67" t="str">
        <f ca="1">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 ca="1">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1"/>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ht="24.9" x14ac:dyDescent="0.3">
      <c r="A262" s="19" t="s">
        <v>4</v>
      </c>
      <c r="B262" s="4" t="s">
        <v>227</v>
      </c>
      <c r="C262" s="4" t="s">
        <v>424</v>
      </c>
      <c r="D262" s="3">
        <f t="shared" ca="1" si="19"/>
        <v>1</v>
      </c>
      <c r="G262" s="5" t="s">
        <v>1</v>
      </c>
      <c r="H262" s="5" t="s">
        <v>1</v>
      </c>
      <c r="I262" s="5" t="s">
        <v>1</v>
      </c>
      <c r="J262" s="5" t="s">
        <v>1</v>
      </c>
      <c r="K262" s="5" t="s">
        <v>1</v>
      </c>
      <c r="L262" s="5" t="s">
        <v>1</v>
      </c>
      <c r="M262" s="5" t="s">
        <v>1</v>
      </c>
      <c r="N262" s="5" t="s">
        <v>1</v>
      </c>
      <c r="O262" s="5" t="s">
        <v>1</v>
      </c>
      <c r="P262" s="5" t="s">
        <v>1</v>
      </c>
      <c r="Q262" s="6" t="s">
        <v>1</v>
      </c>
      <c r="R262" s="6" t="s">
        <v>1</v>
      </c>
      <c r="S262" s="6"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f ca="1">IF(AND($D262=1,ISNUMBER(MATCH(Q$1&amp;Q262&amp;"x",WhatIf!$H:$H,0))),1,"")</f>
        <v>1</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f t="shared" ca="1" si="20"/>
        <v>1</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f ca="1">IF(OR(G262="",VLOOKUP(G$1,Services!$A$1:$B$22,2,0)="Exclude"),"",IF($D262=1,IF(OR(price_limit="",price_limit="No Limit"),IF(G262="Yes",1,2),IF(SUMIFS(WhatIf!$G:$G,WhatIf!$A:$A,G$1,WhatIf!$B:$B,G262)&lt;=price_limit,IF(G262="Yes",1,2),"")),""))</f>
        <v>1</v>
      </c>
      <c r="AW262" s="67">
        <f ca="1">IF(OR(H262="",VLOOKUP(H$1,Services!$A$1:$B$22,2,0)="Exclude"),"",IF($D262=1,IF(OR(price_limit="",price_limit="No Limit"),IF(H262="Yes",1,2),IF(SUMIFS(WhatIf!$G:$G,WhatIf!$A:$A,H$1,WhatIf!$B:$B,H262)&lt;=price_limit,IF(H262="Yes",1,2),"")),""))</f>
        <v>1</v>
      </c>
      <c r="AX262" s="67">
        <f ca="1">IF(OR(I262="",VLOOKUP(I$1,Services!$A$1:$B$22,2,0)="Exclude"),"",IF($D262=1,IF(OR(price_limit="",price_limit="No Limit"),IF(I262="Yes",1,2),IF(SUMIFS(WhatIf!$G:$G,WhatIf!$A:$A,I$1,WhatIf!$B:$B,I262)&lt;=price_limit,IF(I262="Yes",1,2),"")),""))</f>
        <v>1</v>
      </c>
      <c r="AY262" s="67">
        <f ca="1">IF(OR(J262="",VLOOKUP(J$1,Services!$A$1:$B$22,2,0)="Exclude"),"",IF($D262=1,IF(OR(price_limit="",price_limit="No Limit"),IF(J262="Yes",1,2),IF(SUMIFS(WhatIf!$G:$G,WhatIf!$A:$A,J$1,WhatIf!$B:$B,J262)&lt;=price_limit,IF(J262="Yes",1,2),"")),""))</f>
        <v>1</v>
      </c>
      <c r="AZ262" s="67">
        <f ca="1">IF(OR(K262="",VLOOKUP(K$1,Services!$A$1:$B$22,2,0)="Exclude"),"",IF($D262=1,IF(OR(price_limit="",price_limit="No Limit"),IF(K262="Yes",1,2),IF(SUMIFS(WhatIf!$G:$G,WhatIf!$A:$A,K$1,WhatIf!$B:$B,K262)&lt;=price_limit,IF(K262="Yes",1,2),"")),""))</f>
        <v>1</v>
      </c>
      <c r="BA262" s="67">
        <f ca="1">IF(OR(L262="",VLOOKUP(L$1,Services!$A$1:$B$22,2,0)="Exclude"),"",IF($D262=1,IF(OR(price_limit="",price_limit="No Limit"),IF(L262="Yes",1,2),IF(SUMIFS(WhatIf!$G:$G,WhatIf!$A:$A,L$1,WhatIf!$B:$B,L262)&lt;=price_limit,IF(L262="Yes",1,2),"")),""))</f>
        <v>1</v>
      </c>
      <c r="BB262" s="67">
        <f ca="1">IF(OR(M262="",VLOOKUP(M$1,Services!$A$1:$B$22,2,0)="Exclude"),"",IF($D262=1,IF(OR(price_limit="",price_limit="No Limit"),IF(M262="Yes",1,2),IF(SUMIFS(WhatIf!$G:$G,WhatIf!$A:$A,M$1,WhatIf!$B:$B,M262)&lt;=price_limit,IF(M262="Yes",1,2),"")),""))</f>
        <v>1</v>
      </c>
      <c r="BC262" s="67">
        <f ca="1">IF(OR(N262="",VLOOKUP(N$1,Services!$A$1:$B$22,2,0)="Exclude"),"",IF($D262=1,IF(OR(price_limit="",price_limit="No Limit"),IF(N262="Yes",1,2),IF(SUMIFS(WhatIf!$G:$G,WhatIf!$A:$A,N$1,WhatIf!$B:$B,N262)&lt;=price_limit,IF(N262="Yes",1,2),"")),""))</f>
        <v>1</v>
      </c>
      <c r="BD262" s="67">
        <f ca="1">IF(OR(O262="",VLOOKUP(O$1,Services!$A$1:$B$22,2,0)="Exclude"),"",IF($D262=1,IF(OR(price_limit="",price_limit="No Limit"),IF(O262="Yes",1,2),IF(SUMIFS(WhatIf!$G:$G,WhatIf!$A:$A,O$1,WhatIf!$B:$B,O262)&lt;=price_limit,IF(O262="Yes",1,2),"")),""))</f>
        <v>1</v>
      </c>
      <c r="BE262" s="67">
        <f ca="1">IF(OR(P262="",VLOOKUP(P$1,Services!$A$1:$B$22,2,0)="Exclude"),"",IF($D262=1,IF(OR(price_limit="",price_limit="No Limit"),IF(P262="Yes",1,2),IF(SUMIFS(WhatIf!$G:$G,WhatIf!$A:$A,P$1,WhatIf!$B:$B,P262)&lt;=price_limit,IF(P262="Yes",1,2),"")),""))</f>
        <v>1</v>
      </c>
      <c r="BF262" s="67">
        <f ca="1">IF(OR(Q262="",VLOOKUP(Q$1,Services!$A$1:$B$22,2,0)="Exclude"),"",IF($D262=1,IF(OR(price_limit="",price_limit="No Limit"),IF(Q262="Yes",1,2),IF(SUMIFS(WhatIf!$G:$G,WhatIf!$A:$A,Q$1,WhatIf!$B:$B,Q262)&lt;=price_limit,IF(Q262="Yes",1,2),"")),""))</f>
        <v>1</v>
      </c>
      <c r="BG262" s="67">
        <f ca="1">IF(OR(R262="",VLOOKUP(R$1,Services!$A$1:$B$22,2,0)="Exclude"),"",IF($D262=1,IF(OR(price_limit="",price_limit="No Limit"),IF(R262="Yes",1,2),IF(SUMIFS(WhatIf!$G:$G,WhatIf!$A:$A,R$1,WhatIf!$B:$B,R262)&lt;=price_limit,IF(R262="Yes",1,2),"")),""))</f>
        <v>1</v>
      </c>
      <c r="BH262" s="67">
        <f ca="1">IF(OR(S262="",VLOOKUP(S$1,Services!$A$1:$B$22,2,0)="Exclude"),"",IF($D262=1,IF(OR(price_limit="",price_limit="No Limit"),IF(S262="Yes",1,2),IF(SUMIFS(WhatIf!$G:$G,WhatIf!$A:$A,S$1,WhatIf!$B:$B,S262)&lt;=price_limit,IF(S262="Yes",1,2),"")),""))</f>
        <v>1</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1"/>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1</v>
      </c>
    </row>
    <row r="263" spans="1:70" x14ac:dyDescent="0.3">
      <c r="A263" s="19" t="s">
        <v>964</v>
      </c>
      <c r="B263" s="4" t="s">
        <v>227</v>
      </c>
      <c r="C263" s="4" t="s">
        <v>205</v>
      </c>
      <c r="D263" s="3" t="str">
        <f t="shared" ca="1" si="19"/>
        <v/>
      </c>
      <c r="Q263" s="6"/>
      <c r="R263" s="6"/>
      <c r="S263" s="6"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0"/>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 ca="1">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1"/>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24.9" x14ac:dyDescent="0.3">
      <c r="A264" s="19" t="s">
        <v>173</v>
      </c>
      <c r="B264" s="4" t="s">
        <v>284</v>
      </c>
      <c r="C264" s="4" t="s">
        <v>198</v>
      </c>
      <c r="D264" s="3" t="str">
        <f t="shared" ca="1" si="19"/>
        <v/>
      </c>
      <c r="G264" s="5" t="s">
        <v>1</v>
      </c>
      <c r="H264" s="5" t="s">
        <v>1</v>
      </c>
      <c r="I264" s="5" t="s">
        <v>1</v>
      </c>
      <c r="J264" s="5" t="s">
        <v>1</v>
      </c>
      <c r="K264" s="5" t="s">
        <v>1</v>
      </c>
      <c r="L264" s="5" t="s">
        <v>1</v>
      </c>
      <c r="M264" s="5" t="s">
        <v>1</v>
      </c>
      <c r="N264" s="5" t="s">
        <v>1</v>
      </c>
      <c r="O264" s="5" t="s">
        <v>1</v>
      </c>
      <c r="P264" s="5" t="s">
        <v>1</v>
      </c>
      <c r="Q264" s="6" t="s">
        <v>1</v>
      </c>
      <c r="R264" s="6" t="s">
        <v>1</v>
      </c>
      <c r="S264" s="6"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0"/>
        <v/>
      </c>
      <c r="AT264" s="67" t="str">
        <f>IF(OR(E264="",VLOOKUP(E$1,Services!$A$1:$B$22,2,0)="Exclude"),"",IF($D264=1,IF(OR(price_limit="",price_limit="No Limit"),IF(E264="Yes",1,2),IF(SUMIFS(WhatIf!$G:$G,WhatIf!$A:$A,E$1,WhatIf!$B:$B,E264)&lt;=price_limit,IF(E264="Yes",1,2),"")),""))</f>
        <v/>
      </c>
      <c r="AU264" s="67" t="str">
        <f>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 ca="1">IF(OR(I264="",VLOOKUP(I$1,Services!$A$1:$B$22,2,0)="Exclude"),"",IF($D264=1,IF(OR(price_limit="",price_limit="No Limit"),IF(I264="Yes",1,2),IF(SUMIFS(WhatIf!$G:$G,WhatIf!$A:$A,I$1,WhatIf!$B:$B,I264)&lt;=price_limit,IF(I264="Yes",1,2),"")),""))</f>
        <v/>
      </c>
      <c r="AY264" s="67" t="str">
        <f ca="1">IF(OR(J264="",VLOOKUP(J$1,Services!$A$1:$B$22,2,0)="Exclude"),"",IF($D264=1,IF(OR(price_limit="",price_limit="No Limit"),IF(J264="Yes",1,2),IF(SUMIFS(WhatIf!$G:$G,WhatIf!$A:$A,J$1,WhatIf!$B:$B,J264)&lt;=price_limit,IF(J264="Yes",1,2),"")),""))</f>
        <v/>
      </c>
      <c r="AZ264" s="67" t="str">
        <f ca="1">IF(OR(K264="",VLOOKUP(K$1,Services!$A$1:$B$22,2,0)="Exclude"),"",IF($D264=1,IF(OR(price_limit="",price_limit="No Limit"),IF(K264="Yes",1,2),IF(SUMIFS(WhatIf!$G:$G,WhatIf!$A:$A,K$1,WhatIf!$B:$B,K264)&lt;=price_limit,IF(K264="Yes",1,2),"")),""))</f>
        <v/>
      </c>
      <c r="BA264" s="67" t="str">
        <f ca="1">IF(OR(L264="",VLOOKUP(L$1,Services!$A$1:$B$22,2,0)="Exclude"),"",IF($D264=1,IF(OR(price_limit="",price_limit="No Limit"),IF(L264="Yes",1,2),IF(SUMIFS(WhatIf!$G:$G,WhatIf!$A:$A,L$1,WhatIf!$B:$B,L264)&lt;=price_limit,IF(L264="Yes",1,2),"")),""))</f>
        <v/>
      </c>
      <c r="BB264" s="67" t="str">
        <f ca="1">IF(OR(M264="",VLOOKUP(M$1,Services!$A$1:$B$22,2,0)="Exclude"),"",IF($D264=1,IF(OR(price_limit="",price_limit="No Limit"),IF(M264="Yes",1,2),IF(SUMIFS(WhatIf!$G:$G,WhatIf!$A:$A,M$1,WhatIf!$B:$B,M264)&lt;=price_limit,IF(M264="Yes",1,2),"")),""))</f>
        <v/>
      </c>
      <c r="BC264" s="67" t="str">
        <f ca="1">IF(OR(N264="",VLOOKUP(N$1,Services!$A$1:$B$22,2,0)="Exclude"),"",IF($D264=1,IF(OR(price_limit="",price_limit="No Limit"),IF(N264="Yes",1,2),IF(SUMIFS(WhatIf!$G:$G,WhatIf!$A:$A,N$1,WhatIf!$B:$B,N264)&lt;=price_limit,IF(N264="Yes",1,2),"")),""))</f>
        <v/>
      </c>
      <c r="BD264" s="67" t="str">
        <f ca="1">IF(OR(O264="",VLOOKUP(O$1,Services!$A$1:$B$22,2,0)="Exclude"),"",IF($D264=1,IF(OR(price_limit="",price_limit="No Limit"),IF(O264="Yes",1,2),IF(SUMIFS(WhatIf!$G:$G,WhatIf!$A:$A,O$1,WhatIf!$B:$B,O264)&lt;=price_limit,IF(O264="Yes",1,2),"")),""))</f>
        <v/>
      </c>
      <c r="BE264" s="67" t="str">
        <f ca="1">IF(OR(P264="",VLOOKUP(P$1,Services!$A$1:$B$22,2,0)="Exclude"),"",IF($D264=1,IF(OR(price_limit="",price_limit="No Limit"),IF(P264="Yes",1,2),IF(SUMIFS(WhatIf!$G:$G,WhatIf!$A:$A,P$1,WhatIf!$B:$B,P264)&lt;=price_limit,IF(P264="Yes",1,2),"")),""))</f>
        <v/>
      </c>
      <c r="BF264" s="67" t="str">
        <f ca="1">IF(OR(Q264="",VLOOKUP(Q$1,Services!$A$1:$B$22,2,0)="Exclude"),"",IF($D264=1,IF(OR(price_limit="",price_limit="No Limit"),IF(Q264="Yes",1,2),IF(SUMIFS(WhatIf!$G:$G,WhatIf!$A:$A,Q$1,WhatIf!$B:$B,Q264)&lt;=price_limit,IF(Q264="Yes",1,2),"")),""))</f>
        <v/>
      </c>
      <c r="BG264" s="67" t="str">
        <f ca="1">IF(OR(R264="",VLOOKUP(R$1,Services!$A$1:$B$22,2,0)="Exclude"),"",IF($D264=1,IF(OR(price_limit="",price_limit="No Limit"),IF(R264="Yes",1,2),IF(SUMIFS(WhatIf!$G:$G,WhatIf!$A:$A,R$1,WhatIf!$B:$B,R264)&lt;=price_limit,IF(R264="Yes",1,2),"")),""))</f>
        <v/>
      </c>
      <c r="BH264" s="67" t="str">
        <f ca="1">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1"/>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ht="24.9" x14ac:dyDescent="0.3">
      <c r="A265" s="19" t="s">
        <v>232</v>
      </c>
      <c r="B265" s="4" t="s">
        <v>186</v>
      </c>
      <c r="C265" s="4" t="s">
        <v>428</v>
      </c>
      <c r="D265" s="3" t="str">
        <f t="shared" ca="1" si="19"/>
        <v/>
      </c>
      <c r="G265" s="5" t="s">
        <v>1</v>
      </c>
      <c r="H265" s="5" t="s">
        <v>1</v>
      </c>
      <c r="I265" s="5" t="s">
        <v>1</v>
      </c>
      <c r="J265" s="5" t="s">
        <v>1</v>
      </c>
      <c r="O265" s="5" t="s">
        <v>1</v>
      </c>
      <c r="Q265" s="6"/>
      <c r="R265" s="6"/>
      <c r="S265" s="6"/>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0"/>
        <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 ca="1">IF(OR(H265="",VLOOKUP(H$1,Services!$A$1:$B$22,2,0)="Exclude"),"",IF($D265=1,IF(OR(price_limit="",price_limit="No Limit"),IF(H265="Yes",1,2),IF(SUMIFS(WhatIf!$G:$G,WhatIf!$A:$A,H$1,WhatIf!$B:$B,H265)&lt;=price_limit,IF(H265="Yes",1,2),"")),""))</f>
        <v/>
      </c>
      <c r="AX265" s="67" t="str">
        <f ca="1">IF(OR(I265="",VLOOKUP(I$1,Services!$A$1:$B$22,2,0)="Exclude"),"",IF($D265=1,IF(OR(price_limit="",price_limit="No Limit"),IF(I265="Yes",1,2),IF(SUMIFS(WhatIf!$G:$G,WhatIf!$A:$A,I$1,WhatIf!$B:$B,I265)&lt;=price_limit,IF(I265="Yes",1,2),"")),""))</f>
        <v/>
      </c>
      <c r="AY265" s="67" t="str">
        <f ca="1">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 ca="1">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1"/>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941</v>
      </c>
      <c r="B266" s="4" t="s">
        <v>947</v>
      </c>
      <c r="C266" s="4" t="s">
        <v>205</v>
      </c>
      <c r="D266" s="3" t="str">
        <f t="shared" ca="1" si="19"/>
        <v/>
      </c>
      <c r="Q266" s="6" t="s">
        <v>1</v>
      </c>
      <c r="R266" s="6"/>
      <c r="S266" s="6"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0"/>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 ca="1">IF(OR(Q266="",VLOOKUP(Q$1,Services!$A$1:$B$22,2,0)="Exclude"),"",IF($D266=1,IF(OR(price_limit="",price_limit="No Limit"),IF(Q266="Yes",1,2),IF(SUMIFS(WhatIf!$G:$G,WhatIf!$A:$A,Q$1,WhatIf!$B:$B,Q266)&lt;=price_limit,IF(Q266="Yes",1,2),"")),""))</f>
        <v/>
      </c>
      <c r="BG266" s="67" t="str">
        <f>IF(OR(R266="",VLOOKUP(R$1,Services!$A$1:$B$22,2,0)="Exclude"),"",IF($D266=1,IF(OR(price_limit="",price_limit="No Limit"),IF(R266="Yes",1,2),IF(SUMIFS(WhatIf!$G:$G,WhatIf!$A:$A,R$1,WhatIf!$B:$B,R266)&lt;=price_limit,IF(R266="Yes",1,2),"")),""))</f>
        <v/>
      </c>
      <c r="BH266" s="67" t="str">
        <f ca="1">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1"/>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374</v>
      </c>
      <c r="B267" s="4" t="s">
        <v>227</v>
      </c>
      <c r="C267" s="4" t="s">
        <v>205</v>
      </c>
      <c r="D267" s="3" t="str">
        <f t="shared" ca="1" si="19"/>
        <v/>
      </c>
      <c r="G267" s="5" t="s">
        <v>478</v>
      </c>
      <c r="H267" s="5" t="s">
        <v>921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0"/>
        <v/>
      </c>
      <c r="AT267" s="67" t="str">
        <f>IF(OR(E267="",VLOOKUP(E$1,Services!$A$1:$B$22,2,0)="Exclude"),"",IF($D267=1,IF(OR(price_limit="",price_limit="No Limit"),IF(E267="Yes",1,2),IF(SUMIFS(WhatIf!$G:$G,WhatIf!$A:$A,E$1,WhatIf!$B:$B,E267)&lt;=price_limit,IF(E267="Yes",1,2),"")),""))</f>
        <v/>
      </c>
      <c r="AU267" s="67" t="str">
        <f>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1"/>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x14ac:dyDescent="0.3">
      <c r="A268" s="19" t="s">
        <v>121</v>
      </c>
      <c r="B268" s="4" t="s">
        <v>227</v>
      </c>
      <c r="C268" s="4" t="s">
        <v>205</v>
      </c>
      <c r="D268" s="3" t="str">
        <f t="shared" ca="1" si="19"/>
        <v/>
      </c>
      <c r="Q268" s="5"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0"/>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IF(OR(G268="",VLOOKUP(G$1,Services!$A$1:$B$22,2,0)="Exclude"),"",IF($D268=1,IF(OR(price_limit="",price_limit="No Limit"),IF(G268="Yes",1,2),IF(SUMIFS(WhatIf!$G:$G,WhatIf!$A:$A,G$1,WhatIf!$B:$B,G268)&lt;=price_limit,IF(G268="Yes",1,2),"")),""))</f>
        <v/>
      </c>
      <c r="AW268" s="67" t="str">
        <f>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 ca="1">IF(OR(Q268="",VLOOKUP(Q$1,Services!$A$1:$B$22,2,0)="Exclude"),"",IF($D268=1,IF(OR(price_limit="",price_limit="No Limit"),IF(Q268="Yes",1,2),IF(SUMIFS(WhatIf!$G:$G,WhatIf!$A:$A,Q$1,WhatIf!$B:$B,Q268)&lt;=price_limit,IF(Q268="Yes",1,2),"")),""))</f>
        <v/>
      </c>
      <c r="BG268" s="67" t="str">
        <f>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1"/>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x14ac:dyDescent="0.3">
      <c r="A269" s="19" t="s">
        <v>122</v>
      </c>
      <c r="B269" s="4" t="s">
        <v>287</v>
      </c>
      <c r="C269" s="4" t="s">
        <v>198</v>
      </c>
      <c r="D269" s="3" t="str">
        <f t="shared" ca="1" si="19"/>
        <v/>
      </c>
      <c r="Q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0"/>
        <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 ca="1">IF(OR(Q269="",VLOOKUP(Q$1,Services!$A$1:$B$22,2,0)="Exclude"),"",IF($D269=1,IF(OR(price_limit="",price_limit="No Limit"),IF(Q269="Yes",1,2),IF(SUMIFS(WhatIf!$G:$G,WhatIf!$A:$A,Q$1,WhatIf!$B:$B,Q269)&lt;=price_limit,IF(Q269="Yes",1,2),"")),""))</f>
        <v/>
      </c>
      <c r="BG269" s="67" t="str">
        <f>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1"/>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123</v>
      </c>
      <c r="B270" s="4" t="s">
        <v>220</v>
      </c>
      <c r="C270" s="4" t="s">
        <v>205</v>
      </c>
      <c r="D270" s="3" t="str">
        <f t="shared" ca="1" si="19"/>
        <v/>
      </c>
      <c r="F270" s="5" t="s">
        <v>478</v>
      </c>
      <c r="G270" s="5" t="s">
        <v>478</v>
      </c>
      <c r="H270" s="5" t="s">
        <v>921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0"/>
        <v/>
      </c>
      <c r="AT270" s="67" t="str">
        <f>IF(OR(E270="",VLOOKUP(E$1,Services!$A$1:$B$22,2,0)="Exclude"),"",IF($D270=1,IF(OR(price_limit="",price_limit="No Limit"),IF(E270="Yes",1,2),IF(SUMIFS(WhatIf!$G:$G,WhatIf!$A:$A,E$1,WhatIf!$B:$B,E270)&lt;=price_limit,IF(E270="Yes",1,2),"")),""))</f>
        <v/>
      </c>
      <c r="AU270" s="67" t="str">
        <f ca="1">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IF(OR(L270="",VLOOKUP(L$1,Services!$A$1:$B$22,2,0)="Exclude"),"",IF($D270=1,IF(OR(price_limit="",price_limit="No Limit"),IF(L270="Yes",1,2),IF(SUMIFS(WhatIf!$G:$G,WhatIf!$A:$A,L$1,WhatIf!$B:$B,L270)&lt;=price_limit,IF(L270="Yes",1,2),"")),""))</f>
        <v/>
      </c>
      <c r="BB270" s="67" t="str">
        <f>IF(OR(M270="",VLOOKUP(M$1,Services!$A$1:$B$22,2,0)="Exclude"),"",IF($D270=1,IF(OR(price_limit="",price_limit="No Limit"),IF(M270="Yes",1,2),IF(SUMIFS(WhatIf!$G:$G,WhatIf!$A:$A,M$1,WhatIf!$B:$B,M270)&lt;=price_limit,IF(M270="Yes",1,2),"")),""))</f>
        <v/>
      </c>
      <c r="BC270" s="67" t="str">
        <f>IF(OR(N270="",VLOOKUP(N$1,Services!$A$1:$B$22,2,0)="Exclude"),"",IF($D270=1,IF(OR(price_limit="",price_limit="No Limit"),IF(N270="Yes",1,2),IF(SUMIFS(WhatIf!$G:$G,WhatIf!$A:$A,N$1,WhatIf!$B:$B,N270)&lt;=price_limit,IF(N270="Yes",1,2),"")),""))</f>
        <v/>
      </c>
      <c r="BD270" s="67" t="str">
        <f>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IF(OR(X270="",VLOOKUP(X$1,Services!$A$1:$B$22,2,0)="Exclude"),"",IF($D270=1,IF(OR(price_limit="",price_limit="No Limit"),IF(X270="Yes",1,2),IF(SUMIFS(WhatIf!$G:$G,WhatIf!$A:$A,X$1,WhatIf!$B:$B,X270)&lt;=price_limit,IF(X270="Yes",1,2),"")),""))</f>
        <v/>
      </c>
      <c r="BN270" s="3">
        <f t="shared" si="21"/>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124</v>
      </c>
      <c r="B271" s="4" t="s">
        <v>378</v>
      </c>
      <c r="C271" s="4" t="s">
        <v>205</v>
      </c>
      <c r="D271" s="3" t="str">
        <f t="shared" ca="1" si="19"/>
        <v/>
      </c>
      <c r="F271" s="5" t="s">
        <v>478</v>
      </c>
      <c r="G271" s="5" t="s">
        <v>478</v>
      </c>
      <c r="H271" s="5" t="s">
        <v>921</v>
      </c>
      <c r="S271" s="5" t="s">
        <v>1</v>
      </c>
      <c r="T271" s="5" t="s">
        <v>234</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0"/>
        <v/>
      </c>
      <c r="AT271" s="67" t="str">
        <f>IF(OR(E271="",VLOOKUP(E$1,Services!$A$1:$B$22,2,0)="Exclude"),"",IF($D271=1,IF(OR(price_limit="",price_limit="No Limit"),IF(E271="Yes",1,2),IF(SUMIFS(WhatIf!$G:$G,WhatIf!$A:$A,E$1,WhatIf!$B:$B,E271)&lt;=price_limit,IF(E271="Yes",1,2),"")),""))</f>
        <v/>
      </c>
      <c r="AU271" s="67" t="str">
        <f ca="1">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 ca="1">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IF(OR(M271="",VLOOKUP(M$1,Services!$A$1:$B$22,2,0)="Exclude"),"",IF($D271=1,IF(OR(price_limit="",price_limit="No Limit"),IF(M271="Yes",1,2),IF(SUMIFS(WhatIf!$G:$G,WhatIf!$A:$A,M$1,WhatIf!$B:$B,M271)&lt;=price_limit,IF(M271="Yes",1,2),"")),""))</f>
        <v/>
      </c>
      <c r="BC271" s="67" t="str">
        <f>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IF(OR(R271="",VLOOKUP(R$1,Services!$A$1:$B$22,2,0)="Exclude"),"",IF($D271=1,IF(OR(price_limit="",price_limit="No Limit"),IF(R271="Yes",1,2),IF(SUMIFS(WhatIf!$G:$G,WhatIf!$A:$A,R$1,WhatIf!$B:$B,R271)&lt;=price_limit,IF(R271="Yes",1,2),"")),""))</f>
        <v/>
      </c>
      <c r="BH271" s="67" t="str">
        <f ca="1">IF(OR(S271="",VLOOKUP(S$1,Services!$A$1:$B$22,2,0)="Exclude"),"",IF($D271=1,IF(OR(price_limit="",price_limit="No Limit"),IF(S271="Yes",1,2),IF(SUMIFS(WhatIf!$G:$G,WhatIf!$A:$A,S$1,WhatIf!$B:$B,S271)&lt;=price_limit,IF(S271="Yes",1,2),"")),""))</f>
        <v/>
      </c>
      <c r="BI271" s="67" t="str">
        <f ca="1">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1"/>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x14ac:dyDescent="0.3">
      <c r="A272" s="19" t="s">
        <v>56</v>
      </c>
      <c r="B272" s="4" t="s">
        <v>227</v>
      </c>
      <c r="C272" s="4" t="s">
        <v>205</v>
      </c>
      <c r="D272" s="3" t="str">
        <f t="shared" ca="1" si="19"/>
        <v/>
      </c>
      <c r="F272" s="5" t="s">
        <v>1</v>
      </c>
      <c r="G272" s="5" t="s">
        <v>1</v>
      </c>
      <c r="H272" s="5" t="s">
        <v>1</v>
      </c>
      <c r="Q272" s="5" t="s">
        <v>1</v>
      </c>
      <c r="R272" s="6"/>
      <c r="S272" s="6" t="s">
        <v>772</v>
      </c>
      <c r="X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0"/>
        <v/>
      </c>
      <c r="AT272" s="67" t="str">
        <f>IF(OR(E272="",VLOOKUP(E$1,Services!$A$1:$B$22,2,0)="Exclude"),"",IF($D272=1,IF(OR(price_limit="",price_limit="No Limit"),IF(E272="Yes",1,2),IF(SUMIFS(WhatIf!$G:$G,WhatIf!$A:$A,E$1,WhatIf!$B:$B,E272)&lt;=price_limit,IF(E272="Yes",1,2),"")),""))</f>
        <v/>
      </c>
      <c r="AU272" s="67" t="str">
        <f ca="1">IF(OR(F272="",VLOOKUP(F$1,Services!$A$1:$B$22,2,0)="Exclude"),"",IF($D272=1,IF(OR(price_limit="",price_limit="No Limit"),IF(F272="Yes",1,2),IF(SUMIFS(WhatIf!$G:$G,WhatIf!$A:$A,F$1,WhatIf!$B:$B,F272)&lt;=price_limit,IF(F272="Yes",1,2),"")),""))</f>
        <v/>
      </c>
      <c r="AV272" s="67" t="str">
        <f ca="1">IF(OR(G272="",VLOOKUP(G$1,Services!$A$1:$B$22,2,0)="Exclude"),"",IF($D272=1,IF(OR(price_limit="",price_limit="No Limit"),IF(G272="Yes",1,2),IF(SUMIFS(WhatIf!$G:$G,WhatIf!$A:$A,G$1,WhatIf!$B:$B,G272)&lt;=price_limit,IF(G272="Yes",1,2),"")),""))</f>
        <v/>
      </c>
      <c r="AW272" s="67" t="str">
        <f ca="1">IF(OR(H272="",VLOOKUP(H$1,Services!$A$1:$B$22,2,0)="Exclude"),"",IF($D272=1,IF(OR(price_limit="",price_limit="No Limit"),IF(H272="Yes",1,2),IF(SUMIFS(WhatIf!$G:$G,WhatIf!$A:$A,H$1,WhatIf!$B:$B,H272)&lt;=price_limit,IF(H272="Yes",1,2),"")),""))</f>
        <v/>
      </c>
      <c r="AX272" s="67" t="str">
        <f>IF(OR(I272="",VLOOKUP(I$1,Services!$A$1:$B$22,2,0)="Exclude"),"",IF($D272=1,IF(OR(price_limit="",price_limit="No Limit"),IF(I272="Yes",1,2),IF(SUMIFS(WhatIf!$G:$G,WhatIf!$A:$A,I$1,WhatIf!$B:$B,I272)&lt;=price_limit,IF(I272="Yes",1,2),"")),""))</f>
        <v/>
      </c>
      <c r="AY272" s="67" t="str">
        <f>IF(OR(J272="",VLOOKUP(J$1,Services!$A$1:$B$22,2,0)="Exclude"),"",IF($D272=1,IF(OR(price_limit="",price_limit="No Limit"),IF(J272="Yes",1,2),IF(SUMIFS(WhatIf!$G:$G,WhatIf!$A:$A,J$1,WhatIf!$B:$B,J272)&lt;=price_limit,IF(J272="Yes",1,2),"")),""))</f>
        <v/>
      </c>
      <c r="AZ272" s="67" t="str">
        <f>IF(OR(K272="",VLOOKUP(K$1,Services!$A$1:$B$22,2,0)="Exclude"),"",IF($D272=1,IF(OR(price_limit="",price_limit="No Limit"),IF(K272="Yes",1,2),IF(SUMIFS(WhatIf!$G:$G,WhatIf!$A:$A,K$1,WhatIf!$B:$B,K272)&lt;=price_limit,IF(K272="Yes",1,2),"")),""))</f>
        <v/>
      </c>
      <c r="BA272" s="67" t="str">
        <f>IF(OR(L272="",VLOOKUP(L$1,Services!$A$1:$B$22,2,0)="Exclude"),"",IF($D272=1,IF(OR(price_limit="",price_limit="No Limit"),IF(L272="Yes",1,2),IF(SUMIFS(WhatIf!$G:$G,WhatIf!$A:$A,L$1,WhatIf!$B:$B,L272)&lt;=price_limit,IF(L272="Yes",1,2),"")),""))</f>
        <v/>
      </c>
      <c r="BB272" s="67" t="str">
        <f>IF(OR(M272="",VLOOKUP(M$1,Services!$A$1:$B$22,2,0)="Exclude"),"",IF($D272=1,IF(OR(price_limit="",price_limit="No Limit"),IF(M272="Yes",1,2),IF(SUMIFS(WhatIf!$G:$G,WhatIf!$A:$A,M$1,WhatIf!$B:$B,M272)&lt;=price_limit,IF(M272="Yes",1,2),"")),""))</f>
        <v/>
      </c>
      <c r="BC272" s="67" t="str">
        <f>IF(OR(N272="",VLOOKUP(N$1,Services!$A$1:$B$22,2,0)="Exclude"),"",IF($D272=1,IF(OR(price_limit="",price_limit="No Limit"),IF(N272="Yes",1,2),IF(SUMIFS(WhatIf!$G:$G,WhatIf!$A:$A,N$1,WhatIf!$B:$B,N272)&lt;=price_limit,IF(N272="Yes",1,2),"")),""))</f>
        <v/>
      </c>
      <c r="BD272" s="67" t="str">
        <f>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 ca="1">IF(OR(Q272="",VLOOKUP(Q$1,Services!$A$1:$B$22,2,0)="Exclude"),"",IF($D272=1,IF(OR(price_limit="",price_limit="No Limit"),IF(Q272="Yes",1,2),IF(SUMIFS(WhatIf!$G:$G,WhatIf!$A:$A,Q$1,WhatIf!$B:$B,Q272)&lt;=price_limit,IF(Q272="Yes",1,2),"")),""))</f>
        <v/>
      </c>
      <c r="BG272" s="67" t="str">
        <f>IF(OR(R272="",VLOOKUP(R$1,Services!$A$1:$B$22,2,0)="Exclude"),"",IF($D272=1,IF(OR(price_limit="",price_limit="No Limit"),IF(R272="Yes",1,2),IF(SUMIFS(WhatIf!$G:$G,WhatIf!$A:$A,R$1,WhatIf!$B:$B,R272)&lt;=price_limit,IF(R272="Yes",1,2),"")),""))</f>
        <v/>
      </c>
      <c r="BH272" s="67" t="str">
        <f ca="1">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 ca="1">IF(OR(X272="",VLOOKUP(X$1,Services!$A$1:$B$22,2,0)="Exclude"),"",IF($D272=1,IF(OR(price_limit="",price_limit="No Limit"),IF(X272="Yes",1,2),IF(SUMIFS(WhatIf!$G:$G,WhatIf!$A:$A,X$1,WhatIf!$B:$B,X272)&lt;=price_limit,IF(X272="Yes",1,2),"")),""))</f>
        <v/>
      </c>
      <c r="BN272" s="3">
        <f t="shared" si="21"/>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x14ac:dyDescent="0.3">
      <c r="A273" s="19" t="s">
        <v>57</v>
      </c>
      <c r="B273" s="4" t="s">
        <v>227</v>
      </c>
      <c r="C273" s="4" t="s">
        <v>198</v>
      </c>
      <c r="D273" s="3" t="str">
        <f t="shared" ca="1" si="19"/>
        <v/>
      </c>
      <c r="Q273" s="6"/>
      <c r="R273" s="6"/>
      <c r="S273" s="6" t="s">
        <v>1</v>
      </c>
      <c r="V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0"/>
        <v/>
      </c>
      <c r="AT273" s="67" t="str">
        <f>IF(OR(E273="",VLOOKUP(E$1,Services!$A$1:$B$22,2,0)="Exclude"),"",IF($D273=1,IF(OR(price_limit="",price_limit="No Limit"),IF(E273="Yes",1,2),IF(SUMIFS(WhatIf!$G:$G,WhatIf!$A:$A,E$1,WhatIf!$B:$B,E273)&lt;=price_limit,IF(E273="Yes",1,2),"")),""))</f>
        <v/>
      </c>
      <c r="AU273" s="67" t="str">
        <f>IF(OR(F273="",VLOOKUP(F$1,Services!$A$1:$B$22,2,0)="Exclude"),"",IF($D273=1,IF(OR(price_limit="",price_limit="No Limit"),IF(F273="Yes",1,2),IF(SUMIFS(WhatIf!$G:$G,WhatIf!$A:$A,F$1,WhatIf!$B:$B,F273)&lt;=price_limit,IF(F273="Yes",1,2),"")),""))</f>
        <v/>
      </c>
      <c r="AV273" s="67" t="str">
        <f>IF(OR(G273="",VLOOKUP(G$1,Services!$A$1:$B$22,2,0)="Exclude"),"",IF($D273=1,IF(OR(price_limit="",price_limit="No Limit"),IF(G273="Yes",1,2),IF(SUMIFS(WhatIf!$G:$G,WhatIf!$A:$A,G$1,WhatIf!$B:$B,G273)&lt;=price_limit,IF(G273="Yes",1,2),"")),""))</f>
        <v/>
      </c>
      <c r="AW273" s="67" t="str">
        <f>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IF(OR(L273="",VLOOKUP(L$1,Services!$A$1:$B$22,2,0)="Exclude"),"",IF($D273=1,IF(OR(price_limit="",price_limit="No Limit"),IF(L273="Yes",1,2),IF(SUMIFS(WhatIf!$G:$G,WhatIf!$A:$A,L$1,WhatIf!$B:$B,L273)&lt;=price_limit,IF(L273="Yes",1,2),"")),""))</f>
        <v/>
      </c>
      <c r="BB273" s="67" t="str">
        <f>IF(OR(M273="",VLOOKUP(M$1,Services!$A$1:$B$22,2,0)="Exclude"),"",IF($D273=1,IF(OR(price_limit="",price_limit="No Limit"),IF(M273="Yes",1,2),IF(SUMIFS(WhatIf!$G:$G,WhatIf!$A:$A,M$1,WhatIf!$B:$B,M273)&lt;=price_limit,IF(M273="Yes",1,2),"")),""))</f>
        <v/>
      </c>
      <c r="BC273" s="67" t="str">
        <f>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IF(OR(R273="",VLOOKUP(R$1,Services!$A$1:$B$22,2,0)="Exclude"),"",IF($D273=1,IF(OR(price_limit="",price_limit="No Limit"),IF(R273="Yes",1,2),IF(SUMIFS(WhatIf!$G:$G,WhatIf!$A:$A,R$1,WhatIf!$B:$B,R273)&lt;=price_limit,IF(R273="Yes",1,2),"")),""))</f>
        <v/>
      </c>
      <c r="BH273" s="67" t="str">
        <f ca="1">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 ca="1">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1"/>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37.299999999999997" x14ac:dyDescent="0.3">
      <c r="A274" s="19" t="s">
        <v>174</v>
      </c>
      <c r="B274" s="4" t="s">
        <v>125</v>
      </c>
      <c r="C274" s="4" t="s">
        <v>198</v>
      </c>
      <c r="D274" s="3" t="str">
        <f t="shared" ca="1" si="19"/>
        <v/>
      </c>
      <c r="Q274" s="6"/>
      <c r="R274" s="6"/>
      <c r="S274" s="5" t="s">
        <v>880</v>
      </c>
      <c r="V274" s="5" t="s">
        <v>550</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0"/>
        <v/>
      </c>
      <c r="AT274" s="67" t="str">
        <f>IF(OR(E274="",VLOOKUP(E$1,Services!$A$1:$B$22,2,0)="Exclude"),"",IF($D274=1,IF(OR(price_limit="",price_limit="No Limit"),IF(E274="Yes",1,2),IF(SUMIFS(WhatIf!$G:$G,WhatIf!$A:$A,E$1,WhatIf!$B:$B,E274)&lt;=price_limit,IF(E274="Yes",1,2),"")),""))</f>
        <v/>
      </c>
      <c r="AU274" s="67" t="str">
        <f>IF(OR(F274="",VLOOKUP(F$1,Services!$A$1:$B$22,2,0)="Exclude"),"",IF($D274=1,IF(OR(price_limit="",price_limit="No Limit"),IF(F274="Yes",1,2),IF(SUMIFS(WhatIf!$G:$G,WhatIf!$A:$A,F$1,WhatIf!$B:$B,F274)&lt;=price_limit,IF(F274="Yes",1,2),"")),""))</f>
        <v/>
      </c>
      <c r="AV274" s="67" t="str">
        <f>IF(OR(G274="",VLOOKUP(G$1,Services!$A$1:$B$22,2,0)="Exclude"),"",IF($D274=1,IF(OR(price_limit="",price_limit="No Limit"),IF(G274="Yes",1,2),IF(SUMIFS(WhatIf!$G:$G,WhatIf!$A:$A,G$1,WhatIf!$B:$B,G274)&lt;=price_limit,IF(G274="Yes",1,2),"")),""))</f>
        <v/>
      </c>
      <c r="AW274" s="67" t="str">
        <f>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IF(OR(K274="",VLOOKUP(K$1,Services!$A$1:$B$22,2,0)="Exclude"),"",IF($D274=1,IF(OR(price_limit="",price_limit="No Limit"),IF(K274="Yes",1,2),IF(SUMIFS(WhatIf!$G:$G,WhatIf!$A:$A,K$1,WhatIf!$B:$B,K274)&lt;=price_limit,IF(K274="Yes",1,2),"")),""))</f>
        <v/>
      </c>
      <c r="BA274" s="67" t="str">
        <f>IF(OR(L274="",VLOOKUP(L$1,Services!$A$1:$B$22,2,0)="Exclude"),"",IF($D274=1,IF(OR(price_limit="",price_limit="No Limit"),IF(L274="Yes",1,2),IF(SUMIFS(WhatIf!$G:$G,WhatIf!$A:$A,L$1,WhatIf!$B:$B,L274)&lt;=price_limit,IF(L274="Yes",1,2),"")),""))</f>
        <v/>
      </c>
      <c r="BB274" s="67" t="str">
        <f>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 ca="1">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 ca="1">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1"/>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58</v>
      </c>
      <c r="B275" s="4" t="s">
        <v>227</v>
      </c>
      <c r="C275" s="4" t="s">
        <v>198</v>
      </c>
      <c r="D275" s="3" t="str">
        <f t="shared" ca="1" si="19"/>
        <v/>
      </c>
      <c r="F275" s="5" t="s">
        <v>475</v>
      </c>
      <c r="G275" s="5" t="s">
        <v>475</v>
      </c>
      <c r="H275" s="5" t="s">
        <v>918</v>
      </c>
      <c r="I275" s="6"/>
      <c r="J275" s="6"/>
      <c r="M275" s="5" t="s">
        <v>1</v>
      </c>
      <c r="N275" s="5" t="s">
        <v>1</v>
      </c>
      <c r="O275" s="5" t="s">
        <v>1</v>
      </c>
      <c r="Q275" s="6"/>
      <c r="R275" s="6"/>
      <c r="S275" s="6" t="s">
        <v>772</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0"/>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 ca="1">IF(OR(M275="",VLOOKUP(M$1,Services!$A$1:$B$22,2,0)="Exclude"),"",IF($D275=1,IF(OR(price_limit="",price_limit="No Limit"),IF(M275="Yes",1,2),IF(SUMIFS(WhatIf!$G:$G,WhatIf!$A:$A,M$1,WhatIf!$B:$B,M275)&lt;=price_limit,IF(M275="Yes",1,2),"")),""))</f>
        <v/>
      </c>
      <c r="BC275" s="67" t="str">
        <f ca="1">IF(OR(N275="",VLOOKUP(N$1,Services!$A$1:$B$22,2,0)="Exclude"),"",IF($D275=1,IF(OR(price_limit="",price_limit="No Limit"),IF(N275="Yes",1,2),IF(SUMIFS(WhatIf!$G:$G,WhatIf!$A:$A,N$1,WhatIf!$B:$B,N275)&lt;=price_limit,IF(N275="Yes",1,2),"")),""))</f>
        <v/>
      </c>
      <c r="BD275" s="67" t="str">
        <f ca="1">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 ca="1">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1"/>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59</v>
      </c>
      <c r="B276" s="4" t="s">
        <v>691</v>
      </c>
      <c r="C276" s="4" t="s">
        <v>423</v>
      </c>
      <c r="D276" s="3" t="str">
        <f t="shared" ca="1" si="19"/>
        <v/>
      </c>
      <c r="E276" s="5" t="s">
        <v>1</v>
      </c>
      <c r="F276" s="5" t="s">
        <v>477</v>
      </c>
      <c r="G276" s="5" t="s">
        <v>1</v>
      </c>
      <c r="H276" s="5" t="s">
        <v>1</v>
      </c>
      <c r="I276" s="5" t="s">
        <v>1</v>
      </c>
      <c r="J276" s="5" t="s">
        <v>1</v>
      </c>
      <c r="L276" s="5" t="s">
        <v>1</v>
      </c>
      <c r="M276" s="5" t="s">
        <v>1</v>
      </c>
      <c r="N276" s="5" t="s">
        <v>1</v>
      </c>
      <c r="O276" s="5" t="s">
        <v>1</v>
      </c>
      <c r="P276" s="5" t="s">
        <v>1</v>
      </c>
      <c r="Q276" s="6"/>
      <c r="R276" s="6"/>
      <c r="S276" s="6" t="s">
        <v>1</v>
      </c>
      <c r="V276" s="5" t="s">
        <v>1</v>
      </c>
      <c r="X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0"/>
        <v/>
      </c>
      <c r="AT276" s="67" t="str">
        <f ca="1">IF(OR(E276="",VLOOKUP(E$1,Services!$A$1:$B$22,2,0)="Exclude"),"",IF($D276=1,IF(OR(price_limit="",price_limit="No Limit"),IF(E276="Yes",1,2),IF(SUMIFS(WhatIf!$G:$G,WhatIf!$A:$A,E$1,WhatIf!$B:$B,E276)&lt;=price_limit,IF(E276="Yes",1,2),"")),""))</f>
        <v/>
      </c>
      <c r="AU276" s="67" t="str">
        <f ca="1">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 ca="1">IF(OR(I276="",VLOOKUP(I$1,Services!$A$1:$B$22,2,0)="Exclude"),"",IF($D276=1,IF(OR(price_limit="",price_limit="No Limit"),IF(I276="Yes",1,2),IF(SUMIFS(WhatIf!$G:$G,WhatIf!$A:$A,I$1,WhatIf!$B:$B,I276)&lt;=price_limit,IF(I276="Yes",1,2),"")),""))</f>
        <v/>
      </c>
      <c r="AY276" s="67" t="str">
        <f ca="1">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 ca="1">IF(OR(L276="",VLOOKUP(L$1,Services!$A$1:$B$22,2,0)="Exclude"),"",IF($D276=1,IF(OR(price_limit="",price_limit="No Limit"),IF(L276="Yes",1,2),IF(SUMIFS(WhatIf!$G:$G,WhatIf!$A:$A,L$1,WhatIf!$B:$B,L276)&lt;=price_limit,IF(L276="Yes",1,2),"")),""))</f>
        <v/>
      </c>
      <c r="BB276" s="67" t="str">
        <f ca="1">IF(OR(M276="",VLOOKUP(M$1,Services!$A$1:$B$22,2,0)="Exclude"),"",IF($D276=1,IF(OR(price_limit="",price_limit="No Limit"),IF(M276="Yes",1,2),IF(SUMIFS(WhatIf!$G:$G,WhatIf!$A:$A,M$1,WhatIf!$B:$B,M276)&lt;=price_limit,IF(M276="Yes",1,2),"")),""))</f>
        <v/>
      </c>
      <c r="BC276" s="67" t="str">
        <f ca="1">IF(OR(N276="",VLOOKUP(N$1,Services!$A$1:$B$22,2,0)="Exclude"),"",IF($D276=1,IF(OR(price_limit="",price_limit="No Limit"),IF(N276="Yes",1,2),IF(SUMIFS(WhatIf!$G:$G,WhatIf!$A:$A,N$1,WhatIf!$B:$B,N276)&lt;=price_limit,IF(N276="Yes",1,2),"")),""))</f>
        <v/>
      </c>
      <c r="BD276" s="67" t="str">
        <f ca="1">IF(OR(O276="",VLOOKUP(O$1,Services!$A$1:$B$22,2,0)="Exclude"),"",IF($D276=1,IF(OR(price_limit="",price_limit="No Limit"),IF(O276="Yes",1,2),IF(SUMIFS(WhatIf!$G:$G,WhatIf!$A:$A,O$1,WhatIf!$B:$B,O276)&lt;=price_limit,IF(O276="Yes",1,2),"")),""))</f>
        <v/>
      </c>
      <c r="BE276" s="67" t="str">
        <f ca="1">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 ca="1">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 ca="1">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 ca="1">IF(OR(X276="",VLOOKUP(X$1,Services!$A$1:$B$22,2,0)="Exclude"),"",IF($D276=1,IF(OR(price_limit="",price_limit="No Limit"),IF(X276="Yes",1,2),IF(SUMIFS(WhatIf!$G:$G,WhatIf!$A:$A,X$1,WhatIf!$B:$B,X276)&lt;=price_limit,IF(X276="Yes",1,2),"")),""))</f>
        <v/>
      </c>
      <c r="BN276" s="3">
        <f t="shared" si="21"/>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878</v>
      </c>
      <c r="C277" s="4" t="s">
        <v>427</v>
      </c>
      <c r="D277" s="3" t="str">
        <f t="shared" ref="D277:D308" ca="1" si="22">IF(BR277=0,"",IF(BR277&lt;=VALUE(MID(marker_pick,1,1)),1,""))</f>
        <v/>
      </c>
      <c r="X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0"/>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 ca="1">IF(OR(X277="",VLOOKUP(X$1,Services!$A$1:$B$22,2,0)="Exclude"),"",IF($D277=1,IF(OR(price_limit="",price_limit="No Limit"),IF(X277="Yes",1,2),IF(SUMIFS(WhatIf!$G:$G,WhatIf!$A:$A,X$1,WhatIf!$B:$B,X277)&lt;=price_limit,IF(X277="Yes",1,2),"")),""))</f>
        <v/>
      </c>
      <c r="BN277" s="3">
        <f t="shared" si="21"/>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60</v>
      </c>
      <c r="B278" s="4" t="s">
        <v>317</v>
      </c>
      <c r="C278" s="4" t="s">
        <v>423</v>
      </c>
      <c r="D278" s="3" t="str">
        <f t="shared" ca="1" si="22"/>
        <v/>
      </c>
      <c r="E278" s="5" t="s">
        <v>1</v>
      </c>
      <c r="I278" s="5" t="s">
        <v>1</v>
      </c>
      <c r="J278" s="5" t="s">
        <v>1</v>
      </c>
      <c r="K278" s="5" t="s">
        <v>1</v>
      </c>
      <c r="L278" s="5" t="s">
        <v>1</v>
      </c>
      <c r="M278" s="5" t="s">
        <v>1</v>
      </c>
      <c r="N278" s="5" t="s">
        <v>1</v>
      </c>
      <c r="O278" s="5" t="s">
        <v>1</v>
      </c>
      <c r="P278" s="5" t="s">
        <v>1</v>
      </c>
      <c r="Q278" s="6" t="s">
        <v>1</v>
      </c>
      <c r="R278" s="6"/>
      <c r="S278" s="6" t="s">
        <v>1</v>
      </c>
      <c r="V278" s="5" t="s">
        <v>1</v>
      </c>
      <c r="X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0"/>
        <v/>
      </c>
      <c r="AT278" s="67" t="str">
        <f ca="1">IF(OR(E278="",VLOOKUP(E$1,Services!$A$1:$B$22,2,0)="Exclude"),"",IF($D278=1,IF(OR(price_limit="",price_limit="No Limit"),IF(E278="Yes",1,2),IF(SUMIFS(WhatIf!$G:$G,WhatIf!$A:$A,E$1,WhatIf!$B:$B,E278)&lt;=price_limit,IF(E278="Yes",1,2),"")),""))</f>
        <v/>
      </c>
      <c r="AU278" s="67" t="str">
        <f>IF(OR(F278="",VLOOKUP(F$1,Services!$A$1:$B$22,2,0)="Exclude"),"",IF($D278=1,IF(OR(price_limit="",price_limit="No Limit"),IF(F278="Yes",1,2),IF(SUMIFS(WhatIf!$G:$G,WhatIf!$A:$A,F$1,WhatIf!$B:$B,F278)&lt;=price_limit,IF(F278="Yes",1,2),"")),""))</f>
        <v/>
      </c>
      <c r="AV278" s="67" t="str">
        <f>IF(OR(G278="",VLOOKUP(G$1,Services!$A$1:$B$22,2,0)="Exclude"),"",IF($D278=1,IF(OR(price_limit="",price_limit="No Limit"),IF(G278="Yes",1,2),IF(SUMIFS(WhatIf!$G:$G,WhatIf!$A:$A,G$1,WhatIf!$B:$B,G278)&lt;=price_limit,IF(G278="Yes",1,2),"")),""))</f>
        <v/>
      </c>
      <c r="AW278" s="67" t="str">
        <f>IF(OR(H278="",VLOOKUP(H$1,Services!$A$1:$B$22,2,0)="Exclude"),"",IF($D278=1,IF(OR(price_limit="",price_limit="No Limit"),IF(H278="Yes",1,2),IF(SUMIFS(WhatIf!$G:$G,WhatIf!$A:$A,H$1,WhatIf!$B:$B,H278)&lt;=price_limit,IF(H278="Yes",1,2),"")),""))</f>
        <v/>
      </c>
      <c r="AX278" s="67" t="str">
        <f ca="1">IF(OR(I278="",VLOOKUP(I$1,Services!$A$1:$B$22,2,0)="Exclude"),"",IF($D278=1,IF(OR(price_limit="",price_limit="No Limit"),IF(I278="Yes",1,2),IF(SUMIFS(WhatIf!$G:$G,WhatIf!$A:$A,I$1,WhatIf!$B:$B,I278)&lt;=price_limit,IF(I278="Yes",1,2),"")),""))</f>
        <v/>
      </c>
      <c r="AY278" s="67" t="str">
        <f ca="1">IF(OR(J278="",VLOOKUP(J$1,Services!$A$1:$B$22,2,0)="Exclude"),"",IF($D278=1,IF(OR(price_limit="",price_limit="No Limit"),IF(J278="Yes",1,2),IF(SUMIFS(WhatIf!$G:$G,WhatIf!$A:$A,J$1,WhatIf!$B:$B,J278)&lt;=price_limit,IF(J278="Yes",1,2),"")),""))</f>
        <v/>
      </c>
      <c r="AZ278" s="67" t="str">
        <f ca="1">IF(OR(K278="",VLOOKUP(K$1,Services!$A$1:$B$22,2,0)="Exclude"),"",IF($D278=1,IF(OR(price_limit="",price_limit="No Limit"),IF(K278="Yes",1,2),IF(SUMIFS(WhatIf!$G:$G,WhatIf!$A:$A,K$1,WhatIf!$B:$B,K278)&lt;=price_limit,IF(K278="Yes",1,2),"")),""))</f>
        <v/>
      </c>
      <c r="BA278" s="67" t="str">
        <f ca="1">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 ca="1">IF(OR(N278="",VLOOKUP(N$1,Services!$A$1:$B$22,2,0)="Exclude"),"",IF($D278=1,IF(OR(price_limit="",price_limit="No Limit"),IF(N278="Yes",1,2),IF(SUMIFS(WhatIf!$G:$G,WhatIf!$A:$A,N$1,WhatIf!$B:$B,N278)&lt;=price_limit,IF(N278="Yes",1,2),"")),""))</f>
        <v/>
      </c>
      <c r="BD278" s="67" t="str">
        <f ca="1">IF(OR(O278="",VLOOKUP(O$1,Services!$A$1:$B$22,2,0)="Exclude"),"",IF($D278=1,IF(OR(price_limit="",price_limit="No Limit"),IF(O278="Yes",1,2),IF(SUMIFS(WhatIf!$G:$G,WhatIf!$A:$A,O$1,WhatIf!$B:$B,O278)&lt;=price_limit,IF(O278="Yes",1,2),"")),""))</f>
        <v/>
      </c>
      <c r="BE278" s="67" t="str">
        <f ca="1">IF(OR(P278="",VLOOKUP(P$1,Services!$A$1:$B$22,2,0)="Exclude"),"",IF($D278=1,IF(OR(price_limit="",price_limit="No Limit"),IF(P278="Yes",1,2),IF(SUMIFS(WhatIf!$G:$G,WhatIf!$A:$A,P$1,WhatIf!$B:$B,P278)&lt;=price_limit,IF(P278="Yes",1,2),"")),""))</f>
        <v/>
      </c>
      <c r="BF278" s="67" t="str">
        <f ca="1">IF(OR(Q278="",VLOOKUP(Q$1,Services!$A$1:$B$22,2,0)="Exclude"),"",IF($D278=1,IF(OR(price_limit="",price_limit="No Limit"),IF(Q278="Yes",1,2),IF(SUMIFS(WhatIf!$G:$G,WhatIf!$A:$A,Q$1,WhatIf!$B:$B,Q278)&lt;=price_limit,IF(Q278="Yes",1,2),"")),""))</f>
        <v/>
      </c>
      <c r="BG278" s="67" t="str">
        <f>IF(OR(R278="",VLOOKUP(R$1,Services!$A$1:$B$22,2,0)="Exclude"),"",IF($D278=1,IF(OR(price_limit="",price_limit="No Limit"),IF(R278="Yes",1,2),IF(SUMIFS(WhatIf!$G:$G,WhatIf!$A:$A,R$1,WhatIf!$B:$B,R278)&lt;=price_limit,IF(R278="Yes",1,2),"")),""))</f>
        <v/>
      </c>
      <c r="BH278" s="67" t="str">
        <f ca="1">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 ca="1">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 ca="1">IF(OR(X278="",VLOOKUP(X$1,Services!$A$1:$B$22,2,0)="Exclude"),"",IF($D278=1,IF(OR(price_limit="",price_limit="No Limit"),IF(X278="Yes",1,2),IF(SUMIFS(WhatIf!$G:$G,WhatIf!$A:$A,X$1,WhatIf!$B:$B,X278)&lt;=price_limit,IF(X278="Yes",1,2),"")),""))</f>
        <v/>
      </c>
      <c r="BN278" s="3">
        <f t="shared" si="21"/>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x14ac:dyDescent="0.3">
      <c r="A279" s="19" t="s">
        <v>959</v>
      </c>
      <c r="C279" s="4" t="s">
        <v>423</v>
      </c>
      <c r="D279" s="3" t="str">
        <f t="shared" ca="1" si="22"/>
        <v/>
      </c>
      <c r="O279" s="5" t="s">
        <v>1</v>
      </c>
      <c r="Q279" s="6"/>
      <c r="R279" s="6"/>
      <c r="S279" s="6"/>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0"/>
        <v/>
      </c>
      <c r="AT279" s="67" t="str">
        <f>IF(OR(E279="",VLOOKUP(E$1,Services!$A$1:$B$22,2,0)="Exclude"),"",IF($D279=1,IF(OR(price_limit="",price_limit="No Limit"),IF(E279="Yes",1,2),IF(SUMIFS(WhatIf!$G:$G,WhatIf!$A:$A,E$1,WhatIf!$B:$B,E279)&lt;=price_limit,IF(E279="Yes",1,2),"")),""))</f>
        <v/>
      </c>
      <c r="AU279" s="67" t="str">
        <f>IF(OR(F279="",VLOOKUP(F$1,Services!$A$1:$B$22,2,0)="Exclude"),"",IF($D279=1,IF(OR(price_limit="",price_limit="No Limit"),IF(F279="Yes",1,2),IF(SUMIFS(WhatIf!$G:$G,WhatIf!$A:$A,F$1,WhatIf!$B:$B,F279)&lt;=price_limit,IF(F279="Yes",1,2),"")),""))</f>
        <v/>
      </c>
      <c r="AV279" s="67" t="str">
        <f>IF(OR(G279="",VLOOKUP(G$1,Services!$A$1:$B$22,2,0)="Exclude"),"",IF($D279=1,IF(OR(price_limit="",price_limit="No Limit"),IF(G279="Yes",1,2),IF(SUMIFS(WhatIf!$G:$G,WhatIf!$A:$A,G$1,WhatIf!$B:$B,G279)&lt;=price_limit,IF(G279="Yes",1,2),"")),""))</f>
        <v/>
      </c>
      <c r="AW279" s="67" t="str">
        <f>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 ca="1">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1"/>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61</v>
      </c>
      <c r="B280" s="4" t="s">
        <v>282</v>
      </c>
      <c r="C280" s="4" t="s">
        <v>423</v>
      </c>
      <c r="D280" s="3" t="str">
        <f t="shared" ca="1" si="22"/>
        <v/>
      </c>
      <c r="E280" s="5" t="s">
        <v>1</v>
      </c>
      <c r="F280" s="5" t="s">
        <v>477</v>
      </c>
      <c r="G280" s="5" t="s">
        <v>477</v>
      </c>
      <c r="H280" s="5" t="s">
        <v>920</v>
      </c>
      <c r="L280" s="5" t="s">
        <v>1</v>
      </c>
      <c r="M280" s="5" t="s">
        <v>1</v>
      </c>
      <c r="N280" s="5" t="s">
        <v>1</v>
      </c>
      <c r="O280" s="5" t="s">
        <v>1</v>
      </c>
      <c r="Q280" s="6"/>
      <c r="R280" s="6"/>
      <c r="S280" s="6" t="s">
        <v>772</v>
      </c>
      <c r="V280" s="5" t="s">
        <v>550</v>
      </c>
      <c r="X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0"/>
        <v/>
      </c>
      <c r="AT280" s="67" t="str">
        <f ca="1">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 ca="1">IF(OR(L280="",VLOOKUP(L$1,Services!$A$1:$B$22,2,0)="Exclude"),"",IF($D280=1,IF(OR(price_limit="",price_limit="No Limit"),IF(L280="Yes",1,2),IF(SUMIFS(WhatIf!$G:$G,WhatIf!$A:$A,L$1,WhatIf!$B:$B,L280)&lt;=price_limit,IF(L280="Yes",1,2),"")),""))</f>
        <v/>
      </c>
      <c r="BB280" s="67" t="str">
        <f ca="1">IF(OR(M280="",VLOOKUP(M$1,Services!$A$1:$B$22,2,0)="Exclude"),"",IF($D280=1,IF(OR(price_limit="",price_limit="No Limit"),IF(M280="Yes",1,2),IF(SUMIFS(WhatIf!$G:$G,WhatIf!$A:$A,M$1,WhatIf!$B:$B,M280)&lt;=price_limit,IF(M280="Yes",1,2),"")),""))</f>
        <v/>
      </c>
      <c r="BC280" s="67" t="str">
        <f ca="1">IF(OR(N280="",VLOOKUP(N$1,Services!$A$1:$B$22,2,0)="Exclude"),"",IF($D280=1,IF(OR(price_limit="",price_limit="No Limit"),IF(N280="Yes",1,2),IF(SUMIFS(WhatIf!$G:$G,WhatIf!$A:$A,N$1,WhatIf!$B:$B,N280)&lt;=price_limit,IF(N280="Yes",1,2),"")),""))</f>
        <v/>
      </c>
      <c r="BD280" s="67" t="str">
        <f ca="1">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 ca="1">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 ca="1">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 ca="1">IF(OR(X280="",VLOOKUP(X$1,Services!$A$1:$B$22,2,0)="Exclude"),"",IF($D280=1,IF(OR(price_limit="",price_limit="No Limit"),IF(X280="Yes",1,2),IF(SUMIFS(WhatIf!$G:$G,WhatIf!$A:$A,X$1,WhatIf!$B:$B,X280)&lt;=price_limit,IF(X280="Yes",1,2),"")),""))</f>
        <v/>
      </c>
      <c r="BN280" s="3">
        <f t="shared" si="21"/>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195</v>
      </c>
      <c r="B281" s="4" t="s">
        <v>835</v>
      </c>
      <c r="C281" s="4" t="s">
        <v>197</v>
      </c>
      <c r="D281" s="3" t="str">
        <f t="shared" ca="1" si="22"/>
        <v/>
      </c>
      <c r="F281" s="5" t="s">
        <v>761</v>
      </c>
      <c r="G281" s="5" t="s">
        <v>761</v>
      </c>
      <c r="H281" s="5" t="s">
        <v>761</v>
      </c>
      <c r="I281" s="5" t="s">
        <v>271</v>
      </c>
      <c r="J281" s="5" t="s">
        <v>271</v>
      </c>
      <c r="K281" s="5" t="s">
        <v>271</v>
      </c>
      <c r="L281" s="5" t="s">
        <v>271</v>
      </c>
      <c r="M281" s="5" t="s">
        <v>271</v>
      </c>
      <c r="N281" s="5" t="s">
        <v>271</v>
      </c>
      <c r="O281" s="5" t="s">
        <v>271</v>
      </c>
      <c r="P281" s="5" t="s">
        <v>1</v>
      </c>
      <c r="S281" s="5" t="s">
        <v>887</v>
      </c>
      <c r="W281" s="5" t="s">
        <v>841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0"/>
        <v/>
      </c>
      <c r="AT281" s="67" t="str">
        <f>IF(OR(E281="",VLOOKUP(E$1,Services!$A$1:$B$22,2,0)="Exclude"),"",IF($D281=1,IF(OR(price_limit="",price_limit="No Limit"),IF(E281="Yes",1,2),IF(SUMIFS(WhatIf!$G:$G,WhatIf!$A:$A,E$1,WhatIf!$B:$B,E281)&lt;=price_limit,IF(E281="Yes",1,2),"")),""))</f>
        <v/>
      </c>
      <c r="AU281" s="67" t="str">
        <f ca="1">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 ca="1">IF(OR(H281="",VLOOKUP(H$1,Services!$A$1:$B$22,2,0)="Exclude"),"",IF($D281=1,IF(OR(price_limit="",price_limit="No Limit"),IF(H281="Yes",1,2),IF(SUMIFS(WhatIf!$G:$G,WhatIf!$A:$A,H$1,WhatIf!$B:$B,H281)&lt;=price_limit,IF(H281="Yes",1,2),"")),""))</f>
        <v/>
      </c>
      <c r="AX281" s="67" t="str">
        <f ca="1">IF(OR(I281="",VLOOKUP(I$1,Services!$A$1:$B$22,2,0)="Exclude"),"",IF($D281=1,IF(OR(price_limit="",price_limit="No Limit"),IF(I281="Yes",1,2),IF(SUMIFS(WhatIf!$G:$G,WhatIf!$A:$A,I$1,WhatIf!$B:$B,I281)&lt;=price_limit,IF(I281="Yes",1,2),"")),""))</f>
        <v/>
      </c>
      <c r="AY281" s="67" t="str">
        <f ca="1">IF(OR(J281="",VLOOKUP(J$1,Services!$A$1:$B$22,2,0)="Exclude"),"",IF($D281=1,IF(OR(price_limit="",price_limit="No Limit"),IF(J281="Yes",1,2),IF(SUMIFS(WhatIf!$G:$G,WhatIf!$A:$A,J$1,WhatIf!$B:$B,J281)&lt;=price_limit,IF(J281="Yes",1,2),"")),""))</f>
        <v/>
      </c>
      <c r="AZ281" s="67" t="str">
        <f ca="1">IF(OR(K281="",VLOOKUP(K$1,Services!$A$1:$B$22,2,0)="Exclude"),"",IF($D281=1,IF(OR(price_limit="",price_limit="No Limit"),IF(K281="Yes",1,2),IF(SUMIFS(WhatIf!$G:$G,WhatIf!$A:$A,K$1,WhatIf!$B:$B,K281)&lt;=price_limit,IF(K281="Yes",1,2),"")),""))</f>
        <v/>
      </c>
      <c r="BA281" s="67" t="str">
        <f ca="1">IF(OR(L281="",VLOOKUP(L$1,Services!$A$1:$B$22,2,0)="Exclude"),"",IF($D281=1,IF(OR(price_limit="",price_limit="No Limit"),IF(L281="Yes",1,2),IF(SUMIFS(WhatIf!$G:$G,WhatIf!$A:$A,L$1,WhatIf!$B:$B,L281)&lt;=price_limit,IF(L281="Yes",1,2),"")),""))</f>
        <v/>
      </c>
      <c r="BB281" s="67" t="str">
        <f ca="1">IF(OR(M281="",VLOOKUP(M$1,Services!$A$1:$B$22,2,0)="Exclude"),"",IF($D281=1,IF(OR(price_limit="",price_limit="No Limit"),IF(M281="Yes",1,2),IF(SUMIFS(WhatIf!$G:$G,WhatIf!$A:$A,M$1,WhatIf!$B:$B,M281)&lt;=price_limit,IF(M281="Yes",1,2),"")),""))</f>
        <v/>
      </c>
      <c r="BC281" s="67" t="str">
        <f ca="1">IF(OR(N281="",VLOOKUP(N$1,Services!$A$1:$B$22,2,0)="Exclude"),"",IF($D281=1,IF(OR(price_limit="",price_limit="No Limit"),IF(N281="Yes",1,2),IF(SUMIFS(WhatIf!$G:$G,WhatIf!$A:$A,N$1,WhatIf!$B:$B,N281)&lt;=price_limit,IF(N281="Yes",1,2),"")),""))</f>
        <v/>
      </c>
      <c r="BD281" s="67" t="str">
        <f ca="1">IF(OR(O281="",VLOOKUP(O$1,Services!$A$1:$B$22,2,0)="Exclude"),"",IF($D281=1,IF(OR(price_limit="",price_limit="No Limit"),IF(O281="Yes",1,2),IF(SUMIFS(WhatIf!$G:$G,WhatIf!$A:$A,O$1,WhatIf!$B:$B,O281)&lt;=price_limit,IF(O281="Yes",1,2),"")),""))</f>
        <v/>
      </c>
      <c r="BE281" s="67" t="str">
        <f ca="1">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 ca="1">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 ca="1">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1"/>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259</v>
      </c>
      <c r="B282" s="4" t="s">
        <v>227</v>
      </c>
      <c r="C282" s="4" t="s">
        <v>197</v>
      </c>
      <c r="D282" s="3" t="str">
        <f t="shared" ca="1" si="22"/>
        <v/>
      </c>
      <c r="F282" s="5" t="s">
        <v>854</v>
      </c>
      <c r="G282" s="5" t="s">
        <v>854</v>
      </c>
      <c r="H282" s="5" t="s">
        <v>854</v>
      </c>
      <c r="I282" s="5" t="s">
        <v>271</v>
      </c>
      <c r="J282" s="5" t="s">
        <v>271</v>
      </c>
      <c r="K282" s="5" t="s">
        <v>271</v>
      </c>
      <c r="L282" s="5" t="s">
        <v>271</v>
      </c>
      <c r="M282" s="5" t="s">
        <v>271</v>
      </c>
      <c r="N282" s="5" t="s">
        <v>271</v>
      </c>
      <c r="O282" s="5" t="s">
        <v>271</v>
      </c>
      <c r="P282" s="5" t="s">
        <v>1</v>
      </c>
      <c r="S282" s="5" t="s">
        <v>949</v>
      </c>
      <c r="W282" s="5" t="s">
        <v>841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0"/>
        <v/>
      </c>
      <c r="AT282" s="67" t="str">
        <f>IF(OR(E282="",VLOOKUP(E$1,Services!$A$1:$B$22,2,0)="Exclude"),"",IF($D282=1,IF(OR(price_limit="",price_limit="No Limit"),IF(E282="Yes",1,2),IF(SUMIFS(WhatIf!$G:$G,WhatIf!$A:$A,E$1,WhatIf!$B:$B,E282)&lt;=price_limit,IF(E282="Yes",1,2),"")),""))</f>
        <v/>
      </c>
      <c r="AU282" s="67" t="str">
        <f ca="1">IF(OR(F282="",VLOOKUP(F$1,Services!$A$1:$B$22,2,0)="Exclude"),"",IF($D282=1,IF(OR(price_limit="",price_limit="No Limit"),IF(F282="Yes",1,2),IF(SUMIFS(WhatIf!$G:$G,WhatIf!$A:$A,F$1,WhatIf!$B:$B,F282)&lt;=price_limit,IF(F282="Yes",1,2),"")),""))</f>
        <v/>
      </c>
      <c r="AV282" s="67" t="str">
        <f ca="1">IF(OR(G282="",VLOOKUP(G$1,Services!$A$1:$B$22,2,0)="Exclude"),"",IF($D282=1,IF(OR(price_limit="",price_limit="No Limit"),IF(G282="Yes",1,2),IF(SUMIFS(WhatIf!$G:$G,WhatIf!$A:$A,G$1,WhatIf!$B:$B,G282)&lt;=price_limit,IF(G282="Yes",1,2),"")),""))</f>
        <v/>
      </c>
      <c r="AW282" s="67" t="str">
        <f ca="1">IF(OR(H282="",VLOOKUP(H$1,Services!$A$1:$B$22,2,0)="Exclude"),"",IF($D282=1,IF(OR(price_limit="",price_limit="No Limit"),IF(H282="Yes",1,2),IF(SUMIFS(WhatIf!$G:$G,WhatIf!$A:$A,H$1,WhatIf!$B:$B,H282)&lt;=price_limit,IF(H282="Yes",1,2),"")),""))</f>
        <v/>
      </c>
      <c r="AX282" s="67" t="str">
        <f ca="1">IF(OR(I282="",VLOOKUP(I$1,Services!$A$1:$B$22,2,0)="Exclude"),"",IF($D282=1,IF(OR(price_limit="",price_limit="No Limit"),IF(I282="Yes",1,2),IF(SUMIFS(WhatIf!$G:$G,WhatIf!$A:$A,I$1,WhatIf!$B:$B,I282)&lt;=price_limit,IF(I282="Yes",1,2),"")),""))</f>
        <v/>
      </c>
      <c r="AY282" s="67" t="str">
        <f ca="1">IF(OR(J282="",VLOOKUP(J$1,Services!$A$1:$B$22,2,0)="Exclude"),"",IF($D282=1,IF(OR(price_limit="",price_limit="No Limit"),IF(J282="Yes",1,2),IF(SUMIFS(WhatIf!$G:$G,WhatIf!$A:$A,J$1,WhatIf!$B:$B,J282)&lt;=price_limit,IF(J282="Yes",1,2),"")),""))</f>
        <v/>
      </c>
      <c r="AZ282" s="67" t="str">
        <f ca="1">IF(OR(K282="",VLOOKUP(K$1,Services!$A$1:$B$22,2,0)="Exclude"),"",IF($D282=1,IF(OR(price_limit="",price_limit="No Limit"),IF(K282="Yes",1,2),IF(SUMIFS(WhatIf!$G:$G,WhatIf!$A:$A,K$1,WhatIf!$B:$B,K282)&lt;=price_limit,IF(K282="Yes",1,2),"")),""))</f>
        <v/>
      </c>
      <c r="BA282" s="67" t="str">
        <f ca="1">IF(OR(L282="",VLOOKUP(L$1,Services!$A$1:$B$22,2,0)="Exclude"),"",IF($D282=1,IF(OR(price_limit="",price_limit="No Limit"),IF(L282="Yes",1,2),IF(SUMIFS(WhatIf!$G:$G,WhatIf!$A:$A,L$1,WhatIf!$B:$B,L282)&lt;=price_limit,IF(L282="Yes",1,2),"")),""))</f>
        <v/>
      </c>
      <c r="BB282" s="67" t="str">
        <f ca="1">IF(OR(M282="",VLOOKUP(M$1,Services!$A$1:$B$22,2,0)="Exclude"),"",IF($D282=1,IF(OR(price_limit="",price_limit="No Limit"),IF(M282="Yes",1,2),IF(SUMIFS(WhatIf!$G:$G,WhatIf!$A:$A,M$1,WhatIf!$B:$B,M282)&lt;=price_limit,IF(M282="Yes",1,2),"")),""))</f>
        <v/>
      </c>
      <c r="BC282" s="67" t="str">
        <f ca="1">IF(OR(N282="",VLOOKUP(N$1,Services!$A$1:$B$22,2,0)="Exclude"),"",IF($D282=1,IF(OR(price_limit="",price_limit="No Limit"),IF(N282="Yes",1,2),IF(SUMIFS(WhatIf!$G:$G,WhatIf!$A:$A,N$1,WhatIf!$B:$B,N282)&lt;=price_limit,IF(N282="Yes",1,2),"")),""))</f>
        <v/>
      </c>
      <c r="BD282" s="67" t="str">
        <f ca="1">IF(OR(O282="",VLOOKUP(O$1,Services!$A$1:$B$22,2,0)="Exclude"),"",IF($D282=1,IF(OR(price_limit="",price_limit="No Limit"),IF(O282="Yes",1,2),IF(SUMIFS(WhatIf!$G:$G,WhatIf!$A:$A,O$1,WhatIf!$B:$B,O282)&lt;=price_limit,IF(O282="Yes",1,2),"")),""))</f>
        <v/>
      </c>
      <c r="BE282" s="67" t="str">
        <f ca="1">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 ca="1">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 ca="1">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1"/>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x14ac:dyDescent="0.3">
      <c r="A283" s="19" t="s">
        <v>624</v>
      </c>
      <c r="C283" s="4" t="s">
        <v>189</v>
      </c>
      <c r="D283" s="3" t="str">
        <f t="shared" ca="1" si="22"/>
        <v/>
      </c>
      <c r="T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0"/>
        <v/>
      </c>
      <c r="AT283" s="67" t="str">
        <f>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IF(OR(M283="",VLOOKUP(M$1,Services!$A$1:$B$22,2,0)="Exclude"),"",IF($D283=1,IF(OR(price_limit="",price_limit="No Limit"),IF(M283="Yes",1,2),IF(SUMIFS(WhatIf!$G:$G,WhatIf!$A:$A,M$1,WhatIf!$B:$B,M283)&lt;=price_limit,IF(M283="Yes",1,2),"")),""))</f>
        <v/>
      </c>
      <c r="BC283" s="67" t="str">
        <f>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 ca="1">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1"/>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x14ac:dyDescent="0.3">
      <c r="A284" s="19" t="s">
        <v>857</v>
      </c>
      <c r="B284" s="19"/>
      <c r="C284" s="4" t="s">
        <v>205</v>
      </c>
      <c r="D284" s="3" t="str">
        <f t="shared" ca="1" si="22"/>
        <v/>
      </c>
      <c r="T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0"/>
        <v/>
      </c>
      <c r="AT284" s="67" t="str">
        <f>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IF(OR(M284="",VLOOKUP(M$1,Services!$A$1:$B$22,2,0)="Exclude"),"",IF($D284=1,IF(OR(price_limit="",price_limit="No Limit"),IF(M284="Yes",1,2),IF(SUMIFS(WhatIf!$G:$G,WhatIf!$A:$A,M$1,WhatIf!$B:$B,M284)&lt;=price_limit,IF(M284="Yes",1,2),"")),""))</f>
        <v/>
      </c>
      <c r="BC284" s="67" t="str">
        <f>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 ca="1">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1"/>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24.9" x14ac:dyDescent="0.3">
      <c r="A285" s="19" t="s">
        <v>126</v>
      </c>
      <c r="B285" s="4" t="s">
        <v>752</v>
      </c>
      <c r="C285" s="4" t="s">
        <v>198</v>
      </c>
      <c r="D285" s="3" t="str">
        <f t="shared" ca="1" si="22"/>
        <v/>
      </c>
      <c r="G285" s="5" t="s">
        <v>475</v>
      </c>
      <c r="H285" s="5" t="s">
        <v>918</v>
      </c>
      <c r="I285" s="6"/>
      <c r="J285" s="6" t="s">
        <v>1</v>
      </c>
      <c r="M285" s="5" t="s">
        <v>1</v>
      </c>
      <c r="N285" s="5" t="s">
        <v>1</v>
      </c>
      <c r="O285" s="5" t="s">
        <v>1</v>
      </c>
      <c r="Q285" s="5" t="s">
        <v>1</v>
      </c>
      <c r="R285" s="5" t="s">
        <v>1</v>
      </c>
      <c r="S285" s="5" t="s">
        <v>1</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0"/>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 ca="1">IF(OR(G285="",VLOOKUP(G$1,Services!$A$1:$B$22,2,0)="Exclude"),"",IF($D285=1,IF(OR(price_limit="",price_limit="No Limit"),IF(G285="Yes",1,2),IF(SUMIFS(WhatIf!$G:$G,WhatIf!$A:$A,G$1,WhatIf!$B:$B,G285)&lt;=price_limit,IF(G285="Yes",1,2),"")),""))</f>
        <v/>
      </c>
      <c r="AW285" s="67" t="str">
        <f ca="1">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 ca="1">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 ca="1">IF(OR(M285="",VLOOKUP(M$1,Services!$A$1:$B$22,2,0)="Exclude"),"",IF($D285=1,IF(OR(price_limit="",price_limit="No Limit"),IF(M285="Yes",1,2),IF(SUMIFS(WhatIf!$G:$G,WhatIf!$A:$A,M$1,WhatIf!$B:$B,M285)&lt;=price_limit,IF(M285="Yes",1,2),"")),""))</f>
        <v/>
      </c>
      <c r="BC285" s="67" t="str">
        <f ca="1">IF(OR(N285="",VLOOKUP(N$1,Services!$A$1:$B$22,2,0)="Exclude"),"",IF($D285=1,IF(OR(price_limit="",price_limit="No Limit"),IF(N285="Yes",1,2),IF(SUMIFS(WhatIf!$G:$G,WhatIf!$A:$A,N$1,WhatIf!$B:$B,N285)&lt;=price_limit,IF(N285="Yes",1,2),"")),""))</f>
        <v/>
      </c>
      <c r="BD285" s="67" t="str">
        <f ca="1">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 ca="1">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 ca="1">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1"/>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24.9" x14ac:dyDescent="0.3">
      <c r="A286" s="19" t="s">
        <v>558</v>
      </c>
      <c r="B286" s="19" t="s">
        <v>622</v>
      </c>
      <c r="C286" s="4" t="s">
        <v>205</v>
      </c>
      <c r="D286" s="3" t="str">
        <f t="shared" ca="1" si="22"/>
        <v/>
      </c>
      <c r="K286" s="5" t="s">
        <v>1</v>
      </c>
      <c r="L286" s="5" t="s">
        <v>1</v>
      </c>
      <c r="M286" s="5" t="s">
        <v>1</v>
      </c>
      <c r="N286" s="5" t="s">
        <v>1</v>
      </c>
      <c r="O286" s="5" t="s">
        <v>1</v>
      </c>
      <c r="T286" s="5" t="s">
        <v>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0"/>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 ca="1">IF(OR(K286="",VLOOKUP(K$1,Services!$A$1:$B$22,2,0)="Exclude"),"",IF($D286=1,IF(OR(price_limit="",price_limit="No Limit"),IF(K286="Yes",1,2),IF(SUMIFS(WhatIf!$G:$G,WhatIf!$A:$A,K$1,WhatIf!$B:$B,K286)&lt;=price_limit,IF(K286="Yes",1,2),"")),""))</f>
        <v/>
      </c>
      <c r="BA286" s="67" t="str">
        <f ca="1">IF(OR(L286="",VLOOKUP(L$1,Services!$A$1:$B$22,2,0)="Exclude"),"",IF($D286=1,IF(OR(price_limit="",price_limit="No Limit"),IF(L286="Yes",1,2),IF(SUMIFS(WhatIf!$G:$G,WhatIf!$A:$A,L$1,WhatIf!$B:$B,L286)&lt;=price_limit,IF(L286="Yes",1,2),"")),""))</f>
        <v/>
      </c>
      <c r="BB286" s="67" t="str">
        <f ca="1">IF(OR(M286="",VLOOKUP(M$1,Services!$A$1:$B$22,2,0)="Exclude"),"",IF($D286=1,IF(OR(price_limit="",price_limit="No Limit"),IF(M286="Yes",1,2),IF(SUMIFS(WhatIf!$G:$G,WhatIf!$A:$A,M$1,WhatIf!$B:$B,M286)&lt;=price_limit,IF(M286="Yes",1,2),"")),""))</f>
        <v/>
      </c>
      <c r="BC286" s="67" t="str">
        <f ca="1">IF(OR(N286="",VLOOKUP(N$1,Services!$A$1:$B$22,2,0)="Exclude"),"",IF($D286=1,IF(OR(price_limit="",price_limit="No Limit"),IF(N286="Yes",1,2),IF(SUMIFS(WhatIf!$G:$G,WhatIf!$A:$A,N$1,WhatIf!$B:$B,N286)&lt;=price_limit,IF(N286="Yes",1,2),"")),""))</f>
        <v/>
      </c>
      <c r="BD286" s="67" t="str">
        <f ca="1">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 ca="1">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1"/>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24.9" x14ac:dyDescent="0.3">
      <c r="A287" s="19" t="s">
        <v>127</v>
      </c>
      <c r="B287" s="4" t="s">
        <v>520</v>
      </c>
      <c r="C287" s="4" t="s">
        <v>189</v>
      </c>
      <c r="D287" s="3" t="str">
        <f t="shared" ca="1" si="22"/>
        <v/>
      </c>
      <c r="F287" s="5" t="s">
        <v>481</v>
      </c>
      <c r="G287" s="5" t="s">
        <v>481</v>
      </c>
      <c r="H287" s="5" t="s">
        <v>919</v>
      </c>
      <c r="S287" s="5" t="s">
        <v>883</v>
      </c>
      <c r="U287" s="5" t="s">
        <v>1</v>
      </c>
      <c r="X287" s="5" t="s">
        <v>1</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0"/>
        <v/>
      </c>
      <c r="AT287" s="67" t="str">
        <f>IF(OR(E287="",VLOOKUP(E$1,Services!$A$1:$B$22,2,0)="Exclude"),"",IF($D287=1,IF(OR(price_limit="",price_limit="No Limit"),IF(E287="Yes",1,2),IF(SUMIFS(WhatIf!$G:$G,WhatIf!$A:$A,E$1,WhatIf!$B:$B,E287)&lt;=price_limit,IF(E287="Yes",1,2),"")),""))</f>
        <v/>
      </c>
      <c r="AU287" s="67" t="str">
        <f ca="1">IF(OR(F287="",VLOOKUP(F$1,Services!$A$1:$B$22,2,0)="Exclude"),"",IF($D287=1,IF(OR(price_limit="",price_limit="No Limit"),IF(F287="Yes",1,2),IF(SUMIFS(WhatIf!$G:$G,WhatIf!$A:$A,F$1,WhatIf!$B:$B,F287)&lt;=price_limit,IF(F287="Yes",1,2),"")),""))</f>
        <v/>
      </c>
      <c r="AV287" s="67" t="str">
        <f ca="1">IF(OR(G287="",VLOOKUP(G$1,Services!$A$1:$B$22,2,0)="Exclude"),"",IF($D287=1,IF(OR(price_limit="",price_limit="No Limit"),IF(G287="Yes",1,2),IF(SUMIFS(WhatIf!$G:$G,WhatIf!$A:$A,G$1,WhatIf!$B:$B,G287)&lt;=price_limit,IF(G287="Yes",1,2),"")),""))</f>
        <v/>
      </c>
      <c r="AW287" s="67" t="str">
        <f ca="1">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IF(OR(R287="",VLOOKUP(R$1,Services!$A$1:$B$22,2,0)="Exclude"),"",IF($D287=1,IF(OR(price_limit="",price_limit="No Limit"),IF(R287="Yes",1,2),IF(SUMIFS(WhatIf!$G:$G,WhatIf!$A:$A,R$1,WhatIf!$B:$B,R287)&lt;=price_limit,IF(R287="Yes",1,2),"")),""))</f>
        <v/>
      </c>
      <c r="BH287" s="67" t="str">
        <f ca="1">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 ca="1">IF(OR(U287="",VLOOKUP(U$1,Services!$A$1:$B$22,2,0)="Exclude"),"",IF($D287=1,IF(OR(price_limit="",price_limit="No Limit"),IF(U287="Yes",1,2),IF(SUMIFS(WhatIf!$G:$G,WhatIf!$A:$A,U$1,WhatIf!$B:$B,U287)&lt;=price_limit,IF(U287="Yes",1,2),"")),""))</f>
        <v/>
      </c>
      <c r="BK287" s="67" t="str">
        <f>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 ca="1">IF(OR(X287="",VLOOKUP(X$1,Services!$A$1:$B$22,2,0)="Exclude"),"",IF($D287=1,IF(OR(price_limit="",price_limit="No Limit"),IF(X287="Yes",1,2),IF(SUMIFS(WhatIf!$G:$G,WhatIf!$A:$A,X$1,WhatIf!$B:$B,X287)&lt;=price_limit,IF(X287="Yes",1,2),"")),""))</f>
        <v/>
      </c>
      <c r="BN287" s="3">
        <f t="shared" si="21"/>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24.9" x14ac:dyDescent="0.3">
      <c r="A288" s="19" t="s">
        <v>724</v>
      </c>
      <c r="B288" s="4" t="s">
        <v>128</v>
      </c>
      <c r="C288" s="4" t="s">
        <v>198</v>
      </c>
      <c r="D288" s="3" t="str">
        <f t="shared" ca="1" si="22"/>
        <v/>
      </c>
      <c r="F288" s="5" t="s">
        <v>475</v>
      </c>
      <c r="G288" s="5" t="s">
        <v>475</v>
      </c>
      <c r="H288" s="5" t="s">
        <v>918</v>
      </c>
      <c r="S288" s="5" t="s">
        <v>883</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0"/>
        <v/>
      </c>
      <c r="AT288" s="67" t="str">
        <f>IF(OR(E288="",VLOOKUP(E$1,Services!$A$1:$B$22,2,0)="Exclude"),"",IF($D288=1,IF(OR(price_limit="",price_limit="No Limit"),IF(E288="Yes",1,2),IF(SUMIFS(WhatIf!$G:$G,WhatIf!$A:$A,E$1,WhatIf!$B:$B,E288)&lt;=price_limit,IF(E288="Yes",1,2),"")),""))</f>
        <v/>
      </c>
      <c r="AU288" s="67" t="str">
        <f ca="1">IF(OR(F288="",VLOOKUP(F$1,Services!$A$1:$B$22,2,0)="Exclude"),"",IF($D288=1,IF(OR(price_limit="",price_limit="No Limit"),IF(F288="Yes",1,2),IF(SUMIFS(WhatIf!$G:$G,WhatIf!$A:$A,F$1,WhatIf!$B:$B,F288)&lt;=price_limit,IF(F288="Yes",1,2),"")),""))</f>
        <v/>
      </c>
      <c r="AV288" s="67" t="str">
        <f ca="1">IF(OR(G288="",VLOOKUP(G$1,Services!$A$1:$B$22,2,0)="Exclude"),"",IF($D288=1,IF(OR(price_limit="",price_limit="No Limit"),IF(G288="Yes",1,2),IF(SUMIFS(WhatIf!$G:$G,WhatIf!$A:$A,G$1,WhatIf!$B:$B,G288)&lt;=price_limit,IF(G288="Yes",1,2),"")),""))</f>
        <v/>
      </c>
      <c r="AW288" s="67" t="str">
        <f ca="1">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IF(OR(R288="",VLOOKUP(R$1,Services!$A$1:$B$22,2,0)="Exclude"),"",IF($D288=1,IF(OR(price_limit="",price_limit="No Limit"),IF(R288="Yes",1,2),IF(SUMIFS(WhatIf!$G:$G,WhatIf!$A:$A,R$1,WhatIf!$B:$B,R288)&lt;=price_limit,IF(R288="Yes",1,2),"")),""))</f>
        <v/>
      </c>
      <c r="BH288" s="67" t="str">
        <f ca="1">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1"/>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492</v>
      </c>
      <c r="C289" s="4" t="s">
        <v>198</v>
      </c>
      <c r="D289" s="3" t="str">
        <f t="shared" ca="1" si="22"/>
        <v/>
      </c>
      <c r="F289" s="5" t="s">
        <v>492</v>
      </c>
      <c r="G289" s="5" t="s">
        <v>492</v>
      </c>
      <c r="H289" s="5" t="s">
        <v>492</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0"/>
        <v/>
      </c>
      <c r="AT289" s="67" t="str">
        <f>IF(OR(E289="",VLOOKUP(E$1,Services!$A$1:$B$22,2,0)="Exclude"),"",IF($D289=1,IF(OR(price_limit="",price_limit="No Limit"),IF(E289="Yes",1,2),IF(SUMIFS(WhatIf!$G:$G,WhatIf!$A:$A,E$1,WhatIf!$B:$B,E289)&lt;=price_limit,IF(E289="Yes",1,2),"")),""))</f>
        <v/>
      </c>
      <c r="AU289" s="67" t="str">
        <f ca="1">IF(OR(F289="",VLOOKUP(F$1,Services!$A$1:$B$22,2,0)="Exclude"),"",IF($D289=1,IF(OR(price_limit="",price_limit="No Limit"),IF(F289="Yes",1,2),IF(SUMIFS(WhatIf!$G:$G,WhatIf!$A:$A,F$1,WhatIf!$B:$B,F289)&lt;=price_limit,IF(F289="Yes",1,2),"")),""))</f>
        <v/>
      </c>
      <c r="AV289" s="67" t="str">
        <f ca="1">IF(OR(G289="",VLOOKUP(G$1,Services!$A$1:$B$22,2,0)="Exclude"),"",IF($D289=1,IF(OR(price_limit="",price_limit="No Limit"),IF(G289="Yes",1,2),IF(SUMIFS(WhatIf!$G:$G,WhatIf!$A:$A,G$1,WhatIf!$B:$B,G289)&lt;=price_limit,IF(G289="Yes",1,2),"")),""))</f>
        <v/>
      </c>
      <c r="AW289" s="67" t="str">
        <f ca="1">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1"/>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x14ac:dyDescent="0.3">
      <c r="A290" s="19" t="s">
        <v>411</v>
      </c>
      <c r="B290" s="4" t="s">
        <v>227</v>
      </c>
      <c r="C290" s="4" t="s">
        <v>189</v>
      </c>
      <c r="D290" s="3" t="str">
        <f t="shared" ca="1" si="22"/>
        <v/>
      </c>
      <c r="I290" s="5" t="s">
        <v>1</v>
      </c>
      <c r="J290" s="5" t="s">
        <v>1</v>
      </c>
      <c r="K290" s="5" t="s">
        <v>1</v>
      </c>
      <c r="M290" s="5" t="s">
        <v>1</v>
      </c>
      <c r="N290" s="5" t="s">
        <v>1</v>
      </c>
      <c r="O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0"/>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 ca="1">IF(OR(I290="",VLOOKUP(I$1,Services!$A$1:$B$22,2,0)="Exclude"),"",IF($D290=1,IF(OR(price_limit="",price_limit="No Limit"),IF(I290="Yes",1,2),IF(SUMIFS(WhatIf!$G:$G,WhatIf!$A:$A,I$1,WhatIf!$B:$B,I290)&lt;=price_limit,IF(I290="Yes",1,2),"")),""))</f>
        <v/>
      </c>
      <c r="AY290" s="67" t="str">
        <f ca="1">IF(OR(J290="",VLOOKUP(J$1,Services!$A$1:$B$22,2,0)="Exclude"),"",IF($D290=1,IF(OR(price_limit="",price_limit="No Limit"),IF(J290="Yes",1,2),IF(SUMIFS(WhatIf!$G:$G,WhatIf!$A:$A,J$1,WhatIf!$B:$B,J290)&lt;=price_limit,IF(J290="Yes",1,2),"")),""))</f>
        <v/>
      </c>
      <c r="AZ290" s="67" t="str">
        <f ca="1">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 ca="1">IF(OR(M290="",VLOOKUP(M$1,Services!$A$1:$B$22,2,0)="Exclude"),"",IF($D290=1,IF(OR(price_limit="",price_limit="No Limit"),IF(M290="Yes",1,2),IF(SUMIFS(WhatIf!$G:$G,WhatIf!$A:$A,M$1,WhatIf!$B:$B,M290)&lt;=price_limit,IF(M290="Yes",1,2),"")),""))</f>
        <v/>
      </c>
      <c r="BC290" s="67" t="str">
        <f ca="1">IF(OR(N290="",VLOOKUP(N$1,Services!$A$1:$B$22,2,0)="Exclude"),"",IF($D290=1,IF(OR(price_limit="",price_limit="No Limit"),IF(N290="Yes",1,2),IF(SUMIFS(WhatIf!$G:$G,WhatIf!$A:$A,N$1,WhatIf!$B:$B,N290)&lt;=price_limit,IF(N290="Yes",1,2),"")),""))</f>
        <v/>
      </c>
      <c r="BD290" s="67" t="str">
        <f ca="1">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1"/>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24.9" x14ac:dyDescent="0.3">
      <c r="A291" s="19" t="s">
        <v>318</v>
      </c>
      <c r="B291" s="4" t="s">
        <v>685</v>
      </c>
      <c r="C291" s="4" t="s">
        <v>189</v>
      </c>
      <c r="D291" s="3" t="str">
        <f t="shared" ca="1" si="22"/>
        <v/>
      </c>
      <c r="E291" s="5" t="s">
        <v>1</v>
      </c>
      <c r="L291" s="5" t="s">
        <v>1</v>
      </c>
      <c r="M291" s="5" t="s">
        <v>1</v>
      </c>
      <c r="N291" s="5" t="s">
        <v>1</v>
      </c>
      <c r="O291" s="5" t="s">
        <v>1</v>
      </c>
      <c r="Q291" s="6" t="s">
        <v>1</v>
      </c>
      <c r="R291" s="6"/>
      <c r="S291" s="6" t="s">
        <v>1</v>
      </c>
      <c r="V291" s="5" t="s">
        <v>1</v>
      </c>
      <c r="X291" s="5" t="s">
        <v>1</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0"/>
        <v/>
      </c>
      <c r="AT291" s="67" t="str">
        <f ca="1">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 ca="1">IF(OR(L291="",VLOOKUP(L$1,Services!$A$1:$B$22,2,0)="Exclude"),"",IF($D291=1,IF(OR(price_limit="",price_limit="No Limit"),IF(L291="Yes",1,2),IF(SUMIFS(WhatIf!$G:$G,WhatIf!$A:$A,L$1,WhatIf!$B:$B,L291)&lt;=price_limit,IF(L291="Yes",1,2),"")),""))</f>
        <v/>
      </c>
      <c r="BB291" s="67" t="str">
        <f ca="1">IF(OR(M291="",VLOOKUP(M$1,Services!$A$1:$B$22,2,0)="Exclude"),"",IF($D291=1,IF(OR(price_limit="",price_limit="No Limit"),IF(M291="Yes",1,2),IF(SUMIFS(WhatIf!$G:$G,WhatIf!$A:$A,M$1,WhatIf!$B:$B,M291)&lt;=price_limit,IF(M291="Yes",1,2),"")),""))</f>
        <v/>
      </c>
      <c r="BC291" s="67" t="str">
        <f ca="1">IF(OR(N291="",VLOOKUP(N$1,Services!$A$1:$B$22,2,0)="Exclude"),"",IF($D291=1,IF(OR(price_limit="",price_limit="No Limit"),IF(N291="Yes",1,2),IF(SUMIFS(WhatIf!$G:$G,WhatIf!$A:$A,N$1,WhatIf!$B:$B,N291)&lt;=price_limit,IF(N291="Yes",1,2),"")),""))</f>
        <v/>
      </c>
      <c r="BD291" s="67" t="str">
        <f ca="1">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 ca="1">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 ca="1">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 ca="1">IF(OR(X291="",VLOOKUP(X$1,Services!$A$1:$B$22,2,0)="Exclude"),"",IF($D291=1,IF(OR(price_limit="",price_limit="No Limit"),IF(X291="Yes",1,2),IF(SUMIFS(WhatIf!$G:$G,WhatIf!$A:$A,X$1,WhatIf!$B:$B,X291)&lt;=price_limit,IF(X291="Yes",1,2),"")),""))</f>
        <v/>
      </c>
      <c r="BN291" s="3">
        <f t="shared" si="21"/>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24.9" x14ac:dyDescent="0.3">
      <c r="A292" s="19" t="s">
        <v>175</v>
      </c>
      <c r="B292" s="4" t="s">
        <v>129</v>
      </c>
      <c r="C292" s="4" t="s">
        <v>189</v>
      </c>
      <c r="D292" s="3" t="str">
        <f t="shared" ca="1" si="22"/>
        <v/>
      </c>
      <c r="G292" s="5" t="s">
        <v>479</v>
      </c>
      <c r="H292" s="5" t="s">
        <v>923</v>
      </c>
      <c r="I292" s="6" t="s">
        <v>1</v>
      </c>
      <c r="J292" s="6" t="s">
        <v>1</v>
      </c>
      <c r="M292" s="5" t="s">
        <v>1</v>
      </c>
      <c r="N292" s="5" t="s">
        <v>1</v>
      </c>
      <c r="O292" s="5" t="s">
        <v>1</v>
      </c>
      <c r="Q292" s="6" t="s">
        <v>1</v>
      </c>
      <c r="R292" s="6" t="s">
        <v>1</v>
      </c>
      <c r="S292" s="6"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0"/>
        <v/>
      </c>
      <c r="AT292" s="67" t="str">
        <f>IF(OR(E292="",VLOOKUP(E$1,Services!$A$1:$B$22,2,0)="Exclude"),"",IF($D292=1,IF(OR(price_limit="",price_limit="No Limit"),IF(E292="Yes",1,2),IF(SUMIFS(WhatIf!$G:$G,WhatIf!$A:$A,E$1,WhatIf!$B:$B,E292)&lt;=price_limit,IF(E292="Yes",1,2),"")),""))</f>
        <v/>
      </c>
      <c r="AU292" s="67" t="str">
        <f>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 ca="1">IF(OR(I292="",VLOOKUP(I$1,Services!$A$1:$B$22,2,0)="Exclude"),"",IF($D292=1,IF(OR(price_limit="",price_limit="No Limit"),IF(I292="Yes",1,2),IF(SUMIFS(WhatIf!$G:$G,WhatIf!$A:$A,I$1,WhatIf!$B:$B,I292)&lt;=price_limit,IF(I292="Yes",1,2),"")),""))</f>
        <v/>
      </c>
      <c r="AY292" s="67" t="str">
        <f ca="1">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 ca="1">IF(OR(M292="",VLOOKUP(M$1,Services!$A$1:$B$22,2,0)="Exclude"),"",IF($D292=1,IF(OR(price_limit="",price_limit="No Limit"),IF(M292="Yes",1,2),IF(SUMIFS(WhatIf!$G:$G,WhatIf!$A:$A,M$1,WhatIf!$B:$B,M292)&lt;=price_limit,IF(M292="Yes",1,2),"")),""))</f>
        <v/>
      </c>
      <c r="BC292" s="67" t="str">
        <f ca="1">IF(OR(N292="",VLOOKUP(N$1,Services!$A$1:$B$22,2,0)="Exclude"),"",IF($D292=1,IF(OR(price_limit="",price_limit="No Limit"),IF(N292="Yes",1,2),IF(SUMIFS(WhatIf!$G:$G,WhatIf!$A:$A,N$1,WhatIf!$B:$B,N292)&lt;=price_limit,IF(N292="Yes",1,2),"")),""))</f>
        <v/>
      </c>
      <c r="BD292" s="67" t="str">
        <f ca="1">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 ca="1">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 ca="1">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1"/>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37.299999999999997" x14ac:dyDescent="0.3">
      <c r="A293" s="19" t="s">
        <v>319</v>
      </c>
      <c r="B293" s="4" t="s">
        <v>912</v>
      </c>
      <c r="C293" s="4" t="s">
        <v>198</v>
      </c>
      <c r="D293" s="3" t="str">
        <f t="shared" ca="1" si="22"/>
        <v/>
      </c>
      <c r="S293" s="5" t="s">
        <v>880</v>
      </c>
      <c r="V293" s="5" t="s">
        <v>550</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0"/>
        <v/>
      </c>
      <c r="AT293" s="67" t="str">
        <f>IF(OR(E293="",VLOOKUP(E$1,Services!$A$1:$B$22,2,0)="Exclude"),"",IF($D293=1,IF(OR(price_limit="",price_limit="No Limit"),IF(E293="Yes",1,2),IF(SUMIFS(WhatIf!$G:$G,WhatIf!$A:$A,E$1,WhatIf!$B:$B,E293)&lt;=price_limit,IF(E293="Yes",1,2),"")),""))</f>
        <v/>
      </c>
      <c r="AU293" s="67" t="str">
        <f>IF(OR(F293="",VLOOKUP(F$1,Services!$A$1:$B$22,2,0)="Exclude"),"",IF($D293=1,IF(OR(price_limit="",price_limit="No Limit"),IF(F293="Yes",1,2),IF(SUMIFS(WhatIf!$G:$G,WhatIf!$A:$A,F$1,WhatIf!$B:$B,F293)&lt;=price_limit,IF(F293="Yes",1,2),"")),""))</f>
        <v/>
      </c>
      <c r="AV293" s="67" t="str">
        <f>IF(OR(G293="",VLOOKUP(G$1,Services!$A$1:$B$22,2,0)="Exclude"),"",IF($D293=1,IF(OR(price_limit="",price_limit="No Limit"),IF(G293="Yes",1,2),IF(SUMIFS(WhatIf!$G:$G,WhatIf!$A:$A,G$1,WhatIf!$B:$B,G293)&lt;=price_limit,IF(G293="Yes",1,2),"")),""))</f>
        <v/>
      </c>
      <c r="AW293" s="67" t="str">
        <f>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IF(OR(L293="",VLOOKUP(L$1,Services!$A$1:$B$22,2,0)="Exclude"),"",IF($D293=1,IF(OR(price_limit="",price_limit="No Limit"),IF(L293="Yes",1,2),IF(SUMIFS(WhatIf!$G:$G,WhatIf!$A:$A,L$1,WhatIf!$B:$B,L293)&lt;=price_limit,IF(L293="Yes",1,2),"")),""))</f>
        <v/>
      </c>
      <c r="BB293" s="67" t="str">
        <f>IF(OR(M293="",VLOOKUP(M$1,Services!$A$1:$B$22,2,0)="Exclude"),"",IF($D293=1,IF(OR(price_limit="",price_limit="No Limit"),IF(M293="Yes",1,2),IF(SUMIFS(WhatIf!$G:$G,WhatIf!$A:$A,M$1,WhatIf!$B:$B,M293)&lt;=price_limit,IF(M293="Yes",1,2),"")),""))</f>
        <v/>
      </c>
      <c r="BC293" s="67" t="str">
        <f>IF(OR(N293="",VLOOKUP(N$1,Services!$A$1:$B$22,2,0)="Exclude"),"",IF($D293=1,IF(OR(price_limit="",price_limit="No Limit"),IF(N293="Yes",1,2),IF(SUMIFS(WhatIf!$G:$G,WhatIf!$A:$A,N$1,WhatIf!$B:$B,N293)&lt;=price_limit,IF(N293="Yes",1,2),"")),""))</f>
        <v/>
      </c>
      <c r="BD293" s="67" t="str">
        <f>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 ca="1">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 ca="1">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1"/>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37.299999999999997" x14ac:dyDescent="0.3">
      <c r="A294" s="19" t="s">
        <v>320</v>
      </c>
      <c r="B294" s="4" t="s">
        <v>917</v>
      </c>
      <c r="C294" s="4" t="s">
        <v>198</v>
      </c>
      <c r="D294" s="3" t="str">
        <f t="shared" ca="1" si="22"/>
        <v/>
      </c>
      <c r="S294" s="5" t="s">
        <v>880</v>
      </c>
      <c r="V294" s="5" t="s">
        <v>550</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0"/>
        <v/>
      </c>
      <c r="AT294" s="67" t="str">
        <f>IF(OR(E294="",VLOOKUP(E$1,Services!$A$1:$B$22,2,0)="Exclude"),"",IF($D294=1,IF(OR(price_limit="",price_limit="No Limit"),IF(E294="Yes",1,2),IF(SUMIFS(WhatIf!$G:$G,WhatIf!$A:$A,E$1,WhatIf!$B:$B,E294)&lt;=price_limit,IF(E294="Yes",1,2),"")),""))</f>
        <v/>
      </c>
      <c r="AU294" s="67" t="str">
        <f>IF(OR(F294="",VLOOKUP(F$1,Services!$A$1:$B$22,2,0)="Exclude"),"",IF($D294=1,IF(OR(price_limit="",price_limit="No Limit"),IF(F294="Yes",1,2),IF(SUMIFS(WhatIf!$G:$G,WhatIf!$A:$A,F$1,WhatIf!$B:$B,F294)&lt;=price_limit,IF(F294="Yes",1,2),"")),""))</f>
        <v/>
      </c>
      <c r="AV294" s="67" t="str">
        <f>IF(OR(G294="",VLOOKUP(G$1,Services!$A$1:$B$22,2,0)="Exclude"),"",IF($D294=1,IF(OR(price_limit="",price_limit="No Limit"),IF(G294="Yes",1,2),IF(SUMIFS(WhatIf!$G:$G,WhatIf!$A:$A,G$1,WhatIf!$B:$B,G294)&lt;=price_limit,IF(G294="Yes",1,2),"")),""))</f>
        <v/>
      </c>
      <c r="AW294" s="67" t="str">
        <f>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 ca="1">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 ca="1">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1"/>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37.299999999999997" x14ac:dyDescent="0.3">
      <c r="A295" s="19" t="s">
        <v>321</v>
      </c>
      <c r="B295" s="4" t="s">
        <v>916</v>
      </c>
      <c r="C295" s="4" t="s">
        <v>198</v>
      </c>
      <c r="D295" s="3" t="str">
        <f t="shared" ca="1" si="22"/>
        <v/>
      </c>
      <c r="S295" s="5" t="s">
        <v>880</v>
      </c>
      <c r="V295" s="5" t="s">
        <v>550</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0"/>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 ca="1">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 ca="1">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1"/>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37.299999999999997" x14ac:dyDescent="0.3">
      <c r="A296" s="19" t="s">
        <v>322</v>
      </c>
      <c r="B296" s="4" t="s">
        <v>913</v>
      </c>
      <c r="C296" s="4" t="s">
        <v>198</v>
      </c>
      <c r="D296" s="3" t="str">
        <f t="shared" ca="1" si="22"/>
        <v/>
      </c>
      <c r="S296" s="5" t="s">
        <v>880</v>
      </c>
      <c r="V296" s="5" t="s">
        <v>550</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0"/>
        <v/>
      </c>
      <c r="AT296" s="67" t="str">
        <f>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 ca="1">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 ca="1">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1"/>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37.299999999999997" x14ac:dyDescent="0.3">
      <c r="A297" s="19" t="s">
        <v>323</v>
      </c>
      <c r="B297" s="4" t="s">
        <v>914</v>
      </c>
      <c r="C297" s="4" t="s">
        <v>198</v>
      </c>
      <c r="D297" s="3" t="str">
        <f t="shared" ca="1" si="22"/>
        <v/>
      </c>
      <c r="S297" s="5" t="s">
        <v>880</v>
      </c>
      <c r="V297" s="5" t="s">
        <v>550</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0"/>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IF(OR(M297="",VLOOKUP(M$1,Services!$A$1:$B$22,2,0)="Exclude"),"",IF($D297=1,IF(OR(price_limit="",price_limit="No Limit"),IF(M297="Yes",1,2),IF(SUMIFS(WhatIf!$G:$G,WhatIf!$A:$A,M$1,WhatIf!$B:$B,M297)&lt;=price_limit,IF(M297="Yes",1,2),"")),""))</f>
        <v/>
      </c>
      <c r="BC297" s="67" t="str">
        <f>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 ca="1">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 ca="1">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1"/>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37.299999999999997" x14ac:dyDescent="0.3">
      <c r="A298" s="19" t="s">
        <v>324</v>
      </c>
      <c r="B298" s="4" t="s">
        <v>915</v>
      </c>
      <c r="C298" s="4" t="s">
        <v>198</v>
      </c>
      <c r="D298" s="3" t="str">
        <f t="shared" ca="1" si="22"/>
        <v/>
      </c>
      <c r="S298" s="5" t="s">
        <v>880</v>
      </c>
      <c r="V298" s="5" t="s">
        <v>550</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0"/>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 ca="1">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 ca="1">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1"/>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37.299999999999997" x14ac:dyDescent="0.3">
      <c r="A299" s="19" t="s">
        <v>221</v>
      </c>
      <c r="B299" s="4" t="s">
        <v>325</v>
      </c>
      <c r="C299" s="4" t="s">
        <v>428</v>
      </c>
      <c r="D299" s="3" t="str">
        <f t="shared" ca="1" si="22"/>
        <v/>
      </c>
      <c r="F299" s="5" t="s">
        <v>475</v>
      </c>
      <c r="G299" s="5" t="s">
        <v>475</v>
      </c>
      <c r="H299" s="5" t="s">
        <v>918</v>
      </c>
      <c r="S299" s="5" t="s">
        <v>772</v>
      </c>
      <c r="V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0"/>
        <v/>
      </c>
      <c r="AT299" s="67" t="str">
        <f>IF(OR(E299="",VLOOKUP(E$1,Services!$A$1:$B$22,2,0)="Exclude"),"",IF($D299=1,IF(OR(price_limit="",price_limit="No Limit"),IF(E299="Yes",1,2),IF(SUMIFS(WhatIf!$G:$G,WhatIf!$A:$A,E$1,WhatIf!$B:$B,E299)&lt;=price_limit,IF(E299="Yes",1,2),"")),""))</f>
        <v/>
      </c>
      <c r="AU299" s="67" t="str">
        <f ca="1">IF(OR(F299="",VLOOKUP(F$1,Services!$A$1:$B$22,2,0)="Exclude"),"",IF($D299=1,IF(OR(price_limit="",price_limit="No Limit"),IF(F299="Yes",1,2),IF(SUMIFS(WhatIf!$G:$G,WhatIf!$A:$A,F$1,WhatIf!$B:$B,F299)&lt;=price_limit,IF(F299="Yes",1,2),"")),""))</f>
        <v/>
      </c>
      <c r="AV299" s="67" t="str">
        <f ca="1">IF(OR(G299="",VLOOKUP(G$1,Services!$A$1:$B$22,2,0)="Exclude"),"",IF($D299=1,IF(OR(price_limit="",price_limit="No Limit"),IF(G299="Yes",1,2),IF(SUMIFS(WhatIf!$G:$G,WhatIf!$A:$A,G$1,WhatIf!$B:$B,G299)&lt;=price_limit,IF(G299="Yes",1,2),"")),""))</f>
        <v/>
      </c>
      <c r="AW299" s="67" t="str">
        <f ca="1">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 ca="1">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 ca="1">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1"/>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493</v>
      </c>
      <c r="C300" s="4" t="s">
        <v>430</v>
      </c>
      <c r="D300" s="3" t="str">
        <f t="shared" ca="1" si="22"/>
        <v/>
      </c>
      <c r="F300" s="5" t="s">
        <v>493</v>
      </c>
      <c r="G300" s="5" t="s">
        <v>493</v>
      </c>
      <c r="H300" s="5" t="s">
        <v>493</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0"/>
        <v/>
      </c>
      <c r="AT300" s="67" t="str">
        <f>IF(OR(E300="",VLOOKUP(E$1,Services!$A$1:$B$22,2,0)="Exclude"),"",IF($D300=1,IF(OR(price_limit="",price_limit="No Limit"),IF(E300="Yes",1,2),IF(SUMIFS(WhatIf!$G:$G,WhatIf!$A:$A,E$1,WhatIf!$B:$B,E300)&lt;=price_limit,IF(E300="Yes",1,2),"")),""))</f>
        <v/>
      </c>
      <c r="AU300" s="67" t="str">
        <f ca="1">IF(OR(F300="",VLOOKUP(F$1,Services!$A$1:$B$22,2,0)="Exclude"),"",IF($D300=1,IF(OR(price_limit="",price_limit="No Limit"),IF(F300="Yes",1,2),IF(SUMIFS(WhatIf!$G:$G,WhatIf!$A:$A,F$1,WhatIf!$B:$B,F300)&lt;=price_limit,IF(F300="Yes",1,2),"")),""))</f>
        <v/>
      </c>
      <c r="AV300" s="67" t="str">
        <f ca="1">IF(OR(G300="",VLOOKUP(G$1,Services!$A$1:$B$22,2,0)="Exclude"),"",IF($D300=1,IF(OR(price_limit="",price_limit="No Limit"),IF(G300="Yes",1,2),IF(SUMIFS(WhatIf!$G:$G,WhatIf!$A:$A,G$1,WhatIf!$B:$B,G300)&lt;=price_limit,IF(G300="Yes",1,2),"")),""))</f>
        <v/>
      </c>
      <c r="AW300" s="67" t="str">
        <f ca="1">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1"/>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37.299999999999997" x14ac:dyDescent="0.3">
      <c r="A301" s="19" t="s">
        <v>62</v>
      </c>
      <c r="B301" s="4" t="s">
        <v>713</v>
      </c>
      <c r="C301" s="4" t="s">
        <v>269</v>
      </c>
      <c r="D301" s="3" t="str">
        <f t="shared" ca="1" si="22"/>
        <v/>
      </c>
      <c r="E301" s="5" t="s">
        <v>1</v>
      </c>
      <c r="F301" s="5" t="s">
        <v>476</v>
      </c>
      <c r="G301" s="5" t="s">
        <v>1</v>
      </c>
      <c r="H301" s="5" t="s">
        <v>1</v>
      </c>
      <c r="J301" s="5" t="s">
        <v>1</v>
      </c>
      <c r="K301" s="5" t="s">
        <v>1</v>
      </c>
      <c r="L301" s="5" t="s">
        <v>1</v>
      </c>
      <c r="M301" s="5" t="s">
        <v>1</v>
      </c>
      <c r="N301" s="5" t="s">
        <v>1</v>
      </c>
      <c r="O301" s="5" t="s">
        <v>1</v>
      </c>
      <c r="P301" s="5" t="s">
        <v>1</v>
      </c>
      <c r="Q301" s="6" t="s">
        <v>1</v>
      </c>
      <c r="R301" s="6"/>
      <c r="S301" s="6" t="s">
        <v>1</v>
      </c>
      <c r="V301" s="5" t="s">
        <v>1</v>
      </c>
      <c r="X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0"/>
        <v/>
      </c>
      <c r="AT301" s="67" t="str">
        <f ca="1">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 ca="1">IF(OR(J301="",VLOOKUP(J$1,Services!$A$1:$B$22,2,0)="Exclude"),"",IF($D301=1,IF(OR(price_limit="",price_limit="No Limit"),IF(J301="Yes",1,2),IF(SUMIFS(WhatIf!$G:$G,WhatIf!$A:$A,J$1,WhatIf!$B:$B,J301)&lt;=price_limit,IF(J301="Yes",1,2),"")),""))</f>
        <v/>
      </c>
      <c r="AZ301" s="67" t="str">
        <f ca="1">IF(OR(K301="",VLOOKUP(K$1,Services!$A$1:$B$22,2,0)="Exclude"),"",IF($D301=1,IF(OR(price_limit="",price_limit="No Limit"),IF(K301="Yes",1,2),IF(SUMIFS(WhatIf!$G:$G,WhatIf!$A:$A,K$1,WhatIf!$B:$B,K301)&lt;=price_limit,IF(K301="Yes",1,2),"")),""))</f>
        <v/>
      </c>
      <c r="BA301" s="67" t="str">
        <f ca="1">IF(OR(L301="",VLOOKUP(L$1,Services!$A$1:$B$22,2,0)="Exclude"),"",IF($D301=1,IF(OR(price_limit="",price_limit="No Limit"),IF(L301="Yes",1,2),IF(SUMIFS(WhatIf!$G:$G,WhatIf!$A:$A,L$1,WhatIf!$B:$B,L301)&lt;=price_limit,IF(L301="Yes",1,2),"")),""))</f>
        <v/>
      </c>
      <c r="BB301" s="67" t="str">
        <f ca="1">IF(OR(M301="",VLOOKUP(M$1,Services!$A$1:$B$22,2,0)="Exclude"),"",IF($D301=1,IF(OR(price_limit="",price_limit="No Limit"),IF(M301="Yes",1,2),IF(SUMIFS(WhatIf!$G:$G,WhatIf!$A:$A,M$1,WhatIf!$B:$B,M301)&lt;=price_limit,IF(M301="Yes",1,2),"")),""))</f>
        <v/>
      </c>
      <c r="BC301" s="67" t="str">
        <f ca="1">IF(OR(N301="",VLOOKUP(N$1,Services!$A$1:$B$22,2,0)="Exclude"),"",IF($D301=1,IF(OR(price_limit="",price_limit="No Limit"),IF(N301="Yes",1,2),IF(SUMIFS(WhatIf!$G:$G,WhatIf!$A:$A,N$1,WhatIf!$B:$B,N301)&lt;=price_limit,IF(N301="Yes",1,2),"")),""))</f>
        <v/>
      </c>
      <c r="BD301" s="67" t="str">
        <f ca="1">IF(OR(O301="",VLOOKUP(O$1,Services!$A$1:$B$22,2,0)="Exclude"),"",IF($D301=1,IF(OR(price_limit="",price_limit="No Limit"),IF(O301="Yes",1,2),IF(SUMIFS(WhatIf!$G:$G,WhatIf!$A:$A,O$1,WhatIf!$B:$B,O301)&lt;=price_limit,IF(O301="Yes",1,2),"")),""))</f>
        <v/>
      </c>
      <c r="BE301" s="67" t="str">
        <f ca="1">IF(OR(P301="",VLOOKUP(P$1,Services!$A$1:$B$22,2,0)="Exclude"),"",IF($D301=1,IF(OR(price_limit="",price_limit="No Limit"),IF(P301="Yes",1,2),IF(SUMIFS(WhatIf!$G:$G,WhatIf!$A:$A,P$1,WhatIf!$B:$B,P301)&lt;=price_limit,IF(P301="Yes",1,2),"")),""))</f>
        <v/>
      </c>
      <c r="BF301" s="67" t="str">
        <f ca="1">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 ca="1">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 ca="1">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 ca="1">IF(OR(X301="",VLOOKUP(X$1,Services!$A$1:$B$22,2,0)="Exclude"),"",IF($D301=1,IF(OR(price_limit="",price_limit="No Limit"),IF(X301="Yes",1,2),IF(SUMIFS(WhatIf!$G:$G,WhatIf!$A:$A,X$1,WhatIf!$B:$B,X301)&lt;=price_limit,IF(X301="Yes",1,2),"")),""))</f>
        <v/>
      </c>
      <c r="BN301" s="3">
        <f t="shared" si="21"/>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24.9" x14ac:dyDescent="0.3">
      <c r="A302" s="19" t="s">
        <v>196</v>
      </c>
      <c r="B302" s="4" t="s">
        <v>227</v>
      </c>
      <c r="C302" s="4" t="s">
        <v>197</v>
      </c>
      <c r="D302" s="3" t="str">
        <f t="shared" ca="1" si="22"/>
        <v/>
      </c>
      <c r="F302" s="5" t="s">
        <v>761</v>
      </c>
      <c r="G302" s="5" t="s">
        <v>761</v>
      </c>
      <c r="H302" s="5" t="s">
        <v>761</v>
      </c>
      <c r="I302" s="5" t="s">
        <v>271</v>
      </c>
      <c r="J302" s="5" t="s">
        <v>271</v>
      </c>
      <c r="K302" s="5" t="s">
        <v>271</v>
      </c>
      <c r="L302" s="5" t="s">
        <v>271</v>
      </c>
      <c r="M302" s="5" t="s">
        <v>271</v>
      </c>
      <c r="N302" s="5" t="s">
        <v>271</v>
      </c>
      <c r="O302" s="5" t="s">
        <v>271</v>
      </c>
      <c r="P302" s="5" t="s">
        <v>1</v>
      </c>
      <c r="W302" s="5" t="s">
        <v>841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0"/>
        <v/>
      </c>
      <c r="AT302" s="67" t="str">
        <f>IF(OR(E302="",VLOOKUP(E$1,Services!$A$1:$B$22,2,0)="Exclude"),"",IF($D302=1,IF(OR(price_limit="",price_limit="No Limit"),IF(E302="Yes",1,2),IF(SUMIFS(WhatIf!$G:$G,WhatIf!$A:$A,E$1,WhatIf!$B:$B,E302)&lt;=price_limit,IF(E302="Yes",1,2),"")),""))</f>
        <v/>
      </c>
      <c r="AU302" s="67" t="str">
        <f ca="1">IF(OR(F302="",VLOOKUP(F$1,Services!$A$1:$B$22,2,0)="Exclude"),"",IF($D302=1,IF(OR(price_limit="",price_limit="No Limit"),IF(F302="Yes",1,2),IF(SUMIFS(WhatIf!$G:$G,WhatIf!$A:$A,F$1,WhatIf!$B:$B,F302)&lt;=price_limit,IF(F302="Yes",1,2),"")),""))</f>
        <v/>
      </c>
      <c r="AV302" s="67" t="str">
        <f ca="1">IF(OR(G302="",VLOOKUP(G$1,Services!$A$1:$B$22,2,0)="Exclude"),"",IF($D302=1,IF(OR(price_limit="",price_limit="No Limit"),IF(G302="Yes",1,2),IF(SUMIFS(WhatIf!$G:$G,WhatIf!$A:$A,G$1,WhatIf!$B:$B,G302)&lt;=price_limit,IF(G302="Yes",1,2),"")),""))</f>
        <v/>
      </c>
      <c r="AW302" s="67" t="str">
        <f ca="1">IF(OR(H302="",VLOOKUP(H$1,Services!$A$1:$B$22,2,0)="Exclude"),"",IF($D302=1,IF(OR(price_limit="",price_limit="No Limit"),IF(H302="Yes",1,2),IF(SUMIFS(WhatIf!$G:$G,WhatIf!$A:$A,H$1,WhatIf!$B:$B,H302)&lt;=price_limit,IF(H302="Yes",1,2),"")),""))</f>
        <v/>
      </c>
      <c r="AX302" s="67" t="str">
        <f ca="1">IF(OR(I302="",VLOOKUP(I$1,Services!$A$1:$B$22,2,0)="Exclude"),"",IF($D302=1,IF(OR(price_limit="",price_limit="No Limit"),IF(I302="Yes",1,2),IF(SUMIFS(WhatIf!$G:$G,WhatIf!$A:$A,I$1,WhatIf!$B:$B,I302)&lt;=price_limit,IF(I302="Yes",1,2),"")),""))</f>
        <v/>
      </c>
      <c r="AY302" s="67" t="str">
        <f ca="1">IF(OR(J302="",VLOOKUP(J$1,Services!$A$1:$B$22,2,0)="Exclude"),"",IF($D302=1,IF(OR(price_limit="",price_limit="No Limit"),IF(J302="Yes",1,2),IF(SUMIFS(WhatIf!$G:$G,WhatIf!$A:$A,J$1,WhatIf!$B:$B,J302)&lt;=price_limit,IF(J302="Yes",1,2),"")),""))</f>
        <v/>
      </c>
      <c r="AZ302" s="67" t="str">
        <f ca="1">IF(OR(K302="",VLOOKUP(K$1,Services!$A$1:$B$22,2,0)="Exclude"),"",IF($D302=1,IF(OR(price_limit="",price_limit="No Limit"),IF(K302="Yes",1,2),IF(SUMIFS(WhatIf!$G:$G,WhatIf!$A:$A,K$1,WhatIf!$B:$B,K302)&lt;=price_limit,IF(K302="Yes",1,2),"")),""))</f>
        <v/>
      </c>
      <c r="BA302" s="67" t="str">
        <f ca="1">IF(OR(L302="",VLOOKUP(L$1,Services!$A$1:$B$22,2,0)="Exclude"),"",IF($D302=1,IF(OR(price_limit="",price_limit="No Limit"),IF(L302="Yes",1,2),IF(SUMIFS(WhatIf!$G:$G,WhatIf!$A:$A,L$1,WhatIf!$B:$B,L302)&lt;=price_limit,IF(L302="Yes",1,2),"")),""))</f>
        <v/>
      </c>
      <c r="BB302" s="67" t="str">
        <f ca="1">IF(OR(M302="",VLOOKUP(M$1,Services!$A$1:$B$22,2,0)="Exclude"),"",IF($D302=1,IF(OR(price_limit="",price_limit="No Limit"),IF(M302="Yes",1,2),IF(SUMIFS(WhatIf!$G:$G,WhatIf!$A:$A,M$1,WhatIf!$B:$B,M302)&lt;=price_limit,IF(M302="Yes",1,2),"")),""))</f>
        <v/>
      </c>
      <c r="BC302" s="67" t="str">
        <f ca="1">IF(OR(N302="",VLOOKUP(N$1,Services!$A$1:$B$22,2,0)="Exclude"),"",IF($D302=1,IF(OR(price_limit="",price_limit="No Limit"),IF(N302="Yes",1,2),IF(SUMIFS(WhatIf!$G:$G,WhatIf!$A:$A,N$1,WhatIf!$B:$B,N302)&lt;=price_limit,IF(N302="Yes",1,2),"")),""))</f>
        <v/>
      </c>
      <c r="BD302" s="67" t="str">
        <f ca="1">IF(OR(O302="",VLOOKUP(O$1,Services!$A$1:$B$22,2,0)="Exclude"),"",IF($D302=1,IF(OR(price_limit="",price_limit="No Limit"),IF(O302="Yes",1,2),IF(SUMIFS(WhatIf!$G:$G,WhatIf!$A:$A,O$1,WhatIf!$B:$B,O302)&lt;=price_limit,IF(O302="Yes",1,2),"")),""))</f>
        <v/>
      </c>
      <c r="BE302" s="67" t="str">
        <f ca="1">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 ca="1">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1"/>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63</v>
      </c>
      <c r="B303" s="4" t="s">
        <v>227</v>
      </c>
      <c r="C303" s="4" t="s">
        <v>424</v>
      </c>
      <c r="D303" s="3" t="str">
        <f t="shared" ca="1" si="22"/>
        <v/>
      </c>
      <c r="Q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0"/>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IF(OR(L303="",VLOOKUP(L$1,Services!$A$1:$B$22,2,0)="Exclude"),"",IF($D303=1,IF(OR(price_limit="",price_limit="No Limit"),IF(L303="Yes",1,2),IF(SUMIFS(WhatIf!$G:$G,WhatIf!$A:$A,L$1,WhatIf!$B:$B,L303)&lt;=price_limit,IF(L303="Yes",1,2),"")),""))</f>
        <v/>
      </c>
      <c r="BB303" s="67" t="str">
        <f>IF(OR(M303="",VLOOKUP(M$1,Services!$A$1:$B$22,2,0)="Exclude"),"",IF($D303=1,IF(OR(price_limit="",price_limit="No Limit"),IF(M303="Yes",1,2),IF(SUMIFS(WhatIf!$G:$G,WhatIf!$A:$A,M$1,WhatIf!$B:$B,M303)&lt;=price_limit,IF(M303="Yes",1,2),"")),""))</f>
        <v/>
      </c>
      <c r="BC303" s="67" t="str">
        <f>IF(OR(N303="",VLOOKUP(N$1,Services!$A$1:$B$22,2,0)="Exclude"),"",IF($D303=1,IF(OR(price_limit="",price_limit="No Limit"),IF(N303="Yes",1,2),IF(SUMIFS(WhatIf!$G:$G,WhatIf!$A:$A,N$1,WhatIf!$B:$B,N303)&lt;=price_limit,IF(N303="Yes",1,2),"")),""))</f>
        <v/>
      </c>
      <c r="BD303" s="67" t="str">
        <f>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 ca="1">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1"/>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872</v>
      </c>
      <c r="B304" s="4" t="s">
        <v>227</v>
      </c>
      <c r="C304" s="4" t="s">
        <v>423</v>
      </c>
      <c r="D304" s="3" t="str">
        <f t="shared" ca="1" si="22"/>
        <v/>
      </c>
      <c r="Q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0"/>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 ca="1">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1"/>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130</v>
      </c>
      <c r="B305" s="4" t="s">
        <v>280</v>
      </c>
      <c r="C305" s="4" t="s">
        <v>189</v>
      </c>
      <c r="D305" s="3" t="str">
        <f t="shared" ca="1" si="22"/>
        <v/>
      </c>
      <c r="E305" s="5" t="s">
        <v>1</v>
      </c>
      <c r="S305" s="6" t="s">
        <v>772</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0"/>
        <v/>
      </c>
      <c r="AT305" s="67" t="str">
        <f ca="1">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 ca="1">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1"/>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260</v>
      </c>
      <c r="B306" s="4" t="s">
        <v>227</v>
      </c>
      <c r="C306" s="4" t="s">
        <v>197</v>
      </c>
      <c r="D306" s="3" t="str">
        <f t="shared" ca="1" si="22"/>
        <v/>
      </c>
      <c r="I306" s="5" t="s">
        <v>271</v>
      </c>
      <c r="J306" s="5" t="s">
        <v>271</v>
      </c>
      <c r="K306" s="5" t="s">
        <v>271</v>
      </c>
      <c r="L306" s="5" t="s">
        <v>271</v>
      </c>
      <c r="M306" s="5" t="s">
        <v>271</v>
      </c>
      <c r="N306" s="5" t="s">
        <v>271</v>
      </c>
      <c r="O306" s="5" t="s">
        <v>271</v>
      </c>
      <c r="P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0"/>
        <v/>
      </c>
      <c r="AT306" s="67" t="str">
        <f>IF(OR(E306="",VLOOKUP(E$1,Services!$A$1:$B$22,2,0)="Exclude"),"",IF($D306=1,IF(OR(price_limit="",price_limit="No Limit"),IF(E306="Yes",1,2),IF(SUMIFS(WhatIf!$G:$G,WhatIf!$A:$A,E$1,WhatIf!$B:$B,E306)&lt;=price_limit,IF(E306="Yes",1,2),"")),""))</f>
        <v/>
      </c>
      <c r="AU306" s="67" t="str">
        <f>IF(OR(F306="",VLOOKUP(F$1,Services!$A$1:$B$22,2,0)="Exclude"),"",IF($D306=1,IF(OR(price_limit="",price_limit="No Limit"),IF(F306="Yes",1,2),IF(SUMIFS(WhatIf!$G:$G,WhatIf!$A:$A,F$1,WhatIf!$B:$B,F306)&lt;=price_limit,IF(F306="Yes",1,2),"")),""))</f>
        <v/>
      </c>
      <c r="AV306" s="67" t="str">
        <f>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 ca="1">IF(OR(I306="",VLOOKUP(I$1,Services!$A$1:$B$22,2,0)="Exclude"),"",IF($D306=1,IF(OR(price_limit="",price_limit="No Limit"),IF(I306="Yes",1,2),IF(SUMIFS(WhatIf!$G:$G,WhatIf!$A:$A,I$1,WhatIf!$B:$B,I306)&lt;=price_limit,IF(I306="Yes",1,2),"")),""))</f>
        <v/>
      </c>
      <c r="AY306" s="67" t="str">
        <f ca="1">IF(OR(J306="",VLOOKUP(J$1,Services!$A$1:$B$22,2,0)="Exclude"),"",IF($D306=1,IF(OR(price_limit="",price_limit="No Limit"),IF(J306="Yes",1,2),IF(SUMIFS(WhatIf!$G:$G,WhatIf!$A:$A,J$1,WhatIf!$B:$B,J306)&lt;=price_limit,IF(J306="Yes",1,2),"")),""))</f>
        <v/>
      </c>
      <c r="AZ306" s="67" t="str">
        <f ca="1">IF(OR(K306="",VLOOKUP(K$1,Services!$A$1:$B$22,2,0)="Exclude"),"",IF($D306=1,IF(OR(price_limit="",price_limit="No Limit"),IF(K306="Yes",1,2),IF(SUMIFS(WhatIf!$G:$G,WhatIf!$A:$A,K$1,WhatIf!$B:$B,K306)&lt;=price_limit,IF(K306="Yes",1,2),"")),""))</f>
        <v/>
      </c>
      <c r="BA306" s="67" t="str">
        <f ca="1">IF(OR(L306="",VLOOKUP(L$1,Services!$A$1:$B$22,2,0)="Exclude"),"",IF($D306=1,IF(OR(price_limit="",price_limit="No Limit"),IF(L306="Yes",1,2),IF(SUMIFS(WhatIf!$G:$G,WhatIf!$A:$A,L$1,WhatIf!$B:$B,L306)&lt;=price_limit,IF(L306="Yes",1,2),"")),""))</f>
        <v/>
      </c>
      <c r="BB306" s="67" t="str">
        <f ca="1">IF(OR(M306="",VLOOKUP(M$1,Services!$A$1:$B$22,2,0)="Exclude"),"",IF($D306=1,IF(OR(price_limit="",price_limit="No Limit"),IF(M306="Yes",1,2),IF(SUMIFS(WhatIf!$G:$G,WhatIf!$A:$A,M$1,WhatIf!$B:$B,M306)&lt;=price_limit,IF(M306="Yes",1,2),"")),""))</f>
        <v/>
      </c>
      <c r="BC306" s="67" t="str">
        <f ca="1">IF(OR(N306="",VLOOKUP(N$1,Services!$A$1:$B$22,2,0)="Exclude"),"",IF($D306=1,IF(OR(price_limit="",price_limit="No Limit"),IF(N306="Yes",1,2),IF(SUMIFS(WhatIf!$G:$G,WhatIf!$A:$A,N$1,WhatIf!$B:$B,N306)&lt;=price_limit,IF(N306="Yes",1,2),"")),""))</f>
        <v/>
      </c>
      <c r="BD306" s="67" t="str">
        <f ca="1">IF(OR(O306="",VLOOKUP(O$1,Services!$A$1:$B$22,2,0)="Exclude"),"",IF($D306=1,IF(OR(price_limit="",price_limit="No Limit"),IF(O306="Yes",1,2),IF(SUMIFS(WhatIf!$G:$G,WhatIf!$A:$A,O$1,WhatIf!$B:$B,O306)&lt;=price_limit,IF(O306="Yes",1,2),"")),""))</f>
        <v/>
      </c>
      <c r="BE306" s="67" t="str">
        <f ca="1">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1"/>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131</v>
      </c>
      <c r="B307" s="4" t="s">
        <v>227</v>
      </c>
      <c r="C307" s="4" t="s">
        <v>189</v>
      </c>
      <c r="D307" s="3" t="str">
        <f t="shared" ca="1" si="22"/>
        <v/>
      </c>
      <c r="F307" s="5" t="s">
        <v>481</v>
      </c>
      <c r="G307" s="5" t="s">
        <v>481</v>
      </c>
      <c r="H307" s="5" t="s">
        <v>919</v>
      </c>
      <c r="U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0"/>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 ca="1">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1"/>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x14ac:dyDescent="0.3">
      <c r="A308" s="19" t="s">
        <v>132</v>
      </c>
      <c r="B308" s="4" t="s">
        <v>616</v>
      </c>
      <c r="C308" s="4" t="s">
        <v>189</v>
      </c>
      <c r="D308" s="3" t="str">
        <f t="shared" ca="1" si="22"/>
        <v/>
      </c>
      <c r="L308" s="5" t="s">
        <v>1</v>
      </c>
      <c r="M308" s="5" t="s">
        <v>1</v>
      </c>
      <c r="N308" s="5" t="s">
        <v>1</v>
      </c>
      <c r="O308" s="5" t="s">
        <v>1</v>
      </c>
      <c r="Q308" s="5" t="s">
        <v>1</v>
      </c>
      <c r="R308" s="5" t="s">
        <v>1</v>
      </c>
      <c r="S308" s="5" t="s">
        <v>1</v>
      </c>
      <c r="T308" s="5" t="s">
        <v>234</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0"/>
        <v/>
      </c>
      <c r="AT308" s="67" t="str">
        <f>IF(OR(E308="",VLOOKUP(E$1,Services!$A$1:$B$22,2,0)="Exclude"),"",IF($D308=1,IF(OR(price_limit="",price_limit="No Limit"),IF(E308="Yes",1,2),IF(SUMIFS(WhatIf!$G:$G,WhatIf!$A:$A,E$1,WhatIf!$B:$B,E308)&lt;=price_limit,IF(E308="Yes",1,2),"")),""))</f>
        <v/>
      </c>
      <c r="AU308" s="67" t="str">
        <f>IF(OR(F308="",VLOOKUP(F$1,Services!$A$1:$B$22,2,0)="Exclude"),"",IF($D308=1,IF(OR(price_limit="",price_limit="No Limit"),IF(F308="Yes",1,2),IF(SUMIFS(WhatIf!$G:$G,WhatIf!$A:$A,F$1,WhatIf!$B:$B,F308)&lt;=price_limit,IF(F308="Yes",1,2),"")),""))</f>
        <v/>
      </c>
      <c r="AV308" s="67" t="str">
        <f>IF(OR(G308="",VLOOKUP(G$1,Services!$A$1:$B$22,2,0)="Exclude"),"",IF($D308=1,IF(OR(price_limit="",price_limit="No Limit"),IF(G308="Yes",1,2),IF(SUMIFS(WhatIf!$G:$G,WhatIf!$A:$A,G$1,WhatIf!$B:$B,G308)&lt;=price_limit,IF(G308="Yes",1,2),"")),""))</f>
        <v/>
      </c>
      <c r="AW308" s="67" t="str">
        <f>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 ca="1">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 ca="1">IF(OR(Q308="",VLOOKUP(Q$1,Services!$A$1:$B$22,2,0)="Exclude"),"",IF($D308=1,IF(OR(price_limit="",price_limit="No Limit"),IF(Q308="Yes",1,2),IF(SUMIFS(WhatIf!$G:$G,WhatIf!$A:$A,Q$1,WhatIf!$B:$B,Q308)&lt;=price_limit,IF(Q308="Yes",1,2),"")),""))</f>
        <v/>
      </c>
      <c r="BG308" s="67" t="str">
        <f ca="1">IF(OR(R308="",VLOOKUP(R$1,Services!$A$1:$B$22,2,0)="Exclude"),"",IF($D308=1,IF(OR(price_limit="",price_limit="No Limit"),IF(R308="Yes",1,2),IF(SUMIFS(WhatIf!$G:$G,WhatIf!$A:$A,R$1,WhatIf!$B:$B,R308)&lt;=price_limit,IF(R308="Yes",1,2),"")),""))</f>
        <v/>
      </c>
      <c r="BH308" s="67" t="str">
        <f ca="1">IF(OR(S308="",VLOOKUP(S$1,Services!$A$1:$B$22,2,0)="Exclude"),"",IF($D308=1,IF(OR(price_limit="",price_limit="No Limit"),IF(S308="Yes",1,2),IF(SUMIFS(WhatIf!$G:$G,WhatIf!$A:$A,S$1,WhatIf!$B:$B,S308)&lt;=price_limit,IF(S308="Yes",1,2),"")),""))</f>
        <v/>
      </c>
      <c r="BI308" s="67" t="str">
        <f ca="1">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1"/>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625</v>
      </c>
      <c r="B309" s="4" t="s">
        <v>870</v>
      </c>
      <c r="C309" s="4" t="s">
        <v>189</v>
      </c>
      <c r="D309" s="3" t="str">
        <f t="shared" ref="D309:D318" ca="1" si="23">IF(BR309=0,"",IF(BR309&lt;=VALUE(MID(marker_pick,1,1)),1,""))</f>
        <v/>
      </c>
      <c r="F309" s="5" t="s">
        <v>481</v>
      </c>
      <c r="G309" s="5" t="s">
        <v>481</v>
      </c>
      <c r="H309" s="5" t="s">
        <v>919</v>
      </c>
      <c r="T309" s="5" t="s">
        <v>234</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0"/>
        <v/>
      </c>
      <c r="AT309" s="67" t="str">
        <f>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 ca="1">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1"/>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740</v>
      </c>
      <c r="B310" s="4" t="s">
        <v>227</v>
      </c>
      <c r="C310" s="4" t="s">
        <v>197</v>
      </c>
      <c r="D310" s="3" t="str">
        <f t="shared" ca="1" si="23"/>
        <v/>
      </c>
      <c r="F310" s="5" t="s">
        <v>761</v>
      </c>
      <c r="G310" s="5" t="s">
        <v>761</v>
      </c>
      <c r="H310" s="5" t="s">
        <v>761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0"/>
        <v/>
      </c>
      <c r="AT310" s="67" t="str">
        <f>IF(OR(E310="",VLOOKUP(E$1,Services!$A$1:$B$22,2,0)="Exclude"),"",IF($D310=1,IF(OR(price_limit="",price_limit="No Limit"),IF(E310="Yes",1,2),IF(SUMIFS(WhatIf!$G:$G,WhatIf!$A:$A,E$1,WhatIf!$B:$B,E310)&lt;=price_limit,IF(E310="Yes",1,2),"")),""))</f>
        <v/>
      </c>
      <c r="AU310" s="67" t="str">
        <f ca="1">IF(OR(F310="",VLOOKUP(F$1,Services!$A$1:$B$22,2,0)="Exclude"),"",IF($D310=1,IF(OR(price_limit="",price_limit="No Limit"),IF(F310="Yes",1,2),IF(SUMIFS(WhatIf!$G:$G,WhatIf!$A:$A,F$1,WhatIf!$B:$B,F310)&lt;=price_limit,IF(F310="Yes",1,2),"")),""))</f>
        <v/>
      </c>
      <c r="AV310" s="67" t="str">
        <f ca="1">IF(OR(G310="",VLOOKUP(G$1,Services!$A$1:$B$22,2,0)="Exclude"),"",IF($D310=1,IF(OR(price_limit="",price_limit="No Limit"),IF(G310="Yes",1,2),IF(SUMIFS(WhatIf!$G:$G,WhatIf!$A:$A,G$1,WhatIf!$B:$B,G310)&lt;=price_limit,IF(G310="Yes",1,2),"")),""))</f>
        <v/>
      </c>
      <c r="AW310" s="67" t="str">
        <f ca="1">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1"/>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689</v>
      </c>
      <c r="B311" s="4" t="s">
        <v>618</v>
      </c>
      <c r="C311" s="4" t="s">
        <v>189</v>
      </c>
      <c r="D311" s="3" t="str">
        <f t="shared" ca="1" si="23"/>
        <v/>
      </c>
      <c r="I311" s="5" t="s">
        <v>1</v>
      </c>
      <c r="J311" s="5" t="s">
        <v>1</v>
      </c>
      <c r="K311" s="5" t="s">
        <v>1</v>
      </c>
      <c r="L311" s="5" t="s">
        <v>1</v>
      </c>
      <c r="M311" s="5" t="s">
        <v>1</v>
      </c>
      <c r="N311" s="5" t="s">
        <v>1</v>
      </c>
      <c r="O311" s="5" t="s">
        <v>1</v>
      </c>
      <c r="P311" s="5" t="s">
        <v>1</v>
      </c>
      <c r="R311" s="5" t="s">
        <v>1</v>
      </c>
      <c r="T311" s="5" t="s">
        <v>234</v>
      </c>
      <c r="U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0"/>
        <v/>
      </c>
      <c r="AT311" s="67" t="str">
        <f>IF(OR(E311="",VLOOKUP(E$1,Services!$A$1:$B$22,2,0)="Exclude"),"",IF($D311=1,IF(OR(price_limit="",price_limit="No Limit"),IF(E311="Yes",1,2),IF(SUMIFS(WhatIf!$G:$G,WhatIf!$A:$A,E$1,WhatIf!$B:$B,E311)&lt;=price_limit,IF(E311="Yes",1,2),"")),""))</f>
        <v/>
      </c>
      <c r="AU311" s="67" t="str">
        <f>IF(OR(F311="",VLOOKUP(F$1,Services!$A$1:$B$22,2,0)="Exclude"),"",IF($D311=1,IF(OR(price_limit="",price_limit="No Limit"),IF(F311="Yes",1,2),IF(SUMIFS(WhatIf!$G:$G,WhatIf!$A:$A,F$1,WhatIf!$B:$B,F311)&lt;=price_limit,IF(F311="Yes",1,2),"")),""))</f>
        <v/>
      </c>
      <c r="AV311" s="67" t="str">
        <f>IF(OR(G311="",VLOOKUP(G$1,Services!$A$1:$B$22,2,0)="Exclude"),"",IF($D311=1,IF(OR(price_limit="",price_limit="No Limit"),IF(G311="Yes",1,2),IF(SUMIFS(WhatIf!$G:$G,WhatIf!$A:$A,G$1,WhatIf!$B:$B,G311)&lt;=price_limit,IF(G311="Yes",1,2),"")),""))</f>
        <v/>
      </c>
      <c r="AW311" s="67" t="str">
        <f>IF(OR(H311="",VLOOKUP(H$1,Services!$A$1:$B$22,2,0)="Exclude"),"",IF($D311=1,IF(OR(price_limit="",price_limit="No Limit"),IF(H311="Yes",1,2),IF(SUMIFS(WhatIf!$G:$G,WhatIf!$A:$A,H$1,WhatIf!$B:$B,H311)&lt;=price_limit,IF(H311="Yes",1,2),"")),""))</f>
        <v/>
      </c>
      <c r="AX311" s="67" t="str">
        <f ca="1">IF(OR(I311="",VLOOKUP(I$1,Services!$A$1:$B$22,2,0)="Exclude"),"",IF($D311=1,IF(OR(price_limit="",price_limit="No Limit"),IF(I311="Yes",1,2),IF(SUMIFS(WhatIf!$G:$G,WhatIf!$A:$A,I$1,WhatIf!$B:$B,I311)&lt;=price_limit,IF(I311="Yes",1,2),"")),""))</f>
        <v/>
      </c>
      <c r="AY311" s="67" t="str">
        <f ca="1">IF(OR(J311="",VLOOKUP(J$1,Services!$A$1:$B$22,2,0)="Exclude"),"",IF($D311=1,IF(OR(price_limit="",price_limit="No Limit"),IF(J311="Yes",1,2),IF(SUMIFS(WhatIf!$G:$G,WhatIf!$A:$A,J$1,WhatIf!$B:$B,J311)&lt;=price_limit,IF(J311="Yes",1,2),"")),""))</f>
        <v/>
      </c>
      <c r="AZ311" s="67" t="str">
        <f ca="1">IF(OR(K311="",VLOOKUP(K$1,Services!$A$1:$B$22,2,0)="Exclude"),"",IF($D311=1,IF(OR(price_limit="",price_limit="No Limit"),IF(K311="Yes",1,2),IF(SUMIFS(WhatIf!$G:$G,WhatIf!$A:$A,K$1,WhatIf!$B:$B,K311)&lt;=price_limit,IF(K311="Yes",1,2),"")),""))</f>
        <v/>
      </c>
      <c r="BA311" s="67" t="str">
        <f ca="1">IF(OR(L311="",VLOOKUP(L$1,Services!$A$1:$B$22,2,0)="Exclude"),"",IF($D311=1,IF(OR(price_limit="",price_limit="No Limit"),IF(L311="Yes",1,2),IF(SUMIFS(WhatIf!$G:$G,WhatIf!$A:$A,L$1,WhatIf!$B:$B,L311)&lt;=price_limit,IF(L311="Yes",1,2),"")),""))</f>
        <v/>
      </c>
      <c r="BB311" s="67" t="str">
        <f ca="1">IF(OR(M311="",VLOOKUP(M$1,Services!$A$1:$B$22,2,0)="Exclude"),"",IF($D311=1,IF(OR(price_limit="",price_limit="No Limit"),IF(M311="Yes",1,2),IF(SUMIFS(WhatIf!$G:$G,WhatIf!$A:$A,M$1,WhatIf!$B:$B,M311)&lt;=price_limit,IF(M311="Yes",1,2),"")),""))</f>
        <v/>
      </c>
      <c r="BC311" s="67" t="str">
        <f ca="1">IF(OR(N311="",VLOOKUP(N$1,Services!$A$1:$B$22,2,0)="Exclude"),"",IF($D311=1,IF(OR(price_limit="",price_limit="No Limit"),IF(N311="Yes",1,2),IF(SUMIFS(WhatIf!$G:$G,WhatIf!$A:$A,N$1,WhatIf!$B:$B,N311)&lt;=price_limit,IF(N311="Yes",1,2),"")),""))</f>
        <v/>
      </c>
      <c r="BD311" s="67" t="str">
        <f ca="1">IF(OR(O311="",VLOOKUP(O$1,Services!$A$1:$B$22,2,0)="Exclude"),"",IF($D311=1,IF(OR(price_limit="",price_limit="No Limit"),IF(O311="Yes",1,2),IF(SUMIFS(WhatIf!$G:$G,WhatIf!$A:$A,O$1,WhatIf!$B:$B,O311)&lt;=price_limit,IF(O311="Yes",1,2),"")),""))</f>
        <v/>
      </c>
      <c r="BE311" s="67" t="str">
        <f ca="1">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 ca="1">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 ca="1">IF(OR(T311="",VLOOKUP(T$1,Services!$A$1:$B$22,2,0)="Exclude"),"",IF($D311=1,IF(OR(price_limit="",price_limit="No Limit"),IF(T311="Yes",1,2),IF(SUMIFS(WhatIf!$G:$G,WhatIf!$A:$A,T$1,WhatIf!$B:$B,T311)&lt;=price_limit,IF(T311="Yes",1,2),"")),""))</f>
        <v/>
      </c>
      <c r="BJ311" s="67" t="str">
        <f ca="1">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1"/>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684</v>
      </c>
      <c r="B312" s="4" t="s">
        <v>688</v>
      </c>
      <c r="C312" s="4" t="s">
        <v>189</v>
      </c>
      <c r="D312" s="3" t="str">
        <f t="shared" ca="1" si="23"/>
        <v/>
      </c>
      <c r="I312" s="5" t="s">
        <v>1</v>
      </c>
      <c r="J312" s="5" t="s">
        <v>1</v>
      </c>
      <c r="K312" s="5" t="s">
        <v>1</v>
      </c>
      <c r="L312" s="5" t="s">
        <v>1</v>
      </c>
      <c r="M312" s="5" t="s">
        <v>1</v>
      </c>
      <c r="N312" s="5" t="s">
        <v>1</v>
      </c>
      <c r="O312" s="5" t="s">
        <v>1</v>
      </c>
      <c r="P312" s="5" t="s">
        <v>1</v>
      </c>
      <c r="T312" s="5" t="s">
        <v>234</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0"/>
        <v/>
      </c>
      <c r="AT312" s="67" t="str">
        <f>IF(OR(E312="",VLOOKUP(E$1,Services!$A$1:$B$22,2,0)="Exclude"),"",IF($D312=1,IF(OR(price_limit="",price_limit="No Limit"),IF(E312="Yes",1,2),IF(SUMIFS(WhatIf!$G:$G,WhatIf!$A:$A,E$1,WhatIf!$B:$B,E312)&lt;=price_limit,IF(E312="Yes",1,2),"")),""))</f>
        <v/>
      </c>
      <c r="AU312" s="67" t="str">
        <f>IF(OR(F312="",VLOOKUP(F$1,Services!$A$1:$B$22,2,0)="Exclude"),"",IF($D312=1,IF(OR(price_limit="",price_limit="No Limit"),IF(F312="Yes",1,2),IF(SUMIFS(WhatIf!$G:$G,WhatIf!$A:$A,F$1,WhatIf!$B:$B,F312)&lt;=price_limit,IF(F312="Yes",1,2),"")),""))</f>
        <v/>
      </c>
      <c r="AV312" s="67" t="str">
        <f>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 ca="1">IF(OR(I312="",VLOOKUP(I$1,Services!$A$1:$B$22,2,0)="Exclude"),"",IF($D312=1,IF(OR(price_limit="",price_limit="No Limit"),IF(I312="Yes",1,2),IF(SUMIFS(WhatIf!$G:$G,WhatIf!$A:$A,I$1,WhatIf!$B:$B,I312)&lt;=price_limit,IF(I312="Yes",1,2),"")),""))</f>
        <v/>
      </c>
      <c r="AY312" s="67" t="str">
        <f ca="1">IF(OR(J312="",VLOOKUP(J$1,Services!$A$1:$B$22,2,0)="Exclude"),"",IF($D312=1,IF(OR(price_limit="",price_limit="No Limit"),IF(J312="Yes",1,2),IF(SUMIFS(WhatIf!$G:$G,WhatIf!$A:$A,J$1,WhatIf!$B:$B,J312)&lt;=price_limit,IF(J312="Yes",1,2),"")),""))</f>
        <v/>
      </c>
      <c r="AZ312" s="67" t="str">
        <f ca="1">IF(OR(K312="",VLOOKUP(K$1,Services!$A$1:$B$22,2,0)="Exclude"),"",IF($D312=1,IF(OR(price_limit="",price_limit="No Limit"),IF(K312="Yes",1,2),IF(SUMIFS(WhatIf!$G:$G,WhatIf!$A:$A,K$1,WhatIf!$B:$B,K312)&lt;=price_limit,IF(K312="Yes",1,2),"")),""))</f>
        <v/>
      </c>
      <c r="BA312" s="67" t="str">
        <f ca="1">IF(OR(L312="",VLOOKUP(L$1,Services!$A$1:$B$22,2,0)="Exclude"),"",IF($D312=1,IF(OR(price_limit="",price_limit="No Limit"),IF(L312="Yes",1,2),IF(SUMIFS(WhatIf!$G:$G,WhatIf!$A:$A,L$1,WhatIf!$B:$B,L312)&lt;=price_limit,IF(L312="Yes",1,2),"")),""))</f>
        <v/>
      </c>
      <c r="BB312" s="67" t="str">
        <f ca="1">IF(OR(M312="",VLOOKUP(M$1,Services!$A$1:$B$22,2,0)="Exclude"),"",IF($D312=1,IF(OR(price_limit="",price_limit="No Limit"),IF(M312="Yes",1,2),IF(SUMIFS(WhatIf!$G:$G,WhatIf!$A:$A,M$1,WhatIf!$B:$B,M312)&lt;=price_limit,IF(M312="Yes",1,2),"")),""))</f>
        <v/>
      </c>
      <c r="BC312" s="67" t="str">
        <f ca="1">IF(OR(N312="",VLOOKUP(N$1,Services!$A$1:$B$22,2,0)="Exclude"),"",IF($D312=1,IF(OR(price_limit="",price_limit="No Limit"),IF(N312="Yes",1,2),IF(SUMIFS(WhatIf!$G:$G,WhatIf!$A:$A,N$1,WhatIf!$B:$B,N312)&lt;=price_limit,IF(N312="Yes",1,2),"")),""))</f>
        <v/>
      </c>
      <c r="BD312" s="67" t="str">
        <f ca="1">IF(OR(O312="",VLOOKUP(O$1,Services!$A$1:$B$22,2,0)="Exclude"),"",IF($D312=1,IF(OR(price_limit="",price_limit="No Limit"),IF(O312="Yes",1,2),IF(SUMIFS(WhatIf!$G:$G,WhatIf!$A:$A,O$1,WhatIf!$B:$B,O312)&lt;=price_limit,IF(O312="Yes",1,2),"")),""))</f>
        <v/>
      </c>
      <c r="BE312" s="67" t="str">
        <f ca="1">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 ca="1">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1"/>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885</v>
      </c>
      <c r="C313" s="4" t="s">
        <v>430</v>
      </c>
      <c r="D313" s="3" t="str">
        <f t="shared" ca="1" si="23"/>
        <v/>
      </c>
      <c r="S313" s="5" t="s">
        <v>885</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0"/>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 ca="1">IF(OR(S313="",VLOOKUP(S$1,Services!$A$1:$B$22,2,0)="Exclude"),"",IF($D313=1,IF(OR(price_limit="",price_limit="No Limit"),IF(S313="Yes",1,2),IF(SUMIFS(WhatIf!$G:$G,WhatIf!$A:$A,S$1,WhatIf!$B:$B,S313)&lt;=price_limit,IF(S313="Yes",1,2),"")),""))</f>
        <v/>
      </c>
      <c r="BI313" s="67" t="str">
        <f>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1"/>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741</v>
      </c>
      <c r="C314" s="4" t="s">
        <v>197</v>
      </c>
      <c r="D314" s="3" t="str">
        <f t="shared" ca="1" si="23"/>
        <v/>
      </c>
      <c r="F314" s="5" t="s">
        <v>854</v>
      </c>
      <c r="G314" s="5" t="s">
        <v>854</v>
      </c>
      <c r="H314" s="5" t="s">
        <v>854</v>
      </c>
      <c r="W314" s="5" t="s">
        <v>841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0"/>
        <v/>
      </c>
      <c r="AT314" s="67" t="str">
        <f>IF(OR(E314="",VLOOKUP(E$1,Services!$A$1:$B$22,2,0)="Exclude"),"",IF($D314=1,IF(OR(price_limit="",price_limit="No Limit"),IF(E314="Yes",1,2),IF(SUMIFS(WhatIf!$G:$G,WhatIf!$A:$A,E$1,WhatIf!$B:$B,E314)&lt;=price_limit,IF(E314="Yes",1,2),"")),""))</f>
        <v/>
      </c>
      <c r="AU314" s="67" t="str">
        <f ca="1">IF(OR(F314="",VLOOKUP(F$1,Services!$A$1:$B$22,2,0)="Exclude"),"",IF($D314=1,IF(OR(price_limit="",price_limit="No Limit"),IF(F314="Yes",1,2),IF(SUMIFS(WhatIf!$G:$G,WhatIf!$A:$A,F$1,WhatIf!$B:$B,F314)&lt;=price_limit,IF(F314="Yes",1,2),"")),""))</f>
        <v/>
      </c>
      <c r="AV314" s="67" t="str">
        <f ca="1">IF(OR(G314="",VLOOKUP(G$1,Services!$A$1:$B$22,2,0)="Exclude"),"",IF($D314=1,IF(OR(price_limit="",price_limit="No Limit"),IF(G314="Yes",1,2),IF(SUMIFS(WhatIf!$G:$G,WhatIf!$A:$A,G$1,WhatIf!$B:$B,G314)&lt;=price_limit,IF(G314="Yes",1,2),"")),""))</f>
        <v/>
      </c>
      <c r="AW314" s="67" t="str">
        <f ca="1">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 ca="1">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1"/>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133</v>
      </c>
      <c r="B315" s="4" t="s">
        <v>227</v>
      </c>
      <c r="C315" s="4" t="s">
        <v>269</v>
      </c>
      <c r="D315" s="3" t="str">
        <f t="shared" ca="1" si="23"/>
        <v/>
      </c>
      <c r="F315" s="5" t="s">
        <v>480</v>
      </c>
      <c r="G315" s="5" t="s">
        <v>480</v>
      </c>
      <c r="H315" s="5" t="s">
        <v>480</v>
      </c>
      <c r="K315" s="5" t="s">
        <v>1</v>
      </c>
      <c r="L315" s="5" t="s">
        <v>1</v>
      </c>
      <c r="M315" s="5" t="s">
        <v>1</v>
      </c>
      <c r="N315" s="5" t="s">
        <v>1</v>
      </c>
      <c r="O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0"/>
        <v/>
      </c>
      <c r="AT315" s="67" t="str">
        <f>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 ca="1">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 ca="1">IF(OR(K315="",VLOOKUP(K$1,Services!$A$1:$B$22,2,0)="Exclude"),"",IF($D315=1,IF(OR(price_limit="",price_limit="No Limit"),IF(K315="Yes",1,2),IF(SUMIFS(WhatIf!$G:$G,WhatIf!$A:$A,K$1,WhatIf!$B:$B,K315)&lt;=price_limit,IF(K315="Yes",1,2),"")),""))</f>
        <v/>
      </c>
      <c r="BA315" s="67" t="str">
        <f ca="1">IF(OR(L315="",VLOOKUP(L$1,Services!$A$1:$B$22,2,0)="Exclude"),"",IF($D315=1,IF(OR(price_limit="",price_limit="No Limit"),IF(L315="Yes",1,2),IF(SUMIFS(WhatIf!$G:$G,WhatIf!$A:$A,L$1,WhatIf!$B:$B,L315)&lt;=price_limit,IF(L315="Yes",1,2),"")),""))</f>
        <v/>
      </c>
      <c r="BB315" s="67" t="str">
        <f ca="1">IF(OR(M315="",VLOOKUP(M$1,Services!$A$1:$B$22,2,0)="Exclude"),"",IF($D315=1,IF(OR(price_limit="",price_limit="No Limit"),IF(M315="Yes",1,2),IF(SUMIFS(WhatIf!$G:$G,WhatIf!$A:$A,M$1,WhatIf!$B:$B,M315)&lt;=price_limit,IF(M315="Yes",1,2),"")),""))</f>
        <v/>
      </c>
      <c r="BC315" s="67" t="str">
        <f ca="1">IF(OR(N315="",VLOOKUP(N$1,Services!$A$1:$B$22,2,0)="Exclude"),"",IF($D315=1,IF(OR(price_limit="",price_limit="No Limit"),IF(N315="Yes",1,2),IF(SUMIFS(WhatIf!$G:$G,WhatIf!$A:$A,N$1,WhatIf!$B:$B,N315)&lt;=price_limit,IF(N315="Yes",1,2),"")),""))</f>
        <v/>
      </c>
      <c r="BD315" s="67" t="str">
        <f ca="1">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1"/>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134</v>
      </c>
      <c r="B316" s="4" t="s">
        <v>227</v>
      </c>
      <c r="C316" s="4" t="s">
        <v>427</v>
      </c>
      <c r="D316" s="3" t="str">
        <f t="shared" ca="1" si="23"/>
        <v/>
      </c>
      <c r="E316" s="5" t="s">
        <v>1</v>
      </c>
      <c r="F316" s="5" t="s">
        <v>476</v>
      </c>
      <c r="G316" s="5" t="s">
        <v>476</v>
      </c>
      <c r="H316" s="5" t="s">
        <v>922</v>
      </c>
      <c r="I316" s="6" t="s">
        <v>1</v>
      </c>
      <c r="J316" s="6" t="s">
        <v>1</v>
      </c>
      <c r="M316" s="5" t="s">
        <v>1</v>
      </c>
      <c r="N316" s="5" t="s">
        <v>1</v>
      </c>
      <c r="O316" s="5" t="s">
        <v>1</v>
      </c>
      <c r="S316" s="6" t="s">
        <v>772</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0"/>
        <v/>
      </c>
      <c r="AT316" s="67" t="str">
        <f ca="1">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 ca="1">IF(OR(G316="",VLOOKUP(G$1,Services!$A$1:$B$22,2,0)="Exclude"),"",IF($D316=1,IF(OR(price_limit="",price_limit="No Limit"),IF(G316="Yes",1,2),IF(SUMIFS(WhatIf!$G:$G,WhatIf!$A:$A,G$1,WhatIf!$B:$B,G316)&lt;=price_limit,IF(G316="Yes",1,2),"")),""))</f>
        <v/>
      </c>
      <c r="AW316" s="67" t="str">
        <f ca="1">IF(OR(H316="",VLOOKUP(H$1,Services!$A$1:$B$22,2,0)="Exclude"),"",IF($D316=1,IF(OR(price_limit="",price_limit="No Limit"),IF(H316="Yes",1,2),IF(SUMIFS(WhatIf!$G:$G,WhatIf!$A:$A,H$1,WhatIf!$B:$B,H316)&lt;=price_limit,IF(H316="Yes",1,2),"")),""))</f>
        <v/>
      </c>
      <c r="AX316" s="67" t="str">
        <f ca="1">IF(OR(I316="",VLOOKUP(I$1,Services!$A$1:$B$22,2,0)="Exclude"),"",IF($D316=1,IF(OR(price_limit="",price_limit="No Limit"),IF(I316="Yes",1,2),IF(SUMIFS(WhatIf!$G:$G,WhatIf!$A:$A,I$1,WhatIf!$B:$B,I316)&lt;=price_limit,IF(I316="Yes",1,2),"")),""))</f>
        <v/>
      </c>
      <c r="AY316" s="67" t="str">
        <f ca="1">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 ca="1">IF(OR(M316="",VLOOKUP(M$1,Services!$A$1:$B$22,2,0)="Exclude"),"",IF($D316=1,IF(OR(price_limit="",price_limit="No Limit"),IF(M316="Yes",1,2),IF(SUMIFS(WhatIf!$G:$G,WhatIf!$A:$A,M$1,WhatIf!$B:$B,M316)&lt;=price_limit,IF(M316="Yes",1,2),"")),""))</f>
        <v/>
      </c>
      <c r="BC316" s="67" t="str">
        <f ca="1">IF(OR(N316="",VLOOKUP(N$1,Services!$A$1:$B$22,2,0)="Exclude"),"",IF($D316=1,IF(OR(price_limit="",price_limit="No Limit"),IF(N316="Yes",1,2),IF(SUMIFS(WhatIf!$G:$G,WhatIf!$A:$A,N$1,WhatIf!$B:$B,N316)&lt;=price_limit,IF(N316="Yes",1,2),"")),""))</f>
        <v/>
      </c>
      <c r="BD316" s="67" t="str">
        <f ca="1">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 ca="1">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1"/>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135</v>
      </c>
      <c r="B317" s="4" t="s">
        <v>222</v>
      </c>
      <c r="C317" s="4" t="s">
        <v>189</v>
      </c>
      <c r="D317" s="3" t="str">
        <f t="shared" ca="1" si="23"/>
        <v/>
      </c>
      <c r="F317" s="5" t="s">
        <v>481</v>
      </c>
      <c r="G317" s="5" t="s">
        <v>481</v>
      </c>
      <c r="H317" s="5" t="s">
        <v>919</v>
      </c>
      <c r="K317" s="5" t="s">
        <v>1</v>
      </c>
      <c r="L317" s="5" t="s">
        <v>1</v>
      </c>
      <c r="M317" s="5" t="s">
        <v>1</v>
      </c>
      <c r="N317" s="5" t="s">
        <v>1</v>
      </c>
      <c r="O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0"/>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 ca="1">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 ca="1">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 ca="1">IF(OR(N317="",VLOOKUP(N$1,Services!$A$1:$B$22,2,0)="Exclude"),"",IF($D317=1,IF(OR(price_limit="",price_limit="No Limit"),IF(N317="Yes",1,2),IF(SUMIFS(WhatIf!$G:$G,WhatIf!$A:$A,N$1,WhatIf!$B:$B,N317)&lt;=price_limit,IF(N317="Yes",1,2),"")),""))</f>
        <v/>
      </c>
      <c r="BD317" s="67" t="str">
        <f ca="1">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1"/>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359</v>
      </c>
      <c r="B318" s="4" t="s">
        <v>227</v>
      </c>
      <c r="C318" s="4" t="s">
        <v>189</v>
      </c>
      <c r="D318" s="3" t="str">
        <f t="shared" ca="1" si="23"/>
        <v/>
      </c>
      <c r="F318" s="5" t="s">
        <v>481</v>
      </c>
      <c r="G318" s="5" t="s">
        <v>481</v>
      </c>
      <c r="H318" s="5" t="s">
        <v>919</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0"/>
        <v/>
      </c>
      <c r="AT318" s="67" t="str">
        <f>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 ca="1">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IF(OR(L318="",VLOOKUP(L$1,Services!$A$1:$B$22,2,0)="Exclude"),"",IF($D318=1,IF(OR(price_limit="",price_limit="No Limit"),IF(L318="Yes",1,2),IF(SUMIFS(WhatIf!$G:$G,WhatIf!$A:$A,L$1,WhatIf!$B:$B,L318)&lt;=price_limit,IF(L318="Yes",1,2),"")),""))</f>
        <v/>
      </c>
      <c r="BB318" s="67" t="str">
        <f>IF(OR(M318="",VLOOKUP(M$1,Services!$A$1:$B$22,2,0)="Exclude"),"",IF($D318=1,IF(OR(price_limit="",price_limit="No Limit"),IF(M318="Yes",1,2),IF(SUMIFS(WhatIf!$G:$G,WhatIf!$A:$A,M$1,WhatIf!$B:$B,M318)&lt;=price_limit,IF(M318="Yes",1,2),"")),""))</f>
        <v/>
      </c>
      <c r="BC318" s="67" t="str">
        <f>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1"/>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x14ac:dyDescent="0.3">
      <c r="A319" s="19" t="s">
        <v>842</v>
      </c>
      <c r="C319" s="4" t="s">
        <v>197</v>
      </c>
      <c r="Y319" s="3" t="str">
        <f>IF(AND($D319=1,ISNUMBER(MATCH(E$1&amp;E319&amp;"x",WhatIf!$H:$H,0))),1,"")</f>
        <v/>
      </c>
      <c r="Z319" s="3" t="str">
        <f>IF(AND($D319=1,ISNUMBER(MATCH(F$1&amp;F319&amp;"x",WhatIf!$H:$H,0))),1,"")</f>
        <v/>
      </c>
      <c r="AA319" s="3" t="str">
        <f>IF(AND($D319=1,ISNUMBER(MATCH(G$1&amp;G319&amp;"x",WhatIf!$H:$H,0))),1,"")</f>
        <v/>
      </c>
      <c r="AB319" s="3" t="str">
        <f>IF(AND($D319=1,ISNUMBER(MATCH(H$1&amp;H319&amp;"x",WhatIf!$H:$H,0))),1,"")</f>
        <v/>
      </c>
      <c r="AC319" s="3" t="str">
        <f>IF(AND($D319=1,ISNUMBER(MATCH(I$1&amp;I319&amp;"x",WhatIf!$H:$H,0))),1,"")</f>
        <v/>
      </c>
      <c r="AD319" s="3" t="str">
        <f>IF(AND($D319=1,ISNUMBER(MATCH(J$1&amp;J319&amp;"x",WhatIf!$H:$H,0))),1,"")</f>
        <v/>
      </c>
      <c r="AE319" s="3" t="str">
        <f>IF(AND($D319=1,ISNUMBER(MATCH(K$1&amp;K319&amp;"x",WhatIf!$H:$H,0))),1,"")</f>
        <v/>
      </c>
      <c r="AF319" s="3" t="str">
        <f>IF(AND($D319=1,ISNUMBER(MATCH(L$1&amp;L319&amp;"x",WhatIf!$H:$H,0))),1,"")</f>
        <v/>
      </c>
      <c r="AG319" s="3" t="str">
        <f>IF(AND($D319=1,ISNUMBER(MATCH(M$1&amp;M319&amp;"x",WhatIf!$H:$H,0))),1,"")</f>
        <v/>
      </c>
      <c r="AH319" s="3" t="str">
        <f>IF(AND($D319=1,ISNUMBER(MATCH(N$1&amp;N319&amp;"x",WhatIf!$H:$H,0))),1,"")</f>
        <v/>
      </c>
      <c r="AI319" s="3" t="str">
        <f>IF(AND($D319=1,ISNUMBER(MATCH(O$1&amp;O319&amp;"x",WhatIf!$H:$H,0))),1,"")</f>
        <v/>
      </c>
      <c r="AJ319" s="3" t="str">
        <f>IF(AND($D319=1,ISNUMBER(MATCH(P$1&amp;P319&amp;"x",WhatIf!$H:$H,0))),1,"")</f>
        <v/>
      </c>
      <c r="AK319" s="3" t="str">
        <f>IF(AND($D319=1,ISNUMBER(MATCH(Q$1&amp;Q319&amp;"x",WhatIf!$H:$H,0))),1,"")</f>
        <v/>
      </c>
      <c r="AL319" s="3" t="str">
        <f>IF(AND($D319=1,ISNUMBER(MATCH(R$1&amp;R319&amp;"x",WhatIf!$H:$H,0))),1,"")</f>
        <v/>
      </c>
      <c r="AM319" s="3" t="str">
        <f>IF(AND($D319=1,ISNUMBER(MATCH(S$1&amp;S319&amp;"x",WhatIf!$H:$H,0))),1,"")</f>
        <v/>
      </c>
      <c r="AN319" s="3" t="str">
        <f>IF(AND($D319=1,ISNUMBER(MATCH(T$1&amp;T319&amp;"x",WhatIf!$H:$H,0))),1,"")</f>
        <v/>
      </c>
      <c r="AO319" s="3" t="str">
        <f>IF(AND($D319=1,ISNUMBER(MATCH(U$1&amp;U319&amp;"x",WhatIf!$H:$H,0))),1,"")</f>
        <v/>
      </c>
      <c r="AP319" s="3" t="str">
        <f>IF(AND($D319=1,ISNUMBER(MATCH(V$1&amp;V319&amp;"x",WhatIf!$H:$H,0))),1,"")</f>
        <v/>
      </c>
      <c r="AQ319" s="3" t="str">
        <f>IF(AND($D319=1,ISNUMBER(MATCH(W$1&amp;W319&amp;"x",WhatIf!$H:$H,0))),1,"")</f>
        <v/>
      </c>
      <c r="AR319" s="3" t="str">
        <f>IF(AND($D319=1,ISNUMBER(MATCH(X$1&amp;X319&amp;"x",WhatIf!$H:$H,0))),1,"")</f>
        <v/>
      </c>
      <c r="AS319" s="3" t="str">
        <f t="shared" si="20"/>
        <v/>
      </c>
      <c r="AT319" s="67" t="str">
        <f>IF(OR(E319="",VLOOKUP(E$1,Services!$A$1:$B$22,2,0)="Exclude"),"",IF($D319=1,IF(OR(price_limit="",price_limit="No Limit"),IF(E319="Yes",1,2),IF(SUMIFS(WhatIf!$G:$G,WhatIf!$A:$A,E$1,WhatIf!$B:$B,E319)&lt;=price_limit,IF(E319="Yes",1,2),"")),""))</f>
        <v/>
      </c>
      <c r="AU319" s="67" t="str">
        <f>IF(OR(F319="",VLOOKUP(F$1,Services!$A$1:$B$22,2,0)="Exclude"),"",IF($D319=1,IF(OR(price_limit="",price_limit="No Limit"),IF(F319="Yes",1,2),IF(SUMIFS(WhatIf!$G:$G,WhatIf!$A:$A,F$1,WhatIf!$B:$B,F319)&lt;=price_limit,IF(F319="Yes",1,2),"")),""))</f>
        <v/>
      </c>
      <c r="AV319" s="67" t="str">
        <f>IF(OR(G319="",VLOOKUP(G$1,Services!$A$1:$B$22,2,0)="Exclude"),"",IF($D319=1,IF(OR(price_limit="",price_limit="No Limit"),IF(G319="Yes",1,2),IF(SUMIFS(WhatIf!$G:$G,WhatIf!$A:$A,G$1,WhatIf!$B:$B,G319)&lt;=price_limit,IF(G319="Yes",1,2),"")),""))</f>
        <v/>
      </c>
      <c r="AW319" s="67" t="str">
        <f>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1"/>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508</v>
      </c>
      <c r="C320" s="4" t="s">
        <v>205</v>
      </c>
      <c r="D320" s="3" t="str">
        <f t="shared" ref="D320:D339" ca="1" si="24">IF(BR320=0,"",IF(BR320&lt;=VALUE(MID(marker_pick,1,1)),1,""))</f>
        <v/>
      </c>
      <c r="F320" s="5" t="s">
        <v>478</v>
      </c>
      <c r="G320" s="5" t="s">
        <v>478</v>
      </c>
      <c r="H320" s="5" t="s">
        <v>921</v>
      </c>
      <c r="T320" s="5" t="s">
        <v>1</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0"/>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 ca="1">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1"/>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x14ac:dyDescent="0.3">
      <c r="A321" s="19" t="s">
        <v>612</v>
      </c>
      <c r="C321" s="4" t="s">
        <v>269</v>
      </c>
      <c r="D321" s="3" t="str">
        <f t="shared" ca="1" si="24"/>
        <v/>
      </c>
      <c r="T321" s="5" t="s">
        <v>1</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0"/>
        <v/>
      </c>
      <c r="AT321" s="67" t="str">
        <f>IF(OR(E321="",VLOOKUP(E$1,Services!$A$1:$B$22,2,0)="Exclude"),"",IF($D321=1,IF(OR(price_limit="",price_limit="No Limit"),IF(E321="Yes",1,2),IF(SUMIFS(WhatIf!$G:$G,WhatIf!$A:$A,E$1,WhatIf!$B:$B,E321)&lt;=price_limit,IF(E321="Yes",1,2),"")),""))</f>
        <v/>
      </c>
      <c r="AU321" s="67" t="str">
        <f>IF(OR(F321="",VLOOKUP(F$1,Services!$A$1:$B$22,2,0)="Exclude"),"",IF($D321=1,IF(OR(price_limit="",price_limit="No Limit"),IF(F321="Yes",1,2),IF(SUMIFS(WhatIf!$G:$G,WhatIf!$A:$A,F$1,WhatIf!$B:$B,F321)&lt;=price_limit,IF(F321="Yes",1,2),"")),""))</f>
        <v/>
      </c>
      <c r="AV321" s="67" t="str">
        <f>IF(OR(G321="",VLOOKUP(G$1,Services!$A$1:$B$22,2,0)="Exclude"),"",IF($D321=1,IF(OR(price_limit="",price_limit="No Limit"),IF(G321="Yes",1,2),IF(SUMIFS(WhatIf!$G:$G,WhatIf!$A:$A,G$1,WhatIf!$B:$B,G321)&lt;=price_limit,IF(G321="Yes",1,2),"")),""))</f>
        <v/>
      </c>
      <c r="AW321" s="67" t="str">
        <f>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 ca="1">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1"/>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x14ac:dyDescent="0.3">
      <c r="A322" s="19" t="s">
        <v>611</v>
      </c>
      <c r="C322" s="4" t="s">
        <v>197</v>
      </c>
      <c r="D322" s="3" t="str">
        <f t="shared" ca="1" si="24"/>
        <v/>
      </c>
      <c r="T322" s="5" t="s">
        <v>1</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5">IF(SUM(Y322:AR322)&gt;0,1,"")</f>
        <v/>
      </c>
      <c r="AT322" s="67" t="str">
        <f>IF(OR(E322="",VLOOKUP(E$1,Services!$A$1:$B$22,2,0)="Exclude"),"",IF($D322=1,IF(OR(price_limit="",price_limit="No Limit"),IF(E322="Yes",1,2),IF(SUMIFS(WhatIf!$G:$G,WhatIf!$A:$A,E$1,WhatIf!$B:$B,E322)&lt;=price_limit,IF(E322="Yes",1,2),"")),""))</f>
        <v/>
      </c>
      <c r="AU322" s="67" t="str">
        <f>IF(OR(F322="",VLOOKUP(F$1,Services!$A$1:$B$22,2,0)="Exclude"),"",IF($D322=1,IF(OR(price_limit="",price_limit="No Limit"),IF(F322="Yes",1,2),IF(SUMIFS(WhatIf!$G:$G,WhatIf!$A:$A,F$1,WhatIf!$B:$B,F322)&lt;=price_limit,IF(F322="Yes",1,2),"")),""))</f>
        <v/>
      </c>
      <c r="AV322" s="67" t="str">
        <f>IF(OR(G322="",VLOOKUP(G$1,Services!$A$1:$B$22,2,0)="Exclude"),"",IF($D322=1,IF(OR(price_limit="",price_limit="No Limit"),IF(G322="Yes",1,2),IF(SUMIFS(WhatIf!$G:$G,WhatIf!$A:$A,G$1,WhatIf!$B:$B,G322)&lt;=price_limit,IF(G322="Yes",1,2),"")),""))</f>
        <v/>
      </c>
      <c r="AW322" s="67" t="str">
        <f>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 ca="1">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26">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890</v>
      </c>
      <c r="B323" s="4" t="s">
        <v>891</v>
      </c>
      <c r="C323" s="4" t="s">
        <v>430</v>
      </c>
      <c r="D323" s="3" t="str">
        <f t="shared" ca="1" si="24"/>
        <v/>
      </c>
      <c r="S323" s="5" t="s">
        <v>886</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5"/>
        <v/>
      </c>
      <c r="AT323" s="67" t="str">
        <f>IF(OR(E323="",VLOOKUP(E$1,Services!$A$1:$B$22,2,0)="Exclude"),"",IF($D323=1,IF(OR(price_limit="",price_limit="No Limit"),IF(E323="Yes",1,2),IF(SUMIFS(WhatIf!$G:$G,WhatIf!$A:$A,E$1,WhatIf!$B:$B,E323)&lt;=price_limit,IF(E323="Yes",1,2),"")),""))</f>
        <v/>
      </c>
      <c r="AU323" s="67" t="str">
        <f>IF(OR(F323="",VLOOKUP(F$1,Services!$A$1:$B$22,2,0)="Exclude"),"",IF($D323=1,IF(OR(price_limit="",price_limit="No Limit"),IF(F323="Yes",1,2),IF(SUMIFS(WhatIf!$G:$G,WhatIf!$A:$A,F$1,WhatIf!$B:$B,F323)&lt;=price_limit,IF(F323="Yes",1,2),"")),""))</f>
        <v/>
      </c>
      <c r="AV323" s="67" t="str">
        <f>IF(OR(G323="",VLOOKUP(G$1,Services!$A$1:$B$22,2,0)="Exclude"),"",IF($D323=1,IF(OR(price_limit="",price_limit="No Limit"),IF(G323="Yes",1,2),IF(SUMIFS(WhatIf!$G:$G,WhatIf!$A:$A,G$1,WhatIf!$B:$B,G323)&lt;=price_limit,IF(G323="Yes",1,2),"")),""))</f>
        <v/>
      </c>
      <c r="AW323" s="67" t="str">
        <f>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IF(OR(R323="",VLOOKUP(R$1,Services!$A$1:$B$22,2,0)="Exclude"),"",IF($D323=1,IF(OR(price_limit="",price_limit="No Limit"),IF(R323="Yes",1,2),IF(SUMIFS(WhatIf!$G:$G,WhatIf!$A:$A,R$1,WhatIf!$B:$B,R323)&lt;=price_limit,IF(R323="Yes",1,2),"")),""))</f>
        <v/>
      </c>
      <c r="BH323" s="67" t="str">
        <f ca="1">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6"/>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64</v>
      </c>
      <c r="B324" s="4" t="s">
        <v>204</v>
      </c>
      <c r="C324" s="4" t="s">
        <v>189</v>
      </c>
      <c r="D324" s="3" t="str">
        <f t="shared" ca="1" si="24"/>
        <v/>
      </c>
      <c r="E324" s="5" t="s">
        <v>1</v>
      </c>
      <c r="F324" s="5" t="s">
        <v>478</v>
      </c>
      <c r="G324" s="5" t="s">
        <v>478</v>
      </c>
      <c r="H324" s="5" t="s">
        <v>921</v>
      </c>
      <c r="L324" s="5" t="s">
        <v>1</v>
      </c>
      <c r="M324" s="5" t="s">
        <v>1</v>
      </c>
      <c r="N324" s="5" t="s">
        <v>1</v>
      </c>
      <c r="O324" s="5" t="s">
        <v>1</v>
      </c>
      <c r="Q324" s="6"/>
      <c r="R324" s="6" t="s">
        <v>269</v>
      </c>
      <c r="S324" s="6" t="s">
        <v>772</v>
      </c>
      <c r="V324" s="5" t="s">
        <v>1</v>
      </c>
      <c r="X324" s="5" t="s">
        <v>1</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5"/>
        <v/>
      </c>
      <c r="AT324" s="67" t="str">
        <f ca="1">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 ca="1">IF(OR(L324="",VLOOKUP(L$1,Services!$A$1:$B$22,2,0)="Exclude"),"",IF($D324=1,IF(OR(price_limit="",price_limit="No Limit"),IF(L324="Yes",1,2),IF(SUMIFS(WhatIf!$G:$G,WhatIf!$A:$A,L$1,WhatIf!$B:$B,L324)&lt;=price_limit,IF(L324="Yes",1,2),"")),""))</f>
        <v/>
      </c>
      <c r="BB324" s="67" t="str">
        <f ca="1">IF(OR(M324="",VLOOKUP(M$1,Services!$A$1:$B$22,2,0)="Exclude"),"",IF($D324=1,IF(OR(price_limit="",price_limit="No Limit"),IF(M324="Yes",1,2),IF(SUMIFS(WhatIf!$G:$G,WhatIf!$A:$A,M$1,WhatIf!$B:$B,M324)&lt;=price_limit,IF(M324="Yes",1,2),"")),""))</f>
        <v/>
      </c>
      <c r="BC324" s="67" t="str">
        <f ca="1">IF(OR(N324="",VLOOKUP(N$1,Services!$A$1:$B$22,2,0)="Exclude"),"",IF($D324=1,IF(OR(price_limit="",price_limit="No Limit"),IF(N324="Yes",1,2),IF(SUMIFS(WhatIf!$G:$G,WhatIf!$A:$A,N$1,WhatIf!$B:$B,N324)&lt;=price_limit,IF(N324="Yes",1,2),"")),""))</f>
        <v/>
      </c>
      <c r="BD324" s="67" t="str">
        <f ca="1">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 ca="1">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 ca="1">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 ca="1">IF(OR(X324="",VLOOKUP(X$1,Services!$A$1:$B$22,2,0)="Exclude"),"",IF($D324=1,IF(OR(price_limit="",price_limit="No Limit"),IF(X324="Yes",1,2),IF(SUMIFS(WhatIf!$G:$G,WhatIf!$A:$A,X$1,WhatIf!$B:$B,X324)&lt;=price_limit,IF(X324="Yes",1,2),"")),""))</f>
        <v/>
      </c>
      <c r="BN324" s="3">
        <f t="shared" si="26"/>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37.299999999999997" x14ac:dyDescent="0.3">
      <c r="A325" s="19" t="s">
        <v>65</v>
      </c>
      <c r="B325" s="4" t="s">
        <v>948</v>
      </c>
      <c r="C325" s="4" t="s">
        <v>428</v>
      </c>
      <c r="D325" s="3" t="str">
        <f t="shared" ca="1" si="24"/>
        <v/>
      </c>
      <c r="F325" s="5" t="s">
        <v>475</v>
      </c>
      <c r="H325" s="5" t="s">
        <v>918</v>
      </c>
      <c r="J325" s="5" t="s">
        <v>1</v>
      </c>
      <c r="L325" s="5" t="s">
        <v>1</v>
      </c>
      <c r="M325" s="5" t="s">
        <v>1</v>
      </c>
      <c r="N325" s="5" t="s">
        <v>1</v>
      </c>
      <c r="O325" s="5" t="s">
        <v>1</v>
      </c>
      <c r="Q325" s="5" t="s">
        <v>1</v>
      </c>
      <c r="R325" s="5" t="s">
        <v>1</v>
      </c>
      <c r="S325" s="5" t="s">
        <v>772</v>
      </c>
      <c r="V325" s="5" t="s">
        <v>1</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5"/>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 ca="1">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 ca="1">IF(OR(L325="",VLOOKUP(L$1,Services!$A$1:$B$22,2,0)="Exclude"),"",IF($D325=1,IF(OR(price_limit="",price_limit="No Limit"),IF(L325="Yes",1,2),IF(SUMIFS(WhatIf!$G:$G,WhatIf!$A:$A,L$1,WhatIf!$B:$B,L325)&lt;=price_limit,IF(L325="Yes",1,2),"")),""))</f>
        <v/>
      </c>
      <c r="BB325" s="67" t="str">
        <f ca="1">IF(OR(M325="",VLOOKUP(M$1,Services!$A$1:$B$22,2,0)="Exclude"),"",IF($D325=1,IF(OR(price_limit="",price_limit="No Limit"),IF(M325="Yes",1,2),IF(SUMIFS(WhatIf!$G:$G,WhatIf!$A:$A,M$1,WhatIf!$B:$B,M325)&lt;=price_limit,IF(M325="Yes",1,2),"")),""))</f>
        <v/>
      </c>
      <c r="BC325" s="67" t="str">
        <f ca="1">IF(OR(N325="",VLOOKUP(N$1,Services!$A$1:$B$22,2,0)="Exclude"),"",IF($D325=1,IF(OR(price_limit="",price_limit="No Limit"),IF(N325="Yes",1,2),IF(SUMIFS(WhatIf!$G:$G,WhatIf!$A:$A,N$1,WhatIf!$B:$B,N325)&lt;=price_limit,IF(N325="Yes",1,2),"")),""))</f>
        <v/>
      </c>
      <c r="BD325" s="67" t="str">
        <f ca="1">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 ca="1">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 ca="1">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 ca="1">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26"/>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147</v>
      </c>
      <c r="B326" s="4" t="s">
        <v>227</v>
      </c>
      <c r="C326" s="4" t="s">
        <v>198</v>
      </c>
      <c r="D326" s="3" t="str">
        <f t="shared" ca="1" si="24"/>
        <v/>
      </c>
      <c r="F326" s="5" t="s">
        <v>475</v>
      </c>
      <c r="H326" s="5" t="s">
        <v>918</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5"/>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26"/>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66</v>
      </c>
      <c r="B327" s="4" t="s">
        <v>328</v>
      </c>
      <c r="C327" s="4" t="s">
        <v>426</v>
      </c>
      <c r="D327" s="3" t="str">
        <f t="shared" ca="1" si="24"/>
        <v/>
      </c>
      <c r="F327" s="6" t="s">
        <v>66</v>
      </c>
      <c r="G327" s="6" t="s">
        <v>66</v>
      </c>
      <c r="H327" s="6" t="s">
        <v>66</v>
      </c>
      <c r="I327" s="12" t="s">
        <v>66</v>
      </c>
      <c r="J327" s="12" t="s">
        <v>66</v>
      </c>
      <c r="K327" s="12" t="s">
        <v>66</v>
      </c>
      <c r="L327" s="12" t="s">
        <v>66</v>
      </c>
      <c r="M327" s="12" t="s">
        <v>66</v>
      </c>
      <c r="N327" s="12" t="s">
        <v>66</v>
      </c>
      <c r="O327" s="12" t="s">
        <v>66</v>
      </c>
      <c r="P327" s="12" t="s">
        <v>66</v>
      </c>
      <c r="Q327" s="6" t="s">
        <v>66</v>
      </c>
      <c r="R327" s="6" t="s">
        <v>66</v>
      </c>
      <c r="S327" s="6" t="s">
        <v>726</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5"/>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 ca="1">IF(OR(I327="",VLOOKUP(I$1,Services!$A$1:$B$22,2,0)="Exclude"),"",IF($D327=1,IF(OR(price_limit="",price_limit="No Limit"),IF(I327="Yes",1,2),IF(SUMIFS(WhatIf!$G:$G,WhatIf!$A:$A,I$1,WhatIf!$B:$B,I327)&lt;=price_limit,IF(I327="Yes",1,2),"")),""))</f>
        <v/>
      </c>
      <c r="AY327" s="67" t="str">
        <f ca="1">IF(OR(J327="",VLOOKUP(J$1,Services!$A$1:$B$22,2,0)="Exclude"),"",IF($D327=1,IF(OR(price_limit="",price_limit="No Limit"),IF(J327="Yes",1,2),IF(SUMIFS(WhatIf!$G:$G,WhatIf!$A:$A,J$1,WhatIf!$B:$B,J327)&lt;=price_limit,IF(J327="Yes",1,2),"")),""))</f>
        <v/>
      </c>
      <c r="AZ327" s="67" t="str">
        <f ca="1">IF(OR(K327="",VLOOKUP(K$1,Services!$A$1:$B$22,2,0)="Exclude"),"",IF($D327=1,IF(OR(price_limit="",price_limit="No Limit"),IF(K327="Yes",1,2),IF(SUMIFS(WhatIf!$G:$G,WhatIf!$A:$A,K$1,WhatIf!$B:$B,K327)&lt;=price_limit,IF(K327="Yes",1,2),"")),""))</f>
        <v/>
      </c>
      <c r="BA327" s="67" t="str">
        <f ca="1">IF(OR(L327="",VLOOKUP(L$1,Services!$A$1:$B$22,2,0)="Exclude"),"",IF($D327=1,IF(OR(price_limit="",price_limit="No Limit"),IF(L327="Yes",1,2),IF(SUMIFS(WhatIf!$G:$G,WhatIf!$A:$A,L$1,WhatIf!$B:$B,L327)&lt;=price_limit,IF(L327="Yes",1,2),"")),""))</f>
        <v/>
      </c>
      <c r="BB327" s="67" t="str">
        <f ca="1">IF(OR(M327="",VLOOKUP(M$1,Services!$A$1:$B$22,2,0)="Exclude"),"",IF($D327=1,IF(OR(price_limit="",price_limit="No Limit"),IF(M327="Yes",1,2),IF(SUMIFS(WhatIf!$G:$G,WhatIf!$A:$A,M$1,WhatIf!$B:$B,M327)&lt;=price_limit,IF(M327="Yes",1,2),"")),""))</f>
        <v/>
      </c>
      <c r="BC327" s="67" t="str">
        <f ca="1">IF(OR(N327="",VLOOKUP(N$1,Services!$A$1:$B$22,2,0)="Exclude"),"",IF($D327=1,IF(OR(price_limit="",price_limit="No Limit"),IF(N327="Yes",1,2),IF(SUMIFS(WhatIf!$G:$G,WhatIf!$A:$A,N$1,WhatIf!$B:$B,N327)&lt;=price_limit,IF(N327="Yes",1,2),"")),""))</f>
        <v/>
      </c>
      <c r="BD327" s="67" t="str">
        <f ca="1">IF(OR(O327="",VLOOKUP(O$1,Services!$A$1:$B$22,2,0)="Exclude"),"",IF($D327=1,IF(OR(price_limit="",price_limit="No Limit"),IF(O327="Yes",1,2),IF(SUMIFS(WhatIf!$G:$G,WhatIf!$A:$A,O$1,WhatIf!$B:$B,O327)&lt;=price_limit,IF(O327="Yes",1,2),"")),""))</f>
        <v/>
      </c>
      <c r="BE327" s="67" t="str">
        <f ca="1">IF(OR(P327="",VLOOKUP(P$1,Services!$A$1:$B$22,2,0)="Exclude"),"",IF($D327=1,IF(OR(price_limit="",price_limit="No Limit"),IF(P327="Yes",1,2),IF(SUMIFS(WhatIf!$G:$G,WhatIf!$A:$A,P$1,WhatIf!$B:$B,P327)&lt;=price_limit,IF(P327="Yes",1,2),"")),""))</f>
        <v/>
      </c>
      <c r="BF327" s="67" t="str">
        <f ca="1">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 ca="1">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26"/>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326</v>
      </c>
      <c r="B328" s="4" t="s">
        <v>227</v>
      </c>
      <c r="C328" s="4" t="s">
        <v>426</v>
      </c>
      <c r="D328" s="3" t="str">
        <f t="shared" ca="1" si="24"/>
        <v/>
      </c>
      <c r="F328" s="5" t="s">
        <v>66</v>
      </c>
      <c r="G328" s="5" t="s">
        <v>66</v>
      </c>
      <c r="H328" s="5" t="s">
        <v>66</v>
      </c>
      <c r="I328" s="12"/>
      <c r="J328" s="12"/>
      <c r="K328" s="12"/>
      <c r="L328" s="12"/>
      <c r="M328" s="12"/>
      <c r="N328" s="12"/>
      <c r="O328" s="12"/>
      <c r="P328" s="12"/>
      <c r="Q328" s="6"/>
      <c r="S328" s="6" t="s">
        <v>726</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5"/>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 ca="1">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IF(OR(R328="",VLOOKUP(R$1,Services!$A$1:$B$22,2,0)="Exclude"),"",IF($D328=1,IF(OR(price_limit="",price_limit="No Limit"),IF(R328="Yes",1,2),IF(SUMIFS(WhatIf!$G:$G,WhatIf!$A:$A,R$1,WhatIf!$B:$B,R328)&lt;=price_limit,IF(R328="Yes",1,2),"")),""))</f>
        <v/>
      </c>
      <c r="BH328" s="67" t="str">
        <f ca="1">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26"/>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x14ac:dyDescent="0.3">
      <c r="A329" s="19" t="s">
        <v>960</v>
      </c>
      <c r="B329" s="4" t="s">
        <v>227</v>
      </c>
      <c r="C329" s="4" t="s">
        <v>426</v>
      </c>
      <c r="D329" s="3" t="str">
        <f t="shared" ca="1" si="24"/>
        <v/>
      </c>
      <c r="I329" s="12"/>
      <c r="J329" s="12"/>
      <c r="K329" s="12"/>
      <c r="L329" s="12"/>
      <c r="M329" s="12"/>
      <c r="N329" s="12"/>
      <c r="O329" s="12" t="s">
        <v>1</v>
      </c>
      <c r="P329" s="12"/>
      <c r="Q329" s="6"/>
      <c r="S329" s="6"/>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5"/>
        <v/>
      </c>
      <c r="AT329" s="67" t="str">
        <f>IF(OR(E329="",VLOOKUP(E$1,Services!$A$1:$B$22,2,0)="Exclude"),"",IF($D329=1,IF(OR(price_limit="",price_limit="No Limit"),IF(E329="Yes",1,2),IF(SUMIFS(WhatIf!$G:$G,WhatIf!$A:$A,E$1,WhatIf!$B:$B,E329)&lt;=price_limit,IF(E329="Yes",1,2),"")),""))</f>
        <v/>
      </c>
      <c r="AU329" s="67" t="str">
        <f>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 ca="1">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26"/>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942</v>
      </c>
      <c r="B330" s="4" t="s">
        <v>943</v>
      </c>
      <c r="C330" s="4" t="s">
        <v>426</v>
      </c>
      <c r="D330" s="3" t="str">
        <f t="shared" ca="1" si="24"/>
        <v/>
      </c>
      <c r="I330" s="12"/>
      <c r="J330" s="12"/>
      <c r="K330" s="12"/>
      <c r="L330" s="12"/>
      <c r="M330" s="12"/>
      <c r="N330" s="12"/>
      <c r="O330" s="12"/>
      <c r="P330" s="12"/>
      <c r="Q330" s="6"/>
      <c r="S330" s="6" t="s">
        <v>726</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25"/>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 ca="1">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26"/>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12.45" customHeight="1" x14ac:dyDescent="0.3">
      <c r="A331" s="19" t="s">
        <v>327</v>
      </c>
      <c r="B331" s="4" t="s">
        <v>227</v>
      </c>
      <c r="C331" s="4" t="s">
        <v>426</v>
      </c>
      <c r="D331" s="3" t="str">
        <f t="shared" ca="1" si="24"/>
        <v/>
      </c>
      <c r="F331" s="5" t="s">
        <v>66</v>
      </c>
      <c r="G331" s="5" t="s">
        <v>66</v>
      </c>
      <c r="H331" s="5" t="s">
        <v>66</v>
      </c>
      <c r="I331" s="12"/>
      <c r="J331" s="12"/>
      <c r="K331" s="12"/>
      <c r="L331" s="12"/>
      <c r="M331" s="12"/>
      <c r="N331" s="12"/>
      <c r="O331" s="12"/>
      <c r="P331" s="12"/>
      <c r="Q331" s="6"/>
      <c r="S331" s="6"/>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5"/>
        <v/>
      </c>
      <c r="AT331" s="67" t="str">
        <f>IF(OR(E331="",VLOOKUP(E$1,Services!$A$1:$B$22,2,0)="Exclude"),"",IF($D331=1,IF(OR(price_limit="",price_limit="No Limit"),IF(E331="Yes",1,2),IF(SUMIFS(WhatIf!$G:$G,WhatIf!$A:$A,E$1,WhatIf!$B:$B,E331)&lt;=price_limit,IF(E331="Yes",1,2),"")),""))</f>
        <v/>
      </c>
      <c r="AU331" s="67" t="str">
        <f ca="1">IF(OR(F331="",VLOOKUP(F$1,Services!$A$1:$B$22,2,0)="Exclude"),"",IF($D331=1,IF(OR(price_limit="",price_limit="No Limit"),IF(F331="Yes",1,2),IF(SUMIFS(WhatIf!$G:$G,WhatIf!$A:$A,F$1,WhatIf!$B:$B,F331)&lt;=price_limit,IF(F331="Yes",1,2),"")),""))</f>
        <v/>
      </c>
      <c r="AV331" s="67" t="str">
        <f ca="1">IF(OR(G331="",VLOOKUP(G$1,Services!$A$1:$B$22,2,0)="Exclude"),"",IF($D331=1,IF(OR(price_limit="",price_limit="No Limit"),IF(G331="Yes",1,2),IF(SUMIFS(WhatIf!$G:$G,WhatIf!$A:$A,G$1,WhatIf!$B:$B,G331)&lt;=price_limit,IF(G331="Yes",1,2),"")),""))</f>
        <v/>
      </c>
      <c r="AW331" s="67" t="str">
        <f ca="1">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26"/>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x14ac:dyDescent="0.3">
      <c r="A332" s="19" t="s">
        <v>958</v>
      </c>
      <c r="B332" s="4" t="s">
        <v>227</v>
      </c>
      <c r="C332" s="4" t="s">
        <v>426</v>
      </c>
      <c r="D332" s="3" t="str">
        <f t="shared" ca="1" si="24"/>
        <v/>
      </c>
      <c r="I332" s="12"/>
      <c r="J332" s="12"/>
      <c r="K332" s="12"/>
      <c r="L332" s="12"/>
      <c r="M332" s="12"/>
      <c r="N332" s="12"/>
      <c r="O332" s="12" t="s">
        <v>1</v>
      </c>
      <c r="P332" s="12"/>
      <c r="Q332" s="6"/>
      <c r="S332" s="6"/>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5"/>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 ca="1">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26"/>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329</v>
      </c>
      <c r="B333" s="4" t="s">
        <v>502</v>
      </c>
      <c r="C333" s="4" t="s">
        <v>426</v>
      </c>
      <c r="D333" s="3" t="str">
        <f t="shared" ca="1" si="24"/>
        <v/>
      </c>
      <c r="F333" s="5" t="s">
        <v>66</v>
      </c>
      <c r="G333" s="5" t="s">
        <v>66</v>
      </c>
      <c r="H333" s="5" t="s">
        <v>66</v>
      </c>
      <c r="I333" s="12"/>
      <c r="J333" s="12"/>
      <c r="K333" s="12"/>
      <c r="L333" s="12"/>
      <c r="M333" s="12"/>
      <c r="N333" s="12"/>
      <c r="O333" s="12" t="s">
        <v>1</v>
      </c>
      <c r="P333" s="12"/>
      <c r="Q333" s="6"/>
      <c r="S333" s="6" t="s">
        <v>726</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5"/>
        <v/>
      </c>
      <c r="AT333" s="67" t="str">
        <f>IF(OR(E333="",VLOOKUP(E$1,Services!$A$1:$B$22,2,0)="Exclude"),"",IF($D333=1,IF(OR(price_limit="",price_limit="No Limit"),IF(E333="Yes",1,2),IF(SUMIFS(WhatIf!$G:$G,WhatIf!$A:$A,E$1,WhatIf!$B:$B,E333)&lt;=price_limit,IF(E333="Yes",1,2),"")),""))</f>
        <v/>
      </c>
      <c r="AU333" s="67" t="str">
        <f ca="1">IF(OR(F333="",VLOOKUP(F$1,Services!$A$1:$B$22,2,0)="Exclude"),"",IF($D333=1,IF(OR(price_limit="",price_limit="No Limit"),IF(F333="Yes",1,2),IF(SUMIFS(WhatIf!$G:$G,WhatIf!$A:$A,F$1,WhatIf!$B:$B,F333)&lt;=price_limit,IF(F333="Yes",1,2),"")),""))</f>
        <v/>
      </c>
      <c r="AV333" s="67" t="str">
        <f ca="1">IF(OR(G333="",VLOOKUP(G$1,Services!$A$1:$B$22,2,0)="Exclude"),"",IF($D333=1,IF(OR(price_limit="",price_limit="No Limit"),IF(G333="Yes",1,2),IF(SUMIFS(WhatIf!$G:$G,WhatIf!$A:$A,G$1,WhatIf!$B:$B,G333)&lt;=price_limit,IF(G333="Yes",1,2),"")),""))</f>
        <v/>
      </c>
      <c r="AW333" s="67" t="str">
        <f ca="1">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 ca="1">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 ca="1">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26"/>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330</v>
      </c>
      <c r="B334" s="4" t="s">
        <v>227</v>
      </c>
      <c r="C334" s="4" t="s">
        <v>426</v>
      </c>
      <c r="D334" s="3" t="str">
        <f t="shared" ca="1" si="24"/>
        <v/>
      </c>
      <c r="F334" s="5" t="s">
        <v>66</v>
      </c>
      <c r="G334" s="5" t="s">
        <v>66</v>
      </c>
      <c r="H334" s="5" t="s">
        <v>66</v>
      </c>
      <c r="I334" s="12"/>
      <c r="J334" s="12"/>
      <c r="K334" s="12"/>
      <c r="L334" s="12"/>
      <c r="M334" s="12"/>
      <c r="N334" s="12"/>
      <c r="O334" s="12"/>
      <c r="P334" s="12"/>
      <c r="Q334" s="6"/>
      <c r="S334" s="6" t="s">
        <v>726</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5"/>
        <v/>
      </c>
      <c r="AT334" s="67" t="str">
        <f>IF(OR(E334="",VLOOKUP(E$1,Services!$A$1:$B$22,2,0)="Exclude"),"",IF($D334=1,IF(OR(price_limit="",price_limit="No Limit"),IF(E334="Yes",1,2),IF(SUMIFS(WhatIf!$G:$G,WhatIf!$A:$A,E$1,WhatIf!$B:$B,E334)&lt;=price_limit,IF(E334="Yes",1,2),"")),""))</f>
        <v/>
      </c>
      <c r="AU334" s="67" t="str">
        <f ca="1">IF(OR(F334="",VLOOKUP(F$1,Services!$A$1:$B$22,2,0)="Exclude"),"",IF($D334=1,IF(OR(price_limit="",price_limit="No Limit"),IF(F334="Yes",1,2),IF(SUMIFS(WhatIf!$G:$G,WhatIf!$A:$A,F$1,WhatIf!$B:$B,F334)&lt;=price_limit,IF(F334="Yes",1,2),"")),""))</f>
        <v/>
      </c>
      <c r="AV334" s="67" t="str">
        <f ca="1">IF(OR(G334="",VLOOKUP(G$1,Services!$A$1:$B$22,2,0)="Exclude"),"",IF($D334=1,IF(OR(price_limit="",price_limit="No Limit"),IF(G334="Yes",1,2),IF(SUMIFS(WhatIf!$G:$G,WhatIf!$A:$A,G$1,WhatIf!$B:$B,G334)&lt;=price_limit,IF(G334="Yes",1,2),"")),""))</f>
        <v/>
      </c>
      <c r="AW334" s="67" t="str">
        <f ca="1">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 ca="1">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26"/>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ht="24.9" x14ac:dyDescent="0.3">
      <c r="A335" s="19" t="s">
        <v>331</v>
      </c>
      <c r="B335" s="4" t="s">
        <v>227</v>
      </c>
      <c r="C335" s="4" t="s">
        <v>426</v>
      </c>
      <c r="D335" s="3" t="str">
        <f t="shared" ca="1" si="24"/>
        <v/>
      </c>
      <c r="F335" s="5" t="s">
        <v>66</v>
      </c>
      <c r="G335" s="5" t="s">
        <v>66</v>
      </c>
      <c r="H335" s="5" t="s">
        <v>66</v>
      </c>
      <c r="I335" s="12"/>
      <c r="J335" s="12"/>
      <c r="K335" s="12"/>
      <c r="L335" s="12"/>
      <c r="M335" s="12"/>
      <c r="N335" s="12"/>
      <c r="O335" s="12"/>
      <c r="P335" s="12"/>
      <c r="Q335" s="6"/>
      <c r="S335" s="6" t="s">
        <v>726</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5"/>
        <v/>
      </c>
      <c r="AT335" s="67" t="str">
        <f>IF(OR(E335="",VLOOKUP(E$1,Services!$A$1:$B$22,2,0)="Exclude"),"",IF($D335=1,IF(OR(price_limit="",price_limit="No Limit"),IF(E335="Yes",1,2),IF(SUMIFS(WhatIf!$G:$G,WhatIf!$A:$A,E$1,WhatIf!$B:$B,E335)&lt;=price_limit,IF(E335="Yes",1,2),"")),""))</f>
        <v/>
      </c>
      <c r="AU335" s="67" t="str">
        <f ca="1">IF(OR(F335="",VLOOKUP(F$1,Services!$A$1:$B$22,2,0)="Exclude"),"",IF($D335=1,IF(OR(price_limit="",price_limit="No Limit"),IF(F335="Yes",1,2),IF(SUMIFS(WhatIf!$G:$G,WhatIf!$A:$A,F$1,WhatIf!$B:$B,F335)&lt;=price_limit,IF(F335="Yes",1,2),"")),""))</f>
        <v/>
      </c>
      <c r="AV335" s="67" t="str">
        <f ca="1">IF(OR(G335="",VLOOKUP(G$1,Services!$A$1:$B$22,2,0)="Exclude"),"",IF($D335=1,IF(OR(price_limit="",price_limit="No Limit"),IF(G335="Yes",1,2),IF(SUMIFS(WhatIf!$G:$G,WhatIf!$A:$A,G$1,WhatIf!$B:$B,G335)&lt;=price_limit,IF(G335="Yes",1,2),"")),""))</f>
        <v/>
      </c>
      <c r="AW335" s="67" t="str">
        <f ca="1">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 ca="1">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26"/>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24.9" x14ac:dyDescent="0.3">
      <c r="A336" s="19" t="s">
        <v>332</v>
      </c>
      <c r="B336" s="4" t="s">
        <v>227</v>
      </c>
      <c r="C336" s="4" t="s">
        <v>426</v>
      </c>
      <c r="D336" s="3" t="str">
        <f t="shared" ca="1" si="24"/>
        <v/>
      </c>
      <c r="F336" s="5" t="s">
        <v>66</v>
      </c>
      <c r="G336" s="5" t="s">
        <v>66</v>
      </c>
      <c r="H336" s="5" t="s">
        <v>66</v>
      </c>
      <c r="I336" s="12"/>
      <c r="J336" s="12"/>
      <c r="K336" s="12"/>
      <c r="L336" s="12"/>
      <c r="M336" s="12"/>
      <c r="N336" s="12"/>
      <c r="O336" s="12"/>
      <c r="P336" s="12"/>
      <c r="Q336" s="6"/>
      <c r="S336" s="6" t="s">
        <v>726</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5"/>
        <v/>
      </c>
      <c r="AT336" s="67" t="str">
        <f>IF(OR(E336="",VLOOKUP(E$1,Services!$A$1:$B$22,2,0)="Exclude"),"",IF($D336=1,IF(OR(price_limit="",price_limit="No Limit"),IF(E336="Yes",1,2),IF(SUMIFS(WhatIf!$G:$G,WhatIf!$A:$A,E$1,WhatIf!$B:$B,E336)&lt;=price_limit,IF(E336="Yes",1,2),"")),""))</f>
        <v/>
      </c>
      <c r="AU336" s="67" t="str">
        <f ca="1">IF(OR(F336="",VLOOKUP(F$1,Services!$A$1:$B$22,2,0)="Exclude"),"",IF($D336=1,IF(OR(price_limit="",price_limit="No Limit"),IF(F336="Yes",1,2),IF(SUMIFS(WhatIf!$G:$G,WhatIf!$A:$A,F$1,WhatIf!$B:$B,F336)&lt;=price_limit,IF(F336="Yes",1,2),"")),""))</f>
        <v/>
      </c>
      <c r="AV336" s="67" t="str">
        <f ca="1">IF(OR(G336="",VLOOKUP(G$1,Services!$A$1:$B$22,2,0)="Exclude"),"",IF($D336=1,IF(OR(price_limit="",price_limit="No Limit"),IF(G336="Yes",1,2),IF(SUMIFS(WhatIf!$G:$G,WhatIf!$A:$A,G$1,WhatIf!$B:$B,G336)&lt;=price_limit,IF(G336="Yes",1,2),"")),""))</f>
        <v/>
      </c>
      <c r="AW336" s="67" t="str">
        <f ca="1">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 ca="1">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26"/>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333</v>
      </c>
      <c r="B337" s="4" t="s">
        <v>227</v>
      </c>
      <c r="C337" s="4" t="s">
        <v>426</v>
      </c>
      <c r="D337" s="3" t="str">
        <f t="shared" ca="1" si="24"/>
        <v/>
      </c>
      <c r="F337" s="5" t="s">
        <v>66</v>
      </c>
      <c r="G337" s="5" t="s">
        <v>66</v>
      </c>
      <c r="H337" s="5" t="s">
        <v>66</v>
      </c>
      <c r="I337" s="12"/>
      <c r="J337" s="12"/>
      <c r="K337" s="12"/>
      <c r="L337" s="12"/>
      <c r="M337" s="12"/>
      <c r="N337" s="12"/>
      <c r="O337" s="12"/>
      <c r="P337" s="12"/>
      <c r="Q337" s="6"/>
      <c r="S337" s="6" t="s">
        <v>726</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5"/>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 ca="1">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 ca="1">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26"/>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334</v>
      </c>
      <c r="B338" s="4" t="s">
        <v>227</v>
      </c>
      <c r="C338" s="4" t="s">
        <v>426</v>
      </c>
      <c r="D338" s="3" t="str">
        <f t="shared" ca="1" si="24"/>
        <v/>
      </c>
      <c r="F338" s="5" t="s">
        <v>66</v>
      </c>
      <c r="G338" s="5" t="s">
        <v>66</v>
      </c>
      <c r="H338" s="5" t="s">
        <v>66</v>
      </c>
      <c r="I338" s="12"/>
      <c r="J338" s="12"/>
      <c r="K338" s="12"/>
      <c r="L338" s="12"/>
      <c r="M338" s="12"/>
      <c r="N338" s="12"/>
      <c r="O338" s="12"/>
      <c r="P338" s="12"/>
      <c r="Q338" s="6"/>
      <c r="S338" s="6" t="s">
        <v>726</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5"/>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IF(OR(R338="",VLOOKUP(R$1,Services!$A$1:$B$22,2,0)="Exclude"),"",IF($D338=1,IF(OR(price_limit="",price_limit="No Limit"),IF(R338="Yes",1,2),IF(SUMIFS(WhatIf!$G:$G,WhatIf!$A:$A,R$1,WhatIf!$B:$B,R338)&lt;=price_limit,IF(R338="Yes",1,2),"")),""))</f>
        <v/>
      </c>
      <c r="BH338" s="67" t="str">
        <f ca="1">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26"/>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x14ac:dyDescent="0.3">
      <c r="A339" s="19" t="s">
        <v>158</v>
      </c>
      <c r="B339" s="4" t="s">
        <v>227</v>
      </c>
      <c r="C339" s="4" t="s">
        <v>425</v>
      </c>
      <c r="D339" s="3" t="str">
        <f t="shared" ca="1" si="24"/>
        <v/>
      </c>
      <c r="Q339" s="5" t="s">
        <v>158</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5"/>
        <v/>
      </c>
      <c r="AT339" s="67" t="str">
        <f>IF(OR(E339="",VLOOKUP(E$1,Services!$A$1:$B$22,2,0)="Exclude"),"",IF($D339=1,IF(OR(price_limit="",price_limit="No Limit"),IF(E339="Yes",1,2),IF(SUMIFS(WhatIf!$G:$G,WhatIf!$A:$A,E$1,WhatIf!$B:$B,E339)&lt;=price_limit,IF(E339="Yes",1,2),"")),""))</f>
        <v/>
      </c>
      <c r="AU339" s="67" t="str">
        <f>IF(OR(F339="",VLOOKUP(F$1,Services!$A$1:$B$22,2,0)="Exclude"),"",IF($D339=1,IF(OR(price_limit="",price_limit="No Limit"),IF(F339="Yes",1,2),IF(SUMIFS(WhatIf!$G:$G,WhatIf!$A:$A,F$1,WhatIf!$B:$B,F339)&lt;=price_limit,IF(F339="Yes",1,2),"")),""))</f>
        <v/>
      </c>
      <c r="AV339" s="67" t="str">
        <f>IF(OR(G339="",VLOOKUP(G$1,Services!$A$1:$B$22,2,0)="Exclude"),"",IF($D339=1,IF(OR(price_limit="",price_limit="No Limit"),IF(G339="Yes",1,2),IF(SUMIFS(WhatIf!$G:$G,WhatIf!$A:$A,G$1,WhatIf!$B:$B,G339)&lt;=price_limit,IF(G339="Yes",1,2),"")),""))</f>
        <v/>
      </c>
      <c r="AW339" s="67" t="str">
        <f>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 ca="1">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26"/>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823</v>
      </c>
      <c r="C340" s="4" t="s">
        <v>808</v>
      </c>
      <c r="F340" s="5" t="s">
        <v>701</v>
      </c>
      <c r="G340" s="5" t="s">
        <v>701</v>
      </c>
      <c r="H340" s="5" t="s">
        <v>701</v>
      </c>
      <c r="Y340" s="3" t="str">
        <f>IF(AND($D340=1,ISNUMBER(MATCH(E$1&amp;E340&amp;"x",WhatIf!$H:$H,0))),1,"")</f>
        <v/>
      </c>
      <c r="Z340" s="3" t="str">
        <f>IF(AND($D340=1,ISNUMBER(MATCH(F$1&amp;F340&amp;"x",WhatIf!$H:$H,0))),1,"")</f>
        <v/>
      </c>
      <c r="AA340" s="3" t="str">
        <f>IF(AND($D340=1,ISNUMBER(MATCH(G$1&amp;G340&amp;"x",WhatIf!$H:$H,0))),1,"")</f>
        <v/>
      </c>
      <c r="AB340" s="3" t="str">
        <f>IF(AND($D340=1,ISNUMBER(MATCH(H$1&amp;H340&amp;"x",WhatIf!$H:$H,0))),1,"")</f>
        <v/>
      </c>
      <c r="AC340" s="3" t="str">
        <f>IF(AND($D340=1,ISNUMBER(MATCH(I$1&amp;I340&amp;"x",WhatIf!$H:$H,0))),1,"")</f>
        <v/>
      </c>
      <c r="AD340" s="3" t="str">
        <f>IF(AND($D340=1,ISNUMBER(MATCH(J$1&amp;J340&amp;"x",WhatIf!$H:$H,0))),1,"")</f>
        <v/>
      </c>
      <c r="AE340" s="3" t="str">
        <f>IF(AND($D340=1,ISNUMBER(MATCH(K$1&amp;K340&amp;"x",WhatIf!$H:$H,0))),1,"")</f>
        <v/>
      </c>
      <c r="AF340" s="3" t="str">
        <f>IF(AND($D340=1,ISNUMBER(MATCH(L$1&amp;L340&amp;"x",WhatIf!$H:$H,0))),1,"")</f>
        <v/>
      </c>
      <c r="AG340" s="3" t="str">
        <f>IF(AND($D340=1,ISNUMBER(MATCH(M$1&amp;M340&amp;"x",WhatIf!$H:$H,0))),1,"")</f>
        <v/>
      </c>
      <c r="AH340" s="3" t="str">
        <f>IF(AND($D340=1,ISNUMBER(MATCH(N$1&amp;N340&amp;"x",WhatIf!$H:$H,0))),1,"")</f>
        <v/>
      </c>
      <c r="AI340" s="3" t="str">
        <f>IF(AND($D340=1,ISNUMBER(MATCH(O$1&amp;O340&amp;"x",WhatIf!$H:$H,0))),1,"")</f>
        <v/>
      </c>
      <c r="AJ340" s="3" t="str">
        <f>IF(AND($D340=1,ISNUMBER(MATCH(P$1&amp;P340&amp;"x",WhatIf!$H:$H,0))),1,"")</f>
        <v/>
      </c>
      <c r="AK340" s="3" t="str">
        <f>IF(AND($D340=1,ISNUMBER(MATCH(Q$1&amp;Q340&amp;"x",WhatIf!$H:$H,0))),1,"")</f>
        <v/>
      </c>
      <c r="AL340" s="3" t="str">
        <f>IF(AND($D340=1,ISNUMBER(MATCH(R$1&amp;R340&amp;"x",WhatIf!$H:$H,0))),1,"")</f>
        <v/>
      </c>
      <c r="AM340" s="3" t="str">
        <f>IF(AND($D340=1,ISNUMBER(MATCH(S$1&amp;S340&amp;"x",WhatIf!$H:$H,0))),1,"")</f>
        <v/>
      </c>
      <c r="AN340" s="3" t="str">
        <f>IF(AND($D340=1,ISNUMBER(MATCH(T$1&amp;T340&amp;"x",WhatIf!$H:$H,0))),1,"")</f>
        <v/>
      </c>
      <c r="AO340" s="3" t="str">
        <f>IF(AND($D340=1,ISNUMBER(MATCH(U$1&amp;U340&amp;"x",WhatIf!$H:$H,0))),1,"")</f>
        <v/>
      </c>
      <c r="AP340" s="3" t="str">
        <f>IF(AND($D340=1,ISNUMBER(MATCH(V$1&amp;V340&amp;"x",WhatIf!$H:$H,0))),1,"")</f>
        <v/>
      </c>
      <c r="AQ340" s="3" t="str">
        <f>IF(AND($D340=1,ISNUMBER(MATCH(W$1&amp;W340&amp;"x",WhatIf!$H:$H,0))),1,"")</f>
        <v/>
      </c>
      <c r="AR340" s="3" t="str">
        <f>IF(AND($D340=1,ISNUMBER(MATCH(X$1&amp;X340&amp;"x",WhatIf!$H:$H,0))),1,"")</f>
        <v/>
      </c>
      <c r="AS340" s="3" t="str">
        <f t="shared" si="25"/>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26"/>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875</v>
      </c>
      <c r="C341" s="4" t="s">
        <v>808</v>
      </c>
      <c r="F341" s="5" t="s">
        <v>814</v>
      </c>
      <c r="G341" s="5" t="s">
        <v>814</v>
      </c>
      <c r="H341" s="5" t="s">
        <v>814</v>
      </c>
      <c r="Y341" s="3" t="str">
        <f>IF(AND($D341=1,ISNUMBER(MATCH(E$1&amp;E341&amp;"x",WhatIf!$H:$H,0))),1,"")</f>
        <v/>
      </c>
      <c r="Z341" s="3" t="str">
        <f>IF(AND($D341=1,ISNUMBER(MATCH(F$1&amp;F341&amp;"x",WhatIf!$H:$H,0))),1,"")</f>
        <v/>
      </c>
      <c r="AA341" s="3" t="str">
        <f>IF(AND($D341=1,ISNUMBER(MATCH(G$1&amp;G341&amp;"x",WhatIf!$H:$H,0))),1,"")</f>
        <v/>
      </c>
      <c r="AB341" s="3" t="str">
        <f>IF(AND($D341=1,ISNUMBER(MATCH(H$1&amp;H341&amp;"x",WhatIf!$H:$H,0))),1,"")</f>
        <v/>
      </c>
      <c r="AC341" s="3" t="str">
        <f>IF(AND($D341=1,ISNUMBER(MATCH(I$1&amp;I341&amp;"x",WhatIf!$H:$H,0))),1,"")</f>
        <v/>
      </c>
      <c r="AD341" s="3" t="str">
        <f>IF(AND($D341=1,ISNUMBER(MATCH(J$1&amp;J341&amp;"x",WhatIf!$H:$H,0))),1,"")</f>
        <v/>
      </c>
      <c r="AE341" s="3" t="str">
        <f>IF(AND($D341=1,ISNUMBER(MATCH(K$1&amp;K341&amp;"x",WhatIf!$H:$H,0))),1,"")</f>
        <v/>
      </c>
      <c r="AF341" s="3" t="str">
        <f>IF(AND($D341=1,ISNUMBER(MATCH(L$1&amp;L341&amp;"x",WhatIf!$H:$H,0))),1,"")</f>
        <v/>
      </c>
      <c r="AG341" s="3" t="str">
        <f>IF(AND($D341=1,ISNUMBER(MATCH(M$1&amp;M341&amp;"x",WhatIf!$H:$H,0))),1,"")</f>
        <v/>
      </c>
      <c r="AH341" s="3" t="str">
        <f>IF(AND($D341=1,ISNUMBER(MATCH(N$1&amp;N341&amp;"x",WhatIf!$H:$H,0))),1,"")</f>
        <v/>
      </c>
      <c r="AI341" s="3" t="str">
        <f>IF(AND($D341=1,ISNUMBER(MATCH(O$1&amp;O341&amp;"x",WhatIf!$H:$H,0))),1,"")</f>
        <v/>
      </c>
      <c r="AJ341" s="3" t="str">
        <f>IF(AND($D341=1,ISNUMBER(MATCH(P$1&amp;P341&amp;"x",WhatIf!$H:$H,0))),1,"")</f>
        <v/>
      </c>
      <c r="AK341" s="3" t="str">
        <f>IF(AND($D341=1,ISNUMBER(MATCH(Q$1&amp;Q341&amp;"x",WhatIf!$H:$H,0))),1,"")</f>
        <v/>
      </c>
      <c r="AL341" s="3" t="str">
        <f>IF(AND($D341=1,ISNUMBER(MATCH(R$1&amp;R341&amp;"x",WhatIf!$H:$H,0))),1,"")</f>
        <v/>
      </c>
      <c r="AM341" s="3" t="str">
        <f>IF(AND($D341=1,ISNUMBER(MATCH(S$1&amp;S341&amp;"x",WhatIf!$H:$H,0))),1,"")</f>
        <v/>
      </c>
      <c r="AN341" s="3" t="str">
        <f>IF(AND($D341=1,ISNUMBER(MATCH(T$1&amp;T341&amp;"x",WhatIf!$H:$H,0))),1,"")</f>
        <v/>
      </c>
      <c r="AO341" s="3" t="str">
        <f>IF(AND($D341=1,ISNUMBER(MATCH(U$1&amp;U341&amp;"x",WhatIf!$H:$H,0))),1,"")</f>
        <v/>
      </c>
      <c r="AP341" s="3" t="str">
        <f>IF(AND($D341=1,ISNUMBER(MATCH(V$1&amp;V341&amp;"x",WhatIf!$H:$H,0))),1,"")</f>
        <v/>
      </c>
      <c r="AQ341" s="3" t="str">
        <f>IF(AND($D341=1,ISNUMBER(MATCH(W$1&amp;W341&amp;"x",WhatIf!$H:$H,0))),1,"")</f>
        <v/>
      </c>
      <c r="AR341" s="3" t="str">
        <f>IF(AND($D341=1,ISNUMBER(MATCH(X$1&amp;X341&amp;"x",WhatIf!$H:$H,0))),1,"")</f>
        <v/>
      </c>
      <c r="AS341" s="3" t="str">
        <f t="shared" si="25"/>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26"/>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824</v>
      </c>
      <c r="C342" s="4" t="s">
        <v>808</v>
      </c>
      <c r="F342" s="5" t="s">
        <v>700</v>
      </c>
      <c r="G342" s="5" t="s">
        <v>700</v>
      </c>
      <c r="H342" s="5" t="s">
        <v>700</v>
      </c>
      <c r="Y342" s="3" t="str">
        <f>IF(AND($D342=1,ISNUMBER(MATCH(E$1&amp;E342&amp;"x",WhatIf!$H:$H,0))),1,"")</f>
        <v/>
      </c>
      <c r="Z342" s="3" t="str">
        <f>IF(AND($D342=1,ISNUMBER(MATCH(F$1&amp;F342&amp;"x",WhatIf!$H:$H,0))),1,"")</f>
        <v/>
      </c>
      <c r="AA342" s="3" t="str">
        <f>IF(AND($D342=1,ISNUMBER(MATCH(G$1&amp;G342&amp;"x",WhatIf!$H:$H,0))),1,"")</f>
        <v/>
      </c>
      <c r="AB342" s="3" t="str">
        <f>IF(AND($D342=1,ISNUMBER(MATCH(H$1&amp;H342&amp;"x",WhatIf!$H:$H,0))),1,"")</f>
        <v/>
      </c>
      <c r="AC342" s="3" t="str">
        <f>IF(AND($D342=1,ISNUMBER(MATCH(I$1&amp;I342&amp;"x",WhatIf!$H:$H,0))),1,"")</f>
        <v/>
      </c>
      <c r="AD342" s="3" t="str">
        <f>IF(AND($D342=1,ISNUMBER(MATCH(J$1&amp;J342&amp;"x",WhatIf!$H:$H,0))),1,"")</f>
        <v/>
      </c>
      <c r="AE342" s="3" t="str">
        <f>IF(AND($D342=1,ISNUMBER(MATCH(K$1&amp;K342&amp;"x",WhatIf!$H:$H,0))),1,"")</f>
        <v/>
      </c>
      <c r="AF342" s="3" t="str">
        <f>IF(AND($D342=1,ISNUMBER(MATCH(L$1&amp;L342&amp;"x",WhatIf!$H:$H,0))),1,"")</f>
        <v/>
      </c>
      <c r="AG342" s="3" t="str">
        <f>IF(AND($D342=1,ISNUMBER(MATCH(M$1&amp;M342&amp;"x",WhatIf!$H:$H,0))),1,"")</f>
        <v/>
      </c>
      <c r="AH342" s="3" t="str">
        <f>IF(AND($D342=1,ISNUMBER(MATCH(N$1&amp;N342&amp;"x",WhatIf!$H:$H,0))),1,"")</f>
        <v/>
      </c>
      <c r="AI342" s="3" t="str">
        <f>IF(AND($D342=1,ISNUMBER(MATCH(O$1&amp;O342&amp;"x",WhatIf!$H:$H,0))),1,"")</f>
        <v/>
      </c>
      <c r="AJ342" s="3" t="str">
        <f>IF(AND($D342=1,ISNUMBER(MATCH(P$1&amp;P342&amp;"x",WhatIf!$H:$H,0))),1,"")</f>
        <v/>
      </c>
      <c r="AK342" s="3" t="str">
        <f>IF(AND($D342=1,ISNUMBER(MATCH(Q$1&amp;Q342&amp;"x",WhatIf!$H:$H,0))),1,"")</f>
        <v/>
      </c>
      <c r="AL342" s="3" t="str">
        <f>IF(AND($D342=1,ISNUMBER(MATCH(R$1&amp;R342&amp;"x",WhatIf!$H:$H,0))),1,"")</f>
        <v/>
      </c>
      <c r="AM342" s="3" t="str">
        <f>IF(AND($D342=1,ISNUMBER(MATCH(S$1&amp;S342&amp;"x",WhatIf!$H:$H,0))),1,"")</f>
        <v/>
      </c>
      <c r="AN342" s="3" t="str">
        <f>IF(AND($D342=1,ISNUMBER(MATCH(T$1&amp;T342&amp;"x",WhatIf!$H:$H,0))),1,"")</f>
        <v/>
      </c>
      <c r="AO342" s="3" t="str">
        <f>IF(AND($D342=1,ISNUMBER(MATCH(U$1&amp;U342&amp;"x",WhatIf!$H:$H,0))),1,"")</f>
        <v/>
      </c>
      <c r="AP342" s="3" t="str">
        <f>IF(AND($D342=1,ISNUMBER(MATCH(V$1&amp;V342&amp;"x",WhatIf!$H:$H,0))),1,"")</f>
        <v/>
      </c>
      <c r="AQ342" s="3" t="str">
        <f>IF(AND($D342=1,ISNUMBER(MATCH(W$1&amp;W342&amp;"x",WhatIf!$H:$H,0))),1,"")</f>
        <v/>
      </c>
      <c r="AR342" s="3" t="str">
        <f>IF(AND($D342=1,ISNUMBER(MATCH(X$1&amp;X342&amp;"x",WhatIf!$H:$H,0))),1,"")</f>
        <v/>
      </c>
      <c r="AS342" s="3" t="str">
        <f t="shared" si="25"/>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26"/>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176</v>
      </c>
      <c r="B343" s="4" t="s">
        <v>277</v>
      </c>
      <c r="C343" s="4" t="s">
        <v>189</v>
      </c>
      <c r="D343" s="3" t="str">
        <f t="shared" ref="D343:D382" ca="1" si="27">IF(BR343=0,"",IF(BR343&lt;=VALUE(MID(marker_pick,1,1)),1,""))</f>
        <v/>
      </c>
      <c r="M343" s="5" t="s">
        <v>1</v>
      </c>
      <c r="N343" s="5" t="s">
        <v>1</v>
      </c>
      <c r="O343" s="5" t="s">
        <v>1</v>
      </c>
      <c r="Q343" s="5" t="s">
        <v>1</v>
      </c>
      <c r="R343" s="5" t="s">
        <v>1</v>
      </c>
      <c r="S343" s="6" t="s">
        <v>1</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5"/>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 ca="1">IF(OR(M343="",VLOOKUP(M$1,Services!$A$1:$B$22,2,0)="Exclude"),"",IF($D343=1,IF(OR(price_limit="",price_limit="No Limit"),IF(M343="Yes",1,2),IF(SUMIFS(WhatIf!$G:$G,WhatIf!$A:$A,M$1,WhatIf!$B:$B,M343)&lt;=price_limit,IF(M343="Yes",1,2),"")),""))</f>
        <v/>
      </c>
      <c r="BC343" s="67" t="str">
        <f ca="1">IF(OR(N343="",VLOOKUP(N$1,Services!$A$1:$B$22,2,0)="Exclude"),"",IF($D343=1,IF(OR(price_limit="",price_limit="No Limit"),IF(N343="Yes",1,2),IF(SUMIFS(WhatIf!$G:$G,WhatIf!$A:$A,N$1,WhatIf!$B:$B,N343)&lt;=price_limit,IF(N343="Yes",1,2),"")),""))</f>
        <v/>
      </c>
      <c r="BD343" s="67" t="str">
        <f ca="1">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 ca="1">IF(OR(Q343="",VLOOKUP(Q$1,Services!$A$1:$B$22,2,0)="Exclude"),"",IF($D343=1,IF(OR(price_limit="",price_limit="No Limit"),IF(Q343="Yes",1,2),IF(SUMIFS(WhatIf!$G:$G,WhatIf!$A:$A,Q$1,WhatIf!$B:$B,Q343)&lt;=price_limit,IF(Q343="Yes",1,2),"")),""))</f>
        <v/>
      </c>
      <c r="BG343" s="67" t="str">
        <f ca="1">IF(OR(R343="",VLOOKUP(R$1,Services!$A$1:$B$22,2,0)="Exclude"),"",IF($D343=1,IF(OR(price_limit="",price_limit="No Limit"),IF(R343="Yes",1,2),IF(SUMIFS(WhatIf!$G:$G,WhatIf!$A:$A,R$1,WhatIf!$B:$B,R343)&lt;=price_limit,IF(R343="Yes",1,2),"")),""))</f>
        <v/>
      </c>
      <c r="BH343" s="67" t="str">
        <f ca="1">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26"/>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x14ac:dyDescent="0.3">
      <c r="A344" s="19" t="s">
        <v>288</v>
      </c>
      <c r="B344" s="4" t="s">
        <v>429</v>
      </c>
      <c r="C344" s="4" t="s">
        <v>428</v>
      </c>
      <c r="D344" s="3" t="str">
        <f t="shared" ca="1" si="27"/>
        <v/>
      </c>
      <c r="L344" s="5" t="s">
        <v>1</v>
      </c>
      <c r="M344" s="5" t="s">
        <v>1</v>
      </c>
      <c r="N344" s="5" t="s">
        <v>1</v>
      </c>
      <c r="O344" s="5" t="s">
        <v>1</v>
      </c>
      <c r="Q344" s="5" t="s">
        <v>1</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5"/>
        <v/>
      </c>
      <c r="AT344" s="67" t="str">
        <f>IF(OR(E344="",VLOOKUP(E$1,Services!$A$1:$B$22,2,0)="Exclude"),"",IF($D344=1,IF(OR(price_limit="",price_limit="No Limit"),IF(E344="Yes",1,2),IF(SUMIFS(WhatIf!$G:$G,WhatIf!$A:$A,E$1,WhatIf!$B:$B,E344)&lt;=price_limit,IF(E344="Yes",1,2),"")),""))</f>
        <v/>
      </c>
      <c r="AU344" s="67" t="str">
        <f>IF(OR(F344="",VLOOKUP(F$1,Services!$A$1:$B$22,2,0)="Exclude"),"",IF($D344=1,IF(OR(price_limit="",price_limit="No Limit"),IF(F344="Yes",1,2),IF(SUMIFS(WhatIf!$G:$G,WhatIf!$A:$A,F$1,WhatIf!$B:$B,F344)&lt;=price_limit,IF(F344="Yes",1,2),"")),""))</f>
        <v/>
      </c>
      <c r="AV344" s="67" t="str">
        <f>IF(OR(G344="",VLOOKUP(G$1,Services!$A$1:$B$22,2,0)="Exclude"),"",IF($D344=1,IF(OR(price_limit="",price_limit="No Limit"),IF(G344="Yes",1,2),IF(SUMIFS(WhatIf!$G:$G,WhatIf!$A:$A,G$1,WhatIf!$B:$B,G344)&lt;=price_limit,IF(G344="Yes",1,2),"")),""))</f>
        <v/>
      </c>
      <c r="AW344" s="67" t="str">
        <f>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 ca="1">IF(OR(L344="",VLOOKUP(L$1,Services!$A$1:$B$22,2,0)="Exclude"),"",IF($D344=1,IF(OR(price_limit="",price_limit="No Limit"),IF(L344="Yes",1,2),IF(SUMIFS(WhatIf!$G:$G,WhatIf!$A:$A,L$1,WhatIf!$B:$B,L344)&lt;=price_limit,IF(L344="Yes",1,2),"")),""))</f>
        <v/>
      </c>
      <c r="BB344" s="67" t="str">
        <f ca="1">IF(OR(M344="",VLOOKUP(M$1,Services!$A$1:$B$22,2,0)="Exclude"),"",IF($D344=1,IF(OR(price_limit="",price_limit="No Limit"),IF(M344="Yes",1,2),IF(SUMIFS(WhatIf!$G:$G,WhatIf!$A:$A,M$1,WhatIf!$B:$B,M344)&lt;=price_limit,IF(M344="Yes",1,2),"")),""))</f>
        <v/>
      </c>
      <c r="BC344" s="67" t="str">
        <f ca="1">IF(OR(N344="",VLOOKUP(N$1,Services!$A$1:$B$22,2,0)="Exclude"),"",IF($D344=1,IF(OR(price_limit="",price_limit="No Limit"),IF(N344="Yes",1,2),IF(SUMIFS(WhatIf!$G:$G,WhatIf!$A:$A,N$1,WhatIf!$B:$B,N344)&lt;=price_limit,IF(N344="Yes",1,2),"")),""))</f>
        <v/>
      </c>
      <c r="BD344" s="67" t="str">
        <f ca="1">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 ca="1">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26"/>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136</v>
      </c>
      <c r="B345" s="4" t="s">
        <v>227</v>
      </c>
      <c r="C345" s="4" t="s">
        <v>425</v>
      </c>
      <c r="D345" s="3" t="str">
        <f t="shared" ca="1" si="27"/>
        <v/>
      </c>
      <c r="S345" s="6" t="s">
        <v>772</v>
      </c>
      <c r="T345" s="5" t="s">
        <v>234</v>
      </c>
      <c r="V345" s="5" t="s">
        <v>550</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5"/>
        <v/>
      </c>
      <c r="AT345" s="67" t="str">
        <f>IF(OR(E345="",VLOOKUP(E$1,Services!$A$1:$B$22,2,0)="Exclude"),"",IF($D345=1,IF(OR(price_limit="",price_limit="No Limit"),IF(E345="Yes",1,2),IF(SUMIFS(WhatIf!$G:$G,WhatIf!$A:$A,E$1,WhatIf!$B:$B,E345)&lt;=price_limit,IF(E345="Yes",1,2),"")),""))</f>
        <v/>
      </c>
      <c r="AU345" s="67" t="str">
        <f>IF(OR(F345="",VLOOKUP(F$1,Services!$A$1:$B$22,2,0)="Exclude"),"",IF($D345=1,IF(OR(price_limit="",price_limit="No Limit"),IF(F345="Yes",1,2),IF(SUMIFS(WhatIf!$G:$G,WhatIf!$A:$A,F$1,WhatIf!$B:$B,F345)&lt;=price_limit,IF(F345="Yes",1,2),"")),""))</f>
        <v/>
      </c>
      <c r="AV345" s="67" t="str">
        <f>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 ca="1">IF(OR(S345="",VLOOKUP(S$1,Services!$A$1:$B$22,2,0)="Exclude"),"",IF($D345=1,IF(OR(price_limit="",price_limit="No Limit"),IF(S345="Yes",1,2),IF(SUMIFS(WhatIf!$G:$G,WhatIf!$A:$A,S$1,WhatIf!$B:$B,S345)&lt;=price_limit,IF(S345="Yes",1,2),"")),""))</f>
        <v/>
      </c>
      <c r="BI345" s="67" t="str">
        <f ca="1">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 ca="1">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26"/>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ht="24.9" customHeight="1" x14ac:dyDescent="0.3">
      <c r="A346" s="19" t="s">
        <v>928</v>
      </c>
      <c r="B346" s="4" t="s">
        <v>227</v>
      </c>
      <c r="C346" s="4" t="s">
        <v>198</v>
      </c>
      <c r="D346" s="3" t="str">
        <f t="shared" ca="1" si="27"/>
        <v/>
      </c>
      <c r="J346" s="5" t="s">
        <v>1</v>
      </c>
      <c r="L346" s="5" t="s">
        <v>1</v>
      </c>
      <c r="M346" s="5" t="s">
        <v>1</v>
      </c>
      <c r="N346" s="5" t="s">
        <v>1</v>
      </c>
      <c r="O346" s="5" t="s">
        <v>1</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5"/>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 ca="1">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 ca="1">IF(OR(L346="",VLOOKUP(L$1,Services!$A$1:$B$22,2,0)="Exclude"),"",IF($D346=1,IF(OR(price_limit="",price_limit="No Limit"),IF(L346="Yes",1,2),IF(SUMIFS(WhatIf!$G:$G,WhatIf!$A:$A,L$1,WhatIf!$B:$B,L346)&lt;=price_limit,IF(L346="Yes",1,2),"")),""))</f>
        <v/>
      </c>
      <c r="BB346" s="67" t="str">
        <f ca="1">IF(OR(M346="",VLOOKUP(M$1,Services!$A$1:$B$22,2,0)="Exclude"),"",IF($D346=1,IF(OR(price_limit="",price_limit="No Limit"),IF(M346="Yes",1,2),IF(SUMIFS(WhatIf!$G:$G,WhatIf!$A:$A,M$1,WhatIf!$B:$B,M346)&lt;=price_limit,IF(M346="Yes",1,2),"")),""))</f>
        <v/>
      </c>
      <c r="BC346" s="67" t="str">
        <f ca="1">IF(OR(N346="",VLOOKUP(N$1,Services!$A$1:$B$22,2,0)="Exclude"),"",IF($D346=1,IF(OR(price_limit="",price_limit="No Limit"),IF(N346="Yes",1,2),IF(SUMIFS(WhatIf!$G:$G,WhatIf!$A:$A,N$1,WhatIf!$B:$B,N346)&lt;=price_limit,IF(N346="Yes",1,2),"")),""))</f>
        <v/>
      </c>
      <c r="BD346" s="67" t="str">
        <f ca="1">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26"/>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929</v>
      </c>
      <c r="B347" s="4" t="s">
        <v>227</v>
      </c>
      <c r="C347" s="4" t="s">
        <v>198</v>
      </c>
      <c r="D347" s="3" t="str">
        <f t="shared" ca="1" si="27"/>
        <v/>
      </c>
      <c r="J347" s="5" t="s">
        <v>1</v>
      </c>
      <c r="L347" s="5" t="s">
        <v>1</v>
      </c>
      <c r="M347" s="5" t="s">
        <v>1</v>
      </c>
      <c r="N347" s="5" t="s">
        <v>1</v>
      </c>
      <c r="O347" s="5" t="s">
        <v>1</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5"/>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 ca="1">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 ca="1">IF(OR(L347="",VLOOKUP(L$1,Services!$A$1:$B$22,2,0)="Exclude"),"",IF($D347=1,IF(OR(price_limit="",price_limit="No Limit"),IF(L347="Yes",1,2),IF(SUMIFS(WhatIf!$G:$G,WhatIf!$A:$A,L$1,WhatIf!$B:$B,L347)&lt;=price_limit,IF(L347="Yes",1,2),"")),""))</f>
        <v/>
      </c>
      <c r="BB347" s="67" t="str">
        <f ca="1">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 ca="1">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26"/>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ht="24.9" x14ac:dyDescent="0.3">
      <c r="A348" s="19" t="s">
        <v>137</v>
      </c>
      <c r="B348" s="4" t="s">
        <v>227</v>
      </c>
      <c r="C348" s="4" t="s">
        <v>198</v>
      </c>
      <c r="D348" s="3" t="str">
        <f t="shared" ca="1" si="27"/>
        <v/>
      </c>
      <c r="F348" s="5" t="s">
        <v>481</v>
      </c>
      <c r="G348" s="5" t="s">
        <v>481</v>
      </c>
      <c r="H348" s="5" t="s">
        <v>919</v>
      </c>
      <c r="M348" s="5" t="s">
        <v>1</v>
      </c>
      <c r="N348" s="5" t="s">
        <v>1</v>
      </c>
      <c r="O348" s="5" t="s">
        <v>1</v>
      </c>
      <c r="S348" s="5" t="s">
        <v>883</v>
      </c>
      <c r="U348" s="5" t="s">
        <v>1</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5"/>
        <v/>
      </c>
      <c r="AT348" s="67" t="str">
        <f>IF(OR(E348="",VLOOKUP(E$1,Services!$A$1:$B$22,2,0)="Exclude"),"",IF($D348=1,IF(OR(price_limit="",price_limit="No Limit"),IF(E348="Yes",1,2),IF(SUMIFS(WhatIf!$G:$G,WhatIf!$A:$A,E$1,WhatIf!$B:$B,E348)&lt;=price_limit,IF(E348="Yes",1,2),"")),""))</f>
        <v/>
      </c>
      <c r="AU348" s="67" t="str">
        <f ca="1">IF(OR(F348="",VLOOKUP(F$1,Services!$A$1:$B$22,2,0)="Exclude"),"",IF($D348=1,IF(OR(price_limit="",price_limit="No Limit"),IF(F348="Yes",1,2),IF(SUMIFS(WhatIf!$G:$G,WhatIf!$A:$A,F$1,WhatIf!$B:$B,F348)&lt;=price_limit,IF(F348="Yes",1,2),"")),""))</f>
        <v/>
      </c>
      <c r="AV348" s="67" t="str">
        <f ca="1">IF(OR(G348="",VLOOKUP(G$1,Services!$A$1:$B$22,2,0)="Exclude"),"",IF($D348=1,IF(OR(price_limit="",price_limit="No Limit"),IF(G348="Yes",1,2),IF(SUMIFS(WhatIf!$G:$G,WhatIf!$A:$A,G$1,WhatIf!$B:$B,G348)&lt;=price_limit,IF(G348="Yes",1,2),"")),""))</f>
        <v/>
      </c>
      <c r="AW348" s="67" t="str">
        <f ca="1">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 ca="1">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 ca="1">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 ca="1">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 ca="1">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26"/>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138</v>
      </c>
      <c r="B349" s="4" t="s">
        <v>227</v>
      </c>
      <c r="C349" s="4" t="s">
        <v>198</v>
      </c>
      <c r="D349" s="3" t="str">
        <f t="shared" ca="1" si="27"/>
        <v/>
      </c>
      <c r="F349" s="5" t="s">
        <v>1</v>
      </c>
      <c r="G349" s="5" t="s">
        <v>1</v>
      </c>
      <c r="H349" s="5" t="s">
        <v>1</v>
      </c>
      <c r="S349" s="6" t="s">
        <v>772</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5"/>
        <v/>
      </c>
      <c r="AT349" s="67" t="str">
        <f>IF(OR(E349="",VLOOKUP(E$1,Services!$A$1:$B$22,2,0)="Exclude"),"",IF($D349=1,IF(OR(price_limit="",price_limit="No Limit"),IF(E349="Yes",1,2),IF(SUMIFS(WhatIf!$G:$G,WhatIf!$A:$A,E$1,WhatIf!$B:$B,E349)&lt;=price_limit,IF(E349="Yes",1,2),"")),""))</f>
        <v/>
      </c>
      <c r="AU349" s="67" t="str">
        <f ca="1">IF(OR(F349="",VLOOKUP(F$1,Services!$A$1:$B$22,2,0)="Exclude"),"",IF($D349=1,IF(OR(price_limit="",price_limit="No Limit"),IF(F349="Yes",1,2),IF(SUMIFS(WhatIf!$G:$G,WhatIf!$A:$A,F$1,WhatIf!$B:$B,F349)&lt;=price_limit,IF(F349="Yes",1,2),"")),""))</f>
        <v/>
      </c>
      <c r="AV349" s="67" t="str">
        <f ca="1">IF(OR(G349="",VLOOKUP(G$1,Services!$A$1:$B$22,2,0)="Exclude"),"",IF($D349=1,IF(OR(price_limit="",price_limit="No Limit"),IF(G349="Yes",1,2),IF(SUMIFS(WhatIf!$G:$G,WhatIf!$A:$A,G$1,WhatIf!$B:$B,G349)&lt;=price_limit,IF(G349="Yes",1,2),"")),""))</f>
        <v/>
      </c>
      <c r="AW349" s="67" t="str">
        <f ca="1">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 ca="1">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26"/>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335</v>
      </c>
      <c r="B350" s="4" t="s">
        <v>227</v>
      </c>
      <c r="C350" s="4" t="s">
        <v>198</v>
      </c>
      <c r="D350" s="3" t="str">
        <f t="shared" ca="1" si="27"/>
        <v/>
      </c>
      <c r="S350" s="6" t="s">
        <v>772</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5"/>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 ca="1">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26"/>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336</v>
      </c>
      <c r="B351" s="4" t="s">
        <v>227</v>
      </c>
      <c r="C351" s="4" t="s">
        <v>198</v>
      </c>
      <c r="D351" s="3" t="str">
        <f t="shared" ca="1" si="27"/>
        <v/>
      </c>
      <c r="S351" s="6" t="s">
        <v>772</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5"/>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 ca="1">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26"/>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337</v>
      </c>
      <c r="B352" s="4" t="s">
        <v>227</v>
      </c>
      <c r="C352" s="4" t="s">
        <v>198</v>
      </c>
      <c r="D352" s="3" t="str">
        <f t="shared" ca="1" si="27"/>
        <v/>
      </c>
      <c r="S352" s="6" t="s">
        <v>772</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5"/>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 ca="1">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26"/>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152</v>
      </c>
      <c r="B353" s="4" t="s">
        <v>754</v>
      </c>
      <c r="C353" s="4" t="s">
        <v>269</v>
      </c>
      <c r="D353" s="3" t="str">
        <f t="shared" ca="1" si="27"/>
        <v/>
      </c>
      <c r="Q353" s="6" t="s">
        <v>1</v>
      </c>
      <c r="R353" s="6"/>
      <c r="S353" s="6"/>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5"/>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 ca="1">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26"/>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67</v>
      </c>
      <c r="B354" s="4" t="s">
        <v>227</v>
      </c>
      <c r="C354" s="4" t="s">
        <v>426</v>
      </c>
      <c r="D354" s="3" t="str">
        <f t="shared" ca="1" si="27"/>
        <v/>
      </c>
      <c r="E354" s="5" t="s">
        <v>67</v>
      </c>
      <c r="F354" s="5" t="s">
        <v>67</v>
      </c>
      <c r="G354" s="5" t="s">
        <v>67</v>
      </c>
      <c r="H354" s="5" t="s">
        <v>67</v>
      </c>
      <c r="I354" s="12" t="s">
        <v>67</v>
      </c>
      <c r="J354" s="12" t="s">
        <v>67</v>
      </c>
      <c r="K354" s="12" t="s">
        <v>67</v>
      </c>
      <c r="L354" s="12" t="s">
        <v>67</v>
      </c>
      <c r="M354" s="12" t="s">
        <v>67</v>
      </c>
      <c r="N354" s="12" t="s">
        <v>67</v>
      </c>
      <c r="O354" s="12" t="s">
        <v>67</v>
      </c>
      <c r="P354" s="12" t="s">
        <v>67</v>
      </c>
      <c r="Q354" s="6" t="s">
        <v>67</v>
      </c>
      <c r="R354" s="6" t="s">
        <v>67</v>
      </c>
      <c r="S354" s="6"/>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5"/>
        <v/>
      </c>
      <c r="AT354" s="67" t="str">
        <f ca="1">IF(OR(E354="",VLOOKUP(E$1,Services!$A$1:$B$22,2,0)="Exclude"),"",IF($D354=1,IF(OR(price_limit="",price_limit="No Limit"),IF(E354="Yes",1,2),IF(SUMIFS(WhatIf!$G:$G,WhatIf!$A:$A,E$1,WhatIf!$B:$B,E354)&lt;=price_limit,IF(E354="Yes",1,2),"")),""))</f>
        <v/>
      </c>
      <c r="AU354" s="67" t="str">
        <f ca="1">IF(OR(F354="",VLOOKUP(F$1,Services!$A$1:$B$22,2,0)="Exclude"),"",IF($D354=1,IF(OR(price_limit="",price_limit="No Limit"),IF(F354="Yes",1,2),IF(SUMIFS(WhatIf!$G:$G,WhatIf!$A:$A,F$1,WhatIf!$B:$B,F354)&lt;=price_limit,IF(F354="Yes",1,2),"")),""))</f>
        <v/>
      </c>
      <c r="AV354" s="67" t="str">
        <f ca="1">IF(OR(G354="",VLOOKUP(G$1,Services!$A$1:$B$22,2,0)="Exclude"),"",IF($D354=1,IF(OR(price_limit="",price_limit="No Limit"),IF(G354="Yes",1,2),IF(SUMIFS(WhatIf!$G:$G,WhatIf!$A:$A,G$1,WhatIf!$B:$B,G354)&lt;=price_limit,IF(G354="Yes",1,2),"")),""))</f>
        <v/>
      </c>
      <c r="AW354" s="67" t="str">
        <f ca="1">IF(OR(H354="",VLOOKUP(H$1,Services!$A$1:$B$22,2,0)="Exclude"),"",IF($D354=1,IF(OR(price_limit="",price_limit="No Limit"),IF(H354="Yes",1,2),IF(SUMIFS(WhatIf!$G:$G,WhatIf!$A:$A,H$1,WhatIf!$B:$B,H354)&lt;=price_limit,IF(H354="Yes",1,2),"")),""))</f>
        <v/>
      </c>
      <c r="AX354" s="67" t="str">
        <f ca="1">IF(OR(I354="",VLOOKUP(I$1,Services!$A$1:$B$22,2,0)="Exclude"),"",IF($D354=1,IF(OR(price_limit="",price_limit="No Limit"),IF(I354="Yes",1,2),IF(SUMIFS(WhatIf!$G:$G,WhatIf!$A:$A,I$1,WhatIf!$B:$B,I354)&lt;=price_limit,IF(I354="Yes",1,2),"")),""))</f>
        <v/>
      </c>
      <c r="AY354" s="67" t="str">
        <f ca="1">IF(OR(J354="",VLOOKUP(J$1,Services!$A$1:$B$22,2,0)="Exclude"),"",IF($D354=1,IF(OR(price_limit="",price_limit="No Limit"),IF(J354="Yes",1,2),IF(SUMIFS(WhatIf!$G:$G,WhatIf!$A:$A,J$1,WhatIf!$B:$B,J354)&lt;=price_limit,IF(J354="Yes",1,2),"")),""))</f>
        <v/>
      </c>
      <c r="AZ354" s="67" t="str">
        <f ca="1">IF(OR(K354="",VLOOKUP(K$1,Services!$A$1:$B$22,2,0)="Exclude"),"",IF($D354=1,IF(OR(price_limit="",price_limit="No Limit"),IF(K354="Yes",1,2),IF(SUMIFS(WhatIf!$G:$G,WhatIf!$A:$A,K$1,WhatIf!$B:$B,K354)&lt;=price_limit,IF(K354="Yes",1,2),"")),""))</f>
        <v/>
      </c>
      <c r="BA354" s="67" t="str">
        <f ca="1">IF(OR(L354="",VLOOKUP(L$1,Services!$A$1:$B$22,2,0)="Exclude"),"",IF($D354=1,IF(OR(price_limit="",price_limit="No Limit"),IF(L354="Yes",1,2),IF(SUMIFS(WhatIf!$G:$G,WhatIf!$A:$A,L$1,WhatIf!$B:$B,L354)&lt;=price_limit,IF(L354="Yes",1,2),"")),""))</f>
        <v/>
      </c>
      <c r="BB354" s="67" t="str">
        <f ca="1">IF(OR(M354="",VLOOKUP(M$1,Services!$A$1:$B$22,2,0)="Exclude"),"",IF($D354=1,IF(OR(price_limit="",price_limit="No Limit"),IF(M354="Yes",1,2),IF(SUMIFS(WhatIf!$G:$G,WhatIf!$A:$A,M$1,WhatIf!$B:$B,M354)&lt;=price_limit,IF(M354="Yes",1,2),"")),""))</f>
        <v/>
      </c>
      <c r="BC354" s="67" t="str">
        <f ca="1">IF(OR(N354="",VLOOKUP(N$1,Services!$A$1:$B$22,2,0)="Exclude"),"",IF($D354=1,IF(OR(price_limit="",price_limit="No Limit"),IF(N354="Yes",1,2),IF(SUMIFS(WhatIf!$G:$G,WhatIf!$A:$A,N$1,WhatIf!$B:$B,N354)&lt;=price_limit,IF(N354="Yes",1,2),"")),""))</f>
        <v/>
      </c>
      <c r="BD354" s="67" t="str">
        <f ca="1">IF(OR(O354="",VLOOKUP(O$1,Services!$A$1:$B$22,2,0)="Exclude"),"",IF($D354=1,IF(OR(price_limit="",price_limit="No Limit"),IF(O354="Yes",1,2),IF(SUMIFS(WhatIf!$G:$G,WhatIf!$A:$A,O$1,WhatIf!$B:$B,O354)&lt;=price_limit,IF(O354="Yes",1,2),"")),""))</f>
        <v/>
      </c>
      <c r="BE354" s="67" t="str">
        <f ca="1">IF(OR(P354="",VLOOKUP(P$1,Services!$A$1:$B$22,2,0)="Exclude"),"",IF($D354=1,IF(OR(price_limit="",price_limit="No Limit"),IF(P354="Yes",1,2),IF(SUMIFS(WhatIf!$G:$G,WhatIf!$A:$A,P$1,WhatIf!$B:$B,P354)&lt;=price_limit,IF(P354="Yes",1,2),"")),""))</f>
        <v/>
      </c>
      <c r="BF354" s="67" t="str">
        <f ca="1">IF(OR(Q354="",VLOOKUP(Q$1,Services!$A$1:$B$22,2,0)="Exclude"),"",IF($D354=1,IF(OR(price_limit="",price_limit="No Limit"),IF(Q354="Yes",1,2),IF(SUMIFS(WhatIf!$G:$G,WhatIf!$A:$A,Q$1,WhatIf!$B:$B,Q354)&lt;=price_limit,IF(Q354="Yes",1,2),"")),""))</f>
        <v/>
      </c>
      <c r="BG354" s="67" t="str">
        <f ca="1">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26"/>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199</v>
      </c>
      <c r="B355" s="4" t="s">
        <v>227</v>
      </c>
      <c r="C355" s="4" t="s">
        <v>426</v>
      </c>
      <c r="D355" s="3" t="str">
        <f t="shared" ca="1" si="27"/>
        <v/>
      </c>
      <c r="F355" s="5" t="s">
        <v>67</v>
      </c>
      <c r="G355" s="5" t="s">
        <v>67</v>
      </c>
      <c r="H355" s="5" t="s">
        <v>67</v>
      </c>
      <c r="I355" s="12"/>
      <c r="J355" s="12"/>
      <c r="K355" s="12"/>
      <c r="L355" s="12"/>
      <c r="M355" s="12"/>
      <c r="N355" s="12"/>
      <c r="O355" s="12"/>
      <c r="P355" s="12"/>
      <c r="Q355" s="6"/>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5"/>
        <v/>
      </c>
      <c r="AT355" s="67" t="str">
        <f>IF(OR(E355="",VLOOKUP(E$1,Services!$A$1:$B$22,2,0)="Exclude"),"",IF($D355=1,IF(OR(price_limit="",price_limit="No Limit"),IF(E355="Yes",1,2),IF(SUMIFS(WhatIf!$G:$G,WhatIf!$A:$A,E$1,WhatIf!$B:$B,E355)&lt;=price_limit,IF(E355="Yes",1,2),"")),""))</f>
        <v/>
      </c>
      <c r="AU355" s="67" t="str">
        <f ca="1">IF(OR(F355="",VLOOKUP(F$1,Services!$A$1:$B$22,2,0)="Exclude"),"",IF($D355=1,IF(OR(price_limit="",price_limit="No Limit"),IF(F355="Yes",1,2),IF(SUMIFS(WhatIf!$G:$G,WhatIf!$A:$A,F$1,WhatIf!$B:$B,F355)&lt;=price_limit,IF(F355="Yes",1,2),"")),""))</f>
        <v/>
      </c>
      <c r="AV355" s="67" t="str">
        <f ca="1">IF(OR(G355="",VLOOKUP(G$1,Services!$A$1:$B$22,2,0)="Exclude"),"",IF($D355=1,IF(OR(price_limit="",price_limit="No Limit"),IF(G355="Yes",1,2),IF(SUMIFS(WhatIf!$G:$G,WhatIf!$A:$A,G$1,WhatIf!$B:$B,G355)&lt;=price_limit,IF(G355="Yes",1,2),"")),""))</f>
        <v/>
      </c>
      <c r="AW355" s="67" t="str">
        <f ca="1">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26"/>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200</v>
      </c>
      <c r="B356" s="4" t="s">
        <v>227</v>
      </c>
      <c r="C356" s="4" t="s">
        <v>426</v>
      </c>
      <c r="D356" s="3" t="str">
        <f t="shared" ca="1" si="27"/>
        <v/>
      </c>
      <c r="F356" s="5" t="s">
        <v>67</v>
      </c>
      <c r="G356" s="5" t="s">
        <v>67</v>
      </c>
      <c r="H356" s="5" t="s">
        <v>67</v>
      </c>
      <c r="I356" s="12"/>
      <c r="J356" s="12"/>
      <c r="K356" s="12"/>
      <c r="L356" s="12"/>
      <c r="M356" s="12"/>
      <c r="N356" s="12"/>
      <c r="O356" s="12"/>
      <c r="P356" s="12"/>
      <c r="Q356" s="6"/>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5"/>
        <v/>
      </c>
      <c r="AT356" s="67" t="str">
        <f>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26"/>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201</v>
      </c>
      <c r="B357" s="4" t="s">
        <v>227</v>
      </c>
      <c r="C357" s="4" t="s">
        <v>426</v>
      </c>
      <c r="D357" s="3" t="str">
        <f t="shared" ca="1" si="27"/>
        <v/>
      </c>
      <c r="E357" s="5" t="s">
        <v>67</v>
      </c>
      <c r="F357" s="5" t="s">
        <v>67</v>
      </c>
      <c r="G357" s="5" t="s">
        <v>67</v>
      </c>
      <c r="H357" s="5" t="s">
        <v>67</v>
      </c>
      <c r="I357" s="12"/>
      <c r="J357" s="12"/>
      <c r="K357" s="12"/>
      <c r="L357" s="12"/>
      <c r="M357" s="12"/>
      <c r="N357" s="12"/>
      <c r="O357" s="12"/>
      <c r="P357" s="12"/>
      <c r="Q357" s="6"/>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5"/>
        <v/>
      </c>
      <c r="AT357" s="67" t="str">
        <f ca="1">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26"/>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ht="24.9" customHeight="1" x14ac:dyDescent="0.3">
      <c r="A358" s="19" t="s">
        <v>559</v>
      </c>
      <c r="C358" s="4" t="s">
        <v>426</v>
      </c>
      <c r="D358" s="3" t="str">
        <f t="shared" ca="1" si="27"/>
        <v/>
      </c>
      <c r="I358" s="12"/>
      <c r="J358" s="12"/>
      <c r="K358" s="12"/>
      <c r="L358" s="12"/>
      <c r="M358" s="12"/>
      <c r="N358" s="5" t="s">
        <v>1</v>
      </c>
      <c r="O358" s="5" t="s">
        <v>1</v>
      </c>
      <c r="P358" s="12"/>
      <c r="Q358" s="6"/>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5"/>
        <v/>
      </c>
      <c r="AT358" s="67" t="str">
        <f>IF(OR(E358="",VLOOKUP(E$1,Services!$A$1:$B$22,2,0)="Exclude"),"",IF($D358=1,IF(OR(price_limit="",price_limit="No Limit"),IF(E358="Yes",1,2),IF(SUMIFS(WhatIf!$G:$G,WhatIf!$A:$A,E$1,WhatIf!$B:$B,E358)&lt;=price_limit,IF(E358="Yes",1,2),"")),""))</f>
        <v/>
      </c>
      <c r="AU358" s="67" t="str">
        <f>IF(OR(F358="",VLOOKUP(F$1,Services!$A$1:$B$22,2,0)="Exclude"),"",IF($D358=1,IF(OR(price_limit="",price_limit="No Limit"),IF(F358="Yes",1,2),IF(SUMIFS(WhatIf!$G:$G,WhatIf!$A:$A,F$1,WhatIf!$B:$B,F358)&lt;=price_limit,IF(F358="Yes",1,2),"")),""))</f>
        <v/>
      </c>
      <c r="AV358" s="67" t="str">
        <f>IF(OR(G358="",VLOOKUP(G$1,Services!$A$1:$B$22,2,0)="Exclude"),"",IF($D358=1,IF(OR(price_limit="",price_limit="No Limit"),IF(G358="Yes",1,2),IF(SUMIFS(WhatIf!$G:$G,WhatIf!$A:$A,G$1,WhatIf!$B:$B,G358)&lt;=price_limit,IF(G358="Yes",1,2),"")),""))</f>
        <v/>
      </c>
      <c r="AW358" s="67" t="str">
        <f>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 ca="1">IF(OR(N358="",VLOOKUP(N$1,Services!$A$1:$B$22,2,0)="Exclude"),"",IF($D358=1,IF(OR(price_limit="",price_limit="No Limit"),IF(N358="Yes",1,2),IF(SUMIFS(WhatIf!$G:$G,WhatIf!$A:$A,N$1,WhatIf!$B:$B,N358)&lt;=price_limit,IF(N358="Yes",1,2),"")),""))</f>
        <v/>
      </c>
      <c r="BD358" s="67" t="str">
        <f ca="1">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26"/>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560</v>
      </c>
      <c r="C359" s="4" t="s">
        <v>426</v>
      </c>
      <c r="D359" s="3" t="str">
        <f t="shared" ca="1" si="27"/>
        <v/>
      </c>
      <c r="I359" s="12"/>
      <c r="J359" s="12"/>
      <c r="K359" s="12"/>
      <c r="L359" s="12"/>
      <c r="M359" s="12"/>
      <c r="N359" s="5" t="s">
        <v>1</v>
      </c>
      <c r="O359" s="5" t="s">
        <v>1</v>
      </c>
      <c r="P359" s="12"/>
      <c r="Q359" s="6"/>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5"/>
        <v/>
      </c>
      <c r="AT359" s="67" t="str">
        <f>IF(OR(E359="",VLOOKUP(E$1,Services!$A$1:$B$22,2,0)="Exclude"),"",IF($D359=1,IF(OR(price_limit="",price_limit="No Limit"),IF(E359="Yes",1,2),IF(SUMIFS(WhatIf!$G:$G,WhatIf!$A:$A,E$1,WhatIf!$B:$B,E359)&lt;=price_limit,IF(E359="Yes",1,2),"")),""))</f>
        <v/>
      </c>
      <c r="AU359" s="67" t="str">
        <f>IF(OR(F359="",VLOOKUP(F$1,Services!$A$1:$B$22,2,0)="Exclude"),"",IF($D359=1,IF(OR(price_limit="",price_limit="No Limit"),IF(F359="Yes",1,2),IF(SUMIFS(WhatIf!$G:$G,WhatIf!$A:$A,F$1,WhatIf!$B:$B,F359)&lt;=price_limit,IF(F359="Yes",1,2),"")),""))</f>
        <v/>
      </c>
      <c r="AV359" s="67" t="str">
        <f>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 ca="1">IF(OR(N359="",VLOOKUP(N$1,Services!$A$1:$B$22,2,0)="Exclude"),"",IF($D359=1,IF(OR(price_limit="",price_limit="No Limit"),IF(N359="Yes",1,2),IF(SUMIFS(WhatIf!$G:$G,WhatIf!$A:$A,N$1,WhatIf!$B:$B,N359)&lt;=price_limit,IF(N359="Yes",1,2),"")),""))</f>
        <v/>
      </c>
      <c r="BD359" s="67" t="str">
        <f ca="1">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26"/>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x14ac:dyDescent="0.3">
      <c r="A360" s="19" t="s">
        <v>561</v>
      </c>
      <c r="C360" s="4" t="s">
        <v>426</v>
      </c>
      <c r="D360" s="3" t="str">
        <f t="shared" ca="1" si="27"/>
        <v/>
      </c>
      <c r="I360" s="12"/>
      <c r="J360" s="12"/>
      <c r="K360" s="12"/>
      <c r="L360" s="12"/>
      <c r="M360" s="12"/>
      <c r="N360" s="5" t="s">
        <v>1</v>
      </c>
      <c r="O360" s="5" t="s">
        <v>1</v>
      </c>
      <c r="P360" s="12"/>
      <c r="Q360" s="6"/>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5"/>
        <v/>
      </c>
      <c r="AT360" s="67" t="str">
        <f>IF(OR(E360="",VLOOKUP(E$1,Services!$A$1:$B$22,2,0)="Exclude"),"",IF($D360=1,IF(OR(price_limit="",price_limit="No Limit"),IF(E360="Yes",1,2),IF(SUMIFS(WhatIf!$G:$G,WhatIf!$A:$A,E$1,WhatIf!$B:$B,E360)&lt;=price_limit,IF(E360="Yes",1,2),"")),""))</f>
        <v/>
      </c>
      <c r="AU360" s="67" t="str">
        <f>IF(OR(F360="",VLOOKUP(F$1,Services!$A$1:$B$22,2,0)="Exclude"),"",IF($D360=1,IF(OR(price_limit="",price_limit="No Limit"),IF(F360="Yes",1,2),IF(SUMIFS(WhatIf!$G:$G,WhatIf!$A:$A,F$1,WhatIf!$B:$B,F360)&lt;=price_limit,IF(F360="Yes",1,2),"")),""))</f>
        <v/>
      </c>
      <c r="AV360" s="67" t="str">
        <f>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 ca="1">IF(OR(N360="",VLOOKUP(N$1,Services!$A$1:$B$22,2,0)="Exclude"),"",IF($D360=1,IF(OR(price_limit="",price_limit="No Limit"),IF(N360="Yes",1,2),IF(SUMIFS(WhatIf!$G:$G,WhatIf!$A:$A,N$1,WhatIf!$B:$B,N360)&lt;=price_limit,IF(N360="Yes",1,2),"")),""))</f>
        <v/>
      </c>
      <c r="BD360" s="67" t="str">
        <f ca="1">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26"/>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x14ac:dyDescent="0.3">
      <c r="A361" s="19" t="s">
        <v>562</v>
      </c>
      <c r="C361" s="4" t="s">
        <v>426</v>
      </c>
      <c r="D361" s="3" t="str">
        <f t="shared" ca="1" si="27"/>
        <v/>
      </c>
      <c r="I361" s="12"/>
      <c r="J361" s="12"/>
      <c r="K361" s="12"/>
      <c r="L361" s="12"/>
      <c r="M361" s="12"/>
      <c r="N361" s="5" t="s">
        <v>1</v>
      </c>
      <c r="O361" s="5" t="s">
        <v>1</v>
      </c>
      <c r="P361" s="12"/>
      <c r="Q361" s="6"/>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5"/>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 ca="1">IF(OR(N361="",VLOOKUP(N$1,Services!$A$1:$B$22,2,0)="Exclude"),"",IF($D361=1,IF(OR(price_limit="",price_limit="No Limit"),IF(N361="Yes",1,2),IF(SUMIFS(WhatIf!$G:$G,WhatIf!$A:$A,N$1,WhatIf!$B:$B,N361)&lt;=price_limit,IF(N361="Yes",1,2),"")),""))</f>
        <v/>
      </c>
      <c r="BD361" s="67" t="str">
        <f ca="1">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26"/>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563</v>
      </c>
      <c r="C362" s="4" t="s">
        <v>426</v>
      </c>
      <c r="D362" s="3" t="str">
        <f t="shared" ca="1" si="27"/>
        <v/>
      </c>
      <c r="I362" s="12"/>
      <c r="J362" s="12"/>
      <c r="K362" s="12"/>
      <c r="L362" s="12"/>
      <c r="M362" s="12"/>
      <c r="N362" s="5" t="s">
        <v>1</v>
      </c>
      <c r="O362" s="5" t="s">
        <v>1</v>
      </c>
      <c r="P362" s="12"/>
      <c r="Q362" s="6"/>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5"/>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 ca="1">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26"/>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customHeight="1" x14ac:dyDescent="0.3">
      <c r="A363" s="19" t="s">
        <v>564</v>
      </c>
      <c r="C363" s="4" t="s">
        <v>426</v>
      </c>
      <c r="D363" s="3" t="str">
        <f t="shared" ca="1" si="27"/>
        <v/>
      </c>
      <c r="I363" s="12"/>
      <c r="J363" s="12"/>
      <c r="K363" s="12"/>
      <c r="L363" s="12"/>
      <c r="M363" s="12"/>
      <c r="N363" s="5" t="s">
        <v>1</v>
      </c>
      <c r="O363" s="5" t="s">
        <v>1</v>
      </c>
      <c r="P363" s="12"/>
      <c r="Q363" s="6"/>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5"/>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 ca="1">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26"/>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565</v>
      </c>
      <c r="C364" s="4" t="s">
        <v>426</v>
      </c>
      <c r="D364" s="3" t="str">
        <f t="shared" ca="1" si="27"/>
        <v/>
      </c>
      <c r="I364" s="12"/>
      <c r="J364" s="12"/>
      <c r="K364" s="12"/>
      <c r="L364" s="12"/>
      <c r="M364" s="12"/>
      <c r="N364" s="5" t="s">
        <v>1</v>
      </c>
      <c r="O364" s="5" t="s">
        <v>1</v>
      </c>
      <c r="P364" s="12"/>
      <c r="Q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5"/>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26"/>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566</v>
      </c>
      <c r="C365" s="4" t="s">
        <v>426</v>
      </c>
      <c r="D365" s="3" t="str">
        <f t="shared" ca="1" si="27"/>
        <v/>
      </c>
      <c r="I365" s="12"/>
      <c r="J365" s="12"/>
      <c r="K365" s="12"/>
      <c r="L365" s="12"/>
      <c r="M365" s="12"/>
      <c r="N365" s="5" t="s">
        <v>1</v>
      </c>
      <c r="O365" s="5" t="s">
        <v>1</v>
      </c>
      <c r="P365" s="12"/>
      <c r="Q365" s="6"/>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5"/>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IF(OR(L365="",VLOOKUP(L$1,Services!$A$1:$B$22,2,0)="Exclude"),"",IF($D365=1,IF(OR(price_limit="",price_limit="No Limit"),IF(L365="Yes",1,2),IF(SUMIFS(WhatIf!$G:$G,WhatIf!$A:$A,L$1,WhatIf!$B:$B,L365)&lt;=price_limit,IF(L365="Yes",1,2),"")),""))</f>
        <v/>
      </c>
      <c r="BB365" s="67" t="str">
        <f>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 ca="1">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26"/>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202</v>
      </c>
      <c r="B366" s="4" t="s">
        <v>227</v>
      </c>
      <c r="C366" s="4" t="s">
        <v>426</v>
      </c>
      <c r="D366" s="3" t="str">
        <f t="shared" ca="1" si="27"/>
        <v/>
      </c>
      <c r="E366" s="5" t="s">
        <v>67</v>
      </c>
      <c r="F366" s="5" t="s">
        <v>67</v>
      </c>
      <c r="G366" s="5" t="s">
        <v>67</v>
      </c>
      <c r="H366" s="5" t="s">
        <v>67</v>
      </c>
      <c r="I366" s="12"/>
      <c r="J366" s="12"/>
      <c r="K366" s="12"/>
      <c r="L366" s="12"/>
      <c r="M366" s="12"/>
      <c r="N366" s="12"/>
      <c r="O366" s="12" t="s">
        <v>1</v>
      </c>
      <c r="P366" s="12"/>
      <c r="Q366" s="6"/>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5"/>
        <v/>
      </c>
      <c r="AT366" s="67" t="str">
        <f ca="1">IF(OR(E366="",VLOOKUP(E$1,Services!$A$1:$B$22,2,0)="Exclude"),"",IF($D366=1,IF(OR(price_limit="",price_limit="No Limit"),IF(E366="Yes",1,2),IF(SUMIFS(WhatIf!$G:$G,WhatIf!$A:$A,E$1,WhatIf!$B:$B,E366)&lt;=price_limit,IF(E366="Yes",1,2),"")),""))</f>
        <v/>
      </c>
      <c r="AU366" s="67" t="str">
        <f ca="1">IF(OR(F366="",VLOOKUP(F$1,Services!$A$1:$B$22,2,0)="Exclude"),"",IF($D366=1,IF(OR(price_limit="",price_limit="No Limit"),IF(F366="Yes",1,2),IF(SUMIFS(WhatIf!$G:$G,WhatIf!$A:$A,F$1,WhatIf!$B:$B,F366)&lt;=price_limit,IF(F366="Yes",1,2),"")),""))</f>
        <v/>
      </c>
      <c r="AV366" s="67" t="str">
        <f ca="1">IF(OR(G366="",VLOOKUP(G$1,Services!$A$1:$B$22,2,0)="Exclude"),"",IF($D366=1,IF(OR(price_limit="",price_limit="No Limit"),IF(G366="Yes",1,2),IF(SUMIFS(WhatIf!$G:$G,WhatIf!$A:$A,G$1,WhatIf!$B:$B,G366)&lt;=price_limit,IF(G366="Yes",1,2),"")),""))</f>
        <v/>
      </c>
      <c r="AW366" s="67" t="str">
        <f ca="1">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26"/>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ht="37.299999999999997" customHeight="1" x14ac:dyDescent="0.3">
      <c r="A367" s="19" t="s">
        <v>203</v>
      </c>
      <c r="B367" s="4" t="s">
        <v>227</v>
      </c>
      <c r="C367" s="4" t="s">
        <v>426</v>
      </c>
      <c r="D367" s="3" t="str">
        <f t="shared" ca="1" si="27"/>
        <v/>
      </c>
      <c r="F367" s="5" t="s">
        <v>67</v>
      </c>
      <c r="G367" s="5" t="s">
        <v>67</v>
      </c>
      <c r="H367" s="5" t="s">
        <v>67</v>
      </c>
      <c r="I367" s="12"/>
      <c r="J367" s="12"/>
      <c r="K367" s="12"/>
      <c r="L367" s="12"/>
      <c r="M367" s="12"/>
      <c r="N367" s="12"/>
      <c r="O367" s="12"/>
      <c r="P367" s="12"/>
      <c r="Q367" s="6"/>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5"/>
        <v/>
      </c>
      <c r="AT367" s="67" t="str">
        <f>IF(OR(E367="",VLOOKUP(E$1,Services!$A$1:$B$22,2,0)="Exclude"),"",IF($D367=1,IF(OR(price_limit="",price_limit="No Limit"),IF(E367="Yes",1,2),IF(SUMIFS(WhatIf!$G:$G,WhatIf!$A:$A,E$1,WhatIf!$B:$B,E367)&lt;=price_limit,IF(E367="Yes",1,2),"")),""))</f>
        <v/>
      </c>
      <c r="AU367" s="67" t="str">
        <f ca="1">IF(OR(F367="",VLOOKUP(F$1,Services!$A$1:$B$22,2,0)="Exclude"),"",IF($D367=1,IF(OR(price_limit="",price_limit="No Limit"),IF(F367="Yes",1,2),IF(SUMIFS(WhatIf!$G:$G,WhatIf!$A:$A,F$1,WhatIf!$B:$B,F367)&lt;=price_limit,IF(F367="Yes",1,2),"")),""))</f>
        <v/>
      </c>
      <c r="AV367" s="67" t="str">
        <f ca="1">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IF(OR(N367="",VLOOKUP(N$1,Services!$A$1:$B$22,2,0)="Exclude"),"",IF($D367=1,IF(OR(price_limit="",price_limit="No Limit"),IF(N367="Yes",1,2),IF(SUMIFS(WhatIf!$G:$G,WhatIf!$A:$A,N$1,WhatIf!$B:$B,N367)&lt;=price_limit,IF(N367="Yes",1,2),"")),""))</f>
        <v/>
      </c>
      <c r="BD367" s="67" t="str">
        <f>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26"/>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24.9" x14ac:dyDescent="0.3">
      <c r="A368" s="19" t="s">
        <v>494</v>
      </c>
      <c r="C368" s="4" t="s">
        <v>427</v>
      </c>
      <c r="D368" s="3" t="str">
        <f t="shared" ca="1" si="27"/>
        <v/>
      </c>
      <c r="F368" s="5" t="s">
        <v>494</v>
      </c>
      <c r="G368" s="5" t="s">
        <v>494</v>
      </c>
      <c r="H368" s="5" t="s">
        <v>494</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5"/>
        <v/>
      </c>
      <c r="AT368" s="67" t="str">
        <f>IF(OR(E368="",VLOOKUP(E$1,Services!$A$1:$B$22,2,0)="Exclude"),"",IF($D368=1,IF(OR(price_limit="",price_limit="No Limit"),IF(E368="Yes",1,2),IF(SUMIFS(WhatIf!$G:$G,WhatIf!$A:$A,E$1,WhatIf!$B:$B,E368)&lt;=price_limit,IF(E368="Yes",1,2),"")),""))</f>
        <v/>
      </c>
      <c r="AU368" s="67" t="str">
        <f ca="1">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26"/>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620</v>
      </c>
      <c r="C369" s="4" t="s">
        <v>427</v>
      </c>
      <c r="D369" s="3" t="str">
        <f t="shared" ca="1" si="27"/>
        <v/>
      </c>
      <c r="T369" s="5" t="s">
        <v>234</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5"/>
        <v/>
      </c>
      <c r="AT369" s="67" t="str">
        <f>IF(OR(E369="",VLOOKUP(E$1,Services!$A$1:$B$22,2,0)="Exclude"),"",IF($D369=1,IF(OR(price_limit="",price_limit="No Limit"),IF(E369="Yes",1,2),IF(SUMIFS(WhatIf!$G:$G,WhatIf!$A:$A,E$1,WhatIf!$B:$B,E369)&lt;=price_limit,IF(E369="Yes",1,2),"")),""))</f>
        <v/>
      </c>
      <c r="AU369" s="67" t="str">
        <f>IF(OR(F369="",VLOOKUP(F$1,Services!$A$1:$B$22,2,0)="Exclude"),"",IF($D369=1,IF(OR(price_limit="",price_limit="No Limit"),IF(F369="Yes",1,2),IF(SUMIFS(WhatIf!$G:$G,WhatIf!$A:$A,F$1,WhatIf!$B:$B,F369)&lt;=price_limit,IF(F369="Yes",1,2),"")),""))</f>
        <v/>
      </c>
      <c r="AV369" s="67" t="str">
        <f>IF(OR(G369="",VLOOKUP(G$1,Services!$A$1:$B$22,2,0)="Exclude"),"",IF($D369=1,IF(OR(price_limit="",price_limit="No Limit"),IF(G369="Yes",1,2),IF(SUMIFS(WhatIf!$G:$G,WhatIf!$A:$A,G$1,WhatIf!$B:$B,G369)&lt;=price_limit,IF(G369="Yes",1,2),"")),""))</f>
        <v/>
      </c>
      <c r="AW369" s="67" t="str">
        <f>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 ca="1">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26"/>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24.9" customHeight="1" x14ac:dyDescent="0.3">
      <c r="A370" s="19" t="s">
        <v>709</v>
      </c>
      <c r="C370" s="4" t="s">
        <v>427</v>
      </c>
      <c r="D370" s="3" t="str">
        <f t="shared" ca="1" si="27"/>
        <v/>
      </c>
      <c r="F370" s="5" t="s">
        <v>709</v>
      </c>
      <c r="G370" s="5" t="s">
        <v>709</v>
      </c>
      <c r="H370" s="5" t="s">
        <v>709</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5"/>
        <v/>
      </c>
      <c r="AT370" s="67" t="str">
        <f>IF(OR(E370="",VLOOKUP(E$1,Services!$A$1:$B$22,2,0)="Exclude"),"",IF($D370=1,IF(OR(price_limit="",price_limit="No Limit"),IF(E370="Yes",1,2),IF(SUMIFS(WhatIf!$G:$G,WhatIf!$A:$A,E$1,WhatIf!$B:$B,E370)&lt;=price_limit,IF(E370="Yes",1,2),"")),""))</f>
        <v/>
      </c>
      <c r="AU370" s="67" t="str">
        <f ca="1">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26"/>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24.9" x14ac:dyDescent="0.3">
      <c r="A371" s="19" t="s">
        <v>159</v>
      </c>
      <c r="B371" s="4" t="s">
        <v>227</v>
      </c>
      <c r="C371" s="4" t="s">
        <v>425</v>
      </c>
      <c r="D371" s="3" t="str">
        <f t="shared" ca="1" si="27"/>
        <v/>
      </c>
      <c r="Q371" s="6" t="s">
        <v>159</v>
      </c>
      <c r="R371" s="6"/>
      <c r="S371" s="6"/>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5"/>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 ca="1">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26"/>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37.299999999999997" customHeight="1" x14ac:dyDescent="0.3">
      <c r="A372" s="19" t="s">
        <v>68</v>
      </c>
      <c r="B372" s="4" t="s">
        <v>231</v>
      </c>
      <c r="C372" s="4" t="s">
        <v>269</v>
      </c>
      <c r="D372" s="3" t="str">
        <f t="shared" ca="1" si="27"/>
        <v/>
      </c>
      <c r="E372" s="5" t="s">
        <v>1</v>
      </c>
      <c r="F372" s="5" t="s">
        <v>480</v>
      </c>
      <c r="G372" s="5" t="s">
        <v>480</v>
      </c>
      <c r="H372" s="5" t="s">
        <v>480</v>
      </c>
      <c r="L372" s="5" t="s">
        <v>1</v>
      </c>
      <c r="M372" s="5" t="s">
        <v>1</v>
      </c>
      <c r="N372" s="5" t="s">
        <v>1</v>
      </c>
      <c r="O372" s="5" t="s">
        <v>1</v>
      </c>
      <c r="Q372" s="6" t="s">
        <v>1</v>
      </c>
      <c r="R372" s="6"/>
      <c r="S372" s="6"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5"/>
        <v/>
      </c>
      <c r="AT372" s="67" t="str">
        <f ca="1">IF(OR(E372="",VLOOKUP(E$1,Services!$A$1:$B$22,2,0)="Exclude"),"",IF($D372=1,IF(OR(price_limit="",price_limit="No Limit"),IF(E372="Yes",1,2),IF(SUMIFS(WhatIf!$G:$G,WhatIf!$A:$A,E$1,WhatIf!$B:$B,E372)&lt;=price_limit,IF(E372="Yes",1,2),"")),""))</f>
        <v/>
      </c>
      <c r="AU372" s="67" t="str">
        <f ca="1">IF(OR(F372="",VLOOKUP(F$1,Services!$A$1:$B$22,2,0)="Exclude"),"",IF($D372=1,IF(OR(price_limit="",price_limit="No Limit"),IF(F372="Yes",1,2),IF(SUMIFS(WhatIf!$G:$G,WhatIf!$A:$A,F$1,WhatIf!$B:$B,F372)&lt;=price_limit,IF(F372="Yes",1,2),"")),""))</f>
        <v/>
      </c>
      <c r="AV372" s="67" t="str">
        <f ca="1">IF(OR(G372="",VLOOKUP(G$1,Services!$A$1:$B$22,2,0)="Exclude"),"",IF($D372=1,IF(OR(price_limit="",price_limit="No Limit"),IF(G372="Yes",1,2),IF(SUMIFS(WhatIf!$G:$G,WhatIf!$A:$A,G$1,WhatIf!$B:$B,G372)&lt;=price_limit,IF(G372="Yes",1,2),"")),""))</f>
        <v/>
      </c>
      <c r="AW372" s="67" t="str">
        <f ca="1">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 ca="1">IF(OR(L372="",VLOOKUP(L$1,Services!$A$1:$B$22,2,0)="Exclude"),"",IF($D372=1,IF(OR(price_limit="",price_limit="No Limit"),IF(L372="Yes",1,2),IF(SUMIFS(WhatIf!$G:$G,WhatIf!$A:$A,L$1,WhatIf!$B:$B,L372)&lt;=price_limit,IF(L372="Yes",1,2),"")),""))</f>
        <v/>
      </c>
      <c r="BB372" s="67" t="str">
        <f ca="1">IF(OR(M372="",VLOOKUP(M$1,Services!$A$1:$B$22,2,0)="Exclude"),"",IF($D372=1,IF(OR(price_limit="",price_limit="No Limit"),IF(M372="Yes",1,2),IF(SUMIFS(WhatIf!$G:$G,WhatIf!$A:$A,M$1,WhatIf!$B:$B,M372)&lt;=price_limit,IF(M372="Yes",1,2),"")),""))</f>
        <v/>
      </c>
      <c r="BC372" s="67" t="str">
        <f ca="1">IF(OR(N372="",VLOOKUP(N$1,Services!$A$1:$B$22,2,0)="Exclude"),"",IF($D372=1,IF(OR(price_limit="",price_limit="No Limit"),IF(N372="Yes",1,2),IF(SUMIFS(WhatIf!$G:$G,WhatIf!$A:$A,N$1,WhatIf!$B:$B,N372)&lt;=price_limit,IF(N372="Yes",1,2),"")),""))</f>
        <v/>
      </c>
      <c r="BD372" s="67" t="str">
        <f ca="1">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 ca="1">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 ca="1">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26"/>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742</v>
      </c>
      <c r="C373" s="4" t="s">
        <v>430</v>
      </c>
      <c r="D373" s="3" t="str">
        <f t="shared" ca="1" si="27"/>
        <v/>
      </c>
      <c r="F373" s="5" t="s">
        <v>767</v>
      </c>
      <c r="G373" s="5" t="s">
        <v>767</v>
      </c>
      <c r="H373" s="5" t="s">
        <v>767</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5"/>
        <v/>
      </c>
      <c r="AT373" s="67" t="str">
        <f>IF(OR(E373="",VLOOKUP(E$1,Services!$A$1:$B$22,2,0)="Exclude"),"",IF($D373=1,IF(OR(price_limit="",price_limit="No Limit"),IF(E373="Yes",1,2),IF(SUMIFS(WhatIf!$G:$G,WhatIf!$A:$A,E$1,WhatIf!$B:$B,E373)&lt;=price_limit,IF(E373="Yes",1,2),"")),""))</f>
        <v/>
      </c>
      <c r="AU373" s="67" t="str">
        <f ca="1">IF(OR(F373="",VLOOKUP(F$1,Services!$A$1:$B$22,2,0)="Exclude"),"",IF($D373=1,IF(OR(price_limit="",price_limit="No Limit"),IF(F373="Yes",1,2),IF(SUMIFS(WhatIf!$G:$G,WhatIf!$A:$A,F$1,WhatIf!$B:$B,F373)&lt;=price_limit,IF(F373="Yes",1,2),"")),""))</f>
        <v/>
      </c>
      <c r="AV373" s="67" t="str">
        <f ca="1">IF(OR(G373="",VLOOKUP(G$1,Services!$A$1:$B$22,2,0)="Exclude"),"",IF($D373=1,IF(OR(price_limit="",price_limit="No Limit"),IF(G373="Yes",1,2),IF(SUMIFS(WhatIf!$G:$G,WhatIf!$A:$A,G$1,WhatIf!$B:$B,G373)&lt;=price_limit,IF(G373="Yes",1,2),"")),""))</f>
        <v/>
      </c>
      <c r="AW373" s="67" t="str">
        <f ca="1">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26"/>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x14ac:dyDescent="0.3">
      <c r="A374" s="19" t="s">
        <v>338</v>
      </c>
      <c r="B374" s="4" t="s">
        <v>227</v>
      </c>
      <c r="C374" s="4" t="s">
        <v>197</v>
      </c>
      <c r="D374" s="3" t="str">
        <f t="shared" ca="1" si="27"/>
        <v/>
      </c>
      <c r="I374" s="5" t="s">
        <v>271</v>
      </c>
      <c r="J374" s="5" t="s">
        <v>271</v>
      </c>
      <c r="K374" s="5" t="s">
        <v>271</v>
      </c>
      <c r="L374" s="5" t="s">
        <v>271</v>
      </c>
      <c r="M374" s="5" t="s">
        <v>271</v>
      </c>
      <c r="N374" s="5" t="s">
        <v>271</v>
      </c>
      <c r="O374" s="5" t="s">
        <v>271</v>
      </c>
      <c r="P374" s="5" t="s">
        <v>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5"/>
        <v/>
      </c>
      <c r="AT374" s="67" t="str">
        <f>IF(OR(E374="",VLOOKUP(E$1,Services!$A$1:$B$22,2,0)="Exclude"),"",IF($D374=1,IF(OR(price_limit="",price_limit="No Limit"),IF(E374="Yes",1,2),IF(SUMIFS(WhatIf!$G:$G,WhatIf!$A:$A,E$1,WhatIf!$B:$B,E374)&lt;=price_limit,IF(E374="Yes",1,2),"")),""))</f>
        <v/>
      </c>
      <c r="AU374" s="67" t="str">
        <f>IF(OR(F374="",VLOOKUP(F$1,Services!$A$1:$B$22,2,0)="Exclude"),"",IF($D374=1,IF(OR(price_limit="",price_limit="No Limit"),IF(F374="Yes",1,2),IF(SUMIFS(WhatIf!$G:$G,WhatIf!$A:$A,F$1,WhatIf!$B:$B,F374)&lt;=price_limit,IF(F374="Yes",1,2),"")),""))</f>
        <v/>
      </c>
      <c r="AV374" s="67" t="str">
        <f>IF(OR(G374="",VLOOKUP(G$1,Services!$A$1:$B$22,2,0)="Exclude"),"",IF($D374=1,IF(OR(price_limit="",price_limit="No Limit"),IF(G374="Yes",1,2),IF(SUMIFS(WhatIf!$G:$G,WhatIf!$A:$A,G$1,WhatIf!$B:$B,G374)&lt;=price_limit,IF(G374="Yes",1,2),"")),""))</f>
        <v/>
      </c>
      <c r="AW374" s="67" t="str">
        <f>IF(OR(H374="",VLOOKUP(H$1,Services!$A$1:$B$22,2,0)="Exclude"),"",IF($D374=1,IF(OR(price_limit="",price_limit="No Limit"),IF(H374="Yes",1,2),IF(SUMIFS(WhatIf!$G:$G,WhatIf!$A:$A,H$1,WhatIf!$B:$B,H374)&lt;=price_limit,IF(H374="Yes",1,2),"")),""))</f>
        <v/>
      </c>
      <c r="AX374" s="67" t="str">
        <f ca="1">IF(OR(I374="",VLOOKUP(I$1,Services!$A$1:$B$22,2,0)="Exclude"),"",IF($D374=1,IF(OR(price_limit="",price_limit="No Limit"),IF(I374="Yes",1,2),IF(SUMIFS(WhatIf!$G:$G,WhatIf!$A:$A,I$1,WhatIf!$B:$B,I374)&lt;=price_limit,IF(I374="Yes",1,2),"")),""))</f>
        <v/>
      </c>
      <c r="AY374" s="67" t="str">
        <f ca="1">IF(OR(J374="",VLOOKUP(J$1,Services!$A$1:$B$22,2,0)="Exclude"),"",IF($D374=1,IF(OR(price_limit="",price_limit="No Limit"),IF(J374="Yes",1,2),IF(SUMIFS(WhatIf!$G:$G,WhatIf!$A:$A,J$1,WhatIf!$B:$B,J374)&lt;=price_limit,IF(J374="Yes",1,2),"")),""))</f>
        <v/>
      </c>
      <c r="AZ374" s="67" t="str">
        <f ca="1">IF(OR(K374="",VLOOKUP(K$1,Services!$A$1:$B$22,2,0)="Exclude"),"",IF($D374=1,IF(OR(price_limit="",price_limit="No Limit"),IF(K374="Yes",1,2),IF(SUMIFS(WhatIf!$G:$G,WhatIf!$A:$A,K$1,WhatIf!$B:$B,K374)&lt;=price_limit,IF(K374="Yes",1,2),"")),""))</f>
        <v/>
      </c>
      <c r="BA374" s="67" t="str">
        <f ca="1">IF(OR(L374="",VLOOKUP(L$1,Services!$A$1:$B$22,2,0)="Exclude"),"",IF($D374=1,IF(OR(price_limit="",price_limit="No Limit"),IF(L374="Yes",1,2),IF(SUMIFS(WhatIf!$G:$G,WhatIf!$A:$A,L$1,WhatIf!$B:$B,L374)&lt;=price_limit,IF(L374="Yes",1,2),"")),""))</f>
        <v/>
      </c>
      <c r="BB374" s="67" t="str">
        <f ca="1">IF(OR(M374="",VLOOKUP(M$1,Services!$A$1:$B$22,2,0)="Exclude"),"",IF($D374=1,IF(OR(price_limit="",price_limit="No Limit"),IF(M374="Yes",1,2),IF(SUMIFS(WhatIf!$G:$G,WhatIf!$A:$A,M$1,WhatIf!$B:$B,M374)&lt;=price_limit,IF(M374="Yes",1,2),"")),""))</f>
        <v/>
      </c>
      <c r="BC374" s="67" t="str">
        <f ca="1">IF(OR(N374="",VLOOKUP(N$1,Services!$A$1:$B$22,2,0)="Exclude"),"",IF($D374=1,IF(OR(price_limit="",price_limit="No Limit"),IF(N374="Yes",1,2),IF(SUMIFS(WhatIf!$G:$G,WhatIf!$A:$A,N$1,WhatIf!$B:$B,N374)&lt;=price_limit,IF(N374="Yes",1,2),"")),""))</f>
        <v/>
      </c>
      <c r="BD374" s="67" t="str">
        <f ca="1">IF(OR(O374="",VLOOKUP(O$1,Services!$A$1:$B$22,2,0)="Exclude"),"",IF($D374=1,IF(OR(price_limit="",price_limit="No Limit"),IF(O374="Yes",1,2),IF(SUMIFS(WhatIf!$G:$G,WhatIf!$A:$A,O$1,WhatIf!$B:$B,O374)&lt;=price_limit,IF(O374="Yes",1,2),"")),""))</f>
        <v/>
      </c>
      <c r="BE374" s="67" t="str">
        <f ca="1">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26"/>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x14ac:dyDescent="0.3">
      <c r="A375" s="19" t="s">
        <v>69</v>
      </c>
      <c r="B375" s="4" t="s">
        <v>227</v>
      </c>
      <c r="C375" s="4" t="s">
        <v>269</v>
      </c>
      <c r="D375" s="3" t="str">
        <f t="shared" ca="1" si="27"/>
        <v/>
      </c>
      <c r="G375" s="5" t="s">
        <v>1</v>
      </c>
      <c r="H375" s="5" t="s">
        <v>1</v>
      </c>
      <c r="I375" s="5" t="s">
        <v>1</v>
      </c>
      <c r="J375" s="5" t="s">
        <v>1</v>
      </c>
      <c r="K375" s="5" t="s">
        <v>1</v>
      </c>
      <c r="L375" s="5" t="s">
        <v>1</v>
      </c>
      <c r="M375" s="5" t="s">
        <v>1</v>
      </c>
      <c r="N375" s="5" t="s">
        <v>1</v>
      </c>
      <c r="O375" s="5" t="s">
        <v>1</v>
      </c>
      <c r="Q375" s="6" t="s">
        <v>1</v>
      </c>
      <c r="R375" s="6" t="s">
        <v>1</v>
      </c>
      <c r="S375" s="6" t="s">
        <v>1</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5"/>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 ca="1">IF(OR(G375="",VLOOKUP(G$1,Services!$A$1:$B$22,2,0)="Exclude"),"",IF($D375=1,IF(OR(price_limit="",price_limit="No Limit"),IF(G375="Yes",1,2),IF(SUMIFS(WhatIf!$G:$G,WhatIf!$A:$A,G$1,WhatIf!$B:$B,G375)&lt;=price_limit,IF(G375="Yes",1,2),"")),""))</f>
        <v/>
      </c>
      <c r="AW375" s="67" t="str">
        <f ca="1">IF(OR(H375="",VLOOKUP(H$1,Services!$A$1:$B$22,2,0)="Exclude"),"",IF($D375=1,IF(OR(price_limit="",price_limit="No Limit"),IF(H375="Yes",1,2),IF(SUMIFS(WhatIf!$G:$G,WhatIf!$A:$A,H$1,WhatIf!$B:$B,H375)&lt;=price_limit,IF(H375="Yes",1,2),"")),""))</f>
        <v/>
      </c>
      <c r="AX375" s="67" t="str">
        <f ca="1">IF(OR(I375="",VLOOKUP(I$1,Services!$A$1:$B$22,2,0)="Exclude"),"",IF($D375=1,IF(OR(price_limit="",price_limit="No Limit"),IF(I375="Yes",1,2),IF(SUMIFS(WhatIf!$G:$G,WhatIf!$A:$A,I$1,WhatIf!$B:$B,I375)&lt;=price_limit,IF(I375="Yes",1,2),"")),""))</f>
        <v/>
      </c>
      <c r="AY375" s="67" t="str">
        <f ca="1">IF(OR(J375="",VLOOKUP(J$1,Services!$A$1:$B$22,2,0)="Exclude"),"",IF($D375=1,IF(OR(price_limit="",price_limit="No Limit"),IF(J375="Yes",1,2),IF(SUMIFS(WhatIf!$G:$G,WhatIf!$A:$A,J$1,WhatIf!$B:$B,J375)&lt;=price_limit,IF(J375="Yes",1,2),"")),""))</f>
        <v/>
      </c>
      <c r="AZ375" s="67" t="str">
        <f ca="1">IF(OR(K375="",VLOOKUP(K$1,Services!$A$1:$B$22,2,0)="Exclude"),"",IF($D375=1,IF(OR(price_limit="",price_limit="No Limit"),IF(K375="Yes",1,2),IF(SUMIFS(WhatIf!$G:$G,WhatIf!$A:$A,K$1,WhatIf!$B:$B,K375)&lt;=price_limit,IF(K375="Yes",1,2),"")),""))</f>
        <v/>
      </c>
      <c r="BA375" s="67" t="str">
        <f ca="1">IF(OR(L375="",VLOOKUP(L$1,Services!$A$1:$B$22,2,0)="Exclude"),"",IF($D375=1,IF(OR(price_limit="",price_limit="No Limit"),IF(L375="Yes",1,2),IF(SUMIFS(WhatIf!$G:$G,WhatIf!$A:$A,L$1,WhatIf!$B:$B,L375)&lt;=price_limit,IF(L375="Yes",1,2),"")),""))</f>
        <v/>
      </c>
      <c r="BB375" s="67" t="str">
        <f ca="1">IF(OR(M375="",VLOOKUP(M$1,Services!$A$1:$B$22,2,0)="Exclude"),"",IF($D375=1,IF(OR(price_limit="",price_limit="No Limit"),IF(M375="Yes",1,2),IF(SUMIFS(WhatIf!$G:$G,WhatIf!$A:$A,M$1,WhatIf!$B:$B,M375)&lt;=price_limit,IF(M375="Yes",1,2),"")),""))</f>
        <v/>
      </c>
      <c r="BC375" s="67" t="str">
        <f ca="1">IF(OR(N375="",VLOOKUP(N$1,Services!$A$1:$B$22,2,0)="Exclude"),"",IF($D375=1,IF(OR(price_limit="",price_limit="No Limit"),IF(N375="Yes",1,2),IF(SUMIFS(WhatIf!$G:$G,WhatIf!$A:$A,N$1,WhatIf!$B:$B,N375)&lt;=price_limit,IF(N375="Yes",1,2),"")),""))</f>
        <v/>
      </c>
      <c r="BD375" s="67" t="str">
        <f ca="1">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 ca="1">IF(OR(Q375="",VLOOKUP(Q$1,Services!$A$1:$B$22,2,0)="Exclude"),"",IF($D375=1,IF(OR(price_limit="",price_limit="No Limit"),IF(Q375="Yes",1,2),IF(SUMIFS(WhatIf!$G:$G,WhatIf!$A:$A,Q$1,WhatIf!$B:$B,Q375)&lt;=price_limit,IF(Q375="Yes",1,2),"")),""))</f>
        <v/>
      </c>
      <c r="BG375" s="67" t="str">
        <f ca="1">IF(OR(R375="",VLOOKUP(R$1,Services!$A$1:$B$22,2,0)="Exclude"),"",IF($D375=1,IF(OR(price_limit="",price_limit="No Limit"),IF(R375="Yes",1,2),IF(SUMIFS(WhatIf!$G:$G,WhatIf!$A:$A,R$1,WhatIf!$B:$B,R375)&lt;=price_limit,IF(R375="Yes",1,2),"")),""))</f>
        <v/>
      </c>
      <c r="BH375" s="67" t="str">
        <f ca="1">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26"/>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x14ac:dyDescent="0.3">
      <c r="A376" s="19" t="s">
        <v>149</v>
      </c>
      <c r="B376" s="4" t="s">
        <v>227</v>
      </c>
      <c r="C376" s="4" t="s">
        <v>189</v>
      </c>
      <c r="D376" s="3" t="str">
        <f t="shared" ca="1" si="27"/>
        <v/>
      </c>
      <c r="E376" s="5" t="s">
        <v>1</v>
      </c>
      <c r="L376" s="5" t="s">
        <v>1</v>
      </c>
      <c r="M376" s="5" t="s">
        <v>1</v>
      </c>
      <c r="N376" s="5" t="s">
        <v>1</v>
      </c>
      <c r="O376" s="5" t="s">
        <v>1</v>
      </c>
      <c r="Q376" s="6" t="s">
        <v>1</v>
      </c>
      <c r="R376" s="6"/>
      <c r="S376" s="6" t="s">
        <v>1</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5"/>
        <v/>
      </c>
      <c r="AT376" s="67" t="str">
        <f ca="1">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 ca="1">IF(OR(L376="",VLOOKUP(L$1,Services!$A$1:$B$22,2,0)="Exclude"),"",IF($D376=1,IF(OR(price_limit="",price_limit="No Limit"),IF(L376="Yes",1,2),IF(SUMIFS(WhatIf!$G:$G,WhatIf!$A:$A,L$1,WhatIf!$B:$B,L376)&lt;=price_limit,IF(L376="Yes",1,2),"")),""))</f>
        <v/>
      </c>
      <c r="BB376" s="67" t="str">
        <f ca="1">IF(OR(M376="",VLOOKUP(M$1,Services!$A$1:$B$22,2,0)="Exclude"),"",IF($D376=1,IF(OR(price_limit="",price_limit="No Limit"),IF(M376="Yes",1,2),IF(SUMIFS(WhatIf!$G:$G,WhatIf!$A:$A,M$1,WhatIf!$B:$B,M376)&lt;=price_limit,IF(M376="Yes",1,2),"")),""))</f>
        <v/>
      </c>
      <c r="BC376" s="67" t="str">
        <f ca="1">IF(OR(N376="",VLOOKUP(N$1,Services!$A$1:$B$22,2,0)="Exclude"),"",IF($D376=1,IF(OR(price_limit="",price_limit="No Limit"),IF(N376="Yes",1,2),IF(SUMIFS(WhatIf!$G:$G,WhatIf!$A:$A,N$1,WhatIf!$B:$B,N376)&lt;=price_limit,IF(N376="Yes",1,2),"")),""))</f>
        <v/>
      </c>
      <c r="BD376" s="67" t="str">
        <f ca="1">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 ca="1">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 ca="1">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26"/>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70</v>
      </c>
      <c r="B377" s="4" t="s">
        <v>227</v>
      </c>
      <c r="C377" s="4" t="s">
        <v>269</v>
      </c>
      <c r="D377" s="3" t="str">
        <f t="shared" ca="1" si="27"/>
        <v/>
      </c>
      <c r="F377" s="5" t="s">
        <v>1</v>
      </c>
      <c r="G377" s="5" t="s">
        <v>1</v>
      </c>
      <c r="H377" s="5" t="s">
        <v>1</v>
      </c>
      <c r="I377" s="5" t="s">
        <v>1</v>
      </c>
      <c r="J377" s="5" t="s">
        <v>1</v>
      </c>
      <c r="K377" s="5" t="s">
        <v>1</v>
      </c>
      <c r="L377" s="5" t="s">
        <v>1</v>
      </c>
      <c r="M377" s="5" t="s">
        <v>1</v>
      </c>
      <c r="N377" s="5" t="s">
        <v>1</v>
      </c>
      <c r="O377" s="5" t="s">
        <v>1</v>
      </c>
      <c r="P377" s="5" t="s">
        <v>1</v>
      </c>
      <c r="Q377" s="6" t="s">
        <v>1</v>
      </c>
      <c r="R377" s="6" t="s">
        <v>1</v>
      </c>
      <c r="S377" s="6"/>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5"/>
        <v/>
      </c>
      <c r="AT377" s="67" t="str">
        <f>IF(OR(E377="",VLOOKUP(E$1,Services!$A$1:$B$22,2,0)="Exclude"),"",IF($D377=1,IF(OR(price_limit="",price_limit="No Limit"),IF(E377="Yes",1,2),IF(SUMIFS(WhatIf!$G:$G,WhatIf!$A:$A,E$1,WhatIf!$B:$B,E377)&lt;=price_limit,IF(E377="Yes",1,2),"")),""))</f>
        <v/>
      </c>
      <c r="AU377" s="67" t="str">
        <f ca="1">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 ca="1">IF(OR(H377="",VLOOKUP(H$1,Services!$A$1:$B$22,2,0)="Exclude"),"",IF($D377=1,IF(OR(price_limit="",price_limit="No Limit"),IF(H377="Yes",1,2),IF(SUMIFS(WhatIf!$G:$G,WhatIf!$A:$A,H$1,WhatIf!$B:$B,H377)&lt;=price_limit,IF(H377="Yes",1,2),"")),""))</f>
        <v/>
      </c>
      <c r="AX377" s="67" t="str">
        <f ca="1">IF(OR(I377="",VLOOKUP(I$1,Services!$A$1:$B$22,2,0)="Exclude"),"",IF($D377=1,IF(OR(price_limit="",price_limit="No Limit"),IF(I377="Yes",1,2),IF(SUMIFS(WhatIf!$G:$G,WhatIf!$A:$A,I$1,WhatIf!$B:$B,I377)&lt;=price_limit,IF(I377="Yes",1,2),"")),""))</f>
        <v/>
      </c>
      <c r="AY377" s="67" t="str">
        <f ca="1">IF(OR(J377="",VLOOKUP(J$1,Services!$A$1:$B$22,2,0)="Exclude"),"",IF($D377=1,IF(OR(price_limit="",price_limit="No Limit"),IF(J377="Yes",1,2),IF(SUMIFS(WhatIf!$G:$G,WhatIf!$A:$A,J$1,WhatIf!$B:$B,J377)&lt;=price_limit,IF(J377="Yes",1,2),"")),""))</f>
        <v/>
      </c>
      <c r="AZ377" s="67" t="str">
        <f ca="1">IF(OR(K377="",VLOOKUP(K$1,Services!$A$1:$B$22,2,0)="Exclude"),"",IF($D377=1,IF(OR(price_limit="",price_limit="No Limit"),IF(K377="Yes",1,2),IF(SUMIFS(WhatIf!$G:$G,WhatIf!$A:$A,K$1,WhatIf!$B:$B,K377)&lt;=price_limit,IF(K377="Yes",1,2),"")),""))</f>
        <v/>
      </c>
      <c r="BA377" s="67" t="str">
        <f ca="1">IF(OR(L377="",VLOOKUP(L$1,Services!$A$1:$B$22,2,0)="Exclude"),"",IF($D377=1,IF(OR(price_limit="",price_limit="No Limit"),IF(L377="Yes",1,2),IF(SUMIFS(WhatIf!$G:$G,WhatIf!$A:$A,L$1,WhatIf!$B:$B,L377)&lt;=price_limit,IF(L377="Yes",1,2),"")),""))</f>
        <v/>
      </c>
      <c r="BB377" s="67" t="str">
        <f ca="1">IF(OR(M377="",VLOOKUP(M$1,Services!$A$1:$B$22,2,0)="Exclude"),"",IF($D377=1,IF(OR(price_limit="",price_limit="No Limit"),IF(M377="Yes",1,2),IF(SUMIFS(WhatIf!$G:$G,WhatIf!$A:$A,M$1,WhatIf!$B:$B,M377)&lt;=price_limit,IF(M377="Yes",1,2),"")),""))</f>
        <v/>
      </c>
      <c r="BC377" s="67" t="str">
        <f ca="1">IF(OR(N377="",VLOOKUP(N$1,Services!$A$1:$B$22,2,0)="Exclude"),"",IF($D377=1,IF(OR(price_limit="",price_limit="No Limit"),IF(N377="Yes",1,2),IF(SUMIFS(WhatIf!$G:$G,WhatIf!$A:$A,N$1,WhatIf!$B:$B,N377)&lt;=price_limit,IF(N377="Yes",1,2),"")),""))</f>
        <v/>
      </c>
      <c r="BD377" s="67" t="str">
        <f ca="1">IF(OR(O377="",VLOOKUP(O$1,Services!$A$1:$B$22,2,0)="Exclude"),"",IF($D377=1,IF(OR(price_limit="",price_limit="No Limit"),IF(O377="Yes",1,2),IF(SUMIFS(WhatIf!$G:$G,WhatIf!$A:$A,O$1,WhatIf!$B:$B,O377)&lt;=price_limit,IF(O377="Yes",1,2),"")),""))</f>
        <v/>
      </c>
      <c r="BE377" s="67" t="str">
        <f ca="1">IF(OR(P377="",VLOOKUP(P$1,Services!$A$1:$B$22,2,0)="Exclude"),"",IF($D377=1,IF(OR(price_limit="",price_limit="No Limit"),IF(P377="Yes",1,2),IF(SUMIFS(WhatIf!$G:$G,WhatIf!$A:$A,P$1,WhatIf!$B:$B,P377)&lt;=price_limit,IF(P377="Yes",1,2),"")),""))</f>
        <v/>
      </c>
      <c r="BF377" s="67" t="str">
        <f ca="1">IF(OR(Q377="",VLOOKUP(Q$1,Services!$A$1:$B$22,2,0)="Exclude"),"",IF($D377=1,IF(OR(price_limit="",price_limit="No Limit"),IF(Q377="Yes",1,2),IF(SUMIFS(WhatIf!$G:$G,WhatIf!$A:$A,Q$1,WhatIf!$B:$B,Q377)&lt;=price_limit,IF(Q377="Yes",1,2),"")),""))</f>
        <v/>
      </c>
      <c r="BG377" s="67" t="str">
        <f ca="1">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26"/>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12.45" customHeight="1" x14ac:dyDescent="0.3">
      <c r="A378" s="19" t="s">
        <v>692</v>
      </c>
      <c r="C378" s="4" t="s">
        <v>423</v>
      </c>
      <c r="D378" s="3" t="str">
        <f t="shared" ca="1" si="27"/>
        <v/>
      </c>
      <c r="S378" s="6" t="s">
        <v>772</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5"/>
        <v/>
      </c>
      <c r="AT378" s="67" t="str">
        <f>IF(OR(E378="",VLOOKUP(E$1,Services!$A$1:$B$22,2,0)="Exclude"),"",IF($D378=1,IF(OR(price_limit="",price_limit="No Limit"),IF(E378="Yes",1,2),IF(SUMIFS(WhatIf!$G:$G,WhatIf!$A:$A,E$1,WhatIf!$B:$B,E378)&lt;=price_limit,IF(E378="Yes",1,2),"")),""))</f>
        <v/>
      </c>
      <c r="AU378" s="67" t="str">
        <f>IF(OR(F378="",VLOOKUP(F$1,Services!$A$1:$B$22,2,0)="Exclude"),"",IF($D378=1,IF(OR(price_limit="",price_limit="No Limit"),IF(F378="Yes",1,2),IF(SUMIFS(WhatIf!$G:$G,WhatIf!$A:$A,F$1,WhatIf!$B:$B,F378)&lt;=price_limit,IF(F378="Yes",1,2),"")),""))</f>
        <v/>
      </c>
      <c r="AV378" s="67" t="str">
        <f>IF(OR(G378="",VLOOKUP(G$1,Services!$A$1:$B$22,2,0)="Exclude"),"",IF($D378=1,IF(OR(price_limit="",price_limit="No Limit"),IF(G378="Yes",1,2),IF(SUMIFS(WhatIf!$G:$G,WhatIf!$A:$A,G$1,WhatIf!$B:$B,G378)&lt;=price_limit,IF(G378="Yes",1,2),"")),""))</f>
        <v/>
      </c>
      <c r="AW378" s="67" t="str">
        <f>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IF(OR(L378="",VLOOKUP(L$1,Services!$A$1:$B$22,2,0)="Exclude"),"",IF($D378=1,IF(OR(price_limit="",price_limit="No Limit"),IF(L378="Yes",1,2),IF(SUMIFS(WhatIf!$G:$G,WhatIf!$A:$A,L$1,WhatIf!$B:$B,L378)&lt;=price_limit,IF(L378="Yes",1,2),"")),""))</f>
        <v/>
      </c>
      <c r="BB378" s="67" t="str">
        <f>IF(OR(M378="",VLOOKUP(M$1,Services!$A$1:$B$22,2,0)="Exclude"),"",IF($D378=1,IF(OR(price_limit="",price_limit="No Limit"),IF(M378="Yes",1,2),IF(SUMIFS(WhatIf!$G:$G,WhatIf!$A:$A,M$1,WhatIf!$B:$B,M378)&lt;=price_limit,IF(M378="Yes",1,2),"")),""))</f>
        <v/>
      </c>
      <c r="BC378" s="67" t="str">
        <f>IF(OR(N378="",VLOOKUP(N$1,Services!$A$1:$B$22,2,0)="Exclude"),"",IF($D378=1,IF(OR(price_limit="",price_limit="No Limit"),IF(N378="Yes",1,2),IF(SUMIFS(WhatIf!$G:$G,WhatIf!$A:$A,N$1,WhatIf!$B:$B,N378)&lt;=price_limit,IF(N378="Yes",1,2),"")),""))</f>
        <v/>
      </c>
      <c r="BD378" s="67" t="str">
        <f>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 ca="1">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26"/>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12.45" customHeight="1" x14ac:dyDescent="0.3">
      <c r="A379" s="19" t="s">
        <v>139</v>
      </c>
      <c r="B379" s="4" t="s">
        <v>339</v>
      </c>
      <c r="C379" s="4" t="s">
        <v>423</v>
      </c>
      <c r="D379" s="3" t="str">
        <f t="shared" ca="1" si="27"/>
        <v/>
      </c>
      <c r="E379" s="5" t="s">
        <v>1</v>
      </c>
      <c r="F379" s="5" t="s">
        <v>477</v>
      </c>
      <c r="G379" s="5" t="s">
        <v>477</v>
      </c>
      <c r="H379" s="5" t="s">
        <v>920</v>
      </c>
      <c r="K379" s="5" t="s">
        <v>1</v>
      </c>
      <c r="L379" s="5" t="s">
        <v>1</v>
      </c>
      <c r="M379" s="5" t="s">
        <v>1</v>
      </c>
      <c r="N379" s="5" t="s">
        <v>1</v>
      </c>
      <c r="O379" s="5" t="s">
        <v>1</v>
      </c>
      <c r="S379" s="6" t="s">
        <v>772</v>
      </c>
      <c r="V379" s="5" t="s">
        <v>1</v>
      </c>
      <c r="X379" s="5" t="s">
        <v>1</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5"/>
        <v/>
      </c>
      <c r="AT379" s="67" t="str">
        <f ca="1">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 ca="1">IF(OR(K379="",VLOOKUP(K$1,Services!$A$1:$B$22,2,0)="Exclude"),"",IF($D379=1,IF(OR(price_limit="",price_limit="No Limit"),IF(K379="Yes",1,2),IF(SUMIFS(WhatIf!$G:$G,WhatIf!$A:$A,K$1,WhatIf!$B:$B,K379)&lt;=price_limit,IF(K379="Yes",1,2),"")),""))</f>
        <v/>
      </c>
      <c r="BA379" s="67" t="str">
        <f ca="1">IF(OR(L379="",VLOOKUP(L$1,Services!$A$1:$B$22,2,0)="Exclude"),"",IF($D379=1,IF(OR(price_limit="",price_limit="No Limit"),IF(L379="Yes",1,2),IF(SUMIFS(WhatIf!$G:$G,WhatIf!$A:$A,L$1,WhatIf!$B:$B,L379)&lt;=price_limit,IF(L379="Yes",1,2),"")),""))</f>
        <v/>
      </c>
      <c r="BB379" s="67" t="str">
        <f ca="1">IF(OR(M379="",VLOOKUP(M$1,Services!$A$1:$B$22,2,0)="Exclude"),"",IF($D379=1,IF(OR(price_limit="",price_limit="No Limit"),IF(M379="Yes",1,2),IF(SUMIFS(WhatIf!$G:$G,WhatIf!$A:$A,M$1,WhatIf!$B:$B,M379)&lt;=price_limit,IF(M379="Yes",1,2),"")),""))</f>
        <v/>
      </c>
      <c r="BC379" s="67" t="str">
        <f ca="1">IF(OR(N379="",VLOOKUP(N$1,Services!$A$1:$B$22,2,0)="Exclude"),"",IF($D379=1,IF(OR(price_limit="",price_limit="No Limit"),IF(N379="Yes",1,2),IF(SUMIFS(WhatIf!$G:$G,WhatIf!$A:$A,N$1,WhatIf!$B:$B,N379)&lt;=price_limit,IF(N379="Yes",1,2),"")),""))</f>
        <v/>
      </c>
      <c r="BD379" s="67" t="str">
        <f ca="1">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 ca="1">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 ca="1">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 ca="1">IF(OR(X379="",VLOOKUP(X$1,Services!$A$1:$B$22,2,0)="Exclude"),"",IF($D379=1,IF(OR(price_limit="",price_limit="No Limit"),IF(X379="Yes",1,2),IF(SUMIFS(WhatIf!$G:$G,WhatIf!$A:$A,X$1,WhatIf!$B:$B,X379)&lt;=price_limit,IF(X379="Yes",1,2),"")),""))</f>
        <v/>
      </c>
      <c r="BN379" s="3">
        <f t="shared" si="26"/>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37.299999999999997" x14ac:dyDescent="0.3">
      <c r="A380" s="19" t="s">
        <v>506</v>
      </c>
      <c r="C380" s="4" t="s">
        <v>430</v>
      </c>
      <c r="D380" s="3" t="str">
        <f t="shared" ca="1" si="27"/>
        <v/>
      </c>
      <c r="F380" s="5" t="s">
        <v>768</v>
      </c>
      <c r="G380" s="5" t="s">
        <v>768</v>
      </c>
      <c r="H380" s="5" t="s">
        <v>768</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5"/>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26"/>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x14ac:dyDescent="0.3">
      <c r="A381" s="19" t="s">
        <v>340</v>
      </c>
      <c r="B381" s="4" t="s">
        <v>227</v>
      </c>
      <c r="C381" s="4" t="s">
        <v>197</v>
      </c>
      <c r="D381" s="3" t="str">
        <f t="shared" ca="1" si="27"/>
        <v/>
      </c>
      <c r="I381" s="5" t="s">
        <v>271</v>
      </c>
      <c r="J381" s="5" t="s">
        <v>271</v>
      </c>
      <c r="K381" s="5" t="s">
        <v>271</v>
      </c>
      <c r="L381" s="5" t="s">
        <v>271</v>
      </c>
      <c r="M381" s="5" t="s">
        <v>271</v>
      </c>
      <c r="N381" s="5" t="s">
        <v>271</v>
      </c>
      <c r="O381" s="5" t="s">
        <v>271</v>
      </c>
      <c r="P381" s="5" t="s">
        <v>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5"/>
        <v/>
      </c>
      <c r="AT381" s="67" t="str">
        <f>IF(OR(E381="",VLOOKUP(E$1,Services!$A$1:$B$22,2,0)="Exclude"),"",IF($D381=1,IF(OR(price_limit="",price_limit="No Limit"),IF(E381="Yes",1,2),IF(SUMIFS(WhatIf!$G:$G,WhatIf!$A:$A,E$1,WhatIf!$B:$B,E381)&lt;=price_limit,IF(E381="Yes",1,2),"")),""))</f>
        <v/>
      </c>
      <c r="AU381" s="67" t="str">
        <f>IF(OR(F381="",VLOOKUP(F$1,Services!$A$1:$B$22,2,0)="Exclude"),"",IF($D381=1,IF(OR(price_limit="",price_limit="No Limit"),IF(F381="Yes",1,2),IF(SUMIFS(WhatIf!$G:$G,WhatIf!$A:$A,F$1,WhatIf!$B:$B,F381)&lt;=price_limit,IF(F381="Yes",1,2),"")),""))</f>
        <v/>
      </c>
      <c r="AV381" s="67" t="str">
        <f>IF(OR(G381="",VLOOKUP(G$1,Services!$A$1:$B$22,2,0)="Exclude"),"",IF($D381=1,IF(OR(price_limit="",price_limit="No Limit"),IF(G381="Yes",1,2),IF(SUMIFS(WhatIf!$G:$G,WhatIf!$A:$A,G$1,WhatIf!$B:$B,G381)&lt;=price_limit,IF(G381="Yes",1,2),"")),""))</f>
        <v/>
      </c>
      <c r="AW381" s="67" t="str">
        <f>IF(OR(H381="",VLOOKUP(H$1,Services!$A$1:$B$22,2,0)="Exclude"),"",IF($D381=1,IF(OR(price_limit="",price_limit="No Limit"),IF(H381="Yes",1,2),IF(SUMIFS(WhatIf!$G:$G,WhatIf!$A:$A,H$1,WhatIf!$B:$B,H381)&lt;=price_limit,IF(H381="Yes",1,2),"")),""))</f>
        <v/>
      </c>
      <c r="AX381" s="67" t="str">
        <f ca="1">IF(OR(I381="",VLOOKUP(I$1,Services!$A$1:$B$22,2,0)="Exclude"),"",IF($D381=1,IF(OR(price_limit="",price_limit="No Limit"),IF(I381="Yes",1,2),IF(SUMIFS(WhatIf!$G:$G,WhatIf!$A:$A,I$1,WhatIf!$B:$B,I381)&lt;=price_limit,IF(I381="Yes",1,2),"")),""))</f>
        <v/>
      </c>
      <c r="AY381" s="67" t="str">
        <f ca="1">IF(OR(J381="",VLOOKUP(J$1,Services!$A$1:$B$22,2,0)="Exclude"),"",IF($D381=1,IF(OR(price_limit="",price_limit="No Limit"),IF(J381="Yes",1,2),IF(SUMIFS(WhatIf!$G:$G,WhatIf!$A:$A,J$1,WhatIf!$B:$B,J381)&lt;=price_limit,IF(J381="Yes",1,2),"")),""))</f>
        <v/>
      </c>
      <c r="AZ381" s="67" t="str">
        <f ca="1">IF(OR(K381="",VLOOKUP(K$1,Services!$A$1:$B$22,2,0)="Exclude"),"",IF($D381=1,IF(OR(price_limit="",price_limit="No Limit"),IF(K381="Yes",1,2),IF(SUMIFS(WhatIf!$G:$G,WhatIf!$A:$A,K$1,WhatIf!$B:$B,K381)&lt;=price_limit,IF(K381="Yes",1,2),"")),""))</f>
        <v/>
      </c>
      <c r="BA381" s="67" t="str">
        <f ca="1">IF(OR(L381="",VLOOKUP(L$1,Services!$A$1:$B$22,2,0)="Exclude"),"",IF($D381=1,IF(OR(price_limit="",price_limit="No Limit"),IF(L381="Yes",1,2),IF(SUMIFS(WhatIf!$G:$G,WhatIf!$A:$A,L$1,WhatIf!$B:$B,L381)&lt;=price_limit,IF(L381="Yes",1,2),"")),""))</f>
        <v/>
      </c>
      <c r="BB381" s="67" t="str">
        <f ca="1">IF(OR(M381="",VLOOKUP(M$1,Services!$A$1:$B$22,2,0)="Exclude"),"",IF($D381=1,IF(OR(price_limit="",price_limit="No Limit"),IF(M381="Yes",1,2),IF(SUMIFS(WhatIf!$G:$G,WhatIf!$A:$A,M$1,WhatIf!$B:$B,M381)&lt;=price_limit,IF(M381="Yes",1,2),"")),""))</f>
        <v/>
      </c>
      <c r="BC381" s="67" t="str">
        <f ca="1">IF(OR(N381="",VLOOKUP(N$1,Services!$A$1:$B$22,2,0)="Exclude"),"",IF($D381=1,IF(OR(price_limit="",price_limit="No Limit"),IF(N381="Yes",1,2),IF(SUMIFS(WhatIf!$G:$G,WhatIf!$A:$A,N$1,WhatIf!$B:$B,N381)&lt;=price_limit,IF(N381="Yes",1,2),"")),""))</f>
        <v/>
      </c>
      <c r="BD381" s="67" t="str">
        <f ca="1">IF(OR(O381="",VLOOKUP(O$1,Services!$A$1:$B$22,2,0)="Exclude"),"",IF($D381=1,IF(OR(price_limit="",price_limit="No Limit"),IF(O381="Yes",1,2),IF(SUMIFS(WhatIf!$G:$G,WhatIf!$A:$A,O$1,WhatIf!$B:$B,O381)&lt;=price_limit,IF(O381="Yes",1,2),"")),""))</f>
        <v/>
      </c>
      <c r="BE381" s="67" t="str">
        <f ca="1">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26"/>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261</v>
      </c>
      <c r="B382" s="4" t="s">
        <v>765</v>
      </c>
      <c r="C382" s="4" t="s">
        <v>197</v>
      </c>
      <c r="D382" s="3" t="str">
        <f t="shared" ca="1" si="27"/>
        <v/>
      </c>
      <c r="F382" s="5" t="s">
        <v>854</v>
      </c>
      <c r="G382" s="5" t="s">
        <v>854</v>
      </c>
      <c r="H382" s="5" t="s">
        <v>854</v>
      </c>
      <c r="I382" s="5" t="s">
        <v>271</v>
      </c>
      <c r="J382" s="5" t="s">
        <v>271</v>
      </c>
      <c r="K382" s="5" t="s">
        <v>271</v>
      </c>
      <c r="L382" s="5" t="s">
        <v>271</v>
      </c>
      <c r="M382" s="5" t="s">
        <v>271</v>
      </c>
      <c r="N382" s="5" t="s">
        <v>271</v>
      </c>
      <c r="O382" s="5" t="s">
        <v>271</v>
      </c>
      <c r="P382" s="5" t="s">
        <v>1</v>
      </c>
      <c r="S382" s="5" t="s">
        <v>949</v>
      </c>
      <c r="W382" s="5" t="s">
        <v>1</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5"/>
        <v/>
      </c>
      <c r="AT382" s="67" t="str">
        <f>IF(OR(E382="",VLOOKUP(E$1,Services!$A$1:$B$22,2,0)="Exclude"),"",IF($D382=1,IF(OR(price_limit="",price_limit="No Limit"),IF(E382="Yes",1,2),IF(SUMIFS(WhatIf!$G:$G,WhatIf!$A:$A,E$1,WhatIf!$B:$B,E382)&lt;=price_limit,IF(E382="Yes",1,2),"")),""))</f>
        <v/>
      </c>
      <c r="AU382" s="67" t="str">
        <f ca="1">IF(OR(F382="",VLOOKUP(F$1,Services!$A$1:$B$22,2,0)="Exclude"),"",IF($D382=1,IF(OR(price_limit="",price_limit="No Limit"),IF(F382="Yes",1,2),IF(SUMIFS(WhatIf!$G:$G,WhatIf!$A:$A,F$1,WhatIf!$B:$B,F382)&lt;=price_limit,IF(F382="Yes",1,2),"")),""))</f>
        <v/>
      </c>
      <c r="AV382" s="67" t="str">
        <f ca="1">IF(OR(G382="",VLOOKUP(G$1,Services!$A$1:$B$22,2,0)="Exclude"),"",IF($D382=1,IF(OR(price_limit="",price_limit="No Limit"),IF(G382="Yes",1,2),IF(SUMIFS(WhatIf!$G:$G,WhatIf!$A:$A,G$1,WhatIf!$B:$B,G382)&lt;=price_limit,IF(G382="Yes",1,2),"")),""))</f>
        <v/>
      </c>
      <c r="AW382" s="67" t="str">
        <f ca="1">IF(OR(H382="",VLOOKUP(H$1,Services!$A$1:$B$22,2,0)="Exclude"),"",IF($D382=1,IF(OR(price_limit="",price_limit="No Limit"),IF(H382="Yes",1,2),IF(SUMIFS(WhatIf!$G:$G,WhatIf!$A:$A,H$1,WhatIf!$B:$B,H382)&lt;=price_limit,IF(H382="Yes",1,2),"")),""))</f>
        <v/>
      </c>
      <c r="AX382" s="67" t="str">
        <f ca="1">IF(OR(I382="",VLOOKUP(I$1,Services!$A$1:$B$22,2,0)="Exclude"),"",IF($D382=1,IF(OR(price_limit="",price_limit="No Limit"),IF(I382="Yes",1,2),IF(SUMIFS(WhatIf!$G:$G,WhatIf!$A:$A,I$1,WhatIf!$B:$B,I382)&lt;=price_limit,IF(I382="Yes",1,2),"")),""))</f>
        <v/>
      </c>
      <c r="AY382" s="67" t="str">
        <f ca="1">IF(OR(J382="",VLOOKUP(J$1,Services!$A$1:$B$22,2,0)="Exclude"),"",IF($D382=1,IF(OR(price_limit="",price_limit="No Limit"),IF(J382="Yes",1,2),IF(SUMIFS(WhatIf!$G:$G,WhatIf!$A:$A,J$1,WhatIf!$B:$B,J382)&lt;=price_limit,IF(J382="Yes",1,2),"")),""))</f>
        <v/>
      </c>
      <c r="AZ382" s="67" t="str">
        <f ca="1">IF(OR(K382="",VLOOKUP(K$1,Services!$A$1:$B$22,2,0)="Exclude"),"",IF($D382=1,IF(OR(price_limit="",price_limit="No Limit"),IF(K382="Yes",1,2),IF(SUMIFS(WhatIf!$G:$G,WhatIf!$A:$A,K$1,WhatIf!$B:$B,K382)&lt;=price_limit,IF(K382="Yes",1,2),"")),""))</f>
        <v/>
      </c>
      <c r="BA382" s="67" t="str">
        <f ca="1">IF(OR(L382="",VLOOKUP(L$1,Services!$A$1:$B$22,2,0)="Exclude"),"",IF($D382=1,IF(OR(price_limit="",price_limit="No Limit"),IF(L382="Yes",1,2),IF(SUMIFS(WhatIf!$G:$G,WhatIf!$A:$A,L$1,WhatIf!$B:$B,L382)&lt;=price_limit,IF(L382="Yes",1,2),"")),""))</f>
        <v/>
      </c>
      <c r="BB382" s="67" t="str">
        <f ca="1">IF(OR(M382="",VLOOKUP(M$1,Services!$A$1:$B$22,2,0)="Exclude"),"",IF($D382=1,IF(OR(price_limit="",price_limit="No Limit"),IF(M382="Yes",1,2),IF(SUMIFS(WhatIf!$G:$G,WhatIf!$A:$A,M$1,WhatIf!$B:$B,M382)&lt;=price_limit,IF(M382="Yes",1,2),"")),""))</f>
        <v/>
      </c>
      <c r="BC382" s="67" t="str">
        <f ca="1">IF(OR(N382="",VLOOKUP(N$1,Services!$A$1:$B$22,2,0)="Exclude"),"",IF($D382=1,IF(OR(price_limit="",price_limit="No Limit"),IF(N382="Yes",1,2),IF(SUMIFS(WhatIf!$G:$G,WhatIf!$A:$A,N$1,WhatIf!$B:$B,N382)&lt;=price_limit,IF(N382="Yes",1,2),"")),""))</f>
        <v/>
      </c>
      <c r="BD382" s="67" t="str">
        <f ca="1">IF(OR(O382="",VLOOKUP(O$1,Services!$A$1:$B$22,2,0)="Exclude"),"",IF($D382=1,IF(OR(price_limit="",price_limit="No Limit"),IF(O382="Yes",1,2),IF(SUMIFS(WhatIf!$G:$G,WhatIf!$A:$A,O$1,WhatIf!$B:$B,O382)&lt;=price_limit,IF(O382="Yes",1,2),"")),""))</f>
        <v/>
      </c>
      <c r="BE382" s="67" t="str">
        <f ca="1">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 ca="1">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 ca="1">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26"/>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x14ac:dyDescent="0.3">
      <c r="A383" s="19" t="s">
        <v>837</v>
      </c>
      <c r="C383" s="4" t="s">
        <v>197</v>
      </c>
      <c r="Y383" s="3" t="str">
        <f>IF(AND($D383=1,ISNUMBER(MATCH(E$1&amp;E383&amp;"x",WhatIf!$H:$H,0))),1,"")</f>
        <v/>
      </c>
      <c r="Z383" s="3" t="str">
        <f>IF(AND($D383=1,ISNUMBER(MATCH(F$1&amp;F383&amp;"x",WhatIf!$H:$H,0))),1,"")</f>
        <v/>
      </c>
      <c r="AA383" s="3" t="str">
        <f>IF(AND($D383=1,ISNUMBER(MATCH(G$1&amp;G383&amp;"x",WhatIf!$H:$H,0))),1,"")</f>
        <v/>
      </c>
      <c r="AB383" s="3" t="str">
        <f>IF(AND($D383=1,ISNUMBER(MATCH(H$1&amp;H383&amp;"x",WhatIf!$H:$H,0))),1,"")</f>
        <v/>
      </c>
      <c r="AC383" s="3" t="str">
        <f>IF(AND($D383=1,ISNUMBER(MATCH(I$1&amp;I383&amp;"x",WhatIf!$H:$H,0))),1,"")</f>
        <v/>
      </c>
      <c r="AD383" s="3" t="str">
        <f>IF(AND($D383=1,ISNUMBER(MATCH(J$1&amp;J383&amp;"x",WhatIf!$H:$H,0))),1,"")</f>
        <v/>
      </c>
      <c r="AE383" s="3" t="str">
        <f>IF(AND($D383=1,ISNUMBER(MATCH(K$1&amp;K383&amp;"x",WhatIf!$H:$H,0))),1,"")</f>
        <v/>
      </c>
      <c r="AF383" s="3" t="str">
        <f>IF(AND($D383=1,ISNUMBER(MATCH(L$1&amp;L383&amp;"x",WhatIf!$H:$H,0))),1,"")</f>
        <v/>
      </c>
      <c r="AG383" s="3" t="str">
        <f>IF(AND($D383=1,ISNUMBER(MATCH(M$1&amp;M383&amp;"x",WhatIf!$H:$H,0))),1,"")</f>
        <v/>
      </c>
      <c r="AH383" s="3" t="str">
        <f>IF(AND($D383=1,ISNUMBER(MATCH(N$1&amp;N383&amp;"x",WhatIf!$H:$H,0))),1,"")</f>
        <v/>
      </c>
      <c r="AI383" s="3" t="str">
        <f>IF(AND($D383=1,ISNUMBER(MATCH(O$1&amp;O383&amp;"x",WhatIf!$H:$H,0))),1,"")</f>
        <v/>
      </c>
      <c r="AJ383" s="3" t="str">
        <f>IF(AND($D383=1,ISNUMBER(MATCH(P$1&amp;P383&amp;"x",WhatIf!$H:$H,0))),1,"")</f>
        <v/>
      </c>
      <c r="AK383" s="3" t="str">
        <f>IF(AND($D383=1,ISNUMBER(MATCH(Q$1&amp;Q383&amp;"x",WhatIf!$H:$H,0))),1,"")</f>
        <v/>
      </c>
      <c r="AL383" s="3" t="str">
        <f>IF(AND($D383=1,ISNUMBER(MATCH(R$1&amp;R383&amp;"x",WhatIf!$H:$H,0))),1,"")</f>
        <v/>
      </c>
      <c r="AM383" s="3" t="str">
        <f>IF(AND($D383=1,ISNUMBER(MATCH(S$1&amp;S383&amp;"x",WhatIf!$H:$H,0))),1,"")</f>
        <v/>
      </c>
      <c r="AN383" s="3" t="str">
        <f>IF(AND($D383=1,ISNUMBER(MATCH(T$1&amp;T383&amp;"x",WhatIf!$H:$H,0))),1,"")</f>
        <v/>
      </c>
      <c r="AO383" s="3" t="str">
        <f>IF(AND($D383=1,ISNUMBER(MATCH(U$1&amp;U383&amp;"x",WhatIf!$H:$H,0))),1,"")</f>
        <v/>
      </c>
      <c r="AP383" s="3" t="str">
        <f>IF(AND($D383=1,ISNUMBER(MATCH(V$1&amp;V383&amp;"x",WhatIf!$H:$H,0))),1,"")</f>
        <v/>
      </c>
      <c r="AQ383" s="3" t="str">
        <f>IF(AND($D383=1,ISNUMBER(MATCH(W$1&amp;W383&amp;"x",WhatIf!$H:$H,0))),1,"")</f>
        <v/>
      </c>
      <c r="AR383" s="3" t="str">
        <f>IF(AND($D383=1,ISNUMBER(MATCH(X$1&amp;X383&amp;"x",WhatIf!$H:$H,0))),1,"")</f>
        <v/>
      </c>
      <c r="AS383" s="3" t="str">
        <f t="shared" si="25"/>
        <v/>
      </c>
      <c r="AT383" s="67" t="str">
        <f>IF(OR(E383="",VLOOKUP(E$1,Services!$A$1:$B$22,2,0)="Exclude"),"",IF($D383=1,IF(OR(price_limit="",price_limit="No Limit"),IF(E383="Yes",1,2),IF(SUMIFS(WhatIf!$G:$G,WhatIf!$A:$A,E$1,WhatIf!$B:$B,E383)&lt;=price_limit,IF(E383="Yes",1,2),"")),""))</f>
        <v/>
      </c>
      <c r="AU383" s="67" t="str">
        <f>IF(OR(F383="",VLOOKUP(F$1,Services!$A$1:$B$22,2,0)="Exclude"),"",IF($D383=1,IF(OR(price_limit="",price_limit="No Limit"),IF(F383="Yes",1,2),IF(SUMIFS(WhatIf!$G:$G,WhatIf!$A:$A,F$1,WhatIf!$B:$B,F383)&lt;=price_limit,IF(F383="Yes",1,2),"")),""))</f>
        <v/>
      </c>
      <c r="AV383" s="67" t="str">
        <f>IF(OR(G383="",VLOOKUP(G$1,Services!$A$1:$B$22,2,0)="Exclude"),"",IF($D383=1,IF(OR(price_limit="",price_limit="No Limit"),IF(G383="Yes",1,2),IF(SUMIFS(WhatIf!$G:$G,WhatIf!$A:$A,G$1,WhatIf!$B:$B,G383)&lt;=price_limit,IF(G383="Yes",1,2),"")),""))</f>
        <v/>
      </c>
      <c r="AW383" s="67" t="str">
        <f>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26"/>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743</v>
      </c>
      <c r="C384" s="4" t="s">
        <v>197</v>
      </c>
      <c r="D384" s="3" t="str">
        <f t="shared" ref="D384:D417" ca="1" si="28">IF(BR384=0,"",IF(BR384&lt;=VALUE(MID(marker_pick,1,1)),1,""))</f>
        <v/>
      </c>
      <c r="F384" s="5" t="s">
        <v>770</v>
      </c>
      <c r="G384" s="5" t="s">
        <v>770</v>
      </c>
      <c r="H384" s="5" t="s">
        <v>770</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5"/>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26"/>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895</v>
      </c>
      <c r="C385" s="4" t="s">
        <v>197</v>
      </c>
      <c r="D385" s="3" t="str">
        <f t="shared" ca="1" si="28"/>
        <v/>
      </c>
      <c r="S385" s="5" t="s">
        <v>887</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5"/>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 ca="1">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26"/>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893</v>
      </c>
      <c r="B386" s="4" t="s">
        <v>892</v>
      </c>
      <c r="C386" s="4" t="s">
        <v>197</v>
      </c>
      <c r="D386" s="3" t="str">
        <f t="shared" ca="1" si="28"/>
        <v/>
      </c>
      <c r="S386" s="5" t="s">
        <v>887</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29">IF(SUM(Y386:AR386)&gt;0,1,"")</f>
        <v/>
      </c>
      <c r="AT386" s="67" t="str">
        <f>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IF(OR(R386="",VLOOKUP(R$1,Services!$A$1:$B$22,2,0)="Exclude"),"",IF($D386=1,IF(OR(price_limit="",price_limit="No Limit"),IF(R386="Yes",1,2),IF(SUMIFS(WhatIf!$G:$G,WhatIf!$A:$A,R$1,WhatIf!$B:$B,R386)&lt;=price_limit,IF(R386="Yes",1,2),"")),""))</f>
        <v/>
      </c>
      <c r="BH386" s="67" t="str">
        <f ca="1">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ref="BN386:BN449" si="30">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766</v>
      </c>
      <c r="C387" s="4" t="s">
        <v>430</v>
      </c>
      <c r="D387" s="3" t="str">
        <f t="shared" ca="1" si="28"/>
        <v/>
      </c>
      <c r="F387" s="5" t="s">
        <v>767</v>
      </c>
      <c r="G387" s="5" t="s">
        <v>767</v>
      </c>
      <c r="H387" s="5" t="s">
        <v>767</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29"/>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 ca="1">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0"/>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x14ac:dyDescent="0.3">
      <c r="A388" s="19" t="s">
        <v>71</v>
      </c>
      <c r="B388" s="4" t="s">
        <v>227</v>
      </c>
      <c r="C388" s="4" t="s">
        <v>197</v>
      </c>
      <c r="D388" s="3" t="str">
        <f t="shared" ca="1" si="28"/>
        <v/>
      </c>
      <c r="I388" s="5" t="s">
        <v>1</v>
      </c>
      <c r="J388" s="5" t="s">
        <v>1</v>
      </c>
      <c r="K388" s="5" t="s">
        <v>1</v>
      </c>
      <c r="L388" s="5" t="s">
        <v>1</v>
      </c>
      <c r="M388" s="5" t="s">
        <v>1</v>
      </c>
      <c r="N388" s="5" t="s">
        <v>1</v>
      </c>
      <c r="O388" s="5" t="s">
        <v>271</v>
      </c>
      <c r="P388" s="5" t="s">
        <v>1</v>
      </c>
      <c r="Q388" s="6" t="s">
        <v>1</v>
      </c>
      <c r="R388" s="6" t="s">
        <v>1</v>
      </c>
      <c r="S388" s="6"/>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29"/>
        <v/>
      </c>
      <c r="AT388" s="67" t="str">
        <f>IF(OR(E388="",VLOOKUP(E$1,Services!$A$1:$B$22,2,0)="Exclude"),"",IF($D388=1,IF(OR(price_limit="",price_limit="No Limit"),IF(E388="Yes",1,2),IF(SUMIFS(WhatIf!$G:$G,WhatIf!$A:$A,E$1,WhatIf!$B:$B,E388)&lt;=price_limit,IF(E388="Yes",1,2),"")),""))</f>
        <v/>
      </c>
      <c r="AU388" s="67" t="str">
        <f>IF(OR(F388="",VLOOKUP(F$1,Services!$A$1:$B$22,2,0)="Exclude"),"",IF($D388=1,IF(OR(price_limit="",price_limit="No Limit"),IF(F388="Yes",1,2),IF(SUMIFS(WhatIf!$G:$G,WhatIf!$A:$A,F$1,WhatIf!$B:$B,F388)&lt;=price_limit,IF(F388="Yes",1,2),"")),""))</f>
        <v/>
      </c>
      <c r="AV388" s="67" t="str">
        <f>IF(OR(G388="",VLOOKUP(G$1,Services!$A$1:$B$22,2,0)="Exclude"),"",IF($D388=1,IF(OR(price_limit="",price_limit="No Limit"),IF(G388="Yes",1,2),IF(SUMIFS(WhatIf!$G:$G,WhatIf!$A:$A,G$1,WhatIf!$B:$B,G388)&lt;=price_limit,IF(G388="Yes",1,2),"")),""))</f>
        <v/>
      </c>
      <c r="AW388" s="67" t="str">
        <f>IF(OR(H388="",VLOOKUP(H$1,Services!$A$1:$B$22,2,0)="Exclude"),"",IF($D388=1,IF(OR(price_limit="",price_limit="No Limit"),IF(H388="Yes",1,2),IF(SUMIFS(WhatIf!$G:$G,WhatIf!$A:$A,H$1,WhatIf!$B:$B,H388)&lt;=price_limit,IF(H388="Yes",1,2),"")),""))</f>
        <v/>
      </c>
      <c r="AX388" s="67" t="str">
        <f ca="1">IF(OR(I388="",VLOOKUP(I$1,Services!$A$1:$B$22,2,0)="Exclude"),"",IF($D388=1,IF(OR(price_limit="",price_limit="No Limit"),IF(I388="Yes",1,2),IF(SUMIFS(WhatIf!$G:$G,WhatIf!$A:$A,I$1,WhatIf!$B:$B,I388)&lt;=price_limit,IF(I388="Yes",1,2),"")),""))</f>
        <v/>
      </c>
      <c r="AY388" s="67" t="str">
        <f ca="1">IF(OR(J388="",VLOOKUP(J$1,Services!$A$1:$B$22,2,0)="Exclude"),"",IF($D388=1,IF(OR(price_limit="",price_limit="No Limit"),IF(J388="Yes",1,2),IF(SUMIFS(WhatIf!$G:$G,WhatIf!$A:$A,J$1,WhatIf!$B:$B,J388)&lt;=price_limit,IF(J388="Yes",1,2),"")),""))</f>
        <v/>
      </c>
      <c r="AZ388" s="67" t="str">
        <f ca="1">IF(OR(K388="",VLOOKUP(K$1,Services!$A$1:$B$22,2,0)="Exclude"),"",IF($D388=1,IF(OR(price_limit="",price_limit="No Limit"),IF(K388="Yes",1,2),IF(SUMIFS(WhatIf!$G:$G,WhatIf!$A:$A,K$1,WhatIf!$B:$B,K388)&lt;=price_limit,IF(K388="Yes",1,2),"")),""))</f>
        <v/>
      </c>
      <c r="BA388" s="67" t="str">
        <f ca="1">IF(OR(L388="",VLOOKUP(L$1,Services!$A$1:$B$22,2,0)="Exclude"),"",IF($D388=1,IF(OR(price_limit="",price_limit="No Limit"),IF(L388="Yes",1,2),IF(SUMIFS(WhatIf!$G:$G,WhatIf!$A:$A,L$1,WhatIf!$B:$B,L388)&lt;=price_limit,IF(L388="Yes",1,2),"")),""))</f>
        <v/>
      </c>
      <c r="BB388" s="67" t="str">
        <f ca="1">IF(OR(M388="",VLOOKUP(M$1,Services!$A$1:$B$22,2,0)="Exclude"),"",IF($D388=1,IF(OR(price_limit="",price_limit="No Limit"),IF(M388="Yes",1,2),IF(SUMIFS(WhatIf!$G:$G,WhatIf!$A:$A,M$1,WhatIf!$B:$B,M388)&lt;=price_limit,IF(M388="Yes",1,2),"")),""))</f>
        <v/>
      </c>
      <c r="BC388" s="67" t="str">
        <f ca="1">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 ca="1">IF(OR(P388="",VLOOKUP(P$1,Services!$A$1:$B$22,2,0)="Exclude"),"",IF($D388=1,IF(OR(price_limit="",price_limit="No Limit"),IF(P388="Yes",1,2),IF(SUMIFS(WhatIf!$G:$G,WhatIf!$A:$A,P$1,WhatIf!$B:$B,P388)&lt;=price_limit,IF(P388="Yes",1,2),"")),""))</f>
        <v/>
      </c>
      <c r="BF388" s="67" t="str">
        <f ca="1">IF(OR(Q388="",VLOOKUP(Q$1,Services!$A$1:$B$22,2,0)="Exclude"),"",IF($D388=1,IF(OR(price_limit="",price_limit="No Limit"),IF(Q388="Yes",1,2),IF(SUMIFS(WhatIf!$G:$G,WhatIf!$A:$A,Q$1,WhatIf!$B:$B,Q388)&lt;=price_limit,IF(Q388="Yes",1,2),"")),""))</f>
        <v/>
      </c>
      <c r="BG388" s="67" t="str">
        <f ca="1">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30"/>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744</v>
      </c>
      <c r="B389" s="4" t="s">
        <v>227</v>
      </c>
      <c r="C389" s="4" t="s">
        <v>197</v>
      </c>
      <c r="D389" s="3" t="str">
        <f t="shared" ca="1" si="28"/>
        <v/>
      </c>
      <c r="F389" s="5" t="s">
        <v>770</v>
      </c>
      <c r="G389" s="5" t="s">
        <v>770</v>
      </c>
      <c r="H389" s="5" t="s">
        <v>770</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29"/>
        <v/>
      </c>
      <c r="AT389" s="67" t="str">
        <f>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 ca="1">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IF(OR(L389="",VLOOKUP(L$1,Services!$A$1:$B$22,2,0)="Exclude"),"",IF($D389=1,IF(OR(price_limit="",price_limit="No Limit"),IF(L389="Yes",1,2),IF(SUMIFS(WhatIf!$G:$G,WhatIf!$A:$A,L$1,WhatIf!$B:$B,L389)&lt;=price_limit,IF(L389="Yes",1,2),"")),""))</f>
        <v/>
      </c>
      <c r="BB389" s="67" t="str">
        <f>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30"/>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505</v>
      </c>
      <c r="C390" s="4" t="s">
        <v>430</v>
      </c>
      <c r="D390" s="3" t="str">
        <f t="shared" ca="1" si="28"/>
        <v/>
      </c>
      <c r="F390" s="5" t="s">
        <v>767</v>
      </c>
      <c r="G390" s="5" t="s">
        <v>767</v>
      </c>
      <c r="H390" s="5" t="s">
        <v>767</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29"/>
        <v/>
      </c>
      <c r="AT390" s="67" t="str">
        <f>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0"/>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24.9" x14ac:dyDescent="0.3">
      <c r="A391" s="19" t="s">
        <v>72</v>
      </c>
      <c r="B391" s="4" t="s">
        <v>523</v>
      </c>
      <c r="C391" s="4" t="s">
        <v>198</v>
      </c>
      <c r="D391" s="3" t="str">
        <f t="shared" ca="1" si="28"/>
        <v/>
      </c>
      <c r="F391" s="5" t="s">
        <v>475</v>
      </c>
      <c r="G391" s="5" t="s">
        <v>475</v>
      </c>
      <c r="H391" s="5" t="s">
        <v>918</v>
      </c>
      <c r="J391" s="5" t="s">
        <v>1</v>
      </c>
      <c r="L391" s="5" t="s">
        <v>1</v>
      </c>
      <c r="M391" s="5" t="s">
        <v>1</v>
      </c>
      <c r="N391" s="5" t="s">
        <v>1</v>
      </c>
      <c r="O391" s="5" t="s">
        <v>1</v>
      </c>
      <c r="Q391" s="6" t="s">
        <v>1</v>
      </c>
      <c r="R391" s="6"/>
      <c r="S391" s="6" t="s">
        <v>772</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29"/>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 ca="1">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 ca="1">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 ca="1">IF(OR(Q391="",VLOOKUP(Q$1,Services!$A$1:$B$22,2,0)="Exclude"),"",IF($D391=1,IF(OR(price_limit="",price_limit="No Limit"),IF(Q391="Yes",1,2),IF(SUMIFS(WhatIf!$G:$G,WhatIf!$A:$A,Q$1,WhatIf!$B:$B,Q391)&lt;=price_limit,IF(Q391="Yes",1,2),"")),""))</f>
        <v/>
      </c>
      <c r="BG391" s="67" t="str">
        <f>IF(OR(R391="",VLOOKUP(R$1,Services!$A$1:$B$22,2,0)="Exclude"),"",IF($D391=1,IF(OR(price_limit="",price_limit="No Limit"),IF(R391="Yes",1,2),IF(SUMIFS(WhatIf!$G:$G,WhatIf!$A:$A,R$1,WhatIf!$B:$B,R391)&lt;=price_limit,IF(R391="Yes",1,2),"")),""))</f>
        <v/>
      </c>
      <c r="BH391" s="67" t="str">
        <f ca="1">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0"/>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140</v>
      </c>
      <c r="B392" s="4" t="s">
        <v>781</v>
      </c>
      <c r="C392" s="4" t="s">
        <v>205</v>
      </c>
      <c r="D392" s="3" t="str">
        <f t="shared" ca="1" si="28"/>
        <v/>
      </c>
      <c r="T392" s="5" t="s">
        <v>234</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29"/>
        <v/>
      </c>
      <c r="AT392" s="67" t="str">
        <f>IF(OR(E392="",VLOOKUP(E$1,Services!$A$1:$B$22,2,0)="Exclude"),"",IF($D392=1,IF(OR(price_limit="",price_limit="No Limit"),IF(E392="Yes",1,2),IF(SUMIFS(WhatIf!$G:$G,WhatIf!$A:$A,E$1,WhatIf!$B:$B,E392)&lt;=price_limit,IF(E392="Yes",1,2),"")),""))</f>
        <v/>
      </c>
      <c r="AU392" s="67" t="str">
        <f>IF(OR(F392="",VLOOKUP(F$1,Services!$A$1:$B$22,2,0)="Exclude"),"",IF($D392=1,IF(OR(price_limit="",price_limit="No Limit"),IF(F392="Yes",1,2),IF(SUMIFS(WhatIf!$G:$G,WhatIf!$A:$A,F$1,WhatIf!$B:$B,F392)&lt;=price_limit,IF(F392="Yes",1,2),"")),""))</f>
        <v/>
      </c>
      <c r="AV392" s="67" t="str">
        <f>IF(OR(G392="",VLOOKUP(G$1,Services!$A$1:$B$22,2,0)="Exclude"),"",IF($D392=1,IF(OR(price_limit="",price_limit="No Limit"),IF(G392="Yes",1,2),IF(SUMIFS(WhatIf!$G:$G,WhatIf!$A:$A,G$1,WhatIf!$B:$B,G392)&lt;=price_limit,IF(G392="Yes",1,2),"")),""))</f>
        <v/>
      </c>
      <c r="AW392" s="67" t="str">
        <f>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 ca="1">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0"/>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496</v>
      </c>
      <c r="B393" s="4" t="s">
        <v>722</v>
      </c>
      <c r="C393" s="4" t="s">
        <v>427</v>
      </c>
      <c r="D393" s="3" t="str">
        <f t="shared" ca="1" si="28"/>
        <v/>
      </c>
      <c r="F393" s="5" t="s">
        <v>496</v>
      </c>
      <c r="G393" s="5" t="s">
        <v>496</v>
      </c>
      <c r="H393" s="5" t="s">
        <v>496</v>
      </c>
      <c r="T393" s="5" t="s">
        <v>234</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29"/>
        <v/>
      </c>
      <c r="AT393" s="67" t="str">
        <f>IF(OR(E393="",VLOOKUP(E$1,Services!$A$1:$B$22,2,0)="Exclude"),"",IF($D393=1,IF(OR(price_limit="",price_limit="No Limit"),IF(E393="Yes",1,2),IF(SUMIFS(WhatIf!$G:$G,WhatIf!$A:$A,E$1,WhatIf!$B:$B,E393)&lt;=price_limit,IF(E393="Yes",1,2),"")),""))</f>
        <v/>
      </c>
      <c r="AU393" s="67" t="str">
        <f ca="1">IF(OR(F393="",VLOOKUP(F$1,Services!$A$1:$B$22,2,0)="Exclude"),"",IF($D393=1,IF(OR(price_limit="",price_limit="No Limit"),IF(F393="Yes",1,2),IF(SUMIFS(WhatIf!$G:$G,WhatIf!$A:$A,F$1,WhatIf!$B:$B,F393)&lt;=price_limit,IF(F393="Yes",1,2),"")),""))</f>
        <v/>
      </c>
      <c r="AV393" s="67" t="str">
        <f ca="1">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IF(OR(I393="",VLOOKUP(I$1,Services!$A$1:$B$22,2,0)="Exclude"),"",IF($D393=1,IF(OR(price_limit="",price_limit="No Limit"),IF(I393="Yes",1,2),IF(SUMIFS(WhatIf!$G:$G,WhatIf!$A:$A,I$1,WhatIf!$B:$B,I393)&lt;=price_limit,IF(I393="Yes",1,2),"")),""))</f>
        <v/>
      </c>
      <c r="AY393" s="67" t="str">
        <f>IF(OR(J393="",VLOOKUP(J$1,Services!$A$1:$B$22,2,0)="Exclude"),"",IF($D393=1,IF(OR(price_limit="",price_limit="No Limit"),IF(J393="Yes",1,2),IF(SUMIFS(WhatIf!$G:$G,WhatIf!$A:$A,J$1,WhatIf!$B:$B,J393)&lt;=price_limit,IF(J393="Yes",1,2),"")),""))</f>
        <v/>
      </c>
      <c r="AZ393" s="67" t="str">
        <f>IF(OR(K393="",VLOOKUP(K$1,Services!$A$1:$B$22,2,0)="Exclude"),"",IF($D393=1,IF(OR(price_limit="",price_limit="No Limit"),IF(K393="Yes",1,2),IF(SUMIFS(WhatIf!$G:$G,WhatIf!$A:$A,K$1,WhatIf!$B:$B,K393)&lt;=price_limit,IF(K393="Yes",1,2),"")),""))</f>
        <v/>
      </c>
      <c r="BA393" s="67" t="str">
        <f>IF(OR(L393="",VLOOKUP(L$1,Services!$A$1:$B$22,2,0)="Exclude"),"",IF($D393=1,IF(OR(price_limit="",price_limit="No Limit"),IF(L393="Yes",1,2),IF(SUMIFS(WhatIf!$G:$G,WhatIf!$A:$A,L$1,WhatIf!$B:$B,L393)&lt;=price_limit,IF(L393="Yes",1,2),"")),""))</f>
        <v/>
      </c>
      <c r="BB393" s="67" t="str">
        <f>IF(OR(M393="",VLOOKUP(M$1,Services!$A$1:$B$22,2,0)="Exclude"),"",IF($D393=1,IF(OR(price_limit="",price_limit="No Limit"),IF(M393="Yes",1,2),IF(SUMIFS(WhatIf!$G:$G,WhatIf!$A:$A,M$1,WhatIf!$B:$B,M393)&lt;=price_limit,IF(M393="Yes",1,2),"")),""))</f>
        <v/>
      </c>
      <c r="BC393" s="67" t="str">
        <f>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 ca="1">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0"/>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24.9" x14ac:dyDescent="0.3">
      <c r="A394" s="19" t="s">
        <v>206</v>
      </c>
      <c r="B394" s="4" t="s">
        <v>227</v>
      </c>
      <c r="C394" s="4" t="s">
        <v>198</v>
      </c>
      <c r="D394" s="3" t="str">
        <f t="shared" ca="1" si="28"/>
        <v/>
      </c>
      <c r="F394" s="5" t="s">
        <v>481</v>
      </c>
      <c r="G394" s="5" t="s">
        <v>481</v>
      </c>
      <c r="H394" s="5" t="s">
        <v>919</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29"/>
        <v/>
      </c>
      <c r="AT394" s="67" t="str">
        <f>IF(OR(E394="",VLOOKUP(E$1,Services!$A$1:$B$22,2,0)="Exclude"),"",IF($D394=1,IF(OR(price_limit="",price_limit="No Limit"),IF(E394="Yes",1,2),IF(SUMIFS(WhatIf!$G:$G,WhatIf!$A:$A,E$1,WhatIf!$B:$B,E394)&lt;=price_limit,IF(E394="Yes",1,2),"")),""))</f>
        <v/>
      </c>
      <c r="AU394" s="67" t="str">
        <f ca="1">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 ca="1">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30"/>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289</v>
      </c>
      <c r="B395" s="4" t="s">
        <v>759</v>
      </c>
      <c r="C395" s="4" t="s">
        <v>205</v>
      </c>
      <c r="D395" s="3" t="str">
        <f t="shared" ca="1" si="28"/>
        <v/>
      </c>
      <c r="Q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29"/>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 ca="1">IF(OR(Q395="",VLOOKUP(Q$1,Services!$A$1:$B$22,2,0)="Exclude"),"",IF($D395=1,IF(OR(price_limit="",price_limit="No Limit"),IF(Q395="Yes",1,2),IF(SUMIFS(WhatIf!$G:$G,WhatIf!$A:$A,Q$1,WhatIf!$B:$B,Q395)&lt;=price_limit,IF(Q395="Yes",1,2),"")),""))</f>
        <v/>
      </c>
      <c r="BG395" s="67" t="str">
        <f>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0"/>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24.9" x14ac:dyDescent="0.3">
      <c r="A396" s="19" t="s">
        <v>73</v>
      </c>
      <c r="B396" s="4" t="s">
        <v>278</v>
      </c>
      <c r="C396" s="4" t="s">
        <v>189</v>
      </c>
      <c r="D396" s="3" t="str">
        <f t="shared" ca="1" si="28"/>
        <v/>
      </c>
      <c r="E396" s="5" t="s">
        <v>1</v>
      </c>
      <c r="G396" s="5" t="s">
        <v>1</v>
      </c>
      <c r="H396" s="5" t="s">
        <v>1</v>
      </c>
      <c r="K396" s="5" t="s">
        <v>1</v>
      </c>
      <c r="L396" s="5" t="s">
        <v>1</v>
      </c>
      <c r="M396" s="5" t="s">
        <v>1</v>
      </c>
      <c r="N396" s="5" t="s">
        <v>1</v>
      </c>
      <c r="O396" s="5" t="s">
        <v>1</v>
      </c>
      <c r="Q396" s="6" t="s">
        <v>1</v>
      </c>
      <c r="R396" s="6" t="s">
        <v>1</v>
      </c>
      <c r="S396" s="6" t="s">
        <v>1</v>
      </c>
      <c r="V396" s="5" t="s">
        <v>1</v>
      </c>
      <c r="X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29"/>
        <v/>
      </c>
      <c r="AT396" s="67" t="str">
        <f ca="1">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 ca="1">IF(OR(G396="",VLOOKUP(G$1,Services!$A$1:$B$22,2,0)="Exclude"),"",IF($D396=1,IF(OR(price_limit="",price_limit="No Limit"),IF(G396="Yes",1,2),IF(SUMIFS(WhatIf!$G:$G,WhatIf!$A:$A,G$1,WhatIf!$B:$B,G396)&lt;=price_limit,IF(G396="Yes",1,2),"")),""))</f>
        <v/>
      </c>
      <c r="AW396" s="67" t="str">
        <f ca="1">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 ca="1">IF(OR(K396="",VLOOKUP(K$1,Services!$A$1:$B$22,2,0)="Exclude"),"",IF($D396=1,IF(OR(price_limit="",price_limit="No Limit"),IF(K396="Yes",1,2),IF(SUMIFS(WhatIf!$G:$G,WhatIf!$A:$A,K$1,WhatIf!$B:$B,K396)&lt;=price_limit,IF(K396="Yes",1,2),"")),""))</f>
        <v/>
      </c>
      <c r="BA396" s="67" t="str">
        <f ca="1">IF(OR(L396="",VLOOKUP(L$1,Services!$A$1:$B$22,2,0)="Exclude"),"",IF($D396=1,IF(OR(price_limit="",price_limit="No Limit"),IF(L396="Yes",1,2),IF(SUMIFS(WhatIf!$G:$G,WhatIf!$A:$A,L$1,WhatIf!$B:$B,L396)&lt;=price_limit,IF(L396="Yes",1,2),"")),""))</f>
        <v/>
      </c>
      <c r="BB396" s="67" t="str">
        <f ca="1">IF(OR(M396="",VLOOKUP(M$1,Services!$A$1:$B$22,2,0)="Exclude"),"",IF($D396=1,IF(OR(price_limit="",price_limit="No Limit"),IF(M396="Yes",1,2),IF(SUMIFS(WhatIf!$G:$G,WhatIf!$A:$A,M$1,WhatIf!$B:$B,M396)&lt;=price_limit,IF(M396="Yes",1,2),"")),""))</f>
        <v/>
      </c>
      <c r="BC396" s="67" t="str">
        <f ca="1">IF(OR(N396="",VLOOKUP(N$1,Services!$A$1:$B$22,2,0)="Exclude"),"",IF($D396=1,IF(OR(price_limit="",price_limit="No Limit"),IF(N396="Yes",1,2),IF(SUMIFS(WhatIf!$G:$G,WhatIf!$A:$A,N$1,WhatIf!$B:$B,N396)&lt;=price_limit,IF(N396="Yes",1,2),"")),""))</f>
        <v/>
      </c>
      <c r="BD396" s="67" t="str">
        <f ca="1">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 ca="1">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 ca="1">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 ca="1">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 ca="1">IF(OR(X396="",VLOOKUP(X$1,Services!$A$1:$B$22,2,0)="Exclude"),"",IF($D396=1,IF(OR(price_limit="",price_limit="No Limit"),IF(X396="Yes",1,2),IF(SUMIFS(WhatIf!$G:$G,WhatIf!$A:$A,X$1,WhatIf!$B:$B,X396)&lt;=price_limit,IF(X396="Yes",1,2),"")),""))</f>
        <v/>
      </c>
      <c r="BN396" s="3">
        <f t="shared" si="30"/>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12.45" customHeight="1" x14ac:dyDescent="0.3">
      <c r="A397" s="19" t="s">
        <v>896</v>
      </c>
      <c r="C397" s="4" t="s">
        <v>197</v>
      </c>
      <c r="D397" s="3" t="str">
        <f t="shared" ca="1" si="28"/>
        <v/>
      </c>
      <c r="S397" s="5" t="s">
        <v>887</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29"/>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IF(OR(R397="",VLOOKUP(R$1,Services!$A$1:$B$22,2,0)="Exclude"),"",IF($D397=1,IF(OR(price_limit="",price_limit="No Limit"),IF(R397="Yes",1,2),IF(SUMIFS(WhatIf!$G:$G,WhatIf!$A:$A,R$1,WhatIf!$B:$B,R397)&lt;=price_limit,IF(R397="Yes",1,2),"")),""))</f>
        <v/>
      </c>
      <c r="BH397" s="67" t="str">
        <f ca="1">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0"/>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12.45" customHeight="1" x14ac:dyDescent="0.3">
      <c r="A398" s="19" t="s">
        <v>74</v>
      </c>
      <c r="B398" s="4" t="s">
        <v>227</v>
      </c>
      <c r="C398" s="4" t="s">
        <v>269</v>
      </c>
      <c r="D398" s="3" t="str">
        <f t="shared" ca="1" si="28"/>
        <v/>
      </c>
      <c r="F398" s="5" t="s">
        <v>1</v>
      </c>
      <c r="G398" s="5" t="s">
        <v>1</v>
      </c>
      <c r="H398" s="5" t="s">
        <v>1</v>
      </c>
      <c r="I398" s="5" t="s">
        <v>1</v>
      </c>
      <c r="J398" s="5" t="s">
        <v>1</v>
      </c>
      <c r="K398" s="5" t="s">
        <v>1</v>
      </c>
      <c r="L398" s="5" t="s">
        <v>1</v>
      </c>
      <c r="M398" s="5" t="s">
        <v>1</v>
      </c>
      <c r="N398" s="5" t="s">
        <v>1</v>
      </c>
      <c r="O398" s="5" t="s">
        <v>1</v>
      </c>
      <c r="P398" s="5" t="s">
        <v>1</v>
      </c>
      <c r="Q398" s="6" t="s">
        <v>1</v>
      </c>
      <c r="R398" s="6" t="s">
        <v>1</v>
      </c>
      <c r="S398" s="6"/>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29"/>
        <v/>
      </c>
      <c r="AT398" s="67" t="str">
        <f>IF(OR(E398="",VLOOKUP(E$1,Services!$A$1:$B$22,2,0)="Exclude"),"",IF($D398=1,IF(OR(price_limit="",price_limit="No Limit"),IF(E398="Yes",1,2),IF(SUMIFS(WhatIf!$G:$G,WhatIf!$A:$A,E$1,WhatIf!$B:$B,E398)&lt;=price_limit,IF(E398="Yes",1,2),"")),""))</f>
        <v/>
      </c>
      <c r="AU398" s="67" t="str">
        <f ca="1">IF(OR(F398="",VLOOKUP(F$1,Services!$A$1:$B$22,2,0)="Exclude"),"",IF($D398=1,IF(OR(price_limit="",price_limit="No Limit"),IF(F398="Yes",1,2),IF(SUMIFS(WhatIf!$G:$G,WhatIf!$A:$A,F$1,WhatIf!$B:$B,F398)&lt;=price_limit,IF(F398="Yes",1,2),"")),""))</f>
        <v/>
      </c>
      <c r="AV398" s="67" t="str">
        <f ca="1">IF(OR(G398="",VLOOKUP(G$1,Services!$A$1:$B$22,2,0)="Exclude"),"",IF($D398=1,IF(OR(price_limit="",price_limit="No Limit"),IF(G398="Yes",1,2),IF(SUMIFS(WhatIf!$G:$G,WhatIf!$A:$A,G$1,WhatIf!$B:$B,G398)&lt;=price_limit,IF(G398="Yes",1,2),"")),""))</f>
        <v/>
      </c>
      <c r="AW398" s="67" t="str">
        <f ca="1">IF(OR(H398="",VLOOKUP(H$1,Services!$A$1:$B$22,2,0)="Exclude"),"",IF($D398=1,IF(OR(price_limit="",price_limit="No Limit"),IF(H398="Yes",1,2),IF(SUMIFS(WhatIf!$G:$G,WhatIf!$A:$A,H$1,WhatIf!$B:$B,H398)&lt;=price_limit,IF(H398="Yes",1,2),"")),""))</f>
        <v/>
      </c>
      <c r="AX398" s="67" t="str">
        <f ca="1">IF(OR(I398="",VLOOKUP(I$1,Services!$A$1:$B$22,2,0)="Exclude"),"",IF($D398=1,IF(OR(price_limit="",price_limit="No Limit"),IF(I398="Yes",1,2),IF(SUMIFS(WhatIf!$G:$G,WhatIf!$A:$A,I$1,WhatIf!$B:$B,I398)&lt;=price_limit,IF(I398="Yes",1,2),"")),""))</f>
        <v/>
      </c>
      <c r="AY398" s="67" t="str">
        <f ca="1">IF(OR(J398="",VLOOKUP(J$1,Services!$A$1:$B$22,2,0)="Exclude"),"",IF($D398=1,IF(OR(price_limit="",price_limit="No Limit"),IF(J398="Yes",1,2),IF(SUMIFS(WhatIf!$G:$G,WhatIf!$A:$A,J$1,WhatIf!$B:$B,J398)&lt;=price_limit,IF(J398="Yes",1,2),"")),""))</f>
        <v/>
      </c>
      <c r="AZ398" s="67" t="str">
        <f ca="1">IF(OR(K398="",VLOOKUP(K$1,Services!$A$1:$B$22,2,0)="Exclude"),"",IF($D398=1,IF(OR(price_limit="",price_limit="No Limit"),IF(K398="Yes",1,2),IF(SUMIFS(WhatIf!$G:$G,WhatIf!$A:$A,K$1,WhatIf!$B:$B,K398)&lt;=price_limit,IF(K398="Yes",1,2),"")),""))</f>
        <v/>
      </c>
      <c r="BA398" s="67" t="str">
        <f ca="1">IF(OR(L398="",VLOOKUP(L$1,Services!$A$1:$B$22,2,0)="Exclude"),"",IF($D398=1,IF(OR(price_limit="",price_limit="No Limit"),IF(L398="Yes",1,2),IF(SUMIFS(WhatIf!$G:$G,WhatIf!$A:$A,L$1,WhatIf!$B:$B,L398)&lt;=price_limit,IF(L398="Yes",1,2),"")),""))</f>
        <v/>
      </c>
      <c r="BB398" s="67" t="str">
        <f ca="1">IF(OR(M398="",VLOOKUP(M$1,Services!$A$1:$B$22,2,0)="Exclude"),"",IF($D398=1,IF(OR(price_limit="",price_limit="No Limit"),IF(M398="Yes",1,2),IF(SUMIFS(WhatIf!$G:$G,WhatIf!$A:$A,M$1,WhatIf!$B:$B,M398)&lt;=price_limit,IF(M398="Yes",1,2),"")),""))</f>
        <v/>
      </c>
      <c r="BC398" s="67" t="str">
        <f ca="1">IF(OR(N398="",VLOOKUP(N$1,Services!$A$1:$B$22,2,0)="Exclude"),"",IF($D398=1,IF(OR(price_limit="",price_limit="No Limit"),IF(N398="Yes",1,2),IF(SUMIFS(WhatIf!$G:$G,WhatIf!$A:$A,N$1,WhatIf!$B:$B,N398)&lt;=price_limit,IF(N398="Yes",1,2),"")),""))</f>
        <v/>
      </c>
      <c r="BD398" s="67" t="str">
        <f ca="1">IF(OR(O398="",VLOOKUP(O$1,Services!$A$1:$B$22,2,0)="Exclude"),"",IF($D398=1,IF(OR(price_limit="",price_limit="No Limit"),IF(O398="Yes",1,2),IF(SUMIFS(WhatIf!$G:$G,WhatIf!$A:$A,O$1,WhatIf!$B:$B,O398)&lt;=price_limit,IF(O398="Yes",1,2),"")),""))</f>
        <v/>
      </c>
      <c r="BE398" s="67" t="str">
        <f ca="1">IF(OR(P398="",VLOOKUP(P$1,Services!$A$1:$B$22,2,0)="Exclude"),"",IF($D398=1,IF(OR(price_limit="",price_limit="No Limit"),IF(P398="Yes",1,2),IF(SUMIFS(WhatIf!$G:$G,WhatIf!$A:$A,P$1,WhatIf!$B:$B,P398)&lt;=price_limit,IF(P398="Yes",1,2),"")),""))</f>
        <v/>
      </c>
      <c r="BF398" s="67" t="str">
        <f ca="1">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0"/>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ht="24.9" x14ac:dyDescent="0.3">
      <c r="A399" s="19" t="s">
        <v>778</v>
      </c>
      <c r="C399" s="4" t="s">
        <v>197</v>
      </c>
      <c r="D399" s="3" t="str">
        <f t="shared" ca="1" si="28"/>
        <v/>
      </c>
      <c r="F399" s="5" t="s">
        <v>854</v>
      </c>
      <c r="G399" s="5" t="s">
        <v>854</v>
      </c>
      <c r="H399" s="5" t="s">
        <v>854</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29"/>
        <v/>
      </c>
      <c r="AT399" s="67" t="str">
        <f>IF(OR(E399="",VLOOKUP(E$1,Services!$A$1:$B$22,2,0)="Exclude"),"",IF($D399=1,IF(OR(price_limit="",price_limit="No Limit"),IF(E399="Yes",1,2),IF(SUMIFS(WhatIf!$G:$G,WhatIf!$A:$A,E$1,WhatIf!$B:$B,E399)&lt;=price_limit,IF(E399="Yes",1,2),"")),""))</f>
        <v/>
      </c>
      <c r="AU399" s="67" t="str">
        <f ca="1">IF(OR(F399="",VLOOKUP(F$1,Services!$A$1:$B$22,2,0)="Exclude"),"",IF($D399=1,IF(OR(price_limit="",price_limit="No Limit"),IF(F399="Yes",1,2),IF(SUMIFS(WhatIf!$G:$G,WhatIf!$A:$A,F$1,WhatIf!$B:$B,F399)&lt;=price_limit,IF(F399="Yes",1,2),"")),""))</f>
        <v/>
      </c>
      <c r="AV399" s="67" t="str">
        <f ca="1">IF(OR(G399="",VLOOKUP(G$1,Services!$A$1:$B$22,2,0)="Exclude"),"",IF($D399=1,IF(OR(price_limit="",price_limit="No Limit"),IF(G399="Yes",1,2),IF(SUMIFS(WhatIf!$G:$G,WhatIf!$A:$A,G$1,WhatIf!$B:$B,G399)&lt;=price_limit,IF(G399="Yes",1,2),"")),""))</f>
        <v/>
      </c>
      <c r="AW399" s="67" t="str">
        <f ca="1">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0"/>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341</v>
      </c>
      <c r="B400" s="4" t="s">
        <v>227</v>
      </c>
      <c r="C400" s="4" t="s">
        <v>197</v>
      </c>
      <c r="D400" s="3" t="str">
        <f t="shared" ca="1" si="28"/>
        <v/>
      </c>
      <c r="I400" s="5" t="s">
        <v>271</v>
      </c>
      <c r="J400" s="5" t="s">
        <v>271</v>
      </c>
      <c r="K400" s="5" t="s">
        <v>271</v>
      </c>
      <c r="L400" s="5" t="s">
        <v>271</v>
      </c>
      <c r="M400" s="5" t="s">
        <v>271</v>
      </c>
      <c r="N400" s="5" t="s">
        <v>271</v>
      </c>
      <c r="O400" s="5" t="s">
        <v>271</v>
      </c>
      <c r="P400" s="5" t="s">
        <v>1</v>
      </c>
      <c r="S400" s="5" t="s">
        <v>949</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29"/>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 ca="1">IF(OR(I400="",VLOOKUP(I$1,Services!$A$1:$B$22,2,0)="Exclude"),"",IF($D400=1,IF(OR(price_limit="",price_limit="No Limit"),IF(I400="Yes",1,2),IF(SUMIFS(WhatIf!$G:$G,WhatIf!$A:$A,I$1,WhatIf!$B:$B,I400)&lt;=price_limit,IF(I400="Yes",1,2),"")),""))</f>
        <v/>
      </c>
      <c r="AY400" s="67" t="str">
        <f ca="1">IF(OR(J400="",VLOOKUP(J$1,Services!$A$1:$B$22,2,0)="Exclude"),"",IF($D400=1,IF(OR(price_limit="",price_limit="No Limit"),IF(J400="Yes",1,2),IF(SUMIFS(WhatIf!$G:$G,WhatIf!$A:$A,J$1,WhatIf!$B:$B,J400)&lt;=price_limit,IF(J400="Yes",1,2),"")),""))</f>
        <v/>
      </c>
      <c r="AZ400" s="67" t="str">
        <f ca="1">IF(OR(K400="",VLOOKUP(K$1,Services!$A$1:$B$22,2,0)="Exclude"),"",IF($D400=1,IF(OR(price_limit="",price_limit="No Limit"),IF(K400="Yes",1,2),IF(SUMIFS(WhatIf!$G:$G,WhatIf!$A:$A,K$1,WhatIf!$B:$B,K400)&lt;=price_limit,IF(K400="Yes",1,2),"")),""))</f>
        <v/>
      </c>
      <c r="BA400" s="67" t="str">
        <f ca="1">IF(OR(L400="",VLOOKUP(L$1,Services!$A$1:$B$22,2,0)="Exclude"),"",IF($D400=1,IF(OR(price_limit="",price_limit="No Limit"),IF(L400="Yes",1,2),IF(SUMIFS(WhatIf!$G:$G,WhatIf!$A:$A,L$1,WhatIf!$B:$B,L400)&lt;=price_limit,IF(L400="Yes",1,2),"")),""))</f>
        <v/>
      </c>
      <c r="BB400" s="67" t="str">
        <f ca="1">IF(OR(M400="",VLOOKUP(M$1,Services!$A$1:$B$22,2,0)="Exclude"),"",IF($D400=1,IF(OR(price_limit="",price_limit="No Limit"),IF(M400="Yes",1,2),IF(SUMIFS(WhatIf!$G:$G,WhatIf!$A:$A,M$1,WhatIf!$B:$B,M400)&lt;=price_limit,IF(M400="Yes",1,2),"")),""))</f>
        <v/>
      </c>
      <c r="BC400" s="67" t="str">
        <f ca="1">IF(OR(N400="",VLOOKUP(N$1,Services!$A$1:$B$22,2,0)="Exclude"),"",IF($D400=1,IF(OR(price_limit="",price_limit="No Limit"),IF(N400="Yes",1,2),IF(SUMIFS(WhatIf!$G:$G,WhatIf!$A:$A,N$1,WhatIf!$B:$B,N400)&lt;=price_limit,IF(N400="Yes",1,2),"")),""))</f>
        <v/>
      </c>
      <c r="BD400" s="67" t="str">
        <f ca="1">IF(OR(O400="",VLOOKUP(O$1,Services!$A$1:$B$22,2,0)="Exclude"),"",IF($D400=1,IF(OR(price_limit="",price_limit="No Limit"),IF(O400="Yes",1,2),IF(SUMIFS(WhatIf!$G:$G,WhatIf!$A:$A,O$1,WhatIf!$B:$B,O400)&lt;=price_limit,IF(O400="Yes",1,2),"")),""))</f>
        <v/>
      </c>
      <c r="BE400" s="67" t="str">
        <f ca="1">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IF(OR(R400="",VLOOKUP(R$1,Services!$A$1:$B$22,2,0)="Exclude"),"",IF($D400=1,IF(OR(price_limit="",price_limit="No Limit"),IF(R400="Yes",1,2),IF(SUMIFS(WhatIf!$G:$G,WhatIf!$A:$A,R$1,WhatIf!$B:$B,R400)&lt;=price_limit,IF(R400="Yes",1,2),"")),""))</f>
        <v/>
      </c>
      <c r="BH400" s="67" t="str">
        <f ca="1">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0"/>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75</v>
      </c>
      <c r="B401" s="4" t="s">
        <v>279</v>
      </c>
      <c r="C401" s="4" t="s">
        <v>189</v>
      </c>
      <c r="D401" s="3" t="str">
        <f t="shared" ca="1" si="28"/>
        <v/>
      </c>
      <c r="E401" s="5" t="s">
        <v>1</v>
      </c>
      <c r="F401" s="5" t="s">
        <v>1</v>
      </c>
      <c r="G401" s="5" t="s">
        <v>1</v>
      </c>
      <c r="H401" s="5" t="s">
        <v>1</v>
      </c>
      <c r="L401" s="5" t="s">
        <v>1</v>
      </c>
      <c r="M401" s="5" t="s">
        <v>1</v>
      </c>
      <c r="N401" s="5" t="s">
        <v>1</v>
      </c>
      <c r="O401" s="5" t="s">
        <v>1</v>
      </c>
      <c r="Q401" s="6" t="s">
        <v>1</v>
      </c>
      <c r="R401" s="6" t="s">
        <v>1</v>
      </c>
      <c r="S401" s="6" t="s">
        <v>1</v>
      </c>
      <c r="V401" s="5" t="s">
        <v>1</v>
      </c>
      <c r="X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29"/>
        <v/>
      </c>
      <c r="AT401" s="67" t="str">
        <f ca="1">IF(OR(E401="",VLOOKUP(E$1,Services!$A$1:$B$22,2,0)="Exclude"),"",IF($D401=1,IF(OR(price_limit="",price_limit="No Limit"),IF(E401="Yes",1,2),IF(SUMIFS(WhatIf!$G:$G,WhatIf!$A:$A,E$1,WhatIf!$B:$B,E401)&lt;=price_limit,IF(E401="Yes",1,2),"")),""))</f>
        <v/>
      </c>
      <c r="AU401" s="67" t="str">
        <f ca="1">IF(OR(F401="",VLOOKUP(F$1,Services!$A$1:$B$22,2,0)="Exclude"),"",IF($D401=1,IF(OR(price_limit="",price_limit="No Limit"),IF(F401="Yes",1,2),IF(SUMIFS(WhatIf!$G:$G,WhatIf!$A:$A,F$1,WhatIf!$B:$B,F401)&lt;=price_limit,IF(F401="Yes",1,2),"")),""))</f>
        <v/>
      </c>
      <c r="AV401" s="67" t="str">
        <f ca="1">IF(OR(G401="",VLOOKUP(G$1,Services!$A$1:$B$22,2,0)="Exclude"),"",IF($D401=1,IF(OR(price_limit="",price_limit="No Limit"),IF(G401="Yes",1,2),IF(SUMIFS(WhatIf!$G:$G,WhatIf!$A:$A,G$1,WhatIf!$B:$B,G401)&lt;=price_limit,IF(G401="Yes",1,2),"")),""))</f>
        <v/>
      </c>
      <c r="AW401" s="67" t="str">
        <f ca="1">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 ca="1">IF(OR(L401="",VLOOKUP(L$1,Services!$A$1:$B$22,2,0)="Exclude"),"",IF($D401=1,IF(OR(price_limit="",price_limit="No Limit"),IF(L401="Yes",1,2),IF(SUMIFS(WhatIf!$G:$G,WhatIf!$A:$A,L$1,WhatIf!$B:$B,L401)&lt;=price_limit,IF(L401="Yes",1,2),"")),""))</f>
        <v/>
      </c>
      <c r="BB401" s="67" t="str">
        <f ca="1">IF(OR(M401="",VLOOKUP(M$1,Services!$A$1:$B$22,2,0)="Exclude"),"",IF($D401=1,IF(OR(price_limit="",price_limit="No Limit"),IF(M401="Yes",1,2),IF(SUMIFS(WhatIf!$G:$G,WhatIf!$A:$A,M$1,WhatIf!$B:$B,M401)&lt;=price_limit,IF(M401="Yes",1,2),"")),""))</f>
        <v/>
      </c>
      <c r="BC401" s="67" t="str">
        <f ca="1">IF(OR(N401="",VLOOKUP(N$1,Services!$A$1:$B$22,2,0)="Exclude"),"",IF($D401=1,IF(OR(price_limit="",price_limit="No Limit"),IF(N401="Yes",1,2),IF(SUMIFS(WhatIf!$G:$G,WhatIf!$A:$A,N$1,WhatIf!$B:$B,N401)&lt;=price_limit,IF(N401="Yes",1,2),"")),""))</f>
        <v/>
      </c>
      <c r="BD401" s="67" t="str">
        <f ca="1">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 ca="1">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 ca="1">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 ca="1">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 ca="1">IF(OR(X401="",VLOOKUP(X$1,Services!$A$1:$B$22,2,0)="Exclude"),"",IF($D401=1,IF(OR(price_limit="",price_limit="No Limit"),IF(X401="Yes",1,2),IF(SUMIFS(WhatIf!$G:$G,WhatIf!$A:$A,X$1,WhatIf!$B:$B,X401)&lt;=price_limit,IF(X401="Yes",1,2),"")),""))</f>
        <v/>
      </c>
      <c r="BN401" s="3">
        <f t="shared" si="30"/>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ht="37.299999999999997" x14ac:dyDescent="0.3">
      <c r="A402" s="19" t="s">
        <v>907</v>
      </c>
      <c r="C402" s="4" t="s">
        <v>269</v>
      </c>
      <c r="D402" s="3" t="str">
        <f t="shared" ca="1" si="28"/>
        <v/>
      </c>
      <c r="F402" s="5" t="s">
        <v>907</v>
      </c>
      <c r="G402" s="5" t="s">
        <v>907</v>
      </c>
      <c r="H402" s="5" t="s">
        <v>907</v>
      </c>
      <c r="Q402" s="6"/>
      <c r="R402" s="6"/>
      <c r="S402" s="6"/>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29"/>
        <v/>
      </c>
      <c r="AT402" s="67" t="str">
        <f>IF(OR(E402="",VLOOKUP(E$1,Services!$A$1:$B$22,2,0)="Exclude"),"",IF($D402=1,IF(OR(price_limit="",price_limit="No Limit"),IF(E402="Yes",1,2),IF(SUMIFS(WhatIf!$G:$G,WhatIf!$A:$A,E$1,WhatIf!$B:$B,E402)&lt;=price_limit,IF(E402="Yes",1,2),"")),""))</f>
        <v/>
      </c>
      <c r="AU402" s="67" t="str">
        <f ca="1">IF(OR(F402="",VLOOKUP(F$1,Services!$A$1:$B$22,2,0)="Exclude"),"",IF($D402=1,IF(OR(price_limit="",price_limit="No Limit"),IF(F402="Yes",1,2),IF(SUMIFS(WhatIf!$G:$G,WhatIf!$A:$A,F$1,WhatIf!$B:$B,F402)&lt;=price_limit,IF(F402="Yes",1,2),"")),""))</f>
        <v/>
      </c>
      <c r="AV402" s="67" t="str">
        <f ca="1">IF(OR(G402="",VLOOKUP(G$1,Services!$A$1:$B$22,2,0)="Exclude"),"",IF($D402=1,IF(OR(price_limit="",price_limit="No Limit"),IF(G402="Yes",1,2),IF(SUMIFS(WhatIf!$G:$G,WhatIf!$A:$A,G$1,WhatIf!$B:$B,G402)&lt;=price_limit,IF(G402="Yes",1,2),"")),""))</f>
        <v/>
      </c>
      <c r="AW402" s="67" t="str">
        <f ca="1">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0"/>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24.9" x14ac:dyDescent="0.3">
      <c r="A403" s="19" t="s">
        <v>76</v>
      </c>
      <c r="B403" s="4" t="s">
        <v>368</v>
      </c>
      <c r="C403" s="4" t="s">
        <v>269</v>
      </c>
      <c r="D403" s="3" t="str">
        <f t="shared" ca="1" si="28"/>
        <v/>
      </c>
      <c r="F403" s="5" t="s">
        <v>476</v>
      </c>
      <c r="G403" s="5" t="s">
        <v>1</v>
      </c>
      <c r="H403" s="5" t="s">
        <v>1</v>
      </c>
      <c r="I403" s="5" t="s">
        <v>1</v>
      </c>
      <c r="J403" s="5" t="s">
        <v>1</v>
      </c>
      <c r="K403" s="5" t="s">
        <v>1</v>
      </c>
      <c r="L403" s="5" t="s">
        <v>1</v>
      </c>
      <c r="M403" s="5" t="s">
        <v>1</v>
      </c>
      <c r="N403" s="5" t="s">
        <v>1</v>
      </c>
      <c r="O403" s="5" t="s">
        <v>1</v>
      </c>
      <c r="Q403" s="6" t="s">
        <v>1</v>
      </c>
      <c r="R403" s="6" t="s">
        <v>1</v>
      </c>
      <c r="S403" s="6"/>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29"/>
        <v/>
      </c>
      <c r="AT403" s="67" t="str">
        <f>IF(OR(E403="",VLOOKUP(E$1,Services!$A$1:$B$22,2,0)="Exclude"),"",IF($D403=1,IF(OR(price_limit="",price_limit="No Limit"),IF(E403="Yes",1,2),IF(SUMIFS(WhatIf!$G:$G,WhatIf!$A:$A,E$1,WhatIf!$B:$B,E403)&lt;=price_limit,IF(E403="Yes",1,2),"")),""))</f>
        <v/>
      </c>
      <c r="AU403" s="67" t="str">
        <f ca="1">IF(OR(F403="",VLOOKUP(F$1,Services!$A$1:$B$22,2,0)="Exclude"),"",IF($D403=1,IF(OR(price_limit="",price_limit="No Limit"),IF(F403="Yes",1,2),IF(SUMIFS(WhatIf!$G:$G,WhatIf!$A:$A,F$1,WhatIf!$B:$B,F403)&lt;=price_limit,IF(F403="Yes",1,2),"")),""))</f>
        <v/>
      </c>
      <c r="AV403" s="67" t="str">
        <f ca="1">IF(OR(G403="",VLOOKUP(G$1,Services!$A$1:$B$22,2,0)="Exclude"),"",IF($D403=1,IF(OR(price_limit="",price_limit="No Limit"),IF(G403="Yes",1,2),IF(SUMIFS(WhatIf!$G:$G,WhatIf!$A:$A,G$1,WhatIf!$B:$B,G403)&lt;=price_limit,IF(G403="Yes",1,2),"")),""))</f>
        <v/>
      </c>
      <c r="AW403" s="67" t="str">
        <f ca="1">IF(OR(H403="",VLOOKUP(H$1,Services!$A$1:$B$22,2,0)="Exclude"),"",IF($D403=1,IF(OR(price_limit="",price_limit="No Limit"),IF(H403="Yes",1,2),IF(SUMIFS(WhatIf!$G:$G,WhatIf!$A:$A,H$1,WhatIf!$B:$B,H403)&lt;=price_limit,IF(H403="Yes",1,2),"")),""))</f>
        <v/>
      </c>
      <c r="AX403" s="67" t="str">
        <f ca="1">IF(OR(I403="",VLOOKUP(I$1,Services!$A$1:$B$22,2,0)="Exclude"),"",IF($D403=1,IF(OR(price_limit="",price_limit="No Limit"),IF(I403="Yes",1,2),IF(SUMIFS(WhatIf!$G:$G,WhatIf!$A:$A,I$1,WhatIf!$B:$B,I403)&lt;=price_limit,IF(I403="Yes",1,2),"")),""))</f>
        <v/>
      </c>
      <c r="AY403" s="67" t="str">
        <f ca="1">IF(OR(J403="",VLOOKUP(J$1,Services!$A$1:$B$22,2,0)="Exclude"),"",IF($D403=1,IF(OR(price_limit="",price_limit="No Limit"),IF(J403="Yes",1,2),IF(SUMIFS(WhatIf!$G:$G,WhatIf!$A:$A,J$1,WhatIf!$B:$B,J403)&lt;=price_limit,IF(J403="Yes",1,2),"")),""))</f>
        <v/>
      </c>
      <c r="AZ403" s="67" t="str">
        <f ca="1">IF(OR(K403="",VLOOKUP(K$1,Services!$A$1:$B$22,2,0)="Exclude"),"",IF($D403=1,IF(OR(price_limit="",price_limit="No Limit"),IF(K403="Yes",1,2),IF(SUMIFS(WhatIf!$G:$G,WhatIf!$A:$A,K$1,WhatIf!$B:$B,K403)&lt;=price_limit,IF(K403="Yes",1,2),"")),""))</f>
        <v/>
      </c>
      <c r="BA403" s="67" t="str">
        <f ca="1">IF(OR(L403="",VLOOKUP(L$1,Services!$A$1:$B$22,2,0)="Exclude"),"",IF($D403=1,IF(OR(price_limit="",price_limit="No Limit"),IF(L403="Yes",1,2),IF(SUMIFS(WhatIf!$G:$G,WhatIf!$A:$A,L$1,WhatIf!$B:$B,L403)&lt;=price_limit,IF(L403="Yes",1,2),"")),""))</f>
        <v/>
      </c>
      <c r="BB403" s="67" t="str">
        <f ca="1">IF(OR(M403="",VLOOKUP(M$1,Services!$A$1:$B$22,2,0)="Exclude"),"",IF($D403=1,IF(OR(price_limit="",price_limit="No Limit"),IF(M403="Yes",1,2),IF(SUMIFS(WhatIf!$G:$G,WhatIf!$A:$A,M$1,WhatIf!$B:$B,M403)&lt;=price_limit,IF(M403="Yes",1,2),"")),""))</f>
        <v/>
      </c>
      <c r="BC403" s="67" t="str">
        <f ca="1">IF(OR(N403="",VLOOKUP(N$1,Services!$A$1:$B$22,2,0)="Exclude"),"",IF($D403=1,IF(OR(price_limit="",price_limit="No Limit"),IF(N403="Yes",1,2),IF(SUMIFS(WhatIf!$G:$G,WhatIf!$A:$A,N$1,WhatIf!$B:$B,N403)&lt;=price_limit,IF(N403="Yes",1,2),"")),""))</f>
        <v/>
      </c>
      <c r="BD403" s="67" t="str">
        <f ca="1">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 ca="1">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0"/>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62.15" x14ac:dyDescent="0.3">
      <c r="A404" s="19" t="s">
        <v>784</v>
      </c>
      <c r="B404" s="19" t="s">
        <v>785</v>
      </c>
      <c r="C404" s="4" t="s">
        <v>197</v>
      </c>
      <c r="D404" s="3" t="str">
        <f t="shared" ca="1" si="28"/>
        <v/>
      </c>
      <c r="I404" s="5" t="s">
        <v>467</v>
      </c>
      <c r="J404" s="5" t="s">
        <v>467</v>
      </c>
      <c r="K404" s="5" t="s">
        <v>467</v>
      </c>
      <c r="L404" s="5" t="s">
        <v>467</v>
      </c>
      <c r="M404" s="5" t="s">
        <v>467</v>
      </c>
      <c r="N404" s="5" t="s">
        <v>467</v>
      </c>
      <c r="O404" s="5" t="s">
        <v>1</v>
      </c>
      <c r="P404" s="5" t="s">
        <v>467</v>
      </c>
      <c r="S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29"/>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 ca="1">IF(OR(I404="",VLOOKUP(I$1,Services!$A$1:$B$22,2,0)="Exclude"),"",IF($D404=1,IF(OR(price_limit="",price_limit="No Limit"),IF(I404="Yes",1,2),IF(SUMIFS(WhatIf!$G:$G,WhatIf!$A:$A,I$1,WhatIf!$B:$B,I404)&lt;=price_limit,IF(I404="Yes",1,2),"")),""))</f>
        <v/>
      </c>
      <c r="AY404" s="67" t="str">
        <f ca="1">IF(OR(J404="",VLOOKUP(J$1,Services!$A$1:$B$22,2,0)="Exclude"),"",IF($D404=1,IF(OR(price_limit="",price_limit="No Limit"),IF(J404="Yes",1,2),IF(SUMIFS(WhatIf!$G:$G,WhatIf!$A:$A,J$1,WhatIf!$B:$B,J404)&lt;=price_limit,IF(J404="Yes",1,2),"")),""))</f>
        <v/>
      </c>
      <c r="AZ404" s="67" t="str">
        <f ca="1">IF(OR(K404="",VLOOKUP(K$1,Services!$A$1:$B$22,2,0)="Exclude"),"",IF($D404=1,IF(OR(price_limit="",price_limit="No Limit"),IF(K404="Yes",1,2),IF(SUMIFS(WhatIf!$G:$G,WhatIf!$A:$A,K$1,WhatIf!$B:$B,K404)&lt;=price_limit,IF(K404="Yes",1,2),"")),""))</f>
        <v/>
      </c>
      <c r="BA404" s="67" t="str">
        <f ca="1">IF(OR(L404="",VLOOKUP(L$1,Services!$A$1:$B$22,2,0)="Exclude"),"",IF($D404=1,IF(OR(price_limit="",price_limit="No Limit"),IF(L404="Yes",1,2),IF(SUMIFS(WhatIf!$G:$G,WhatIf!$A:$A,L$1,WhatIf!$B:$B,L404)&lt;=price_limit,IF(L404="Yes",1,2),"")),""))</f>
        <v/>
      </c>
      <c r="BB404" s="67" t="str">
        <f ca="1">IF(OR(M404="",VLOOKUP(M$1,Services!$A$1:$B$22,2,0)="Exclude"),"",IF($D404=1,IF(OR(price_limit="",price_limit="No Limit"),IF(M404="Yes",1,2),IF(SUMIFS(WhatIf!$G:$G,WhatIf!$A:$A,M$1,WhatIf!$B:$B,M404)&lt;=price_limit,IF(M404="Yes",1,2),"")),""))</f>
        <v/>
      </c>
      <c r="BC404" s="67" t="str">
        <f ca="1">IF(OR(N404="",VLOOKUP(N$1,Services!$A$1:$B$22,2,0)="Exclude"),"",IF($D404=1,IF(OR(price_limit="",price_limit="No Limit"),IF(N404="Yes",1,2),IF(SUMIFS(WhatIf!$G:$G,WhatIf!$A:$A,N$1,WhatIf!$B:$B,N404)&lt;=price_limit,IF(N404="Yes",1,2),"")),""))</f>
        <v/>
      </c>
      <c r="BD404" s="67" t="str">
        <f ca="1">IF(OR(O404="",VLOOKUP(O$1,Services!$A$1:$B$22,2,0)="Exclude"),"",IF($D404=1,IF(OR(price_limit="",price_limit="No Limit"),IF(O404="Yes",1,2),IF(SUMIFS(WhatIf!$G:$G,WhatIf!$A:$A,O$1,WhatIf!$B:$B,O404)&lt;=price_limit,IF(O404="Yes",1,2),"")),""))</f>
        <v/>
      </c>
      <c r="BE404" s="67" t="str">
        <f ca="1">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IF(OR(R404="",VLOOKUP(R$1,Services!$A$1:$B$22,2,0)="Exclude"),"",IF($D404=1,IF(OR(price_limit="",price_limit="No Limit"),IF(R404="Yes",1,2),IF(SUMIFS(WhatIf!$G:$G,WhatIf!$A:$A,R$1,WhatIf!$B:$B,R404)&lt;=price_limit,IF(R404="Yes",1,2),"")),""))</f>
        <v/>
      </c>
      <c r="BH404" s="67" t="str">
        <f ca="1">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0"/>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786</v>
      </c>
      <c r="B405" s="19" t="s">
        <v>787</v>
      </c>
      <c r="C405" s="4" t="s">
        <v>197</v>
      </c>
      <c r="D405" s="3" t="str">
        <f t="shared" ca="1" si="28"/>
        <v/>
      </c>
      <c r="S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29"/>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 ca="1">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0"/>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788</v>
      </c>
      <c r="B406" s="19" t="s">
        <v>789</v>
      </c>
      <c r="C406" s="4" t="s">
        <v>197</v>
      </c>
      <c r="D406" s="3" t="str">
        <f t="shared" ca="1" si="28"/>
        <v/>
      </c>
      <c r="S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29"/>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 ca="1">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0"/>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790</v>
      </c>
      <c r="B407" s="19" t="s">
        <v>791</v>
      </c>
      <c r="C407" s="4" t="s">
        <v>197</v>
      </c>
      <c r="D407" s="3" t="str">
        <f t="shared" ca="1" si="28"/>
        <v/>
      </c>
      <c r="S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29"/>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 ca="1">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0"/>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12.45" customHeight="1" x14ac:dyDescent="0.3">
      <c r="A408" s="19" t="s">
        <v>792</v>
      </c>
      <c r="B408" s="19" t="s">
        <v>793</v>
      </c>
      <c r="C408" s="4" t="s">
        <v>197</v>
      </c>
      <c r="D408" s="3" t="str">
        <f t="shared" ca="1" si="28"/>
        <v/>
      </c>
      <c r="S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29"/>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 ca="1">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0"/>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794</v>
      </c>
      <c r="B409" s="19" t="s">
        <v>795</v>
      </c>
      <c r="C409" s="4" t="s">
        <v>197</v>
      </c>
      <c r="D409" s="3" t="str">
        <f t="shared" ca="1" si="28"/>
        <v/>
      </c>
      <c r="S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29"/>
        <v/>
      </c>
      <c r="AT409" s="67" t="str">
        <f>IF(OR(E409="",VLOOKUP(E$1,Services!$A$1:$B$22,2,0)="Exclude"),"",IF($D409=1,IF(OR(price_limit="",price_limit="No Limit"),IF(E409="Yes",1,2),IF(SUMIFS(WhatIf!$G:$G,WhatIf!$A:$A,E$1,WhatIf!$B:$B,E409)&lt;=price_limit,IF(E409="Yes",1,2),"")),""))</f>
        <v/>
      </c>
      <c r="AU409" s="67" t="str">
        <f>IF(OR(F409="",VLOOKUP(F$1,Services!$A$1:$B$22,2,0)="Exclude"),"",IF($D409=1,IF(OR(price_limit="",price_limit="No Limit"),IF(F409="Yes",1,2),IF(SUMIFS(WhatIf!$G:$G,WhatIf!$A:$A,F$1,WhatIf!$B:$B,F409)&lt;=price_limit,IF(F409="Yes",1,2),"")),""))</f>
        <v/>
      </c>
      <c r="AV409" s="67" t="str">
        <f>IF(OR(G409="",VLOOKUP(G$1,Services!$A$1:$B$22,2,0)="Exclude"),"",IF($D409=1,IF(OR(price_limit="",price_limit="No Limit"),IF(G409="Yes",1,2),IF(SUMIFS(WhatIf!$G:$G,WhatIf!$A:$A,G$1,WhatIf!$B:$B,G409)&lt;=price_limit,IF(G409="Yes",1,2),"")),""))</f>
        <v/>
      </c>
      <c r="AW409" s="67" t="str">
        <f>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 ca="1">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0"/>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12.45" customHeight="1" x14ac:dyDescent="0.3">
      <c r="A410" s="19" t="s">
        <v>796</v>
      </c>
      <c r="B410" s="19" t="s">
        <v>797</v>
      </c>
      <c r="C410" s="4" t="s">
        <v>197</v>
      </c>
      <c r="D410" s="3" t="str">
        <f t="shared" ca="1" si="28"/>
        <v/>
      </c>
      <c r="S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29"/>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IF(OR(L410="",VLOOKUP(L$1,Services!$A$1:$B$22,2,0)="Exclude"),"",IF($D410=1,IF(OR(price_limit="",price_limit="No Limit"),IF(L410="Yes",1,2),IF(SUMIFS(WhatIf!$G:$G,WhatIf!$A:$A,L$1,WhatIf!$B:$B,L410)&lt;=price_limit,IF(L410="Yes",1,2),"")),""))</f>
        <v/>
      </c>
      <c r="BB410" s="67" t="str">
        <f>IF(OR(M410="",VLOOKUP(M$1,Services!$A$1:$B$22,2,0)="Exclude"),"",IF($D410=1,IF(OR(price_limit="",price_limit="No Limit"),IF(M410="Yes",1,2),IF(SUMIFS(WhatIf!$G:$G,WhatIf!$A:$A,M$1,WhatIf!$B:$B,M410)&lt;=price_limit,IF(M410="Yes",1,2),"")),""))</f>
        <v/>
      </c>
      <c r="BC410" s="67" t="str">
        <f>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0"/>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798</v>
      </c>
      <c r="B411" s="19" t="s">
        <v>799</v>
      </c>
      <c r="C411" s="4" t="s">
        <v>197</v>
      </c>
      <c r="D411" s="3" t="str">
        <f t="shared" ca="1" si="28"/>
        <v/>
      </c>
      <c r="S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29"/>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 ca="1">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0"/>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x14ac:dyDescent="0.3">
      <c r="A412" s="19" t="s">
        <v>800</v>
      </c>
      <c r="B412" s="19" t="s">
        <v>801</v>
      </c>
      <c r="C412" s="4" t="s">
        <v>197</v>
      </c>
      <c r="D412" s="3" t="str">
        <f t="shared" ca="1" si="28"/>
        <v/>
      </c>
      <c r="S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29"/>
        <v/>
      </c>
      <c r="AT412" s="67" t="str">
        <f>IF(OR(E412="",VLOOKUP(E$1,Services!$A$1:$B$22,2,0)="Exclude"),"",IF($D412=1,IF(OR(price_limit="",price_limit="No Limit"),IF(E412="Yes",1,2),IF(SUMIFS(WhatIf!$G:$G,WhatIf!$A:$A,E$1,WhatIf!$B:$B,E412)&lt;=price_limit,IF(E412="Yes",1,2),"")),""))</f>
        <v/>
      </c>
      <c r="AU412" s="67" t="str">
        <f>IF(OR(F412="",VLOOKUP(F$1,Services!$A$1:$B$22,2,0)="Exclude"),"",IF($D412=1,IF(OR(price_limit="",price_limit="No Limit"),IF(F412="Yes",1,2),IF(SUMIFS(WhatIf!$G:$G,WhatIf!$A:$A,F$1,WhatIf!$B:$B,F412)&lt;=price_limit,IF(F412="Yes",1,2),"")),""))</f>
        <v/>
      </c>
      <c r="AV412" s="67" t="str">
        <f>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 ca="1">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0"/>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802</v>
      </c>
      <c r="B413" s="19" t="s">
        <v>803</v>
      </c>
      <c r="C413" s="4" t="s">
        <v>197</v>
      </c>
      <c r="D413" s="3" t="str">
        <f t="shared" ca="1" si="28"/>
        <v/>
      </c>
      <c r="S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29"/>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 ca="1">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0"/>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804</v>
      </c>
      <c r="B414" s="19" t="s">
        <v>805</v>
      </c>
      <c r="C414" s="4" t="s">
        <v>197</v>
      </c>
      <c r="D414" s="3" t="str">
        <f t="shared" ca="1" si="28"/>
        <v/>
      </c>
      <c r="S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29"/>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 ca="1">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0"/>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806</v>
      </c>
      <c r="B415" s="19" t="s">
        <v>807</v>
      </c>
      <c r="C415" s="4" t="s">
        <v>197</v>
      </c>
      <c r="D415" s="3" t="str">
        <f t="shared" ca="1" si="28"/>
        <v/>
      </c>
      <c r="S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29"/>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 ca="1">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0"/>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24.9" x14ac:dyDescent="0.3">
      <c r="A416" s="19" t="s">
        <v>77</v>
      </c>
      <c r="B416" s="4" t="s">
        <v>226</v>
      </c>
      <c r="C416" s="4" t="s">
        <v>425</v>
      </c>
      <c r="D416" s="3" t="str">
        <f t="shared" ca="1" si="28"/>
        <v/>
      </c>
      <c r="F416" s="5" t="s">
        <v>480</v>
      </c>
      <c r="G416" s="5" t="s">
        <v>480</v>
      </c>
      <c r="H416" s="5" t="s">
        <v>480</v>
      </c>
      <c r="I416" s="5" t="s">
        <v>1</v>
      </c>
      <c r="J416" s="5" t="s">
        <v>1</v>
      </c>
      <c r="K416" s="5" t="s">
        <v>1</v>
      </c>
      <c r="L416" s="5" t="s">
        <v>1</v>
      </c>
      <c r="M416" s="5" t="s">
        <v>1</v>
      </c>
      <c r="N416" s="5" t="s">
        <v>1</v>
      </c>
      <c r="O416" s="5" t="s">
        <v>1</v>
      </c>
      <c r="Q416" s="6" t="s">
        <v>1</v>
      </c>
      <c r="R416" s="6" t="s">
        <v>1</v>
      </c>
      <c r="S416" s="6"/>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29"/>
        <v/>
      </c>
      <c r="AT416" s="67" t="str">
        <f>IF(OR(E416="",VLOOKUP(E$1,Services!$A$1:$B$22,2,0)="Exclude"),"",IF($D416=1,IF(OR(price_limit="",price_limit="No Limit"),IF(E416="Yes",1,2),IF(SUMIFS(WhatIf!$G:$G,WhatIf!$A:$A,E$1,WhatIf!$B:$B,E416)&lt;=price_limit,IF(E416="Yes",1,2),"")),""))</f>
        <v/>
      </c>
      <c r="AU416" s="67" t="str">
        <f ca="1">IF(OR(F416="",VLOOKUP(F$1,Services!$A$1:$B$22,2,0)="Exclude"),"",IF($D416=1,IF(OR(price_limit="",price_limit="No Limit"),IF(F416="Yes",1,2),IF(SUMIFS(WhatIf!$G:$G,WhatIf!$A:$A,F$1,WhatIf!$B:$B,F416)&lt;=price_limit,IF(F416="Yes",1,2),"")),""))</f>
        <v/>
      </c>
      <c r="AV416" s="67" t="str">
        <f ca="1">IF(OR(G416="",VLOOKUP(G$1,Services!$A$1:$B$22,2,0)="Exclude"),"",IF($D416=1,IF(OR(price_limit="",price_limit="No Limit"),IF(G416="Yes",1,2),IF(SUMIFS(WhatIf!$G:$G,WhatIf!$A:$A,G$1,WhatIf!$B:$B,G416)&lt;=price_limit,IF(G416="Yes",1,2),"")),""))</f>
        <v/>
      </c>
      <c r="AW416" s="67" t="str">
        <f ca="1">IF(OR(H416="",VLOOKUP(H$1,Services!$A$1:$B$22,2,0)="Exclude"),"",IF($D416=1,IF(OR(price_limit="",price_limit="No Limit"),IF(H416="Yes",1,2),IF(SUMIFS(WhatIf!$G:$G,WhatIf!$A:$A,H$1,WhatIf!$B:$B,H416)&lt;=price_limit,IF(H416="Yes",1,2),"")),""))</f>
        <v/>
      </c>
      <c r="AX416" s="67" t="str">
        <f ca="1">IF(OR(I416="",VLOOKUP(I$1,Services!$A$1:$B$22,2,0)="Exclude"),"",IF($D416=1,IF(OR(price_limit="",price_limit="No Limit"),IF(I416="Yes",1,2),IF(SUMIFS(WhatIf!$G:$G,WhatIf!$A:$A,I$1,WhatIf!$B:$B,I416)&lt;=price_limit,IF(I416="Yes",1,2),"")),""))</f>
        <v/>
      </c>
      <c r="AY416" s="67" t="str">
        <f ca="1">IF(OR(J416="",VLOOKUP(J$1,Services!$A$1:$B$22,2,0)="Exclude"),"",IF($D416=1,IF(OR(price_limit="",price_limit="No Limit"),IF(J416="Yes",1,2),IF(SUMIFS(WhatIf!$G:$G,WhatIf!$A:$A,J$1,WhatIf!$B:$B,J416)&lt;=price_limit,IF(J416="Yes",1,2),"")),""))</f>
        <v/>
      </c>
      <c r="AZ416" s="67" t="str">
        <f ca="1">IF(OR(K416="",VLOOKUP(K$1,Services!$A$1:$B$22,2,0)="Exclude"),"",IF($D416=1,IF(OR(price_limit="",price_limit="No Limit"),IF(K416="Yes",1,2),IF(SUMIFS(WhatIf!$G:$G,WhatIf!$A:$A,K$1,WhatIf!$B:$B,K416)&lt;=price_limit,IF(K416="Yes",1,2),"")),""))</f>
        <v/>
      </c>
      <c r="BA416" s="67" t="str">
        <f ca="1">IF(OR(L416="",VLOOKUP(L$1,Services!$A$1:$B$22,2,0)="Exclude"),"",IF($D416=1,IF(OR(price_limit="",price_limit="No Limit"),IF(L416="Yes",1,2),IF(SUMIFS(WhatIf!$G:$G,WhatIf!$A:$A,L$1,WhatIf!$B:$B,L416)&lt;=price_limit,IF(L416="Yes",1,2),"")),""))</f>
        <v/>
      </c>
      <c r="BB416" s="67" t="str">
        <f ca="1">IF(OR(M416="",VLOOKUP(M$1,Services!$A$1:$B$22,2,0)="Exclude"),"",IF($D416=1,IF(OR(price_limit="",price_limit="No Limit"),IF(M416="Yes",1,2),IF(SUMIFS(WhatIf!$G:$G,WhatIf!$A:$A,M$1,WhatIf!$B:$B,M416)&lt;=price_limit,IF(M416="Yes",1,2),"")),""))</f>
        <v/>
      </c>
      <c r="BC416" s="67" t="str">
        <f ca="1">IF(OR(N416="",VLOOKUP(N$1,Services!$A$1:$B$22,2,0)="Exclude"),"",IF($D416=1,IF(OR(price_limit="",price_limit="No Limit"),IF(N416="Yes",1,2),IF(SUMIFS(WhatIf!$G:$G,WhatIf!$A:$A,N$1,WhatIf!$B:$B,N416)&lt;=price_limit,IF(N416="Yes",1,2),"")),""))</f>
        <v/>
      </c>
      <c r="BD416" s="67" t="str">
        <f ca="1">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 ca="1">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0"/>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24.9" customHeight="1" x14ac:dyDescent="0.3">
      <c r="A417" s="19" t="s">
        <v>262</v>
      </c>
      <c r="B417" s="4" t="s">
        <v>227</v>
      </c>
      <c r="C417" s="4" t="s">
        <v>197</v>
      </c>
      <c r="D417" s="3" t="str">
        <f t="shared" ca="1" si="28"/>
        <v/>
      </c>
      <c r="I417" s="5" t="s">
        <v>271</v>
      </c>
      <c r="J417" s="5" t="s">
        <v>271</v>
      </c>
      <c r="K417" s="5" t="s">
        <v>271</v>
      </c>
      <c r="L417" s="5" t="s">
        <v>271</v>
      </c>
      <c r="M417" s="5" t="s">
        <v>271</v>
      </c>
      <c r="N417" s="5" t="s">
        <v>271</v>
      </c>
      <c r="O417" s="5" t="s">
        <v>271</v>
      </c>
      <c r="P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29"/>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 ca="1">IF(OR(I417="",VLOOKUP(I$1,Services!$A$1:$B$22,2,0)="Exclude"),"",IF($D417=1,IF(OR(price_limit="",price_limit="No Limit"),IF(I417="Yes",1,2),IF(SUMIFS(WhatIf!$G:$G,WhatIf!$A:$A,I$1,WhatIf!$B:$B,I417)&lt;=price_limit,IF(I417="Yes",1,2),"")),""))</f>
        <v/>
      </c>
      <c r="AY417" s="67" t="str">
        <f ca="1">IF(OR(J417="",VLOOKUP(J$1,Services!$A$1:$B$22,2,0)="Exclude"),"",IF($D417=1,IF(OR(price_limit="",price_limit="No Limit"),IF(J417="Yes",1,2),IF(SUMIFS(WhatIf!$G:$G,WhatIf!$A:$A,J$1,WhatIf!$B:$B,J417)&lt;=price_limit,IF(J417="Yes",1,2),"")),""))</f>
        <v/>
      </c>
      <c r="AZ417" s="67" t="str">
        <f ca="1">IF(OR(K417="",VLOOKUP(K$1,Services!$A$1:$B$22,2,0)="Exclude"),"",IF($D417=1,IF(OR(price_limit="",price_limit="No Limit"),IF(K417="Yes",1,2),IF(SUMIFS(WhatIf!$G:$G,WhatIf!$A:$A,K$1,WhatIf!$B:$B,K417)&lt;=price_limit,IF(K417="Yes",1,2),"")),""))</f>
        <v/>
      </c>
      <c r="BA417" s="67" t="str">
        <f ca="1">IF(OR(L417="",VLOOKUP(L$1,Services!$A$1:$B$22,2,0)="Exclude"),"",IF($D417=1,IF(OR(price_limit="",price_limit="No Limit"),IF(L417="Yes",1,2),IF(SUMIFS(WhatIf!$G:$G,WhatIf!$A:$A,L$1,WhatIf!$B:$B,L417)&lt;=price_limit,IF(L417="Yes",1,2),"")),""))</f>
        <v/>
      </c>
      <c r="BB417" s="67" t="str">
        <f ca="1">IF(OR(M417="",VLOOKUP(M$1,Services!$A$1:$B$22,2,0)="Exclude"),"",IF($D417=1,IF(OR(price_limit="",price_limit="No Limit"),IF(M417="Yes",1,2),IF(SUMIFS(WhatIf!$G:$G,WhatIf!$A:$A,M$1,WhatIf!$B:$B,M417)&lt;=price_limit,IF(M417="Yes",1,2),"")),""))</f>
        <v/>
      </c>
      <c r="BC417" s="67" t="str">
        <f ca="1">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 ca="1">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0"/>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12.45" customHeight="1" x14ac:dyDescent="0.3">
      <c r="A418" s="19" t="s">
        <v>844</v>
      </c>
      <c r="C418" s="4" t="s">
        <v>197</v>
      </c>
      <c r="W418" s="5" t="s">
        <v>841</v>
      </c>
      <c r="Y418" s="3" t="str">
        <f>IF(AND($D418=1,ISNUMBER(MATCH(E$1&amp;E418&amp;"x",WhatIf!$H:$H,0))),1,"")</f>
        <v/>
      </c>
      <c r="Z418" s="3" t="str">
        <f>IF(AND($D418=1,ISNUMBER(MATCH(F$1&amp;F418&amp;"x",WhatIf!$H:$H,0))),1,"")</f>
        <v/>
      </c>
      <c r="AA418" s="3" t="str">
        <f>IF(AND($D418=1,ISNUMBER(MATCH(G$1&amp;G418&amp;"x",WhatIf!$H:$H,0))),1,"")</f>
        <v/>
      </c>
      <c r="AB418" s="3" t="str">
        <f>IF(AND($D418=1,ISNUMBER(MATCH(H$1&amp;H418&amp;"x",WhatIf!$H:$H,0))),1,"")</f>
        <v/>
      </c>
      <c r="AC418" s="3" t="str">
        <f>IF(AND($D418=1,ISNUMBER(MATCH(I$1&amp;I418&amp;"x",WhatIf!$H:$H,0))),1,"")</f>
        <v/>
      </c>
      <c r="AD418" s="3" t="str">
        <f>IF(AND($D418=1,ISNUMBER(MATCH(J$1&amp;J418&amp;"x",WhatIf!$H:$H,0))),1,"")</f>
        <v/>
      </c>
      <c r="AE418" s="3" t="str">
        <f>IF(AND($D418=1,ISNUMBER(MATCH(K$1&amp;K418&amp;"x",WhatIf!$H:$H,0))),1,"")</f>
        <v/>
      </c>
      <c r="AF418" s="3" t="str">
        <f>IF(AND($D418=1,ISNUMBER(MATCH(L$1&amp;L418&amp;"x",WhatIf!$H:$H,0))),1,"")</f>
        <v/>
      </c>
      <c r="AG418" s="3" t="str">
        <f>IF(AND($D418=1,ISNUMBER(MATCH(M$1&amp;M418&amp;"x",WhatIf!$H:$H,0))),1,"")</f>
        <v/>
      </c>
      <c r="AH418" s="3" t="str">
        <f>IF(AND($D418=1,ISNUMBER(MATCH(N$1&amp;N418&amp;"x",WhatIf!$H:$H,0))),1,"")</f>
        <v/>
      </c>
      <c r="AI418" s="3" t="str">
        <f>IF(AND($D418=1,ISNUMBER(MATCH(O$1&amp;O418&amp;"x",WhatIf!$H:$H,0))),1,"")</f>
        <v/>
      </c>
      <c r="AJ418" s="3" t="str">
        <f>IF(AND($D418=1,ISNUMBER(MATCH(P$1&amp;P418&amp;"x",WhatIf!$H:$H,0))),1,"")</f>
        <v/>
      </c>
      <c r="AK418" s="3" t="str">
        <f>IF(AND($D418=1,ISNUMBER(MATCH(Q$1&amp;Q418&amp;"x",WhatIf!$H:$H,0))),1,"")</f>
        <v/>
      </c>
      <c r="AL418" s="3" t="str">
        <f>IF(AND($D418=1,ISNUMBER(MATCH(R$1&amp;R418&amp;"x",WhatIf!$H:$H,0))),1,"")</f>
        <v/>
      </c>
      <c r="AM418" s="3" t="str">
        <f>IF(AND($D418=1,ISNUMBER(MATCH(S$1&amp;S418&amp;"x",WhatIf!$H:$H,0))),1,"")</f>
        <v/>
      </c>
      <c r="AN418" s="3" t="str">
        <f>IF(AND($D418=1,ISNUMBER(MATCH(T$1&amp;T418&amp;"x",WhatIf!$H:$H,0))),1,"")</f>
        <v/>
      </c>
      <c r="AO418" s="3" t="str">
        <f>IF(AND($D418=1,ISNUMBER(MATCH(U$1&amp;U418&amp;"x",WhatIf!$H:$H,0))),1,"")</f>
        <v/>
      </c>
      <c r="AP418" s="3" t="str">
        <f>IF(AND($D418=1,ISNUMBER(MATCH(V$1&amp;V418&amp;"x",WhatIf!$H:$H,0))),1,"")</f>
        <v/>
      </c>
      <c r="AQ418" s="3" t="str">
        <f>IF(AND($D418=1,ISNUMBER(MATCH(W$1&amp;W418&amp;"x",WhatIf!$H:$H,0))),1,"")</f>
        <v/>
      </c>
      <c r="AR418" s="3" t="str">
        <f>IF(AND($D418=1,ISNUMBER(MATCH(X$1&amp;X418&amp;"x",WhatIf!$H:$H,0))),1,"")</f>
        <v/>
      </c>
      <c r="AS418" s="3" t="str">
        <f t="shared" si="29"/>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IF(OR(I418="",VLOOKUP(I$1,Services!$A$1:$B$22,2,0)="Exclude"),"",IF($D418=1,IF(OR(price_limit="",price_limit="No Limit"),IF(I418="Yes",1,2),IF(SUMIFS(WhatIf!$G:$G,WhatIf!$A:$A,I$1,WhatIf!$B:$B,I418)&lt;=price_limit,IF(I418="Yes",1,2),"")),""))</f>
        <v/>
      </c>
      <c r="AY418" s="67" t="str">
        <f>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IF(OR(L418="",VLOOKUP(L$1,Services!$A$1:$B$22,2,0)="Exclude"),"",IF($D418=1,IF(OR(price_limit="",price_limit="No Limit"),IF(L418="Yes",1,2),IF(SUMIFS(WhatIf!$G:$G,WhatIf!$A:$A,L$1,WhatIf!$B:$B,L418)&lt;=price_limit,IF(L418="Yes",1,2),"")),""))</f>
        <v/>
      </c>
      <c r="BB418" s="67" t="str">
        <f>IF(OR(M418="",VLOOKUP(M$1,Services!$A$1:$B$22,2,0)="Exclude"),"",IF($D418=1,IF(OR(price_limit="",price_limit="No Limit"),IF(M418="Yes",1,2),IF(SUMIFS(WhatIf!$G:$G,WhatIf!$A:$A,M$1,WhatIf!$B:$B,M418)&lt;=price_limit,IF(M418="Yes",1,2),"")),""))</f>
        <v/>
      </c>
      <c r="BC418" s="67" t="str">
        <f>IF(OR(N418="",VLOOKUP(N$1,Services!$A$1:$B$22,2,0)="Exclude"),"",IF($D418=1,IF(OR(price_limit="",price_limit="No Limit"),IF(N418="Yes",1,2),IF(SUMIFS(WhatIf!$G:$G,WhatIf!$A:$A,N$1,WhatIf!$B:$B,N418)&lt;=price_limit,IF(N418="Yes",1,2),"")),""))</f>
        <v/>
      </c>
      <c r="BD418" s="67" t="str">
        <f>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0"/>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12.45" customHeight="1" x14ac:dyDescent="0.3">
      <c r="A419" s="19" t="s">
        <v>745</v>
      </c>
      <c r="C419" s="4" t="s">
        <v>197</v>
      </c>
      <c r="D419" s="3" t="str">
        <f t="shared" ref="D419:D463" ca="1" si="31">IF(BR419=0,"",IF(BR419&lt;=VALUE(MID(marker_pick,1,1)),1,""))</f>
        <v/>
      </c>
      <c r="F419" s="5" t="s">
        <v>769</v>
      </c>
      <c r="G419" s="5" t="s">
        <v>769</v>
      </c>
      <c r="H419" s="5" t="s">
        <v>769</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29"/>
        <v/>
      </c>
      <c r="AT419" s="67" t="str">
        <f>IF(OR(E419="",VLOOKUP(E$1,Services!$A$1:$B$22,2,0)="Exclude"),"",IF($D419=1,IF(OR(price_limit="",price_limit="No Limit"),IF(E419="Yes",1,2),IF(SUMIFS(WhatIf!$G:$G,WhatIf!$A:$A,E$1,WhatIf!$B:$B,E419)&lt;=price_limit,IF(E419="Yes",1,2),"")),""))</f>
        <v/>
      </c>
      <c r="AU419" s="67" t="str">
        <f ca="1">IF(OR(F419="",VLOOKUP(F$1,Services!$A$1:$B$22,2,0)="Exclude"),"",IF($D419=1,IF(OR(price_limit="",price_limit="No Limit"),IF(F419="Yes",1,2),IF(SUMIFS(WhatIf!$G:$G,WhatIf!$A:$A,F$1,WhatIf!$B:$B,F419)&lt;=price_limit,IF(F419="Yes",1,2),"")),""))</f>
        <v/>
      </c>
      <c r="AV419" s="67" t="str">
        <f ca="1">IF(OR(G419="",VLOOKUP(G$1,Services!$A$1:$B$22,2,0)="Exclude"),"",IF($D419=1,IF(OR(price_limit="",price_limit="No Limit"),IF(G419="Yes",1,2),IF(SUMIFS(WhatIf!$G:$G,WhatIf!$A:$A,G$1,WhatIf!$B:$B,G419)&lt;=price_limit,IF(G419="Yes",1,2),"")),""))</f>
        <v/>
      </c>
      <c r="AW419" s="67" t="str">
        <f ca="1">IF(OR(H419="",VLOOKUP(H$1,Services!$A$1:$B$22,2,0)="Exclude"),"",IF($D419=1,IF(OR(price_limit="",price_limit="No Limit"),IF(H419="Yes",1,2),IF(SUMIFS(WhatIf!$G:$G,WhatIf!$A:$A,H$1,WhatIf!$B:$B,H419)&lt;=price_limit,IF(H419="Yes",1,2),"")),""))</f>
        <v/>
      </c>
      <c r="AX419" s="67" t="str">
        <f>IF(OR(I419="",VLOOKUP(I$1,Services!$A$1:$B$22,2,0)="Exclude"),"",IF($D419=1,IF(OR(price_limit="",price_limit="No Limit"),IF(I419="Yes",1,2),IF(SUMIFS(WhatIf!$G:$G,WhatIf!$A:$A,I$1,WhatIf!$B:$B,I419)&lt;=price_limit,IF(I419="Yes",1,2),"")),""))</f>
        <v/>
      </c>
      <c r="AY419" s="67" t="str">
        <f>IF(OR(J419="",VLOOKUP(J$1,Services!$A$1:$B$22,2,0)="Exclude"),"",IF($D419=1,IF(OR(price_limit="",price_limit="No Limit"),IF(J419="Yes",1,2),IF(SUMIFS(WhatIf!$G:$G,WhatIf!$A:$A,J$1,WhatIf!$B:$B,J419)&lt;=price_limit,IF(J419="Yes",1,2),"")),""))</f>
        <v/>
      </c>
      <c r="AZ419" s="67" t="str">
        <f>IF(OR(K419="",VLOOKUP(K$1,Services!$A$1:$B$22,2,0)="Exclude"),"",IF($D419=1,IF(OR(price_limit="",price_limit="No Limit"),IF(K419="Yes",1,2),IF(SUMIFS(WhatIf!$G:$G,WhatIf!$A:$A,K$1,WhatIf!$B:$B,K419)&lt;=price_limit,IF(K419="Yes",1,2),"")),""))</f>
        <v/>
      </c>
      <c r="BA419" s="67" t="str">
        <f>IF(OR(L419="",VLOOKUP(L$1,Services!$A$1:$B$22,2,0)="Exclude"),"",IF($D419=1,IF(OR(price_limit="",price_limit="No Limit"),IF(L419="Yes",1,2),IF(SUMIFS(WhatIf!$G:$G,WhatIf!$A:$A,L$1,WhatIf!$B:$B,L419)&lt;=price_limit,IF(L419="Yes",1,2),"")),""))</f>
        <v/>
      </c>
      <c r="BB419" s="67" t="str">
        <f>IF(OR(M419="",VLOOKUP(M$1,Services!$A$1:$B$22,2,0)="Exclude"),"",IF($D419=1,IF(OR(price_limit="",price_limit="No Limit"),IF(M419="Yes",1,2),IF(SUMIFS(WhatIf!$G:$G,WhatIf!$A:$A,M$1,WhatIf!$B:$B,M419)&lt;=price_limit,IF(M419="Yes",1,2),"")),""))</f>
        <v/>
      </c>
      <c r="BC419" s="67" t="str">
        <f>IF(OR(N419="",VLOOKUP(N$1,Services!$A$1:$B$22,2,0)="Exclude"),"",IF($D419=1,IF(OR(price_limit="",price_limit="No Limit"),IF(N419="Yes",1,2),IF(SUMIFS(WhatIf!$G:$G,WhatIf!$A:$A,N$1,WhatIf!$B:$B,N419)&lt;=price_limit,IF(N419="Yes",1,2),"")),""))</f>
        <v/>
      </c>
      <c r="BD419" s="67" t="str">
        <f>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0"/>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12.45" customHeight="1" x14ac:dyDescent="0.3">
      <c r="A420" s="19" t="s">
        <v>78</v>
      </c>
      <c r="B420" s="4" t="s">
        <v>227</v>
      </c>
      <c r="C420" s="4" t="s">
        <v>423</v>
      </c>
      <c r="D420" s="3" t="str">
        <f t="shared" ca="1" si="31"/>
        <v/>
      </c>
      <c r="E420" s="5" t="s">
        <v>1</v>
      </c>
      <c r="F420" s="5" t="s">
        <v>476</v>
      </c>
      <c r="G420" s="5" t="s">
        <v>476</v>
      </c>
      <c r="H420" s="5" t="s">
        <v>922</v>
      </c>
      <c r="J420" s="5" t="s">
        <v>1</v>
      </c>
      <c r="K420" s="5" t="s">
        <v>1</v>
      </c>
      <c r="L420" s="5" t="s">
        <v>1</v>
      </c>
      <c r="M420" s="5" t="s">
        <v>1</v>
      </c>
      <c r="N420" s="5" t="s">
        <v>1</v>
      </c>
      <c r="O420" s="5" t="s">
        <v>1</v>
      </c>
      <c r="Q420" s="6" t="s">
        <v>1</v>
      </c>
      <c r="R420" s="6"/>
      <c r="S420" s="6" t="s">
        <v>1</v>
      </c>
      <c r="V420" s="5" t="s">
        <v>1</v>
      </c>
      <c r="X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29"/>
        <v/>
      </c>
      <c r="AT420" s="67" t="str">
        <f ca="1">IF(OR(E420="",VLOOKUP(E$1,Services!$A$1:$B$22,2,0)="Exclude"),"",IF($D420=1,IF(OR(price_limit="",price_limit="No Limit"),IF(E420="Yes",1,2),IF(SUMIFS(WhatIf!$G:$G,WhatIf!$A:$A,E$1,WhatIf!$B:$B,E420)&lt;=price_limit,IF(E420="Yes",1,2),"")),""))</f>
        <v/>
      </c>
      <c r="AU420" s="67" t="str">
        <f ca="1">IF(OR(F420="",VLOOKUP(F$1,Services!$A$1:$B$22,2,0)="Exclude"),"",IF($D420=1,IF(OR(price_limit="",price_limit="No Limit"),IF(F420="Yes",1,2),IF(SUMIFS(WhatIf!$G:$G,WhatIf!$A:$A,F$1,WhatIf!$B:$B,F420)&lt;=price_limit,IF(F420="Yes",1,2),"")),""))</f>
        <v/>
      </c>
      <c r="AV420" s="67" t="str">
        <f ca="1">IF(OR(G420="",VLOOKUP(G$1,Services!$A$1:$B$22,2,0)="Exclude"),"",IF($D420=1,IF(OR(price_limit="",price_limit="No Limit"),IF(G420="Yes",1,2),IF(SUMIFS(WhatIf!$G:$G,WhatIf!$A:$A,G$1,WhatIf!$B:$B,G420)&lt;=price_limit,IF(G420="Yes",1,2),"")),""))</f>
        <v/>
      </c>
      <c r="AW420" s="67" t="str">
        <f ca="1">IF(OR(H420="",VLOOKUP(H$1,Services!$A$1:$B$22,2,0)="Exclude"),"",IF($D420=1,IF(OR(price_limit="",price_limit="No Limit"),IF(H420="Yes",1,2),IF(SUMIFS(WhatIf!$G:$G,WhatIf!$A:$A,H$1,WhatIf!$B:$B,H420)&lt;=price_limit,IF(H420="Yes",1,2),"")),""))</f>
        <v/>
      </c>
      <c r="AX420" s="67" t="str">
        <f>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 ca="1">IF(OR(K420="",VLOOKUP(K$1,Services!$A$1:$B$22,2,0)="Exclude"),"",IF($D420=1,IF(OR(price_limit="",price_limit="No Limit"),IF(K420="Yes",1,2),IF(SUMIFS(WhatIf!$G:$G,WhatIf!$A:$A,K$1,WhatIf!$B:$B,K420)&lt;=price_limit,IF(K420="Yes",1,2),"")),""))</f>
        <v/>
      </c>
      <c r="BA420" s="67" t="str">
        <f ca="1">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 ca="1">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 ca="1">IF(OR(Q420="",VLOOKUP(Q$1,Services!$A$1:$B$22,2,0)="Exclude"),"",IF($D420=1,IF(OR(price_limit="",price_limit="No Limit"),IF(Q420="Yes",1,2),IF(SUMIFS(WhatIf!$G:$G,WhatIf!$A:$A,Q$1,WhatIf!$B:$B,Q420)&lt;=price_limit,IF(Q420="Yes",1,2),"")),""))</f>
        <v/>
      </c>
      <c r="BG420" s="67" t="str">
        <f>IF(OR(R420="",VLOOKUP(R$1,Services!$A$1:$B$22,2,0)="Exclude"),"",IF($D420=1,IF(OR(price_limit="",price_limit="No Limit"),IF(R420="Yes",1,2),IF(SUMIFS(WhatIf!$G:$G,WhatIf!$A:$A,R$1,WhatIf!$B:$B,R420)&lt;=price_limit,IF(R420="Yes",1,2),"")),""))</f>
        <v/>
      </c>
      <c r="BH420" s="67" t="str">
        <f ca="1">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 ca="1">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 ca="1">IF(OR(X420="",VLOOKUP(X$1,Services!$A$1:$B$22,2,0)="Exclude"),"",IF($D420=1,IF(OR(price_limit="",price_limit="No Limit"),IF(X420="Yes",1,2),IF(SUMIFS(WhatIf!$G:$G,WhatIf!$A:$A,X$1,WhatIf!$B:$B,X420)&lt;=price_limit,IF(X420="Yes",1,2),"")),""))</f>
        <v/>
      </c>
      <c r="BN420" s="3">
        <f t="shared" si="30"/>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x14ac:dyDescent="0.3">
      <c r="A421" s="19" t="s">
        <v>567</v>
      </c>
      <c r="C421" s="4" t="s">
        <v>189</v>
      </c>
      <c r="D421" s="3" t="str">
        <f t="shared" ca="1" si="31"/>
        <v/>
      </c>
      <c r="E421" s="5" t="s">
        <v>1</v>
      </c>
      <c r="L421" s="5" t="s">
        <v>1</v>
      </c>
      <c r="M421" s="5" t="s">
        <v>1</v>
      </c>
      <c r="N421" s="5" t="s">
        <v>1</v>
      </c>
      <c r="O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29"/>
        <v/>
      </c>
      <c r="AT421" s="67" t="str">
        <f ca="1">IF(OR(E421="",VLOOKUP(E$1,Services!$A$1:$B$22,2,0)="Exclude"),"",IF($D421=1,IF(OR(price_limit="",price_limit="No Limit"),IF(E421="Yes",1,2),IF(SUMIFS(WhatIf!$G:$G,WhatIf!$A:$A,E$1,WhatIf!$B:$B,E421)&lt;=price_limit,IF(E421="Yes",1,2),"")),""))</f>
        <v/>
      </c>
      <c r="AU421" s="67" t="str">
        <f>IF(OR(F421="",VLOOKUP(F$1,Services!$A$1:$B$22,2,0)="Exclude"),"",IF($D421=1,IF(OR(price_limit="",price_limit="No Limit"),IF(F421="Yes",1,2),IF(SUMIFS(WhatIf!$G:$G,WhatIf!$A:$A,F$1,WhatIf!$B:$B,F421)&lt;=price_limit,IF(F421="Yes",1,2),"")),""))</f>
        <v/>
      </c>
      <c r="AV421" s="67" t="str">
        <f>IF(OR(G421="",VLOOKUP(G$1,Services!$A$1:$B$22,2,0)="Exclude"),"",IF($D421=1,IF(OR(price_limit="",price_limit="No Limit"),IF(G421="Yes",1,2),IF(SUMIFS(WhatIf!$G:$G,WhatIf!$A:$A,G$1,WhatIf!$B:$B,G421)&lt;=price_limit,IF(G421="Yes",1,2),"")),""))</f>
        <v/>
      </c>
      <c r="AW421" s="67" t="str">
        <f>IF(OR(H421="",VLOOKUP(H$1,Services!$A$1:$B$22,2,0)="Exclude"),"",IF($D421=1,IF(OR(price_limit="",price_limit="No Limit"),IF(H421="Yes",1,2),IF(SUMIFS(WhatIf!$G:$G,WhatIf!$A:$A,H$1,WhatIf!$B:$B,H421)&lt;=price_limit,IF(H421="Yes",1,2),"")),""))</f>
        <v/>
      </c>
      <c r="AX421" s="67" t="str">
        <f>IF(OR(I421="",VLOOKUP(I$1,Services!$A$1:$B$22,2,0)="Exclude"),"",IF($D421=1,IF(OR(price_limit="",price_limit="No Limit"),IF(I421="Yes",1,2),IF(SUMIFS(WhatIf!$G:$G,WhatIf!$A:$A,I$1,WhatIf!$B:$B,I421)&lt;=price_limit,IF(I421="Yes",1,2),"")),""))</f>
        <v/>
      </c>
      <c r="AY421" s="67" t="str">
        <f>IF(OR(J421="",VLOOKUP(J$1,Services!$A$1:$B$22,2,0)="Exclude"),"",IF($D421=1,IF(OR(price_limit="",price_limit="No Limit"),IF(J421="Yes",1,2),IF(SUMIFS(WhatIf!$G:$G,WhatIf!$A:$A,J$1,WhatIf!$B:$B,J421)&lt;=price_limit,IF(J421="Yes",1,2),"")),""))</f>
        <v/>
      </c>
      <c r="AZ421" s="67" t="str">
        <f>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0"/>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24.9" x14ac:dyDescent="0.3">
      <c r="A422" s="19" t="s">
        <v>504</v>
      </c>
      <c r="C422" s="4" t="s">
        <v>430</v>
      </c>
      <c r="D422" s="3" t="str">
        <f t="shared" ca="1" si="31"/>
        <v/>
      </c>
      <c r="F422" s="5" t="s">
        <v>767</v>
      </c>
      <c r="G422" s="5" t="s">
        <v>767</v>
      </c>
      <c r="H422" s="5" t="s">
        <v>767</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29"/>
        <v/>
      </c>
      <c r="AT422" s="67" t="str">
        <f>IF(OR(E422="",VLOOKUP(E$1,Services!$A$1:$B$22,2,0)="Exclude"),"",IF($D422=1,IF(OR(price_limit="",price_limit="No Limit"),IF(E422="Yes",1,2),IF(SUMIFS(WhatIf!$G:$G,WhatIf!$A:$A,E$1,WhatIf!$B:$B,E422)&lt;=price_limit,IF(E422="Yes",1,2),"")),""))</f>
        <v/>
      </c>
      <c r="AU422" s="67" t="str">
        <f ca="1">IF(OR(F422="",VLOOKUP(F$1,Services!$A$1:$B$22,2,0)="Exclude"),"",IF($D422=1,IF(OR(price_limit="",price_limit="No Limit"),IF(F422="Yes",1,2),IF(SUMIFS(WhatIf!$G:$G,WhatIf!$A:$A,F$1,WhatIf!$B:$B,F422)&lt;=price_limit,IF(F422="Yes",1,2),"")),""))</f>
        <v/>
      </c>
      <c r="AV422" s="67" t="str">
        <f ca="1">IF(OR(G422="",VLOOKUP(G$1,Services!$A$1:$B$22,2,0)="Exclude"),"",IF($D422=1,IF(OR(price_limit="",price_limit="No Limit"),IF(G422="Yes",1,2),IF(SUMIFS(WhatIf!$G:$G,WhatIf!$A:$A,G$1,WhatIf!$B:$B,G422)&lt;=price_limit,IF(G422="Yes",1,2),"")),""))</f>
        <v/>
      </c>
      <c r="AW422" s="67" t="str">
        <f ca="1">IF(OR(H422="",VLOOKUP(H$1,Services!$A$1:$B$22,2,0)="Exclude"),"",IF($D422=1,IF(OR(price_limit="",price_limit="No Limit"),IF(H422="Yes",1,2),IF(SUMIFS(WhatIf!$G:$G,WhatIf!$A:$A,H$1,WhatIf!$B:$B,H422)&lt;=price_limit,IF(H422="Yes",1,2),"")),""))</f>
        <v/>
      </c>
      <c r="AX422" s="67" t="str">
        <f>IF(OR(I422="",VLOOKUP(I$1,Services!$A$1:$B$22,2,0)="Exclude"),"",IF($D422=1,IF(OR(price_limit="",price_limit="No Limit"),IF(I422="Yes",1,2),IF(SUMIFS(WhatIf!$G:$G,WhatIf!$A:$A,I$1,WhatIf!$B:$B,I422)&lt;=price_limit,IF(I422="Yes",1,2),"")),""))</f>
        <v/>
      </c>
      <c r="AY422" s="67" t="str">
        <f>IF(OR(J422="",VLOOKUP(J$1,Services!$A$1:$B$22,2,0)="Exclude"),"",IF($D422=1,IF(OR(price_limit="",price_limit="No Limit"),IF(J422="Yes",1,2),IF(SUMIFS(WhatIf!$G:$G,WhatIf!$A:$A,J$1,WhatIf!$B:$B,J422)&lt;=price_limit,IF(J422="Yes",1,2),"")),""))</f>
        <v/>
      </c>
      <c r="AZ422" s="67" t="str">
        <f>IF(OR(K422="",VLOOKUP(K$1,Services!$A$1:$B$22,2,0)="Exclude"),"",IF($D422=1,IF(OR(price_limit="",price_limit="No Limit"),IF(K422="Yes",1,2),IF(SUMIFS(WhatIf!$G:$G,WhatIf!$A:$A,K$1,WhatIf!$B:$B,K422)&lt;=price_limit,IF(K422="Yes",1,2),"")),""))</f>
        <v/>
      </c>
      <c r="BA422" s="67" t="str">
        <f>IF(OR(L422="",VLOOKUP(L$1,Services!$A$1:$B$22,2,0)="Exclude"),"",IF($D422=1,IF(OR(price_limit="",price_limit="No Limit"),IF(L422="Yes",1,2),IF(SUMIFS(WhatIf!$G:$G,WhatIf!$A:$A,L$1,WhatIf!$B:$B,L422)&lt;=price_limit,IF(L422="Yes",1,2),"")),""))</f>
        <v/>
      </c>
      <c r="BB422" s="67" t="str">
        <f>IF(OR(M422="",VLOOKUP(M$1,Services!$A$1:$B$22,2,0)="Exclude"),"",IF($D422=1,IF(OR(price_limit="",price_limit="No Limit"),IF(M422="Yes",1,2),IF(SUMIFS(WhatIf!$G:$G,WhatIf!$A:$A,M$1,WhatIf!$B:$B,M422)&lt;=price_limit,IF(M422="Yes",1,2),"")),""))</f>
        <v/>
      </c>
      <c r="BC422" s="67" t="str">
        <f>IF(OR(N422="",VLOOKUP(N$1,Services!$A$1:$B$22,2,0)="Exclude"),"",IF($D422=1,IF(OR(price_limit="",price_limit="No Limit"),IF(N422="Yes",1,2),IF(SUMIFS(WhatIf!$G:$G,WhatIf!$A:$A,N$1,WhatIf!$B:$B,N422)&lt;=price_limit,IF(N422="Yes",1,2),"")),""))</f>
        <v/>
      </c>
      <c r="BD422" s="67" t="str">
        <f>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0"/>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24.9" x14ac:dyDescent="0.3">
      <c r="A423" s="19" t="s">
        <v>746</v>
      </c>
      <c r="C423" s="4" t="s">
        <v>197</v>
      </c>
      <c r="D423" s="3" t="str">
        <f t="shared" ca="1" si="31"/>
        <v/>
      </c>
      <c r="F423" s="5" t="s">
        <v>854</v>
      </c>
      <c r="G423" s="5" t="s">
        <v>854</v>
      </c>
      <c r="H423" s="5" t="s">
        <v>854</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29"/>
        <v/>
      </c>
      <c r="AT423" s="67" t="str">
        <f>IF(OR(E423="",VLOOKUP(E$1,Services!$A$1:$B$22,2,0)="Exclude"),"",IF($D423=1,IF(OR(price_limit="",price_limit="No Limit"),IF(E423="Yes",1,2),IF(SUMIFS(WhatIf!$G:$G,WhatIf!$A:$A,E$1,WhatIf!$B:$B,E423)&lt;=price_limit,IF(E423="Yes",1,2),"")),""))</f>
        <v/>
      </c>
      <c r="AU423" s="67" t="str">
        <f ca="1">IF(OR(F423="",VLOOKUP(F$1,Services!$A$1:$B$22,2,0)="Exclude"),"",IF($D423=1,IF(OR(price_limit="",price_limit="No Limit"),IF(F423="Yes",1,2),IF(SUMIFS(WhatIf!$G:$G,WhatIf!$A:$A,F$1,WhatIf!$B:$B,F423)&lt;=price_limit,IF(F423="Yes",1,2),"")),""))</f>
        <v/>
      </c>
      <c r="AV423" s="67" t="str">
        <f ca="1">IF(OR(G423="",VLOOKUP(G$1,Services!$A$1:$B$22,2,0)="Exclude"),"",IF($D423=1,IF(OR(price_limit="",price_limit="No Limit"),IF(G423="Yes",1,2),IF(SUMIFS(WhatIf!$G:$G,WhatIf!$A:$A,G$1,WhatIf!$B:$B,G423)&lt;=price_limit,IF(G423="Yes",1,2),"")),""))</f>
        <v/>
      </c>
      <c r="AW423" s="67" t="str">
        <f ca="1">IF(OR(H423="",VLOOKUP(H$1,Services!$A$1:$B$22,2,0)="Exclude"),"",IF($D423=1,IF(OR(price_limit="",price_limit="No Limit"),IF(H423="Yes",1,2),IF(SUMIFS(WhatIf!$G:$G,WhatIf!$A:$A,H$1,WhatIf!$B:$B,H423)&lt;=price_limit,IF(H423="Yes",1,2),"")),""))</f>
        <v/>
      </c>
      <c r="AX423" s="67" t="str">
        <f>IF(OR(I423="",VLOOKUP(I$1,Services!$A$1:$B$22,2,0)="Exclude"),"",IF($D423=1,IF(OR(price_limit="",price_limit="No Limit"),IF(I423="Yes",1,2),IF(SUMIFS(WhatIf!$G:$G,WhatIf!$A:$A,I$1,WhatIf!$B:$B,I423)&lt;=price_limit,IF(I423="Yes",1,2),"")),""))</f>
        <v/>
      </c>
      <c r="AY423" s="67" t="str">
        <f>IF(OR(J423="",VLOOKUP(J$1,Services!$A$1:$B$22,2,0)="Exclude"),"",IF($D423=1,IF(OR(price_limit="",price_limit="No Limit"),IF(J423="Yes",1,2),IF(SUMIFS(WhatIf!$G:$G,WhatIf!$A:$A,J$1,WhatIf!$B:$B,J423)&lt;=price_limit,IF(J423="Yes",1,2),"")),""))</f>
        <v/>
      </c>
      <c r="AZ423" s="67" t="str">
        <f>IF(OR(K423="",VLOOKUP(K$1,Services!$A$1:$B$22,2,0)="Exclude"),"",IF($D423=1,IF(OR(price_limit="",price_limit="No Limit"),IF(K423="Yes",1,2),IF(SUMIFS(WhatIf!$G:$G,WhatIf!$A:$A,K$1,WhatIf!$B:$B,K423)&lt;=price_limit,IF(K423="Yes",1,2),"")),""))</f>
        <v/>
      </c>
      <c r="BA423" s="67" t="str">
        <f>IF(OR(L423="",VLOOKUP(L$1,Services!$A$1:$B$22,2,0)="Exclude"),"",IF($D423=1,IF(OR(price_limit="",price_limit="No Limit"),IF(L423="Yes",1,2),IF(SUMIFS(WhatIf!$G:$G,WhatIf!$A:$A,L$1,WhatIf!$B:$B,L423)&lt;=price_limit,IF(L423="Yes",1,2),"")),""))</f>
        <v/>
      </c>
      <c r="BB423" s="67" t="str">
        <f>IF(OR(M423="",VLOOKUP(M$1,Services!$A$1:$B$22,2,0)="Exclude"),"",IF($D423=1,IF(OR(price_limit="",price_limit="No Limit"),IF(M423="Yes",1,2),IF(SUMIFS(WhatIf!$G:$G,WhatIf!$A:$A,M$1,WhatIf!$B:$B,M423)&lt;=price_limit,IF(M423="Yes",1,2),"")),""))</f>
        <v/>
      </c>
      <c r="BC423" s="67" t="str">
        <f>IF(OR(N423="",VLOOKUP(N$1,Services!$A$1:$B$22,2,0)="Exclude"),"",IF($D423=1,IF(OR(price_limit="",price_limit="No Limit"),IF(N423="Yes",1,2),IF(SUMIFS(WhatIf!$G:$G,WhatIf!$A:$A,N$1,WhatIf!$B:$B,N423)&lt;=price_limit,IF(N423="Yes",1,2),"")),""))</f>
        <v/>
      </c>
      <c r="BD423" s="67" t="str">
        <f>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0"/>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937</v>
      </c>
      <c r="B424" s="4" t="s">
        <v>227</v>
      </c>
      <c r="C424" s="4" t="s">
        <v>430</v>
      </c>
      <c r="D424" s="3" t="str">
        <f t="shared" ca="1" si="31"/>
        <v/>
      </c>
      <c r="S424" s="5" t="s">
        <v>939</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29"/>
        <v/>
      </c>
      <c r="AT424" s="67" t="str">
        <f>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IF(OR(G424="",VLOOKUP(G$1,Services!$A$1:$B$22,2,0)="Exclude"),"",IF($D424=1,IF(OR(price_limit="",price_limit="No Limit"),IF(G424="Yes",1,2),IF(SUMIFS(WhatIf!$G:$G,WhatIf!$A:$A,G$1,WhatIf!$B:$B,G424)&lt;=price_limit,IF(G424="Yes",1,2),"")),""))</f>
        <v/>
      </c>
      <c r="AW424" s="67" t="str">
        <f>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IF(OR(L424="",VLOOKUP(L$1,Services!$A$1:$B$22,2,0)="Exclude"),"",IF($D424=1,IF(OR(price_limit="",price_limit="No Limit"),IF(L424="Yes",1,2),IF(SUMIFS(WhatIf!$G:$G,WhatIf!$A:$A,L$1,WhatIf!$B:$B,L424)&lt;=price_limit,IF(L424="Yes",1,2),"")),""))</f>
        <v/>
      </c>
      <c r="BB424" s="67" t="str">
        <f>IF(OR(M424="",VLOOKUP(M$1,Services!$A$1:$B$22,2,0)="Exclude"),"",IF($D424=1,IF(OR(price_limit="",price_limit="No Limit"),IF(M424="Yes",1,2),IF(SUMIFS(WhatIf!$G:$G,WhatIf!$A:$A,M$1,WhatIf!$B:$B,M424)&lt;=price_limit,IF(M424="Yes",1,2),"")),""))</f>
        <v/>
      </c>
      <c r="BC424" s="67" t="str">
        <f>IF(OR(N424="",VLOOKUP(N$1,Services!$A$1:$B$22,2,0)="Exclude"),"",IF($D424=1,IF(OR(price_limit="",price_limit="No Limit"),IF(N424="Yes",1,2),IF(SUMIFS(WhatIf!$G:$G,WhatIf!$A:$A,N$1,WhatIf!$B:$B,N424)&lt;=price_limit,IF(N424="Yes",1,2),"")),""))</f>
        <v/>
      </c>
      <c r="BD424" s="67" t="str">
        <f>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 ca="1">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0"/>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x14ac:dyDescent="0.3">
      <c r="A425" s="19" t="s">
        <v>360</v>
      </c>
      <c r="B425" s="4" t="s">
        <v>227</v>
      </c>
      <c r="C425" s="4" t="s">
        <v>197</v>
      </c>
      <c r="D425" s="3" t="str">
        <f t="shared" ca="1" si="31"/>
        <v/>
      </c>
      <c r="I425" s="5" t="s">
        <v>271</v>
      </c>
      <c r="J425" s="5" t="s">
        <v>271</v>
      </c>
      <c r="K425" s="5" t="s">
        <v>271</v>
      </c>
      <c r="L425" s="5" t="s">
        <v>271</v>
      </c>
      <c r="M425" s="5" t="s">
        <v>271</v>
      </c>
      <c r="N425" s="5" t="s">
        <v>271</v>
      </c>
      <c r="O425" s="5" t="s">
        <v>271</v>
      </c>
      <c r="P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29"/>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 ca="1">IF(OR(I425="",VLOOKUP(I$1,Services!$A$1:$B$22,2,0)="Exclude"),"",IF($D425=1,IF(OR(price_limit="",price_limit="No Limit"),IF(I425="Yes",1,2),IF(SUMIFS(WhatIf!$G:$G,WhatIf!$A:$A,I$1,WhatIf!$B:$B,I425)&lt;=price_limit,IF(I425="Yes",1,2),"")),""))</f>
        <v/>
      </c>
      <c r="AY425" s="67" t="str">
        <f ca="1">IF(OR(J425="",VLOOKUP(J$1,Services!$A$1:$B$22,2,0)="Exclude"),"",IF($D425=1,IF(OR(price_limit="",price_limit="No Limit"),IF(J425="Yes",1,2),IF(SUMIFS(WhatIf!$G:$G,WhatIf!$A:$A,J$1,WhatIf!$B:$B,J425)&lt;=price_limit,IF(J425="Yes",1,2),"")),""))</f>
        <v/>
      </c>
      <c r="AZ425" s="67" t="str">
        <f ca="1">IF(OR(K425="",VLOOKUP(K$1,Services!$A$1:$B$22,2,0)="Exclude"),"",IF($D425=1,IF(OR(price_limit="",price_limit="No Limit"),IF(K425="Yes",1,2),IF(SUMIFS(WhatIf!$G:$G,WhatIf!$A:$A,K$1,WhatIf!$B:$B,K425)&lt;=price_limit,IF(K425="Yes",1,2),"")),""))</f>
        <v/>
      </c>
      <c r="BA425" s="67" t="str">
        <f ca="1">IF(OR(L425="",VLOOKUP(L$1,Services!$A$1:$B$22,2,0)="Exclude"),"",IF($D425=1,IF(OR(price_limit="",price_limit="No Limit"),IF(L425="Yes",1,2),IF(SUMIFS(WhatIf!$G:$G,WhatIf!$A:$A,L$1,WhatIf!$B:$B,L425)&lt;=price_limit,IF(L425="Yes",1,2),"")),""))</f>
        <v/>
      </c>
      <c r="BB425" s="67" t="str">
        <f ca="1">IF(OR(M425="",VLOOKUP(M$1,Services!$A$1:$B$22,2,0)="Exclude"),"",IF($D425=1,IF(OR(price_limit="",price_limit="No Limit"),IF(M425="Yes",1,2),IF(SUMIFS(WhatIf!$G:$G,WhatIf!$A:$A,M$1,WhatIf!$B:$B,M425)&lt;=price_limit,IF(M425="Yes",1,2),"")),""))</f>
        <v/>
      </c>
      <c r="BC425" s="67" t="str">
        <f ca="1">IF(OR(N425="",VLOOKUP(N$1,Services!$A$1:$B$22,2,0)="Exclude"),"",IF($D425=1,IF(OR(price_limit="",price_limit="No Limit"),IF(N425="Yes",1,2),IF(SUMIFS(WhatIf!$G:$G,WhatIf!$A:$A,N$1,WhatIf!$B:$B,N425)&lt;=price_limit,IF(N425="Yes",1,2),"")),""))</f>
        <v/>
      </c>
      <c r="BD425" s="67" t="str">
        <f ca="1">IF(OR(O425="",VLOOKUP(O$1,Services!$A$1:$B$22,2,0)="Exclude"),"",IF($D425=1,IF(OR(price_limit="",price_limit="No Limit"),IF(O425="Yes",1,2),IF(SUMIFS(WhatIf!$G:$G,WhatIf!$A:$A,O$1,WhatIf!$B:$B,O425)&lt;=price_limit,IF(O425="Yes",1,2),"")),""))</f>
        <v/>
      </c>
      <c r="BE425" s="67" t="str">
        <f ca="1">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0"/>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568</v>
      </c>
      <c r="C426" s="4" t="s">
        <v>198</v>
      </c>
      <c r="D426" s="3" t="str">
        <f t="shared" ca="1" si="31"/>
        <v/>
      </c>
      <c r="M426" s="5" t="s">
        <v>1</v>
      </c>
      <c r="N426" s="5" t="s">
        <v>1</v>
      </c>
      <c r="O426" s="5" t="s">
        <v>1</v>
      </c>
      <c r="S426" s="5" t="s">
        <v>1</v>
      </c>
      <c r="T426" s="5" t="s">
        <v>234</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29"/>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IF(OR(H426="",VLOOKUP(H$1,Services!$A$1:$B$22,2,0)="Exclude"),"",IF($D426=1,IF(OR(price_limit="",price_limit="No Limit"),IF(H426="Yes",1,2),IF(SUMIFS(WhatIf!$G:$G,WhatIf!$A:$A,H$1,WhatIf!$B:$B,H426)&lt;=price_limit,IF(H426="Yes",1,2),"")),""))</f>
        <v/>
      </c>
      <c r="AX426" s="67" t="str">
        <f>IF(OR(I426="",VLOOKUP(I$1,Services!$A$1:$B$22,2,0)="Exclude"),"",IF($D426=1,IF(OR(price_limit="",price_limit="No Limit"),IF(I426="Yes",1,2),IF(SUMIFS(WhatIf!$G:$G,WhatIf!$A:$A,I$1,WhatIf!$B:$B,I426)&lt;=price_limit,IF(I426="Yes",1,2),"")),""))</f>
        <v/>
      </c>
      <c r="AY426" s="67" t="str">
        <f>IF(OR(J426="",VLOOKUP(J$1,Services!$A$1:$B$22,2,0)="Exclude"),"",IF($D426=1,IF(OR(price_limit="",price_limit="No Limit"),IF(J426="Yes",1,2),IF(SUMIFS(WhatIf!$G:$G,WhatIf!$A:$A,J$1,WhatIf!$B:$B,J426)&lt;=price_limit,IF(J426="Yes",1,2),"")),""))</f>
        <v/>
      </c>
      <c r="AZ426" s="67" t="str">
        <f>IF(OR(K426="",VLOOKUP(K$1,Services!$A$1:$B$22,2,0)="Exclude"),"",IF($D426=1,IF(OR(price_limit="",price_limit="No Limit"),IF(K426="Yes",1,2),IF(SUMIFS(WhatIf!$G:$G,WhatIf!$A:$A,K$1,WhatIf!$B:$B,K426)&lt;=price_limit,IF(K426="Yes",1,2),"")),""))</f>
        <v/>
      </c>
      <c r="BA426" s="67" t="str">
        <f>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 ca="1">IF(OR(S426="",VLOOKUP(S$1,Services!$A$1:$B$22,2,0)="Exclude"),"",IF($D426=1,IF(OR(price_limit="",price_limit="No Limit"),IF(S426="Yes",1,2),IF(SUMIFS(WhatIf!$G:$G,WhatIf!$A:$A,S$1,WhatIf!$B:$B,S426)&lt;=price_limit,IF(S426="Yes",1,2),"")),""))</f>
        <v/>
      </c>
      <c r="BI426" s="67" t="str">
        <f ca="1">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0"/>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customHeight="1" x14ac:dyDescent="0.3">
      <c r="A427" s="19" t="s">
        <v>626</v>
      </c>
      <c r="C427" s="4" t="s">
        <v>198</v>
      </c>
      <c r="D427" s="3" t="str">
        <f t="shared" ca="1" si="31"/>
        <v/>
      </c>
      <c r="S427" s="5" t="s">
        <v>880</v>
      </c>
      <c r="T427" s="5" t="s">
        <v>234</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29"/>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IF(OR(I427="",VLOOKUP(I$1,Services!$A$1:$B$22,2,0)="Exclude"),"",IF($D427=1,IF(OR(price_limit="",price_limit="No Limit"),IF(I427="Yes",1,2),IF(SUMIFS(WhatIf!$G:$G,WhatIf!$A:$A,I$1,WhatIf!$B:$B,I427)&lt;=price_limit,IF(I427="Yes",1,2),"")),""))</f>
        <v/>
      </c>
      <c r="AY427" s="67" t="str">
        <f>IF(OR(J427="",VLOOKUP(J$1,Services!$A$1:$B$22,2,0)="Exclude"),"",IF($D427=1,IF(OR(price_limit="",price_limit="No Limit"),IF(J427="Yes",1,2),IF(SUMIFS(WhatIf!$G:$G,WhatIf!$A:$A,J$1,WhatIf!$B:$B,J427)&lt;=price_limit,IF(J427="Yes",1,2),"")),""))</f>
        <v/>
      </c>
      <c r="AZ427" s="67" t="str">
        <f>IF(OR(K427="",VLOOKUP(K$1,Services!$A$1:$B$22,2,0)="Exclude"),"",IF($D427=1,IF(OR(price_limit="",price_limit="No Limit"),IF(K427="Yes",1,2),IF(SUMIFS(WhatIf!$G:$G,WhatIf!$A:$A,K$1,WhatIf!$B:$B,K427)&lt;=price_limit,IF(K427="Yes",1,2),"")),""))</f>
        <v/>
      </c>
      <c r="BA427" s="67" t="str">
        <f>IF(OR(L427="",VLOOKUP(L$1,Services!$A$1:$B$22,2,0)="Exclude"),"",IF($D427=1,IF(OR(price_limit="",price_limit="No Limit"),IF(L427="Yes",1,2),IF(SUMIFS(WhatIf!$G:$G,WhatIf!$A:$A,L$1,WhatIf!$B:$B,L427)&lt;=price_limit,IF(L427="Yes",1,2),"")),""))</f>
        <v/>
      </c>
      <c r="BB427" s="67" t="str">
        <f>IF(OR(M427="",VLOOKUP(M$1,Services!$A$1:$B$22,2,0)="Exclude"),"",IF($D427=1,IF(OR(price_limit="",price_limit="No Limit"),IF(M427="Yes",1,2),IF(SUMIFS(WhatIf!$G:$G,WhatIf!$A:$A,M$1,WhatIf!$B:$B,M427)&lt;=price_limit,IF(M427="Yes",1,2),"")),""))</f>
        <v/>
      </c>
      <c r="BC427" s="67" t="str">
        <f>IF(OR(N427="",VLOOKUP(N$1,Services!$A$1:$B$22,2,0)="Exclude"),"",IF($D427=1,IF(OR(price_limit="",price_limit="No Limit"),IF(N427="Yes",1,2),IF(SUMIFS(WhatIf!$G:$G,WhatIf!$A:$A,N$1,WhatIf!$B:$B,N427)&lt;=price_limit,IF(N427="Yes",1,2),"")),""))</f>
        <v/>
      </c>
      <c r="BD427" s="67" t="str">
        <f>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 ca="1">IF(OR(S427="",VLOOKUP(S$1,Services!$A$1:$B$22,2,0)="Exclude"),"",IF($D427=1,IF(OR(price_limit="",price_limit="No Limit"),IF(S427="Yes",1,2),IF(SUMIFS(WhatIf!$G:$G,WhatIf!$A:$A,S$1,WhatIf!$B:$B,S427)&lt;=price_limit,IF(S427="Yes",1,2),"")),""))</f>
        <v/>
      </c>
      <c r="BI427" s="67" t="str">
        <f ca="1">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0"/>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12.45" customHeight="1" x14ac:dyDescent="0.3">
      <c r="A428" s="19" t="s">
        <v>909</v>
      </c>
      <c r="C428" s="4" t="s">
        <v>269</v>
      </c>
      <c r="D428" s="3" t="str">
        <f t="shared" ca="1" si="31"/>
        <v/>
      </c>
      <c r="P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29"/>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IF(OR(I428="",VLOOKUP(I$1,Services!$A$1:$B$22,2,0)="Exclude"),"",IF($D428=1,IF(OR(price_limit="",price_limit="No Limit"),IF(I428="Yes",1,2),IF(SUMIFS(WhatIf!$G:$G,WhatIf!$A:$A,I$1,WhatIf!$B:$B,I428)&lt;=price_limit,IF(I428="Yes",1,2),"")),""))</f>
        <v/>
      </c>
      <c r="AY428" s="67" t="str">
        <f>IF(OR(J428="",VLOOKUP(J$1,Services!$A$1:$B$22,2,0)="Exclude"),"",IF($D428=1,IF(OR(price_limit="",price_limit="No Limit"),IF(J428="Yes",1,2),IF(SUMIFS(WhatIf!$G:$G,WhatIf!$A:$A,J$1,WhatIf!$B:$B,J428)&lt;=price_limit,IF(J428="Yes",1,2),"")),""))</f>
        <v/>
      </c>
      <c r="AZ428" s="67" t="str">
        <f>IF(OR(K428="",VLOOKUP(K$1,Services!$A$1:$B$22,2,0)="Exclude"),"",IF($D428=1,IF(OR(price_limit="",price_limit="No Limit"),IF(K428="Yes",1,2),IF(SUMIFS(WhatIf!$G:$G,WhatIf!$A:$A,K$1,WhatIf!$B:$B,K428)&lt;=price_limit,IF(K428="Yes",1,2),"")),""))</f>
        <v/>
      </c>
      <c r="BA428" s="67" t="str">
        <f>IF(OR(L428="",VLOOKUP(L$1,Services!$A$1:$B$22,2,0)="Exclude"),"",IF($D428=1,IF(OR(price_limit="",price_limit="No Limit"),IF(L428="Yes",1,2),IF(SUMIFS(WhatIf!$G:$G,WhatIf!$A:$A,L$1,WhatIf!$B:$B,L428)&lt;=price_limit,IF(L428="Yes",1,2),"")),""))</f>
        <v/>
      </c>
      <c r="BB428" s="67" t="str">
        <f>IF(OR(M428="",VLOOKUP(M$1,Services!$A$1:$B$22,2,0)="Exclude"),"",IF($D428=1,IF(OR(price_limit="",price_limit="No Limit"),IF(M428="Yes",1,2),IF(SUMIFS(WhatIf!$G:$G,WhatIf!$A:$A,M$1,WhatIf!$B:$B,M428)&lt;=price_limit,IF(M428="Yes",1,2),"")),""))</f>
        <v/>
      </c>
      <c r="BC428" s="67" t="str">
        <f>IF(OR(N428="",VLOOKUP(N$1,Services!$A$1:$B$22,2,0)="Exclude"),"",IF($D428=1,IF(OR(price_limit="",price_limit="No Limit"),IF(N428="Yes",1,2),IF(SUMIFS(WhatIf!$G:$G,WhatIf!$A:$A,N$1,WhatIf!$B:$B,N428)&lt;=price_limit,IF(N428="Yes",1,2),"")),""))</f>
        <v/>
      </c>
      <c r="BD428" s="67" t="str">
        <f>IF(OR(O428="",VLOOKUP(O$1,Services!$A$1:$B$22,2,0)="Exclude"),"",IF($D428=1,IF(OR(price_limit="",price_limit="No Limit"),IF(O428="Yes",1,2),IF(SUMIFS(WhatIf!$G:$G,WhatIf!$A:$A,O$1,WhatIf!$B:$B,O428)&lt;=price_limit,IF(O428="Yes",1,2),"")),""))</f>
        <v/>
      </c>
      <c r="BE428" s="67" t="str">
        <f ca="1">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30"/>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37.299999999999997" x14ac:dyDescent="0.3">
      <c r="A429" s="19" t="s">
        <v>141</v>
      </c>
      <c r="B429" s="4" t="s">
        <v>342</v>
      </c>
      <c r="C429" s="4" t="s">
        <v>198</v>
      </c>
      <c r="D429" s="3" t="str">
        <f t="shared" ca="1" si="31"/>
        <v/>
      </c>
      <c r="F429" s="5" t="s">
        <v>854</v>
      </c>
      <c r="G429" s="5" t="s">
        <v>854</v>
      </c>
      <c r="H429" s="5" t="s">
        <v>854</v>
      </c>
      <c r="I429" s="5" t="s">
        <v>467</v>
      </c>
      <c r="J429" s="5" t="s">
        <v>467</v>
      </c>
      <c r="K429" s="5" t="s">
        <v>467</v>
      </c>
      <c r="L429" s="5" t="s">
        <v>467</v>
      </c>
      <c r="M429" s="5" t="s">
        <v>467</v>
      </c>
      <c r="N429" s="5" t="s">
        <v>467</v>
      </c>
      <c r="O429" s="5" t="s">
        <v>467</v>
      </c>
      <c r="P429" s="5" t="s">
        <v>1</v>
      </c>
      <c r="S429" s="5" t="s">
        <v>880</v>
      </c>
      <c r="W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29"/>
        <v/>
      </c>
      <c r="AT429" s="67" t="str">
        <f>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 ca="1">IF(OR(I429="",VLOOKUP(I$1,Services!$A$1:$B$22,2,0)="Exclude"),"",IF($D429=1,IF(OR(price_limit="",price_limit="No Limit"),IF(I429="Yes",1,2),IF(SUMIFS(WhatIf!$G:$G,WhatIf!$A:$A,I$1,WhatIf!$B:$B,I429)&lt;=price_limit,IF(I429="Yes",1,2),"")),""))</f>
        <v/>
      </c>
      <c r="AY429" s="67" t="str">
        <f ca="1">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 ca="1">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IF(OR(R429="",VLOOKUP(R$1,Services!$A$1:$B$22,2,0)="Exclude"),"",IF($D429=1,IF(OR(price_limit="",price_limit="No Limit"),IF(R429="Yes",1,2),IF(SUMIFS(WhatIf!$G:$G,WhatIf!$A:$A,R$1,WhatIf!$B:$B,R429)&lt;=price_limit,IF(R429="Yes",1,2),"")),""))</f>
        <v/>
      </c>
      <c r="BH429" s="67" t="str">
        <f ca="1">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 ca="1">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30"/>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142</v>
      </c>
      <c r="B430" s="4" t="s">
        <v>343</v>
      </c>
      <c r="C430" s="4" t="s">
        <v>197</v>
      </c>
      <c r="D430" s="3" t="str">
        <f t="shared" ca="1" si="31"/>
        <v/>
      </c>
      <c r="I430" s="5" t="s">
        <v>271</v>
      </c>
      <c r="J430" s="5" t="s">
        <v>271</v>
      </c>
      <c r="K430" s="5" t="s">
        <v>271</v>
      </c>
      <c r="L430" s="5" t="s">
        <v>1</v>
      </c>
      <c r="M430" s="5" t="s">
        <v>1</v>
      </c>
      <c r="N430" s="5" t="s">
        <v>1</v>
      </c>
      <c r="O430" s="5" t="s">
        <v>1</v>
      </c>
      <c r="P430" s="5" t="s">
        <v>1</v>
      </c>
      <c r="S430" s="6"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29"/>
        <v/>
      </c>
      <c r="AT430" s="67" t="str">
        <f>IF(OR(E430="",VLOOKUP(E$1,Services!$A$1:$B$22,2,0)="Exclude"),"",IF($D430=1,IF(OR(price_limit="",price_limit="No Limit"),IF(E430="Yes",1,2),IF(SUMIFS(WhatIf!$G:$G,WhatIf!$A:$A,E$1,WhatIf!$B:$B,E430)&lt;=price_limit,IF(E430="Yes",1,2),"")),""))</f>
        <v/>
      </c>
      <c r="AU430" s="67" t="str">
        <f>IF(OR(F430="",VLOOKUP(F$1,Services!$A$1:$B$22,2,0)="Exclude"),"",IF($D430=1,IF(OR(price_limit="",price_limit="No Limit"),IF(F430="Yes",1,2),IF(SUMIFS(WhatIf!$G:$G,WhatIf!$A:$A,F$1,WhatIf!$B:$B,F430)&lt;=price_limit,IF(F430="Yes",1,2),"")),""))</f>
        <v/>
      </c>
      <c r="AV430" s="67" t="str">
        <f>IF(OR(G430="",VLOOKUP(G$1,Services!$A$1:$B$22,2,0)="Exclude"),"",IF($D430=1,IF(OR(price_limit="",price_limit="No Limit"),IF(G430="Yes",1,2),IF(SUMIFS(WhatIf!$G:$G,WhatIf!$A:$A,G$1,WhatIf!$B:$B,G430)&lt;=price_limit,IF(G430="Yes",1,2),"")),""))</f>
        <v/>
      </c>
      <c r="AW430" s="67" t="str">
        <f>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 ca="1">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 ca="1">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0"/>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37.299999999999997" customHeight="1" x14ac:dyDescent="0.3">
      <c r="A431" s="19" t="s">
        <v>143</v>
      </c>
      <c r="B431" s="4" t="s">
        <v>227</v>
      </c>
      <c r="C431" s="4" t="s">
        <v>423</v>
      </c>
      <c r="D431" s="3" t="str">
        <f t="shared" ca="1" si="31"/>
        <v/>
      </c>
      <c r="I431" s="6" t="s">
        <v>1</v>
      </c>
      <c r="J431" s="6" t="s">
        <v>1</v>
      </c>
      <c r="M431" s="5" t="s">
        <v>1</v>
      </c>
      <c r="N431" s="5" t="s">
        <v>1</v>
      </c>
      <c r="O431" s="5" t="s">
        <v>1</v>
      </c>
      <c r="Q431" s="5" t="s">
        <v>1</v>
      </c>
      <c r="R431" s="5" t="s">
        <v>1</v>
      </c>
      <c r="S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29"/>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IF(OR(K431="",VLOOKUP(K$1,Services!$A$1:$B$22,2,0)="Exclude"),"",IF($D431=1,IF(OR(price_limit="",price_limit="No Limit"),IF(K431="Yes",1,2),IF(SUMIFS(WhatIf!$G:$G,WhatIf!$A:$A,K$1,WhatIf!$B:$B,K431)&lt;=price_limit,IF(K431="Yes",1,2),"")),""))</f>
        <v/>
      </c>
      <c r="BA431" s="67" t="str">
        <f>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 ca="1">IF(OR(Q431="",VLOOKUP(Q$1,Services!$A$1:$B$22,2,0)="Exclude"),"",IF($D431=1,IF(OR(price_limit="",price_limit="No Limit"),IF(Q431="Yes",1,2),IF(SUMIFS(WhatIf!$G:$G,WhatIf!$A:$A,Q$1,WhatIf!$B:$B,Q431)&lt;=price_limit,IF(Q431="Yes",1,2),"")),""))</f>
        <v/>
      </c>
      <c r="BG431" s="67" t="str">
        <f ca="1">IF(OR(R431="",VLOOKUP(R$1,Services!$A$1:$B$22,2,0)="Exclude"),"",IF($D431=1,IF(OR(price_limit="",price_limit="No Limit"),IF(R431="Yes",1,2),IF(SUMIFS(WhatIf!$G:$G,WhatIf!$A:$A,R$1,WhatIf!$B:$B,R431)&lt;=price_limit,IF(R431="Yes",1,2),"")),""))</f>
        <v/>
      </c>
      <c r="BH431" s="67" t="str">
        <f ca="1">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0"/>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12.45" customHeight="1" x14ac:dyDescent="0.4">
      <c r="A432" s="19" t="s">
        <v>153</v>
      </c>
      <c r="B432" s="4" t="s">
        <v>629</v>
      </c>
      <c r="C432" s="4" t="s">
        <v>197</v>
      </c>
      <c r="D432" s="3" t="str">
        <f t="shared" ca="1" si="31"/>
        <v/>
      </c>
      <c r="F432" s="5" t="s">
        <v>761</v>
      </c>
      <c r="G432" s="5" t="s">
        <v>761</v>
      </c>
      <c r="H432" s="5" t="s">
        <v>761</v>
      </c>
      <c r="I432" s="5" t="s">
        <v>271</v>
      </c>
      <c r="J432" s="5" t="s">
        <v>271</v>
      </c>
      <c r="K432" s="5" t="s">
        <v>271</v>
      </c>
      <c r="L432" s="5" t="s">
        <v>271</v>
      </c>
      <c r="M432" s="5" t="s">
        <v>1</v>
      </c>
      <c r="N432" s="5" t="s">
        <v>1</v>
      </c>
      <c r="O432" s="5" t="s">
        <v>1</v>
      </c>
      <c r="P432" s="5" t="s">
        <v>1</v>
      </c>
      <c r="Q432" s="6" t="s">
        <v>1</v>
      </c>
      <c r="R432" s="9" t="s">
        <v>271</v>
      </c>
      <c r="S432" s="6"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29"/>
        <v/>
      </c>
      <c r="AT432" s="67" t="str">
        <f>IF(OR(E432="",VLOOKUP(E$1,Services!$A$1:$B$22,2,0)="Exclude"),"",IF($D432=1,IF(OR(price_limit="",price_limit="No Limit"),IF(E432="Yes",1,2),IF(SUMIFS(WhatIf!$G:$G,WhatIf!$A:$A,E$1,WhatIf!$B:$B,E432)&lt;=price_limit,IF(E432="Yes",1,2),"")),""))</f>
        <v/>
      </c>
      <c r="AU432" s="67" t="str">
        <f ca="1">IF(OR(F432="",VLOOKUP(F$1,Services!$A$1:$B$22,2,0)="Exclude"),"",IF($D432=1,IF(OR(price_limit="",price_limit="No Limit"),IF(F432="Yes",1,2),IF(SUMIFS(WhatIf!$G:$G,WhatIf!$A:$A,F$1,WhatIf!$B:$B,F432)&lt;=price_limit,IF(F432="Yes",1,2),"")),""))</f>
        <v/>
      </c>
      <c r="AV432" s="67" t="str">
        <f ca="1">IF(OR(G432="",VLOOKUP(G$1,Services!$A$1:$B$22,2,0)="Exclude"),"",IF($D432=1,IF(OR(price_limit="",price_limit="No Limit"),IF(G432="Yes",1,2),IF(SUMIFS(WhatIf!$G:$G,WhatIf!$A:$A,G$1,WhatIf!$B:$B,G432)&lt;=price_limit,IF(G432="Yes",1,2),"")),""))</f>
        <v/>
      </c>
      <c r="AW432" s="67" t="str">
        <f ca="1">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 ca="1">IF(OR(P432="",VLOOKUP(P$1,Services!$A$1:$B$22,2,0)="Exclude"),"",IF($D432=1,IF(OR(price_limit="",price_limit="No Limit"),IF(P432="Yes",1,2),IF(SUMIFS(WhatIf!$G:$G,WhatIf!$A:$A,P$1,WhatIf!$B:$B,P432)&lt;=price_limit,IF(P432="Yes",1,2),"")),""))</f>
        <v/>
      </c>
      <c r="BF432" s="67" t="str">
        <f ca="1">IF(OR(Q432="",VLOOKUP(Q$1,Services!$A$1:$B$22,2,0)="Exclude"),"",IF($D432=1,IF(OR(price_limit="",price_limit="No Limit"),IF(Q432="Yes",1,2),IF(SUMIFS(WhatIf!$G:$G,WhatIf!$A:$A,Q$1,WhatIf!$B:$B,Q432)&lt;=price_limit,IF(Q432="Yes",1,2),"")),""))</f>
        <v/>
      </c>
      <c r="BG432" s="67" t="str">
        <f ca="1">IF(OR(R432="",VLOOKUP(R$1,Services!$A$1:$B$22,2,0)="Exclude"),"",IF($D432=1,IF(OR(price_limit="",price_limit="No Limit"),IF(R432="Yes",1,2),IF(SUMIFS(WhatIf!$G:$G,WhatIf!$A:$A,R$1,WhatIf!$B:$B,R432)&lt;=price_limit,IF(R432="Yes",1,2),"")),""))</f>
        <v/>
      </c>
      <c r="BH432" s="67" t="str">
        <f ca="1">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0"/>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79</v>
      </c>
      <c r="B433" s="4" t="s">
        <v>227</v>
      </c>
      <c r="C433" s="4" t="s">
        <v>197</v>
      </c>
      <c r="D433" s="3" t="str">
        <f t="shared" ca="1" si="31"/>
        <v/>
      </c>
      <c r="I433" s="5" t="s">
        <v>271</v>
      </c>
      <c r="J433" s="5" t="s">
        <v>271</v>
      </c>
      <c r="K433" s="5" t="s">
        <v>1</v>
      </c>
      <c r="L433" s="5" t="s">
        <v>1</v>
      </c>
      <c r="M433" s="5" t="s">
        <v>1</v>
      </c>
      <c r="N433" s="5" t="s">
        <v>1</v>
      </c>
      <c r="O433" s="5" t="s">
        <v>271</v>
      </c>
      <c r="P433" s="5" t="s">
        <v>1</v>
      </c>
      <c r="Q433" s="6"/>
      <c r="R433" s="6"/>
      <c r="S433" s="6"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29"/>
        <v/>
      </c>
      <c r="AT433" s="67" t="str">
        <f>IF(OR(E433="",VLOOKUP(E$1,Services!$A$1:$B$22,2,0)="Exclude"),"",IF($D433=1,IF(OR(price_limit="",price_limit="No Limit"),IF(E433="Yes",1,2),IF(SUMIFS(WhatIf!$G:$G,WhatIf!$A:$A,E$1,WhatIf!$B:$B,E433)&lt;=price_limit,IF(E433="Yes",1,2),"")),""))</f>
        <v/>
      </c>
      <c r="AU433" s="67" t="str">
        <f>IF(OR(F433="",VLOOKUP(F$1,Services!$A$1:$B$22,2,0)="Exclude"),"",IF($D433=1,IF(OR(price_limit="",price_limit="No Limit"),IF(F433="Yes",1,2),IF(SUMIFS(WhatIf!$G:$G,WhatIf!$A:$A,F$1,WhatIf!$B:$B,F433)&lt;=price_limit,IF(F433="Yes",1,2),"")),""))</f>
        <v/>
      </c>
      <c r="AV433" s="67" t="str">
        <f>IF(OR(G433="",VLOOKUP(G$1,Services!$A$1:$B$22,2,0)="Exclude"),"",IF($D433=1,IF(OR(price_limit="",price_limit="No Limit"),IF(G433="Yes",1,2),IF(SUMIFS(WhatIf!$G:$G,WhatIf!$A:$A,G$1,WhatIf!$B:$B,G433)&lt;=price_limit,IF(G433="Yes",1,2),"")),""))</f>
        <v/>
      </c>
      <c r="AW433" s="67" t="str">
        <f>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 ca="1">IF(OR(O433="",VLOOKUP(O$1,Services!$A$1:$B$22,2,0)="Exclude"),"",IF($D433=1,IF(OR(price_limit="",price_limit="No Limit"),IF(O433="Yes",1,2),IF(SUMIFS(WhatIf!$G:$G,WhatIf!$A:$A,O$1,WhatIf!$B:$B,O433)&lt;=price_limit,IF(O433="Yes",1,2),"")),""))</f>
        <v/>
      </c>
      <c r="BE433" s="67" t="str">
        <f ca="1">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 ca="1">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0"/>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957</v>
      </c>
      <c r="B434" s="4" t="s">
        <v>227</v>
      </c>
      <c r="C434" s="4" t="s">
        <v>197</v>
      </c>
      <c r="D434" s="3" t="str">
        <f t="shared" ca="1" si="31"/>
        <v/>
      </c>
      <c r="O434" s="5" t="s">
        <v>1</v>
      </c>
      <c r="Q434" s="6"/>
      <c r="R434" s="6"/>
      <c r="S434" s="6"/>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29"/>
        <v/>
      </c>
      <c r="AT434" s="67" t="str">
        <f>IF(OR(E434="",VLOOKUP(E$1,Services!$A$1:$B$22,2,0)="Exclude"),"",IF($D434=1,IF(OR(price_limit="",price_limit="No Limit"),IF(E434="Yes",1,2),IF(SUMIFS(WhatIf!$G:$G,WhatIf!$A:$A,E$1,WhatIf!$B:$B,E434)&lt;=price_limit,IF(E434="Yes",1,2),"")),""))</f>
        <v/>
      </c>
      <c r="AU434" s="67" t="str">
        <f>IF(OR(F434="",VLOOKUP(F$1,Services!$A$1:$B$22,2,0)="Exclude"),"",IF($D434=1,IF(OR(price_limit="",price_limit="No Limit"),IF(F434="Yes",1,2),IF(SUMIFS(WhatIf!$G:$G,WhatIf!$A:$A,F$1,WhatIf!$B:$B,F434)&lt;=price_limit,IF(F434="Yes",1,2),"")),""))</f>
        <v/>
      </c>
      <c r="AV434" s="67" t="str">
        <f>IF(OR(G434="",VLOOKUP(G$1,Services!$A$1:$B$22,2,0)="Exclude"),"",IF($D434=1,IF(OR(price_limit="",price_limit="No Limit"),IF(G434="Yes",1,2),IF(SUMIFS(WhatIf!$G:$G,WhatIf!$A:$A,G$1,WhatIf!$B:$B,G434)&lt;=price_limit,IF(G434="Yes",1,2),"")),""))</f>
        <v/>
      </c>
      <c r="AW434" s="67" t="str">
        <f>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 ca="1">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0"/>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344</v>
      </c>
      <c r="B435" s="4" t="s">
        <v>227</v>
      </c>
      <c r="C435" s="4" t="s">
        <v>197</v>
      </c>
      <c r="D435" s="3" t="str">
        <f t="shared" ca="1" si="31"/>
        <v/>
      </c>
      <c r="I435" s="5" t="s">
        <v>271</v>
      </c>
      <c r="J435" s="5" t="s">
        <v>271</v>
      </c>
      <c r="K435" s="5" t="s">
        <v>271</v>
      </c>
      <c r="L435" s="5" t="s">
        <v>271</v>
      </c>
      <c r="M435" s="5" t="s">
        <v>271</v>
      </c>
      <c r="N435" s="5" t="s">
        <v>271</v>
      </c>
      <c r="O435" s="5" t="s">
        <v>271</v>
      </c>
      <c r="P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29"/>
        <v/>
      </c>
      <c r="AT435" s="67" t="str">
        <f>IF(OR(E435="",VLOOKUP(E$1,Services!$A$1:$B$22,2,0)="Exclude"),"",IF($D435=1,IF(OR(price_limit="",price_limit="No Limit"),IF(E435="Yes",1,2),IF(SUMIFS(WhatIf!$G:$G,WhatIf!$A:$A,E$1,WhatIf!$B:$B,E435)&lt;=price_limit,IF(E435="Yes",1,2),"")),""))</f>
        <v/>
      </c>
      <c r="AU435" s="67" t="str">
        <f>IF(OR(F435="",VLOOKUP(F$1,Services!$A$1:$B$22,2,0)="Exclude"),"",IF($D435=1,IF(OR(price_limit="",price_limit="No Limit"),IF(F435="Yes",1,2),IF(SUMIFS(WhatIf!$G:$G,WhatIf!$A:$A,F$1,WhatIf!$B:$B,F435)&lt;=price_limit,IF(F435="Yes",1,2),"")),""))</f>
        <v/>
      </c>
      <c r="AV435" s="67" t="str">
        <f>IF(OR(G435="",VLOOKUP(G$1,Services!$A$1:$B$22,2,0)="Exclude"),"",IF($D435=1,IF(OR(price_limit="",price_limit="No Limit"),IF(G435="Yes",1,2),IF(SUMIFS(WhatIf!$G:$G,WhatIf!$A:$A,G$1,WhatIf!$B:$B,G435)&lt;=price_limit,IF(G435="Yes",1,2),"")),""))</f>
        <v/>
      </c>
      <c r="AW435" s="67" t="str">
        <f>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 ca="1">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0"/>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37.299999999999997" x14ac:dyDescent="0.3">
      <c r="A436" s="19" t="s">
        <v>144</v>
      </c>
      <c r="B436" s="4" t="s">
        <v>771</v>
      </c>
      <c r="C436" s="4" t="s">
        <v>423</v>
      </c>
      <c r="D436" s="3" t="str">
        <f t="shared" ca="1" si="31"/>
        <v/>
      </c>
      <c r="E436" s="5" t="s">
        <v>1</v>
      </c>
      <c r="F436" s="5" t="s">
        <v>495</v>
      </c>
      <c r="G436" s="5" t="s">
        <v>495</v>
      </c>
      <c r="H436" s="5" t="s">
        <v>495</v>
      </c>
      <c r="L436" s="5" t="s">
        <v>1</v>
      </c>
      <c r="M436" s="5" t="s">
        <v>1</v>
      </c>
      <c r="N436" s="5" t="s">
        <v>1</v>
      </c>
      <c r="O436" s="5" t="s">
        <v>1</v>
      </c>
      <c r="P436" s="5" t="s">
        <v>1</v>
      </c>
      <c r="U436" s="5" t="s">
        <v>1</v>
      </c>
      <c r="V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29"/>
        <v/>
      </c>
      <c r="AT436" s="67" t="str">
        <f ca="1">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 ca="1">IF(OR(O436="",VLOOKUP(O$1,Services!$A$1:$B$22,2,0)="Exclude"),"",IF($D436=1,IF(OR(price_limit="",price_limit="No Limit"),IF(O436="Yes",1,2),IF(SUMIFS(WhatIf!$G:$G,WhatIf!$A:$A,O$1,WhatIf!$B:$B,O436)&lt;=price_limit,IF(O436="Yes",1,2),"")),""))</f>
        <v/>
      </c>
      <c r="BE436" s="67" t="str">
        <f ca="1">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 ca="1">IF(OR(U436="",VLOOKUP(U$1,Services!$A$1:$B$22,2,0)="Exclude"),"",IF($D436=1,IF(OR(price_limit="",price_limit="No Limit"),IF(U436="Yes",1,2),IF(SUMIFS(WhatIf!$G:$G,WhatIf!$A:$A,U$1,WhatIf!$B:$B,U436)&lt;=price_limit,IF(U436="Yes",1,2),"")),""))</f>
        <v/>
      </c>
      <c r="BK436" s="67" t="str">
        <f ca="1">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0"/>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37.299999999999997" x14ac:dyDescent="0.3">
      <c r="A437" s="19" t="s">
        <v>755</v>
      </c>
      <c r="B437" s="4" t="s">
        <v>756</v>
      </c>
      <c r="C437" s="4" t="s">
        <v>425</v>
      </c>
      <c r="D437" s="3" t="str">
        <f t="shared" ca="1" si="31"/>
        <v/>
      </c>
      <c r="Q437" s="5" t="s">
        <v>755</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29"/>
        <v/>
      </c>
      <c r="AT437" s="67" t="str">
        <f>IF(OR(E437="",VLOOKUP(E$1,Services!$A$1:$B$22,2,0)="Exclude"),"",IF($D437=1,IF(OR(price_limit="",price_limit="No Limit"),IF(E437="Yes",1,2),IF(SUMIFS(WhatIf!$G:$G,WhatIf!$A:$A,E$1,WhatIf!$B:$B,E437)&lt;=price_limit,IF(E437="Yes",1,2),"")),""))</f>
        <v/>
      </c>
      <c r="AU437" s="67" t="str">
        <f>IF(OR(F437="",VLOOKUP(F$1,Services!$A$1:$B$22,2,0)="Exclude"),"",IF($D437=1,IF(OR(price_limit="",price_limit="No Limit"),IF(F437="Yes",1,2),IF(SUMIFS(WhatIf!$G:$G,WhatIf!$A:$A,F$1,WhatIf!$B:$B,F437)&lt;=price_limit,IF(F437="Yes",1,2),"")),""))</f>
        <v/>
      </c>
      <c r="AV437" s="67" t="str">
        <f>IF(OR(G437="",VLOOKUP(G$1,Services!$A$1:$B$22,2,0)="Exclude"),"",IF($D437=1,IF(OR(price_limit="",price_limit="No Limit"),IF(G437="Yes",1,2),IF(SUMIFS(WhatIf!$G:$G,WhatIf!$A:$A,G$1,WhatIf!$B:$B,G437)&lt;=price_limit,IF(G437="Yes",1,2),"")),""))</f>
        <v/>
      </c>
      <c r="AW437" s="67" t="str">
        <f>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 ca="1">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0"/>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80</v>
      </c>
      <c r="B438" s="4" t="s">
        <v>187</v>
      </c>
      <c r="C438" s="4" t="s">
        <v>269</v>
      </c>
      <c r="D438" s="3" t="str">
        <f t="shared" ca="1" si="31"/>
        <v/>
      </c>
      <c r="G438" s="5" t="s">
        <v>1</v>
      </c>
      <c r="H438" s="5" t="s">
        <v>1</v>
      </c>
      <c r="I438" s="5" t="s">
        <v>1</v>
      </c>
      <c r="J438" s="5" t="s">
        <v>1</v>
      </c>
      <c r="K438" s="5" t="s">
        <v>1</v>
      </c>
      <c r="L438" s="5" t="s">
        <v>1</v>
      </c>
      <c r="M438" s="5" t="s">
        <v>1</v>
      </c>
      <c r="N438" s="5" t="s">
        <v>1</v>
      </c>
      <c r="O438" s="5" t="s">
        <v>1</v>
      </c>
      <c r="P438" s="5" t="s">
        <v>1</v>
      </c>
      <c r="Q438" s="6" t="s">
        <v>1</v>
      </c>
      <c r="R438" s="6" t="s">
        <v>1</v>
      </c>
      <c r="S438" s="6"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29"/>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 ca="1">IF(OR(G438="",VLOOKUP(G$1,Services!$A$1:$B$22,2,0)="Exclude"),"",IF($D438=1,IF(OR(price_limit="",price_limit="No Limit"),IF(G438="Yes",1,2),IF(SUMIFS(WhatIf!$G:$G,WhatIf!$A:$A,G$1,WhatIf!$B:$B,G438)&lt;=price_limit,IF(G438="Yes",1,2),"")),""))</f>
        <v/>
      </c>
      <c r="AW438" s="67" t="str">
        <f ca="1">IF(OR(H438="",VLOOKUP(H$1,Services!$A$1:$B$22,2,0)="Exclude"),"",IF($D438=1,IF(OR(price_limit="",price_limit="No Limit"),IF(H438="Yes",1,2),IF(SUMIFS(WhatIf!$G:$G,WhatIf!$A:$A,H$1,WhatIf!$B:$B,H438)&lt;=price_limit,IF(H438="Yes",1,2),"")),""))</f>
        <v/>
      </c>
      <c r="AX438" s="67" t="str">
        <f ca="1">IF(OR(I438="",VLOOKUP(I$1,Services!$A$1:$B$22,2,0)="Exclude"),"",IF($D438=1,IF(OR(price_limit="",price_limit="No Limit"),IF(I438="Yes",1,2),IF(SUMIFS(WhatIf!$G:$G,WhatIf!$A:$A,I$1,WhatIf!$B:$B,I438)&lt;=price_limit,IF(I438="Yes",1,2),"")),""))</f>
        <v/>
      </c>
      <c r="AY438" s="67" t="str">
        <f ca="1">IF(OR(J438="",VLOOKUP(J$1,Services!$A$1:$B$22,2,0)="Exclude"),"",IF($D438=1,IF(OR(price_limit="",price_limit="No Limit"),IF(J438="Yes",1,2),IF(SUMIFS(WhatIf!$G:$G,WhatIf!$A:$A,J$1,WhatIf!$B:$B,J438)&lt;=price_limit,IF(J438="Yes",1,2),"")),""))</f>
        <v/>
      </c>
      <c r="AZ438" s="67" t="str">
        <f ca="1">IF(OR(K438="",VLOOKUP(K$1,Services!$A$1:$B$22,2,0)="Exclude"),"",IF($D438=1,IF(OR(price_limit="",price_limit="No Limit"),IF(K438="Yes",1,2),IF(SUMIFS(WhatIf!$G:$G,WhatIf!$A:$A,K$1,WhatIf!$B:$B,K438)&lt;=price_limit,IF(K438="Yes",1,2),"")),""))</f>
        <v/>
      </c>
      <c r="BA438" s="67" t="str">
        <f ca="1">IF(OR(L438="",VLOOKUP(L$1,Services!$A$1:$B$22,2,0)="Exclude"),"",IF($D438=1,IF(OR(price_limit="",price_limit="No Limit"),IF(L438="Yes",1,2),IF(SUMIFS(WhatIf!$G:$G,WhatIf!$A:$A,L$1,WhatIf!$B:$B,L438)&lt;=price_limit,IF(L438="Yes",1,2),"")),""))</f>
        <v/>
      </c>
      <c r="BB438" s="67" t="str">
        <f ca="1">IF(OR(M438="",VLOOKUP(M$1,Services!$A$1:$B$22,2,0)="Exclude"),"",IF($D438=1,IF(OR(price_limit="",price_limit="No Limit"),IF(M438="Yes",1,2),IF(SUMIFS(WhatIf!$G:$G,WhatIf!$A:$A,M$1,WhatIf!$B:$B,M438)&lt;=price_limit,IF(M438="Yes",1,2),"")),""))</f>
        <v/>
      </c>
      <c r="BC438" s="67" t="str">
        <f ca="1">IF(OR(N438="",VLOOKUP(N$1,Services!$A$1:$B$22,2,0)="Exclude"),"",IF($D438=1,IF(OR(price_limit="",price_limit="No Limit"),IF(N438="Yes",1,2),IF(SUMIFS(WhatIf!$G:$G,WhatIf!$A:$A,N$1,WhatIf!$B:$B,N438)&lt;=price_limit,IF(N438="Yes",1,2),"")),""))</f>
        <v/>
      </c>
      <c r="BD438" s="67" t="str">
        <f ca="1">IF(OR(O438="",VLOOKUP(O$1,Services!$A$1:$B$22,2,0)="Exclude"),"",IF($D438=1,IF(OR(price_limit="",price_limit="No Limit"),IF(O438="Yes",1,2),IF(SUMIFS(WhatIf!$G:$G,WhatIf!$A:$A,O$1,WhatIf!$B:$B,O438)&lt;=price_limit,IF(O438="Yes",1,2),"")),""))</f>
        <v/>
      </c>
      <c r="BE438" s="67" t="str">
        <f ca="1">IF(OR(P438="",VLOOKUP(P$1,Services!$A$1:$B$22,2,0)="Exclude"),"",IF($D438=1,IF(OR(price_limit="",price_limit="No Limit"),IF(P438="Yes",1,2),IF(SUMIFS(WhatIf!$G:$G,WhatIf!$A:$A,P$1,WhatIf!$B:$B,P438)&lt;=price_limit,IF(P438="Yes",1,2),"")),""))</f>
        <v/>
      </c>
      <c r="BF438" s="67" t="str">
        <f ca="1">IF(OR(Q438="",VLOOKUP(Q$1,Services!$A$1:$B$22,2,0)="Exclude"),"",IF($D438=1,IF(OR(price_limit="",price_limit="No Limit"),IF(Q438="Yes",1,2),IF(SUMIFS(WhatIf!$G:$G,WhatIf!$A:$A,Q$1,WhatIf!$B:$B,Q438)&lt;=price_limit,IF(Q438="Yes",1,2),"")),""))</f>
        <v/>
      </c>
      <c r="BG438" s="67" t="str">
        <f ca="1">IF(OR(R438="",VLOOKUP(R$1,Services!$A$1:$B$22,2,0)="Exclude"),"",IF($D438=1,IF(OR(price_limit="",price_limit="No Limit"),IF(R438="Yes",1,2),IF(SUMIFS(WhatIf!$G:$G,WhatIf!$A:$A,R$1,WhatIf!$B:$B,R438)&lt;=price_limit,IF(R438="Yes",1,2),"")),""))</f>
        <v/>
      </c>
      <c r="BH438" s="67" t="str">
        <f ca="1">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0"/>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697</v>
      </c>
      <c r="B439" s="19" t="s">
        <v>698</v>
      </c>
      <c r="C439" s="4" t="s">
        <v>197</v>
      </c>
      <c r="D439" s="3" t="str">
        <f t="shared" ca="1" si="31"/>
        <v/>
      </c>
      <c r="I439" s="5" t="s">
        <v>271</v>
      </c>
      <c r="J439" s="5" t="s">
        <v>271</v>
      </c>
      <c r="K439" s="5" t="s">
        <v>271</v>
      </c>
      <c r="L439" s="5" t="s">
        <v>271</v>
      </c>
      <c r="M439" s="5" t="s">
        <v>271</v>
      </c>
      <c r="N439" s="5" t="s">
        <v>271</v>
      </c>
      <c r="O439" s="5" t="s">
        <v>271</v>
      </c>
      <c r="P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29"/>
        <v/>
      </c>
      <c r="AT439" s="67" t="str">
        <f>IF(OR(E439="",VLOOKUP(E$1,Services!$A$1:$B$22,2,0)="Exclude"),"",IF($D439=1,IF(OR(price_limit="",price_limit="No Limit"),IF(E439="Yes",1,2),IF(SUMIFS(WhatIf!$G:$G,WhatIf!$A:$A,E$1,WhatIf!$B:$B,E439)&lt;=price_limit,IF(E439="Yes",1,2),"")),""))</f>
        <v/>
      </c>
      <c r="AU439" s="67" t="str">
        <f>IF(OR(F439="",VLOOKUP(F$1,Services!$A$1:$B$22,2,0)="Exclude"),"",IF($D439=1,IF(OR(price_limit="",price_limit="No Limit"),IF(F439="Yes",1,2),IF(SUMIFS(WhatIf!$G:$G,WhatIf!$A:$A,F$1,WhatIf!$B:$B,F439)&lt;=price_limit,IF(F439="Yes",1,2),"")),""))</f>
        <v/>
      </c>
      <c r="AV439" s="67" t="str">
        <f>IF(OR(G439="",VLOOKUP(G$1,Services!$A$1:$B$22,2,0)="Exclude"),"",IF($D439=1,IF(OR(price_limit="",price_limit="No Limit"),IF(G439="Yes",1,2),IF(SUMIFS(WhatIf!$G:$G,WhatIf!$A:$A,G$1,WhatIf!$B:$B,G439)&lt;=price_limit,IF(G439="Yes",1,2),"")),""))</f>
        <v/>
      </c>
      <c r="AW439" s="67" t="str">
        <f>IF(OR(H439="",VLOOKUP(H$1,Services!$A$1:$B$22,2,0)="Exclude"),"",IF($D439=1,IF(OR(price_limit="",price_limit="No Limit"),IF(H439="Yes",1,2),IF(SUMIFS(WhatIf!$G:$G,WhatIf!$A:$A,H$1,WhatIf!$B:$B,H439)&lt;=price_limit,IF(H439="Yes",1,2),"")),""))</f>
        <v/>
      </c>
      <c r="AX439" s="67" t="str">
        <f ca="1">IF(OR(I439="",VLOOKUP(I$1,Services!$A$1:$B$22,2,0)="Exclude"),"",IF($D439=1,IF(OR(price_limit="",price_limit="No Limit"),IF(I439="Yes",1,2),IF(SUMIFS(WhatIf!$G:$G,WhatIf!$A:$A,I$1,WhatIf!$B:$B,I439)&lt;=price_limit,IF(I439="Yes",1,2),"")),""))</f>
        <v/>
      </c>
      <c r="AY439" s="67" t="str">
        <f ca="1">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 ca="1">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30"/>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81</v>
      </c>
      <c r="B440" s="4" t="s">
        <v>223</v>
      </c>
      <c r="C440" s="4" t="s">
        <v>269</v>
      </c>
      <c r="D440" s="3" t="str">
        <f t="shared" ca="1" si="31"/>
        <v/>
      </c>
      <c r="E440" s="5" t="s">
        <v>1</v>
      </c>
      <c r="F440" s="5" t="s">
        <v>479</v>
      </c>
      <c r="G440" s="5" t="s">
        <v>479</v>
      </c>
      <c r="H440" s="5" t="s">
        <v>923</v>
      </c>
      <c r="I440" s="5" t="s">
        <v>1</v>
      </c>
      <c r="J440" s="5" t="s">
        <v>1</v>
      </c>
      <c r="K440" s="5" t="s">
        <v>1</v>
      </c>
      <c r="L440" s="5" t="s">
        <v>1</v>
      </c>
      <c r="M440" s="5" t="s">
        <v>1</v>
      </c>
      <c r="N440" s="5" t="s">
        <v>1</v>
      </c>
      <c r="O440" s="5" t="s">
        <v>1</v>
      </c>
      <c r="P440" s="5" t="s">
        <v>1</v>
      </c>
      <c r="Q440" s="6" t="s">
        <v>1</v>
      </c>
      <c r="R440" s="6"/>
      <c r="S440" s="6" t="s">
        <v>1</v>
      </c>
      <c r="V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29"/>
        <v/>
      </c>
      <c r="AT440" s="67" t="str">
        <f ca="1">IF(OR(E440="",VLOOKUP(E$1,Services!$A$1:$B$22,2,0)="Exclude"),"",IF($D440=1,IF(OR(price_limit="",price_limit="No Limit"),IF(E440="Yes",1,2),IF(SUMIFS(WhatIf!$G:$G,WhatIf!$A:$A,E$1,WhatIf!$B:$B,E440)&lt;=price_limit,IF(E440="Yes",1,2),"")),""))</f>
        <v/>
      </c>
      <c r="AU440" s="67" t="str">
        <f ca="1">IF(OR(F440="",VLOOKUP(F$1,Services!$A$1:$B$22,2,0)="Exclude"),"",IF($D440=1,IF(OR(price_limit="",price_limit="No Limit"),IF(F440="Yes",1,2),IF(SUMIFS(WhatIf!$G:$G,WhatIf!$A:$A,F$1,WhatIf!$B:$B,F440)&lt;=price_limit,IF(F440="Yes",1,2),"")),""))</f>
        <v/>
      </c>
      <c r="AV440" s="67" t="str">
        <f ca="1">IF(OR(G440="",VLOOKUP(G$1,Services!$A$1:$B$22,2,0)="Exclude"),"",IF($D440=1,IF(OR(price_limit="",price_limit="No Limit"),IF(G440="Yes",1,2),IF(SUMIFS(WhatIf!$G:$G,WhatIf!$A:$A,G$1,WhatIf!$B:$B,G440)&lt;=price_limit,IF(G440="Yes",1,2),"")),""))</f>
        <v/>
      </c>
      <c r="AW440" s="67" t="str">
        <f ca="1">IF(OR(H440="",VLOOKUP(H$1,Services!$A$1:$B$22,2,0)="Exclude"),"",IF($D440=1,IF(OR(price_limit="",price_limit="No Limit"),IF(H440="Yes",1,2),IF(SUMIFS(WhatIf!$G:$G,WhatIf!$A:$A,H$1,WhatIf!$B:$B,H440)&lt;=price_limit,IF(H440="Yes",1,2),"")),""))</f>
        <v/>
      </c>
      <c r="AX440" s="67" t="str">
        <f ca="1">IF(OR(I440="",VLOOKUP(I$1,Services!$A$1:$B$22,2,0)="Exclude"),"",IF($D440=1,IF(OR(price_limit="",price_limit="No Limit"),IF(I440="Yes",1,2),IF(SUMIFS(WhatIf!$G:$G,WhatIf!$A:$A,I$1,WhatIf!$B:$B,I440)&lt;=price_limit,IF(I440="Yes",1,2),"")),""))</f>
        <v/>
      </c>
      <c r="AY440" s="67" t="str">
        <f ca="1">IF(OR(J440="",VLOOKUP(J$1,Services!$A$1:$B$22,2,0)="Exclude"),"",IF($D440=1,IF(OR(price_limit="",price_limit="No Limit"),IF(J440="Yes",1,2),IF(SUMIFS(WhatIf!$G:$G,WhatIf!$A:$A,J$1,WhatIf!$B:$B,J440)&lt;=price_limit,IF(J440="Yes",1,2),"")),""))</f>
        <v/>
      </c>
      <c r="AZ440" s="67" t="str">
        <f ca="1">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 ca="1">IF(OR(P440="",VLOOKUP(P$1,Services!$A$1:$B$22,2,0)="Exclude"),"",IF($D440=1,IF(OR(price_limit="",price_limit="No Limit"),IF(P440="Yes",1,2),IF(SUMIFS(WhatIf!$G:$G,WhatIf!$A:$A,P$1,WhatIf!$B:$B,P440)&lt;=price_limit,IF(P440="Yes",1,2),"")),""))</f>
        <v/>
      </c>
      <c r="BF440" s="67" t="str">
        <f ca="1">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 ca="1">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 ca="1">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 ca="1">IF(OR(X440="",VLOOKUP(X$1,Services!$A$1:$B$22,2,0)="Exclude"),"",IF($D440=1,IF(OR(price_limit="",price_limit="No Limit"),IF(X440="Yes",1,2),IF(SUMIFS(WhatIf!$G:$G,WhatIf!$A:$A,X$1,WhatIf!$B:$B,X440)&lt;=price_limit,IF(X440="Yes",1,2),"")),""))</f>
        <v/>
      </c>
      <c r="BN440" s="3">
        <f t="shared" si="30"/>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82</v>
      </c>
      <c r="B441" s="4" t="s">
        <v>864</v>
      </c>
      <c r="C441" s="4" t="s">
        <v>189</v>
      </c>
      <c r="D441" s="3" t="str">
        <f t="shared" ca="1" si="31"/>
        <v/>
      </c>
      <c r="E441" s="5" t="s">
        <v>1</v>
      </c>
      <c r="F441" s="5" t="s">
        <v>1</v>
      </c>
      <c r="G441" s="5" t="s">
        <v>1</v>
      </c>
      <c r="H441" s="5" t="s">
        <v>1</v>
      </c>
      <c r="K441" s="5" t="s">
        <v>1</v>
      </c>
      <c r="L441" s="5" t="s">
        <v>1</v>
      </c>
      <c r="M441" s="5" t="s">
        <v>1</v>
      </c>
      <c r="N441" s="5" t="s">
        <v>1</v>
      </c>
      <c r="O441" s="5" t="s">
        <v>1</v>
      </c>
      <c r="P441" s="5" t="s">
        <v>1</v>
      </c>
      <c r="Q441" s="6"/>
      <c r="R441" s="6" t="s">
        <v>1</v>
      </c>
      <c r="S441" s="6" t="s">
        <v>1</v>
      </c>
      <c r="V441" s="5" t="s">
        <v>1</v>
      </c>
      <c r="X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29"/>
        <v/>
      </c>
      <c r="AT441" s="67" t="str">
        <f ca="1">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 ca="1">IF(OR(K441="",VLOOKUP(K$1,Services!$A$1:$B$22,2,0)="Exclude"),"",IF($D441=1,IF(OR(price_limit="",price_limit="No Limit"),IF(K441="Yes",1,2),IF(SUMIFS(WhatIf!$G:$G,WhatIf!$A:$A,K$1,WhatIf!$B:$B,K441)&lt;=price_limit,IF(K441="Yes",1,2),"")),""))</f>
        <v/>
      </c>
      <c r="BA441" s="67" t="str">
        <f ca="1">IF(OR(L441="",VLOOKUP(L$1,Services!$A$1:$B$22,2,0)="Exclude"),"",IF($D441=1,IF(OR(price_limit="",price_limit="No Limit"),IF(L441="Yes",1,2),IF(SUMIFS(WhatIf!$G:$G,WhatIf!$A:$A,L$1,WhatIf!$B:$B,L441)&lt;=price_limit,IF(L441="Yes",1,2),"")),""))</f>
        <v/>
      </c>
      <c r="BB441" s="67" t="str">
        <f ca="1">IF(OR(M441="",VLOOKUP(M$1,Services!$A$1:$B$22,2,0)="Exclude"),"",IF($D441=1,IF(OR(price_limit="",price_limit="No Limit"),IF(M441="Yes",1,2),IF(SUMIFS(WhatIf!$G:$G,WhatIf!$A:$A,M$1,WhatIf!$B:$B,M441)&lt;=price_limit,IF(M441="Yes",1,2),"")),""))</f>
        <v/>
      </c>
      <c r="BC441" s="67" t="str">
        <f ca="1">IF(OR(N441="",VLOOKUP(N$1,Services!$A$1:$B$22,2,0)="Exclude"),"",IF($D441=1,IF(OR(price_limit="",price_limit="No Limit"),IF(N441="Yes",1,2),IF(SUMIFS(WhatIf!$G:$G,WhatIf!$A:$A,N$1,WhatIf!$B:$B,N441)&lt;=price_limit,IF(N441="Yes",1,2),"")),""))</f>
        <v/>
      </c>
      <c r="BD441" s="67" t="str">
        <f ca="1">IF(OR(O441="",VLOOKUP(O$1,Services!$A$1:$B$22,2,0)="Exclude"),"",IF($D441=1,IF(OR(price_limit="",price_limit="No Limit"),IF(O441="Yes",1,2),IF(SUMIFS(WhatIf!$G:$G,WhatIf!$A:$A,O$1,WhatIf!$B:$B,O441)&lt;=price_limit,IF(O441="Yes",1,2),"")),""))</f>
        <v/>
      </c>
      <c r="BE441" s="67" t="str">
        <f ca="1">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 ca="1">IF(OR(R441="",VLOOKUP(R$1,Services!$A$1:$B$22,2,0)="Exclude"),"",IF($D441=1,IF(OR(price_limit="",price_limit="No Limit"),IF(R441="Yes",1,2),IF(SUMIFS(WhatIf!$G:$G,WhatIf!$A:$A,R$1,WhatIf!$B:$B,R441)&lt;=price_limit,IF(R441="Yes",1,2),"")),""))</f>
        <v/>
      </c>
      <c r="BH441" s="67" t="str">
        <f ca="1">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 ca="1">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 ca="1">IF(OR(X441="",VLOOKUP(X$1,Services!$A$1:$B$22,2,0)="Exclude"),"",IF($D441=1,IF(OR(price_limit="",price_limit="No Limit"),IF(X441="Yes",1,2),IF(SUMIFS(WhatIf!$G:$G,WhatIf!$A:$A,X$1,WhatIf!$B:$B,X441)&lt;=price_limit,IF(X441="Yes",1,2),"")),""))</f>
        <v/>
      </c>
      <c r="BN441" s="3">
        <f t="shared" si="30"/>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345</v>
      </c>
      <c r="B442" s="4" t="s">
        <v>773</v>
      </c>
      <c r="C442" s="4" t="s">
        <v>197</v>
      </c>
      <c r="D442" s="3" t="str">
        <f t="shared" ca="1" si="31"/>
        <v/>
      </c>
      <c r="F442" s="5" t="s">
        <v>770</v>
      </c>
      <c r="G442" s="5" t="s">
        <v>770</v>
      </c>
      <c r="H442" s="5" t="s">
        <v>770</v>
      </c>
      <c r="I442" s="5" t="s">
        <v>271</v>
      </c>
      <c r="J442" s="5" t="s">
        <v>271</v>
      </c>
      <c r="K442" s="5" t="s">
        <v>271</v>
      </c>
      <c r="L442" s="5" t="s">
        <v>271</v>
      </c>
      <c r="M442" s="5" t="s">
        <v>271</v>
      </c>
      <c r="N442" s="5" t="s">
        <v>271</v>
      </c>
      <c r="O442" s="5" t="s">
        <v>271</v>
      </c>
      <c r="P442" s="5" t="s">
        <v>1</v>
      </c>
      <c r="W442" s="5" t="s">
        <v>841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29"/>
        <v/>
      </c>
      <c r="AT442" s="67" t="str">
        <f>IF(OR(E442="",VLOOKUP(E$1,Services!$A$1:$B$22,2,0)="Exclude"),"",IF($D442=1,IF(OR(price_limit="",price_limit="No Limit"),IF(E442="Yes",1,2),IF(SUMIFS(WhatIf!$G:$G,WhatIf!$A:$A,E$1,WhatIf!$B:$B,E442)&lt;=price_limit,IF(E442="Yes",1,2),"")),""))</f>
        <v/>
      </c>
      <c r="AU442" s="67" t="str">
        <f ca="1">IF(OR(F442="",VLOOKUP(F$1,Services!$A$1:$B$22,2,0)="Exclude"),"",IF($D442=1,IF(OR(price_limit="",price_limit="No Limit"),IF(F442="Yes",1,2),IF(SUMIFS(WhatIf!$G:$G,WhatIf!$A:$A,F$1,WhatIf!$B:$B,F442)&lt;=price_limit,IF(F442="Yes",1,2),"")),""))</f>
        <v/>
      </c>
      <c r="AV442" s="67" t="str">
        <f ca="1">IF(OR(G442="",VLOOKUP(G$1,Services!$A$1:$B$22,2,0)="Exclude"),"",IF($D442=1,IF(OR(price_limit="",price_limit="No Limit"),IF(G442="Yes",1,2),IF(SUMIFS(WhatIf!$G:$G,WhatIf!$A:$A,G$1,WhatIf!$B:$B,G442)&lt;=price_limit,IF(G442="Yes",1,2),"")),""))</f>
        <v/>
      </c>
      <c r="AW442" s="67" t="str">
        <f ca="1">IF(OR(H442="",VLOOKUP(H$1,Services!$A$1:$B$22,2,0)="Exclude"),"",IF($D442=1,IF(OR(price_limit="",price_limit="No Limit"),IF(H442="Yes",1,2),IF(SUMIFS(WhatIf!$G:$G,WhatIf!$A:$A,H$1,WhatIf!$B:$B,H442)&lt;=price_limit,IF(H442="Yes",1,2),"")),""))</f>
        <v/>
      </c>
      <c r="AX442" s="67" t="str">
        <f ca="1">IF(OR(I442="",VLOOKUP(I$1,Services!$A$1:$B$22,2,0)="Exclude"),"",IF($D442=1,IF(OR(price_limit="",price_limit="No Limit"),IF(I442="Yes",1,2),IF(SUMIFS(WhatIf!$G:$G,WhatIf!$A:$A,I$1,WhatIf!$B:$B,I442)&lt;=price_limit,IF(I442="Yes",1,2),"")),""))</f>
        <v/>
      </c>
      <c r="AY442" s="67" t="str">
        <f ca="1">IF(OR(J442="",VLOOKUP(J$1,Services!$A$1:$B$22,2,0)="Exclude"),"",IF($D442=1,IF(OR(price_limit="",price_limit="No Limit"),IF(J442="Yes",1,2),IF(SUMIFS(WhatIf!$G:$G,WhatIf!$A:$A,J$1,WhatIf!$B:$B,J442)&lt;=price_limit,IF(J442="Yes",1,2),"")),""))</f>
        <v/>
      </c>
      <c r="AZ442" s="67" t="str">
        <f ca="1">IF(OR(K442="",VLOOKUP(K$1,Services!$A$1:$B$22,2,0)="Exclude"),"",IF($D442=1,IF(OR(price_limit="",price_limit="No Limit"),IF(K442="Yes",1,2),IF(SUMIFS(WhatIf!$G:$G,WhatIf!$A:$A,K$1,WhatIf!$B:$B,K442)&lt;=price_limit,IF(K442="Yes",1,2),"")),""))</f>
        <v/>
      </c>
      <c r="BA442" s="67" t="str">
        <f ca="1">IF(OR(L442="",VLOOKUP(L$1,Services!$A$1:$B$22,2,0)="Exclude"),"",IF($D442=1,IF(OR(price_limit="",price_limit="No Limit"),IF(L442="Yes",1,2),IF(SUMIFS(WhatIf!$G:$G,WhatIf!$A:$A,L$1,WhatIf!$B:$B,L442)&lt;=price_limit,IF(L442="Yes",1,2),"")),""))</f>
        <v/>
      </c>
      <c r="BB442" s="67" t="str">
        <f ca="1">IF(OR(M442="",VLOOKUP(M$1,Services!$A$1:$B$22,2,0)="Exclude"),"",IF($D442=1,IF(OR(price_limit="",price_limit="No Limit"),IF(M442="Yes",1,2),IF(SUMIFS(WhatIf!$G:$G,WhatIf!$A:$A,M$1,WhatIf!$B:$B,M442)&lt;=price_limit,IF(M442="Yes",1,2),"")),""))</f>
        <v/>
      </c>
      <c r="BC442" s="67" t="str">
        <f ca="1">IF(OR(N442="",VLOOKUP(N$1,Services!$A$1:$B$22,2,0)="Exclude"),"",IF($D442=1,IF(OR(price_limit="",price_limit="No Limit"),IF(N442="Yes",1,2),IF(SUMIFS(WhatIf!$G:$G,WhatIf!$A:$A,N$1,WhatIf!$B:$B,N442)&lt;=price_limit,IF(N442="Yes",1,2),"")),""))</f>
        <v/>
      </c>
      <c r="BD442" s="67" t="str">
        <f ca="1">IF(OR(O442="",VLOOKUP(O$1,Services!$A$1:$B$22,2,0)="Exclude"),"",IF($D442=1,IF(OR(price_limit="",price_limit="No Limit"),IF(O442="Yes",1,2),IF(SUMIFS(WhatIf!$G:$G,WhatIf!$A:$A,O$1,WhatIf!$B:$B,O442)&lt;=price_limit,IF(O442="Yes",1,2),"")),""))</f>
        <v/>
      </c>
      <c r="BE442" s="67" t="str">
        <f ca="1">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 ca="1">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30"/>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x14ac:dyDescent="0.3">
      <c r="A443" s="19" t="s">
        <v>346</v>
      </c>
      <c r="B443" s="4" t="s">
        <v>227</v>
      </c>
      <c r="C443" s="4" t="s">
        <v>197</v>
      </c>
      <c r="D443" s="3" t="str">
        <f t="shared" ca="1" si="31"/>
        <v/>
      </c>
      <c r="I443" s="5" t="s">
        <v>271</v>
      </c>
      <c r="J443" s="5" t="s">
        <v>271</v>
      </c>
      <c r="K443" s="5" t="s">
        <v>271</v>
      </c>
      <c r="L443" s="5" t="s">
        <v>271</v>
      </c>
      <c r="M443" s="5" t="s">
        <v>271</v>
      </c>
      <c r="N443" s="5" t="s">
        <v>271</v>
      </c>
      <c r="O443" s="5" t="s">
        <v>271</v>
      </c>
      <c r="P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29"/>
        <v/>
      </c>
      <c r="AT443" s="67" t="str">
        <f>IF(OR(E443="",VLOOKUP(E$1,Services!$A$1:$B$22,2,0)="Exclude"),"",IF($D443=1,IF(OR(price_limit="",price_limit="No Limit"),IF(E443="Yes",1,2),IF(SUMIFS(WhatIf!$G:$G,WhatIf!$A:$A,E$1,WhatIf!$B:$B,E443)&lt;=price_limit,IF(E443="Yes",1,2),"")),""))</f>
        <v/>
      </c>
      <c r="AU443" s="67" t="str">
        <f>IF(OR(F443="",VLOOKUP(F$1,Services!$A$1:$B$22,2,0)="Exclude"),"",IF($D443=1,IF(OR(price_limit="",price_limit="No Limit"),IF(F443="Yes",1,2),IF(SUMIFS(WhatIf!$G:$G,WhatIf!$A:$A,F$1,WhatIf!$B:$B,F443)&lt;=price_limit,IF(F443="Yes",1,2),"")),""))</f>
        <v/>
      </c>
      <c r="AV443" s="67" t="str">
        <f>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 ca="1">IF(OR(I443="",VLOOKUP(I$1,Services!$A$1:$B$22,2,0)="Exclude"),"",IF($D443=1,IF(OR(price_limit="",price_limit="No Limit"),IF(I443="Yes",1,2),IF(SUMIFS(WhatIf!$G:$G,WhatIf!$A:$A,I$1,WhatIf!$B:$B,I443)&lt;=price_limit,IF(I443="Yes",1,2),"")),""))</f>
        <v/>
      </c>
      <c r="AY443" s="67" t="str">
        <f ca="1">IF(OR(J443="",VLOOKUP(J$1,Services!$A$1:$B$22,2,0)="Exclude"),"",IF($D443=1,IF(OR(price_limit="",price_limit="No Limit"),IF(J443="Yes",1,2),IF(SUMIFS(WhatIf!$G:$G,WhatIf!$A:$A,J$1,WhatIf!$B:$B,J443)&lt;=price_limit,IF(J443="Yes",1,2),"")),""))</f>
        <v/>
      </c>
      <c r="AZ443" s="67" t="str">
        <f ca="1">IF(OR(K443="",VLOOKUP(K$1,Services!$A$1:$B$22,2,0)="Exclude"),"",IF($D443=1,IF(OR(price_limit="",price_limit="No Limit"),IF(K443="Yes",1,2),IF(SUMIFS(WhatIf!$G:$G,WhatIf!$A:$A,K$1,WhatIf!$B:$B,K443)&lt;=price_limit,IF(K443="Yes",1,2),"")),""))</f>
        <v/>
      </c>
      <c r="BA443" s="67" t="str">
        <f ca="1">IF(OR(L443="",VLOOKUP(L$1,Services!$A$1:$B$22,2,0)="Exclude"),"",IF($D443=1,IF(OR(price_limit="",price_limit="No Limit"),IF(L443="Yes",1,2),IF(SUMIFS(WhatIf!$G:$G,WhatIf!$A:$A,L$1,WhatIf!$B:$B,L443)&lt;=price_limit,IF(L443="Yes",1,2),"")),""))</f>
        <v/>
      </c>
      <c r="BB443" s="67" t="str">
        <f ca="1">IF(OR(M443="",VLOOKUP(M$1,Services!$A$1:$B$22,2,0)="Exclude"),"",IF($D443=1,IF(OR(price_limit="",price_limit="No Limit"),IF(M443="Yes",1,2),IF(SUMIFS(WhatIf!$G:$G,WhatIf!$A:$A,M$1,WhatIf!$B:$B,M443)&lt;=price_limit,IF(M443="Yes",1,2),"")),""))</f>
        <v/>
      </c>
      <c r="BC443" s="67" t="str">
        <f ca="1">IF(OR(N443="",VLOOKUP(N$1,Services!$A$1:$B$22,2,0)="Exclude"),"",IF($D443=1,IF(OR(price_limit="",price_limit="No Limit"),IF(N443="Yes",1,2),IF(SUMIFS(WhatIf!$G:$G,WhatIf!$A:$A,N$1,WhatIf!$B:$B,N443)&lt;=price_limit,IF(N443="Yes",1,2),"")),""))</f>
        <v/>
      </c>
      <c r="BD443" s="67" t="str">
        <f ca="1">IF(OR(O443="",VLOOKUP(O$1,Services!$A$1:$B$22,2,0)="Exclude"),"",IF($D443=1,IF(OR(price_limit="",price_limit="No Limit"),IF(O443="Yes",1,2),IF(SUMIFS(WhatIf!$G:$G,WhatIf!$A:$A,O$1,WhatIf!$B:$B,O443)&lt;=price_limit,IF(O443="Yes",1,2),"")),""))</f>
        <v/>
      </c>
      <c r="BE443" s="67" t="str">
        <f ca="1">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0"/>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519</v>
      </c>
      <c r="B444" s="4" t="s">
        <v>227</v>
      </c>
      <c r="C444" s="4" t="s">
        <v>197</v>
      </c>
      <c r="D444" s="3" t="str">
        <f t="shared" ca="1" si="31"/>
        <v/>
      </c>
      <c r="I444" s="5" t="s">
        <v>271</v>
      </c>
      <c r="J444" s="5" t="s">
        <v>271</v>
      </c>
      <c r="K444" s="5" t="s">
        <v>271</v>
      </c>
      <c r="L444" s="5" t="s">
        <v>271</v>
      </c>
      <c r="M444" s="5" t="s">
        <v>271</v>
      </c>
      <c r="N444" s="5" t="s">
        <v>271</v>
      </c>
      <c r="O444" s="5" t="s">
        <v>271</v>
      </c>
      <c r="P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29"/>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 ca="1">IF(OR(I444="",VLOOKUP(I$1,Services!$A$1:$B$22,2,0)="Exclude"),"",IF($D444=1,IF(OR(price_limit="",price_limit="No Limit"),IF(I444="Yes",1,2),IF(SUMIFS(WhatIf!$G:$G,WhatIf!$A:$A,I$1,WhatIf!$B:$B,I444)&lt;=price_limit,IF(I444="Yes",1,2),"")),""))</f>
        <v/>
      </c>
      <c r="AY444" s="67" t="str">
        <f ca="1">IF(OR(J444="",VLOOKUP(J$1,Services!$A$1:$B$22,2,0)="Exclude"),"",IF($D444=1,IF(OR(price_limit="",price_limit="No Limit"),IF(J444="Yes",1,2),IF(SUMIFS(WhatIf!$G:$G,WhatIf!$A:$A,J$1,WhatIf!$B:$B,J444)&lt;=price_limit,IF(J444="Yes",1,2),"")),""))</f>
        <v/>
      </c>
      <c r="AZ444" s="67" t="str">
        <f ca="1">IF(OR(K444="",VLOOKUP(K$1,Services!$A$1:$B$22,2,0)="Exclude"),"",IF($D444=1,IF(OR(price_limit="",price_limit="No Limit"),IF(K444="Yes",1,2),IF(SUMIFS(WhatIf!$G:$G,WhatIf!$A:$A,K$1,WhatIf!$B:$B,K444)&lt;=price_limit,IF(K444="Yes",1,2),"")),""))</f>
        <v/>
      </c>
      <c r="BA444" s="67" t="str">
        <f ca="1">IF(OR(L444="",VLOOKUP(L$1,Services!$A$1:$B$22,2,0)="Exclude"),"",IF($D444=1,IF(OR(price_limit="",price_limit="No Limit"),IF(L444="Yes",1,2),IF(SUMIFS(WhatIf!$G:$G,WhatIf!$A:$A,L$1,WhatIf!$B:$B,L444)&lt;=price_limit,IF(L444="Yes",1,2),"")),""))</f>
        <v/>
      </c>
      <c r="BB444" s="67" t="str">
        <f ca="1">IF(OR(M444="",VLOOKUP(M$1,Services!$A$1:$B$22,2,0)="Exclude"),"",IF($D444=1,IF(OR(price_limit="",price_limit="No Limit"),IF(M444="Yes",1,2),IF(SUMIFS(WhatIf!$G:$G,WhatIf!$A:$A,M$1,WhatIf!$B:$B,M444)&lt;=price_limit,IF(M444="Yes",1,2),"")),""))</f>
        <v/>
      </c>
      <c r="BC444" s="67" t="str">
        <f ca="1">IF(OR(N444="",VLOOKUP(N$1,Services!$A$1:$B$22,2,0)="Exclude"),"",IF($D444=1,IF(OR(price_limit="",price_limit="No Limit"),IF(N444="Yes",1,2),IF(SUMIFS(WhatIf!$G:$G,WhatIf!$A:$A,N$1,WhatIf!$B:$B,N444)&lt;=price_limit,IF(N444="Yes",1,2),"")),""))</f>
        <v/>
      </c>
      <c r="BD444" s="67" t="str">
        <f ca="1">IF(OR(O444="",VLOOKUP(O$1,Services!$A$1:$B$22,2,0)="Exclude"),"",IF($D444=1,IF(OR(price_limit="",price_limit="No Limit"),IF(O444="Yes",1,2),IF(SUMIFS(WhatIf!$G:$G,WhatIf!$A:$A,O$1,WhatIf!$B:$B,O444)&lt;=price_limit,IF(O444="Yes",1,2),"")),""))</f>
        <v/>
      </c>
      <c r="BE444" s="67" t="str">
        <f ca="1">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0"/>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24.9" x14ac:dyDescent="0.3">
      <c r="A445" s="19" t="s">
        <v>747</v>
      </c>
      <c r="C445" s="4" t="s">
        <v>197</v>
      </c>
      <c r="D445" s="3" t="str">
        <f t="shared" ca="1" si="31"/>
        <v/>
      </c>
      <c r="F445" s="5" t="s">
        <v>761</v>
      </c>
      <c r="G445" s="5" t="s">
        <v>761</v>
      </c>
      <c r="H445" s="5" t="s">
        <v>761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29"/>
        <v/>
      </c>
      <c r="AT445" s="67" t="str">
        <f>IF(OR(E445="",VLOOKUP(E$1,Services!$A$1:$B$22,2,0)="Exclude"),"",IF($D445=1,IF(OR(price_limit="",price_limit="No Limit"),IF(E445="Yes",1,2),IF(SUMIFS(WhatIf!$G:$G,WhatIf!$A:$A,E$1,WhatIf!$B:$B,E445)&lt;=price_limit,IF(E445="Yes",1,2),"")),""))</f>
        <v/>
      </c>
      <c r="AU445" s="67" t="str">
        <f ca="1">IF(OR(F445="",VLOOKUP(F$1,Services!$A$1:$B$22,2,0)="Exclude"),"",IF($D445=1,IF(OR(price_limit="",price_limit="No Limit"),IF(F445="Yes",1,2),IF(SUMIFS(WhatIf!$G:$G,WhatIf!$A:$A,F$1,WhatIf!$B:$B,F445)&lt;=price_limit,IF(F445="Yes",1,2),"")),""))</f>
        <v/>
      </c>
      <c r="AV445" s="67" t="str">
        <f ca="1">IF(OR(G445="",VLOOKUP(G$1,Services!$A$1:$B$22,2,0)="Exclude"),"",IF($D445=1,IF(OR(price_limit="",price_limit="No Limit"),IF(G445="Yes",1,2),IF(SUMIFS(WhatIf!$G:$G,WhatIf!$A:$A,G$1,WhatIf!$B:$B,G445)&lt;=price_limit,IF(G445="Yes",1,2),"")),""))</f>
        <v/>
      </c>
      <c r="AW445" s="67" t="str">
        <f ca="1">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0"/>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37.299999999999997" x14ac:dyDescent="0.3">
      <c r="A446" s="19" t="s">
        <v>297</v>
      </c>
      <c r="B446" s="4" t="s">
        <v>227</v>
      </c>
      <c r="C446" s="4" t="s">
        <v>198</v>
      </c>
      <c r="D446" s="3" t="str">
        <f t="shared" ca="1" si="31"/>
        <v/>
      </c>
      <c r="F446" s="5" t="s">
        <v>297</v>
      </c>
      <c r="G446" s="5" t="s">
        <v>297</v>
      </c>
      <c r="H446" s="5" t="s">
        <v>297</v>
      </c>
      <c r="S446" s="5" t="s">
        <v>880</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29"/>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 ca="1">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0"/>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503</v>
      </c>
      <c r="B447" s="19" t="s">
        <v>347</v>
      </c>
      <c r="C447" s="4" t="s">
        <v>430</v>
      </c>
      <c r="D447" s="3" t="str">
        <f t="shared" ca="1" si="31"/>
        <v/>
      </c>
      <c r="F447" s="5" t="s">
        <v>767</v>
      </c>
      <c r="G447" s="5" t="s">
        <v>767</v>
      </c>
      <c r="H447" s="5" t="s">
        <v>767</v>
      </c>
      <c r="I447" s="5" t="s">
        <v>271</v>
      </c>
      <c r="J447" s="5" t="s">
        <v>271</v>
      </c>
      <c r="K447" s="5" t="s">
        <v>271</v>
      </c>
      <c r="L447" s="5" t="s">
        <v>271</v>
      </c>
      <c r="M447" s="5" t="s">
        <v>271</v>
      </c>
      <c r="N447" s="5" t="s">
        <v>271</v>
      </c>
      <c r="O447" s="5" t="s">
        <v>271</v>
      </c>
      <c r="P447" s="5" t="s">
        <v>1</v>
      </c>
      <c r="W447" s="5" t="s">
        <v>841</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29"/>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 ca="1">IF(OR(I447="",VLOOKUP(I$1,Services!$A$1:$B$22,2,0)="Exclude"),"",IF($D447=1,IF(OR(price_limit="",price_limit="No Limit"),IF(I447="Yes",1,2),IF(SUMIFS(WhatIf!$G:$G,WhatIf!$A:$A,I$1,WhatIf!$B:$B,I447)&lt;=price_limit,IF(I447="Yes",1,2),"")),""))</f>
        <v/>
      </c>
      <c r="AY447" s="67" t="str">
        <f ca="1">IF(OR(J447="",VLOOKUP(J$1,Services!$A$1:$B$22,2,0)="Exclude"),"",IF($D447=1,IF(OR(price_limit="",price_limit="No Limit"),IF(J447="Yes",1,2),IF(SUMIFS(WhatIf!$G:$G,WhatIf!$A:$A,J$1,WhatIf!$B:$B,J447)&lt;=price_limit,IF(J447="Yes",1,2),"")),""))</f>
        <v/>
      </c>
      <c r="AZ447" s="67" t="str">
        <f ca="1">IF(OR(K447="",VLOOKUP(K$1,Services!$A$1:$B$22,2,0)="Exclude"),"",IF($D447=1,IF(OR(price_limit="",price_limit="No Limit"),IF(K447="Yes",1,2),IF(SUMIFS(WhatIf!$G:$G,WhatIf!$A:$A,K$1,WhatIf!$B:$B,K447)&lt;=price_limit,IF(K447="Yes",1,2),"")),""))</f>
        <v/>
      </c>
      <c r="BA447" s="67" t="str">
        <f ca="1">IF(OR(L447="",VLOOKUP(L$1,Services!$A$1:$B$22,2,0)="Exclude"),"",IF($D447=1,IF(OR(price_limit="",price_limit="No Limit"),IF(L447="Yes",1,2),IF(SUMIFS(WhatIf!$G:$G,WhatIf!$A:$A,L$1,WhatIf!$B:$B,L447)&lt;=price_limit,IF(L447="Yes",1,2),"")),""))</f>
        <v/>
      </c>
      <c r="BB447" s="67" t="str">
        <f ca="1">IF(OR(M447="",VLOOKUP(M$1,Services!$A$1:$B$22,2,0)="Exclude"),"",IF($D447=1,IF(OR(price_limit="",price_limit="No Limit"),IF(M447="Yes",1,2),IF(SUMIFS(WhatIf!$G:$G,WhatIf!$A:$A,M$1,WhatIf!$B:$B,M447)&lt;=price_limit,IF(M447="Yes",1,2),"")),""))</f>
        <v/>
      </c>
      <c r="BC447" s="67" t="str">
        <f ca="1">IF(OR(N447="",VLOOKUP(N$1,Services!$A$1:$B$22,2,0)="Exclude"),"",IF($D447=1,IF(OR(price_limit="",price_limit="No Limit"),IF(N447="Yes",1,2),IF(SUMIFS(WhatIf!$G:$G,WhatIf!$A:$A,N$1,WhatIf!$B:$B,N447)&lt;=price_limit,IF(N447="Yes",1,2),"")),""))</f>
        <v/>
      </c>
      <c r="BD447" s="67" t="str">
        <f ca="1">IF(OR(O447="",VLOOKUP(O$1,Services!$A$1:$B$22,2,0)="Exclude"),"",IF($D447=1,IF(OR(price_limit="",price_limit="No Limit"),IF(O447="Yes",1,2),IF(SUMIFS(WhatIf!$G:$G,WhatIf!$A:$A,O$1,WhatIf!$B:$B,O447)&lt;=price_limit,IF(O447="Yes",1,2),"")),""))</f>
        <v/>
      </c>
      <c r="BE447" s="67" t="str">
        <f ca="1">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 ca="1">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0"/>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49.75" x14ac:dyDescent="0.3">
      <c r="A448" s="19" t="s">
        <v>707</v>
      </c>
      <c r="C448" s="4" t="s">
        <v>269</v>
      </c>
      <c r="D448" s="3" t="str">
        <f t="shared" ca="1" si="31"/>
        <v/>
      </c>
      <c r="F448" s="5" t="s">
        <v>707</v>
      </c>
      <c r="G448" s="5" t="s">
        <v>707</v>
      </c>
      <c r="H448" s="5" t="s">
        <v>707</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29"/>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0"/>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24.9" x14ac:dyDescent="0.3">
      <c r="A449" s="19" t="s">
        <v>908</v>
      </c>
      <c r="C449" s="4" t="s">
        <v>269</v>
      </c>
      <c r="D449" s="3" t="str">
        <f t="shared" ca="1" si="31"/>
        <v/>
      </c>
      <c r="F449" s="5" t="s">
        <v>908</v>
      </c>
      <c r="G449" s="5" t="s">
        <v>908</v>
      </c>
      <c r="H449" s="5" t="s">
        <v>908</v>
      </c>
      <c r="Q449" s="6"/>
      <c r="R449" s="6"/>
      <c r="S449" s="6"/>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29"/>
        <v/>
      </c>
      <c r="AT449" s="67" t="str">
        <f>IF(OR(E449="",VLOOKUP(E$1,Services!$A$1:$B$22,2,0)="Exclude"),"",IF($D449=1,IF(OR(price_limit="",price_limit="No Limit"),IF(E449="Yes",1,2),IF(SUMIFS(WhatIf!$G:$G,WhatIf!$A:$A,E$1,WhatIf!$B:$B,E449)&lt;=price_limit,IF(E449="Yes",1,2),"")),""))</f>
        <v/>
      </c>
      <c r="AU449" s="67" t="str">
        <f ca="1">IF(OR(F449="",VLOOKUP(F$1,Services!$A$1:$B$22,2,0)="Exclude"),"",IF($D449=1,IF(OR(price_limit="",price_limit="No Limit"),IF(F449="Yes",1,2),IF(SUMIFS(WhatIf!$G:$G,WhatIf!$A:$A,F$1,WhatIf!$B:$B,F449)&lt;=price_limit,IF(F449="Yes",1,2),"")),""))</f>
        <v/>
      </c>
      <c r="AV449" s="67" t="str">
        <f ca="1">IF(OR(G449="",VLOOKUP(G$1,Services!$A$1:$B$22,2,0)="Exclude"),"",IF($D449=1,IF(OR(price_limit="",price_limit="No Limit"),IF(G449="Yes",1,2),IF(SUMIFS(WhatIf!$G:$G,WhatIf!$A:$A,G$1,WhatIf!$B:$B,G449)&lt;=price_limit,IF(G449="Yes",1,2),"")),""))</f>
        <v/>
      </c>
      <c r="AW449" s="67" t="str">
        <f ca="1">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30"/>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x14ac:dyDescent="0.3">
      <c r="A450" s="19" t="s">
        <v>711</v>
      </c>
      <c r="B450" s="19"/>
      <c r="C450" s="4" t="s">
        <v>198</v>
      </c>
      <c r="D450" s="3" t="str">
        <f t="shared" ca="1" si="31"/>
        <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AS513" ca="1" si="32">IF(SUM(Y450:AR450)&gt;0,1,"")</f>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IF(OR(I450="",VLOOKUP(I$1,Services!$A$1:$B$22,2,0)="Exclude"),"",IF($D450=1,IF(OR(price_limit="",price_limit="No Limit"),IF(I450="Yes",1,2),IF(SUMIFS(WhatIf!$G:$G,WhatIf!$A:$A,I$1,WhatIf!$B:$B,I450)&lt;=price_limit,IF(I450="Yes",1,2),"")),""))</f>
        <v/>
      </c>
      <c r="AY450" s="67" t="str">
        <f>IF(OR(J450="",VLOOKUP(J$1,Services!$A$1:$B$22,2,0)="Exclude"),"",IF($D450=1,IF(OR(price_limit="",price_limit="No Limit"),IF(J450="Yes",1,2),IF(SUMIFS(WhatIf!$G:$G,WhatIf!$A:$A,J$1,WhatIf!$B:$B,J450)&lt;=price_limit,IF(J450="Yes",1,2),"")),""))</f>
        <v/>
      </c>
      <c r="AZ450" s="67" t="str">
        <f>IF(OR(K450="",VLOOKUP(K$1,Services!$A$1:$B$22,2,0)="Exclude"),"",IF($D450=1,IF(OR(price_limit="",price_limit="No Limit"),IF(K450="Yes",1,2),IF(SUMIFS(WhatIf!$G:$G,WhatIf!$A:$A,K$1,WhatIf!$B:$B,K450)&lt;=price_limit,IF(K450="Yes",1,2),"")),""))</f>
        <v/>
      </c>
      <c r="BA450" s="67" t="str">
        <f>IF(OR(L450="",VLOOKUP(L$1,Services!$A$1:$B$22,2,0)="Exclude"),"",IF($D450=1,IF(OR(price_limit="",price_limit="No Limit"),IF(L450="Yes",1,2),IF(SUMIFS(WhatIf!$G:$G,WhatIf!$A:$A,L$1,WhatIf!$B:$B,L450)&lt;=price_limit,IF(L450="Yes",1,2),"")),""))</f>
        <v/>
      </c>
      <c r="BB450" s="67" t="str">
        <f>IF(OR(M450="",VLOOKUP(M$1,Services!$A$1:$B$22,2,0)="Exclude"),"",IF($D450=1,IF(OR(price_limit="",price_limit="No Limit"),IF(M450="Yes",1,2),IF(SUMIFS(WhatIf!$G:$G,WhatIf!$A:$A,M$1,WhatIf!$B:$B,M450)&lt;=price_limit,IF(M450="Yes",1,2),"")),""))</f>
        <v/>
      </c>
      <c r="BC450" s="67" t="str">
        <f>IF(OR(N450="",VLOOKUP(N$1,Services!$A$1:$B$22,2,0)="Exclude"),"",IF($D450=1,IF(OR(price_limit="",price_limit="No Limit"),IF(N450="Yes",1,2),IF(SUMIFS(WhatIf!$G:$G,WhatIf!$A:$A,N$1,WhatIf!$B:$B,N450)&lt;=price_limit,IF(N450="Yes",1,2),"")),""))</f>
        <v/>
      </c>
      <c r="BD450" s="67" t="str">
        <f>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BN513" si="33">MAX(BO450:BQ450)</f>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ht="24.9" x14ac:dyDescent="0.3">
      <c r="A451" s="19" t="s">
        <v>361</v>
      </c>
      <c r="B451" s="4" t="s">
        <v>369</v>
      </c>
      <c r="C451" s="4" t="s">
        <v>189</v>
      </c>
      <c r="D451" s="3" t="str">
        <f t="shared" ca="1" si="31"/>
        <v/>
      </c>
      <c r="E451" s="5" t="s">
        <v>1</v>
      </c>
      <c r="F451" s="5" t="s">
        <v>479</v>
      </c>
      <c r="G451" s="5" t="s">
        <v>479</v>
      </c>
      <c r="H451" s="5" t="s">
        <v>923</v>
      </c>
      <c r="K451" s="5" t="s">
        <v>1</v>
      </c>
      <c r="L451" s="5" t="s">
        <v>1</v>
      </c>
      <c r="M451" s="5" t="s">
        <v>1</v>
      </c>
      <c r="N451" s="5" t="s">
        <v>1</v>
      </c>
      <c r="O451" s="5" t="s">
        <v>1</v>
      </c>
      <c r="Q451" s="6" t="s">
        <v>1</v>
      </c>
      <c r="R451" s="6"/>
      <c r="S451" s="6" t="s">
        <v>1</v>
      </c>
      <c r="X451" s="5" t="s">
        <v>1</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2"/>
        <v/>
      </c>
      <c r="AT451" s="67" t="str">
        <f ca="1">IF(OR(E451="",VLOOKUP(E$1,Services!$A$1:$B$22,2,0)="Exclude"),"",IF($D451=1,IF(OR(price_limit="",price_limit="No Limit"),IF(E451="Yes",1,2),IF(SUMIFS(WhatIf!$G:$G,WhatIf!$A:$A,E$1,WhatIf!$B:$B,E451)&lt;=price_limit,IF(E451="Yes",1,2),"")),""))</f>
        <v/>
      </c>
      <c r="AU451" s="67" t="str">
        <f ca="1">IF(OR(F451="",VLOOKUP(F$1,Services!$A$1:$B$22,2,0)="Exclude"),"",IF($D451=1,IF(OR(price_limit="",price_limit="No Limit"),IF(F451="Yes",1,2),IF(SUMIFS(WhatIf!$G:$G,WhatIf!$A:$A,F$1,WhatIf!$B:$B,F451)&lt;=price_limit,IF(F451="Yes",1,2),"")),""))</f>
        <v/>
      </c>
      <c r="AV451" s="67" t="str">
        <f ca="1">IF(OR(G451="",VLOOKUP(G$1,Services!$A$1:$B$22,2,0)="Exclude"),"",IF($D451=1,IF(OR(price_limit="",price_limit="No Limit"),IF(G451="Yes",1,2),IF(SUMIFS(WhatIf!$G:$G,WhatIf!$A:$A,G$1,WhatIf!$B:$B,G451)&lt;=price_limit,IF(G451="Yes",1,2),"")),""))</f>
        <v/>
      </c>
      <c r="AW451" s="67" t="str">
        <f ca="1">IF(OR(H451="",VLOOKUP(H$1,Services!$A$1:$B$22,2,0)="Exclude"),"",IF($D451=1,IF(OR(price_limit="",price_limit="No Limit"),IF(H451="Yes",1,2),IF(SUMIFS(WhatIf!$G:$G,WhatIf!$A:$A,H$1,WhatIf!$B:$B,H451)&lt;=price_limit,IF(H451="Yes",1,2),"")),""))</f>
        <v/>
      </c>
      <c r="AX451" s="67" t="str">
        <f>IF(OR(I451="",VLOOKUP(I$1,Services!$A$1:$B$22,2,0)="Exclude"),"",IF($D451=1,IF(OR(price_limit="",price_limit="No Limit"),IF(I451="Yes",1,2),IF(SUMIFS(WhatIf!$G:$G,WhatIf!$A:$A,I$1,WhatIf!$B:$B,I451)&lt;=price_limit,IF(I451="Yes",1,2),"")),""))</f>
        <v/>
      </c>
      <c r="AY451" s="67" t="str">
        <f>IF(OR(J451="",VLOOKUP(J$1,Services!$A$1:$B$22,2,0)="Exclude"),"",IF($D451=1,IF(OR(price_limit="",price_limit="No Limit"),IF(J451="Yes",1,2),IF(SUMIFS(WhatIf!$G:$G,WhatIf!$A:$A,J$1,WhatIf!$B:$B,J451)&lt;=price_limit,IF(J451="Yes",1,2),"")),""))</f>
        <v/>
      </c>
      <c r="AZ451" s="67" t="str">
        <f ca="1">IF(OR(K451="",VLOOKUP(K$1,Services!$A$1:$B$22,2,0)="Exclude"),"",IF($D451=1,IF(OR(price_limit="",price_limit="No Limit"),IF(K451="Yes",1,2),IF(SUMIFS(WhatIf!$G:$G,WhatIf!$A:$A,K$1,WhatIf!$B:$B,K451)&lt;=price_limit,IF(K451="Yes",1,2),"")),""))</f>
        <v/>
      </c>
      <c r="BA451" s="67" t="str">
        <f ca="1">IF(OR(L451="",VLOOKUP(L$1,Services!$A$1:$B$22,2,0)="Exclude"),"",IF($D451=1,IF(OR(price_limit="",price_limit="No Limit"),IF(L451="Yes",1,2),IF(SUMIFS(WhatIf!$G:$G,WhatIf!$A:$A,L$1,WhatIf!$B:$B,L451)&lt;=price_limit,IF(L451="Yes",1,2),"")),""))</f>
        <v/>
      </c>
      <c r="BB451" s="67" t="str">
        <f ca="1">IF(OR(M451="",VLOOKUP(M$1,Services!$A$1:$B$22,2,0)="Exclude"),"",IF($D451=1,IF(OR(price_limit="",price_limit="No Limit"),IF(M451="Yes",1,2),IF(SUMIFS(WhatIf!$G:$G,WhatIf!$A:$A,M$1,WhatIf!$B:$B,M451)&lt;=price_limit,IF(M451="Yes",1,2),"")),""))</f>
        <v/>
      </c>
      <c r="BC451" s="67" t="str">
        <f ca="1">IF(OR(N451="",VLOOKUP(N$1,Services!$A$1:$B$22,2,0)="Exclude"),"",IF($D451=1,IF(OR(price_limit="",price_limit="No Limit"),IF(N451="Yes",1,2),IF(SUMIFS(WhatIf!$G:$G,WhatIf!$A:$A,N$1,WhatIf!$B:$B,N451)&lt;=price_limit,IF(N451="Yes",1,2),"")),""))</f>
        <v/>
      </c>
      <c r="BD451" s="67" t="str">
        <f ca="1">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 ca="1">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 ca="1">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 ca="1">IF(OR(X451="",VLOOKUP(X$1,Services!$A$1:$B$22,2,0)="Exclude"),"",IF($D451=1,IF(OR(price_limit="",price_limit="No Limit"),IF(X451="Yes",1,2),IF(SUMIFS(WhatIf!$G:$G,WhatIf!$A:$A,X$1,WhatIf!$B:$B,X451)&lt;=price_limit,IF(X451="Yes",1,2),"")),""))</f>
        <v/>
      </c>
      <c r="BN451" s="3">
        <f t="shared" si="33"/>
        <v>0</v>
      </c>
      <c r="BO451" s="3">
        <f>IF(highlight_pick="Select",0,IF(MID(highlight_pick,1,1)="#",0,IF(INDEX($A451:$BR451,1,MATCH(highlight_pick,$1:$1,0))="",0,IF(INDEX($A451:$BR451,1,MATCH(highlight_pick,$1:$1,0))="Yes",1,2))))</f>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row r="452" spans="1:70" ht="24.9" x14ac:dyDescent="0.3">
      <c r="A452" s="19" t="s">
        <v>83</v>
      </c>
      <c r="B452" s="4" t="s">
        <v>263</v>
      </c>
      <c r="C452" s="4" t="s">
        <v>205</v>
      </c>
      <c r="D452" s="3" t="str">
        <f t="shared" ca="1" si="31"/>
        <v/>
      </c>
      <c r="L452" s="5" t="s">
        <v>1</v>
      </c>
      <c r="M452" s="5" t="s">
        <v>1</v>
      </c>
      <c r="N452" s="5" t="s">
        <v>1</v>
      </c>
      <c r="O452" s="5" t="s">
        <v>1</v>
      </c>
      <c r="P452" s="5" t="s">
        <v>1</v>
      </c>
      <c r="Q452" s="6"/>
      <c r="R452" s="6"/>
      <c r="S452" s="6" t="s">
        <v>1</v>
      </c>
      <c r="U452" s="5" t="s">
        <v>1</v>
      </c>
      <c r="X452" s="5" t="s">
        <v>1</v>
      </c>
      <c r="Y452" s="3" t="str">
        <f ca="1">IF(AND($D452=1,ISNUMBER(MATCH(E$1&amp;E452&amp;"x",WhatIf!$H:$H,0))),1,"")</f>
        <v/>
      </c>
      <c r="Z452" s="3" t="str">
        <f ca="1">IF(AND($D452=1,ISNUMBER(MATCH(F$1&amp;F452&amp;"x",WhatIf!$H:$H,0))),1,"")</f>
        <v/>
      </c>
      <c r="AA452" s="3" t="str">
        <f ca="1">IF(AND($D452=1,ISNUMBER(MATCH(G$1&amp;G452&amp;"x",WhatIf!$H:$H,0))),1,"")</f>
        <v/>
      </c>
      <c r="AB452" s="3" t="str">
        <f ca="1">IF(AND($D452=1,ISNUMBER(MATCH(H$1&amp;H452&amp;"x",WhatIf!$H:$H,0))),1,"")</f>
        <v/>
      </c>
      <c r="AC452" s="3" t="str">
        <f ca="1">IF(AND($D452=1,ISNUMBER(MATCH(I$1&amp;I452&amp;"x",WhatIf!$H:$H,0))),1,"")</f>
        <v/>
      </c>
      <c r="AD452" s="3" t="str">
        <f ca="1">IF(AND($D452=1,ISNUMBER(MATCH(J$1&amp;J452&amp;"x",WhatIf!$H:$H,0))),1,"")</f>
        <v/>
      </c>
      <c r="AE452" s="3" t="str">
        <f ca="1">IF(AND($D452=1,ISNUMBER(MATCH(K$1&amp;K452&amp;"x",WhatIf!$H:$H,0))),1,"")</f>
        <v/>
      </c>
      <c r="AF452" s="3" t="str">
        <f ca="1">IF(AND($D452=1,ISNUMBER(MATCH(L$1&amp;L452&amp;"x",WhatIf!$H:$H,0))),1,"")</f>
        <v/>
      </c>
      <c r="AG452" s="3" t="str">
        <f ca="1">IF(AND($D452=1,ISNUMBER(MATCH(M$1&amp;M452&amp;"x",WhatIf!$H:$H,0))),1,"")</f>
        <v/>
      </c>
      <c r="AH452" s="3" t="str">
        <f ca="1">IF(AND($D452=1,ISNUMBER(MATCH(N$1&amp;N452&amp;"x",WhatIf!$H:$H,0))),1,"")</f>
        <v/>
      </c>
      <c r="AI452" s="3" t="str">
        <f ca="1">IF(AND($D452=1,ISNUMBER(MATCH(O$1&amp;O452&amp;"x",WhatIf!$H:$H,0))),1,"")</f>
        <v/>
      </c>
      <c r="AJ452" s="3" t="str">
        <f ca="1">IF(AND($D452=1,ISNUMBER(MATCH(P$1&amp;P452&amp;"x",WhatIf!$H:$H,0))),1,"")</f>
        <v/>
      </c>
      <c r="AK452" s="3" t="str">
        <f ca="1">IF(AND($D452=1,ISNUMBER(MATCH(Q$1&amp;Q452&amp;"x",WhatIf!$H:$H,0))),1,"")</f>
        <v/>
      </c>
      <c r="AL452" s="3" t="str">
        <f ca="1">IF(AND($D452=1,ISNUMBER(MATCH(R$1&amp;R452&amp;"x",WhatIf!$H:$H,0))),1,"")</f>
        <v/>
      </c>
      <c r="AM452" s="3" t="str">
        <f ca="1">IF(AND($D452=1,ISNUMBER(MATCH(S$1&amp;S452&amp;"x",WhatIf!$H:$H,0))),1,"")</f>
        <v/>
      </c>
      <c r="AN452" s="3" t="str">
        <f ca="1">IF(AND($D452=1,ISNUMBER(MATCH(T$1&amp;T452&amp;"x",WhatIf!$H:$H,0))),1,"")</f>
        <v/>
      </c>
      <c r="AO452" s="3" t="str">
        <f ca="1">IF(AND($D452=1,ISNUMBER(MATCH(U$1&amp;U452&amp;"x",WhatIf!$H:$H,0))),1,"")</f>
        <v/>
      </c>
      <c r="AP452" s="3" t="str">
        <f ca="1">IF(AND($D452=1,ISNUMBER(MATCH(V$1&amp;V452&amp;"x",WhatIf!$H:$H,0))),1,"")</f>
        <v/>
      </c>
      <c r="AQ452" s="3" t="str">
        <f ca="1">IF(AND($D452=1,ISNUMBER(MATCH(W$1&amp;W452&amp;"x",WhatIf!$H:$H,0))),1,"")</f>
        <v/>
      </c>
      <c r="AR452" s="3" t="str">
        <f ca="1">IF(AND($D452=1,ISNUMBER(MATCH(X$1&amp;X452&amp;"x",WhatIf!$H:$H,0))),1,"")</f>
        <v/>
      </c>
      <c r="AS452" s="3" t="str">
        <f t="shared" ca="1" si="32"/>
        <v/>
      </c>
      <c r="AT452" s="67" t="str">
        <f>IF(OR(E452="",VLOOKUP(E$1,Services!$A$1:$B$22,2,0)="Exclude"),"",IF($D452=1,IF(OR(price_limit="",price_limit="No Limit"),IF(E452="Yes",1,2),IF(SUMIFS(WhatIf!$G:$G,WhatIf!$A:$A,E$1,WhatIf!$B:$B,E452)&lt;=price_limit,IF(E452="Yes",1,2),"")),""))</f>
        <v/>
      </c>
      <c r="AU452" s="67" t="str">
        <f>IF(OR(F452="",VLOOKUP(F$1,Services!$A$1:$B$22,2,0)="Exclude"),"",IF($D452=1,IF(OR(price_limit="",price_limit="No Limit"),IF(F452="Yes",1,2),IF(SUMIFS(WhatIf!$G:$G,WhatIf!$A:$A,F$1,WhatIf!$B:$B,F452)&lt;=price_limit,IF(F452="Yes",1,2),"")),""))</f>
        <v/>
      </c>
      <c r="AV452" s="67" t="str">
        <f>IF(OR(G452="",VLOOKUP(G$1,Services!$A$1:$B$22,2,0)="Exclude"),"",IF($D452=1,IF(OR(price_limit="",price_limit="No Limit"),IF(G452="Yes",1,2),IF(SUMIFS(WhatIf!$G:$G,WhatIf!$A:$A,G$1,WhatIf!$B:$B,G452)&lt;=price_limit,IF(G452="Yes",1,2),"")),""))</f>
        <v/>
      </c>
      <c r="AW452" s="67" t="str">
        <f>IF(OR(H452="",VLOOKUP(H$1,Services!$A$1:$B$22,2,0)="Exclude"),"",IF($D452=1,IF(OR(price_limit="",price_limit="No Limit"),IF(H452="Yes",1,2),IF(SUMIFS(WhatIf!$G:$G,WhatIf!$A:$A,H$1,WhatIf!$B:$B,H452)&lt;=price_limit,IF(H452="Yes",1,2),"")),""))</f>
        <v/>
      </c>
      <c r="AX452" s="67" t="str">
        <f>IF(OR(I452="",VLOOKUP(I$1,Services!$A$1:$B$22,2,0)="Exclude"),"",IF($D452=1,IF(OR(price_limit="",price_limit="No Limit"),IF(I452="Yes",1,2),IF(SUMIFS(WhatIf!$G:$G,WhatIf!$A:$A,I$1,WhatIf!$B:$B,I452)&lt;=price_limit,IF(I452="Yes",1,2),"")),""))</f>
        <v/>
      </c>
      <c r="AY452" s="67" t="str">
        <f>IF(OR(J452="",VLOOKUP(J$1,Services!$A$1:$B$22,2,0)="Exclude"),"",IF($D452=1,IF(OR(price_limit="",price_limit="No Limit"),IF(J452="Yes",1,2),IF(SUMIFS(WhatIf!$G:$G,WhatIf!$A:$A,J$1,WhatIf!$B:$B,J452)&lt;=price_limit,IF(J452="Yes",1,2),"")),""))</f>
        <v/>
      </c>
      <c r="AZ452" s="67" t="str">
        <f>IF(OR(K452="",VLOOKUP(K$1,Services!$A$1:$B$22,2,0)="Exclude"),"",IF($D452=1,IF(OR(price_limit="",price_limit="No Limit"),IF(K452="Yes",1,2),IF(SUMIFS(WhatIf!$G:$G,WhatIf!$A:$A,K$1,WhatIf!$B:$B,K452)&lt;=price_limit,IF(K452="Yes",1,2),"")),""))</f>
        <v/>
      </c>
      <c r="BA452" s="67" t="str">
        <f ca="1">IF(OR(L452="",VLOOKUP(L$1,Services!$A$1:$B$22,2,0)="Exclude"),"",IF($D452=1,IF(OR(price_limit="",price_limit="No Limit"),IF(L452="Yes",1,2),IF(SUMIFS(WhatIf!$G:$G,WhatIf!$A:$A,L$1,WhatIf!$B:$B,L452)&lt;=price_limit,IF(L452="Yes",1,2),"")),""))</f>
        <v/>
      </c>
      <c r="BB452" s="67" t="str">
        <f ca="1">IF(OR(M452="",VLOOKUP(M$1,Services!$A$1:$B$22,2,0)="Exclude"),"",IF($D452=1,IF(OR(price_limit="",price_limit="No Limit"),IF(M452="Yes",1,2),IF(SUMIFS(WhatIf!$G:$G,WhatIf!$A:$A,M$1,WhatIf!$B:$B,M452)&lt;=price_limit,IF(M452="Yes",1,2),"")),""))</f>
        <v/>
      </c>
      <c r="BC452" s="67" t="str">
        <f ca="1">IF(OR(N452="",VLOOKUP(N$1,Services!$A$1:$B$22,2,0)="Exclude"),"",IF($D452=1,IF(OR(price_limit="",price_limit="No Limit"),IF(N452="Yes",1,2),IF(SUMIFS(WhatIf!$G:$G,WhatIf!$A:$A,N$1,WhatIf!$B:$B,N452)&lt;=price_limit,IF(N452="Yes",1,2),"")),""))</f>
        <v/>
      </c>
      <c r="BD452" s="67" t="str">
        <f ca="1">IF(OR(O452="",VLOOKUP(O$1,Services!$A$1:$B$22,2,0)="Exclude"),"",IF($D452=1,IF(OR(price_limit="",price_limit="No Limit"),IF(O452="Yes",1,2),IF(SUMIFS(WhatIf!$G:$G,WhatIf!$A:$A,O$1,WhatIf!$B:$B,O452)&lt;=price_limit,IF(O452="Yes",1,2),"")),""))</f>
        <v/>
      </c>
      <c r="BE452" s="67" t="str">
        <f ca="1">IF(OR(P452="",VLOOKUP(P$1,Services!$A$1:$B$22,2,0)="Exclude"),"",IF($D452=1,IF(OR(price_limit="",price_limit="No Limit"),IF(P452="Yes",1,2),IF(SUMIFS(WhatIf!$G:$G,WhatIf!$A:$A,P$1,WhatIf!$B:$B,P452)&lt;=price_limit,IF(P452="Yes",1,2),"")),""))</f>
        <v/>
      </c>
      <c r="BF452" s="67" t="str">
        <f>IF(OR(Q452="",VLOOKUP(Q$1,Services!$A$1:$B$22,2,0)="Exclude"),"",IF($D452=1,IF(OR(price_limit="",price_limit="No Limit"),IF(Q452="Yes",1,2),IF(SUMIFS(WhatIf!$G:$G,WhatIf!$A:$A,Q$1,WhatIf!$B:$B,Q452)&lt;=price_limit,IF(Q452="Yes",1,2),"")),""))</f>
        <v/>
      </c>
      <c r="BG452" s="67" t="str">
        <f>IF(OR(R452="",VLOOKUP(R$1,Services!$A$1:$B$22,2,0)="Exclude"),"",IF($D452=1,IF(OR(price_limit="",price_limit="No Limit"),IF(R452="Yes",1,2),IF(SUMIFS(WhatIf!$G:$G,WhatIf!$A:$A,R$1,WhatIf!$B:$B,R452)&lt;=price_limit,IF(R452="Yes",1,2),"")),""))</f>
        <v/>
      </c>
      <c r="BH452" s="67" t="str">
        <f ca="1">IF(OR(S452="",VLOOKUP(S$1,Services!$A$1:$B$22,2,0)="Exclude"),"",IF($D452=1,IF(OR(price_limit="",price_limit="No Limit"),IF(S452="Yes",1,2),IF(SUMIFS(WhatIf!$G:$G,WhatIf!$A:$A,S$1,WhatIf!$B:$B,S452)&lt;=price_limit,IF(S452="Yes",1,2),"")),""))</f>
        <v/>
      </c>
      <c r="BI452" s="67" t="str">
        <f>IF(OR(T452="",VLOOKUP(T$1,Services!$A$1:$B$22,2,0)="Exclude"),"",IF($D452=1,IF(OR(price_limit="",price_limit="No Limit"),IF(T452="Yes",1,2),IF(SUMIFS(WhatIf!$G:$G,WhatIf!$A:$A,T$1,WhatIf!$B:$B,T452)&lt;=price_limit,IF(T452="Yes",1,2),"")),""))</f>
        <v/>
      </c>
      <c r="BJ452" s="67" t="str">
        <f ca="1">IF(OR(U452="",VLOOKUP(U$1,Services!$A$1:$B$22,2,0)="Exclude"),"",IF($D452=1,IF(OR(price_limit="",price_limit="No Limit"),IF(U452="Yes",1,2),IF(SUMIFS(WhatIf!$G:$G,WhatIf!$A:$A,U$1,WhatIf!$B:$B,U452)&lt;=price_limit,IF(U452="Yes",1,2),"")),""))</f>
        <v/>
      </c>
      <c r="BK452" s="67" t="str">
        <f>IF(OR(V452="",VLOOKUP(V$1,Services!$A$1:$B$22,2,0)="Exclude"),"",IF($D452=1,IF(OR(price_limit="",price_limit="No Limit"),IF(V452="Yes",1,2),IF(SUMIFS(WhatIf!$G:$G,WhatIf!$A:$A,V$1,WhatIf!$B:$B,V452)&lt;=price_limit,IF(V452="Yes",1,2),"")),""))</f>
        <v/>
      </c>
      <c r="BL452" s="67" t="str">
        <f>IF(OR(W452="",VLOOKUP(W$1,Services!$A$1:$B$22,2,0)="Exclude"),"",IF($D452=1,IF(OR(price_limit="",price_limit="No Limit"),IF(W452="Yes",1,2),IF(SUMIFS(WhatIf!$G:$G,WhatIf!$A:$A,W$1,WhatIf!$B:$B,W452)&lt;=price_limit,IF(W452="Yes",1,2),"")),""))</f>
        <v/>
      </c>
      <c r="BM452" s="67" t="str">
        <f ca="1">IF(OR(X452="",VLOOKUP(X$1,Services!$A$1:$B$22,2,0)="Exclude"),"",IF($D452=1,IF(OR(price_limit="",price_limit="No Limit"),IF(X452="Yes",1,2),IF(SUMIFS(WhatIf!$G:$G,WhatIf!$A:$A,X$1,WhatIf!$B:$B,X452)&lt;=price_limit,IF(X452="Yes",1,2),"")),""))</f>
        <v/>
      </c>
      <c r="BN452" s="3">
        <f t="shared" si="33"/>
        <v>0</v>
      </c>
      <c r="BO452" s="3">
        <f>IF(highlight_pick="Select",0,IF(MID(highlight_pick,1,1)="#",0,IF(INDEX($A452:$BR452,1,MATCH(highlight_pick,$1:$1,0))="",0,IF(INDEX($A452:$BR452,1,MATCH(highlight_pick,$1:$1,0))="Yes",1,2))))</f>
        <v>0</v>
      </c>
      <c r="BP452" s="3">
        <f>IF(MID(highlight_pick,1,1)="#",IF(INDEX(Analysis!$C$7:$E$7,1,VALUE(MID(highlight_pick,2,1)))&lt;&gt;"",IF(INDEX($A452:$BR452,1,MATCH(INDEX(Analysis!$C$7:$E$7,1,VALUE(MID(highlight_pick,2,1))),$1:$1,0))="",0,IF(INDEX($A452:$BR452,1,MATCH(INDEX(Analysis!$C$7:$E$7,1,VALUE(MID(highlight_pick,2,1))),$1:$1,0))="Yes",1,IF(ISNUMBER(SEARCH(INDEX($A452:$BR452,1,MATCH(INDEX(Analysis!$C$7:$E$7,1,VALUE(MID(highlight_pick,2,1))),$1:$1,0)),INDEX(Analysis!$C$9:$E$9,1,VALUE(MID(highlight_pick,2,1))))),2,0))),0),0)</f>
        <v>0</v>
      </c>
      <c r="BQ452" s="3">
        <f>IF(MID(highlight_pick,1,1)="#",IF(INDEX(Analysis!$C$10:$E$10,1,VALUE(MID(highlight_pick,2,1)))&lt;&gt;"",IF(INDEX($A452:$BR452,1,MATCH(INDEX(Analysis!$C$10:$E$10,1,VALUE(MID(highlight_pick,2,1))),$1:$1,0))="",0,IF(INDEX($A452:$BR452,1,MATCH(INDEX(Analysis!$C$10:$E$10,1,VALUE(MID(highlight_pick,2,1))),$1:$1,0))="Yes",1,IF(ISNUMBER(SEARCH(INDEX($A452:$BR452,1,MATCH(INDEX(Analysis!$C$10:$E$10,1,VALUE(MID(highlight_pick,2,1))),$1:$1,0)),INDEX(Analysis!$C$12:$E$12,1,VALUE(MID(highlight_pick,2,1))))),2,0))),0),0)</f>
        <v>0</v>
      </c>
      <c r="BR452" s="3">
        <f ca="1">IF(profile="",INDEX(MyNetworks!$A$7:$Z$200,MATCH(A452,OFFSET(MyNetworks!$A$7,0,MATCH(C452,MyNetworks!$6:$6,0)-1,200,1),0),MATCH(C452,MyNetworks!$6:$6,0)-1),IFERROR(INDEX(Profiles!$A$7:$U$200,MATCH(A452,OFFSET(Profiles!$A$7,0,MATCH(profile,Profiles!$6:$6,0)-1,200,1),0),MATCH(profile,Profiles!$6:$6,0)-1),0))</f>
        <v>0</v>
      </c>
    </row>
    <row r="453" spans="1:70" ht="24.9" x14ac:dyDescent="0.3">
      <c r="A453" s="19" t="s">
        <v>727</v>
      </c>
      <c r="C453" s="4" t="s">
        <v>205</v>
      </c>
      <c r="D453" s="3" t="str">
        <f t="shared" ca="1" si="31"/>
        <v/>
      </c>
      <c r="F453" s="5" t="s">
        <v>478</v>
      </c>
      <c r="G453" s="5" t="s">
        <v>478</v>
      </c>
      <c r="H453" s="5" t="s">
        <v>921</v>
      </c>
      <c r="Q453" s="6"/>
      <c r="R453" s="6"/>
      <c r="S453" s="6"/>
      <c r="Y453" s="3" t="str">
        <f ca="1">IF(AND($D453=1,ISNUMBER(MATCH(E$1&amp;E453&amp;"x",WhatIf!$H:$H,0))),1,"")</f>
        <v/>
      </c>
      <c r="Z453" s="3" t="str">
        <f ca="1">IF(AND($D453=1,ISNUMBER(MATCH(F$1&amp;F453&amp;"x",WhatIf!$H:$H,0))),1,"")</f>
        <v/>
      </c>
      <c r="AA453" s="3" t="str">
        <f ca="1">IF(AND($D453=1,ISNUMBER(MATCH(G$1&amp;G453&amp;"x",WhatIf!$H:$H,0))),1,"")</f>
        <v/>
      </c>
      <c r="AB453" s="3" t="str">
        <f ca="1">IF(AND($D453=1,ISNUMBER(MATCH(H$1&amp;H453&amp;"x",WhatIf!$H:$H,0))),1,"")</f>
        <v/>
      </c>
      <c r="AC453" s="3" t="str">
        <f ca="1">IF(AND($D453=1,ISNUMBER(MATCH(I$1&amp;I453&amp;"x",WhatIf!$H:$H,0))),1,"")</f>
        <v/>
      </c>
      <c r="AD453" s="3" t="str">
        <f ca="1">IF(AND($D453=1,ISNUMBER(MATCH(J$1&amp;J453&amp;"x",WhatIf!$H:$H,0))),1,"")</f>
        <v/>
      </c>
      <c r="AE453" s="3" t="str">
        <f ca="1">IF(AND($D453=1,ISNUMBER(MATCH(K$1&amp;K453&amp;"x",WhatIf!$H:$H,0))),1,"")</f>
        <v/>
      </c>
      <c r="AF453" s="3" t="str">
        <f ca="1">IF(AND($D453=1,ISNUMBER(MATCH(L$1&amp;L453&amp;"x",WhatIf!$H:$H,0))),1,"")</f>
        <v/>
      </c>
      <c r="AG453" s="3" t="str">
        <f ca="1">IF(AND($D453=1,ISNUMBER(MATCH(M$1&amp;M453&amp;"x",WhatIf!$H:$H,0))),1,"")</f>
        <v/>
      </c>
      <c r="AH453" s="3" t="str">
        <f ca="1">IF(AND($D453=1,ISNUMBER(MATCH(N$1&amp;N453&amp;"x",WhatIf!$H:$H,0))),1,"")</f>
        <v/>
      </c>
      <c r="AI453" s="3" t="str">
        <f ca="1">IF(AND($D453=1,ISNUMBER(MATCH(O$1&amp;O453&amp;"x",WhatIf!$H:$H,0))),1,"")</f>
        <v/>
      </c>
      <c r="AJ453" s="3" t="str">
        <f ca="1">IF(AND($D453=1,ISNUMBER(MATCH(P$1&amp;P453&amp;"x",WhatIf!$H:$H,0))),1,"")</f>
        <v/>
      </c>
      <c r="AK453" s="3" t="str">
        <f ca="1">IF(AND($D453=1,ISNUMBER(MATCH(Q$1&amp;Q453&amp;"x",WhatIf!$H:$H,0))),1,"")</f>
        <v/>
      </c>
      <c r="AL453" s="3" t="str">
        <f ca="1">IF(AND($D453=1,ISNUMBER(MATCH(R$1&amp;R453&amp;"x",WhatIf!$H:$H,0))),1,"")</f>
        <v/>
      </c>
      <c r="AM453" s="3" t="str">
        <f ca="1">IF(AND($D453=1,ISNUMBER(MATCH(S$1&amp;S453&amp;"x",WhatIf!$H:$H,0))),1,"")</f>
        <v/>
      </c>
      <c r="AN453" s="3" t="str">
        <f ca="1">IF(AND($D453=1,ISNUMBER(MATCH(T$1&amp;T453&amp;"x",WhatIf!$H:$H,0))),1,"")</f>
        <v/>
      </c>
      <c r="AO453" s="3" t="str">
        <f ca="1">IF(AND($D453=1,ISNUMBER(MATCH(U$1&amp;U453&amp;"x",WhatIf!$H:$H,0))),1,"")</f>
        <v/>
      </c>
      <c r="AP453" s="3" t="str">
        <f ca="1">IF(AND($D453=1,ISNUMBER(MATCH(V$1&amp;V453&amp;"x",WhatIf!$H:$H,0))),1,"")</f>
        <v/>
      </c>
      <c r="AQ453" s="3" t="str">
        <f ca="1">IF(AND($D453=1,ISNUMBER(MATCH(W$1&amp;W453&amp;"x",WhatIf!$H:$H,0))),1,"")</f>
        <v/>
      </c>
      <c r="AR453" s="3" t="str">
        <f ca="1">IF(AND($D453=1,ISNUMBER(MATCH(X$1&amp;X453&amp;"x",WhatIf!$H:$H,0))),1,"")</f>
        <v/>
      </c>
      <c r="AS453" s="3" t="str">
        <f t="shared" ca="1" si="32"/>
        <v/>
      </c>
      <c r="AT453" s="67" t="str">
        <f>IF(OR(E453="",VLOOKUP(E$1,Services!$A$1:$B$22,2,0)="Exclude"),"",IF($D453=1,IF(OR(price_limit="",price_limit="No Limit"),IF(E453="Yes",1,2),IF(SUMIFS(WhatIf!$G:$G,WhatIf!$A:$A,E$1,WhatIf!$B:$B,E453)&lt;=price_limit,IF(E453="Yes",1,2),"")),""))</f>
        <v/>
      </c>
      <c r="AU453" s="67" t="str">
        <f ca="1">IF(OR(F453="",VLOOKUP(F$1,Services!$A$1:$B$22,2,0)="Exclude"),"",IF($D453=1,IF(OR(price_limit="",price_limit="No Limit"),IF(F453="Yes",1,2),IF(SUMIFS(WhatIf!$G:$G,WhatIf!$A:$A,F$1,WhatIf!$B:$B,F453)&lt;=price_limit,IF(F453="Yes",1,2),"")),""))</f>
        <v/>
      </c>
      <c r="AV453" s="67" t="str">
        <f ca="1">IF(OR(G453="",VLOOKUP(G$1,Services!$A$1:$B$22,2,0)="Exclude"),"",IF($D453=1,IF(OR(price_limit="",price_limit="No Limit"),IF(G453="Yes",1,2),IF(SUMIFS(WhatIf!$G:$G,WhatIf!$A:$A,G$1,WhatIf!$B:$B,G453)&lt;=price_limit,IF(G453="Yes",1,2),"")),""))</f>
        <v/>
      </c>
      <c r="AW453" s="67" t="str">
        <f ca="1">IF(OR(H453="",VLOOKUP(H$1,Services!$A$1:$B$22,2,0)="Exclude"),"",IF($D453=1,IF(OR(price_limit="",price_limit="No Limit"),IF(H453="Yes",1,2),IF(SUMIFS(WhatIf!$G:$G,WhatIf!$A:$A,H$1,WhatIf!$B:$B,H453)&lt;=price_limit,IF(H453="Yes",1,2),"")),""))</f>
        <v/>
      </c>
      <c r="AX453" s="67" t="str">
        <f>IF(OR(I453="",VLOOKUP(I$1,Services!$A$1:$B$22,2,0)="Exclude"),"",IF($D453=1,IF(OR(price_limit="",price_limit="No Limit"),IF(I453="Yes",1,2),IF(SUMIFS(WhatIf!$G:$G,WhatIf!$A:$A,I$1,WhatIf!$B:$B,I453)&lt;=price_limit,IF(I453="Yes",1,2),"")),""))</f>
        <v/>
      </c>
      <c r="AY453" s="67" t="str">
        <f>IF(OR(J453="",VLOOKUP(J$1,Services!$A$1:$B$22,2,0)="Exclude"),"",IF($D453=1,IF(OR(price_limit="",price_limit="No Limit"),IF(J453="Yes",1,2),IF(SUMIFS(WhatIf!$G:$G,WhatIf!$A:$A,J$1,WhatIf!$B:$B,J453)&lt;=price_limit,IF(J453="Yes",1,2),"")),""))</f>
        <v/>
      </c>
      <c r="AZ453" s="67" t="str">
        <f>IF(OR(K453="",VLOOKUP(K$1,Services!$A$1:$B$22,2,0)="Exclude"),"",IF($D453=1,IF(OR(price_limit="",price_limit="No Limit"),IF(K453="Yes",1,2),IF(SUMIFS(WhatIf!$G:$G,WhatIf!$A:$A,K$1,WhatIf!$B:$B,K453)&lt;=price_limit,IF(K453="Yes",1,2),"")),""))</f>
        <v/>
      </c>
      <c r="BA453" s="67" t="str">
        <f>IF(OR(L453="",VLOOKUP(L$1,Services!$A$1:$B$22,2,0)="Exclude"),"",IF($D453=1,IF(OR(price_limit="",price_limit="No Limit"),IF(L453="Yes",1,2),IF(SUMIFS(WhatIf!$G:$G,WhatIf!$A:$A,L$1,WhatIf!$B:$B,L453)&lt;=price_limit,IF(L453="Yes",1,2),"")),""))</f>
        <v/>
      </c>
      <c r="BB453" s="67" t="str">
        <f>IF(OR(M453="",VLOOKUP(M$1,Services!$A$1:$B$22,2,0)="Exclude"),"",IF($D453=1,IF(OR(price_limit="",price_limit="No Limit"),IF(M453="Yes",1,2),IF(SUMIFS(WhatIf!$G:$G,WhatIf!$A:$A,M$1,WhatIf!$B:$B,M453)&lt;=price_limit,IF(M453="Yes",1,2),"")),""))</f>
        <v/>
      </c>
      <c r="BC453" s="67" t="str">
        <f>IF(OR(N453="",VLOOKUP(N$1,Services!$A$1:$B$22,2,0)="Exclude"),"",IF($D453=1,IF(OR(price_limit="",price_limit="No Limit"),IF(N453="Yes",1,2),IF(SUMIFS(WhatIf!$G:$G,WhatIf!$A:$A,N$1,WhatIf!$B:$B,N453)&lt;=price_limit,IF(N453="Yes",1,2),"")),""))</f>
        <v/>
      </c>
      <c r="BD453" s="67" t="str">
        <f>IF(OR(O453="",VLOOKUP(O$1,Services!$A$1:$B$22,2,0)="Exclude"),"",IF($D453=1,IF(OR(price_limit="",price_limit="No Limit"),IF(O453="Yes",1,2),IF(SUMIFS(WhatIf!$G:$G,WhatIf!$A:$A,O$1,WhatIf!$B:$B,O453)&lt;=price_limit,IF(O453="Yes",1,2),"")),""))</f>
        <v/>
      </c>
      <c r="BE453" s="67" t="str">
        <f>IF(OR(P453="",VLOOKUP(P$1,Services!$A$1:$B$22,2,0)="Exclude"),"",IF($D453=1,IF(OR(price_limit="",price_limit="No Limit"),IF(P453="Yes",1,2),IF(SUMIFS(WhatIf!$G:$G,WhatIf!$A:$A,P$1,WhatIf!$B:$B,P453)&lt;=price_limit,IF(P453="Yes",1,2),"")),""))</f>
        <v/>
      </c>
      <c r="BF453" s="67" t="str">
        <f>IF(OR(Q453="",VLOOKUP(Q$1,Services!$A$1:$B$22,2,0)="Exclude"),"",IF($D453=1,IF(OR(price_limit="",price_limit="No Limit"),IF(Q453="Yes",1,2),IF(SUMIFS(WhatIf!$G:$G,WhatIf!$A:$A,Q$1,WhatIf!$B:$B,Q453)&lt;=price_limit,IF(Q453="Yes",1,2),"")),""))</f>
        <v/>
      </c>
      <c r="BG453" s="67" t="str">
        <f>IF(OR(R453="",VLOOKUP(R$1,Services!$A$1:$B$22,2,0)="Exclude"),"",IF($D453=1,IF(OR(price_limit="",price_limit="No Limit"),IF(R453="Yes",1,2),IF(SUMIFS(WhatIf!$G:$G,WhatIf!$A:$A,R$1,WhatIf!$B:$B,R453)&lt;=price_limit,IF(R453="Yes",1,2),"")),""))</f>
        <v/>
      </c>
      <c r="BH453" s="67" t="str">
        <f>IF(OR(S453="",VLOOKUP(S$1,Services!$A$1:$B$22,2,0)="Exclude"),"",IF($D453=1,IF(OR(price_limit="",price_limit="No Limit"),IF(S453="Yes",1,2),IF(SUMIFS(WhatIf!$G:$G,WhatIf!$A:$A,S$1,WhatIf!$B:$B,S453)&lt;=price_limit,IF(S453="Yes",1,2),"")),""))</f>
        <v/>
      </c>
      <c r="BI453" s="67" t="str">
        <f>IF(OR(T453="",VLOOKUP(T$1,Services!$A$1:$B$22,2,0)="Exclude"),"",IF($D453=1,IF(OR(price_limit="",price_limit="No Limit"),IF(T453="Yes",1,2),IF(SUMIFS(WhatIf!$G:$G,WhatIf!$A:$A,T$1,WhatIf!$B:$B,T453)&lt;=price_limit,IF(T453="Yes",1,2),"")),""))</f>
        <v/>
      </c>
      <c r="BJ453" s="67" t="str">
        <f>IF(OR(U453="",VLOOKUP(U$1,Services!$A$1:$B$22,2,0)="Exclude"),"",IF($D453=1,IF(OR(price_limit="",price_limit="No Limit"),IF(U453="Yes",1,2),IF(SUMIFS(WhatIf!$G:$G,WhatIf!$A:$A,U$1,WhatIf!$B:$B,U453)&lt;=price_limit,IF(U453="Yes",1,2),"")),""))</f>
        <v/>
      </c>
      <c r="BK453" s="67" t="str">
        <f>IF(OR(V453="",VLOOKUP(V$1,Services!$A$1:$B$22,2,0)="Exclude"),"",IF($D453=1,IF(OR(price_limit="",price_limit="No Limit"),IF(V453="Yes",1,2),IF(SUMIFS(WhatIf!$G:$G,WhatIf!$A:$A,V$1,WhatIf!$B:$B,V453)&lt;=price_limit,IF(V453="Yes",1,2),"")),""))</f>
        <v/>
      </c>
      <c r="BL453" s="67" t="str">
        <f>IF(OR(W453="",VLOOKUP(W$1,Services!$A$1:$B$22,2,0)="Exclude"),"",IF($D453=1,IF(OR(price_limit="",price_limit="No Limit"),IF(W453="Yes",1,2),IF(SUMIFS(WhatIf!$G:$G,WhatIf!$A:$A,W$1,WhatIf!$B:$B,W453)&lt;=price_limit,IF(W453="Yes",1,2),"")),""))</f>
        <v/>
      </c>
      <c r="BM453" s="67" t="str">
        <f>IF(OR(X453="",VLOOKUP(X$1,Services!$A$1:$B$22,2,0)="Exclude"),"",IF($D453=1,IF(OR(price_limit="",price_limit="No Limit"),IF(X453="Yes",1,2),IF(SUMIFS(WhatIf!$G:$G,WhatIf!$A:$A,X$1,WhatIf!$B:$B,X453)&lt;=price_limit,IF(X453="Yes",1,2),"")),""))</f>
        <v/>
      </c>
      <c r="BN453" s="3">
        <f t="shared" si="33"/>
        <v>0</v>
      </c>
      <c r="BO453" s="3">
        <f>IF(highlight_pick="Select",0,IF(MID(highlight_pick,1,1)="#",0,IF(INDEX($A453:$BR453,1,MATCH(highlight_pick,$1:$1,0))="",0,IF(INDEX($A453:$BR453,1,MATCH(highlight_pick,$1:$1,0))="Yes",1,2))))</f>
        <v>0</v>
      </c>
      <c r="BP453" s="3">
        <f>IF(MID(highlight_pick,1,1)="#",IF(INDEX(Analysis!$C$7:$E$7,1,VALUE(MID(highlight_pick,2,1)))&lt;&gt;"",IF(INDEX($A453:$BR453,1,MATCH(INDEX(Analysis!$C$7:$E$7,1,VALUE(MID(highlight_pick,2,1))),$1:$1,0))="",0,IF(INDEX($A453:$BR453,1,MATCH(INDEX(Analysis!$C$7:$E$7,1,VALUE(MID(highlight_pick,2,1))),$1:$1,0))="Yes",1,IF(ISNUMBER(SEARCH(INDEX($A453:$BR453,1,MATCH(INDEX(Analysis!$C$7:$E$7,1,VALUE(MID(highlight_pick,2,1))),$1:$1,0)),INDEX(Analysis!$C$9:$E$9,1,VALUE(MID(highlight_pick,2,1))))),2,0))),0),0)</f>
        <v>0</v>
      </c>
      <c r="BQ453" s="3">
        <f>IF(MID(highlight_pick,1,1)="#",IF(INDEX(Analysis!$C$10:$E$10,1,VALUE(MID(highlight_pick,2,1)))&lt;&gt;"",IF(INDEX($A453:$BR453,1,MATCH(INDEX(Analysis!$C$10:$E$10,1,VALUE(MID(highlight_pick,2,1))),$1:$1,0))="",0,IF(INDEX($A453:$BR453,1,MATCH(INDEX(Analysis!$C$10:$E$10,1,VALUE(MID(highlight_pick,2,1))),$1:$1,0))="Yes",1,IF(ISNUMBER(SEARCH(INDEX($A453:$BR453,1,MATCH(INDEX(Analysis!$C$10:$E$10,1,VALUE(MID(highlight_pick,2,1))),$1:$1,0)),INDEX(Analysis!$C$12:$E$12,1,VALUE(MID(highlight_pick,2,1))))),2,0))),0),0)</f>
        <v>0</v>
      </c>
      <c r="BR453" s="3">
        <f ca="1">IF(profile="",INDEX(MyNetworks!$A$7:$Z$200,MATCH(A453,OFFSET(MyNetworks!$A$7,0,MATCH(C453,MyNetworks!$6:$6,0)-1,200,1),0),MATCH(C453,MyNetworks!$6:$6,0)-1),IFERROR(INDEX(Profiles!$A$7:$U$200,MATCH(A453,OFFSET(Profiles!$A$7,0,MATCH(profile,Profiles!$6:$6,0)-1,200,1),0),MATCH(profile,Profiles!$6:$6,0)-1),0))</f>
        <v>0</v>
      </c>
    </row>
    <row r="454" spans="1:70" x14ac:dyDescent="0.3">
      <c r="A454" s="19" t="s">
        <v>955</v>
      </c>
      <c r="C454" s="4" t="s">
        <v>269</v>
      </c>
      <c r="D454" s="3" t="str">
        <f t="shared" ca="1" si="31"/>
        <v/>
      </c>
      <c r="O454" s="5" t="s">
        <v>1</v>
      </c>
      <c r="Y454" s="3" t="str">
        <f ca="1">IF(AND($D454=1,ISNUMBER(MATCH(E$1&amp;E454&amp;"x",WhatIf!$H:$H,0))),1,"")</f>
        <v/>
      </c>
      <c r="Z454" s="3" t="str">
        <f ca="1">IF(AND($D454=1,ISNUMBER(MATCH(F$1&amp;F454&amp;"x",WhatIf!$H:$H,0))),1,"")</f>
        <v/>
      </c>
      <c r="AA454" s="3" t="str">
        <f ca="1">IF(AND($D454=1,ISNUMBER(MATCH(G$1&amp;G454&amp;"x",WhatIf!$H:$H,0))),1,"")</f>
        <v/>
      </c>
      <c r="AB454" s="3" t="str">
        <f ca="1">IF(AND($D454=1,ISNUMBER(MATCH(H$1&amp;H454&amp;"x",WhatIf!$H:$H,0))),1,"")</f>
        <v/>
      </c>
      <c r="AC454" s="3" t="str">
        <f ca="1">IF(AND($D454=1,ISNUMBER(MATCH(I$1&amp;I454&amp;"x",WhatIf!$H:$H,0))),1,"")</f>
        <v/>
      </c>
      <c r="AD454" s="3" t="str">
        <f ca="1">IF(AND($D454=1,ISNUMBER(MATCH(J$1&amp;J454&amp;"x",WhatIf!$H:$H,0))),1,"")</f>
        <v/>
      </c>
      <c r="AE454" s="3" t="str">
        <f ca="1">IF(AND($D454=1,ISNUMBER(MATCH(K$1&amp;K454&amp;"x",WhatIf!$H:$H,0))),1,"")</f>
        <v/>
      </c>
      <c r="AF454" s="3" t="str">
        <f ca="1">IF(AND($D454=1,ISNUMBER(MATCH(L$1&amp;L454&amp;"x",WhatIf!$H:$H,0))),1,"")</f>
        <v/>
      </c>
      <c r="AG454" s="3" t="str">
        <f ca="1">IF(AND($D454=1,ISNUMBER(MATCH(M$1&amp;M454&amp;"x",WhatIf!$H:$H,0))),1,"")</f>
        <v/>
      </c>
      <c r="AH454" s="3" t="str">
        <f ca="1">IF(AND($D454=1,ISNUMBER(MATCH(N$1&amp;N454&amp;"x",WhatIf!$H:$H,0))),1,"")</f>
        <v/>
      </c>
      <c r="AI454" s="3" t="str">
        <f ca="1">IF(AND($D454=1,ISNUMBER(MATCH(O$1&amp;O454&amp;"x",WhatIf!$H:$H,0))),1,"")</f>
        <v/>
      </c>
      <c r="AJ454" s="3" t="str">
        <f ca="1">IF(AND($D454=1,ISNUMBER(MATCH(P$1&amp;P454&amp;"x",WhatIf!$H:$H,0))),1,"")</f>
        <v/>
      </c>
      <c r="AK454" s="3" t="str">
        <f ca="1">IF(AND($D454=1,ISNUMBER(MATCH(Q$1&amp;Q454&amp;"x",WhatIf!$H:$H,0))),1,"")</f>
        <v/>
      </c>
      <c r="AL454" s="3" t="str">
        <f ca="1">IF(AND($D454=1,ISNUMBER(MATCH(R$1&amp;R454&amp;"x",WhatIf!$H:$H,0))),1,"")</f>
        <v/>
      </c>
      <c r="AM454" s="3" t="str">
        <f ca="1">IF(AND($D454=1,ISNUMBER(MATCH(S$1&amp;S454&amp;"x",WhatIf!$H:$H,0))),1,"")</f>
        <v/>
      </c>
      <c r="AN454" s="3" t="str">
        <f ca="1">IF(AND($D454=1,ISNUMBER(MATCH(T$1&amp;T454&amp;"x",WhatIf!$H:$H,0))),1,"")</f>
        <v/>
      </c>
      <c r="AO454" s="3" t="str">
        <f ca="1">IF(AND($D454=1,ISNUMBER(MATCH(U$1&amp;U454&amp;"x",WhatIf!$H:$H,0))),1,"")</f>
        <v/>
      </c>
      <c r="AP454" s="3" t="str">
        <f ca="1">IF(AND($D454=1,ISNUMBER(MATCH(V$1&amp;V454&amp;"x",WhatIf!$H:$H,0))),1,"")</f>
        <v/>
      </c>
      <c r="AQ454" s="3" t="str">
        <f ca="1">IF(AND($D454=1,ISNUMBER(MATCH(W$1&amp;W454&amp;"x",WhatIf!$H:$H,0))),1,"")</f>
        <v/>
      </c>
      <c r="AR454" s="3" t="str">
        <f ca="1">IF(AND($D454=1,ISNUMBER(MATCH(X$1&amp;X454&amp;"x",WhatIf!$H:$H,0))),1,"")</f>
        <v/>
      </c>
      <c r="AS454" s="3" t="str">
        <f t="shared" ca="1" si="32"/>
        <v/>
      </c>
      <c r="AT454" s="67" t="str">
        <f>IF(OR(E454="",VLOOKUP(E$1,Services!$A$1:$B$22,2,0)="Exclude"),"",IF($D454=1,IF(OR(price_limit="",price_limit="No Limit"),IF(E454="Yes",1,2),IF(SUMIFS(WhatIf!$G:$G,WhatIf!$A:$A,E$1,WhatIf!$B:$B,E454)&lt;=price_limit,IF(E454="Yes",1,2),"")),""))</f>
        <v/>
      </c>
      <c r="AU454" s="67" t="str">
        <f>IF(OR(F454="",VLOOKUP(F$1,Services!$A$1:$B$22,2,0)="Exclude"),"",IF($D454=1,IF(OR(price_limit="",price_limit="No Limit"),IF(F454="Yes",1,2),IF(SUMIFS(WhatIf!$G:$G,WhatIf!$A:$A,F$1,WhatIf!$B:$B,F454)&lt;=price_limit,IF(F454="Yes",1,2),"")),""))</f>
        <v/>
      </c>
      <c r="AV454" s="67" t="str">
        <f>IF(OR(G454="",VLOOKUP(G$1,Services!$A$1:$B$22,2,0)="Exclude"),"",IF($D454=1,IF(OR(price_limit="",price_limit="No Limit"),IF(G454="Yes",1,2),IF(SUMIFS(WhatIf!$G:$G,WhatIf!$A:$A,G$1,WhatIf!$B:$B,G454)&lt;=price_limit,IF(G454="Yes",1,2),"")),""))</f>
        <v/>
      </c>
      <c r="AW454" s="67" t="str">
        <f>IF(OR(H454="",VLOOKUP(H$1,Services!$A$1:$B$22,2,0)="Exclude"),"",IF($D454=1,IF(OR(price_limit="",price_limit="No Limit"),IF(H454="Yes",1,2),IF(SUMIFS(WhatIf!$G:$G,WhatIf!$A:$A,H$1,WhatIf!$B:$B,H454)&lt;=price_limit,IF(H454="Yes",1,2),"")),""))</f>
        <v/>
      </c>
      <c r="AX454" s="67" t="str">
        <f>IF(OR(I454="",VLOOKUP(I$1,Services!$A$1:$B$22,2,0)="Exclude"),"",IF($D454=1,IF(OR(price_limit="",price_limit="No Limit"),IF(I454="Yes",1,2),IF(SUMIFS(WhatIf!$G:$G,WhatIf!$A:$A,I$1,WhatIf!$B:$B,I454)&lt;=price_limit,IF(I454="Yes",1,2),"")),""))</f>
        <v/>
      </c>
      <c r="AY454" s="67" t="str">
        <f>IF(OR(J454="",VLOOKUP(J$1,Services!$A$1:$B$22,2,0)="Exclude"),"",IF($D454=1,IF(OR(price_limit="",price_limit="No Limit"),IF(J454="Yes",1,2),IF(SUMIFS(WhatIf!$G:$G,WhatIf!$A:$A,J$1,WhatIf!$B:$B,J454)&lt;=price_limit,IF(J454="Yes",1,2),"")),""))</f>
        <v/>
      </c>
      <c r="AZ454" s="67" t="str">
        <f>IF(OR(K454="",VLOOKUP(K$1,Services!$A$1:$B$22,2,0)="Exclude"),"",IF($D454=1,IF(OR(price_limit="",price_limit="No Limit"),IF(K454="Yes",1,2),IF(SUMIFS(WhatIf!$G:$G,WhatIf!$A:$A,K$1,WhatIf!$B:$B,K454)&lt;=price_limit,IF(K454="Yes",1,2),"")),""))</f>
        <v/>
      </c>
      <c r="BA454" s="67" t="str">
        <f>IF(OR(L454="",VLOOKUP(L$1,Services!$A$1:$B$22,2,0)="Exclude"),"",IF($D454=1,IF(OR(price_limit="",price_limit="No Limit"),IF(L454="Yes",1,2),IF(SUMIFS(WhatIf!$G:$G,WhatIf!$A:$A,L$1,WhatIf!$B:$B,L454)&lt;=price_limit,IF(L454="Yes",1,2),"")),""))</f>
        <v/>
      </c>
      <c r="BB454" s="67" t="str">
        <f>IF(OR(M454="",VLOOKUP(M$1,Services!$A$1:$B$22,2,0)="Exclude"),"",IF($D454=1,IF(OR(price_limit="",price_limit="No Limit"),IF(M454="Yes",1,2),IF(SUMIFS(WhatIf!$G:$G,WhatIf!$A:$A,M$1,WhatIf!$B:$B,M454)&lt;=price_limit,IF(M454="Yes",1,2),"")),""))</f>
        <v/>
      </c>
      <c r="BC454" s="67" t="str">
        <f>IF(OR(N454="",VLOOKUP(N$1,Services!$A$1:$B$22,2,0)="Exclude"),"",IF($D454=1,IF(OR(price_limit="",price_limit="No Limit"),IF(N454="Yes",1,2),IF(SUMIFS(WhatIf!$G:$G,WhatIf!$A:$A,N$1,WhatIf!$B:$B,N454)&lt;=price_limit,IF(N454="Yes",1,2),"")),""))</f>
        <v/>
      </c>
      <c r="BD454" s="67" t="str">
        <f ca="1">IF(OR(O454="",VLOOKUP(O$1,Services!$A$1:$B$22,2,0)="Exclude"),"",IF($D454=1,IF(OR(price_limit="",price_limit="No Limit"),IF(O454="Yes",1,2),IF(SUMIFS(WhatIf!$G:$G,WhatIf!$A:$A,O$1,WhatIf!$B:$B,O454)&lt;=price_limit,IF(O454="Yes",1,2),"")),""))</f>
        <v/>
      </c>
      <c r="BE454" s="67" t="str">
        <f>IF(OR(P454="",VLOOKUP(P$1,Services!$A$1:$B$22,2,0)="Exclude"),"",IF($D454=1,IF(OR(price_limit="",price_limit="No Limit"),IF(P454="Yes",1,2),IF(SUMIFS(WhatIf!$G:$G,WhatIf!$A:$A,P$1,WhatIf!$B:$B,P454)&lt;=price_limit,IF(P454="Yes",1,2),"")),""))</f>
        <v/>
      </c>
      <c r="BF454" s="67" t="str">
        <f>IF(OR(Q454="",VLOOKUP(Q$1,Services!$A$1:$B$22,2,0)="Exclude"),"",IF($D454=1,IF(OR(price_limit="",price_limit="No Limit"),IF(Q454="Yes",1,2),IF(SUMIFS(WhatIf!$G:$G,WhatIf!$A:$A,Q$1,WhatIf!$B:$B,Q454)&lt;=price_limit,IF(Q454="Yes",1,2),"")),""))</f>
        <v/>
      </c>
      <c r="BG454" s="67" t="str">
        <f>IF(OR(R454="",VLOOKUP(R$1,Services!$A$1:$B$22,2,0)="Exclude"),"",IF($D454=1,IF(OR(price_limit="",price_limit="No Limit"),IF(R454="Yes",1,2),IF(SUMIFS(WhatIf!$G:$G,WhatIf!$A:$A,R$1,WhatIf!$B:$B,R454)&lt;=price_limit,IF(R454="Yes",1,2),"")),""))</f>
        <v/>
      </c>
      <c r="BH454" s="67" t="str">
        <f>IF(OR(S454="",VLOOKUP(S$1,Services!$A$1:$B$22,2,0)="Exclude"),"",IF($D454=1,IF(OR(price_limit="",price_limit="No Limit"),IF(S454="Yes",1,2),IF(SUMIFS(WhatIf!$G:$G,WhatIf!$A:$A,S$1,WhatIf!$B:$B,S454)&lt;=price_limit,IF(S454="Yes",1,2),"")),""))</f>
        <v/>
      </c>
      <c r="BI454" s="67" t="str">
        <f>IF(OR(T454="",VLOOKUP(T$1,Services!$A$1:$B$22,2,0)="Exclude"),"",IF($D454=1,IF(OR(price_limit="",price_limit="No Limit"),IF(T454="Yes",1,2),IF(SUMIFS(WhatIf!$G:$G,WhatIf!$A:$A,T$1,WhatIf!$B:$B,T454)&lt;=price_limit,IF(T454="Yes",1,2),"")),""))</f>
        <v/>
      </c>
      <c r="BJ454" s="67" t="str">
        <f>IF(OR(U454="",VLOOKUP(U$1,Services!$A$1:$B$22,2,0)="Exclude"),"",IF($D454=1,IF(OR(price_limit="",price_limit="No Limit"),IF(U454="Yes",1,2),IF(SUMIFS(WhatIf!$G:$G,WhatIf!$A:$A,U$1,WhatIf!$B:$B,U454)&lt;=price_limit,IF(U454="Yes",1,2),"")),""))</f>
        <v/>
      </c>
      <c r="BK454" s="67" t="str">
        <f>IF(OR(V454="",VLOOKUP(V$1,Services!$A$1:$B$22,2,0)="Exclude"),"",IF($D454=1,IF(OR(price_limit="",price_limit="No Limit"),IF(V454="Yes",1,2),IF(SUMIFS(WhatIf!$G:$G,WhatIf!$A:$A,V$1,WhatIf!$B:$B,V454)&lt;=price_limit,IF(V454="Yes",1,2),"")),""))</f>
        <v/>
      </c>
      <c r="BL454" s="67" t="str">
        <f>IF(OR(W454="",VLOOKUP(W$1,Services!$A$1:$B$22,2,0)="Exclude"),"",IF($D454=1,IF(OR(price_limit="",price_limit="No Limit"),IF(W454="Yes",1,2),IF(SUMIFS(WhatIf!$G:$G,WhatIf!$A:$A,W$1,WhatIf!$B:$B,W454)&lt;=price_limit,IF(W454="Yes",1,2),"")),""))</f>
        <v/>
      </c>
      <c r="BM454" s="67" t="str">
        <f>IF(OR(X454="",VLOOKUP(X$1,Services!$A$1:$B$22,2,0)="Exclude"),"",IF($D454=1,IF(OR(price_limit="",price_limit="No Limit"),IF(X454="Yes",1,2),IF(SUMIFS(WhatIf!$G:$G,WhatIf!$A:$A,X$1,WhatIf!$B:$B,X454)&lt;=price_limit,IF(X454="Yes",1,2),"")),""))</f>
        <v/>
      </c>
      <c r="BN454" s="3">
        <f t="shared" si="33"/>
        <v>0</v>
      </c>
      <c r="BO454" s="3">
        <f>IF(highlight_pick="Select",0,IF(MID(highlight_pick,1,1)="#",0,IF(INDEX($A454:$BR454,1,MATCH(highlight_pick,$1:$1,0))="",0,IF(INDEX($A454:$BR454,1,MATCH(highlight_pick,$1:$1,0))="Yes",1,2))))</f>
        <v>0</v>
      </c>
      <c r="BP454" s="3">
        <f>IF(MID(highlight_pick,1,1)="#",IF(INDEX(Analysis!$C$7:$E$7,1,VALUE(MID(highlight_pick,2,1)))&lt;&gt;"",IF(INDEX($A454:$BR454,1,MATCH(INDEX(Analysis!$C$7:$E$7,1,VALUE(MID(highlight_pick,2,1))),$1:$1,0))="",0,IF(INDEX($A454:$BR454,1,MATCH(INDEX(Analysis!$C$7:$E$7,1,VALUE(MID(highlight_pick,2,1))),$1:$1,0))="Yes",1,IF(ISNUMBER(SEARCH(INDEX($A454:$BR454,1,MATCH(INDEX(Analysis!$C$7:$E$7,1,VALUE(MID(highlight_pick,2,1))),$1:$1,0)),INDEX(Analysis!$C$9:$E$9,1,VALUE(MID(highlight_pick,2,1))))),2,0))),0),0)</f>
        <v>0</v>
      </c>
      <c r="BQ454" s="3">
        <f>IF(MID(highlight_pick,1,1)="#",IF(INDEX(Analysis!$C$10:$E$10,1,VALUE(MID(highlight_pick,2,1)))&lt;&gt;"",IF(INDEX($A454:$BR454,1,MATCH(INDEX(Analysis!$C$10:$E$10,1,VALUE(MID(highlight_pick,2,1))),$1:$1,0))="",0,IF(INDEX($A454:$BR454,1,MATCH(INDEX(Analysis!$C$10:$E$10,1,VALUE(MID(highlight_pick,2,1))),$1:$1,0))="Yes",1,IF(ISNUMBER(SEARCH(INDEX($A454:$BR454,1,MATCH(INDEX(Analysis!$C$10:$E$10,1,VALUE(MID(highlight_pick,2,1))),$1:$1,0)),INDEX(Analysis!$C$12:$E$12,1,VALUE(MID(highlight_pick,2,1))))),2,0))),0),0)</f>
        <v>0</v>
      </c>
      <c r="BR454" s="3">
        <f ca="1">IF(profile="",INDEX(MyNetworks!$A$7:$Z$200,MATCH(A454,OFFSET(MyNetworks!$A$7,0,MATCH(C454,MyNetworks!$6:$6,0)-1,200,1),0),MATCH(C454,MyNetworks!$6:$6,0)-1),IFERROR(INDEX(Profiles!$A$7:$U$200,MATCH(A454,OFFSET(Profiles!$A$7,0,MATCH(profile,Profiles!$6:$6,0)-1,200,1),0),MATCH(profile,Profiles!$6:$6,0)-1),0))</f>
        <v>0</v>
      </c>
    </row>
    <row r="455" spans="1:70" x14ac:dyDescent="0.3">
      <c r="A455" s="19" t="s">
        <v>501</v>
      </c>
      <c r="C455" s="4" t="s">
        <v>198</v>
      </c>
      <c r="D455" s="3" t="str">
        <f t="shared" ca="1" si="31"/>
        <v/>
      </c>
      <c r="Y455" s="3" t="str">
        <f ca="1">IF(AND($D455=1,ISNUMBER(MATCH(E$1&amp;E455&amp;"x",WhatIf!$H:$H,0))),1,"")</f>
        <v/>
      </c>
      <c r="Z455" s="3" t="str">
        <f ca="1">IF(AND($D455=1,ISNUMBER(MATCH(F$1&amp;F455&amp;"x",WhatIf!$H:$H,0))),1,"")</f>
        <v/>
      </c>
      <c r="AA455" s="3" t="str">
        <f ca="1">IF(AND($D455=1,ISNUMBER(MATCH(G$1&amp;G455&amp;"x",WhatIf!$H:$H,0))),1,"")</f>
        <v/>
      </c>
      <c r="AB455" s="3" t="str">
        <f ca="1">IF(AND($D455=1,ISNUMBER(MATCH(H$1&amp;H455&amp;"x",WhatIf!$H:$H,0))),1,"")</f>
        <v/>
      </c>
      <c r="AC455" s="3" t="str">
        <f ca="1">IF(AND($D455=1,ISNUMBER(MATCH(I$1&amp;I455&amp;"x",WhatIf!$H:$H,0))),1,"")</f>
        <v/>
      </c>
      <c r="AD455" s="3" t="str">
        <f ca="1">IF(AND($D455=1,ISNUMBER(MATCH(J$1&amp;J455&amp;"x",WhatIf!$H:$H,0))),1,"")</f>
        <v/>
      </c>
      <c r="AE455" s="3" t="str">
        <f ca="1">IF(AND($D455=1,ISNUMBER(MATCH(K$1&amp;K455&amp;"x",WhatIf!$H:$H,0))),1,"")</f>
        <v/>
      </c>
      <c r="AF455" s="3" t="str">
        <f ca="1">IF(AND($D455=1,ISNUMBER(MATCH(L$1&amp;L455&amp;"x",WhatIf!$H:$H,0))),1,"")</f>
        <v/>
      </c>
      <c r="AG455" s="3" t="str">
        <f ca="1">IF(AND($D455=1,ISNUMBER(MATCH(M$1&amp;M455&amp;"x",WhatIf!$H:$H,0))),1,"")</f>
        <v/>
      </c>
      <c r="AH455" s="3" t="str">
        <f ca="1">IF(AND($D455=1,ISNUMBER(MATCH(N$1&amp;N455&amp;"x",WhatIf!$H:$H,0))),1,"")</f>
        <v/>
      </c>
      <c r="AI455" s="3" t="str">
        <f ca="1">IF(AND($D455=1,ISNUMBER(MATCH(O$1&amp;O455&amp;"x",WhatIf!$H:$H,0))),1,"")</f>
        <v/>
      </c>
      <c r="AJ455" s="3" t="str">
        <f ca="1">IF(AND($D455=1,ISNUMBER(MATCH(P$1&amp;P455&amp;"x",WhatIf!$H:$H,0))),1,"")</f>
        <v/>
      </c>
      <c r="AK455" s="3" t="str">
        <f ca="1">IF(AND($D455=1,ISNUMBER(MATCH(Q$1&amp;Q455&amp;"x",WhatIf!$H:$H,0))),1,"")</f>
        <v/>
      </c>
      <c r="AL455" s="3" t="str">
        <f ca="1">IF(AND($D455=1,ISNUMBER(MATCH(R$1&amp;R455&amp;"x",WhatIf!$H:$H,0))),1,"")</f>
        <v/>
      </c>
      <c r="AM455" s="3" t="str">
        <f ca="1">IF(AND($D455=1,ISNUMBER(MATCH(S$1&amp;S455&amp;"x",WhatIf!$H:$H,0))),1,"")</f>
        <v/>
      </c>
      <c r="AN455" s="3" t="str">
        <f ca="1">IF(AND($D455=1,ISNUMBER(MATCH(T$1&amp;T455&amp;"x",WhatIf!$H:$H,0))),1,"")</f>
        <v/>
      </c>
      <c r="AO455" s="3" t="str">
        <f ca="1">IF(AND($D455=1,ISNUMBER(MATCH(U$1&amp;U455&amp;"x",WhatIf!$H:$H,0))),1,"")</f>
        <v/>
      </c>
      <c r="AP455" s="3" t="str">
        <f ca="1">IF(AND($D455=1,ISNUMBER(MATCH(V$1&amp;V455&amp;"x",WhatIf!$H:$H,0))),1,"")</f>
        <v/>
      </c>
      <c r="AQ455" s="3" t="str">
        <f ca="1">IF(AND($D455=1,ISNUMBER(MATCH(W$1&amp;W455&amp;"x",WhatIf!$H:$H,0))),1,"")</f>
        <v/>
      </c>
      <c r="AR455" s="3" t="str">
        <f ca="1">IF(AND($D455=1,ISNUMBER(MATCH(X$1&amp;X455&amp;"x",WhatIf!$H:$H,0))),1,"")</f>
        <v/>
      </c>
      <c r="AS455" s="3" t="str">
        <f t="shared" ca="1" si="32"/>
        <v/>
      </c>
      <c r="AT455" s="67" t="str">
        <f>IF(OR(E455="",VLOOKUP(E$1,Services!$A$1:$B$22,2,0)="Exclude"),"",IF($D455=1,IF(OR(price_limit="",price_limit="No Limit"),IF(E455="Yes",1,2),IF(SUMIFS(WhatIf!$G:$G,WhatIf!$A:$A,E$1,WhatIf!$B:$B,E455)&lt;=price_limit,IF(E455="Yes",1,2),"")),""))</f>
        <v/>
      </c>
      <c r="AU455" s="67" t="str">
        <f>IF(OR(F455="",VLOOKUP(F$1,Services!$A$1:$B$22,2,0)="Exclude"),"",IF($D455=1,IF(OR(price_limit="",price_limit="No Limit"),IF(F455="Yes",1,2),IF(SUMIFS(WhatIf!$G:$G,WhatIf!$A:$A,F$1,WhatIf!$B:$B,F455)&lt;=price_limit,IF(F455="Yes",1,2),"")),""))</f>
        <v/>
      </c>
      <c r="AV455" s="67" t="str">
        <f>IF(OR(G455="",VLOOKUP(G$1,Services!$A$1:$B$22,2,0)="Exclude"),"",IF($D455=1,IF(OR(price_limit="",price_limit="No Limit"),IF(G455="Yes",1,2),IF(SUMIFS(WhatIf!$G:$G,WhatIf!$A:$A,G$1,WhatIf!$B:$B,G455)&lt;=price_limit,IF(G455="Yes",1,2),"")),""))</f>
        <v/>
      </c>
      <c r="AW455" s="67" t="str">
        <f>IF(OR(H455="",VLOOKUP(H$1,Services!$A$1:$B$22,2,0)="Exclude"),"",IF($D455=1,IF(OR(price_limit="",price_limit="No Limit"),IF(H455="Yes",1,2),IF(SUMIFS(WhatIf!$G:$G,WhatIf!$A:$A,H$1,WhatIf!$B:$B,H455)&lt;=price_limit,IF(H455="Yes",1,2),"")),""))</f>
        <v/>
      </c>
      <c r="AX455" s="67" t="str">
        <f>IF(OR(I455="",VLOOKUP(I$1,Services!$A$1:$B$22,2,0)="Exclude"),"",IF($D455=1,IF(OR(price_limit="",price_limit="No Limit"),IF(I455="Yes",1,2),IF(SUMIFS(WhatIf!$G:$G,WhatIf!$A:$A,I$1,WhatIf!$B:$B,I455)&lt;=price_limit,IF(I455="Yes",1,2),"")),""))</f>
        <v/>
      </c>
      <c r="AY455" s="67" t="str">
        <f>IF(OR(J455="",VLOOKUP(J$1,Services!$A$1:$B$22,2,0)="Exclude"),"",IF($D455=1,IF(OR(price_limit="",price_limit="No Limit"),IF(J455="Yes",1,2),IF(SUMIFS(WhatIf!$G:$G,WhatIf!$A:$A,J$1,WhatIf!$B:$B,J455)&lt;=price_limit,IF(J455="Yes",1,2),"")),""))</f>
        <v/>
      </c>
      <c r="AZ455" s="67" t="str">
        <f>IF(OR(K455="",VLOOKUP(K$1,Services!$A$1:$B$22,2,0)="Exclude"),"",IF($D455=1,IF(OR(price_limit="",price_limit="No Limit"),IF(K455="Yes",1,2),IF(SUMIFS(WhatIf!$G:$G,WhatIf!$A:$A,K$1,WhatIf!$B:$B,K455)&lt;=price_limit,IF(K455="Yes",1,2),"")),""))</f>
        <v/>
      </c>
      <c r="BA455" s="67" t="str">
        <f>IF(OR(L455="",VLOOKUP(L$1,Services!$A$1:$B$22,2,0)="Exclude"),"",IF($D455=1,IF(OR(price_limit="",price_limit="No Limit"),IF(L455="Yes",1,2),IF(SUMIFS(WhatIf!$G:$G,WhatIf!$A:$A,L$1,WhatIf!$B:$B,L455)&lt;=price_limit,IF(L455="Yes",1,2),"")),""))</f>
        <v/>
      </c>
      <c r="BB455" s="67" t="str">
        <f>IF(OR(M455="",VLOOKUP(M$1,Services!$A$1:$B$22,2,0)="Exclude"),"",IF($D455=1,IF(OR(price_limit="",price_limit="No Limit"),IF(M455="Yes",1,2),IF(SUMIFS(WhatIf!$G:$G,WhatIf!$A:$A,M$1,WhatIf!$B:$B,M455)&lt;=price_limit,IF(M455="Yes",1,2),"")),""))</f>
        <v/>
      </c>
      <c r="BC455" s="67" t="str">
        <f>IF(OR(N455="",VLOOKUP(N$1,Services!$A$1:$B$22,2,0)="Exclude"),"",IF($D455=1,IF(OR(price_limit="",price_limit="No Limit"),IF(N455="Yes",1,2),IF(SUMIFS(WhatIf!$G:$G,WhatIf!$A:$A,N$1,WhatIf!$B:$B,N455)&lt;=price_limit,IF(N455="Yes",1,2),"")),""))</f>
        <v/>
      </c>
      <c r="BD455" s="67" t="str">
        <f>IF(OR(O455="",VLOOKUP(O$1,Services!$A$1:$B$22,2,0)="Exclude"),"",IF($D455=1,IF(OR(price_limit="",price_limit="No Limit"),IF(O455="Yes",1,2),IF(SUMIFS(WhatIf!$G:$G,WhatIf!$A:$A,O$1,WhatIf!$B:$B,O455)&lt;=price_limit,IF(O455="Yes",1,2),"")),""))</f>
        <v/>
      </c>
      <c r="BE455" s="67" t="str">
        <f>IF(OR(P455="",VLOOKUP(P$1,Services!$A$1:$B$22,2,0)="Exclude"),"",IF($D455=1,IF(OR(price_limit="",price_limit="No Limit"),IF(P455="Yes",1,2),IF(SUMIFS(WhatIf!$G:$G,WhatIf!$A:$A,P$1,WhatIf!$B:$B,P455)&lt;=price_limit,IF(P455="Yes",1,2),"")),""))</f>
        <v/>
      </c>
      <c r="BF455" s="67" t="str">
        <f>IF(OR(Q455="",VLOOKUP(Q$1,Services!$A$1:$B$22,2,0)="Exclude"),"",IF($D455=1,IF(OR(price_limit="",price_limit="No Limit"),IF(Q455="Yes",1,2),IF(SUMIFS(WhatIf!$G:$G,WhatIf!$A:$A,Q$1,WhatIf!$B:$B,Q455)&lt;=price_limit,IF(Q455="Yes",1,2),"")),""))</f>
        <v/>
      </c>
      <c r="BG455" s="67" t="str">
        <f>IF(OR(R455="",VLOOKUP(R$1,Services!$A$1:$B$22,2,0)="Exclude"),"",IF($D455=1,IF(OR(price_limit="",price_limit="No Limit"),IF(R455="Yes",1,2),IF(SUMIFS(WhatIf!$G:$G,WhatIf!$A:$A,R$1,WhatIf!$B:$B,R455)&lt;=price_limit,IF(R455="Yes",1,2),"")),""))</f>
        <v/>
      </c>
      <c r="BH455" s="67" t="str">
        <f>IF(OR(S455="",VLOOKUP(S$1,Services!$A$1:$B$22,2,0)="Exclude"),"",IF($D455=1,IF(OR(price_limit="",price_limit="No Limit"),IF(S455="Yes",1,2),IF(SUMIFS(WhatIf!$G:$G,WhatIf!$A:$A,S$1,WhatIf!$B:$B,S455)&lt;=price_limit,IF(S455="Yes",1,2),"")),""))</f>
        <v/>
      </c>
      <c r="BI455" s="67" t="str">
        <f>IF(OR(T455="",VLOOKUP(T$1,Services!$A$1:$B$22,2,0)="Exclude"),"",IF($D455=1,IF(OR(price_limit="",price_limit="No Limit"),IF(T455="Yes",1,2),IF(SUMIFS(WhatIf!$G:$G,WhatIf!$A:$A,T$1,WhatIf!$B:$B,T455)&lt;=price_limit,IF(T455="Yes",1,2),"")),""))</f>
        <v/>
      </c>
      <c r="BJ455" s="67" t="str">
        <f>IF(OR(U455="",VLOOKUP(U$1,Services!$A$1:$B$22,2,0)="Exclude"),"",IF($D455=1,IF(OR(price_limit="",price_limit="No Limit"),IF(U455="Yes",1,2),IF(SUMIFS(WhatIf!$G:$G,WhatIf!$A:$A,U$1,WhatIf!$B:$B,U455)&lt;=price_limit,IF(U455="Yes",1,2),"")),""))</f>
        <v/>
      </c>
      <c r="BK455" s="67" t="str">
        <f>IF(OR(V455="",VLOOKUP(V$1,Services!$A$1:$B$22,2,0)="Exclude"),"",IF($D455=1,IF(OR(price_limit="",price_limit="No Limit"),IF(V455="Yes",1,2),IF(SUMIFS(WhatIf!$G:$G,WhatIf!$A:$A,V$1,WhatIf!$B:$B,V455)&lt;=price_limit,IF(V455="Yes",1,2),"")),""))</f>
        <v/>
      </c>
      <c r="BL455" s="67" t="str">
        <f>IF(OR(W455="",VLOOKUP(W$1,Services!$A$1:$B$22,2,0)="Exclude"),"",IF($D455=1,IF(OR(price_limit="",price_limit="No Limit"),IF(W455="Yes",1,2),IF(SUMIFS(WhatIf!$G:$G,WhatIf!$A:$A,W$1,WhatIf!$B:$B,W455)&lt;=price_limit,IF(W455="Yes",1,2),"")),""))</f>
        <v/>
      </c>
      <c r="BM455" s="67" t="str">
        <f>IF(OR(X455="",VLOOKUP(X$1,Services!$A$1:$B$22,2,0)="Exclude"),"",IF($D455=1,IF(OR(price_limit="",price_limit="No Limit"),IF(X455="Yes",1,2),IF(SUMIFS(WhatIf!$G:$G,WhatIf!$A:$A,X$1,WhatIf!$B:$B,X455)&lt;=price_limit,IF(X455="Yes",1,2),"")),""))</f>
        <v/>
      </c>
      <c r="BN455" s="3">
        <f t="shared" si="33"/>
        <v>0</v>
      </c>
      <c r="BO455" s="3">
        <f>IF(highlight_pick="Select",0,IF(MID(highlight_pick,1,1)="#",0,IF(INDEX($A455:$BR455,1,MATCH(highlight_pick,$1:$1,0))="",0,IF(INDEX($A455:$BR455,1,MATCH(highlight_pick,$1:$1,0))="Yes",1,2))))</f>
        <v>0</v>
      </c>
      <c r="BP455" s="3">
        <f>IF(MID(highlight_pick,1,1)="#",IF(INDEX(Analysis!$C$7:$E$7,1,VALUE(MID(highlight_pick,2,1)))&lt;&gt;"",IF(INDEX($A455:$BR455,1,MATCH(INDEX(Analysis!$C$7:$E$7,1,VALUE(MID(highlight_pick,2,1))),$1:$1,0))="",0,IF(INDEX($A455:$BR455,1,MATCH(INDEX(Analysis!$C$7:$E$7,1,VALUE(MID(highlight_pick,2,1))),$1:$1,0))="Yes",1,IF(ISNUMBER(SEARCH(INDEX($A455:$BR455,1,MATCH(INDEX(Analysis!$C$7:$E$7,1,VALUE(MID(highlight_pick,2,1))),$1:$1,0)),INDEX(Analysis!$C$9:$E$9,1,VALUE(MID(highlight_pick,2,1))))),2,0))),0),0)</f>
        <v>0</v>
      </c>
      <c r="BQ455" s="3">
        <f>IF(MID(highlight_pick,1,1)="#",IF(INDEX(Analysis!$C$10:$E$10,1,VALUE(MID(highlight_pick,2,1)))&lt;&gt;"",IF(INDEX($A455:$BR455,1,MATCH(INDEX(Analysis!$C$10:$E$10,1,VALUE(MID(highlight_pick,2,1))),$1:$1,0))="",0,IF(INDEX($A455:$BR455,1,MATCH(INDEX(Analysis!$C$10:$E$10,1,VALUE(MID(highlight_pick,2,1))),$1:$1,0))="Yes",1,IF(ISNUMBER(SEARCH(INDEX($A455:$BR455,1,MATCH(INDEX(Analysis!$C$10:$E$10,1,VALUE(MID(highlight_pick,2,1))),$1:$1,0)),INDEX(Analysis!$C$12:$E$12,1,VALUE(MID(highlight_pick,2,1))))),2,0))),0),0)</f>
        <v>0</v>
      </c>
      <c r="BR455" s="3">
        <f ca="1">IF(profile="",INDEX(MyNetworks!$A$7:$Z$200,MATCH(A455,OFFSET(MyNetworks!$A$7,0,MATCH(C455,MyNetworks!$6:$6,0)-1,200,1),0),MATCH(C455,MyNetworks!$6:$6,0)-1),IFERROR(INDEX(Profiles!$A$7:$U$200,MATCH(A455,OFFSET(Profiles!$A$7,0,MATCH(profile,Profiles!$6:$6,0)-1,200,1),0),MATCH(profile,Profiles!$6:$6,0)-1),0))</f>
        <v>0</v>
      </c>
    </row>
    <row r="456" spans="1:70" ht="24.9" x14ac:dyDescent="0.3">
      <c r="A456" s="19" t="s">
        <v>145</v>
      </c>
      <c r="B456" s="4" t="s">
        <v>298</v>
      </c>
      <c r="C456" s="4" t="s">
        <v>198</v>
      </c>
      <c r="D456" s="3" t="str">
        <f t="shared" ca="1" si="31"/>
        <v/>
      </c>
      <c r="F456" s="5" t="s">
        <v>481</v>
      </c>
      <c r="G456" s="5" t="s">
        <v>481</v>
      </c>
      <c r="H456" s="5" t="s">
        <v>919</v>
      </c>
      <c r="S456" s="5" t="s">
        <v>883</v>
      </c>
      <c r="U456" s="5" t="s">
        <v>1</v>
      </c>
      <c r="Y456" s="3" t="str">
        <f ca="1">IF(AND($D456=1,ISNUMBER(MATCH(E$1&amp;E456&amp;"x",WhatIf!$H:$H,0))),1,"")</f>
        <v/>
      </c>
      <c r="Z456" s="3" t="str">
        <f ca="1">IF(AND($D456=1,ISNUMBER(MATCH(F$1&amp;F456&amp;"x",WhatIf!$H:$H,0))),1,"")</f>
        <v/>
      </c>
      <c r="AA456" s="3" t="str">
        <f ca="1">IF(AND($D456=1,ISNUMBER(MATCH(G$1&amp;G456&amp;"x",WhatIf!$H:$H,0))),1,"")</f>
        <v/>
      </c>
      <c r="AB456" s="3" t="str">
        <f ca="1">IF(AND($D456=1,ISNUMBER(MATCH(H$1&amp;H456&amp;"x",WhatIf!$H:$H,0))),1,"")</f>
        <v/>
      </c>
      <c r="AC456" s="3" t="str">
        <f ca="1">IF(AND($D456=1,ISNUMBER(MATCH(I$1&amp;I456&amp;"x",WhatIf!$H:$H,0))),1,"")</f>
        <v/>
      </c>
      <c r="AD456" s="3" t="str">
        <f ca="1">IF(AND($D456=1,ISNUMBER(MATCH(J$1&amp;J456&amp;"x",WhatIf!$H:$H,0))),1,"")</f>
        <v/>
      </c>
      <c r="AE456" s="3" t="str">
        <f ca="1">IF(AND($D456=1,ISNUMBER(MATCH(K$1&amp;K456&amp;"x",WhatIf!$H:$H,0))),1,"")</f>
        <v/>
      </c>
      <c r="AF456" s="3" t="str">
        <f ca="1">IF(AND($D456=1,ISNUMBER(MATCH(L$1&amp;L456&amp;"x",WhatIf!$H:$H,0))),1,"")</f>
        <v/>
      </c>
      <c r="AG456" s="3" t="str">
        <f ca="1">IF(AND($D456=1,ISNUMBER(MATCH(M$1&amp;M456&amp;"x",WhatIf!$H:$H,0))),1,"")</f>
        <v/>
      </c>
      <c r="AH456" s="3" t="str">
        <f ca="1">IF(AND($D456=1,ISNUMBER(MATCH(N$1&amp;N456&amp;"x",WhatIf!$H:$H,0))),1,"")</f>
        <v/>
      </c>
      <c r="AI456" s="3" t="str">
        <f ca="1">IF(AND($D456=1,ISNUMBER(MATCH(O$1&amp;O456&amp;"x",WhatIf!$H:$H,0))),1,"")</f>
        <v/>
      </c>
      <c r="AJ456" s="3" t="str">
        <f ca="1">IF(AND($D456=1,ISNUMBER(MATCH(P$1&amp;P456&amp;"x",WhatIf!$H:$H,0))),1,"")</f>
        <v/>
      </c>
      <c r="AK456" s="3" t="str">
        <f ca="1">IF(AND($D456=1,ISNUMBER(MATCH(Q$1&amp;Q456&amp;"x",WhatIf!$H:$H,0))),1,"")</f>
        <v/>
      </c>
      <c r="AL456" s="3" t="str">
        <f ca="1">IF(AND($D456=1,ISNUMBER(MATCH(R$1&amp;R456&amp;"x",WhatIf!$H:$H,0))),1,"")</f>
        <v/>
      </c>
      <c r="AM456" s="3" t="str">
        <f ca="1">IF(AND($D456=1,ISNUMBER(MATCH(S$1&amp;S456&amp;"x",WhatIf!$H:$H,0))),1,"")</f>
        <v/>
      </c>
      <c r="AN456" s="3" t="str">
        <f ca="1">IF(AND($D456=1,ISNUMBER(MATCH(T$1&amp;T456&amp;"x",WhatIf!$H:$H,0))),1,"")</f>
        <v/>
      </c>
      <c r="AO456" s="3" t="str">
        <f ca="1">IF(AND($D456=1,ISNUMBER(MATCH(U$1&amp;U456&amp;"x",WhatIf!$H:$H,0))),1,"")</f>
        <v/>
      </c>
      <c r="AP456" s="3" t="str">
        <f ca="1">IF(AND($D456=1,ISNUMBER(MATCH(V$1&amp;V456&amp;"x",WhatIf!$H:$H,0))),1,"")</f>
        <v/>
      </c>
      <c r="AQ456" s="3" t="str">
        <f ca="1">IF(AND($D456=1,ISNUMBER(MATCH(W$1&amp;W456&amp;"x",WhatIf!$H:$H,0))),1,"")</f>
        <v/>
      </c>
      <c r="AR456" s="3" t="str">
        <f ca="1">IF(AND($D456=1,ISNUMBER(MATCH(X$1&amp;X456&amp;"x",WhatIf!$H:$H,0))),1,"")</f>
        <v/>
      </c>
      <c r="AS456" s="3" t="str">
        <f t="shared" ca="1" si="32"/>
        <v/>
      </c>
      <c r="AT456" s="67" t="str">
        <f>IF(OR(E456="",VLOOKUP(E$1,Services!$A$1:$B$22,2,0)="Exclude"),"",IF($D456=1,IF(OR(price_limit="",price_limit="No Limit"),IF(E456="Yes",1,2),IF(SUMIFS(WhatIf!$G:$G,WhatIf!$A:$A,E$1,WhatIf!$B:$B,E456)&lt;=price_limit,IF(E456="Yes",1,2),"")),""))</f>
        <v/>
      </c>
      <c r="AU456" s="67" t="str">
        <f ca="1">IF(OR(F456="",VLOOKUP(F$1,Services!$A$1:$B$22,2,0)="Exclude"),"",IF($D456=1,IF(OR(price_limit="",price_limit="No Limit"),IF(F456="Yes",1,2),IF(SUMIFS(WhatIf!$G:$G,WhatIf!$A:$A,F$1,WhatIf!$B:$B,F456)&lt;=price_limit,IF(F456="Yes",1,2),"")),""))</f>
        <v/>
      </c>
      <c r="AV456" s="67" t="str">
        <f ca="1">IF(OR(G456="",VLOOKUP(G$1,Services!$A$1:$B$22,2,0)="Exclude"),"",IF($D456=1,IF(OR(price_limit="",price_limit="No Limit"),IF(G456="Yes",1,2),IF(SUMIFS(WhatIf!$G:$G,WhatIf!$A:$A,G$1,WhatIf!$B:$B,G456)&lt;=price_limit,IF(G456="Yes",1,2),"")),""))</f>
        <v/>
      </c>
      <c r="AW456" s="67" t="str">
        <f ca="1">IF(OR(H456="",VLOOKUP(H$1,Services!$A$1:$B$22,2,0)="Exclude"),"",IF($D456=1,IF(OR(price_limit="",price_limit="No Limit"),IF(H456="Yes",1,2),IF(SUMIFS(WhatIf!$G:$G,WhatIf!$A:$A,H$1,WhatIf!$B:$B,H456)&lt;=price_limit,IF(H456="Yes",1,2),"")),""))</f>
        <v/>
      </c>
      <c r="AX456" s="67" t="str">
        <f>IF(OR(I456="",VLOOKUP(I$1,Services!$A$1:$B$22,2,0)="Exclude"),"",IF($D456=1,IF(OR(price_limit="",price_limit="No Limit"),IF(I456="Yes",1,2),IF(SUMIFS(WhatIf!$G:$G,WhatIf!$A:$A,I$1,WhatIf!$B:$B,I456)&lt;=price_limit,IF(I456="Yes",1,2),"")),""))</f>
        <v/>
      </c>
      <c r="AY456" s="67" t="str">
        <f>IF(OR(J456="",VLOOKUP(J$1,Services!$A$1:$B$22,2,0)="Exclude"),"",IF($D456=1,IF(OR(price_limit="",price_limit="No Limit"),IF(J456="Yes",1,2),IF(SUMIFS(WhatIf!$G:$G,WhatIf!$A:$A,J$1,WhatIf!$B:$B,J456)&lt;=price_limit,IF(J456="Yes",1,2),"")),""))</f>
        <v/>
      </c>
      <c r="AZ456" s="67" t="str">
        <f>IF(OR(K456="",VLOOKUP(K$1,Services!$A$1:$B$22,2,0)="Exclude"),"",IF($D456=1,IF(OR(price_limit="",price_limit="No Limit"),IF(K456="Yes",1,2),IF(SUMIFS(WhatIf!$G:$G,WhatIf!$A:$A,K$1,WhatIf!$B:$B,K456)&lt;=price_limit,IF(K456="Yes",1,2),"")),""))</f>
        <v/>
      </c>
      <c r="BA456" s="67" t="str">
        <f>IF(OR(L456="",VLOOKUP(L$1,Services!$A$1:$B$22,2,0)="Exclude"),"",IF($D456=1,IF(OR(price_limit="",price_limit="No Limit"),IF(L456="Yes",1,2),IF(SUMIFS(WhatIf!$G:$G,WhatIf!$A:$A,L$1,WhatIf!$B:$B,L456)&lt;=price_limit,IF(L456="Yes",1,2),"")),""))</f>
        <v/>
      </c>
      <c r="BB456" s="67" t="str">
        <f>IF(OR(M456="",VLOOKUP(M$1,Services!$A$1:$B$22,2,0)="Exclude"),"",IF($D456=1,IF(OR(price_limit="",price_limit="No Limit"),IF(M456="Yes",1,2),IF(SUMIFS(WhatIf!$G:$G,WhatIf!$A:$A,M$1,WhatIf!$B:$B,M456)&lt;=price_limit,IF(M456="Yes",1,2),"")),""))</f>
        <v/>
      </c>
      <c r="BC456" s="67" t="str">
        <f>IF(OR(N456="",VLOOKUP(N$1,Services!$A$1:$B$22,2,0)="Exclude"),"",IF($D456=1,IF(OR(price_limit="",price_limit="No Limit"),IF(N456="Yes",1,2),IF(SUMIFS(WhatIf!$G:$G,WhatIf!$A:$A,N$1,WhatIf!$B:$B,N456)&lt;=price_limit,IF(N456="Yes",1,2),"")),""))</f>
        <v/>
      </c>
      <c r="BD456" s="67" t="str">
        <f>IF(OR(O456="",VLOOKUP(O$1,Services!$A$1:$B$22,2,0)="Exclude"),"",IF($D456=1,IF(OR(price_limit="",price_limit="No Limit"),IF(O456="Yes",1,2),IF(SUMIFS(WhatIf!$G:$G,WhatIf!$A:$A,O$1,WhatIf!$B:$B,O456)&lt;=price_limit,IF(O456="Yes",1,2),"")),""))</f>
        <v/>
      </c>
      <c r="BE456" s="67" t="str">
        <f>IF(OR(P456="",VLOOKUP(P$1,Services!$A$1:$B$22,2,0)="Exclude"),"",IF($D456=1,IF(OR(price_limit="",price_limit="No Limit"),IF(P456="Yes",1,2),IF(SUMIFS(WhatIf!$G:$G,WhatIf!$A:$A,P$1,WhatIf!$B:$B,P456)&lt;=price_limit,IF(P456="Yes",1,2),"")),""))</f>
        <v/>
      </c>
      <c r="BF456" s="67" t="str">
        <f>IF(OR(Q456="",VLOOKUP(Q$1,Services!$A$1:$B$22,2,0)="Exclude"),"",IF($D456=1,IF(OR(price_limit="",price_limit="No Limit"),IF(Q456="Yes",1,2),IF(SUMIFS(WhatIf!$G:$G,WhatIf!$A:$A,Q$1,WhatIf!$B:$B,Q456)&lt;=price_limit,IF(Q456="Yes",1,2),"")),""))</f>
        <v/>
      </c>
      <c r="BG456" s="67" t="str">
        <f>IF(OR(R456="",VLOOKUP(R$1,Services!$A$1:$B$22,2,0)="Exclude"),"",IF($D456=1,IF(OR(price_limit="",price_limit="No Limit"),IF(R456="Yes",1,2),IF(SUMIFS(WhatIf!$G:$G,WhatIf!$A:$A,R$1,WhatIf!$B:$B,R456)&lt;=price_limit,IF(R456="Yes",1,2),"")),""))</f>
        <v/>
      </c>
      <c r="BH456" s="67" t="str">
        <f ca="1">IF(OR(S456="",VLOOKUP(S$1,Services!$A$1:$B$22,2,0)="Exclude"),"",IF($D456=1,IF(OR(price_limit="",price_limit="No Limit"),IF(S456="Yes",1,2),IF(SUMIFS(WhatIf!$G:$G,WhatIf!$A:$A,S$1,WhatIf!$B:$B,S456)&lt;=price_limit,IF(S456="Yes",1,2),"")),""))</f>
        <v/>
      </c>
      <c r="BI456" s="67" t="str">
        <f>IF(OR(T456="",VLOOKUP(T$1,Services!$A$1:$B$22,2,0)="Exclude"),"",IF($D456=1,IF(OR(price_limit="",price_limit="No Limit"),IF(T456="Yes",1,2),IF(SUMIFS(WhatIf!$G:$G,WhatIf!$A:$A,T$1,WhatIf!$B:$B,T456)&lt;=price_limit,IF(T456="Yes",1,2),"")),""))</f>
        <v/>
      </c>
      <c r="BJ456" s="67" t="str">
        <f ca="1">IF(OR(U456="",VLOOKUP(U$1,Services!$A$1:$B$22,2,0)="Exclude"),"",IF($D456=1,IF(OR(price_limit="",price_limit="No Limit"),IF(U456="Yes",1,2),IF(SUMIFS(WhatIf!$G:$G,WhatIf!$A:$A,U$1,WhatIf!$B:$B,U456)&lt;=price_limit,IF(U456="Yes",1,2),"")),""))</f>
        <v/>
      </c>
      <c r="BK456" s="67" t="str">
        <f>IF(OR(V456="",VLOOKUP(V$1,Services!$A$1:$B$22,2,0)="Exclude"),"",IF($D456=1,IF(OR(price_limit="",price_limit="No Limit"),IF(V456="Yes",1,2),IF(SUMIFS(WhatIf!$G:$G,WhatIf!$A:$A,V$1,WhatIf!$B:$B,V456)&lt;=price_limit,IF(V456="Yes",1,2),"")),""))</f>
        <v/>
      </c>
      <c r="BL456" s="67" t="str">
        <f>IF(OR(W456="",VLOOKUP(W$1,Services!$A$1:$B$22,2,0)="Exclude"),"",IF($D456=1,IF(OR(price_limit="",price_limit="No Limit"),IF(W456="Yes",1,2),IF(SUMIFS(WhatIf!$G:$G,WhatIf!$A:$A,W$1,WhatIf!$B:$B,W456)&lt;=price_limit,IF(W456="Yes",1,2),"")),""))</f>
        <v/>
      </c>
      <c r="BM456" s="67" t="str">
        <f>IF(OR(X456="",VLOOKUP(X$1,Services!$A$1:$B$22,2,0)="Exclude"),"",IF($D456=1,IF(OR(price_limit="",price_limit="No Limit"),IF(X456="Yes",1,2),IF(SUMIFS(WhatIf!$G:$G,WhatIf!$A:$A,X$1,WhatIf!$B:$B,X456)&lt;=price_limit,IF(X456="Yes",1,2),"")),""))</f>
        <v/>
      </c>
      <c r="BN456" s="3">
        <f t="shared" si="33"/>
        <v>0</v>
      </c>
      <c r="BO456" s="3">
        <f>IF(highlight_pick="Select",0,IF(MID(highlight_pick,1,1)="#",0,IF(INDEX($A456:$BR456,1,MATCH(highlight_pick,$1:$1,0))="",0,IF(INDEX($A456:$BR456,1,MATCH(highlight_pick,$1:$1,0))="Yes",1,2))))</f>
        <v>0</v>
      </c>
      <c r="BP456" s="3">
        <f>IF(MID(highlight_pick,1,1)="#",IF(INDEX(Analysis!$C$7:$E$7,1,VALUE(MID(highlight_pick,2,1)))&lt;&gt;"",IF(INDEX($A456:$BR456,1,MATCH(INDEX(Analysis!$C$7:$E$7,1,VALUE(MID(highlight_pick,2,1))),$1:$1,0))="",0,IF(INDEX($A456:$BR456,1,MATCH(INDEX(Analysis!$C$7:$E$7,1,VALUE(MID(highlight_pick,2,1))),$1:$1,0))="Yes",1,IF(ISNUMBER(SEARCH(INDEX($A456:$BR456,1,MATCH(INDEX(Analysis!$C$7:$E$7,1,VALUE(MID(highlight_pick,2,1))),$1:$1,0)),INDEX(Analysis!$C$9:$E$9,1,VALUE(MID(highlight_pick,2,1))))),2,0))),0),0)</f>
        <v>0</v>
      </c>
      <c r="BQ456" s="3">
        <f>IF(MID(highlight_pick,1,1)="#",IF(INDEX(Analysis!$C$10:$E$10,1,VALUE(MID(highlight_pick,2,1)))&lt;&gt;"",IF(INDEX($A456:$BR456,1,MATCH(INDEX(Analysis!$C$10:$E$10,1,VALUE(MID(highlight_pick,2,1))),$1:$1,0))="",0,IF(INDEX($A456:$BR456,1,MATCH(INDEX(Analysis!$C$10:$E$10,1,VALUE(MID(highlight_pick,2,1))),$1:$1,0))="Yes",1,IF(ISNUMBER(SEARCH(INDEX($A456:$BR456,1,MATCH(INDEX(Analysis!$C$10:$E$10,1,VALUE(MID(highlight_pick,2,1))),$1:$1,0)),INDEX(Analysis!$C$12:$E$12,1,VALUE(MID(highlight_pick,2,1))))),2,0))),0),0)</f>
        <v>0</v>
      </c>
      <c r="BR456" s="3">
        <f ca="1">IF(profile="",INDEX(MyNetworks!$A$7:$Z$200,MATCH(A456,OFFSET(MyNetworks!$A$7,0,MATCH(C456,MyNetworks!$6:$6,0)-1,200,1),0),MATCH(C456,MyNetworks!$6:$6,0)-1),IFERROR(INDEX(Profiles!$A$7:$U$200,MATCH(A456,OFFSET(Profiles!$A$7,0,MATCH(profile,Profiles!$6:$6,0)-1,200,1),0),MATCH(profile,Profiles!$6:$6,0)-1),0))</f>
        <v>0</v>
      </c>
    </row>
    <row r="457" spans="1:70" ht="12.45" customHeight="1" x14ac:dyDescent="0.3">
      <c r="A457" s="19" t="s">
        <v>348</v>
      </c>
      <c r="B457" s="4" t="s">
        <v>1</v>
      </c>
      <c r="C457" s="4" t="s">
        <v>428</v>
      </c>
      <c r="D457" s="3" t="str">
        <f t="shared" ca="1" si="31"/>
        <v/>
      </c>
      <c r="J457" s="5" t="s">
        <v>1</v>
      </c>
      <c r="L457" s="5" t="s">
        <v>1</v>
      </c>
      <c r="M457" s="5" t="s">
        <v>1</v>
      </c>
      <c r="N457" s="5" t="s">
        <v>1</v>
      </c>
      <c r="O457" s="5" t="s">
        <v>1</v>
      </c>
      <c r="Y457" s="3" t="str">
        <f ca="1">IF(AND($D457=1,ISNUMBER(MATCH(E$1&amp;E457&amp;"x",WhatIf!$H:$H,0))),1,"")</f>
        <v/>
      </c>
      <c r="Z457" s="3" t="str">
        <f ca="1">IF(AND($D457=1,ISNUMBER(MATCH(F$1&amp;F457&amp;"x",WhatIf!$H:$H,0))),1,"")</f>
        <v/>
      </c>
      <c r="AA457" s="3" t="str">
        <f ca="1">IF(AND($D457=1,ISNUMBER(MATCH(G$1&amp;G457&amp;"x",WhatIf!$H:$H,0))),1,"")</f>
        <v/>
      </c>
      <c r="AB457" s="3" t="str">
        <f ca="1">IF(AND($D457=1,ISNUMBER(MATCH(H$1&amp;H457&amp;"x",WhatIf!$H:$H,0))),1,"")</f>
        <v/>
      </c>
      <c r="AC457" s="3" t="str">
        <f ca="1">IF(AND($D457=1,ISNUMBER(MATCH(I$1&amp;I457&amp;"x",WhatIf!$H:$H,0))),1,"")</f>
        <v/>
      </c>
      <c r="AD457" s="3" t="str">
        <f ca="1">IF(AND($D457=1,ISNUMBER(MATCH(J$1&amp;J457&amp;"x",WhatIf!$H:$H,0))),1,"")</f>
        <v/>
      </c>
      <c r="AE457" s="3" t="str">
        <f ca="1">IF(AND($D457=1,ISNUMBER(MATCH(K$1&amp;K457&amp;"x",WhatIf!$H:$H,0))),1,"")</f>
        <v/>
      </c>
      <c r="AF457" s="3" t="str">
        <f ca="1">IF(AND($D457=1,ISNUMBER(MATCH(L$1&amp;L457&amp;"x",WhatIf!$H:$H,0))),1,"")</f>
        <v/>
      </c>
      <c r="AG457" s="3" t="str">
        <f ca="1">IF(AND($D457=1,ISNUMBER(MATCH(M$1&amp;M457&amp;"x",WhatIf!$H:$H,0))),1,"")</f>
        <v/>
      </c>
      <c r="AH457" s="3" t="str">
        <f ca="1">IF(AND($D457=1,ISNUMBER(MATCH(N$1&amp;N457&amp;"x",WhatIf!$H:$H,0))),1,"")</f>
        <v/>
      </c>
      <c r="AI457" s="3" t="str">
        <f ca="1">IF(AND($D457=1,ISNUMBER(MATCH(O$1&amp;O457&amp;"x",WhatIf!$H:$H,0))),1,"")</f>
        <v/>
      </c>
      <c r="AJ457" s="3" t="str">
        <f ca="1">IF(AND($D457=1,ISNUMBER(MATCH(P$1&amp;P457&amp;"x",WhatIf!$H:$H,0))),1,"")</f>
        <v/>
      </c>
      <c r="AK457" s="3" t="str">
        <f ca="1">IF(AND($D457=1,ISNUMBER(MATCH(Q$1&amp;Q457&amp;"x",WhatIf!$H:$H,0))),1,"")</f>
        <v/>
      </c>
      <c r="AL457" s="3" t="str">
        <f ca="1">IF(AND($D457=1,ISNUMBER(MATCH(R$1&amp;R457&amp;"x",WhatIf!$H:$H,0))),1,"")</f>
        <v/>
      </c>
      <c r="AM457" s="3" t="str">
        <f ca="1">IF(AND($D457=1,ISNUMBER(MATCH(S$1&amp;S457&amp;"x",WhatIf!$H:$H,0))),1,"")</f>
        <v/>
      </c>
      <c r="AN457" s="3" t="str">
        <f ca="1">IF(AND($D457=1,ISNUMBER(MATCH(T$1&amp;T457&amp;"x",WhatIf!$H:$H,0))),1,"")</f>
        <v/>
      </c>
      <c r="AO457" s="3" t="str">
        <f ca="1">IF(AND($D457=1,ISNUMBER(MATCH(U$1&amp;U457&amp;"x",WhatIf!$H:$H,0))),1,"")</f>
        <v/>
      </c>
      <c r="AP457" s="3" t="str">
        <f ca="1">IF(AND($D457=1,ISNUMBER(MATCH(V$1&amp;V457&amp;"x",WhatIf!$H:$H,0))),1,"")</f>
        <v/>
      </c>
      <c r="AQ457" s="3" t="str">
        <f ca="1">IF(AND($D457=1,ISNUMBER(MATCH(W$1&amp;W457&amp;"x",WhatIf!$H:$H,0))),1,"")</f>
        <v/>
      </c>
      <c r="AR457" s="3" t="str">
        <f ca="1">IF(AND($D457=1,ISNUMBER(MATCH(X$1&amp;X457&amp;"x",WhatIf!$H:$H,0))),1,"")</f>
        <v/>
      </c>
      <c r="AS457" s="3" t="str">
        <f t="shared" ca="1" si="32"/>
        <v/>
      </c>
      <c r="AT457" s="67" t="str">
        <f>IF(OR(E457="",VLOOKUP(E$1,Services!$A$1:$B$22,2,0)="Exclude"),"",IF($D457=1,IF(OR(price_limit="",price_limit="No Limit"),IF(E457="Yes",1,2),IF(SUMIFS(WhatIf!$G:$G,WhatIf!$A:$A,E$1,WhatIf!$B:$B,E457)&lt;=price_limit,IF(E457="Yes",1,2),"")),""))</f>
        <v/>
      </c>
      <c r="AU457" s="67" t="str">
        <f>IF(OR(F457="",VLOOKUP(F$1,Services!$A$1:$B$22,2,0)="Exclude"),"",IF($D457=1,IF(OR(price_limit="",price_limit="No Limit"),IF(F457="Yes",1,2),IF(SUMIFS(WhatIf!$G:$G,WhatIf!$A:$A,F$1,WhatIf!$B:$B,F457)&lt;=price_limit,IF(F457="Yes",1,2),"")),""))</f>
        <v/>
      </c>
      <c r="AV457" s="67" t="str">
        <f>IF(OR(G457="",VLOOKUP(G$1,Services!$A$1:$B$22,2,0)="Exclude"),"",IF($D457=1,IF(OR(price_limit="",price_limit="No Limit"),IF(G457="Yes",1,2),IF(SUMIFS(WhatIf!$G:$G,WhatIf!$A:$A,G$1,WhatIf!$B:$B,G457)&lt;=price_limit,IF(G457="Yes",1,2),"")),""))</f>
        <v/>
      </c>
      <c r="AW457" s="67" t="str">
        <f>IF(OR(H457="",VLOOKUP(H$1,Services!$A$1:$B$22,2,0)="Exclude"),"",IF($D457=1,IF(OR(price_limit="",price_limit="No Limit"),IF(H457="Yes",1,2),IF(SUMIFS(WhatIf!$G:$G,WhatIf!$A:$A,H$1,WhatIf!$B:$B,H457)&lt;=price_limit,IF(H457="Yes",1,2),"")),""))</f>
        <v/>
      </c>
      <c r="AX457" s="67" t="str">
        <f>IF(OR(I457="",VLOOKUP(I$1,Services!$A$1:$B$22,2,0)="Exclude"),"",IF($D457=1,IF(OR(price_limit="",price_limit="No Limit"),IF(I457="Yes",1,2),IF(SUMIFS(WhatIf!$G:$G,WhatIf!$A:$A,I$1,WhatIf!$B:$B,I457)&lt;=price_limit,IF(I457="Yes",1,2),"")),""))</f>
        <v/>
      </c>
      <c r="AY457" s="67" t="str">
        <f ca="1">IF(OR(J457="",VLOOKUP(J$1,Services!$A$1:$B$22,2,0)="Exclude"),"",IF($D457=1,IF(OR(price_limit="",price_limit="No Limit"),IF(J457="Yes",1,2),IF(SUMIFS(WhatIf!$G:$G,WhatIf!$A:$A,J$1,WhatIf!$B:$B,J457)&lt;=price_limit,IF(J457="Yes",1,2),"")),""))</f>
        <v/>
      </c>
      <c r="AZ457" s="67" t="str">
        <f>IF(OR(K457="",VLOOKUP(K$1,Services!$A$1:$B$22,2,0)="Exclude"),"",IF($D457=1,IF(OR(price_limit="",price_limit="No Limit"),IF(K457="Yes",1,2),IF(SUMIFS(WhatIf!$G:$G,WhatIf!$A:$A,K$1,WhatIf!$B:$B,K457)&lt;=price_limit,IF(K457="Yes",1,2),"")),""))</f>
        <v/>
      </c>
      <c r="BA457" s="67" t="str">
        <f ca="1">IF(OR(L457="",VLOOKUP(L$1,Services!$A$1:$B$22,2,0)="Exclude"),"",IF($D457=1,IF(OR(price_limit="",price_limit="No Limit"),IF(L457="Yes",1,2),IF(SUMIFS(WhatIf!$G:$G,WhatIf!$A:$A,L$1,WhatIf!$B:$B,L457)&lt;=price_limit,IF(L457="Yes",1,2),"")),""))</f>
        <v/>
      </c>
      <c r="BB457" s="67" t="str">
        <f ca="1">IF(OR(M457="",VLOOKUP(M$1,Services!$A$1:$B$22,2,0)="Exclude"),"",IF($D457=1,IF(OR(price_limit="",price_limit="No Limit"),IF(M457="Yes",1,2),IF(SUMIFS(WhatIf!$G:$G,WhatIf!$A:$A,M$1,WhatIf!$B:$B,M457)&lt;=price_limit,IF(M457="Yes",1,2),"")),""))</f>
        <v/>
      </c>
      <c r="BC457" s="67" t="str">
        <f ca="1">IF(OR(N457="",VLOOKUP(N$1,Services!$A$1:$B$22,2,0)="Exclude"),"",IF($D457=1,IF(OR(price_limit="",price_limit="No Limit"),IF(N457="Yes",1,2),IF(SUMIFS(WhatIf!$G:$G,WhatIf!$A:$A,N$1,WhatIf!$B:$B,N457)&lt;=price_limit,IF(N457="Yes",1,2),"")),""))</f>
        <v/>
      </c>
      <c r="BD457" s="67" t="str">
        <f ca="1">IF(OR(O457="",VLOOKUP(O$1,Services!$A$1:$B$22,2,0)="Exclude"),"",IF($D457=1,IF(OR(price_limit="",price_limit="No Limit"),IF(O457="Yes",1,2),IF(SUMIFS(WhatIf!$G:$G,WhatIf!$A:$A,O$1,WhatIf!$B:$B,O457)&lt;=price_limit,IF(O457="Yes",1,2),"")),""))</f>
        <v/>
      </c>
      <c r="BE457" s="67" t="str">
        <f>IF(OR(P457="",VLOOKUP(P$1,Services!$A$1:$B$22,2,0)="Exclude"),"",IF($D457=1,IF(OR(price_limit="",price_limit="No Limit"),IF(P457="Yes",1,2),IF(SUMIFS(WhatIf!$G:$G,WhatIf!$A:$A,P$1,WhatIf!$B:$B,P457)&lt;=price_limit,IF(P457="Yes",1,2),"")),""))</f>
        <v/>
      </c>
      <c r="BF457" s="67" t="str">
        <f>IF(OR(Q457="",VLOOKUP(Q$1,Services!$A$1:$B$22,2,0)="Exclude"),"",IF($D457=1,IF(OR(price_limit="",price_limit="No Limit"),IF(Q457="Yes",1,2),IF(SUMIFS(WhatIf!$G:$G,WhatIf!$A:$A,Q$1,WhatIf!$B:$B,Q457)&lt;=price_limit,IF(Q457="Yes",1,2),"")),""))</f>
        <v/>
      </c>
      <c r="BG457" s="67" t="str">
        <f>IF(OR(R457="",VLOOKUP(R$1,Services!$A$1:$B$22,2,0)="Exclude"),"",IF($D457=1,IF(OR(price_limit="",price_limit="No Limit"),IF(R457="Yes",1,2),IF(SUMIFS(WhatIf!$G:$G,WhatIf!$A:$A,R$1,WhatIf!$B:$B,R457)&lt;=price_limit,IF(R457="Yes",1,2),"")),""))</f>
        <v/>
      </c>
      <c r="BH457" s="67" t="str">
        <f>IF(OR(S457="",VLOOKUP(S$1,Services!$A$1:$B$22,2,0)="Exclude"),"",IF($D457=1,IF(OR(price_limit="",price_limit="No Limit"),IF(S457="Yes",1,2),IF(SUMIFS(WhatIf!$G:$G,WhatIf!$A:$A,S$1,WhatIf!$B:$B,S457)&lt;=price_limit,IF(S457="Yes",1,2),"")),""))</f>
        <v/>
      </c>
      <c r="BI457" s="67" t="str">
        <f>IF(OR(T457="",VLOOKUP(T$1,Services!$A$1:$B$22,2,0)="Exclude"),"",IF($D457=1,IF(OR(price_limit="",price_limit="No Limit"),IF(T457="Yes",1,2),IF(SUMIFS(WhatIf!$G:$G,WhatIf!$A:$A,T$1,WhatIf!$B:$B,T457)&lt;=price_limit,IF(T457="Yes",1,2),"")),""))</f>
        <v/>
      </c>
      <c r="BJ457" s="67" t="str">
        <f>IF(OR(U457="",VLOOKUP(U$1,Services!$A$1:$B$22,2,0)="Exclude"),"",IF($D457=1,IF(OR(price_limit="",price_limit="No Limit"),IF(U457="Yes",1,2),IF(SUMIFS(WhatIf!$G:$G,WhatIf!$A:$A,U$1,WhatIf!$B:$B,U457)&lt;=price_limit,IF(U457="Yes",1,2),"")),""))</f>
        <v/>
      </c>
      <c r="BK457" s="67" t="str">
        <f>IF(OR(V457="",VLOOKUP(V$1,Services!$A$1:$B$22,2,0)="Exclude"),"",IF($D457=1,IF(OR(price_limit="",price_limit="No Limit"),IF(V457="Yes",1,2),IF(SUMIFS(WhatIf!$G:$G,WhatIf!$A:$A,V$1,WhatIf!$B:$B,V457)&lt;=price_limit,IF(V457="Yes",1,2),"")),""))</f>
        <v/>
      </c>
      <c r="BL457" s="67" t="str">
        <f>IF(OR(W457="",VLOOKUP(W$1,Services!$A$1:$B$22,2,0)="Exclude"),"",IF($D457=1,IF(OR(price_limit="",price_limit="No Limit"),IF(W457="Yes",1,2),IF(SUMIFS(WhatIf!$G:$G,WhatIf!$A:$A,W$1,WhatIf!$B:$B,W457)&lt;=price_limit,IF(W457="Yes",1,2),"")),""))</f>
        <v/>
      </c>
      <c r="BM457" s="67" t="str">
        <f>IF(OR(X457="",VLOOKUP(X$1,Services!$A$1:$B$22,2,0)="Exclude"),"",IF($D457=1,IF(OR(price_limit="",price_limit="No Limit"),IF(X457="Yes",1,2),IF(SUMIFS(WhatIf!$G:$G,WhatIf!$A:$A,X$1,WhatIf!$B:$B,X457)&lt;=price_limit,IF(X457="Yes",1,2),"")),""))</f>
        <v/>
      </c>
      <c r="BN457" s="3">
        <f t="shared" si="33"/>
        <v>0</v>
      </c>
      <c r="BO457" s="3">
        <f>IF(highlight_pick="Select",0,IF(MID(highlight_pick,1,1)="#",0,IF(INDEX($A457:$BR457,1,MATCH(highlight_pick,$1:$1,0))="",0,IF(INDEX($A457:$BR457,1,MATCH(highlight_pick,$1:$1,0))="Yes",1,2))))</f>
        <v>0</v>
      </c>
      <c r="BP457" s="3">
        <f>IF(MID(highlight_pick,1,1)="#",IF(INDEX(Analysis!$C$7:$E$7,1,VALUE(MID(highlight_pick,2,1)))&lt;&gt;"",IF(INDEX($A457:$BR457,1,MATCH(INDEX(Analysis!$C$7:$E$7,1,VALUE(MID(highlight_pick,2,1))),$1:$1,0))="",0,IF(INDEX($A457:$BR457,1,MATCH(INDEX(Analysis!$C$7:$E$7,1,VALUE(MID(highlight_pick,2,1))),$1:$1,0))="Yes",1,IF(ISNUMBER(SEARCH(INDEX($A457:$BR457,1,MATCH(INDEX(Analysis!$C$7:$E$7,1,VALUE(MID(highlight_pick,2,1))),$1:$1,0)),INDEX(Analysis!$C$9:$E$9,1,VALUE(MID(highlight_pick,2,1))))),2,0))),0),0)</f>
        <v>0</v>
      </c>
      <c r="BQ457" s="3">
        <f>IF(MID(highlight_pick,1,1)="#",IF(INDEX(Analysis!$C$10:$E$10,1,VALUE(MID(highlight_pick,2,1)))&lt;&gt;"",IF(INDEX($A457:$BR457,1,MATCH(INDEX(Analysis!$C$10:$E$10,1,VALUE(MID(highlight_pick,2,1))),$1:$1,0))="",0,IF(INDEX($A457:$BR457,1,MATCH(INDEX(Analysis!$C$10:$E$10,1,VALUE(MID(highlight_pick,2,1))),$1:$1,0))="Yes",1,IF(ISNUMBER(SEARCH(INDEX($A457:$BR457,1,MATCH(INDEX(Analysis!$C$10:$E$10,1,VALUE(MID(highlight_pick,2,1))),$1:$1,0)),INDEX(Analysis!$C$12:$E$12,1,VALUE(MID(highlight_pick,2,1))))),2,0))),0),0)</f>
        <v>0</v>
      </c>
      <c r="BR457" s="3">
        <f ca="1">IF(profile="",INDEX(MyNetworks!$A$7:$Z$200,MATCH(A457,OFFSET(MyNetworks!$A$7,0,MATCH(C457,MyNetworks!$6:$6,0)-1,200,1),0),MATCH(C457,MyNetworks!$6:$6,0)-1),IFERROR(INDEX(Profiles!$A$7:$U$200,MATCH(A457,OFFSET(Profiles!$A$7,0,MATCH(profile,Profiles!$6:$6,0)-1,200,1),0),MATCH(profile,Profiles!$6:$6,0)-1),0))</f>
        <v>0</v>
      </c>
    </row>
    <row r="458" spans="1:70" x14ac:dyDescent="0.3">
      <c r="A458" s="19" t="s">
        <v>154</v>
      </c>
      <c r="B458" s="4" t="s">
        <v>227</v>
      </c>
      <c r="C458" s="4" t="s">
        <v>269</v>
      </c>
      <c r="D458" s="3" t="str">
        <f t="shared" ca="1" si="31"/>
        <v/>
      </c>
      <c r="Q458" s="5" t="s">
        <v>1</v>
      </c>
      <c r="Y458" s="3" t="str">
        <f ca="1">IF(AND($D458=1,ISNUMBER(MATCH(E$1&amp;E458&amp;"x",WhatIf!$H:$H,0))),1,"")</f>
        <v/>
      </c>
      <c r="Z458" s="3" t="str">
        <f ca="1">IF(AND($D458=1,ISNUMBER(MATCH(F$1&amp;F458&amp;"x",WhatIf!$H:$H,0))),1,"")</f>
        <v/>
      </c>
      <c r="AA458" s="3" t="str">
        <f ca="1">IF(AND($D458=1,ISNUMBER(MATCH(G$1&amp;G458&amp;"x",WhatIf!$H:$H,0))),1,"")</f>
        <v/>
      </c>
      <c r="AB458" s="3" t="str">
        <f ca="1">IF(AND($D458=1,ISNUMBER(MATCH(H$1&amp;H458&amp;"x",WhatIf!$H:$H,0))),1,"")</f>
        <v/>
      </c>
      <c r="AC458" s="3" t="str">
        <f ca="1">IF(AND($D458=1,ISNUMBER(MATCH(I$1&amp;I458&amp;"x",WhatIf!$H:$H,0))),1,"")</f>
        <v/>
      </c>
      <c r="AD458" s="3" t="str">
        <f ca="1">IF(AND($D458=1,ISNUMBER(MATCH(J$1&amp;J458&amp;"x",WhatIf!$H:$H,0))),1,"")</f>
        <v/>
      </c>
      <c r="AE458" s="3" t="str">
        <f ca="1">IF(AND($D458=1,ISNUMBER(MATCH(K$1&amp;K458&amp;"x",WhatIf!$H:$H,0))),1,"")</f>
        <v/>
      </c>
      <c r="AF458" s="3" t="str">
        <f ca="1">IF(AND($D458=1,ISNUMBER(MATCH(L$1&amp;L458&amp;"x",WhatIf!$H:$H,0))),1,"")</f>
        <v/>
      </c>
      <c r="AG458" s="3" t="str">
        <f ca="1">IF(AND($D458=1,ISNUMBER(MATCH(M$1&amp;M458&amp;"x",WhatIf!$H:$H,0))),1,"")</f>
        <v/>
      </c>
      <c r="AH458" s="3" t="str">
        <f ca="1">IF(AND($D458=1,ISNUMBER(MATCH(N$1&amp;N458&amp;"x",WhatIf!$H:$H,0))),1,"")</f>
        <v/>
      </c>
      <c r="AI458" s="3" t="str">
        <f ca="1">IF(AND($D458=1,ISNUMBER(MATCH(O$1&amp;O458&amp;"x",WhatIf!$H:$H,0))),1,"")</f>
        <v/>
      </c>
      <c r="AJ458" s="3" t="str">
        <f ca="1">IF(AND($D458=1,ISNUMBER(MATCH(P$1&amp;P458&amp;"x",WhatIf!$H:$H,0))),1,"")</f>
        <v/>
      </c>
      <c r="AK458" s="3" t="str">
        <f ca="1">IF(AND($D458=1,ISNUMBER(MATCH(Q$1&amp;Q458&amp;"x",WhatIf!$H:$H,0))),1,"")</f>
        <v/>
      </c>
      <c r="AL458" s="3" t="str">
        <f ca="1">IF(AND($D458=1,ISNUMBER(MATCH(R$1&amp;R458&amp;"x",WhatIf!$H:$H,0))),1,"")</f>
        <v/>
      </c>
      <c r="AM458" s="3" t="str">
        <f ca="1">IF(AND($D458=1,ISNUMBER(MATCH(S$1&amp;S458&amp;"x",WhatIf!$H:$H,0))),1,"")</f>
        <v/>
      </c>
      <c r="AN458" s="3" t="str">
        <f ca="1">IF(AND($D458=1,ISNUMBER(MATCH(T$1&amp;T458&amp;"x",WhatIf!$H:$H,0))),1,"")</f>
        <v/>
      </c>
      <c r="AO458" s="3" t="str">
        <f ca="1">IF(AND($D458=1,ISNUMBER(MATCH(U$1&amp;U458&amp;"x",WhatIf!$H:$H,0))),1,"")</f>
        <v/>
      </c>
      <c r="AP458" s="3" t="str">
        <f ca="1">IF(AND($D458=1,ISNUMBER(MATCH(V$1&amp;V458&amp;"x",WhatIf!$H:$H,0))),1,"")</f>
        <v/>
      </c>
      <c r="AQ458" s="3" t="str">
        <f ca="1">IF(AND($D458=1,ISNUMBER(MATCH(W$1&amp;W458&amp;"x",WhatIf!$H:$H,0))),1,"")</f>
        <v/>
      </c>
      <c r="AR458" s="3" t="str">
        <f ca="1">IF(AND($D458=1,ISNUMBER(MATCH(X$1&amp;X458&amp;"x",WhatIf!$H:$H,0))),1,"")</f>
        <v/>
      </c>
      <c r="AS458" s="3" t="str">
        <f t="shared" ca="1" si="32"/>
        <v/>
      </c>
      <c r="AT458" s="67" t="str">
        <f>IF(OR(E458="",VLOOKUP(E$1,Services!$A$1:$B$22,2,0)="Exclude"),"",IF($D458=1,IF(OR(price_limit="",price_limit="No Limit"),IF(E458="Yes",1,2),IF(SUMIFS(WhatIf!$G:$G,WhatIf!$A:$A,E$1,WhatIf!$B:$B,E458)&lt;=price_limit,IF(E458="Yes",1,2),"")),""))</f>
        <v/>
      </c>
      <c r="AU458" s="67" t="str">
        <f>IF(OR(F458="",VLOOKUP(F$1,Services!$A$1:$B$22,2,0)="Exclude"),"",IF($D458=1,IF(OR(price_limit="",price_limit="No Limit"),IF(F458="Yes",1,2),IF(SUMIFS(WhatIf!$G:$G,WhatIf!$A:$A,F$1,WhatIf!$B:$B,F458)&lt;=price_limit,IF(F458="Yes",1,2),"")),""))</f>
        <v/>
      </c>
      <c r="AV458" s="67" t="str">
        <f>IF(OR(G458="",VLOOKUP(G$1,Services!$A$1:$B$22,2,0)="Exclude"),"",IF($D458=1,IF(OR(price_limit="",price_limit="No Limit"),IF(G458="Yes",1,2),IF(SUMIFS(WhatIf!$G:$G,WhatIf!$A:$A,G$1,WhatIf!$B:$B,G458)&lt;=price_limit,IF(G458="Yes",1,2),"")),""))</f>
        <v/>
      </c>
      <c r="AW458" s="67" t="str">
        <f>IF(OR(H458="",VLOOKUP(H$1,Services!$A$1:$B$22,2,0)="Exclude"),"",IF($D458=1,IF(OR(price_limit="",price_limit="No Limit"),IF(H458="Yes",1,2),IF(SUMIFS(WhatIf!$G:$G,WhatIf!$A:$A,H$1,WhatIf!$B:$B,H458)&lt;=price_limit,IF(H458="Yes",1,2),"")),""))</f>
        <v/>
      </c>
      <c r="AX458" s="67" t="str">
        <f>IF(OR(I458="",VLOOKUP(I$1,Services!$A$1:$B$22,2,0)="Exclude"),"",IF($D458=1,IF(OR(price_limit="",price_limit="No Limit"),IF(I458="Yes",1,2),IF(SUMIFS(WhatIf!$G:$G,WhatIf!$A:$A,I$1,WhatIf!$B:$B,I458)&lt;=price_limit,IF(I458="Yes",1,2),"")),""))</f>
        <v/>
      </c>
      <c r="AY458" s="67" t="str">
        <f>IF(OR(J458="",VLOOKUP(J$1,Services!$A$1:$B$22,2,0)="Exclude"),"",IF($D458=1,IF(OR(price_limit="",price_limit="No Limit"),IF(J458="Yes",1,2),IF(SUMIFS(WhatIf!$G:$G,WhatIf!$A:$A,J$1,WhatIf!$B:$B,J458)&lt;=price_limit,IF(J458="Yes",1,2),"")),""))</f>
        <v/>
      </c>
      <c r="AZ458" s="67" t="str">
        <f>IF(OR(K458="",VLOOKUP(K$1,Services!$A$1:$B$22,2,0)="Exclude"),"",IF($D458=1,IF(OR(price_limit="",price_limit="No Limit"),IF(K458="Yes",1,2),IF(SUMIFS(WhatIf!$G:$G,WhatIf!$A:$A,K$1,WhatIf!$B:$B,K458)&lt;=price_limit,IF(K458="Yes",1,2),"")),""))</f>
        <v/>
      </c>
      <c r="BA458" s="67" t="str">
        <f>IF(OR(L458="",VLOOKUP(L$1,Services!$A$1:$B$22,2,0)="Exclude"),"",IF($D458=1,IF(OR(price_limit="",price_limit="No Limit"),IF(L458="Yes",1,2),IF(SUMIFS(WhatIf!$G:$G,WhatIf!$A:$A,L$1,WhatIf!$B:$B,L458)&lt;=price_limit,IF(L458="Yes",1,2),"")),""))</f>
        <v/>
      </c>
      <c r="BB458" s="67" t="str">
        <f>IF(OR(M458="",VLOOKUP(M$1,Services!$A$1:$B$22,2,0)="Exclude"),"",IF($D458=1,IF(OR(price_limit="",price_limit="No Limit"),IF(M458="Yes",1,2),IF(SUMIFS(WhatIf!$G:$G,WhatIf!$A:$A,M$1,WhatIf!$B:$B,M458)&lt;=price_limit,IF(M458="Yes",1,2),"")),""))</f>
        <v/>
      </c>
      <c r="BC458" s="67" t="str">
        <f>IF(OR(N458="",VLOOKUP(N$1,Services!$A$1:$B$22,2,0)="Exclude"),"",IF($D458=1,IF(OR(price_limit="",price_limit="No Limit"),IF(N458="Yes",1,2),IF(SUMIFS(WhatIf!$G:$G,WhatIf!$A:$A,N$1,WhatIf!$B:$B,N458)&lt;=price_limit,IF(N458="Yes",1,2),"")),""))</f>
        <v/>
      </c>
      <c r="BD458" s="67" t="str">
        <f>IF(OR(O458="",VLOOKUP(O$1,Services!$A$1:$B$22,2,0)="Exclude"),"",IF($D458=1,IF(OR(price_limit="",price_limit="No Limit"),IF(O458="Yes",1,2),IF(SUMIFS(WhatIf!$G:$G,WhatIf!$A:$A,O$1,WhatIf!$B:$B,O458)&lt;=price_limit,IF(O458="Yes",1,2),"")),""))</f>
        <v/>
      </c>
      <c r="BE458" s="67" t="str">
        <f>IF(OR(P458="",VLOOKUP(P$1,Services!$A$1:$B$22,2,0)="Exclude"),"",IF($D458=1,IF(OR(price_limit="",price_limit="No Limit"),IF(P458="Yes",1,2),IF(SUMIFS(WhatIf!$G:$G,WhatIf!$A:$A,P$1,WhatIf!$B:$B,P458)&lt;=price_limit,IF(P458="Yes",1,2),"")),""))</f>
        <v/>
      </c>
      <c r="BF458" s="67" t="str">
        <f ca="1">IF(OR(Q458="",VLOOKUP(Q$1,Services!$A$1:$B$22,2,0)="Exclude"),"",IF($D458=1,IF(OR(price_limit="",price_limit="No Limit"),IF(Q458="Yes",1,2),IF(SUMIFS(WhatIf!$G:$G,WhatIf!$A:$A,Q$1,WhatIf!$B:$B,Q458)&lt;=price_limit,IF(Q458="Yes",1,2),"")),""))</f>
        <v/>
      </c>
      <c r="BG458" s="67" t="str">
        <f>IF(OR(R458="",VLOOKUP(R$1,Services!$A$1:$B$22,2,0)="Exclude"),"",IF($D458=1,IF(OR(price_limit="",price_limit="No Limit"),IF(R458="Yes",1,2),IF(SUMIFS(WhatIf!$G:$G,WhatIf!$A:$A,R$1,WhatIf!$B:$B,R458)&lt;=price_limit,IF(R458="Yes",1,2),"")),""))</f>
        <v/>
      </c>
      <c r="BH458" s="67" t="str">
        <f>IF(OR(S458="",VLOOKUP(S$1,Services!$A$1:$B$22,2,0)="Exclude"),"",IF($D458=1,IF(OR(price_limit="",price_limit="No Limit"),IF(S458="Yes",1,2),IF(SUMIFS(WhatIf!$G:$G,WhatIf!$A:$A,S$1,WhatIf!$B:$B,S458)&lt;=price_limit,IF(S458="Yes",1,2),"")),""))</f>
        <v/>
      </c>
      <c r="BI458" s="67" t="str">
        <f>IF(OR(T458="",VLOOKUP(T$1,Services!$A$1:$B$22,2,0)="Exclude"),"",IF($D458=1,IF(OR(price_limit="",price_limit="No Limit"),IF(T458="Yes",1,2),IF(SUMIFS(WhatIf!$G:$G,WhatIf!$A:$A,T$1,WhatIf!$B:$B,T458)&lt;=price_limit,IF(T458="Yes",1,2),"")),""))</f>
        <v/>
      </c>
      <c r="BJ458" s="67" t="str">
        <f>IF(OR(U458="",VLOOKUP(U$1,Services!$A$1:$B$22,2,0)="Exclude"),"",IF($D458=1,IF(OR(price_limit="",price_limit="No Limit"),IF(U458="Yes",1,2),IF(SUMIFS(WhatIf!$G:$G,WhatIf!$A:$A,U$1,WhatIf!$B:$B,U458)&lt;=price_limit,IF(U458="Yes",1,2),"")),""))</f>
        <v/>
      </c>
      <c r="BK458" s="67" t="str">
        <f>IF(OR(V458="",VLOOKUP(V$1,Services!$A$1:$B$22,2,0)="Exclude"),"",IF($D458=1,IF(OR(price_limit="",price_limit="No Limit"),IF(V458="Yes",1,2),IF(SUMIFS(WhatIf!$G:$G,WhatIf!$A:$A,V$1,WhatIf!$B:$B,V458)&lt;=price_limit,IF(V458="Yes",1,2),"")),""))</f>
        <v/>
      </c>
      <c r="BL458" s="67" t="str">
        <f>IF(OR(W458="",VLOOKUP(W$1,Services!$A$1:$B$22,2,0)="Exclude"),"",IF($D458=1,IF(OR(price_limit="",price_limit="No Limit"),IF(W458="Yes",1,2),IF(SUMIFS(WhatIf!$G:$G,WhatIf!$A:$A,W$1,WhatIf!$B:$B,W458)&lt;=price_limit,IF(W458="Yes",1,2),"")),""))</f>
        <v/>
      </c>
      <c r="BM458" s="67" t="str">
        <f>IF(OR(X458="",VLOOKUP(X$1,Services!$A$1:$B$22,2,0)="Exclude"),"",IF($D458=1,IF(OR(price_limit="",price_limit="No Limit"),IF(X458="Yes",1,2),IF(SUMIFS(WhatIf!$G:$G,WhatIf!$A:$A,X$1,WhatIf!$B:$B,X458)&lt;=price_limit,IF(X458="Yes",1,2),"")),""))</f>
        <v/>
      </c>
      <c r="BN458" s="3">
        <f t="shared" si="33"/>
        <v>0</v>
      </c>
      <c r="BO458" s="3">
        <f>IF(highlight_pick="Select",0,IF(MID(highlight_pick,1,1)="#",0,IF(INDEX($A458:$BR458,1,MATCH(highlight_pick,$1:$1,0))="",0,IF(INDEX($A458:$BR458,1,MATCH(highlight_pick,$1:$1,0))="Yes",1,2))))</f>
        <v>0</v>
      </c>
      <c r="BP458" s="3">
        <f>IF(MID(highlight_pick,1,1)="#",IF(INDEX(Analysis!$C$7:$E$7,1,VALUE(MID(highlight_pick,2,1)))&lt;&gt;"",IF(INDEX($A458:$BR458,1,MATCH(INDEX(Analysis!$C$7:$E$7,1,VALUE(MID(highlight_pick,2,1))),$1:$1,0))="",0,IF(INDEX($A458:$BR458,1,MATCH(INDEX(Analysis!$C$7:$E$7,1,VALUE(MID(highlight_pick,2,1))),$1:$1,0))="Yes",1,IF(ISNUMBER(SEARCH(INDEX($A458:$BR458,1,MATCH(INDEX(Analysis!$C$7:$E$7,1,VALUE(MID(highlight_pick,2,1))),$1:$1,0)),INDEX(Analysis!$C$9:$E$9,1,VALUE(MID(highlight_pick,2,1))))),2,0))),0),0)</f>
        <v>0</v>
      </c>
      <c r="BQ458" s="3">
        <f>IF(MID(highlight_pick,1,1)="#",IF(INDEX(Analysis!$C$10:$E$10,1,VALUE(MID(highlight_pick,2,1)))&lt;&gt;"",IF(INDEX($A458:$BR458,1,MATCH(INDEX(Analysis!$C$10:$E$10,1,VALUE(MID(highlight_pick,2,1))),$1:$1,0))="",0,IF(INDEX($A458:$BR458,1,MATCH(INDEX(Analysis!$C$10:$E$10,1,VALUE(MID(highlight_pick,2,1))),$1:$1,0))="Yes",1,IF(ISNUMBER(SEARCH(INDEX($A458:$BR458,1,MATCH(INDEX(Analysis!$C$10:$E$10,1,VALUE(MID(highlight_pick,2,1))),$1:$1,0)),INDEX(Analysis!$C$12:$E$12,1,VALUE(MID(highlight_pick,2,1))))),2,0))),0),0)</f>
        <v>0</v>
      </c>
      <c r="BR458" s="3">
        <f ca="1">IF(profile="",INDEX(MyNetworks!$A$7:$Z$200,MATCH(A458,OFFSET(MyNetworks!$A$7,0,MATCH(C458,MyNetworks!$6:$6,0)-1,200,1),0),MATCH(C458,MyNetworks!$6:$6,0)-1),IFERROR(INDEX(Profiles!$A$7:$U$200,MATCH(A458,OFFSET(Profiles!$A$7,0,MATCH(profile,Profiles!$6:$6,0)-1,200,1),0),MATCH(profile,Profiles!$6:$6,0)-1),0))</f>
        <v>0</v>
      </c>
    </row>
    <row r="459" spans="1:70" ht="24.9" x14ac:dyDescent="0.3">
      <c r="A459" s="19" t="s">
        <v>349</v>
      </c>
      <c r="B459" s="4" t="s">
        <v>227</v>
      </c>
      <c r="C459" s="4" t="s">
        <v>189</v>
      </c>
      <c r="D459" s="3" t="str">
        <f t="shared" ca="1" si="31"/>
        <v/>
      </c>
      <c r="F459" s="5" t="s">
        <v>479</v>
      </c>
      <c r="G459" s="5" t="s">
        <v>479</v>
      </c>
      <c r="H459" s="5" t="s">
        <v>923</v>
      </c>
      <c r="Y459" s="3" t="str">
        <f ca="1">IF(AND($D459=1,ISNUMBER(MATCH(E$1&amp;E459&amp;"x",WhatIf!$H:$H,0))),1,"")</f>
        <v/>
      </c>
      <c r="Z459" s="3" t="str">
        <f ca="1">IF(AND($D459=1,ISNUMBER(MATCH(F$1&amp;F459&amp;"x",WhatIf!$H:$H,0))),1,"")</f>
        <v/>
      </c>
      <c r="AA459" s="3" t="str">
        <f ca="1">IF(AND($D459=1,ISNUMBER(MATCH(G$1&amp;G459&amp;"x",WhatIf!$H:$H,0))),1,"")</f>
        <v/>
      </c>
      <c r="AB459" s="3" t="str">
        <f ca="1">IF(AND($D459=1,ISNUMBER(MATCH(H$1&amp;H459&amp;"x",WhatIf!$H:$H,0))),1,"")</f>
        <v/>
      </c>
      <c r="AC459" s="3" t="str">
        <f ca="1">IF(AND($D459=1,ISNUMBER(MATCH(I$1&amp;I459&amp;"x",WhatIf!$H:$H,0))),1,"")</f>
        <v/>
      </c>
      <c r="AD459" s="3" t="str">
        <f ca="1">IF(AND($D459=1,ISNUMBER(MATCH(J$1&amp;J459&amp;"x",WhatIf!$H:$H,0))),1,"")</f>
        <v/>
      </c>
      <c r="AE459" s="3" t="str">
        <f ca="1">IF(AND($D459=1,ISNUMBER(MATCH(K$1&amp;K459&amp;"x",WhatIf!$H:$H,0))),1,"")</f>
        <v/>
      </c>
      <c r="AF459" s="3" t="str">
        <f ca="1">IF(AND($D459=1,ISNUMBER(MATCH(L$1&amp;L459&amp;"x",WhatIf!$H:$H,0))),1,"")</f>
        <v/>
      </c>
      <c r="AG459" s="3" t="str">
        <f ca="1">IF(AND($D459=1,ISNUMBER(MATCH(M$1&amp;M459&amp;"x",WhatIf!$H:$H,0))),1,"")</f>
        <v/>
      </c>
      <c r="AH459" s="3" t="str">
        <f ca="1">IF(AND($D459=1,ISNUMBER(MATCH(N$1&amp;N459&amp;"x",WhatIf!$H:$H,0))),1,"")</f>
        <v/>
      </c>
      <c r="AI459" s="3" t="str">
        <f ca="1">IF(AND($D459=1,ISNUMBER(MATCH(O$1&amp;O459&amp;"x",WhatIf!$H:$H,0))),1,"")</f>
        <v/>
      </c>
      <c r="AJ459" s="3" t="str">
        <f ca="1">IF(AND($D459=1,ISNUMBER(MATCH(P$1&amp;P459&amp;"x",WhatIf!$H:$H,0))),1,"")</f>
        <v/>
      </c>
      <c r="AK459" s="3" t="str">
        <f ca="1">IF(AND($D459=1,ISNUMBER(MATCH(Q$1&amp;Q459&amp;"x",WhatIf!$H:$H,0))),1,"")</f>
        <v/>
      </c>
      <c r="AL459" s="3" t="str">
        <f ca="1">IF(AND($D459=1,ISNUMBER(MATCH(R$1&amp;R459&amp;"x",WhatIf!$H:$H,0))),1,"")</f>
        <v/>
      </c>
      <c r="AM459" s="3" t="str">
        <f ca="1">IF(AND($D459=1,ISNUMBER(MATCH(S$1&amp;S459&amp;"x",WhatIf!$H:$H,0))),1,"")</f>
        <v/>
      </c>
      <c r="AN459" s="3" t="str">
        <f ca="1">IF(AND($D459=1,ISNUMBER(MATCH(T$1&amp;T459&amp;"x",WhatIf!$H:$H,0))),1,"")</f>
        <v/>
      </c>
      <c r="AO459" s="3" t="str">
        <f ca="1">IF(AND($D459=1,ISNUMBER(MATCH(U$1&amp;U459&amp;"x",WhatIf!$H:$H,0))),1,"")</f>
        <v/>
      </c>
      <c r="AP459" s="3" t="str">
        <f ca="1">IF(AND($D459=1,ISNUMBER(MATCH(V$1&amp;V459&amp;"x",WhatIf!$H:$H,0))),1,"")</f>
        <v/>
      </c>
      <c r="AQ459" s="3" t="str">
        <f ca="1">IF(AND($D459=1,ISNUMBER(MATCH(W$1&amp;W459&amp;"x",WhatIf!$H:$H,0))),1,"")</f>
        <v/>
      </c>
      <c r="AR459" s="3" t="str">
        <f ca="1">IF(AND($D459=1,ISNUMBER(MATCH(X$1&amp;X459&amp;"x",WhatIf!$H:$H,0))),1,"")</f>
        <v/>
      </c>
      <c r="AS459" s="3" t="str">
        <f t="shared" ca="1" si="32"/>
        <v/>
      </c>
      <c r="AT459" s="67" t="str">
        <f>IF(OR(E459="",VLOOKUP(E$1,Services!$A$1:$B$22,2,0)="Exclude"),"",IF($D459=1,IF(OR(price_limit="",price_limit="No Limit"),IF(E459="Yes",1,2),IF(SUMIFS(WhatIf!$G:$G,WhatIf!$A:$A,E$1,WhatIf!$B:$B,E459)&lt;=price_limit,IF(E459="Yes",1,2),"")),""))</f>
        <v/>
      </c>
      <c r="AU459" s="67" t="str">
        <f ca="1">IF(OR(F459="",VLOOKUP(F$1,Services!$A$1:$B$22,2,0)="Exclude"),"",IF($D459=1,IF(OR(price_limit="",price_limit="No Limit"),IF(F459="Yes",1,2),IF(SUMIFS(WhatIf!$G:$G,WhatIf!$A:$A,F$1,WhatIf!$B:$B,F459)&lt;=price_limit,IF(F459="Yes",1,2),"")),""))</f>
        <v/>
      </c>
      <c r="AV459" s="67" t="str">
        <f ca="1">IF(OR(G459="",VLOOKUP(G$1,Services!$A$1:$B$22,2,0)="Exclude"),"",IF($D459=1,IF(OR(price_limit="",price_limit="No Limit"),IF(G459="Yes",1,2),IF(SUMIFS(WhatIf!$G:$G,WhatIf!$A:$A,G$1,WhatIf!$B:$B,G459)&lt;=price_limit,IF(G459="Yes",1,2),"")),""))</f>
        <v/>
      </c>
      <c r="AW459" s="67" t="str">
        <f ca="1">IF(OR(H459="",VLOOKUP(H$1,Services!$A$1:$B$22,2,0)="Exclude"),"",IF($D459=1,IF(OR(price_limit="",price_limit="No Limit"),IF(H459="Yes",1,2),IF(SUMIFS(WhatIf!$G:$G,WhatIf!$A:$A,H$1,WhatIf!$B:$B,H459)&lt;=price_limit,IF(H459="Yes",1,2),"")),""))</f>
        <v/>
      </c>
      <c r="AX459" s="67" t="str">
        <f>IF(OR(I459="",VLOOKUP(I$1,Services!$A$1:$B$22,2,0)="Exclude"),"",IF($D459=1,IF(OR(price_limit="",price_limit="No Limit"),IF(I459="Yes",1,2),IF(SUMIFS(WhatIf!$G:$G,WhatIf!$A:$A,I$1,WhatIf!$B:$B,I459)&lt;=price_limit,IF(I459="Yes",1,2),"")),""))</f>
        <v/>
      </c>
      <c r="AY459" s="67" t="str">
        <f>IF(OR(J459="",VLOOKUP(J$1,Services!$A$1:$B$22,2,0)="Exclude"),"",IF($D459=1,IF(OR(price_limit="",price_limit="No Limit"),IF(J459="Yes",1,2),IF(SUMIFS(WhatIf!$G:$G,WhatIf!$A:$A,J$1,WhatIf!$B:$B,J459)&lt;=price_limit,IF(J459="Yes",1,2),"")),""))</f>
        <v/>
      </c>
      <c r="AZ459" s="67" t="str">
        <f>IF(OR(K459="",VLOOKUP(K$1,Services!$A$1:$B$22,2,0)="Exclude"),"",IF($D459=1,IF(OR(price_limit="",price_limit="No Limit"),IF(K459="Yes",1,2),IF(SUMIFS(WhatIf!$G:$G,WhatIf!$A:$A,K$1,WhatIf!$B:$B,K459)&lt;=price_limit,IF(K459="Yes",1,2),"")),""))</f>
        <v/>
      </c>
      <c r="BA459" s="67" t="str">
        <f>IF(OR(L459="",VLOOKUP(L$1,Services!$A$1:$B$22,2,0)="Exclude"),"",IF($D459=1,IF(OR(price_limit="",price_limit="No Limit"),IF(L459="Yes",1,2),IF(SUMIFS(WhatIf!$G:$G,WhatIf!$A:$A,L$1,WhatIf!$B:$B,L459)&lt;=price_limit,IF(L459="Yes",1,2),"")),""))</f>
        <v/>
      </c>
      <c r="BB459" s="67" t="str">
        <f>IF(OR(M459="",VLOOKUP(M$1,Services!$A$1:$B$22,2,0)="Exclude"),"",IF($D459=1,IF(OR(price_limit="",price_limit="No Limit"),IF(M459="Yes",1,2),IF(SUMIFS(WhatIf!$G:$G,WhatIf!$A:$A,M$1,WhatIf!$B:$B,M459)&lt;=price_limit,IF(M459="Yes",1,2),"")),""))</f>
        <v/>
      </c>
      <c r="BC459" s="67" t="str">
        <f>IF(OR(N459="",VLOOKUP(N$1,Services!$A$1:$B$22,2,0)="Exclude"),"",IF($D459=1,IF(OR(price_limit="",price_limit="No Limit"),IF(N459="Yes",1,2),IF(SUMIFS(WhatIf!$G:$G,WhatIf!$A:$A,N$1,WhatIf!$B:$B,N459)&lt;=price_limit,IF(N459="Yes",1,2),"")),""))</f>
        <v/>
      </c>
      <c r="BD459" s="67" t="str">
        <f>IF(OR(O459="",VLOOKUP(O$1,Services!$A$1:$B$22,2,0)="Exclude"),"",IF($D459=1,IF(OR(price_limit="",price_limit="No Limit"),IF(O459="Yes",1,2),IF(SUMIFS(WhatIf!$G:$G,WhatIf!$A:$A,O$1,WhatIf!$B:$B,O459)&lt;=price_limit,IF(O459="Yes",1,2),"")),""))</f>
        <v/>
      </c>
      <c r="BE459" s="67" t="str">
        <f>IF(OR(P459="",VLOOKUP(P$1,Services!$A$1:$B$22,2,0)="Exclude"),"",IF($D459=1,IF(OR(price_limit="",price_limit="No Limit"),IF(P459="Yes",1,2),IF(SUMIFS(WhatIf!$G:$G,WhatIf!$A:$A,P$1,WhatIf!$B:$B,P459)&lt;=price_limit,IF(P459="Yes",1,2),"")),""))</f>
        <v/>
      </c>
      <c r="BF459" s="67" t="str">
        <f>IF(OR(Q459="",VLOOKUP(Q$1,Services!$A$1:$B$22,2,0)="Exclude"),"",IF($D459=1,IF(OR(price_limit="",price_limit="No Limit"),IF(Q459="Yes",1,2),IF(SUMIFS(WhatIf!$G:$G,WhatIf!$A:$A,Q$1,WhatIf!$B:$B,Q459)&lt;=price_limit,IF(Q459="Yes",1,2),"")),""))</f>
        <v/>
      </c>
      <c r="BG459" s="67" t="str">
        <f>IF(OR(R459="",VLOOKUP(R$1,Services!$A$1:$B$22,2,0)="Exclude"),"",IF($D459=1,IF(OR(price_limit="",price_limit="No Limit"),IF(R459="Yes",1,2),IF(SUMIFS(WhatIf!$G:$G,WhatIf!$A:$A,R$1,WhatIf!$B:$B,R459)&lt;=price_limit,IF(R459="Yes",1,2),"")),""))</f>
        <v/>
      </c>
      <c r="BH459" s="67" t="str">
        <f>IF(OR(S459="",VLOOKUP(S$1,Services!$A$1:$B$22,2,0)="Exclude"),"",IF($D459=1,IF(OR(price_limit="",price_limit="No Limit"),IF(S459="Yes",1,2),IF(SUMIFS(WhatIf!$G:$G,WhatIf!$A:$A,S$1,WhatIf!$B:$B,S459)&lt;=price_limit,IF(S459="Yes",1,2),"")),""))</f>
        <v/>
      </c>
      <c r="BI459" s="67" t="str">
        <f>IF(OR(T459="",VLOOKUP(T$1,Services!$A$1:$B$22,2,0)="Exclude"),"",IF($D459=1,IF(OR(price_limit="",price_limit="No Limit"),IF(T459="Yes",1,2),IF(SUMIFS(WhatIf!$G:$G,WhatIf!$A:$A,T$1,WhatIf!$B:$B,T459)&lt;=price_limit,IF(T459="Yes",1,2),"")),""))</f>
        <v/>
      </c>
      <c r="BJ459" s="67" t="str">
        <f>IF(OR(U459="",VLOOKUP(U$1,Services!$A$1:$B$22,2,0)="Exclude"),"",IF($D459=1,IF(OR(price_limit="",price_limit="No Limit"),IF(U459="Yes",1,2),IF(SUMIFS(WhatIf!$G:$G,WhatIf!$A:$A,U$1,WhatIf!$B:$B,U459)&lt;=price_limit,IF(U459="Yes",1,2),"")),""))</f>
        <v/>
      </c>
      <c r="BK459" s="67" t="str">
        <f>IF(OR(V459="",VLOOKUP(V$1,Services!$A$1:$B$22,2,0)="Exclude"),"",IF($D459=1,IF(OR(price_limit="",price_limit="No Limit"),IF(V459="Yes",1,2),IF(SUMIFS(WhatIf!$G:$G,WhatIf!$A:$A,V$1,WhatIf!$B:$B,V459)&lt;=price_limit,IF(V459="Yes",1,2),"")),""))</f>
        <v/>
      </c>
      <c r="BL459" s="67" t="str">
        <f>IF(OR(W459="",VLOOKUP(W$1,Services!$A$1:$B$22,2,0)="Exclude"),"",IF($D459=1,IF(OR(price_limit="",price_limit="No Limit"),IF(W459="Yes",1,2),IF(SUMIFS(WhatIf!$G:$G,WhatIf!$A:$A,W$1,WhatIf!$B:$B,W459)&lt;=price_limit,IF(W459="Yes",1,2),"")),""))</f>
        <v/>
      </c>
      <c r="BM459" s="67" t="str">
        <f>IF(OR(X459="",VLOOKUP(X$1,Services!$A$1:$B$22,2,0)="Exclude"),"",IF($D459=1,IF(OR(price_limit="",price_limit="No Limit"),IF(X459="Yes",1,2),IF(SUMIFS(WhatIf!$G:$G,WhatIf!$A:$A,X$1,WhatIf!$B:$B,X459)&lt;=price_limit,IF(X459="Yes",1,2),"")),""))</f>
        <v/>
      </c>
      <c r="BN459" s="3">
        <f t="shared" si="33"/>
        <v>0</v>
      </c>
      <c r="BO459" s="3">
        <f>IF(highlight_pick="Select",0,IF(MID(highlight_pick,1,1)="#",0,IF(INDEX($A459:$BR459,1,MATCH(highlight_pick,$1:$1,0))="",0,IF(INDEX($A459:$BR459,1,MATCH(highlight_pick,$1:$1,0))="Yes",1,2))))</f>
        <v>0</v>
      </c>
      <c r="BP459" s="3">
        <f>IF(MID(highlight_pick,1,1)="#",IF(INDEX(Analysis!$C$7:$E$7,1,VALUE(MID(highlight_pick,2,1)))&lt;&gt;"",IF(INDEX($A459:$BR459,1,MATCH(INDEX(Analysis!$C$7:$E$7,1,VALUE(MID(highlight_pick,2,1))),$1:$1,0))="",0,IF(INDEX($A459:$BR459,1,MATCH(INDEX(Analysis!$C$7:$E$7,1,VALUE(MID(highlight_pick,2,1))),$1:$1,0))="Yes",1,IF(ISNUMBER(SEARCH(INDEX($A459:$BR459,1,MATCH(INDEX(Analysis!$C$7:$E$7,1,VALUE(MID(highlight_pick,2,1))),$1:$1,0)),INDEX(Analysis!$C$9:$E$9,1,VALUE(MID(highlight_pick,2,1))))),2,0))),0),0)</f>
        <v>0</v>
      </c>
      <c r="BQ459" s="3">
        <f>IF(MID(highlight_pick,1,1)="#",IF(INDEX(Analysis!$C$10:$E$10,1,VALUE(MID(highlight_pick,2,1)))&lt;&gt;"",IF(INDEX($A459:$BR459,1,MATCH(INDEX(Analysis!$C$10:$E$10,1,VALUE(MID(highlight_pick,2,1))),$1:$1,0))="",0,IF(INDEX($A459:$BR459,1,MATCH(INDEX(Analysis!$C$10:$E$10,1,VALUE(MID(highlight_pick,2,1))),$1:$1,0))="Yes",1,IF(ISNUMBER(SEARCH(INDEX($A459:$BR459,1,MATCH(INDEX(Analysis!$C$10:$E$10,1,VALUE(MID(highlight_pick,2,1))),$1:$1,0)),INDEX(Analysis!$C$12:$E$12,1,VALUE(MID(highlight_pick,2,1))))),2,0))),0),0)</f>
        <v>0</v>
      </c>
      <c r="BR459" s="3">
        <f ca="1">IF(profile="",INDEX(MyNetworks!$A$7:$Z$200,MATCH(A459,OFFSET(MyNetworks!$A$7,0,MATCH(C459,MyNetworks!$6:$6,0)-1,200,1),0),MATCH(C459,MyNetworks!$6:$6,0)-1),IFERROR(INDEX(Profiles!$A$7:$U$200,MATCH(A459,OFFSET(Profiles!$A$7,0,MATCH(profile,Profiles!$6:$6,0)-1,200,1),0),MATCH(profile,Profiles!$6:$6,0)-1),0))</f>
        <v>0</v>
      </c>
    </row>
    <row r="460" spans="1:70" ht="24.9" x14ac:dyDescent="0.3">
      <c r="A460" s="19" t="s">
        <v>710</v>
      </c>
      <c r="C460" s="4" t="s">
        <v>197</v>
      </c>
      <c r="D460" s="3" t="str">
        <f t="shared" ca="1" si="31"/>
        <v/>
      </c>
      <c r="F460" s="5" t="s">
        <v>761</v>
      </c>
      <c r="G460" s="5" t="s">
        <v>761</v>
      </c>
      <c r="H460" s="5" t="s">
        <v>761</v>
      </c>
      <c r="Y460" s="3" t="str">
        <f ca="1">IF(AND($D460=1,ISNUMBER(MATCH(E$1&amp;E460&amp;"x",WhatIf!$H:$H,0))),1,"")</f>
        <v/>
      </c>
      <c r="Z460" s="3" t="str">
        <f ca="1">IF(AND($D460=1,ISNUMBER(MATCH(F$1&amp;F460&amp;"x",WhatIf!$H:$H,0))),1,"")</f>
        <v/>
      </c>
      <c r="AA460" s="3" t="str">
        <f ca="1">IF(AND($D460=1,ISNUMBER(MATCH(G$1&amp;G460&amp;"x",WhatIf!$H:$H,0))),1,"")</f>
        <v/>
      </c>
      <c r="AB460" s="3" t="str">
        <f ca="1">IF(AND($D460=1,ISNUMBER(MATCH(H$1&amp;H460&amp;"x",WhatIf!$H:$H,0))),1,"")</f>
        <v/>
      </c>
      <c r="AC460" s="3" t="str">
        <f ca="1">IF(AND($D460=1,ISNUMBER(MATCH(I$1&amp;I460&amp;"x",WhatIf!$H:$H,0))),1,"")</f>
        <v/>
      </c>
      <c r="AD460" s="3" t="str">
        <f ca="1">IF(AND($D460=1,ISNUMBER(MATCH(J$1&amp;J460&amp;"x",WhatIf!$H:$H,0))),1,"")</f>
        <v/>
      </c>
      <c r="AE460" s="3" t="str">
        <f ca="1">IF(AND($D460=1,ISNUMBER(MATCH(K$1&amp;K460&amp;"x",WhatIf!$H:$H,0))),1,"")</f>
        <v/>
      </c>
      <c r="AF460" s="3" t="str">
        <f ca="1">IF(AND($D460=1,ISNUMBER(MATCH(L$1&amp;L460&amp;"x",WhatIf!$H:$H,0))),1,"")</f>
        <v/>
      </c>
      <c r="AG460" s="3" t="str">
        <f ca="1">IF(AND($D460=1,ISNUMBER(MATCH(M$1&amp;M460&amp;"x",WhatIf!$H:$H,0))),1,"")</f>
        <v/>
      </c>
      <c r="AH460" s="3" t="str">
        <f ca="1">IF(AND($D460=1,ISNUMBER(MATCH(N$1&amp;N460&amp;"x",WhatIf!$H:$H,0))),1,"")</f>
        <v/>
      </c>
      <c r="AI460" s="3" t="str">
        <f ca="1">IF(AND($D460=1,ISNUMBER(MATCH(O$1&amp;O460&amp;"x",WhatIf!$H:$H,0))),1,"")</f>
        <v/>
      </c>
      <c r="AJ460" s="3" t="str">
        <f ca="1">IF(AND($D460=1,ISNUMBER(MATCH(P$1&amp;P460&amp;"x",WhatIf!$H:$H,0))),1,"")</f>
        <v/>
      </c>
      <c r="AK460" s="3" t="str">
        <f ca="1">IF(AND($D460=1,ISNUMBER(MATCH(Q$1&amp;Q460&amp;"x",WhatIf!$H:$H,0))),1,"")</f>
        <v/>
      </c>
      <c r="AL460" s="3" t="str">
        <f ca="1">IF(AND($D460=1,ISNUMBER(MATCH(R$1&amp;R460&amp;"x",WhatIf!$H:$H,0))),1,"")</f>
        <v/>
      </c>
      <c r="AM460" s="3" t="str">
        <f ca="1">IF(AND($D460=1,ISNUMBER(MATCH(S$1&amp;S460&amp;"x",WhatIf!$H:$H,0))),1,"")</f>
        <v/>
      </c>
      <c r="AN460" s="3" t="str">
        <f ca="1">IF(AND($D460=1,ISNUMBER(MATCH(T$1&amp;T460&amp;"x",WhatIf!$H:$H,0))),1,"")</f>
        <v/>
      </c>
      <c r="AO460" s="3" t="str">
        <f ca="1">IF(AND($D460=1,ISNUMBER(MATCH(U$1&amp;U460&amp;"x",WhatIf!$H:$H,0))),1,"")</f>
        <v/>
      </c>
      <c r="AP460" s="3" t="str">
        <f ca="1">IF(AND($D460=1,ISNUMBER(MATCH(V$1&amp;V460&amp;"x",WhatIf!$H:$H,0))),1,"")</f>
        <v/>
      </c>
      <c r="AQ460" s="3" t="str">
        <f ca="1">IF(AND($D460=1,ISNUMBER(MATCH(W$1&amp;W460&amp;"x",WhatIf!$H:$H,0))),1,"")</f>
        <v/>
      </c>
      <c r="AR460" s="3" t="str">
        <f ca="1">IF(AND($D460=1,ISNUMBER(MATCH(X$1&amp;X460&amp;"x",WhatIf!$H:$H,0))),1,"")</f>
        <v/>
      </c>
      <c r="AS460" s="3" t="str">
        <f t="shared" ca="1" si="32"/>
        <v/>
      </c>
      <c r="AT460" s="67" t="str">
        <f>IF(OR(E460="",VLOOKUP(E$1,Services!$A$1:$B$22,2,0)="Exclude"),"",IF($D460=1,IF(OR(price_limit="",price_limit="No Limit"),IF(E460="Yes",1,2),IF(SUMIFS(WhatIf!$G:$G,WhatIf!$A:$A,E$1,WhatIf!$B:$B,E460)&lt;=price_limit,IF(E460="Yes",1,2),"")),""))</f>
        <v/>
      </c>
      <c r="AU460" s="67" t="str">
        <f ca="1">IF(OR(F460="",VLOOKUP(F$1,Services!$A$1:$B$22,2,0)="Exclude"),"",IF($D460=1,IF(OR(price_limit="",price_limit="No Limit"),IF(F460="Yes",1,2),IF(SUMIFS(WhatIf!$G:$G,WhatIf!$A:$A,F$1,WhatIf!$B:$B,F460)&lt;=price_limit,IF(F460="Yes",1,2),"")),""))</f>
        <v/>
      </c>
      <c r="AV460" s="67" t="str">
        <f ca="1">IF(OR(G460="",VLOOKUP(G$1,Services!$A$1:$B$22,2,0)="Exclude"),"",IF($D460=1,IF(OR(price_limit="",price_limit="No Limit"),IF(G460="Yes",1,2),IF(SUMIFS(WhatIf!$G:$G,WhatIf!$A:$A,G$1,WhatIf!$B:$B,G460)&lt;=price_limit,IF(G460="Yes",1,2),"")),""))</f>
        <v/>
      </c>
      <c r="AW460" s="67" t="str">
        <f ca="1">IF(OR(H460="",VLOOKUP(H$1,Services!$A$1:$B$22,2,0)="Exclude"),"",IF($D460=1,IF(OR(price_limit="",price_limit="No Limit"),IF(H460="Yes",1,2),IF(SUMIFS(WhatIf!$G:$G,WhatIf!$A:$A,H$1,WhatIf!$B:$B,H460)&lt;=price_limit,IF(H460="Yes",1,2),"")),""))</f>
        <v/>
      </c>
      <c r="AX460" s="67" t="str">
        <f>IF(OR(I460="",VLOOKUP(I$1,Services!$A$1:$B$22,2,0)="Exclude"),"",IF($D460=1,IF(OR(price_limit="",price_limit="No Limit"),IF(I460="Yes",1,2),IF(SUMIFS(WhatIf!$G:$G,WhatIf!$A:$A,I$1,WhatIf!$B:$B,I460)&lt;=price_limit,IF(I460="Yes",1,2),"")),""))</f>
        <v/>
      </c>
      <c r="AY460" s="67" t="str">
        <f>IF(OR(J460="",VLOOKUP(J$1,Services!$A$1:$B$22,2,0)="Exclude"),"",IF($D460=1,IF(OR(price_limit="",price_limit="No Limit"),IF(J460="Yes",1,2),IF(SUMIFS(WhatIf!$G:$G,WhatIf!$A:$A,J$1,WhatIf!$B:$B,J460)&lt;=price_limit,IF(J460="Yes",1,2),"")),""))</f>
        <v/>
      </c>
      <c r="AZ460" s="67" t="str">
        <f>IF(OR(K460="",VLOOKUP(K$1,Services!$A$1:$B$22,2,0)="Exclude"),"",IF($D460=1,IF(OR(price_limit="",price_limit="No Limit"),IF(K460="Yes",1,2),IF(SUMIFS(WhatIf!$G:$G,WhatIf!$A:$A,K$1,WhatIf!$B:$B,K460)&lt;=price_limit,IF(K460="Yes",1,2),"")),""))</f>
        <v/>
      </c>
      <c r="BA460" s="67" t="str">
        <f>IF(OR(L460="",VLOOKUP(L$1,Services!$A$1:$B$22,2,0)="Exclude"),"",IF($D460=1,IF(OR(price_limit="",price_limit="No Limit"),IF(L460="Yes",1,2),IF(SUMIFS(WhatIf!$G:$G,WhatIf!$A:$A,L$1,WhatIf!$B:$B,L460)&lt;=price_limit,IF(L460="Yes",1,2),"")),""))</f>
        <v/>
      </c>
      <c r="BB460" s="67" t="str">
        <f>IF(OR(M460="",VLOOKUP(M$1,Services!$A$1:$B$22,2,0)="Exclude"),"",IF($D460=1,IF(OR(price_limit="",price_limit="No Limit"),IF(M460="Yes",1,2),IF(SUMIFS(WhatIf!$G:$G,WhatIf!$A:$A,M$1,WhatIf!$B:$B,M460)&lt;=price_limit,IF(M460="Yes",1,2),"")),""))</f>
        <v/>
      </c>
      <c r="BC460" s="67" t="str">
        <f>IF(OR(N460="",VLOOKUP(N$1,Services!$A$1:$B$22,2,0)="Exclude"),"",IF($D460=1,IF(OR(price_limit="",price_limit="No Limit"),IF(N460="Yes",1,2),IF(SUMIFS(WhatIf!$G:$G,WhatIf!$A:$A,N$1,WhatIf!$B:$B,N460)&lt;=price_limit,IF(N460="Yes",1,2),"")),""))</f>
        <v/>
      </c>
      <c r="BD460" s="67" t="str">
        <f>IF(OR(O460="",VLOOKUP(O$1,Services!$A$1:$B$22,2,0)="Exclude"),"",IF($D460=1,IF(OR(price_limit="",price_limit="No Limit"),IF(O460="Yes",1,2),IF(SUMIFS(WhatIf!$G:$G,WhatIf!$A:$A,O$1,WhatIf!$B:$B,O460)&lt;=price_limit,IF(O460="Yes",1,2),"")),""))</f>
        <v/>
      </c>
      <c r="BE460" s="67" t="str">
        <f>IF(OR(P460="",VLOOKUP(P$1,Services!$A$1:$B$22,2,0)="Exclude"),"",IF($D460=1,IF(OR(price_limit="",price_limit="No Limit"),IF(P460="Yes",1,2),IF(SUMIFS(WhatIf!$G:$G,WhatIf!$A:$A,P$1,WhatIf!$B:$B,P460)&lt;=price_limit,IF(P460="Yes",1,2),"")),""))</f>
        <v/>
      </c>
      <c r="BF460" s="67" t="str">
        <f>IF(OR(Q460="",VLOOKUP(Q$1,Services!$A$1:$B$22,2,0)="Exclude"),"",IF($D460=1,IF(OR(price_limit="",price_limit="No Limit"),IF(Q460="Yes",1,2),IF(SUMIFS(WhatIf!$G:$G,WhatIf!$A:$A,Q$1,WhatIf!$B:$B,Q460)&lt;=price_limit,IF(Q460="Yes",1,2),"")),""))</f>
        <v/>
      </c>
      <c r="BG460" s="67" t="str">
        <f>IF(OR(R460="",VLOOKUP(R$1,Services!$A$1:$B$22,2,0)="Exclude"),"",IF($D460=1,IF(OR(price_limit="",price_limit="No Limit"),IF(R460="Yes",1,2),IF(SUMIFS(WhatIf!$G:$G,WhatIf!$A:$A,R$1,WhatIf!$B:$B,R460)&lt;=price_limit,IF(R460="Yes",1,2),"")),""))</f>
        <v/>
      </c>
      <c r="BH460" s="67" t="str">
        <f>IF(OR(S460="",VLOOKUP(S$1,Services!$A$1:$B$22,2,0)="Exclude"),"",IF($D460=1,IF(OR(price_limit="",price_limit="No Limit"),IF(S460="Yes",1,2),IF(SUMIFS(WhatIf!$G:$G,WhatIf!$A:$A,S$1,WhatIf!$B:$B,S460)&lt;=price_limit,IF(S460="Yes",1,2),"")),""))</f>
        <v/>
      </c>
      <c r="BI460" s="67" t="str">
        <f>IF(OR(T460="",VLOOKUP(T$1,Services!$A$1:$B$22,2,0)="Exclude"),"",IF($D460=1,IF(OR(price_limit="",price_limit="No Limit"),IF(T460="Yes",1,2),IF(SUMIFS(WhatIf!$G:$G,WhatIf!$A:$A,T$1,WhatIf!$B:$B,T460)&lt;=price_limit,IF(T460="Yes",1,2),"")),""))</f>
        <v/>
      </c>
      <c r="BJ460" s="67" t="str">
        <f>IF(OR(U460="",VLOOKUP(U$1,Services!$A$1:$B$22,2,0)="Exclude"),"",IF($D460=1,IF(OR(price_limit="",price_limit="No Limit"),IF(U460="Yes",1,2),IF(SUMIFS(WhatIf!$G:$G,WhatIf!$A:$A,U$1,WhatIf!$B:$B,U460)&lt;=price_limit,IF(U460="Yes",1,2),"")),""))</f>
        <v/>
      </c>
      <c r="BK460" s="67" t="str">
        <f>IF(OR(V460="",VLOOKUP(V$1,Services!$A$1:$B$22,2,0)="Exclude"),"",IF($D460=1,IF(OR(price_limit="",price_limit="No Limit"),IF(V460="Yes",1,2),IF(SUMIFS(WhatIf!$G:$G,WhatIf!$A:$A,V$1,WhatIf!$B:$B,V460)&lt;=price_limit,IF(V460="Yes",1,2),"")),""))</f>
        <v/>
      </c>
      <c r="BL460" s="67" t="str">
        <f>IF(OR(W460="",VLOOKUP(W$1,Services!$A$1:$B$22,2,0)="Exclude"),"",IF($D460=1,IF(OR(price_limit="",price_limit="No Limit"),IF(W460="Yes",1,2),IF(SUMIFS(WhatIf!$G:$G,WhatIf!$A:$A,W$1,WhatIf!$B:$B,W460)&lt;=price_limit,IF(W460="Yes",1,2),"")),""))</f>
        <v/>
      </c>
      <c r="BM460" s="67" t="str">
        <f>IF(OR(X460="",VLOOKUP(X$1,Services!$A$1:$B$22,2,0)="Exclude"),"",IF($D460=1,IF(OR(price_limit="",price_limit="No Limit"),IF(X460="Yes",1,2),IF(SUMIFS(WhatIf!$G:$G,WhatIf!$A:$A,X$1,WhatIf!$B:$B,X460)&lt;=price_limit,IF(X460="Yes",1,2),"")),""))</f>
        <v/>
      </c>
      <c r="BN460" s="3">
        <f t="shared" si="33"/>
        <v>0</v>
      </c>
      <c r="BO460" s="3">
        <f>IF(highlight_pick="Select",0,IF(MID(highlight_pick,1,1)="#",0,IF(INDEX($A460:$BR460,1,MATCH(highlight_pick,$1:$1,0))="",0,IF(INDEX($A460:$BR460,1,MATCH(highlight_pick,$1:$1,0))="Yes",1,2))))</f>
        <v>0</v>
      </c>
      <c r="BP460" s="3">
        <f>IF(MID(highlight_pick,1,1)="#",IF(INDEX(Analysis!$C$7:$E$7,1,VALUE(MID(highlight_pick,2,1)))&lt;&gt;"",IF(INDEX($A460:$BR460,1,MATCH(INDEX(Analysis!$C$7:$E$7,1,VALUE(MID(highlight_pick,2,1))),$1:$1,0))="",0,IF(INDEX($A460:$BR460,1,MATCH(INDEX(Analysis!$C$7:$E$7,1,VALUE(MID(highlight_pick,2,1))),$1:$1,0))="Yes",1,IF(ISNUMBER(SEARCH(INDEX($A460:$BR460,1,MATCH(INDEX(Analysis!$C$7:$E$7,1,VALUE(MID(highlight_pick,2,1))),$1:$1,0)),INDEX(Analysis!$C$9:$E$9,1,VALUE(MID(highlight_pick,2,1))))),2,0))),0),0)</f>
        <v>0</v>
      </c>
      <c r="BQ460" s="3">
        <f>IF(MID(highlight_pick,1,1)="#",IF(INDEX(Analysis!$C$10:$E$10,1,VALUE(MID(highlight_pick,2,1)))&lt;&gt;"",IF(INDEX($A460:$BR460,1,MATCH(INDEX(Analysis!$C$10:$E$10,1,VALUE(MID(highlight_pick,2,1))),$1:$1,0))="",0,IF(INDEX($A460:$BR460,1,MATCH(INDEX(Analysis!$C$10:$E$10,1,VALUE(MID(highlight_pick,2,1))),$1:$1,0))="Yes",1,IF(ISNUMBER(SEARCH(INDEX($A460:$BR460,1,MATCH(INDEX(Analysis!$C$10:$E$10,1,VALUE(MID(highlight_pick,2,1))),$1:$1,0)),INDEX(Analysis!$C$12:$E$12,1,VALUE(MID(highlight_pick,2,1))))),2,0))),0),0)</f>
        <v>0</v>
      </c>
      <c r="BR460" s="3">
        <f ca="1">IF(profile="",INDEX(MyNetworks!$A$7:$Z$200,MATCH(A460,OFFSET(MyNetworks!$A$7,0,MATCH(C460,MyNetworks!$6:$6,0)-1,200,1),0),MATCH(C460,MyNetworks!$6:$6,0)-1),IFERROR(INDEX(Profiles!$A$7:$U$200,MATCH(A460,OFFSET(Profiles!$A$7,0,MATCH(profile,Profiles!$6:$6,0)-1,200,1),0),MATCH(profile,Profiles!$6:$6,0)-1),0))</f>
        <v>0</v>
      </c>
    </row>
    <row r="461" spans="1:70" ht="24.9" x14ac:dyDescent="0.3">
      <c r="A461" s="19" t="s">
        <v>748</v>
      </c>
      <c r="C461" s="4" t="s">
        <v>197</v>
      </c>
      <c r="D461" s="3" t="str">
        <f t="shared" ca="1" si="31"/>
        <v/>
      </c>
      <c r="F461" s="5" t="s">
        <v>761</v>
      </c>
      <c r="G461" s="5" t="s">
        <v>761</v>
      </c>
      <c r="H461" s="5" t="s">
        <v>761</v>
      </c>
      <c r="Y461" s="3" t="str">
        <f ca="1">IF(AND($D461=1,ISNUMBER(MATCH(E$1&amp;E461&amp;"x",WhatIf!$H:$H,0))),1,"")</f>
        <v/>
      </c>
      <c r="Z461" s="3" t="str">
        <f ca="1">IF(AND($D461=1,ISNUMBER(MATCH(F$1&amp;F461&amp;"x",WhatIf!$H:$H,0))),1,"")</f>
        <v/>
      </c>
      <c r="AA461" s="3" t="str">
        <f ca="1">IF(AND($D461=1,ISNUMBER(MATCH(G$1&amp;G461&amp;"x",WhatIf!$H:$H,0))),1,"")</f>
        <v/>
      </c>
      <c r="AB461" s="3" t="str">
        <f ca="1">IF(AND($D461=1,ISNUMBER(MATCH(H$1&amp;H461&amp;"x",WhatIf!$H:$H,0))),1,"")</f>
        <v/>
      </c>
      <c r="AC461" s="3" t="str">
        <f ca="1">IF(AND($D461=1,ISNUMBER(MATCH(I$1&amp;I461&amp;"x",WhatIf!$H:$H,0))),1,"")</f>
        <v/>
      </c>
      <c r="AD461" s="3" t="str">
        <f ca="1">IF(AND($D461=1,ISNUMBER(MATCH(J$1&amp;J461&amp;"x",WhatIf!$H:$H,0))),1,"")</f>
        <v/>
      </c>
      <c r="AE461" s="3" t="str">
        <f ca="1">IF(AND($D461=1,ISNUMBER(MATCH(K$1&amp;K461&amp;"x",WhatIf!$H:$H,0))),1,"")</f>
        <v/>
      </c>
      <c r="AF461" s="3" t="str">
        <f ca="1">IF(AND($D461=1,ISNUMBER(MATCH(L$1&amp;L461&amp;"x",WhatIf!$H:$H,0))),1,"")</f>
        <v/>
      </c>
      <c r="AG461" s="3" t="str">
        <f ca="1">IF(AND($D461=1,ISNUMBER(MATCH(M$1&amp;M461&amp;"x",WhatIf!$H:$H,0))),1,"")</f>
        <v/>
      </c>
      <c r="AH461" s="3" t="str">
        <f ca="1">IF(AND($D461=1,ISNUMBER(MATCH(N$1&amp;N461&amp;"x",WhatIf!$H:$H,0))),1,"")</f>
        <v/>
      </c>
      <c r="AI461" s="3" t="str">
        <f ca="1">IF(AND($D461=1,ISNUMBER(MATCH(O$1&amp;O461&amp;"x",WhatIf!$H:$H,0))),1,"")</f>
        <v/>
      </c>
      <c r="AJ461" s="3" t="str">
        <f ca="1">IF(AND($D461=1,ISNUMBER(MATCH(P$1&amp;P461&amp;"x",WhatIf!$H:$H,0))),1,"")</f>
        <v/>
      </c>
      <c r="AK461" s="3" t="str">
        <f ca="1">IF(AND($D461=1,ISNUMBER(MATCH(Q$1&amp;Q461&amp;"x",WhatIf!$H:$H,0))),1,"")</f>
        <v/>
      </c>
      <c r="AL461" s="3" t="str">
        <f ca="1">IF(AND($D461=1,ISNUMBER(MATCH(R$1&amp;R461&amp;"x",WhatIf!$H:$H,0))),1,"")</f>
        <v/>
      </c>
      <c r="AM461" s="3" t="str">
        <f ca="1">IF(AND($D461=1,ISNUMBER(MATCH(S$1&amp;S461&amp;"x",WhatIf!$H:$H,0))),1,"")</f>
        <v/>
      </c>
      <c r="AN461" s="3" t="str">
        <f ca="1">IF(AND($D461=1,ISNUMBER(MATCH(T$1&amp;T461&amp;"x",WhatIf!$H:$H,0))),1,"")</f>
        <v/>
      </c>
      <c r="AO461" s="3" t="str">
        <f ca="1">IF(AND($D461=1,ISNUMBER(MATCH(U$1&amp;U461&amp;"x",WhatIf!$H:$H,0))),1,"")</f>
        <v/>
      </c>
      <c r="AP461" s="3" t="str">
        <f ca="1">IF(AND($D461=1,ISNUMBER(MATCH(V$1&amp;V461&amp;"x",WhatIf!$H:$H,0))),1,"")</f>
        <v/>
      </c>
      <c r="AQ461" s="3" t="str">
        <f ca="1">IF(AND($D461=1,ISNUMBER(MATCH(W$1&amp;W461&amp;"x",WhatIf!$H:$H,0))),1,"")</f>
        <v/>
      </c>
      <c r="AR461" s="3" t="str">
        <f ca="1">IF(AND($D461=1,ISNUMBER(MATCH(X$1&amp;X461&amp;"x",WhatIf!$H:$H,0))),1,"")</f>
        <v/>
      </c>
      <c r="AS461" s="3" t="str">
        <f t="shared" ca="1" si="32"/>
        <v/>
      </c>
      <c r="AT461" s="67" t="str">
        <f>IF(OR(E461="",VLOOKUP(E$1,Services!$A$1:$B$22,2,0)="Exclude"),"",IF($D461=1,IF(OR(price_limit="",price_limit="No Limit"),IF(E461="Yes",1,2),IF(SUMIFS(WhatIf!$G:$G,WhatIf!$A:$A,E$1,WhatIf!$B:$B,E461)&lt;=price_limit,IF(E461="Yes",1,2),"")),""))</f>
        <v/>
      </c>
      <c r="AU461" s="67" t="str">
        <f ca="1">IF(OR(F461="",VLOOKUP(F$1,Services!$A$1:$B$22,2,0)="Exclude"),"",IF($D461=1,IF(OR(price_limit="",price_limit="No Limit"),IF(F461="Yes",1,2),IF(SUMIFS(WhatIf!$G:$G,WhatIf!$A:$A,F$1,WhatIf!$B:$B,F461)&lt;=price_limit,IF(F461="Yes",1,2),"")),""))</f>
        <v/>
      </c>
      <c r="AV461" s="67" t="str">
        <f ca="1">IF(OR(G461="",VLOOKUP(G$1,Services!$A$1:$B$22,2,0)="Exclude"),"",IF($D461=1,IF(OR(price_limit="",price_limit="No Limit"),IF(G461="Yes",1,2),IF(SUMIFS(WhatIf!$G:$G,WhatIf!$A:$A,G$1,WhatIf!$B:$B,G461)&lt;=price_limit,IF(G461="Yes",1,2),"")),""))</f>
        <v/>
      </c>
      <c r="AW461" s="67" t="str">
        <f ca="1">IF(OR(H461="",VLOOKUP(H$1,Services!$A$1:$B$22,2,0)="Exclude"),"",IF($D461=1,IF(OR(price_limit="",price_limit="No Limit"),IF(H461="Yes",1,2),IF(SUMIFS(WhatIf!$G:$G,WhatIf!$A:$A,H$1,WhatIf!$B:$B,H461)&lt;=price_limit,IF(H461="Yes",1,2),"")),""))</f>
        <v/>
      </c>
      <c r="AX461" s="67" t="str">
        <f>IF(OR(I461="",VLOOKUP(I$1,Services!$A$1:$B$22,2,0)="Exclude"),"",IF($D461=1,IF(OR(price_limit="",price_limit="No Limit"),IF(I461="Yes",1,2),IF(SUMIFS(WhatIf!$G:$G,WhatIf!$A:$A,I$1,WhatIf!$B:$B,I461)&lt;=price_limit,IF(I461="Yes",1,2),"")),""))</f>
        <v/>
      </c>
      <c r="AY461" s="67" t="str">
        <f>IF(OR(J461="",VLOOKUP(J$1,Services!$A$1:$B$22,2,0)="Exclude"),"",IF($D461=1,IF(OR(price_limit="",price_limit="No Limit"),IF(J461="Yes",1,2),IF(SUMIFS(WhatIf!$G:$G,WhatIf!$A:$A,J$1,WhatIf!$B:$B,J461)&lt;=price_limit,IF(J461="Yes",1,2),"")),""))</f>
        <v/>
      </c>
      <c r="AZ461" s="67" t="str">
        <f>IF(OR(K461="",VLOOKUP(K$1,Services!$A$1:$B$22,2,0)="Exclude"),"",IF($D461=1,IF(OR(price_limit="",price_limit="No Limit"),IF(K461="Yes",1,2),IF(SUMIFS(WhatIf!$G:$G,WhatIf!$A:$A,K$1,WhatIf!$B:$B,K461)&lt;=price_limit,IF(K461="Yes",1,2),"")),""))</f>
        <v/>
      </c>
      <c r="BA461" s="67" t="str">
        <f>IF(OR(L461="",VLOOKUP(L$1,Services!$A$1:$B$22,2,0)="Exclude"),"",IF($D461=1,IF(OR(price_limit="",price_limit="No Limit"),IF(L461="Yes",1,2),IF(SUMIFS(WhatIf!$G:$G,WhatIf!$A:$A,L$1,WhatIf!$B:$B,L461)&lt;=price_limit,IF(L461="Yes",1,2),"")),""))</f>
        <v/>
      </c>
      <c r="BB461" s="67" t="str">
        <f>IF(OR(M461="",VLOOKUP(M$1,Services!$A$1:$B$22,2,0)="Exclude"),"",IF($D461=1,IF(OR(price_limit="",price_limit="No Limit"),IF(M461="Yes",1,2),IF(SUMIFS(WhatIf!$G:$G,WhatIf!$A:$A,M$1,WhatIf!$B:$B,M461)&lt;=price_limit,IF(M461="Yes",1,2),"")),""))</f>
        <v/>
      </c>
      <c r="BC461" s="67" t="str">
        <f>IF(OR(N461="",VLOOKUP(N$1,Services!$A$1:$B$22,2,0)="Exclude"),"",IF($D461=1,IF(OR(price_limit="",price_limit="No Limit"),IF(N461="Yes",1,2),IF(SUMIFS(WhatIf!$G:$G,WhatIf!$A:$A,N$1,WhatIf!$B:$B,N461)&lt;=price_limit,IF(N461="Yes",1,2),"")),""))</f>
        <v/>
      </c>
      <c r="BD461" s="67" t="str">
        <f>IF(OR(O461="",VLOOKUP(O$1,Services!$A$1:$B$22,2,0)="Exclude"),"",IF($D461=1,IF(OR(price_limit="",price_limit="No Limit"),IF(O461="Yes",1,2),IF(SUMIFS(WhatIf!$G:$G,WhatIf!$A:$A,O$1,WhatIf!$B:$B,O461)&lt;=price_limit,IF(O461="Yes",1,2),"")),""))</f>
        <v/>
      </c>
      <c r="BE461" s="67" t="str">
        <f>IF(OR(P461="",VLOOKUP(P$1,Services!$A$1:$B$22,2,0)="Exclude"),"",IF($D461=1,IF(OR(price_limit="",price_limit="No Limit"),IF(P461="Yes",1,2),IF(SUMIFS(WhatIf!$G:$G,WhatIf!$A:$A,P$1,WhatIf!$B:$B,P461)&lt;=price_limit,IF(P461="Yes",1,2),"")),""))</f>
        <v/>
      </c>
      <c r="BF461" s="67" t="str">
        <f>IF(OR(Q461="",VLOOKUP(Q$1,Services!$A$1:$B$22,2,0)="Exclude"),"",IF($D461=1,IF(OR(price_limit="",price_limit="No Limit"),IF(Q461="Yes",1,2),IF(SUMIFS(WhatIf!$G:$G,WhatIf!$A:$A,Q$1,WhatIf!$B:$B,Q461)&lt;=price_limit,IF(Q461="Yes",1,2),"")),""))</f>
        <v/>
      </c>
      <c r="BG461" s="67" t="str">
        <f>IF(OR(R461="",VLOOKUP(R$1,Services!$A$1:$B$22,2,0)="Exclude"),"",IF($D461=1,IF(OR(price_limit="",price_limit="No Limit"),IF(R461="Yes",1,2),IF(SUMIFS(WhatIf!$G:$G,WhatIf!$A:$A,R$1,WhatIf!$B:$B,R461)&lt;=price_limit,IF(R461="Yes",1,2),"")),""))</f>
        <v/>
      </c>
      <c r="BH461" s="67" t="str">
        <f>IF(OR(S461="",VLOOKUP(S$1,Services!$A$1:$B$22,2,0)="Exclude"),"",IF($D461=1,IF(OR(price_limit="",price_limit="No Limit"),IF(S461="Yes",1,2),IF(SUMIFS(WhatIf!$G:$G,WhatIf!$A:$A,S$1,WhatIf!$B:$B,S461)&lt;=price_limit,IF(S461="Yes",1,2),"")),""))</f>
        <v/>
      </c>
      <c r="BI461" s="67" t="str">
        <f>IF(OR(T461="",VLOOKUP(T$1,Services!$A$1:$B$22,2,0)="Exclude"),"",IF($D461=1,IF(OR(price_limit="",price_limit="No Limit"),IF(T461="Yes",1,2),IF(SUMIFS(WhatIf!$G:$G,WhatIf!$A:$A,T$1,WhatIf!$B:$B,T461)&lt;=price_limit,IF(T461="Yes",1,2),"")),""))</f>
        <v/>
      </c>
      <c r="BJ461" s="67" t="str">
        <f>IF(OR(U461="",VLOOKUP(U$1,Services!$A$1:$B$22,2,0)="Exclude"),"",IF($D461=1,IF(OR(price_limit="",price_limit="No Limit"),IF(U461="Yes",1,2),IF(SUMIFS(WhatIf!$G:$G,WhatIf!$A:$A,U$1,WhatIf!$B:$B,U461)&lt;=price_limit,IF(U461="Yes",1,2),"")),""))</f>
        <v/>
      </c>
      <c r="BK461" s="67" t="str">
        <f>IF(OR(V461="",VLOOKUP(V$1,Services!$A$1:$B$22,2,0)="Exclude"),"",IF($D461=1,IF(OR(price_limit="",price_limit="No Limit"),IF(V461="Yes",1,2),IF(SUMIFS(WhatIf!$G:$G,WhatIf!$A:$A,V$1,WhatIf!$B:$B,V461)&lt;=price_limit,IF(V461="Yes",1,2),"")),""))</f>
        <v/>
      </c>
      <c r="BL461" s="67" t="str">
        <f>IF(OR(W461="",VLOOKUP(W$1,Services!$A$1:$B$22,2,0)="Exclude"),"",IF($D461=1,IF(OR(price_limit="",price_limit="No Limit"),IF(W461="Yes",1,2),IF(SUMIFS(WhatIf!$G:$G,WhatIf!$A:$A,W$1,WhatIf!$B:$B,W461)&lt;=price_limit,IF(W461="Yes",1,2),"")),""))</f>
        <v/>
      </c>
      <c r="BM461" s="67" t="str">
        <f>IF(OR(X461="",VLOOKUP(X$1,Services!$A$1:$B$22,2,0)="Exclude"),"",IF($D461=1,IF(OR(price_limit="",price_limit="No Limit"),IF(X461="Yes",1,2),IF(SUMIFS(WhatIf!$G:$G,WhatIf!$A:$A,X$1,WhatIf!$B:$B,X461)&lt;=price_limit,IF(X461="Yes",1,2),"")),""))</f>
        <v/>
      </c>
      <c r="BN461" s="3">
        <f t="shared" si="33"/>
        <v>0</v>
      </c>
      <c r="BO461" s="3">
        <f>IF(highlight_pick="Select",0,IF(MID(highlight_pick,1,1)="#",0,IF(INDEX($A461:$BR461,1,MATCH(highlight_pick,$1:$1,0))="",0,IF(INDEX($A461:$BR461,1,MATCH(highlight_pick,$1:$1,0))="Yes",1,2))))</f>
        <v>0</v>
      </c>
      <c r="BP461" s="3">
        <f>IF(MID(highlight_pick,1,1)="#",IF(INDEX(Analysis!$C$7:$E$7,1,VALUE(MID(highlight_pick,2,1)))&lt;&gt;"",IF(INDEX($A461:$BR461,1,MATCH(INDEX(Analysis!$C$7:$E$7,1,VALUE(MID(highlight_pick,2,1))),$1:$1,0))="",0,IF(INDEX($A461:$BR461,1,MATCH(INDEX(Analysis!$C$7:$E$7,1,VALUE(MID(highlight_pick,2,1))),$1:$1,0))="Yes",1,IF(ISNUMBER(SEARCH(INDEX($A461:$BR461,1,MATCH(INDEX(Analysis!$C$7:$E$7,1,VALUE(MID(highlight_pick,2,1))),$1:$1,0)),INDEX(Analysis!$C$9:$E$9,1,VALUE(MID(highlight_pick,2,1))))),2,0))),0),0)</f>
        <v>0</v>
      </c>
      <c r="BQ461" s="3">
        <f>IF(MID(highlight_pick,1,1)="#",IF(INDEX(Analysis!$C$10:$E$10,1,VALUE(MID(highlight_pick,2,1)))&lt;&gt;"",IF(INDEX($A461:$BR461,1,MATCH(INDEX(Analysis!$C$10:$E$10,1,VALUE(MID(highlight_pick,2,1))),$1:$1,0))="",0,IF(INDEX($A461:$BR461,1,MATCH(INDEX(Analysis!$C$10:$E$10,1,VALUE(MID(highlight_pick,2,1))),$1:$1,0))="Yes",1,IF(ISNUMBER(SEARCH(INDEX($A461:$BR461,1,MATCH(INDEX(Analysis!$C$10:$E$10,1,VALUE(MID(highlight_pick,2,1))),$1:$1,0)),INDEX(Analysis!$C$12:$E$12,1,VALUE(MID(highlight_pick,2,1))))),2,0))),0),0)</f>
        <v>0</v>
      </c>
      <c r="BR461" s="3">
        <f ca="1">IF(profile="",INDEX(MyNetworks!$A$7:$Z$200,MATCH(A461,OFFSET(MyNetworks!$A$7,0,MATCH(C461,MyNetworks!$6:$6,0)-1,200,1),0),MATCH(C461,MyNetworks!$6:$6,0)-1),IFERROR(INDEX(Profiles!$A$7:$U$200,MATCH(A461,OFFSET(Profiles!$A$7,0,MATCH(profile,Profiles!$6:$6,0)-1,200,1),0),MATCH(profile,Profiles!$6:$6,0)-1),0))</f>
        <v>0</v>
      </c>
    </row>
    <row r="462" spans="1:70" x14ac:dyDescent="0.3">
      <c r="A462" s="19" t="s">
        <v>780</v>
      </c>
      <c r="C462" s="4" t="s">
        <v>198</v>
      </c>
      <c r="D462" s="3" t="str">
        <f t="shared" ca="1" si="31"/>
        <v/>
      </c>
      <c r="S462" s="6" t="s">
        <v>772</v>
      </c>
      <c r="Y462" s="3" t="str">
        <f ca="1">IF(AND($D462=1,ISNUMBER(MATCH(E$1&amp;E462&amp;"x",WhatIf!$H:$H,0))),1,"")</f>
        <v/>
      </c>
      <c r="Z462" s="3" t="str">
        <f ca="1">IF(AND($D462=1,ISNUMBER(MATCH(F$1&amp;F462&amp;"x",WhatIf!$H:$H,0))),1,"")</f>
        <v/>
      </c>
      <c r="AA462" s="3" t="str">
        <f ca="1">IF(AND($D462=1,ISNUMBER(MATCH(G$1&amp;G462&amp;"x",WhatIf!$H:$H,0))),1,"")</f>
        <v/>
      </c>
      <c r="AB462" s="3" t="str">
        <f ca="1">IF(AND($D462=1,ISNUMBER(MATCH(H$1&amp;H462&amp;"x",WhatIf!$H:$H,0))),1,"")</f>
        <v/>
      </c>
      <c r="AC462" s="3" t="str">
        <f ca="1">IF(AND($D462=1,ISNUMBER(MATCH(I$1&amp;I462&amp;"x",WhatIf!$H:$H,0))),1,"")</f>
        <v/>
      </c>
      <c r="AD462" s="3" t="str">
        <f ca="1">IF(AND($D462=1,ISNUMBER(MATCH(J$1&amp;J462&amp;"x",WhatIf!$H:$H,0))),1,"")</f>
        <v/>
      </c>
      <c r="AE462" s="3" t="str">
        <f ca="1">IF(AND($D462=1,ISNUMBER(MATCH(K$1&amp;K462&amp;"x",WhatIf!$H:$H,0))),1,"")</f>
        <v/>
      </c>
      <c r="AF462" s="3" t="str">
        <f ca="1">IF(AND($D462=1,ISNUMBER(MATCH(L$1&amp;L462&amp;"x",WhatIf!$H:$H,0))),1,"")</f>
        <v/>
      </c>
      <c r="AG462" s="3" t="str">
        <f ca="1">IF(AND($D462=1,ISNUMBER(MATCH(M$1&amp;M462&amp;"x",WhatIf!$H:$H,0))),1,"")</f>
        <v/>
      </c>
      <c r="AH462" s="3" t="str">
        <f ca="1">IF(AND($D462=1,ISNUMBER(MATCH(N$1&amp;N462&amp;"x",WhatIf!$H:$H,0))),1,"")</f>
        <v/>
      </c>
      <c r="AI462" s="3" t="str">
        <f ca="1">IF(AND($D462=1,ISNUMBER(MATCH(O$1&amp;O462&amp;"x",WhatIf!$H:$H,0))),1,"")</f>
        <v/>
      </c>
      <c r="AJ462" s="3" t="str">
        <f ca="1">IF(AND($D462=1,ISNUMBER(MATCH(P$1&amp;P462&amp;"x",WhatIf!$H:$H,0))),1,"")</f>
        <v/>
      </c>
      <c r="AK462" s="3" t="str">
        <f ca="1">IF(AND($D462=1,ISNUMBER(MATCH(Q$1&amp;Q462&amp;"x",WhatIf!$H:$H,0))),1,"")</f>
        <v/>
      </c>
      <c r="AL462" s="3" t="str">
        <f ca="1">IF(AND($D462=1,ISNUMBER(MATCH(R$1&amp;R462&amp;"x",WhatIf!$H:$H,0))),1,"")</f>
        <v/>
      </c>
      <c r="AM462" s="3" t="str">
        <f ca="1">IF(AND($D462=1,ISNUMBER(MATCH(S$1&amp;S462&amp;"x",WhatIf!$H:$H,0))),1,"")</f>
        <v/>
      </c>
      <c r="AN462" s="3" t="str">
        <f ca="1">IF(AND($D462=1,ISNUMBER(MATCH(T$1&amp;T462&amp;"x",WhatIf!$H:$H,0))),1,"")</f>
        <v/>
      </c>
      <c r="AO462" s="3" t="str">
        <f ca="1">IF(AND($D462=1,ISNUMBER(MATCH(U$1&amp;U462&amp;"x",WhatIf!$H:$H,0))),1,"")</f>
        <v/>
      </c>
      <c r="AP462" s="3" t="str">
        <f ca="1">IF(AND($D462=1,ISNUMBER(MATCH(V$1&amp;V462&amp;"x",WhatIf!$H:$H,0))),1,"")</f>
        <v/>
      </c>
      <c r="AQ462" s="3" t="str">
        <f ca="1">IF(AND($D462=1,ISNUMBER(MATCH(W$1&amp;W462&amp;"x",WhatIf!$H:$H,0))),1,"")</f>
        <v/>
      </c>
      <c r="AR462" s="3" t="str">
        <f ca="1">IF(AND($D462=1,ISNUMBER(MATCH(X$1&amp;X462&amp;"x",WhatIf!$H:$H,0))),1,"")</f>
        <v/>
      </c>
      <c r="AS462" s="3" t="str">
        <f t="shared" ca="1" si="32"/>
        <v/>
      </c>
      <c r="AT462" s="67" t="str">
        <f>IF(OR(E462="",VLOOKUP(E$1,Services!$A$1:$B$22,2,0)="Exclude"),"",IF($D462=1,IF(OR(price_limit="",price_limit="No Limit"),IF(E462="Yes",1,2),IF(SUMIFS(WhatIf!$G:$G,WhatIf!$A:$A,E$1,WhatIf!$B:$B,E462)&lt;=price_limit,IF(E462="Yes",1,2),"")),""))</f>
        <v/>
      </c>
      <c r="AU462" s="67" t="str">
        <f>IF(OR(F462="",VLOOKUP(F$1,Services!$A$1:$B$22,2,0)="Exclude"),"",IF($D462=1,IF(OR(price_limit="",price_limit="No Limit"),IF(F462="Yes",1,2),IF(SUMIFS(WhatIf!$G:$G,WhatIf!$A:$A,F$1,WhatIf!$B:$B,F462)&lt;=price_limit,IF(F462="Yes",1,2),"")),""))</f>
        <v/>
      </c>
      <c r="AV462" s="67" t="str">
        <f>IF(OR(G462="",VLOOKUP(G$1,Services!$A$1:$B$22,2,0)="Exclude"),"",IF($D462=1,IF(OR(price_limit="",price_limit="No Limit"),IF(G462="Yes",1,2),IF(SUMIFS(WhatIf!$G:$G,WhatIf!$A:$A,G$1,WhatIf!$B:$B,G462)&lt;=price_limit,IF(G462="Yes",1,2),"")),""))</f>
        <v/>
      </c>
      <c r="AW462" s="67" t="str">
        <f>IF(OR(H462="",VLOOKUP(H$1,Services!$A$1:$B$22,2,0)="Exclude"),"",IF($D462=1,IF(OR(price_limit="",price_limit="No Limit"),IF(H462="Yes",1,2),IF(SUMIFS(WhatIf!$G:$G,WhatIf!$A:$A,H$1,WhatIf!$B:$B,H462)&lt;=price_limit,IF(H462="Yes",1,2),"")),""))</f>
        <v/>
      </c>
      <c r="AX462" s="67" t="str">
        <f>IF(OR(I462="",VLOOKUP(I$1,Services!$A$1:$B$22,2,0)="Exclude"),"",IF($D462=1,IF(OR(price_limit="",price_limit="No Limit"),IF(I462="Yes",1,2),IF(SUMIFS(WhatIf!$G:$G,WhatIf!$A:$A,I$1,WhatIf!$B:$B,I462)&lt;=price_limit,IF(I462="Yes",1,2),"")),""))</f>
        <v/>
      </c>
      <c r="AY462" s="67" t="str">
        <f>IF(OR(J462="",VLOOKUP(J$1,Services!$A$1:$B$22,2,0)="Exclude"),"",IF($D462=1,IF(OR(price_limit="",price_limit="No Limit"),IF(J462="Yes",1,2),IF(SUMIFS(WhatIf!$G:$G,WhatIf!$A:$A,J$1,WhatIf!$B:$B,J462)&lt;=price_limit,IF(J462="Yes",1,2),"")),""))</f>
        <v/>
      </c>
      <c r="AZ462" s="67" t="str">
        <f>IF(OR(K462="",VLOOKUP(K$1,Services!$A$1:$B$22,2,0)="Exclude"),"",IF($D462=1,IF(OR(price_limit="",price_limit="No Limit"),IF(K462="Yes",1,2),IF(SUMIFS(WhatIf!$G:$G,WhatIf!$A:$A,K$1,WhatIf!$B:$B,K462)&lt;=price_limit,IF(K462="Yes",1,2),"")),""))</f>
        <v/>
      </c>
      <c r="BA462" s="67" t="str">
        <f>IF(OR(L462="",VLOOKUP(L$1,Services!$A$1:$B$22,2,0)="Exclude"),"",IF($D462=1,IF(OR(price_limit="",price_limit="No Limit"),IF(L462="Yes",1,2),IF(SUMIFS(WhatIf!$G:$G,WhatIf!$A:$A,L$1,WhatIf!$B:$B,L462)&lt;=price_limit,IF(L462="Yes",1,2),"")),""))</f>
        <v/>
      </c>
      <c r="BB462" s="67" t="str">
        <f>IF(OR(M462="",VLOOKUP(M$1,Services!$A$1:$B$22,2,0)="Exclude"),"",IF($D462=1,IF(OR(price_limit="",price_limit="No Limit"),IF(M462="Yes",1,2),IF(SUMIFS(WhatIf!$G:$G,WhatIf!$A:$A,M$1,WhatIf!$B:$B,M462)&lt;=price_limit,IF(M462="Yes",1,2),"")),""))</f>
        <v/>
      </c>
      <c r="BC462" s="67" t="str">
        <f>IF(OR(N462="",VLOOKUP(N$1,Services!$A$1:$B$22,2,0)="Exclude"),"",IF($D462=1,IF(OR(price_limit="",price_limit="No Limit"),IF(N462="Yes",1,2),IF(SUMIFS(WhatIf!$G:$G,WhatIf!$A:$A,N$1,WhatIf!$B:$B,N462)&lt;=price_limit,IF(N462="Yes",1,2),"")),""))</f>
        <v/>
      </c>
      <c r="BD462" s="67" t="str">
        <f>IF(OR(O462="",VLOOKUP(O$1,Services!$A$1:$B$22,2,0)="Exclude"),"",IF($D462=1,IF(OR(price_limit="",price_limit="No Limit"),IF(O462="Yes",1,2),IF(SUMIFS(WhatIf!$G:$G,WhatIf!$A:$A,O$1,WhatIf!$B:$B,O462)&lt;=price_limit,IF(O462="Yes",1,2),"")),""))</f>
        <v/>
      </c>
      <c r="BE462" s="67" t="str">
        <f>IF(OR(P462="",VLOOKUP(P$1,Services!$A$1:$B$22,2,0)="Exclude"),"",IF($D462=1,IF(OR(price_limit="",price_limit="No Limit"),IF(P462="Yes",1,2),IF(SUMIFS(WhatIf!$G:$G,WhatIf!$A:$A,P$1,WhatIf!$B:$B,P462)&lt;=price_limit,IF(P462="Yes",1,2),"")),""))</f>
        <v/>
      </c>
      <c r="BF462" s="67" t="str">
        <f>IF(OR(Q462="",VLOOKUP(Q$1,Services!$A$1:$B$22,2,0)="Exclude"),"",IF($D462=1,IF(OR(price_limit="",price_limit="No Limit"),IF(Q462="Yes",1,2),IF(SUMIFS(WhatIf!$G:$G,WhatIf!$A:$A,Q$1,WhatIf!$B:$B,Q462)&lt;=price_limit,IF(Q462="Yes",1,2),"")),""))</f>
        <v/>
      </c>
      <c r="BG462" s="67" t="str">
        <f>IF(OR(R462="",VLOOKUP(R$1,Services!$A$1:$B$22,2,0)="Exclude"),"",IF($D462=1,IF(OR(price_limit="",price_limit="No Limit"),IF(R462="Yes",1,2),IF(SUMIFS(WhatIf!$G:$G,WhatIf!$A:$A,R$1,WhatIf!$B:$B,R462)&lt;=price_limit,IF(R462="Yes",1,2),"")),""))</f>
        <v/>
      </c>
      <c r="BH462" s="67" t="str">
        <f ca="1">IF(OR(S462="",VLOOKUP(S$1,Services!$A$1:$B$22,2,0)="Exclude"),"",IF($D462=1,IF(OR(price_limit="",price_limit="No Limit"),IF(S462="Yes",1,2),IF(SUMIFS(WhatIf!$G:$G,WhatIf!$A:$A,S$1,WhatIf!$B:$B,S462)&lt;=price_limit,IF(S462="Yes",1,2),"")),""))</f>
        <v/>
      </c>
      <c r="BI462" s="67" t="str">
        <f>IF(OR(T462="",VLOOKUP(T$1,Services!$A$1:$B$22,2,0)="Exclude"),"",IF($D462=1,IF(OR(price_limit="",price_limit="No Limit"),IF(T462="Yes",1,2),IF(SUMIFS(WhatIf!$G:$G,WhatIf!$A:$A,T$1,WhatIf!$B:$B,T462)&lt;=price_limit,IF(T462="Yes",1,2),"")),""))</f>
        <v/>
      </c>
      <c r="BJ462" s="67" t="str">
        <f>IF(OR(U462="",VLOOKUP(U$1,Services!$A$1:$B$22,2,0)="Exclude"),"",IF($D462=1,IF(OR(price_limit="",price_limit="No Limit"),IF(U462="Yes",1,2),IF(SUMIFS(WhatIf!$G:$G,WhatIf!$A:$A,U$1,WhatIf!$B:$B,U462)&lt;=price_limit,IF(U462="Yes",1,2),"")),""))</f>
        <v/>
      </c>
      <c r="BK462" s="67" t="str">
        <f>IF(OR(V462="",VLOOKUP(V$1,Services!$A$1:$B$22,2,0)="Exclude"),"",IF($D462=1,IF(OR(price_limit="",price_limit="No Limit"),IF(V462="Yes",1,2),IF(SUMIFS(WhatIf!$G:$G,WhatIf!$A:$A,V$1,WhatIf!$B:$B,V462)&lt;=price_limit,IF(V462="Yes",1,2),"")),""))</f>
        <v/>
      </c>
      <c r="BL462" s="67" t="str">
        <f>IF(OR(W462="",VLOOKUP(W$1,Services!$A$1:$B$22,2,0)="Exclude"),"",IF($D462=1,IF(OR(price_limit="",price_limit="No Limit"),IF(W462="Yes",1,2),IF(SUMIFS(WhatIf!$G:$G,WhatIf!$A:$A,W$1,WhatIf!$B:$B,W462)&lt;=price_limit,IF(W462="Yes",1,2),"")),""))</f>
        <v/>
      </c>
      <c r="BM462" s="67" t="str">
        <f>IF(OR(X462="",VLOOKUP(X$1,Services!$A$1:$B$22,2,0)="Exclude"),"",IF($D462=1,IF(OR(price_limit="",price_limit="No Limit"),IF(X462="Yes",1,2),IF(SUMIFS(WhatIf!$G:$G,WhatIf!$A:$A,X$1,WhatIf!$B:$B,X462)&lt;=price_limit,IF(X462="Yes",1,2),"")),""))</f>
        <v/>
      </c>
      <c r="BN462" s="3">
        <f t="shared" si="33"/>
        <v>0</v>
      </c>
      <c r="BO462" s="3">
        <f>IF(highlight_pick="Select",0,IF(MID(highlight_pick,1,1)="#",0,IF(INDEX($A462:$BR462,1,MATCH(highlight_pick,$1:$1,0))="",0,IF(INDEX($A462:$BR462,1,MATCH(highlight_pick,$1:$1,0))="Yes",1,2))))</f>
        <v>0</v>
      </c>
      <c r="BP462" s="3">
        <f>IF(MID(highlight_pick,1,1)="#",IF(INDEX(Analysis!$C$7:$E$7,1,VALUE(MID(highlight_pick,2,1)))&lt;&gt;"",IF(INDEX($A462:$BR462,1,MATCH(INDEX(Analysis!$C$7:$E$7,1,VALUE(MID(highlight_pick,2,1))),$1:$1,0))="",0,IF(INDEX($A462:$BR462,1,MATCH(INDEX(Analysis!$C$7:$E$7,1,VALUE(MID(highlight_pick,2,1))),$1:$1,0))="Yes",1,IF(ISNUMBER(SEARCH(INDEX($A462:$BR462,1,MATCH(INDEX(Analysis!$C$7:$E$7,1,VALUE(MID(highlight_pick,2,1))),$1:$1,0)),INDEX(Analysis!$C$9:$E$9,1,VALUE(MID(highlight_pick,2,1))))),2,0))),0),0)</f>
        <v>0</v>
      </c>
      <c r="BQ462" s="3">
        <f>IF(MID(highlight_pick,1,1)="#",IF(INDEX(Analysis!$C$10:$E$10,1,VALUE(MID(highlight_pick,2,1)))&lt;&gt;"",IF(INDEX($A462:$BR462,1,MATCH(INDEX(Analysis!$C$10:$E$10,1,VALUE(MID(highlight_pick,2,1))),$1:$1,0))="",0,IF(INDEX($A462:$BR462,1,MATCH(INDEX(Analysis!$C$10:$E$10,1,VALUE(MID(highlight_pick,2,1))),$1:$1,0))="Yes",1,IF(ISNUMBER(SEARCH(INDEX($A462:$BR462,1,MATCH(INDEX(Analysis!$C$10:$E$10,1,VALUE(MID(highlight_pick,2,1))),$1:$1,0)),INDEX(Analysis!$C$12:$E$12,1,VALUE(MID(highlight_pick,2,1))))),2,0))),0),0)</f>
        <v>0</v>
      </c>
      <c r="BR462" s="3">
        <f ca="1">IF(profile="",INDEX(MyNetworks!$A$7:$Z$200,MATCH(A462,OFFSET(MyNetworks!$A$7,0,MATCH(C462,MyNetworks!$6:$6,0)-1,200,1),0),MATCH(C462,MyNetworks!$6:$6,0)-1),IFERROR(INDEX(Profiles!$A$7:$U$200,MATCH(A462,OFFSET(Profiles!$A$7,0,MATCH(profile,Profiles!$6:$6,0)-1,200,1),0),MATCH(profile,Profiles!$6:$6,0)-1),0))</f>
        <v>0</v>
      </c>
    </row>
    <row r="463" spans="1:70" x14ac:dyDescent="0.3">
      <c r="A463" s="19" t="s">
        <v>350</v>
      </c>
      <c r="B463" s="4" t="s">
        <v>227</v>
      </c>
      <c r="C463" s="4" t="s">
        <v>197</v>
      </c>
      <c r="D463" s="3" t="str">
        <f t="shared" ca="1" si="31"/>
        <v/>
      </c>
      <c r="I463" s="5" t="s">
        <v>271</v>
      </c>
      <c r="J463" s="5" t="s">
        <v>271</v>
      </c>
      <c r="K463" s="5" t="s">
        <v>271</v>
      </c>
      <c r="L463" s="5" t="s">
        <v>271</v>
      </c>
      <c r="M463" s="5" t="s">
        <v>271</v>
      </c>
      <c r="N463" s="5" t="s">
        <v>271</v>
      </c>
      <c r="O463" s="5" t="s">
        <v>271</v>
      </c>
      <c r="P463" s="5" t="s">
        <v>1</v>
      </c>
      <c r="Y463" s="3" t="str">
        <f ca="1">IF(AND($D463=1,ISNUMBER(MATCH(E$1&amp;E463&amp;"x",WhatIf!$H:$H,0))),1,"")</f>
        <v/>
      </c>
      <c r="Z463" s="3" t="str">
        <f ca="1">IF(AND($D463=1,ISNUMBER(MATCH(F$1&amp;F463&amp;"x",WhatIf!$H:$H,0))),1,"")</f>
        <v/>
      </c>
      <c r="AA463" s="3" t="str">
        <f ca="1">IF(AND($D463=1,ISNUMBER(MATCH(G$1&amp;G463&amp;"x",WhatIf!$H:$H,0))),1,"")</f>
        <v/>
      </c>
      <c r="AB463" s="3" t="str">
        <f ca="1">IF(AND($D463=1,ISNUMBER(MATCH(H$1&amp;H463&amp;"x",WhatIf!$H:$H,0))),1,"")</f>
        <v/>
      </c>
      <c r="AC463" s="3" t="str">
        <f ca="1">IF(AND($D463=1,ISNUMBER(MATCH(I$1&amp;I463&amp;"x",WhatIf!$H:$H,0))),1,"")</f>
        <v/>
      </c>
      <c r="AD463" s="3" t="str">
        <f ca="1">IF(AND($D463=1,ISNUMBER(MATCH(J$1&amp;J463&amp;"x",WhatIf!$H:$H,0))),1,"")</f>
        <v/>
      </c>
      <c r="AE463" s="3" t="str">
        <f ca="1">IF(AND($D463=1,ISNUMBER(MATCH(K$1&amp;K463&amp;"x",WhatIf!$H:$H,0))),1,"")</f>
        <v/>
      </c>
      <c r="AF463" s="3" t="str">
        <f ca="1">IF(AND($D463=1,ISNUMBER(MATCH(L$1&amp;L463&amp;"x",WhatIf!$H:$H,0))),1,"")</f>
        <v/>
      </c>
      <c r="AG463" s="3" t="str">
        <f ca="1">IF(AND($D463=1,ISNUMBER(MATCH(M$1&amp;M463&amp;"x",WhatIf!$H:$H,0))),1,"")</f>
        <v/>
      </c>
      <c r="AH463" s="3" t="str">
        <f ca="1">IF(AND($D463=1,ISNUMBER(MATCH(N$1&amp;N463&amp;"x",WhatIf!$H:$H,0))),1,"")</f>
        <v/>
      </c>
      <c r="AI463" s="3" t="str">
        <f ca="1">IF(AND($D463=1,ISNUMBER(MATCH(O$1&amp;O463&amp;"x",WhatIf!$H:$H,0))),1,"")</f>
        <v/>
      </c>
      <c r="AJ463" s="3" t="str">
        <f ca="1">IF(AND($D463=1,ISNUMBER(MATCH(P$1&amp;P463&amp;"x",WhatIf!$H:$H,0))),1,"")</f>
        <v/>
      </c>
      <c r="AK463" s="3" t="str">
        <f ca="1">IF(AND($D463=1,ISNUMBER(MATCH(Q$1&amp;Q463&amp;"x",WhatIf!$H:$H,0))),1,"")</f>
        <v/>
      </c>
      <c r="AL463" s="3" t="str">
        <f ca="1">IF(AND($D463=1,ISNUMBER(MATCH(R$1&amp;R463&amp;"x",WhatIf!$H:$H,0))),1,"")</f>
        <v/>
      </c>
      <c r="AM463" s="3" t="str">
        <f ca="1">IF(AND($D463=1,ISNUMBER(MATCH(S$1&amp;S463&amp;"x",WhatIf!$H:$H,0))),1,"")</f>
        <v/>
      </c>
      <c r="AN463" s="3" t="str">
        <f ca="1">IF(AND($D463=1,ISNUMBER(MATCH(T$1&amp;T463&amp;"x",WhatIf!$H:$H,0))),1,"")</f>
        <v/>
      </c>
      <c r="AO463" s="3" t="str">
        <f ca="1">IF(AND($D463=1,ISNUMBER(MATCH(U$1&amp;U463&amp;"x",WhatIf!$H:$H,0))),1,"")</f>
        <v/>
      </c>
      <c r="AP463" s="3" t="str">
        <f ca="1">IF(AND($D463=1,ISNUMBER(MATCH(V$1&amp;V463&amp;"x",WhatIf!$H:$H,0))),1,"")</f>
        <v/>
      </c>
      <c r="AQ463" s="3" t="str">
        <f ca="1">IF(AND($D463=1,ISNUMBER(MATCH(W$1&amp;W463&amp;"x",WhatIf!$H:$H,0))),1,"")</f>
        <v/>
      </c>
      <c r="AR463" s="3" t="str">
        <f ca="1">IF(AND($D463=1,ISNUMBER(MATCH(X$1&amp;X463&amp;"x",WhatIf!$H:$H,0))),1,"")</f>
        <v/>
      </c>
      <c r="AS463" s="3" t="str">
        <f t="shared" ca="1" si="32"/>
        <v/>
      </c>
      <c r="AT463" s="67" t="str">
        <f>IF(OR(E463="",VLOOKUP(E$1,Services!$A$1:$B$22,2,0)="Exclude"),"",IF($D463=1,IF(OR(price_limit="",price_limit="No Limit"),IF(E463="Yes",1,2),IF(SUMIFS(WhatIf!$G:$G,WhatIf!$A:$A,E$1,WhatIf!$B:$B,E463)&lt;=price_limit,IF(E463="Yes",1,2),"")),""))</f>
        <v/>
      </c>
      <c r="AU463" s="67" t="str">
        <f>IF(OR(F463="",VLOOKUP(F$1,Services!$A$1:$B$22,2,0)="Exclude"),"",IF($D463=1,IF(OR(price_limit="",price_limit="No Limit"),IF(F463="Yes",1,2),IF(SUMIFS(WhatIf!$G:$G,WhatIf!$A:$A,F$1,WhatIf!$B:$B,F463)&lt;=price_limit,IF(F463="Yes",1,2),"")),""))</f>
        <v/>
      </c>
      <c r="AV463" s="67" t="str">
        <f>IF(OR(G463="",VLOOKUP(G$1,Services!$A$1:$B$22,2,0)="Exclude"),"",IF($D463=1,IF(OR(price_limit="",price_limit="No Limit"),IF(G463="Yes",1,2),IF(SUMIFS(WhatIf!$G:$G,WhatIf!$A:$A,G$1,WhatIf!$B:$B,G463)&lt;=price_limit,IF(G463="Yes",1,2),"")),""))</f>
        <v/>
      </c>
      <c r="AW463" s="67" t="str">
        <f>IF(OR(H463="",VLOOKUP(H$1,Services!$A$1:$B$22,2,0)="Exclude"),"",IF($D463=1,IF(OR(price_limit="",price_limit="No Limit"),IF(H463="Yes",1,2),IF(SUMIFS(WhatIf!$G:$G,WhatIf!$A:$A,H$1,WhatIf!$B:$B,H463)&lt;=price_limit,IF(H463="Yes",1,2),"")),""))</f>
        <v/>
      </c>
      <c r="AX463" s="67" t="str">
        <f ca="1">IF(OR(I463="",VLOOKUP(I$1,Services!$A$1:$B$22,2,0)="Exclude"),"",IF($D463=1,IF(OR(price_limit="",price_limit="No Limit"),IF(I463="Yes",1,2),IF(SUMIFS(WhatIf!$G:$G,WhatIf!$A:$A,I$1,WhatIf!$B:$B,I463)&lt;=price_limit,IF(I463="Yes",1,2),"")),""))</f>
        <v/>
      </c>
      <c r="AY463" s="67" t="str">
        <f ca="1">IF(OR(J463="",VLOOKUP(J$1,Services!$A$1:$B$22,2,0)="Exclude"),"",IF($D463=1,IF(OR(price_limit="",price_limit="No Limit"),IF(J463="Yes",1,2),IF(SUMIFS(WhatIf!$G:$G,WhatIf!$A:$A,J$1,WhatIf!$B:$B,J463)&lt;=price_limit,IF(J463="Yes",1,2),"")),""))</f>
        <v/>
      </c>
      <c r="AZ463" s="67" t="str">
        <f ca="1">IF(OR(K463="",VLOOKUP(K$1,Services!$A$1:$B$22,2,0)="Exclude"),"",IF($D463=1,IF(OR(price_limit="",price_limit="No Limit"),IF(K463="Yes",1,2),IF(SUMIFS(WhatIf!$G:$G,WhatIf!$A:$A,K$1,WhatIf!$B:$B,K463)&lt;=price_limit,IF(K463="Yes",1,2),"")),""))</f>
        <v/>
      </c>
      <c r="BA463" s="67" t="str">
        <f ca="1">IF(OR(L463="",VLOOKUP(L$1,Services!$A$1:$B$22,2,0)="Exclude"),"",IF($D463=1,IF(OR(price_limit="",price_limit="No Limit"),IF(L463="Yes",1,2),IF(SUMIFS(WhatIf!$G:$G,WhatIf!$A:$A,L$1,WhatIf!$B:$B,L463)&lt;=price_limit,IF(L463="Yes",1,2),"")),""))</f>
        <v/>
      </c>
      <c r="BB463" s="67" t="str">
        <f ca="1">IF(OR(M463="",VLOOKUP(M$1,Services!$A$1:$B$22,2,0)="Exclude"),"",IF($D463=1,IF(OR(price_limit="",price_limit="No Limit"),IF(M463="Yes",1,2),IF(SUMIFS(WhatIf!$G:$G,WhatIf!$A:$A,M$1,WhatIf!$B:$B,M463)&lt;=price_limit,IF(M463="Yes",1,2),"")),""))</f>
        <v/>
      </c>
      <c r="BC463" s="67" t="str">
        <f ca="1">IF(OR(N463="",VLOOKUP(N$1,Services!$A$1:$B$22,2,0)="Exclude"),"",IF($D463=1,IF(OR(price_limit="",price_limit="No Limit"),IF(N463="Yes",1,2),IF(SUMIFS(WhatIf!$G:$G,WhatIf!$A:$A,N$1,WhatIf!$B:$B,N463)&lt;=price_limit,IF(N463="Yes",1,2),"")),""))</f>
        <v/>
      </c>
      <c r="BD463" s="67" t="str">
        <f ca="1">IF(OR(O463="",VLOOKUP(O$1,Services!$A$1:$B$22,2,0)="Exclude"),"",IF($D463=1,IF(OR(price_limit="",price_limit="No Limit"),IF(O463="Yes",1,2),IF(SUMIFS(WhatIf!$G:$G,WhatIf!$A:$A,O$1,WhatIf!$B:$B,O463)&lt;=price_limit,IF(O463="Yes",1,2),"")),""))</f>
        <v/>
      </c>
      <c r="BE463" s="67" t="str">
        <f ca="1">IF(OR(P463="",VLOOKUP(P$1,Services!$A$1:$B$22,2,0)="Exclude"),"",IF($D463=1,IF(OR(price_limit="",price_limit="No Limit"),IF(P463="Yes",1,2),IF(SUMIFS(WhatIf!$G:$G,WhatIf!$A:$A,P$1,WhatIf!$B:$B,P463)&lt;=price_limit,IF(P463="Yes",1,2),"")),""))</f>
        <v/>
      </c>
      <c r="BF463" s="67" t="str">
        <f>IF(OR(Q463="",VLOOKUP(Q$1,Services!$A$1:$B$22,2,0)="Exclude"),"",IF($D463=1,IF(OR(price_limit="",price_limit="No Limit"),IF(Q463="Yes",1,2),IF(SUMIFS(WhatIf!$G:$G,WhatIf!$A:$A,Q$1,WhatIf!$B:$B,Q463)&lt;=price_limit,IF(Q463="Yes",1,2),"")),""))</f>
        <v/>
      </c>
      <c r="BG463" s="67" t="str">
        <f>IF(OR(R463="",VLOOKUP(R$1,Services!$A$1:$B$22,2,0)="Exclude"),"",IF($D463=1,IF(OR(price_limit="",price_limit="No Limit"),IF(R463="Yes",1,2),IF(SUMIFS(WhatIf!$G:$G,WhatIf!$A:$A,R$1,WhatIf!$B:$B,R463)&lt;=price_limit,IF(R463="Yes",1,2),"")),""))</f>
        <v/>
      </c>
      <c r="BH463" s="67" t="str">
        <f>IF(OR(S463="",VLOOKUP(S$1,Services!$A$1:$B$22,2,0)="Exclude"),"",IF($D463=1,IF(OR(price_limit="",price_limit="No Limit"),IF(S463="Yes",1,2),IF(SUMIFS(WhatIf!$G:$G,WhatIf!$A:$A,S$1,WhatIf!$B:$B,S463)&lt;=price_limit,IF(S463="Yes",1,2),"")),""))</f>
        <v/>
      </c>
      <c r="BI463" s="67" t="str">
        <f>IF(OR(T463="",VLOOKUP(T$1,Services!$A$1:$B$22,2,0)="Exclude"),"",IF($D463=1,IF(OR(price_limit="",price_limit="No Limit"),IF(T463="Yes",1,2),IF(SUMIFS(WhatIf!$G:$G,WhatIf!$A:$A,T$1,WhatIf!$B:$B,T463)&lt;=price_limit,IF(T463="Yes",1,2),"")),""))</f>
        <v/>
      </c>
      <c r="BJ463" s="67" t="str">
        <f>IF(OR(U463="",VLOOKUP(U$1,Services!$A$1:$B$22,2,0)="Exclude"),"",IF($D463=1,IF(OR(price_limit="",price_limit="No Limit"),IF(U463="Yes",1,2),IF(SUMIFS(WhatIf!$G:$G,WhatIf!$A:$A,U$1,WhatIf!$B:$B,U463)&lt;=price_limit,IF(U463="Yes",1,2),"")),""))</f>
        <v/>
      </c>
      <c r="BK463" s="67" t="str">
        <f>IF(OR(V463="",VLOOKUP(V$1,Services!$A$1:$B$22,2,0)="Exclude"),"",IF($D463=1,IF(OR(price_limit="",price_limit="No Limit"),IF(V463="Yes",1,2),IF(SUMIFS(WhatIf!$G:$G,WhatIf!$A:$A,V$1,WhatIf!$B:$B,V463)&lt;=price_limit,IF(V463="Yes",1,2),"")),""))</f>
        <v/>
      </c>
      <c r="BL463" s="67" t="str">
        <f>IF(OR(W463="",VLOOKUP(W$1,Services!$A$1:$B$22,2,0)="Exclude"),"",IF($D463=1,IF(OR(price_limit="",price_limit="No Limit"),IF(W463="Yes",1,2),IF(SUMIFS(WhatIf!$G:$G,WhatIf!$A:$A,W$1,WhatIf!$B:$B,W463)&lt;=price_limit,IF(W463="Yes",1,2),"")),""))</f>
        <v/>
      </c>
      <c r="BM463" s="67" t="str">
        <f>IF(OR(X463="",VLOOKUP(X$1,Services!$A$1:$B$22,2,0)="Exclude"),"",IF($D463=1,IF(OR(price_limit="",price_limit="No Limit"),IF(X463="Yes",1,2),IF(SUMIFS(WhatIf!$G:$G,WhatIf!$A:$A,X$1,WhatIf!$B:$B,X463)&lt;=price_limit,IF(X463="Yes",1,2),"")),""))</f>
        <v/>
      </c>
      <c r="BN463" s="3">
        <f t="shared" si="33"/>
        <v>0</v>
      </c>
      <c r="BO463" s="3">
        <f>IF(highlight_pick="Select",0,IF(MID(highlight_pick,1,1)="#",0,IF(INDEX($A463:$BR463,1,MATCH(highlight_pick,$1:$1,0))="",0,IF(INDEX($A463:$BR463,1,MATCH(highlight_pick,$1:$1,0))="Yes",1,2))))</f>
        <v>0</v>
      </c>
      <c r="BP463" s="3">
        <f>IF(MID(highlight_pick,1,1)="#",IF(INDEX(Analysis!$C$7:$E$7,1,VALUE(MID(highlight_pick,2,1)))&lt;&gt;"",IF(INDEX($A463:$BR463,1,MATCH(INDEX(Analysis!$C$7:$E$7,1,VALUE(MID(highlight_pick,2,1))),$1:$1,0))="",0,IF(INDEX($A463:$BR463,1,MATCH(INDEX(Analysis!$C$7:$E$7,1,VALUE(MID(highlight_pick,2,1))),$1:$1,0))="Yes",1,IF(ISNUMBER(SEARCH(INDEX($A463:$BR463,1,MATCH(INDEX(Analysis!$C$7:$E$7,1,VALUE(MID(highlight_pick,2,1))),$1:$1,0)),INDEX(Analysis!$C$9:$E$9,1,VALUE(MID(highlight_pick,2,1))))),2,0))),0),0)</f>
        <v>0</v>
      </c>
      <c r="BQ463" s="3">
        <f>IF(MID(highlight_pick,1,1)="#",IF(INDEX(Analysis!$C$10:$E$10,1,VALUE(MID(highlight_pick,2,1)))&lt;&gt;"",IF(INDEX($A463:$BR463,1,MATCH(INDEX(Analysis!$C$10:$E$10,1,VALUE(MID(highlight_pick,2,1))),$1:$1,0))="",0,IF(INDEX($A463:$BR463,1,MATCH(INDEX(Analysis!$C$10:$E$10,1,VALUE(MID(highlight_pick,2,1))),$1:$1,0))="Yes",1,IF(ISNUMBER(SEARCH(INDEX($A463:$BR463,1,MATCH(INDEX(Analysis!$C$10:$E$10,1,VALUE(MID(highlight_pick,2,1))),$1:$1,0)),INDEX(Analysis!$C$12:$E$12,1,VALUE(MID(highlight_pick,2,1))))),2,0))),0),0)</f>
        <v>0</v>
      </c>
      <c r="BR463" s="3">
        <f ca="1">IF(profile="",INDEX(MyNetworks!$A$7:$Z$200,MATCH(A463,OFFSET(MyNetworks!$A$7,0,MATCH(C463,MyNetworks!$6:$6,0)-1,200,1),0),MATCH(C463,MyNetworks!$6:$6,0)-1),IFERROR(INDEX(Profiles!$A$7:$U$200,MATCH(A463,OFFSET(Profiles!$A$7,0,MATCH(profile,Profiles!$6:$6,0)-1,200,1),0),MATCH(profile,Profiles!$6:$6,0)-1),0))</f>
        <v>0</v>
      </c>
    </row>
  </sheetData>
  <autoFilter ref="A1:BR463" xr:uid="{0BC9F0AD-D9FA-4CAB-B635-D0E6375C96A7}">
    <sortState xmlns:xlrd2="http://schemas.microsoft.com/office/spreadsheetml/2017/richdata2" ref="A2:BR463">
      <sortCondition ref="A2:A463"/>
    </sortState>
  </autoFilter>
  <sortState xmlns:xlrd2="http://schemas.microsoft.com/office/spreadsheetml/2017/richdata2" ref="A2:BR463">
    <sortCondition ref="A2:A463"/>
  </sortState>
  <conditionalFormatting sqref="I82:I84 X79 E15:F16 E103:F103 I104:I105 I97 I22 E126:F128 I126 E75:F76 E166:F167 E145:F145 I45 I116 I186:J187 E3:F6 I4:I6 I34:I37 E83:F83 I87:I91 I66:I68 I51 E36:F36 E183 E199:F199 E122:F123 E42 E73 E92 E98 E141:E143 E150:E151 E182:F182 F25:G25 E134 E197:E198 E84:E85 E99:F101 E168 F32:G32 E147 E87:F91 I99:I101 I47:I49 E195:F195 F194 E148:F149 I147:J151 E118:F119 X141:X145 E17 E51:F51 F44:G44 E110 F88:G88 E105:F105 E104 F3:G3 E33:E35 E37:E38 E64:E67 E180:F180 E179 E188:F188 E187 E184:F186 X177:X180 E177:F178 E156 X156 E107:F108 X107:X108 E94:F95 X81:X85 I61:I63 I58 E58:F63 E53:F54 I53:I56 F53:G53 E49 E50:G50 E39:F41 I25:I29 E22:F23 E9:F9 X3:X6 E153:F154 X153:X154 E111:F116 X110:X116 I110:I114 I39:I40 X11:X13 E11:F13 E120:E121 E124 E43:F48 X159:X163 E159:E163 X118:X129 X75:X76 E165 I165:J167 X165:X168 E18:F20 I16:I20 X15:X20 X31:X51 E31:F32 X190:X195 E190:F193 X87:X95 E132:F132 X132 X97:X105 X22:X23 Q3:S6 I107:I108 Q9:S9 I9 Q75:S76 I75:I76 Q94:S95 I94:I95 Q156:S156 I156:J156 Q141:S143 I141:I143 Q110:S116 Q11:S13 I11:I13 Q190:S192 Q159:S163 I159:J163 Q82:S85 Q103:S105 Q118:S124 I118:I124 Q153:S154 I153:J154 Q177:S180 I177:J180 Q165:S168 Q22:S23 Q97:S101 Q145:S145 Q15:S20 Q31:S51 Q193:R195 S193:S194 R132:S132 E172:F173 X172:X173 F173:G173 Q172:S173 I172:J173 I190:J195 X8:X9 Q25:S29 X25:X29 E25:F29 E55:E57 R134:S134 I182:J184 X182:X188 Q182:S188 I197:J203 Q197:R199 X197:X199 Q87:S92 I70:I72 E68:F72 X53:X73 Q53:S73 I192:I196 E135:F139 I135:I139 X134:X139 Q107:S108 Q126:S128 Q135:S139 Q147:S151 X147:X151 I175:J175 Q175:S175 E175:F175 X175">
    <cfRule type="expression" dxfId="1280" priority="3491" stopIfTrue="1">
      <formula>AND(E3="$",OR(#REF!="Yes",#REF!="No"))</formula>
    </cfRule>
    <cfRule type="expression" priority="3492" stopIfTrue="1">
      <formula>E3="$"</formula>
    </cfRule>
    <cfRule type="expression" dxfId="1279" priority="3493" stopIfTrue="1">
      <formula>E3&lt;&gt;#REF!</formula>
    </cfRule>
  </conditionalFormatting>
  <conditionalFormatting sqref="E79:F79 E129 E144:F144 E8:F8 E102:F102 F81 I81 J82:J84 G15:G16 G103 J104:J105 J141:J143 G126:G128 J126 G75:G76 J75:J76 G166:G167 G145 J45 J116 G4:G5 J4:J5 J34:J37 G83 J87:J91 J66:J68 J51 G36 G143 F13:G13 F62:G62 G122:G123 F11:G11 G198:G199 G87:G91 G99:G101 F33:G34 J99:J101 J47:J49 K17:N17 K47:N47 K88:N90 K173:N173 K246:N247 K338:N340 K349:N349 K345:N345 L344:N344 L346:N346 K120:N122 N347 X102 X79 X129 X144 X8 X125 X93 X81 K267:N267 G148:G149 J9 G118:G119 T141:T145 G51 G105 E125:F125 G180 G188 K198:N205 S200:S203 G182:G186 K182:N188 K177:N180 G177:G178 T177:T180 K156:N156 T156 K115:N118 J107:J108 G107:G108 K105:N107 T107:T108 G94:G95 J94:J95 T81:T85 J61:J63 J58 K57:N62 G58:G64 G53:G54 J53:N56 K49:N51 G22:G23 G9 T6 K4:N6 K333:N334 K269:N274 G153:G154 T153:T154 G111:G116 J110:J114 T110:T116 J39:J40 G39:G40 T159:T163 K11:N15 T11:T13 G11:G13 J11:J12 K128:N129 G43:G48 J25:N29 I42:J43 K291:N296 K276:N276 K159:N163 K307:N312 K283:N289 J118:J124 K124:N126 T118:T129 K207:N207 K249:N253 K232:N242 K165:N169 K255:N258 K19:N21 G18:G20 J16:J20 T18:T20 T31:T51 K31:N44 G31:G32 T190:T195 G190:G195 K190:N191 K78:N84 T87:T95 K209:N211 G132 T132 K213:N217 K93:N102 T97:T105 T22:T23 Q93:S93 I93 Q125:S125 I125 Q8:S8 I8 Q144:S144 I144 Q102:S102 Q129:S129 I129 Q152:R152 I152:J152 Q117:R117 P208:R208 Q14:S14 Q140:R140 Q78:S80 Q21:S21 Q74:R74 Q169:R169 F3:G3 K298:N303 G172:G173 T172:T173 K8:N9 T8:T9 K314:N322 K279:N281 T25:T29 G25:G29 N353 T182:T188 T197:T199 R81:S81 K65:N76 J70:J72 G68:G72 T53:T73 K260:N262 K220:N229 K135:N145 G135:G139 J135:J139 T134:T139 K147:N154 T147:T151 K110:N113 P147:P154 P135:P145 P260:P262 P65:P76 P279:P281 P8:P9 P298:P303 P213:P217 P209:P211 P78:P85 P190:P191 P255:P258 P165:P169 P207 P283:P289 P307:P322 P159:P163 P276 P291:P296 P25:P29 P128:P129 P269:P274 P4:P6 P53:P63 P156 P177:P180 P182:P188 P197:P205 P267 P110:P126 P343:P349 P333:P334 P220:P253 P172:P173 P87:P108 P31:P51 P11:P22 K243:K244 P336:P340 K336:N336 P264:P265 K264:N265 P175 T175 G175 K175:N175">
    <cfRule type="expression" dxfId="1278" priority="3483" stopIfTrue="1">
      <formula>AND(E3="$",OR(#REF!="Yes",#REF!="No"))</formula>
    </cfRule>
    <cfRule type="expression" priority="3484" stopIfTrue="1">
      <formula>E3="$"</formula>
    </cfRule>
    <cfRule type="expression" dxfId="1277" priority="3485" stopIfTrue="1">
      <formula>E3&lt;&gt;#REF!</formula>
    </cfRule>
  </conditionalFormatting>
  <conditionalFormatting sqref="I102">
    <cfRule type="expression" dxfId="1276" priority="3405" stopIfTrue="1">
      <formula>AND(I102="$",OR(#REF!="Yes",#REF!="No"))</formula>
    </cfRule>
    <cfRule type="expression" priority="3406" stopIfTrue="1">
      <formula>I102="$"</formula>
    </cfRule>
    <cfRule type="expression" dxfId="1275" priority="3407" stopIfTrue="1">
      <formula>I102&lt;&gt;#REF!</formula>
    </cfRule>
  </conditionalFormatting>
  <conditionalFormatting sqref="E81">
    <cfRule type="expression" dxfId="1274" priority="3402" stopIfTrue="1">
      <formula>AND(E81="$",OR(#REF!="Yes",#REF!="No"))</formula>
    </cfRule>
    <cfRule type="expression" priority="3403" stopIfTrue="1">
      <formula>E81="$"</formula>
    </cfRule>
    <cfRule type="expression" dxfId="1273" priority="3404" stopIfTrue="1">
      <formula>E81&lt;&gt;#REF!</formula>
    </cfRule>
  </conditionalFormatting>
  <conditionalFormatting sqref="F93">
    <cfRule type="expression" dxfId="1272" priority="3399" stopIfTrue="1">
      <formula>AND(F93="$",OR(#REF!="Yes",#REF!="No"))</formula>
    </cfRule>
    <cfRule type="expression" priority="3400" stopIfTrue="1">
      <formula>F93="$"</formula>
    </cfRule>
    <cfRule type="expression" dxfId="1271" priority="3401" stopIfTrue="1">
      <formula>F93&lt;&gt;#REF!</formula>
    </cfRule>
  </conditionalFormatting>
  <conditionalFormatting sqref="E117 I117 X117">
    <cfRule type="expression" dxfId="1270" priority="3393" stopIfTrue="1">
      <formula>AND(E117="$",OR(#REF!="Yes",#REF!="No"))</formula>
    </cfRule>
    <cfRule type="expression" priority="3394" stopIfTrue="1">
      <formula>E117="$"</formula>
    </cfRule>
    <cfRule type="expression" dxfId="1269" priority="3395" stopIfTrue="1">
      <formula>E117&lt;&gt;#REF!</formula>
    </cfRule>
  </conditionalFormatting>
  <conditionalFormatting sqref="G6">
    <cfRule type="expression" dxfId="1268" priority="3390" stopIfTrue="1">
      <formula>AND(G6="$",OR(#REF!="Yes",#REF!="No"))</formula>
    </cfRule>
    <cfRule type="expression" priority="3391" stopIfTrue="1">
      <formula>G6="$"</formula>
    </cfRule>
    <cfRule type="expression" dxfId="1267" priority="3392" stopIfTrue="1">
      <formula>G6&lt;&gt;#REF!</formula>
    </cfRule>
  </conditionalFormatting>
  <conditionalFormatting sqref="G144 G8 G102 G125 G79 G81">
    <cfRule type="expression" dxfId="1266" priority="3387" stopIfTrue="1">
      <formula>AND(G8="$",OR(#REF!="Yes",#REF!="No"))</formula>
    </cfRule>
    <cfRule type="expression" priority="3388" stopIfTrue="1">
      <formula>G8="$"</formula>
    </cfRule>
    <cfRule type="expression" dxfId="1265" priority="3389" stopIfTrue="1">
      <formula>G8&lt;&gt;#REF!</formula>
    </cfRule>
  </conditionalFormatting>
  <conditionalFormatting sqref="G93">
    <cfRule type="expression" dxfId="1264" priority="3384" stopIfTrue="1">
      <formula>AND(G93="$",OR(#REF!="Yes",#REF!="No"))</formula>
    </cfRule>
    <cfRule type="expression" priority="3385" stopIfTrue="1">
      <formula>G93="$"</formula>
    </cfRule>
    <cfRule type="expression" dxfId="1263" priority="3386" stopIfTrue="1">
      <formula>G93&lt;&gt;#REF!</formula>
    </cfRule>
  </conditionalFormatting>
  <conditionalFormatting sqref="I79">
    <cfRule type="expression" dxfId="1262" priority="3375" stopIfTrue="1">
      <formula>AND(I79="$",OR(#REF!="Yes",#REF!="No"))</formula>
    </cfRule>
    <cfRule type="expression" priority="3376" stopIfTrue="1">
      <formula>I79="$"</formula>
    </cfRule>
    <cfRule type="expression" dxfId="1261" priority="3377" stopIfTrue="1">
      <formula>I79&lt;&gt;#REF!</formula>
    </cfRule>
  </conditionalFormatting>
  <conditionalFormatting sqref="J6 J97 J22">
    <cfRule type="expression" dxfId="1260" priority="3369" stopIfTrue="1">
      <formula>AND(J6="$",OR(#REF!="Yes",#REF!="No"))</formula>
    </cfRule>
    <cfRule type="expression" priority="3370" stopIfTrue="1">
      <formula>J6="$"</formula>
    </cfRule>
    <cfRule type="expression" dxfId="1259" priority="3371" stopIfTrue="1">
      <formula>J6&lt;&gt;#REF!</formula>
    </cfRule>
  </conditionalFormatting>
  <conditionalFormatting sqref="J125 J8 J144 J129">
    <cfRule type="expression" dxfId="1258" priority="3366" stopIfTrue="1">
      <formula>AND(J8="$",OR(#REF!="Yes",#REF!="No"))</formula>
    </cfRule>
    <cfRule type="expression" priority="3367" stopIfTrue="1">
      <formula>J8="$"</formula>
    </cfRule>
    <cfRule type="expression" dxfId="1257" priority="3368" stopIfTrue="1">
      <formula>J8&lt;&gt;#REF!</formula>
    </cfRule>
  </conditionalFormatting>
  <conditionalFormatting sqref="J102">
    <cfRule type="expression" dxfId="1256" priority="3360" stopIfTrue="1">
      <formula>AND(J102="$",OR(#REF!="Yes",#REF!="No"))</formula>
    </cfRule>
    <cfRule type="expression" priority="3361" stopIfTrue="1">
      <formula>J102="$"</formula>
    </cfRule>
    <cfRule type="expression" dxfId="1255" priority="3362" stopIfTrue="1">
      <formula>J102&lt;&gt;#REF!</formula>
    </cfRule>
  </conditionalFormatting>
  <conditionalFormatting sqref="J117">
    <cfRule type="expression" dxfId="1254" priority="3357" stopIfTrue="1">
      <formula>AND(J117="$",OR(#REF!="Yes",#REF!="No"))</formula>
    </cfRule>
    <cfRule type="expression" priority="3358" stopIfTrue="1">
      <formula>J117="$"</formula>
    </cfRule>
    <cfRule type="expression" dxfId="1253" priority="3359" stopIfTrue="1">
      <formula>J117&lt;&gt;#REF!</formula>
    </cfRule>
  </conditionalFormatting>
  <conditionalFormatting sqref="J79">
    <cfRule type="expression" dxfId="1252" priority="3351" stopIfTrue="1">
      <formula>AND(J79="$",OR(#REF!="Yes",#REF!="No"))</formula>
    </cfRule>
    <cfRule type="expression" priority="3352" stopIfTrue="1">
      <formula>J79="$"</formula>
    </cfRule>
    <cfRule type="expression" dxfId="1251" priority="3353" stopIfTrue="1">
      <formula>J79&lt;&gt;#REF!</formula>
    </cfRule>
  </conditionalFormatting>
  <conditionalFormatting sqref="J93">
    <cfRule type="expression" dxfId="1250" priority="3297" stopIfTrue="1">
      <formula>AND(J93="$",OR(#REF!="Yes",#REF!="No"))</formula>
    </cfRule>
    <cfRule type="expression" priority="3298" stopIfTrue="1">
      <formula>J93="$"</formula>
    </cfRule>
    <cfRule type="expression" dxfId="1249" priority="3299" stopIfTrue="1">
      <formula>J93&lt;&gt;#REF!</formula>
    </cfRule>
  </conditionalFormatting>
  <conditionalFormatting sqref="F159:F161 F163 F165">
    <cfRule type="expression" dxfId="1248" priority="3261" stopIfTrue="1">
      <formula>AND(F159="$",OR(#REF!="Yes",#REF!="No"))</formula>
    </cfRule>
    <cfRule type="expression" priority="3262" stopIfTrue="1">
      <formula>F159="$"</formula>
    </cfRule>
    <cfRule type="expression" dxfId="1247" priority="3263" stopIfTrue="1">
      <formula>F159&lt;&gt;#REF!</formula>
    </cfRule>
  </conditionalFormatting>
  <conditionalFormatting sqref="G159:G161 G163 G165">
    <cfRule type="expression" dxfId="1246" priority="3258" stopIfTrue="1">
      <formula>AND(G159="$",OR(#REF!="Yes",#REF!="No"))</formula>
    </cfRule>
    <cfRule type="expression" priority="3259" stopIfTrue="1">
      <formula>G159="$"</formula>
    </cfRule>
    <cfRule type="expression" dxfId="1245" priority="3260" stopIfTrue="1">
      <formula>G159&lt;&gt;#REF!</formula>
    </cfRule>
  </conditionalFormatting>
  <conditionalFormatting sqref="E208 I208">
    <cfRule type="expression" dxfId="1244" priority="3187" stopIfTrue="1">
      <formula>AND(E208="$",OR(#REF!="Yes",#REF!="No"))</formula>
    </cfRule>
    <cfRule type="expression" priority="3188" stopIfTrue="1">
      <formula>E208="$"</formula>
    </cfRule>
    <cfRule type="expression" dxfId="1243" priority="3189" stopIfTrue="1">
      <formula>E208&lt;&gt;#REF!</formula>
    </cfRule>
  </conditionalFormatting>
  <conditionalFormatting sqref="J208">
    <cfRule type="expression" dxfId="1242" priority="3181" stopIfTrue="1">
      <formula>AND(J208="$",OR(#REF!="Yes",#REF!="No"))</formula>
    </cfRule>
    <cfRule type="expression" priority="3182" stopIfTrue="1">
      <formula>J208="$"</formula>
    </cfRule>
    <cfRule type="expression" dxfId="1241" priority="3183" stopIfTrue="1">
      <formula>J208&lt;&gt;#REF!</formula>
    </cfRule>
  </conditionalFormatting>
  <conditionalFormatting sqref="I14 E14:F14 X14">
    <cfRule type="expression" dxfId="1240" priority="3168" stopIfTrue="1">
      <formula>AND(E14="$",OR(#REF!="Yes",#REF!="No"))</formula>
    </cfRule>
    <cfRule type="expression" priority="3169" stopIfTrue="1">
      <formula>E14="$"</formula>
    </cfRule>
    <cfRule type="expression" dxfId="1239" priority="3170" stopIfTrue="1">
      <formula>E14&lt;&gt;#REF!</formula>
    </cfRule>
  </conditionalFormatting>
  <conditionalFormatting sqref="G14 J14">
    <cfRule type="expression" dxfId="1238" priority="3165" stopIfTrue="1">
      <formula>AND(G14="$",OR(#REF!="Yes",#REF!="No"))</formula>
    </cfRule>
    <cfRule type="expression" priority="3166" stopIfTrue="1">
      <formula>G14="$"</formula>
    </cfRule>
    <cfRule type="expression" dxfId="1237" priority="3167" stopIfTrue="1">
      <formula>G14&lt;&gt;#REF!</formula>
    </cfRule>
  </conditionalFormatting>
  <conditionalFormatting sqref="E152 X152">
    <cfRule type="expression" dxfId="1236" priority="3132" stopIfTrue="1">
      <formula>AND(E152="$",OR(#REF!="Yes",#REF!="No"))</formula>
    </cfRule>
    <cfRule type="expression" priority="3133" stopIfTrue="1">
      <formula>E152="$"</formula>
    </cfRule>
    <cfRule type="expression" dxfId="1235" priority="3134" stopIfTrue="1">
      <formula>E152&lt;&gt;#REF!</formula>
    </cfRule>
  </conditionalFormatting>
  <conditionalFormatting sqref="E80:F80">
    <cfRule type="expression" dxfId="1234" priority="3107" stopIfTrue="1">
      <formula>AND(E80="$",OR(#REF!="Yes",#REF!="No"))</formula>
    </cfRule>
    <cfRule type="expression" priority="3108" stopIfTrue="1">
      <formula>E80="$"</formula>
    </cfRule>
    <cfRule type="expression" dxfId="1233" priority="3109" stopIfTrue="1">
      <formula>E80&lt;&gt;#REF!</formula>
    </cfRule>
  </conditionalFormatting>
  <conditionalFormatting sqref="G80">
    <cfRule type="expression" dxfId="1232" priority="3104" stopIfTrue="1">
      <formula>AND(G80="$",OR(#REF!="Yes",#REF!="No"))</formula>
    </cfRule>
    <cfRule type="expression" priority="3105" stopIfTrue="1">
      <formula>G80="$"</formula>
    </cfRule>
    <cfRule type="expression" dxfId="1231" priority="3106" stopIfTrue="1">
      <formula>G80&lt;&gt;#REF!</formula>
    </cfRule>
  </conditionalFormatting>
  <conditionalFormatting sqref="I80">
    <cfRule type="expression" dxfId="1230" priority="3101" stopIfTrue="1">
      <formula>AND(I80="$",OR(#REF!="Yes",#REF!="No"))</formula>
    </cfRule>
    <cfRule type="expression" priority="3102" stopIfTrue="1">
      <formula>I80="$"</formula>
    </cfRule>
    <cfRule type="expression" dxfId="1229" priority="3103" stopIfTrue="1">
      <formula>I80&lt;&gt;#REF!</formula>
    </cfRule>
  </conditionalFormatting>
  <conditionalFormatting sqref="J80">
    <cfRule type="expression" dxfId="1228" priority="3098" stopIfTrue="1">
      <formula>AND(J80="$",OR(#REF!="Yes",#REF!="No"))</formula>
    </cfRule>
    <cfRule type="expression" priority="3099" stopIfTrue="1">
      <formula>J80="$"</formula>
    </cfRule>
    <cfRule type="expression" dxfId="1227" priority="3100" stopIfTrue="1">
      <formula>J80&lt;&gt;#REF!</formula>
    </cfRule>
  </conditionalFormatting>
  <conditionalFormatting sqref="E140 I140 X140">
    <cfRule type="expression" dxfId="1226" priority="3066" stopIfTrue="1">
      <formula>AND(E140="$",OR(#REF!="Yes",#REF!="No"))</formula>
    </cfRule>
    <cfRule type="expression" priority="3067" stopIfTrue="1">
      <formula>E140="$"</formula>
    </cfRule>
    <cfRule type="expression" dxfId="1225" priority="3068" stopIfTrue="1">
      <formula>E140&lt;&gt;#REF!</formula>
    </cfRule>
  </conditionalFormatting>
  <conditionalFormatting sqref="J140">
    <cfRule type="expression" dxfId="1224" priority="3063" stopIfTrue="1">
      <formula>AND(J140="$",OR(#REF!="Yes",#REF!="No"))</formula>
    </cfRule>
    <cfRule type="expression" priority="3064" stopIfTrue="1">
      <formula>J140="$"</formula>
    </cfRule>
    <cfRule type="expression" dxfId="1223" priority="3065" stopIfTrue="1">
      <formula>J140&lt;&gt;#REF!</formula>
    </cfRule>
  </conditionalFormatting>
  <conditionalFormatting sqref="X78">
    <cfRule type="expression" dxfId="1222" priority="3056" stopIfTrue="1">
      <formula>AND(X78="$",OR(#REF!="Yes",#REF!="No"))</formula>
    </cfRule>
    <cfRule type="expression" priority="3057" stopIfTrue="1">
      <formula>X78="$"</formula>
    </cfRule>
    <cfRule type="expression" dxfId="1221" priority="3058" stopIfTrue="1">
      <formula>X78&lt;&gt;#REF!</formula>
    </cfRule>
  </conditionalFormatting>
  <conditionalFormatting sqref="E78:F78 X78">
    <cfRule type="expression" dxfId="1220" priority="3053" stopIfTrue="1">
      <formula>AND(E78="$",OR(#REF!="Yes",#REF!="No"))</formula>
    </cfRule>
    <cfRule type="expression" priority="3054" stopIfTrue="1">
      <formula>E78="$"</formula>
    </cfRule>
    <cfRule type="expression" dxfId="1219" priority="3055" stopIfTrue="1">
      <formula>E78&lt;&gt;#REF!</formula>
    </cfRule>
  </conditionalFormatting>
  <conditionalFormatting sqref="G78">
    <cfRule type="expression" dxfId="1218" priority="3050" stopIfTrue="1">
      <formula>AND(G78="$",OR(#REF!="Yes",#REF!="No"))</formula>
    </cfRule>
    <cfRule type="expression" priority="3051" stopIfTrue="1">
      <formula>G78="$"</formula>
    </cfRule>
    <cfRule type="expression" dxfId="1217" priority="3052" stopIfTrue="1">
      <formula>G78&lt;&gt;#REF!</formula>
    </cfRule>
  </conditionalFormatting>
  <conditionalFormatting sqref="I78">
    <cfRule type="expression" dxfId="1216" priority="3047" stopIfTrue="1">
      <formula>AND(I78="$",OR(#REF!="Yes",#REF!="No"))</formula>
    </cfRule>
    <cfRule type="expression" priority="3048" stopIfTrue="1">
      <formula>I78="$"</formula>
    </cfRule>
    <cfRule type="expression" dxfId="1215" priority="3049" stopIfTrue="1">
      <formula>I78&lt;&gt;#REF!</formula>
    </cfRule>
  </conditionalFormatting>
  <conditionalFormatting sqref="J78">
    <cfRule type="expression" dxfId="1214" priority="3044" stopIfTrue="1">
      <formula>AND(J78="$",OR(#REF!="Yes",#REF!="No"))</formula>
    </cfRule>
    <cfRule type="expression" priority="3045" stopIfTrue="1">
      <formula>J78="$"</formula>
    </cfRule>
    <cfRule type="expression" dxfId="1213" priority="3046" stopIfTrue="1">
      <formula>J78&lt;&gt;#REF!</formula>
    </cfRule>
  </conditionalFormatting>
  <conditionalFormatting sqref="J96">
    <cfRule type="expression" dxfId="1212" priority="3000" stopIfTrue="1">
      <formula>AND(J96="$",OR(#REF!="Yes",#REF!="No"))</formula>
    </cfRule>
    <cfRule type="expression" priority="3001" stopIfTrue="1">
      <formula>J96="$"</formula>
    </cfRule>
    <cfRule type="expression" dxfId="1211" priority="3002" stopIfTrue="1">
      <formula>J96&lt;&gt;#REF!</formula>
    </cfRule>
  </conditionalFormatting>
  <conditionalFormatting sqref="I96 S96:S98 X96 Q96:S96">
    <cfRule type="expression" dxfId="1210" priority="3006" stopIfTrue="1">
      <formula>AND(I96="$",OR(#REF!="Yes",#REF!="No"))</formula>
    </cfRule>
    <cfRule type="expression" priority="3007" stopIfTrue="1">
      <formula>I96="$"</formula>
    </cfRule>
    <cfRule type="expression" dxfId="1209" priority="3008" stopIfTrue="1">
      <formula>I96&lt;&gt;#REF!</formula>
    </cfRule>
  </conditionalFormatting>
  <conditionalFormatting sqref="G106 J106">
    <cfRule type="expression" dxfId="1208" priority="2984" stopIfTrue="1">
      <formula>AND(G106="$",OR(#REF!="Yes",#REF!="No"))</formula>
    </cfRule>
    <cfRule type="expression" priority="2985" stopIfTrue="1">
      <formula>G106="$"</formula>
    </cfRule>
    <cfRule type="expression" dxfId="1207" priority="2986" stopIfTrue="1">
      <formula>G106&lt;&gt;#REF!</formula>
    </cfRule>
  </conditionalFormatting>
  <conditionalFormatting sqref="E106:F106 I106 Q106:S106">
    <cfRule type="expression" dxfId="1206" priority="2987" stopIfTrue="1">
      <formula>AND(E106="$",OR(#REF!="Yes",#REF!="No"))</formula>
    </cfRule>
    <cfRule type="expression" priority="2988" stopIfTrue="1">
      <formula>E106="$"</formula>
    </cfRule>
    <cfRule type="expression" dxfId="1205" priority="2989" stopIfTrue="1">
      <formula>E106&lt;&gt;#REF!</formula>
    </cfRule>
  </conditionalFormatting>
  <conditionalFormatting sqref="I21 E21 X21">
    <cfRule type="expression" dxfId="1204" priority="2964" stopIfTrue="1">
      <formula>AND(E21="$",OR(#REF!="Yes",#REF!="No"))</formula>
    </cfRule>
    <cfRule type="expression" priority="2965" stopIfTrue="1">
      <formula>E21="$"</formula>
    </cfRule>
    <cfRule type="expression" dxfId="1203" priority="2966" stopIfTrue="1">
      <formula>E21&lt;&gt;#REF!</formula>
    </cfRule>
  </conditionalFormatting>
  <conditionalFormatting sqref="J21">
    <cfRule type="expression" dxfId="1202" priority="2958" stopIfTrue="1">
      <formula>AND(J21="$",OR(#REF!="Yes",#REF!="No"))</formula>
    </cfRule>
    <cfRule type="expression" priority="2959" stopIfTrue="1">
      <formula>J21="$"</formula>
    </cfRule>
    <cfRule type="expression" dxfId="1201" priority="2960" stopIfTrue="1">
      <formula>J21&lt;&gt;#REF!</formula>
    </cfRule>
  </conditionalFormatting>
  <conditionalFormatting sqref="S232">
    <cfRule type="expression" dxfId="1200" priority="2933" stopIfTrue="1">
      <formula>AND(S232="$",OR(#REF!="Yes",#REF!="No"))</formula>
    </cfRule>
    <cfRule type="expression" priority="2934" stopIfTrue="1">
      <formula>S232="$"</formula>
    </cfRule>
    <cfRule type="expression" dxfId="1199" priority="2935" stopIfTrue="1">
      <formula>S232&lt;&gt;#REF!</formula>
    </cfRule>
  </conditionalFormatting>
  <conditionalFormatting sqref="S117">
    <cfRule type="expression" dxfId="1198" priority="2939" stopIfTrue="1">
      <formula>AND(S117="$",OR(#REF!="Yes",#REF!="No"))</formula>
    </cfRule>
    <cfRule type="expression" priority="2940" stopIfTrue="1">
      <formula>S117="$"</formula>
    </cfRule>
    <cfRule type="expression" dxfId="1197" priority="2941" stopIfTrue="1">
      <formula>S117&lt;&gt;#REF!</formula>
    </cfRule>
  </conditionalFormatting>
  <conditionalFormatting sqref="S253">
    <cfRule type="expression" dxfId="1196" priority="2927" stopIfTrue="1">
      <formula>AND(S253="$",OR(#REF!="Yes",#REF!="No"))</formula>
    </cfRule>
    <cfRule type="expression" priority="2928" stopIfTrue="1">
      <formula>S253="$"</formula>
    </cfRule>
    <cfRule type="expression" dxfId="1195" priority="2929" stopIfTrue="1">
      <formula>S253&lt;&gt;#REF!</formula>
    </cfRule>
  </conditionalFormatting>
  <conditionalFormatting sqref="S195 S197">
    <cfRule type="expression" dxfId="1194" priority="2924" stopIfTrue="1">
      <formula>AND(S195="$",OR(#REF!="Yes",#REF!="No"))</formula>
    </cfRule>
    <cfRule type="expression" priority="2925" stopIfTrue="1">
      <formula>S195="$"</formula>
    </cfRule>
    <cfRule type="expression" dxfId="1193" priority="2926" stopIfTrue="1">
      <formula>S195&lt;&gt;#REF!</formula>
    </cfRule>
  </conditionalFormatting>
  <conditionalFormatting sqref="E74:F74 I74 X74">
    <cfRule type="expression" dxfId="1192" priority="2849" stopIfTrue="1">
      <formula>AND(E74="$",OR(#REF!="Yes",#REF!="No"))</formula>
    </cfRule>
    <cfRule type="expression" priority="2850" stopIfTrue="1">
      <formula>E74="$"</formula>
    </cfRule>
    <cfRule type="expression" dxfId="1191" priority="2851" stopIfTrue="1">
      <formula>E74&lt;&gt;#REF!</formula>
    </cfRule>
  </conditionalFormatting>
  <conditionalFormatting sqref="G74 J74">
    <cfRule type="expression" dxfId="1190" priority="2846" stopIfTrue="1">
      <formula>AND(G74="$",OR(#REF!="Yes",#REF!="No"))</formula>
    </cfRule>
    <cfRule type="expression" priority="2847" stopIfTrue="1">
      <formula>G74="$"</formula>
    </cfRule>
    <cfRule type="expression" dxfId="1189" priority="2848" stopIfTrue="1">
      <formula>G74&lt;&gt;#REF!</formula>
    </cfRule>
  </conditionalFormatting>
  <conditionalFormatting sqref="E169:F169 X169">
    <cfRule type="expression" dxfId="1188" priority="2836" stopIfTrue="1">
      <formula>AND(E169="$",OR(#REF!="Yes",#REF!="No"))</formula>
    </cfRule>
    <cfRule type="expression" priority="2837" stopIfTrue="1">
      <formula>E169="$"</formula>
    </cfRule>
    <cfRule type="expression" dxfId="1187" priority="2838" stopIfTrue="1">
      <formula>E169&lt;&gt;#REF!</formula>
    </cfRule>
  </conditionalFormatting>
  <conditionalFormatting sqref="G169">
    <cfRule type="expression" dxfId="1186" priority="2833" stopIfTrue="1">
      <formula>AND(G169="$",OR(#REF!="Yes",#REF!="No"))</formula>
    </cfRule>
    <cfRule type="expression" priority="2834" stopIfTrue="1">
      <formula>G169="$"</formula>
    </cfRule>
    <cfRule type="expression" dxfId="1185" priority="2835" stopIfTrue="1">
      <formula>G169&lt;&gt;#REF!</formula>
    </cfRule>
  </conditionalFormatting>
  <conditionalFormatting sqref="S169">
    <cfRule type="expression" dxfId="1184" priority="2810" stopIfTrue="1">
      <formula>AND(S169="$",OR(#REF!="Yes",#REF!="No"))</formula>
    </cfRule>
    <cfRule type="expression" priority="2811" stopIfTrue="1">
      <formula>S169="$"</formula>
    </cfRule>
    <cfRule type="expression" dxfId="1183" priority="2812" stopIfTrue="1">
      <formula>S169&lt;&gt;#REF!</formula>
    </cfRule>
  </conditionalFormatting>
  <conditionalFormatting sqref="J81">
    <cfRule type="expression" dxfId="1182" priority="2798" stopIfTrue="1">
      <formula>AND(J81="$",OR(#REF!="Yes",#REF!="No"))</formula>
    </cfRule>
    <cfRule type="expression" priority="2799" stopIfTrue="1">
      <formula>J81="$"</formula>
    </cfRule>
    <cfRule type="expression" dxfId="1181" priority="2800" stopIfTrue="1">
      <formula>J81&lt;&gt;#REF!</formula>
    </cfRule>
  </conditionalFormatting>
  <conditionalFormatting sqref="I98">
    <cfRule type="expression" dxfId="1180" priority="2795" stopIfTrue="1">
      <formula>AND(I98="$",OR(#REF!="Yes",#REF!="No"))</formula>
    </cfRule>
    <cfRule type="expression" priority="2796" stopIfTrue="1">
      <formula>I98="$"</formula>
    </cfRule>
    <cfRule type="expression" dxfId="1179" priority="2797" stopIfTrue="1">
      <formula>I98&lt;&gt;#REF!</formula>
    </cfRule>
  </conditionalFormatting>
  <conditionalFormatting sqref="J98">
    <cfRule type="expression" dxfId="1178" priority="2792" stopIfTrue="1">
      <formula>AND(J98="$",OR(#REF!="Yes",#REF!="No"))</formula>
    </cfRule>
    <cfRule type="expression" priority="2793" stopIfTrue="1">
      <formula>J98="$"</formula>
    </cfRule>
    <cfRule type="expression" dxfId="1177" priority="2794" stopIfTrue="1">
      <formula>J98&lt;&gt;#REF!</formula>
    </cfRule>
  </conditionalFormatting>
  <conditionalFormatting sqref="I247">
    <cfRule type="expression" dxfId="1176" priority="2777" stopIfTrue="1">
      <formula>AND(I247="$",OR(#REF!="Yes",#REF!="No"))</formula>
    </cfRule>
    <cfRule type="expression" priority="2778" stopIfTrue="1">
      <formula>I247="$"</formula>
    </cfRule>
    <cfRule type="expression" dxfId="1175" priority="2779" stopIfTrue="1">
      <formula>I247&lt;&gt;#REF!</formula>
    </cfRule>
  </conditionalFormatting>
  <conditionalFormatting sqref="J247">
    <cfRule type="expression" dxfId="1174" priority="2774" stopIfTrue="1">
      <formula>AND(J247="$",OR(#REF!="Yes",#REF!="No"))</formula>
    </cfRule>
    <cfRule type="expression" priority="2775" stopIfTrue="1">
      <formula>J247="$"</formula>
    </cfRule>
    <cfRule type="expression" dxfId="1173" priority="2776" stopIfTrue="1">
      <formula>J247&lt;&gt;#REF!</formula>
    </cfRule>
  </conditionalFormatting>
  <conditionalFormatting sqref="J13">
    <cfRule type="expression" dxfId="1172" priority="2771" stopIfTrue="1">
      <formula>AND(J13="$",OR(#REF!="Yes",#REF!="No"))</formula>
    </cfRule>
    <cfRule type="expression" priority="2772" stopIfTrue="1">
      <formula>J13="$"</formula>
    </cfRule>
    <cfRule type="expression" dxfId="1171" priority="2773" stopIfTrue="1">
      <formula>J13&lt;&gt;#REF!</formula>
    </cfRule>
  </conditionalFormatting>
  <conditionalFormatting sqref="I15">
    <cfRule type="expression" dxfId="1170" priority="2768" stopIfTrue="1">
      <formula>AND(I15="$",OR(#REF!="Yes",#REF!="No"))</formula>
    </cfRule>
    <cfRule type="expression" priority="2769" stopIfTrue="1">
      <formula>I15="$"</formula>
    </cfRule>
    <cfRule type="expression" dxfId="1169" priority="2770" stopIfTrue="1">
      <formula>I15&lt;&gt;#REF!</formula>
    </cfRule>
  </conditionalFormatting>
  <conditionalFormatting sqref="J15">
    <cfRule type="expression" dxfId="1168" priority="2765" stopIfTrue="1">
      <formula>AND(J15="$",OR(#REF!="Yes",#REF!="No"))</formula>
    </cfRule>
    <cfRule type="expression" priority="2766" stopIfTrue="1">
      <formula>J15="$"</formula>
    </cfRule>
    <cfRule type="expression" dxfId="1167" priority="2767" stopIfTrue="1">
      <formula>J15&lt;&gt;#REF!</formula>
    </cfRule>
  </conditionalFormatting>
  <conditionalFormatting sqref="I32">
    <cfRule type="expression" dxfId="1166" priority="2750" stopIfTrue="1">
      <formula>AND(I32="$",OR(#REF!="Yes",#REF!="No"))</formula>
    </cfRule>
    <cfRule type="expression" priority="2751" stopIfTrue="1">
      <formula>I32="$"</formula>
    </cfRule>
    <cfRule type="expression" dxfId="1165" priority="2752" stopIfTrue="1">
      <formula>I32&lt;&gt;#REF!</formula>
    </cfRule>
  </conditionalFormatting>
  <conditionalFormatting sqref="J32">
    <cfRule type="expression" dxfId="1164" priority="2747" stopIfTrue="1">
      <formula>AND(J32="$",OR(#REF!="Yes",#REF!="No"))</formula>
    </cfRule>
    <cfRule type="expression" priority="2748" stopIfTrue="1">
      <formula>J32="$"</formula>
    </cfRule>
    <cfRule type="expression" dxfId="1163" priority="2749" stopIfTrue="1">
      <formula>J32&lt;&gt;#REF!</formula>
    </cfRule>
  </conditionalFormatting>
  <conditionalFormatting sqref="I31">
    <cfRule type="expression" dxfId="1162" priority="2744" stopIfTrue="1">
      <formula>AND(I31="$",OR(#REF!="Yes",#REF!="No"))</formula>
    </cfRule>
    <cfRule type="expression" priority="2745" stopIfTrue="1">
      <formula>I31="$"</formula>
    </cfRule>
    <cfRule type="expression" dxfId="1161" priority="2746" stopIfTrue="1">
      <formula>I31&lt;&gt;#REF!</formula>
    </cfRule>
  </conditionalFormatting>
  <conditionalFormatting sqref="J31">
    <cfRule type="expression" dxfId="1160" priority="2741" stopIfTrue="1">
      <formula>AND(J31="$",OR(#REF!="Yes",#REF!="No"))</formula>
    </cfRule>
    <cfRule type="expression" priority="2742" stopIfTrue="1">
      <formula>J31="$"</formula>
    </cfRule>
    <cfRule type="expression" dxfId="1159" priority="2743" stopIfTrue="1">
      <formula>J31&lt;&gt;#REF!</formula>
    </cfRule>
  </conditionalFormatting>
  <conditionalFormatting sqref="I38">
    <cfRule type="expression" dxfId="1158" priority="2738" stopIfTrue="1">
      <formula>AND(I38="$",OR(#REF!="Yes",#REF!="No"))</formula>
    </cfRule>
    <cfRule type="expression" priority="2739" stopIfTrue="1">
      <formula>I38="$"</formula>
    </cfRule>
    <cfRule type="expression" dxfId="1157" priority="2740" stopIfTrue="1">
      <formula>I38&lt;&gt;#REF!</formula>
    </cfRule>
  </conditionalFormatting>
  <conditionalFormatting sqref="J38">
    <cfRule type="expression" dxfId="1156" priority="2735" stopIfTrue="1">
      <formula>AND(J38="$",OR(#REF!="Yes",#REF!="No"))</formula>
    </cfRule>
    <cfRule type="expression" priority="2736" stopIfTrue="1">
      <formula>J38="$"</formula>
    </cfRule>
    <cfRule type="expression" dxfId="1155" priority="2737" stopIfTrue="1">
      <formula>J38&lt;&gt;#REF!</formula>
    </cfRule>
  </conditionalFormatting>
  <conditionalFormatting sqref="I41">
    <cfRule type="expression" dxfId="1154" priority="2732" stopIfTrue="1">
      <formula>AND(I41="$",OR(#REF!="Yes",#REF!="No"))</formula>
    </cfRule>
    <cfRule type="expression" priority="2733" stopIfTrue="1">
      <formula>I41="$"</formula>
    </cfRule>
    <cfRule type="expression" dxfId="1153" priority="2734" stopIfTrue="1">
      <formula>I41&lt;&gt;#REF!</formula>
    </cfRule>
  </conditionalFormatting>
  <conditionalFormatting sqref="J41">
    <cfRule type="expression" dxfId="1152" priority="2729" stopIfTrue="1">
      <formula>AND(J41="$",OR(#REF!="Yes",#REF!="No"))</formula>
    </cfRule>
    <cfRule type="expression" priority="2730" stopIfTrue="1">
      <formula>J41="$"</formula>
    </cfRule>
    <cfRule type="expression" dxfId="1151" priority="2731" stopIfTrue="1">
      <formula>J41&lt;&gt;#REF!</formula>
    </cfRule>
  </conditionalFormatting>
  <conditionalFormatting sqref="I50 I44">
    <cfRule type="expression" dxfId="1150" priority="2720" stopIfTrue="1">
      <formula>AND(I44="$",OR(#REF!="Yes",#REF!="No"))</formula>
    </cfRule>
    <cfRule type="expression" priority="2721" stopIfTrue="1">
      <formula>I44="$"</formula>
    </cfRule>
    <cfRule type="expression" dxfId="1149" priority="2722" stopIfTrue="1">
      <formula>I44&lt;&gt;#REF!</formula>
    </cfRule>
  </conditionalFormatting>
  <conditionalFormatting sqref="J50 J44">
    <cfRule type="expression" dxfId="1148" priority="2717" stopIfTrue="1">
      <formula>AND(J44="$",OR(#REF!="Yes",#REF!="No"))</formula>
    </cfRule>
    <cfRule type="expression" priority="2718" stopIfTrue="1">
      <formula>J44="$"</formula>
    </cfRule>
    <cfRule type="expression" dxfId="1147" priority="2719" stopIfTrue="1">
      <formula>J44&lt;&gt;#REF!</formula>
    </cfRule>
  </conditionalFormatting>
  <conditionalFormatting sqref="I60 I57">
    <cfRule type="expression" dxfId="1146" priority="2714" stopIfTrue="1">
      <formula>AND(I57="$",OR(#REF!="Yes",#REF!="No"))</formula>
    </cfRule>
    <cfRule type="expression" priority="2715" stopIfTrue="1">
      <formula>I57="$"</formula>
    </cfRule>
    <cfRule type="expression" dxfId="1145" priority="2716" stopIfTrue="1">
      <formula>I57&lt;&gt;#REF!</formula>
    </cfRule>
  </conditionalFormatting>
  <conditionalFormatting sqref="J60 J57">
    <cfRule type="expression" dxfId="1144" priority="2711" stopIfTrue="1">
      <formula>AND(J57="$",OR(#REF!="Yes",#REF!="No"))</formula>
    </cfRule>
    <cfRule type="expression" priority="2712" stopIfTrue="1">
      <formula>J57="$"</formula>
    </cfRule>
    <cfRule type="expression" dxfId="1143" priority="2713" stopIfTrue="1">
      <formula>J57&lt;&gt;#REF!</formula>
    </cfRule>
  </conditionalFormatting>
  <conditionalFormatting sqref="I64:I65">
    <cfRule type="expression" dxfId="1142" priority="2708" stopIfTrue="1">
      <formula>AND(I64="$",OR(#REF!="Yes",#REF!="No"))</formula>
    </cfRule>
    <cfRule type="expression" priority="2709" stopIfTrue="1">
      <formula>I64="$"</formula>
    </cfRule>
    <cfRule type="expression" dxfId="1141" priority="2710" stopIfTrue="1">
      <formula>I64&lt;&gt;#REF!</formula>
    </cfRule>
  </conditionalFormatting>
  <conditionalFormatting sqref="J64:J65">
    <cfRule type="expression" dxfId="1140" priority="2705" stopIfTrue="1">
      <formula>AND(J64="$",OR(#REF!="Yes",#REF!="No"))</formula>
    </cfRule>
    <cfRule type="expression" priority="2706" stopIfTrue="1">
      <formula>J64="$"</formula>
    </cfRule>
    <cfRule type="expression" dxfId="1139" priority="2707" stopIfTrue="1">
      <formula>J64&lt;&gt;#REF!</formula>
    </cfRule>
  </conditionalFormatting>
  <conditionalFormatting sqref="I69">
    <cfRule type="expression" dxfId="1138" priority="2702" stopIfTrue="1">
      <formula>AND(I69="$",OR(#REF!="Yes",#REF!="No"))</formula>
    </cfRule>
    <cfRule type="expression" priority="2703" stopIfTrue="1">
      <formula>I69="$"</formula>
    </cfRule>
    <cfRule type="expression" dxfId="1137" priority="2704" stopIfTrue="1">
      <formula>I69&lt;&gt;#REF!</formula>
    </cfRule>
  </conditionalFormatting>
  <conditionalFormatting sqref="J69">
    <cfRule type="expression" dxfId="1136" priority="2699" stopIfTrue="1">
      <formula>AND(J69="$",OR(#REF!="Yes",#REF!="No"))</formula>
    </cfRule>
    <cfRule type="expression" priority="2700" stopIfTrue="1">
      <formula>J69="$"</formula>
    </cfRule>
    <cfRule type="expression" dxfId="1135" priority="2701" stopIfTrue="1">
      <formula>J69&lt;&gt;#REF!</formula>
    </cfRule>
  </conditionalFormatting>
  <conditionalFormatting sqref="I73">
    <cfRule type="expression" dxfId="1134" priority="2696" stopIfTrue="1">
      <formula>AND(I73="$",OR(#REF!="Yes",#REF!="No"))</formula>
    </cfRule>
    <cfRule type="expression" priority="2697" stopIfTrue="1">
      <formula>I73="$"</formula>
    </cfRule>
    <cfRule type="expression" dxfId="1133" priority="2698" stopIfTrue="1">
      <formula>I73&lt;&gt;#REF!</formula>
    </cfRule>
  </conditionalFormatting>
  <conditionalFormatting sqref="J73">
    <cfRule type="expression" dxfId="1132" priority="2693" stopIfTrue="1">
      <formula>AND(J73="$",OR(#REF!="Yes",#REF!="No"))</formula>
    </cfRule>
    <cfRule type="expression" priority="2694" stopIfTrue="1">
      <formula>J73="$"</formula>
    </cfRule>
    <cfRule type="expression" dxfId="1131" priority="2695" stopIfTrue="1">
      <formula>J73&lt;&gt;#REF!</formula>
    </cfRule>
  </conditionalFormatting>
  <conditionalFormatting sqref="I92">
    <cfRule type="expression" dxfId="1130" priority="2690" stopIfTrue="1">
      <formula>AND(I92="$",OR(#REF!="Yes",#REF!="No"))</formula>
    </cfRule>
    <cfRule type="expression" priority="2691" stopIfTrue="1">
      <formula>I92="$"</formula>
    </cfRule>
    <cfRule type="expression" dxfId="1129" priority="2692" stopIfTrue="1">
      <formula>I92&lt;&gt;#REF!</formula>
    </cfRule>
  </conditionalFormatting>
  <conditionalFormatting sqref="J92">
    <cfRule type="expression" dxfId="1128" priority="2687" stopIfTrue="1">
      <formula>AND(J92="$",OR(#REF!="Yes",#REF!="No"))</formula>
    </cfRule>
    <cfRule type="expression" priority="2688" stopIfTrue="1">
      <formula>J92="$"</formula>
    </cfRule>
    <cfRule type="expression" dxfId="1127" priority="2689" stopIfTrue="1">
      <formula>J92&lt;&gt;#REF!</formula>
    </cfRule>
  </conditionalFormatting>
  <conditionalFormatting sqref="I103">
    <cfRule type="expression" dxfId="1126" priority="2684" stopIfTrue="1">
      <formula>AND(I103="$",OR(#REF!="Yes",#REF!="No"))</formula>
    </cfRule>
    <cfRule type="expression" priority="2685" stopIfTrue="1">
      <formula>I103="$"</formula>
    </cfRule>
    <cfRule type="expression" dxfId="1125" priority="2686" stopIfTrue="1">
      <formula>I103&lt;&gt;#REF!</formula>
    </cfRule>
  </conditionalFormatting>
  <conditionalFormatting sqref="J103">
    <cfRule type="expression" dxfId="1124" priority="2681" stopIfTrue="1">
      <formula>AND(J103="$",OR(#REF!="Yes",#REF!="No"))</formula>
    </cfRule>
    <cfRule type="expression" priority="2682" stopIfTrue="1">
      <formula>J103="$"</formula>
    </cfRule>
    <cfRule type="expression" dxfId="1123" priority="2683" stopIfTrue="1">
      <formula>J103&lt;&gt;#REF!</formula>
    </cfRule>
  </conditionalFormatting>
  <conditionalFormatting sqref="I115">
    <cfRule type="expression" dxfId="1122" priority="2678" stopIfTrue="1">
      <formula>AND(I115="$",OR(#REF!="Yes",#REF!="No"))</formula>
    </cfRule>
    <cfRule type="expression" priority="2679" stopIfTrue="1">
      <formula>I115="$"</formula>
    </cfRule>
    <cfRule type="expression" dxfId="1121" priority="2680" stopIfTrue="1">
      <formula>I115&lt;&gt;#REF!</formula>
    </cfRule>
  </conditionalFormatting>
  <conditionalFormatting sqref="J115">
    <cfRule type="expression" dxfId="1120" priority="2675" stopIfTrue="1">
      <formula>AND(J115="$",OR(#REF!="Yes",#REF!="No"))</formula>
    </cfRule>
    <cfRule type="expression" priority="2676" stopIfTrue="1">
      <formula>J115="$"</formula>
    </cfRule>
    <cfRule type="expression" dxfId="1119" priority="2677" stopIfTrue="1">
      <formula>J115&lt;&gt;#REF!</formula>
    </cfRule>
  </conditionalFormatting>
  <conditionalFormatting sqref="I128">
    <cfRule type="expression" dxfId="1118" priority="2666" stopIfTrue="1">
      <formula>AND(I128="$",OR(#REF!="Yes",#REF!="No"))</formula>
    </cfRule>
    <cfRule type="expression" priority="2667" stopIfTrue="1">
      <formula>I128="$"</formula>
    </cfRule>
    <cfRule type="expression" dxfId="1117" priority="2668" stopIfTrue="1">
      <formula>I128&lt;&gt;#REF!</formula>
    </cfRule>
  </conditionalFormatting>
  <conditionalFormatting sqref="J128">
    <cfRule type="expression" dxfId="1116" priority="2663" stopIfTrue="1">
      <formula>AND(J128="$",OR(#REF!="Yes",#REF!="No"))</formula>
    </cfRule>
    <cfRule type="expression" priority="2664" stopIfTrue="1">
      <formula>J128="$"</formula>
    </cfRule>
    <cfRule type="expression" dxfId="1115" priority="2665" stopIfTrue="1">
      <formula>J128&lt;&gt;#REF!</formula>
    </cfRule>
  </conditionalFormatting>
  <conditionalFormatting sqref="I230">
    <cfRule type="expression" dxfId="1114" priority="2624" stopIfTrue="1">
      <formula>AND(I230="$",OR(#REF!="Yes",#REF!="No"))</formula>
    </cfRule>
    <cfRule type="expression" priority="2625" stopIfTrue="1">
      <formula>I230="$"</formula>
    </cfRule>
    <cfRule type="expression" dxfId="1113" priority="2626" stopIfTrue="1">
      <formula>I230&lt;&gt;#REF!</formula>
    </cfRule>
  </conditionalFormatting>
  <conditionalFormatting sqref="J230">
    <cfRule type="expression" dxfId="1112" priority="2621" stopIfTrue="1">
      <formula>AND(J230="$",OR(#REF!="Yes",#REF!="No"))</formula>
    </cfRule>
    <cfRule type="expression" priority="2622" stopIfTrue="1">
      <formula>J230="$"</formula>
    </cfRule>
    <cfRule type="expression" dxfId="1111" priority="2623" stopIfTrue="1">
      <formula>J230&lt;&gt;#REF!</formula>
    </cfRule>
  </conditionalFormatting>
  <conditionalFormatting sqref="I3">
    <cfRule type="expression" dxfId="1110" priority="2654" stopIfTrue="1">
      <formula>AND(I3="$",OR(#REF!="Yes",#REF!="No"))</formula>
    </cfRule>
    <cfRule type="expression" priority="2655" stopIfTrue="1">
      <formula>I3="$"</formula>
    </cfRule>
    <cfRule type="expression" dxfId="1109" priority="2656" stopIfTrue="1">
      <formula>I3&lt;&gt;#REF!</formula>
    </cfRule>
  </conditionalFormatting>
  <conditionalFormatting sqref="J3">
    <cfRule type="expression" dxfId="1108" priority="2651" stopIfTrue="1">
      <formula>AND(J3="$",OR(#REF!="Yes",#REF!="No"))</formula>
    </cfRule>
    <cfRule type="expression" priority="2652" stopIfTrue="1">
      <formula>J3="$"</formula>
    </cfRule>
    <cfRule type="expression" dxfId="1107" priority="2653" stopIfTrue="1">
      <formula>J3&lt;&gt;#REF!</formula>
    </cfRule>
  </conditionalFormatting>
  <conditionalFormatting sqref="I145">
    <cfRule type="expression" dxfId="1106" priority="2648" stopIfTrue="1">
      <formula>AND(I145="$",OR(#REF!="Yes",#REF!="No"))</formula>
    </cfRule>
    <cfRule type="expression" priority="2649" stopIfTrue="1">
      <formula>I145="$"</formula>
    </cfRule>
    <cfRule type="expression" dxfId="1105" priority="2650" stopIfTrue="1">
      <formula>I145&lt;&gt;#REF!</formula>
    </cfRule>
  </conditionalFormatting>
  <conditionalFormatting sqref="J145">
    <cfRule type="expression" dxfId="1104" priority="2645" stopIfTrue="1">
      <formula>AND(J145="$",OR(#REF!="Yes",#REF!="No"))</formula>
    </cfRule>
    <cfRule type="expression" priority="2646" stopIfTrue="1">
      <formula>J145="$"</formula>
    </cfRule>
    <cfRule type="expression" dxfId="1103" priority="2647" stopIfTrue="1">
      <formula>J145&lt;&gt;#REF!</formula>
    </cfRule>
  </conditionalFormatting>
  <conditionalFormatting sqref="I185 I168:I169">
    <cfRule type="expression" dxfId="1102" priority="2642" stopIfTrue="1">
      <formula>AND(I168="$",OR(#REF!="Yes",#REF!="No"))</formula>
    </cfRule>
    <cfRule type="expression" priority="2643" stopIfTrue="1">
      <formula>I168="$"</formula>
    </cfRule>
    <cfRule type="expression" dxfId="1101" priority="2644" stopIfTrue="1">
      <formula>I168&lt;&gt;#REF!</formula>
    </cfRule>
  </conditionalFormatting>
  <conditionalFormatting sqref="J185 J168:J169">
    <cfRule type="expression" dxfId="1100" priority="2639" stopIfTrue="1">
      <formula>AND(J168="$",OR(#REF!="Yes",#REF!="No"))</formula>
    </cfRule>
    <cfRule type="expression" priority="2640" stopIfTrue="1">
      <formula>J168="$"</formula>
    </cfRule>
    <cfRule type="expression" dxfId="1099" priority="2641" stopIfTrue="1">
      <formula>J168&lt;&gt;#REF!</formula>
    </cfRule>
  </conditionalFormatting>
  <conditionalFormatting sqref="I188">
    <cfRule type="expression" dxfId="1098" priority="2636" stopIfTrue="1">
      <formula>AND(I188="$",OR(#REF!="Yes",#REF!="No"))</formula>
    </cfRule>
    <cfRule type="expression" priority="2637" stopIfTrue="1">
      <formula>I188="$"</formula>
    </cfRule>
    <cfRule type="expression" dxfId="1097" priority="2638" stopIfTrue="1">
      <formula>I188&lt;&gt;#REF!</formula>
    </cfRule>
  </conditionalFormatting>
  <conditionalFormatting sqref="J188">
    <cfRule type="expression" dxfId="1096" priority="2633" stopIfTrue="1">
      <formula>AND(J188="$",OR(#REF!="Yes",#REF!="No"))</formula>
    </cfRule>
    <cfRule type="expression" priority="2634" stopIfTrue="1">
      <formula>J188="$"</formula>
    </cfRule>
    <cfRule type="expression" dxfId="1095" priority="2635" stopIfTrue="1">
      <formula>J188&lt;&gt;#REF!</formula>
    </cfRule>
  </conditionalFormatting>
  <conditionalFormatting sqref="I231">
    <cfRule type="expression" dxfId="1094" priority="2618" stopIfTrue="1">
      <formula>AND(I231="$",OR(#REF!="Yes",#REF!="No"))</formula>
    </cfRule>
    <cfRule type="expression" priority="2619" stopIfTrue="1">
      <formula>I231="$"</formula>
    </cfRule>
    <cfRule type="expression" dxfId="1093" priority="2620" stopIfTrue="1">
      <formula>I231&lt;&gt;#REF!</formula>
    </cfRule>
  </conditionalFormatting>
  <conditionalFormatting sqref="J231">
    <cfRule type="expression" dxfId="1092" priority="2615" stopIfTrue="1">
      <formula>AND(J231="$",OR(#REF!="Yes",#REF!="No"))</formula>
    </cfRule>
    <cfRule type="expression" priority="2616" stopIfTrue="1">
      <formula>J231="$"</formula>
    </cfRule>
    <cfRule type="expression" dxfId="1091" priority="2617" stopIfTrue="1">
      <formula>J231&lt;&gt;#REF!</formula>
    </cfRule>
  </conditionalFormatting>
  <conditionalFormatting sqref="I238">
    <cfRule type="expression" dxfId="1090" priority="2612" stopIfTrue="1">
      <formula>AND(I238="$",OR(#REF!="Yes",#REF!="No"))</formula>
    </cfRule>
    <cfRule type="expression" priority="2613" stopIfTrue="1">
      <formula>I238="$"</formula>
    </cfRule>
    <cfRule type="expression" dxfId="1089" priority="2614" stopIfTrue="1">
      <formula>I238&lt;&gt;#REF!</formula>
    </cfRule>
  </conditionalFormatting>
  <conditionalFormatting sqref="J238">
    <cfRule type="expression" dxfId="1088" priority="2609" stopIfTrue="1">
      <formula>AND(J238="$",OR(#REF!="Yes",#REF!="No"))</formula>
    </cfRule>
    <cfRule type="expression" priority="2610" stopIfTrue="1">
      <formula>J238="$"</formula>
    </cfRule>
    <cfRule type="expression" dxfId="1087" priority="2611" stopIfTrue="1">
      <formula>J238&lt;&gt;#REF!</formula>
    </cfRule>
  </conditionalFormatting>
  <conditionalFormatting sqref="I241">
    <cfRule type="expression" dxfId="1086" priority="2606" stopIfTrue="1">
      <formula>AND(I241="$",OR(#REF!="Yes",#REF!="No"))</formula>
    </cfRule>
    <cfRule type="expression" priority="2607" stopIfTrue="1">
      <formula>I241="$"</formula>
    </cfRule>
    <cfRule type="expression" dxfId="1085" priority="2608" stopIfTrue="1">
      <formula>I241&lt;&gt;#REF!</formula>
    </cfRule>
  </conditionalFormatting>
  <conditionalFormatting sqref="J241">
    <cfRule type="expression" dxfId="1084" priority="2603" stopIfTrue="1">
      <formula>AND(J241="$",OR(#REF!="Yes",#REF!="No"))</formula>
    </cfRule>
    <cfRule type="expression" priority="2604" stopIfTrue="1">
      <formula>J241="$"</formula>
    </cfRule>
    <cfRule type="expression" dxfId="1083" priority="2605" stopIfTrue="1">
      <formula>J241&lt;&gt;#REF!</formula>
    </cfRule>
  </conditionalFormatting>
  <conditionalFormatting sqref="I243">
    <cfRule type="expression" dxfId="1082" priority="2600" stopIfTrue="1">
      <formula>AND(I243="$",OR(#REF!="Yes",#REF!="No"))</formula>
    </cfRule>
    <cfRule type="expression" priority="2601" stopIfTrue="1">
      <formula>I243="$"</formula>
    </cfRule>
    <cfRule type="expression" dxfId="1081" priority="2602" stopIfTrue="1">
      <formula>I243&lt;&gt;#REF!</formula>
    </cfRule>
  </conditionalFormatting>
  <conditionalFormatting sqref="J243">
    <cfRule type="expression" dxfId="1080" priority="2597" stopIfTrue="1">
      <formula>AND(J243="$",OR(#REF!="Yes",#REF!="No"))</formula>
    </cfRule>
    <cfRule type="expression" priority="2598" stopIfTrue="1">
      <formula>J243="$"</formula>
    </cfRule>
    <cfRule type="expression" dxfId="1079" priority="2599" stopIfTrue="1">
      <formula>J243&lt;&gt;#REF!</formula>
    </cfRule>
  </conditionalFormatting>
  <conditionalFormatting sqref="I245">
    <cfRule type="expression" dxfId="1078" priority="2594" stopIfTrue="1">
      <formula>AND(I245="$",OR(#REF!="Yes",#REF!="No"))</formula>
    </cfRule>
    <cfRule type="expression" priority="2595" stopIfTrue="1">
      <formula>I245="$"</formula>
    </cfRule>
    <cfRule type="expression" dxfId="1077" priority="2596" stopIfTrue="1">
      <formula>I245&lt;&gt;#REF!</formula>
    </cfRule>
  </conditionalFormatting>
  <conditionalFormatting sqref="J245">
    <cfRule type="expression" dxfId="1076" priority="2591" stopIfTrue="1">
      <formula>AND(J245="$",OR(#REF!="Yes",#REF!="No"))</formula>
    </cfRule>
    <cfRule type="expression" priority="2592" stopIfTrue="1">
      <formula>J245="$"</formula>
    </cfRule>
    <cfRule type="expression" dxfId="1075" priority="2593" stopIfTrue="1">
      <formula>J245&lt;&gt;#REF!</formula>
    </cfRule>
  </conditionalFormatting>
  <conditionalFormatting sqref="I251 I248">
    <cfRule type="expression" dxfId="1074" priority="2588" stopIfTrue="1">
      <formula>AND(I248="$",OR(#REF!="Yes",#REF!="No"))</formula>
    </cfRule>
    <cfRule type="expression" priority="2589" stopIfTrue="1">
      <formula>I248="$"</formula>
    </cfRule>
    <cfRule type="expression" dxfId="1073" priority="2590" stopIfTrue="1">
      <formula>I248&lt;&gt;#REF!</formula>
    </cfRule>
  </conditionalFormatting>
  <conditionalFormatting sqref="J251 J248">
    <cfRule type="expression" dxfId="1072" priority="2585" stopIfTrue="1">
      <formula>AND(J248="$",OR(#REF!="Yes",#REF!="No"))</formula>
    </cfRule>
    <cfRule type="expression" priority="2586" stopIfTrue="1">
      <formula>J248="$"</formula>
    </cfRule>
    <cfRule type="expression" dxfId="1071" priority="2587" stopIfTrue="1">
      <formula>J248&lt;&gt;#REF!</formula>
    </cfRule>
  </conditionalFormatting>
  <conditionalFormatting sqref="I255">
    <cfRule type="expression" dxfId="1070" priority="2576" stopIfTrue="1">
      <formula>AND(I255="$",OR(#REF!="Yes",#REF!="No"))</formula>
    </cfRule>
    <cfRule type="expression" priority="2577" stopIfTrue="1">
      <formula>I255="$"</formula>
    </cfRule>
    <cfRule type="expression" dxfId="1069" priority="2578" stopIfTrue="1">
      <formula>I255&lt;&gt;#REF!</formula>
    </cfRule>
  </conditionalFormatting>
  <conditionalFormatting sqref="J255">
    <cfRule type="expression" dxfId="1068" priority="2573" stopIfTrue="1">
      <formula>AND(J255="$",OR(#REF!="Yes",#REF!="No"))</formula>
    </cfRule>
    <cfRule type="expression" priority="2574" stopIfTrue="1">
      <formula>J255="$"</formula>
    </cfRule>
    <cfRule type="expression" dxfId="1067" priority="2575" stopIfTrue="1">
      <formula>J255&lt;&gt;#REF!</formula>
    </cfRule>
  </conditionalFormatting>
  <conditionalFormatting sqref="I256">
    <cfRule type="expression" dxfId="1066" priority="2570" stopIfTrue="1">
      <formula>AND(I256="$",OR(#REF!="Yes",#REF!="No"))</formula>
    </cfRule>
    <cfRule type="expression" priority="2571" stopIfTrue="1">
      <formula>I256="$"</formula>
    </cfRule>
    <cfRule type="expression" dxfId="1065" priority="2572" stopIfTrue="1">
      <formula>I256&lt;&gt;#REF!</formula>
    </cfRule>
  </conditionalFormatting>
  <conditionalFormatting sqref="J256">
    <cfRule type="expression" dxfId="1064" priority="2567" stopIfTrue="1">
      <formula>AND(J256="$",OR(#REF!="Yes",#REF!="No"))</formula>
    </cfRule>
    <cfRule type="expression" priority="2568" stopIfTrue="1">
      <formula>J256="$"</formula>
    </cfRule>
    <cfRule type="expression" dxfId="1063" priority="2569" stopIfTrue="1">
      <formula>J256&lt;&gt;#REF!</formula>
    </cfRule>
  </conditionalFormatting>
  <conditionalFormatting sqref="I258">
    <cfRule type="expression" dxfId="1062" priority="2564" stopIfTrue="1">
      <formula>AND(I258="$",OR(#REF!="Yes",#REF!="No"))</formula>
    </cfRule>
    <cfRule type="expression" priority="2565" stopIfTrue="1">
      <formula>I258="$"</formula>
    </cfRule>
    <cfRule type="expression" dxfId="1061" priority="2566" stopIfTrue="1">
      <formula>I258&lt;&gt;#REF!</formula>
    </cfRule>
  </conditionalFormatting>
  <conditionalFormatting sqref="J258">
    <cfRule type="expression" dxfId="1060" priority="2561" stopIfTrue="1">
      <formula>AND(J258="$",OR(#REF!="Yes",#REF!="No"))</formula>
    </cfRule>
    <cfRule type="expression" priority="2562" stopIfTrue="1">
      <formula>J258="$"</formula>
    </cfRule>
    <cfRule type="expression" dxfId="1059" priority="2563" stopIfTrue="1">
      <formula>J258&lt;&gt;#REF!</formula>
    </cfRule>
  </conditionalFormatting>
  <conditionalFormatting sqref="I272">
    <cfRule type="expression" dxfId="1058" priority="2558" stopIfTrue="1">
      <formula>AND(I272="$",OR(#REF!="Yes",#REF!="No"))</formula>
    </cfRule>
    <cfRule type="expression" priority="2559" stopIfTrue="1">
      <formula>I272="$"</formula>
    </cfRule>
    <cfRule type="expression" dxfId="1057" priority="2560" stopIfTrue="1">
      <formula>I272&lt;&gt;#REF!</formula>
    </cfRule>
  </conditionalFormatting>
  <conditionalFormatting sqref="J272">
    <cfRule type="expression" dxfId="1056" priority="2555" stopIfTrue="1">
      <formula>AND(J272="$",OR(#REF!="Yes",#REF!="No"))</formula>
    </cfRule>
    <cfRule type="expression" priority="2556" stopIfTrue="1">
      <formula>J272="$"</formula>
    </cfRule>
    <cfRule type="expression" dxfId="1055" priority="2557" stopIfTrue="1">
      <formula>J272&lt;&gt;#REF!</formula>
    </cfRule>
  </conditionalFormatting>
  <conditionalFormatting sqref="I33">
    <cfRule type="expression" dxfId="1054" priority="2552" stopIfTrue="1">
      <formula>AND(I33="$",OR(#REF!="Yes",#REF!="No"))</formula>
    </cfRule>
    <cfRule type="expression" priority="2553" stopIfTrue="1">
      <formula>I33="$"</formula>
    </cfRule>
    <cfRule type="expression" dxfId="1053" priority="2554" stopIfTrue="1">
      <formula>I33&lt;&gt;#REF!</formula>
    </cfRule>
  </conditionalFormatting>
  <conditionalFormatting sqref="J33">
    <cfRule type="expression" dxfId="1052" priority="2549" stopIfTrue="1">
      <formula>AND(J33="$",OR(#REF!="Yes",#REF!="No"))</formula>
    </cfRule>
    <cfRule type="expression" priority="2550" stopIfTrue="1">
      <formula>J33="$"</formula>
    </cfRule>
    <cfRule type="expression" dxfId="1051" priority="2551" stopIfTrue="1">
      <formula>J33&lt;&gt;#REF!</formula>
    </cfRule>
  </conditionalFormatting>
  <conditionalFormatting sqref="I59">
    <cfRule type="expression" dxfId="1050" priority="2546" stopIfTrue="1">
      <formula>AND(I59="$",OR(#REF!="Yes",#REF!="No"))</formula>
    </cfRule>
    <cfRule type="expression" priority="2547" stopIfTrue="1">
      <formula>I59="$"</formula>
    </cfRule>
    <cfRule type="expression" dxfId="1049" priority="2548" stopIfTrue="1">
      <formula>I59&lt;&gt;#REF!</formula>
    </cfRule>
  </conditionalFormatting>
  <conditionalFormatting sqref="J59">
    <cfRule type="expression" dxfId="1048" priority="2543" stopIfTrue="1">
      <formula>AND(J59="$",OR(#REF!="Yes",#REF!="No"))</formula>
    </cfRule>
    <cfRule type="expression" priority="2544" stopIfTrue="1">
      <formula>J59="$"</formula>
    </cfRule>
    <cfRule type="expression" dxfId="1047" priority="2545" stopIfTrue="1">
      <formula>J59&lt;&gt;#REF!</formula>
    </cfRule>
  </conditionalFormatting>
  <conditionalFormatting sqref="I85">
    <cfRule type="expression" dxfId="1046" priority="2540" stopIfTrue="1">
      <formula>AND(I85="$",OR(#REF!="Yes",#REF!="No"))</formula>
    </cfRule>
    <cfRule type="expression" priority="2541" stopIfTrue="1">
      <formula>I85="$"</formula>
    </cfRule>
    <cfRule type="expression" dxfId="1045" priority="2542" stopIfTrue="1">
      <formula>I85&lt;&gt;#REF!</formula>
    </cfRule>
  </conditionalFormatting>
  <conditionalFormatting sqref="J85">
    <cfRule type="expression" dxfId="1044" priority="2537" stopIfTrue="1">
      <formula>AND(J85="$",OR(#REF!="Yes",#REF!="No"))</formula>
    </cfRule>
    <cfRule type="expression" priority="2538" stopIfTrue="1">
      <formula>J85="$"</formula>
    </cfRule>
    <cfRule type="expression" dxfId="1043" priority="2539" stopIfTrue="1">
      <formula>J85&lt;&gt;#REF!</formula>
    </cfRule>
  </conditionalFormatting>
  <conditionalFormatting sqref="I246">
    <cfRule type="expression" dxfId="1042" priority="2528" stopIfTrue="1">
      <formula>AND(I246="$",OR(#REF!="Yes",#REF!="No"))</formula>
    </cfRule>
    <cfRule type="expression" priority="2529" stopIfTrue="1">
      <formula>I246="$"</formula>
    </cfRule>
    <cfRule type="expression" dxfId="1041" priority="2530" stopIfTrue="1">
      <formula>I246&lt;&gt;#REF!</formula>
    </cfRule>
  </conditionalFormatting>
  <conditionalFormatting sqref="J246">
    <cfRule type="expression" dxfId="1040" priority="2525" stopIfTrue="1">
      <formula>AND(J246="$",OR(#REF!="Yes",#REF!="No"))</formula>
    </cfRule>
    <cfRule type="expression" priority="2526" stopIfTrue="1">
      <formula>J246="$"</formula>
    </cfRule>
    <cfRule type="expression" dxfId="1039" priority="2527" stopIfTrue="1">
      <formula>J246&lt;&gt;#REF!</formula>
    </cfRule>
  </conditionalFormatting>
  <conditionalFormatting sqref="F320 F247 F237 F198 F183 F143 F64">
    <cfRule type="expression" dxfId="1038" priority="2510" stopIfTrue="1">
      <formula>AND(F64="$",OR(#REF!="Yes",#REF!="No"))</formula>
    </cfRule>
    <cfRule type="expression" priority="2511" stopIfTrue="1">
      <formula>F64="$"</formula>
    </cfRule>
    <cfRule type="expression" dxfId="1037" priority="2512" stopIfTrue="1">
      <formula>F64&lt;&gt;#REF!</formula>
    </cfRule>
  </conditionalFormatting>
  <conditionalFormatting sqref="G320 G247 G237">
    <cfRule type="expression" dxfId="1036" priority="2507" stopIfTrue="1">
      <formula>AND(G237="$",OR(#REF!="Yes",#REF!="No"))</formula>
    </cfRule>
    <cfRule type="expression" priority="2508" stopIfTrue="1">
      <formula>G237="$"</formula>
    </cfRule>
    <cfRule type="expression" dxfId="1035" priority="2509" stopIfTrue="1">
      <formula>G237&lt;&gt;#REF!</formula>
    </cfRule>
  </conditionalFormatting>
  <conditionalFormatting sqref="F348:G348 F281:G281 F248:G249 F240:G240 F226:G226 F82:G82">
    <cfRule type="expression" dxfId="1034" priority="2504" stopIfTrue="1">
      <formula>AND(F82="$",OR(#REF!="Yes",#REF!="No"))</formula>
    </cfRule>
    <cfRule type="expression" priority="2505" stopIfTrue="1">
      <formula>F82="$"</formula>
    </cfRule>
    <cfRule type="expression" dxfId="1033" priority="2506" stopIfTrue="1">
      <formula>F82&lt;&gt;#REF!</formula>
    </cfRule>
  </conditionalFormatting>
  <conditionalFormatting sqref="F317:G317 F305:G305 F294:G294 F156:G156 F120:G120">
    <cfRule type="expression" dxfId="1032" priority="2501" stopIfTrue="1">
      <formula>AND(F120="$",OR(#REF!="Yes",#REF!="No"))</formula>
    </cfRule>
    <cfRule type="expression" priority="2502" stopIfTrue="1">
      <formula>F120="$"</formula>
    </cfRule>
    <cfRule type="expression" dxfId="1031" priority="2503" stopIfTrue="1">
      <formula>F120&lt;&gt;#REF!</formula>
    </cfRule>
  </conditionalFormatting>
  <conditionalFormatting sqref="F222:G222 F97:G97 F42:G42">
    <cfRule type="expression" dxfId="1030" priority="2498" stopIfTrue="1">
      <formula>AND(F42="$",OR(#REF!="Yes",#REF!="No"))</formula>
    </cfRule>
    <cfRule type="expression" priority="2499" stopIfTrue="1">
      <formula>F42="$"</formula>
    </cfRule>
    <cfRule type="expression" dxfId="1029" priority="2500" stopIfTrue="1">
      <formula>F42&lt;&gt;#REF!</formula>
    </cfRule>
  </conditionalFormatting>
  <conditionalFormatting sqref="F230:G230 F141:G141 F92:G92 F73:G73 F150:G152">
    <cfRule type="expression" dxfId="1028" priority="2495" stopIfTrue="1">
      <formula>AND(F73="$",OR(#REF!="Yes",#REF!="No"))</formula>
    </cfRule>
    <cfRule type="expression" priority="2496" stopIfTrue="1">
      <formula>F73="$"</formula>
    </cfRule>
    <cfRule type="expression" dxfId="1027" priority="2497" stopIfTrue="1">
      <formula>F73&lt;&gt;#REF!</formula>
    </cfRule>
  </conditionalFormatting>
  <conditionalFormatting sqref="F345:G345 F253:G253 F211:G211 F208:G208 F197:G197 F134:G134 F66:G66 F55:G55">
    <cfRule type="expression" dxfId="1026" priority="2492" stopIfTrue="1">
      <formula>AND(F55="$",OR(#REF!="Yes",#REF!="No"))</formula>
    </cfRule>
    <cfRule type="expression" priority="2493" stopIfTrue="1">
      <formula>F55="$"</formula>
    </cfRule>
    <cfRule type="expression" dxfId="1025" priority="2494" stopIfTrue="1">
      <formula>F55&lt;&gt;#REF!</formula>
    </cfRule>
  </conditionalFormatting>
  <conditionalFormatting sqref="F331:G331 F238:G238 F224:G224 F168:G168 F162:G162 F117:G117 F84:G85 F21:G22">
    <cfRule type="expression" dxfId="1024" priority="2489" stopIfTrue="1">
      <formula>AND(F21="$",OR(#REF!="Yes",#REF!="No"))</formula>
    </cfRule>
    <cfRule type="expression" priority="2490" stopIfTrue="1">
      <formula>F21="$"</formula>
    </cfRule>
    <cfRule type="expression" dxfId="1023" priority="2491" stopIfTrue="1">
      <formula>F21&lt;&gt;#REF!</formula>
    </cfRule>
  </conditionalFormatting>
  <conditionalFormatting sqref="F236:G236 F225:G225 F214:G215 F147:G147">
    <cfRule type="expression" dxfId="1022" priority="2486" stopIfTrue="1">
      <formula>AND(F147="$",OR(#REF!="Yes",#REF!="No"))</formula>
    </cfRule>
    <cfRule type="expression" priority="2487" stopIfTrue="1">
      <formula>F147="$"</formula>
    </cfRule>
    <cfRule type="expression" dxfId="1021" priority="2488" stopIfTrue="1">
      <formula>F147&lt;&gt;#REF!</formula>
    </cfRule>
  </conditionalFormatting>
  <conditionalFormatting sqref="A227">
    <cfRule type="expression" dxfId="1020" priority="2477">
      <formula>BN227=1</formula>
    </cfRule>
  </conditionalFormatting>
  <conditionalFormatting sqref="F227:G227">
    <cfRule type="expression" dxfId="1019" priority="2474" stopIfTrue="1">
      <formula>AND(F227="$",OR(#REF!="Yes",#REF!="No"))</formula>
    </cfRule>
    <cfRule type="expression" priority="2475" stopIfTrue="1">
      <formula>F227="$"</formula>
    </cfRule>
    <cfRule type="expression" dxfId="1018" priority="2476" stopIfTrue="1">
      <formula>F227&lt;&gt;#REF!</formula>
    </cfRule>
  </conditionalFormatting>
  <conditionalFormatting sqref="F255:F256">
    <cfRule type="expression" dxfId="1017" priority="2468" stopIfTrue="1">
      <formula>AND(F255="$",OR(#REF!="Yes",#REF!="No"))</formula>
    </cfRule>
    <cfRule type="expression" priority="2469" stopIfTrue="1">
      <formula>F255="$"</formula>
    </cfRule>
    <cfRule type="expression" dxfId="1016" priority="2470" stopIfTrue="1">
      <formula>F255&lt;&gt;#REF!</formula>
    </cfRule>
  </conditionalFormatting>
  <conditionalFormatting sqref="I46">
    <cfRule type="expression" dxfId="1015" priority="2465" stopIfTrue="1">
      <formula>AND(I46="$",OR(#REF!="Yes",#REF!="No"))</formula>
    </cfRule>
    <cfRule type="expression" priority="2466" stopIfTrue="1">
      <formula>I46="$"</formula>
    </cfRule>
    <cfRule type="expression" dxfId="1014" priority="2467" stopIfTrue="1">
      <formula>I46&lt;&gt;#REF!</formula>
    </cfRule>
  </conditionalFormatting>
  <conditionalFormatting sqref="J46">
    <cfRule type="expression" dxfId="1013" priority="2462" stopIfTrue="1">
      <formula>AND(J46="$",OR(#REF!="Yes",#REF!="No"))</formula>
    </cfRule>
    <cfRule type="expression" priority="2463" stopIfTrue="1">
      <formula>J46="$"</formula>
    </cfRule>
    <cfRule type="expression" dxfId="1012" priority="2464" stopIfTrue="1">
      <formula>J46&lt;&gt;#REF!</formula>
    </cfRule>
  </conditionalFormatting>
  <conditionalFormatting sqref="A216">
    <cfRule type="expression" dxfId="1011" priority="2453">
      <formula>BN216=1</formula>
    </cfRule>
  </conditionalFormatting>
  <conditionalFormatting sqref="F216">
    <cfRule type="expression" dxfId="1010" priority="2450" stopIfTrue="1">
      <formula>AND(F216="$",OR(#REF!="Yes",#REF!="No"))</formula>
    </cfRule>
    <cfRule type="expression" priority="2451" stopIfTrue="1">
      <formula>F216="$"</formula>
    </cfRule>
    <cfRule type="expression" dxfId="1009" priority="2452" stopIfTrue="1">
      <formula>F216&lt;&gt;#REF!</formula>
    </cfRule>
  </conditionalFormatting>
  <conditionalFormatting sqref="P3">
    <cfRule type="expression" dxfId="1008" priority="2309" stopIfTrue="1">
      <formula>AND(P3="$",OR(#REF!="Yes",#REF!="No"))</formula>
    </cfRule>
    <cfRule type="expression" priority="2310" stopIfTrue="1">
      <formula>P3="$"</formula>
    </cfRule>
    <cfRule type="expression" dxfId="1007" priority="2311" stopIfTrue="1">
      <formula>P3&lt;&gt;#REF!</formula>
    </cfRule>
  </conditionalFormatting>
  <conditionalFormatting sqref="K3:N3">
    <cfRule type="expression" dxfId="1006" priority="2231" stopIfTrue="1">
      <formula>AND(K3="$",OR(#REF!="Yes",#REF!="No"))</formula>
    </cfRule>
    <cfRule type="expression" priority="2232" stopIfTrue="1">
      <formula>K3="$"</formula>
    </cfRule>
    <cfRule type="expression" dxfId="1005" priority="2233" stopIfTrue="1">
      <formula>K3&lt;&gt;#REF!</formula>
    </cfRule>
  </conditionalFormatting>
  <conditionalFormatting sqref="K123:N123 K114:N114 K108:N108 K103:N104 K91:N92 K85:N85 K63:N63 K48:N48 K45:N46 K22:N22 K18:N18 K16:N16 K87:N87">
    <cfRule type="expression" dxfId="1004" priority="2228" stopIfTrue="1">
      <formula>AND(K16="$",OR(#REF!="Yes",#REF!="No"))</formula>
    </cfRule>
    <cfRule type="expression" priority="2229" stopIfTrue="1">
      <formula>K16="$"</formula>
    </cfRule>
    <cfRule type="expression" dxfId="1003" priority="2230" stopIfTrue="1">
      <formula>K16&lt;&gt;#REF!</formula>
    </cfRule>
  </conditionalFormatting>
  <conditionalFormatting sqref="K313:N313 K248:N248 K245:N245 K230:N231 K208:N208 K197:N197 K172:N172">
    <cfRule type="expression" dxfId="1002" priority="2225" stopIfTrue="1">
      <formula>AND(K172="$",OR(#REF!="Yes",#REF!="No"))</formula>
    </cfRule>
    <cfRule type="expression" priority="2226" stopIfTrue="1">
      <formula>K172="$"</formula>
    </cfRule>
    <cfRule type="expression" dxfId="1001" priority="2227" stopIfTrue="1">
      <formula>K172&lt;&gt;#REF!</formula>
    </cfRule>
  </conditionalFormatting>
  <conditionalFormatting sqref="K337:N337">
    <cfRule type="expression" dxfId="1000" priority="2222" stopIfTrue="1">
      <formula>AND(K337="$",OR(#REF!="Yes",#REF!="No"))</formula>
    </cfRule>
    <cfRule type="expression" priority="2223" stopIfTrue="1">
      <formula>K337="$"</formula>
    </cfRule>
    <cfRule type="expression" dxfId="999" priority="2224" stopIfTrue="1">
      <formula>K337&lt;&gt;#REF!</formula>
    </cfRule>
  </conditionalFormatting>
  <conditionalFormatting sqref="K368:N368 K348:N348">
    <cfRule type="expression" dxfId="998" priority="2219" stopIfTrue="1">
      <formula>AND(K348="$",OR(#REF!="Yes",#REF!="No"))</formula>
    </cfRule>
    <cfRule type="expression" priority="2220" stopIfTrue="1">
      <formula>K348="$"</formula>
    </cfRule>
    <cfRule type="expression" dxfId="997" priority="2221" stopIfTrue="1">
      <formula>K348&lt;&gt;#REF!</formula>
    </cfRule>
  </conditionalFormatting>
  <conditionalFormatting sqref="K346 K344">
    <cfRule type="expression" dxfId="996" priority="2216" stopIfTrue="1">
      <formula>AND(K344="$",OR(#REF!="Yes",#REF!="No"))</formula>
    </cfRule>
    <cfRule type="expression" priority="2217" stopIfTrue="1">
      <formula>K344="$"</formula>
    </cfRule>
    <cfRule type="expression" dxfId="995" priority="2218" stopIfTrue="1">
      <formula>K344&lt;&gt;#REF!</formula>
    </cfRule>
  </conditionalFormatting>
  <conditionalFormatting sqref="K64:N64 P64">
    <cfRule type="expression" dxfId="994" priority="2204" stopIfTrue="1">
      <formula>AND(K64="$",OR(#REF!="Yes",#REF!="No"))</formula>
    </cfRule>
    <cfRule type="expression" priority="2205" stopIfTrue="1">
      <formula>K64="$"</formula>
    </cfRule>
    <cfRule type="expression" dxfId="993" priority="2206" stopIfTrue="1">
      <formula>K64&lt;&gt;#REF!</formula>
    </cfRule>
  </conditionalFormatting>
  <conditionalFormatting sqref="K343 K119:N119">
    <cfRule type="expression" dxfId="992" priority="2210" stopIfTrue="1">
      <formula>AND(K119="$",OR(#REF!="Yes",#REF!="No"))</formula>
    </cfRule>
    <cfRule type="expression" priority="2211" stopIfTrue="1">
      <formula>K119="$"</formula>
    </cfRule>
    <cfRule type="expression" dxfId="991" priority="2212" stopIfTrue="1">
      <formula>K119&lt;&gt;#REF!</formula>
    </cfRule>
  </conditionalFormatting>
  <conditionalFormatting sqref="K347:M347">
    <cfRule type="expression" dxfId="990" priority="2207" stopIfTrue="1">
      <formula>AND(K347="$",OR(#REF!="Yes",#REF!="No"))</formula>
    </cfRule>
    <cfRule type="expression" priority="2208" stopIfTrue="1">
      <formula>K347="$"</formula>
    </cfRule>
    <cfRule type="expression" dxfId="989" priority="2209" stopIfTrue="1">
      <formula>K347&lt;&gt;#REF!</formula>
    </cfRule>
  </conditionalFormatting>
  <conditionalFormatting sqref="K290:N290 P290">
    <cfRule type="expression" dxfId="988" priority="2173" stopIfTrue="1">
      <formula>AND(K290="$",OR(#REF!="Yes",#REF!="No"))</formula>
    </cfRule>
    <cfRule type="expression" priority="2174" stopIfTrue="1">
      <formula>K290="$"</formula>
    </cfRule>
    <cfRule type="expression" dxfId="987" priority="2175" stopIfTrue="1">
      <formula>K290&lt;&gt;#REF!</formula>
    </cfRule>
  </conditionalFormatting>
  <conditionalFormatting sqref="T79 T3:T5 T75:T76 T15:T17 T165:T168">
    <cfRule type="expression" dxfId="986" priority="2170" stopIfTrue="1">
      <formula>AND(T3="$",OR(#REF!="Yes",#REF!="No"))</formula>
    </cfRule>
    <cfRule type="expression" priority="2171" stopIfTrue="1">
      <formula>T3="$"</formula>
    </cfRule>
    <cfRule type="expression" dxfId="985" priority="2172" stopIfTrue="1">
      <formula>T3&lt;&gt;#REF!</formula>
    </cfRule>
  </conditionalFormatting>
  <conditionalFormatting sqref="T102 T79 T129 T144 T8 T125 T93 T81">
    <cfRule type="expression" dxfId="984" priority="2167" stopIfTrue="1">
      <formula>AND(T8="$",OR(#REF!="Yes",#REF!="No"))</formula>
    </cfRule>
    <cfRule type="expression" priority="2168" stopIfTrue="1">
      <formula>T8="$"</formula>
    </cfRule>
    <cfRule type="expression" dxfId="983" priority="2169" stopIfTrue="1">
      <formula>T8&lt;&gt;#REF!</formula>
    </cfRule>
  </conditionalFormatting>
  <conditionalFormatting sqref="T117">
    <cfRule type="expression" dxfId="982" priority="2164" stopIfTrue="1">
      <formula>AND(T117="$",OR(#REF!="Yes",#REF!="No"))</formula>
    </cfRule>
    <cfRule type="expression" priority="2165" stopIfTrue="1">
      <formula>T117="$"</formula>
    </cfRule>
    <cfRule type="expression" dxfId="981" priority="2166" stopIfTrue="1">
      <formula>T117&lt;&gt;#REF!</formula>
    </cfRule>
  </conditionalFormatting>
  <conditionalFormatting sqref="T208">
    <cfRule type="expression" dxfId="980" priority="2152" stopIfTrue="1">
      <formula>AND(T208="$",OR(#REF!="Yes",#REF!="No"))</formula>
    </cfRule>
    <cfRule type="expression" priority="2153" stopIfTrue="1">
      <formula>T208="$"</formula>
    </cfRule>
    <cfRule type="expression" dxfId="979" priority="2154" stopIfTrue="1">
      <formula>T208&lt;&gt;#REF!</formula>
    </cfRule>
  </conditionalFormatting>
  <conditionalFormatting sqref="T14">
    <cfRule type="expression" dxfId="978" priority="2149" stopIfTrue="1">
      <formula>AND(T14="$",OR(#REF!="Yes",#REF!="No"))</formula>
    </cfRule>
    <cfRule type="expression" priority="2150" stopIfTrue="1">
      <formula>T14="$"</formula>
    </cfRule>
    <cfRule type="expression" dxfId="977" priority="2151" stopIfTrue="1">
      <formula>T14&lt;&gt;#REF!</formula>
    </cfRule>
  </conditionalFormatting>
  <conditionalFormatting sqref="T152">
    <cfRule type="expression" dxfId="976" priority="2146" stopIfTrue="1">
      <formula>AND(T152="$",OR(#REF!="Yes",#REF!="No"))</formula>
    </cfRule>
    <cfRule type="expression" priority="2147" stopIfTrue="1">
      <formula>T152="$"</formula>
    </cfRule>
    <cfRule type="expression" dxfId="975" priority="2148" stopIfTrue="1">
      <formula>T152&lt;&gt;#REF!</formula>
    </cfRule>
  </conditionalFormatting>
  <conditionalFormatting sqref="T80">
    <cfRule type="expression" dxfId="974" priority="2143" stopIfTrue="1">
      <formula>AND(T80="$",OR(#REF!="Yes",#REF!="No"))</formula>
    </cfRule>
    <cfRule type="expression" priority="2144" stopIfTrue="1">
      <formula>T80="$"</formula>
    </cfRule>
    <cfRule type="expression" dxfId="973" priority="2145" stopIfTrue="1">
      <formula>T80&lt;&gt;#REF!</formula>
    </cfRule>
  </conditionalFormatting>
  <conditionalFormatting sqref="T80">
    <cfRule type="expression" dxfId="972" priority="2140" stopIfTrue="1">
      <formula>AND(T80="$",OR(#REF!="Yes",#REF!="No"))</formula>
    </cfRule>
    <cfRule type="expression" priority="2141" stopIfTrue="1">
      <formula>T80="$"</formula>
    </cfRule>
    <cfRule type="expression" dxfId="971" priority="2142" stopIfTrue="1">
      <formula>T80&lt;&gt;#REF!</formula>
    </cfRule>
  </conditionalFormatting>
  <conditionalFormatting sqref="T140">
    <cfRule type="expression" dxfId="970" priority="2137" stopIfTrue="1">
      <formula>AND(T140="$",OR(#REF!="Yes",#REF!="No"))</formula>
    </cfRule>
    <cfRule type="expression" priority="2138" stopIfTrue="1">
      <formula>T140="$"</formula>
    </cfRule>
    <cfRule type="expression" dxfId="969" priority="2139" stopIfTrue="1">
      <formula>T140&lt;&gt;#REF!</formula>
    </cfRule>
  </conditionalFormatting>
  <conditionalFormatting sqref="T78">
    <cfRule type="expression" dxfId="968" priority="2134" stopIfTrue="1">
      <formula>AND(T78="$",OR(#REF!="Yes",#REF!="No"))</formula>
    </cfRule>
    <cfRule type="expression" priority="2135" stopIfTrue="1">
      <formula>T78="$"</formula>
    </cfRule>
    <cfRule type="expression" dxfId="967" priority="2136" stopIfTrue="1">
      <formula>T78&lt;&gt;#REF!</formula>
    </cfRule>
  </conditionalFormatting>
  <conditionalFormatting sqref="T78">
    <cfRule type="expression" dxfId="966" priority="2131" stopIfTrue="1">
      <formula>AND(T78="$",OR(#REF!="Yes",#REF!="No"))</formula>
    </cfRule>
    <cfRule type="expression" priority="2132" stopIfTrue="1">
      <formula>T78="$"</formula>
    </cfRule>
    <cfRule type="expression" dxfId="965" priority="2133" stopIfTrue="1">
      <formula>T78&lt;&gt;#REF!</formula>
    </cfRule>
  </conditionalFormatting>
  <conditionalFormatting sqref="T96">
    <cfRule type="expression" dxfId="964" priority="2128" stopIfTrue="1">
      <formula>AND(T96="$",OR(#REF!="Yes",#REF!="No"))</formula>
    </cfRule>
    <cfRule type="expression" priority="2129" stopIfTrue="1">
      <formula>T96="$"</formula>
    </cfRule>
    <cfRule type="expression" dxfId="963" priority="2130" stopIfTrue="1">
      <formula>T96&lt;&gt;#REF!</formula>
    </cfRule>
  </conditionalFormatting>
  <conditionalFormatting sqref="T106">
    <cfRule type="expression" dxfId="962" priority="2125" stopIfTrue="1">
      <formula>AND(T106="$",OR(#REF!="Yes",#REF!="No"))</formula>
    </cfRule>
    <cfRule type="expression" priority="2126" stopIfTrue="1">
      <formula>T106="$"</formula>
    </cfRule>
    <cfRule type="expression" dxfId="961" priority="2127" stopIfTrue="1">
      <formula>T106&lt;&gt;#REF!</formula>
    </cfRule>
  </conditionalFormatting>
  <conditionalFormatting sqref="T21">
    <cfRule type="expression" dxfId="960" priority="2119" stopIfTrue="1">
      <formula>AND(T21="$",OR(#REF!="Yes",#REF!="No"))</formula>
    </cfRule>
    <cfRule type="expression" priority="2120" stopIfTrue="1">
      <formula>T21="$"</formula>
    </cfRule>
    <cfRule type="expression" dxfId="959" priority="2121" stopIfTrue="1">
      <formula>T21&lt;&gt;#REF!</formula>
    </cfRule>
  </conditionalFormatting>
  <conditionalFormatting sqref="T74">
    <cfRule type="expression" dxfId="958" priority="2116" stopIfTrue="1">
      <formula>AND(T74="$",OR(#REF!="Yes",#REF!="No"))</formula>
    </cfRule>
    <cfRule type="expression" priority="2117" stopIfTrue="1">
      <formula>T74="$"</formula>
    </cfRule>
    <cfRule type="expression" dxfId="957" priority="2118" stopIfTrue="1">
      <formula>T74&lt;&gt;#REF!</formula>
    </cfRule>
  </conditionalFormatting>
  <conditionalFormatting sqref="T169">
    <cfRule type="expression" dxfId="956" priority="2113" stopIfTrue="1">
      <formula>AND(T169="$",OR(#REF!="Yes",#REF!="No"))</formula>
    </cfRule>
    <cfRule type="expression" priority="2114" stopIfTrue="1">
      <formula>T169="$"</formula>
    </cfRule>
    <cfRule type="expression" dxfId="955" priority="2115" stopIfTrue="1">
      <formula>T169&lt;&gt;#REF!</formula>
    </cfRule>
  </conditionalFormatting>
  <conditionalFormatting sqref="T354 T337 T317 T298 T264:T265 T229 T220 T269 T267">
    <cfRule type="expression" dxfId="954" priority="2096" stopIfTrue="1">
      <formula>AND(T220="$",OR(#REF!="Yes",#REF!="No"))</formula>
    </cfRule>
    <cfRule type="expression" priority="2097" stopIfTrue="1">
      <formula>T220="$"</formula>
    </cfRule>
    <cfRule type="expression" dxfId="953" priority="2098" stopIfTrue="1">
      <formula>T220&lt;&gt;#REF!</formula>
    </cfRule>
  </conditionalFormatting>
  <conditionalFormatting sqref="T279:T281">
    <cfRule type="expression" dxfId="952" priority="2093" stopIfTrue="1">
      <formula>AND(T279="$",OR(#REF!="Yes",#REF!="No"))</formula>
    </cfRule>
    <cfRule type="expression" priority="2094" stopIfTrue="1">
      <formula>T279="$"</formula>
    </cfRule>
    <cfRule type="expression" dxfId="951" priority="2095" stopIfTrue="1">
      <formula>T279&lt;&gt;#REF!</formula>
    </cfRule>
  </conditionalFormatting>
  <conditionalFormatting sqref="B240 A423:B423 B363 A418:B421 A440:A441 A2:A6 A343:A389 A8:A23 A279:A324 A25:A30 A197:A217 A32:A132 A260:A262 A326:A327 A220:A258 A134:A145 A147:A169 A336:A340 A329:A334 A171:A173 A264:A276 A175:A195">
    <cfRule type="expression" dxfId="950" priority="3956">
      <formula>COUNTA(E2:X2)=0</formula>
    </cfRule>
  </conditionalFormatting>
  <conditionalFormatting sqref="Q155:R155 Q181:S181 Q2:S2">
    <cfRule type="expression" dxfId="949" priority="2085" stopIfTrue="1">
      <formula>AND(Q2="$",OR(#REF!="Yes",#REF!="No"))</formula>
    </cfRule>
    <cfRule type="expression" priority="2086" stopIfTrue="1">
      <formula>Q2="$"</formula>
    </cfRule>
    <cfRule type="expression" dxfId="948" priority="2087" stopIfTrue="1">
      <formula>Q2&lt;&gt;#REF!</formula>
    </cfRule>
  </conditionalFormatting>
  <conditionalFormatting sqref="U97:W101 U159:W160 U48:W51 U47 W47 U162:W163 U161 W161 U103:W105 U102 W102 U118:W129 S256:S258 U165:W168 U15:W20 U31:W46 U132:W132 U22:W23 Q176:S176 Q52:S52 Q109:S109 Q189:S189 Q157:R158 S157 Q440:S441 Q10:S10 Q164:S164 Q171:R171 Q30:S30 Q77:S77 Q86:S86 Q130:S131 U172:W173 H172:H173 U25:W29 I132:N134 U182:W188 U53:W73 H68:H72 U225:X225 H135:H139 U134:W139 K7:N7 P7:T7 P132:Q134 H175 W175">
    <cfRule type="expression" dxfId="947" priority="2082" stopIfTrue="1">
      <formula>AND(H7="$",OR(#REF!="Yes",#REF!="No"))</formula>
    </cfRule>
    <cfRule type="expression" priority="2083" stopIfTrue="1">
      <formula>H7="$"</formula>
    </cfRule>
    <cfRule type="expression" dxfId="946" priority="2084" stopIfTrue="1">
      <formula>H7&lt;&gt;#REF!</formula>
    </cfRule>
  </conditionalFormatting>
  <conditionalFormatting sqref="T268">
    <cfRule type="expression" dxfId="945" priority="2042" stopIfTrue="1">
      <formula>AND(T268="$",OR(#REF!="Yes",#REF!="No"))</formula>
    </cfRule>
    <cfRule type="expression" priority="2043" stopIfTrue="1">
      <formula>T268="$"</formula>
    </cfRule>
    <cfRule type="expression" dxfId="944" priority="2044" stopIfTrue="1">
      <formula>T268&lt;&gt;#REF!</formula>
    </cfRule>
  </conditionalFormatting>
  <conditionalFormatting sqref="E361 E273 E236 E210 E194 E96:E97 E93 E82">
    <cfRule type="expression" dxfId="943" priority="2035" stopIfTrue="1">
      <formula>AND(E82="$",OR(#REF!="Yes",#REF!="No"))</formula>
    </cfRule>
    <cfRule type="expression" priority="2036" stopIfTrue="1">
      <formula>E82="$"</formula>
    </cfRule>
    <cfRule type="expression" dxfId="942" priority="2037" stopIfTrue="1">
      <formula>E82&lt;&gt;#REF!</formula>
    </cfRule>
  </conditionalFormatting>
  <conditionalFormatting sqref="S248:S251">
    <cfRule type="expression" dxfId="941" priority="2023" stopIfTrue="1">
      <formula>AND(S248="$",OR(#REF!="Yes",#REF!="No"))</formula>
    </cfRule>
    <cfRule type="expression" priority="2024" stopIfTrue="1">
      <formula>S248="$"</formula>
    </cfRule>
    <cfRule type="expression" dxfId="940" priority="2025" stopIfTrue="1">
      <formula>S248&lt;&gt;#REF!</formula>
    </cfRule>
  </conditionalFormatting>
  <conditionalFormatting sqref="S214 S199 S140 S74">
    <cfRule type="expression" dxfId="939" priority="2020" stopIfTrue="1">
      <formula>AND(S74="$",OR(#REF!="Yes",#REF!="No"))</formula>
    </cfRule>
    <cfRule type="expression" priority="2021" stopIfTrue="1">
      <formula>S74="$"</formula>
    </cfRule>
    <cfRule type="expression" dxfId="938" priority="2022" stopIfTrue="1">
      <formula>S74&lt;&gt;#REF!</formula>
    </cfRule>
  </conditionalFormatting>
  <conditionalFormatting sqref="S379 S242:S243">
    <cfRule type="expression" dxfId="937" priority="2017" stopIfTrue="1">
      <formula>AND(S242="$",OR(#REF!="Yes",#REF!="No"))</formula>
    </cfRule>
    <cfRule type="expression" priority="2018" stopIfTrue="1">
      <formula>S242="$"</formula>
    </cfRule>
    <cfRule type="expression" dxfId="936" priority="2019" stopIfTrue="1">
      <formula>S242&lt;&gt;#REF!</formula>
    </cfRule>
  </conditionalFormatting>
  <conditionalFormatting sqref="K266:N266 P266">
    <cfRule type="expression" dxfId="935" priority="2013" stopIfTrue="1">
      <formula>AND(K266="$",OR(#REF!="Yes",#REF!="No"))</formula>
    </cfRule>
    <cfRule type="expression" priority="2014" stopIfTrue="1">
      <formula>K266="$"</formula>
    </cfRule>
    <cfRule type="expression" dxfId="934" priority="2015" stopIfTrue="1">
      <formula>K266&lt;&gt;#REF!</formula>
    </cfRule>
  </conditionalFormatting>
  <conditionalFormatting sqref="T266">
    <cfRule type="expression" dxfId="933" priority="2010" stopIfTrue="1">
      <formula>AND(T266="$",OR(#REF!="Yes",#REF!="No"))</formula>
    </cfRule>
    <cfRule type="expression" priority="2011" stopIfTrue="1">
      <formula>T266="$"</formula>
    </cfRule>
    <cfRule type="expression" dxfId="932" priority="2012" stopIfTrue="1">
      <formula>T266&lt;&gt;#REF!</formula>
    </cfRule>
  </conditionalFormatting>
  <conditionalFormatting sqref="E155 X155 I155:J155">
    <cfRule type="expression" dxfId="931" priority="2002" stopIfTrue="1">
      <formula>AND(E155="$",OR(#REF!="Yes",#REF!="No"))</formula>
    </cfRule>
    <cfRule type="expression" priority="2003" stopIfTrue="1">
      <formula>E155="$"</formula>
    </cfRule>
    <cfRule type="expression" dxfId="930" priority="2004" stopIfTrue="1">
      <formula>E155&lt;&gt;#REF!</formula>
    </cfRule>
  </conditionalFormatting>
  <conditionalFormatting sqref="K155:N155 P155">
    <cfRule type="expression" dxfId="929" priority="1999" stopIfTrue="1">
      <formula>AND(K155="$",OR(#REF!="Yes",#REF!="No"))</formula>
    </cfRule>
    <cfRule type="expression" priority="2000" stopIfTrue="1">
      <formula>K155="$"</formula>
    </cfRule>
    <cfRule type="expression" dxfId="928" priority="2001" stopIfTrue="1">
      <formula>K155&lt;&gt;#REF!</formula>
    </cfRule>
  </conditionalFormatting>
  <conditionalFormatting sqref="F155">
    <cfRule type="expression" dxfId="927" priority="1996" stopIfTrue="1">
      <formula>AND(F155="$",OR(#REF!="Yes",#REF!="No"))</formula>
    </cfRule>
    <cfRule type="expression" priority="1997" stopIfTrue="1">
      <formula>F155="$"</formula>
    </cfRule>
    <cfRule type="expression" dxfId="926" priority="1998" stopIfTrue="1">
      <formula>F155&lt;&gt;#REF!</formula>
    </cfRule>
  </conditionalFormatting>
  <conditionalFormatting sqref="T155">
    <cfRule type="expression" dxfId="925" priority="1990" stopIfTrue="1">
      <formula>AND(T155="$",OR(#REF!="Yes",#REF!="No"))</formula>
    </cfRule>
    <cfRule type="expression" priority="1991" stopIfTrue="1">
      <formula>T155="$"</formula>
    </cfRule>
    <cfRule type="expression" dxfId="924" priority="1992" stopIfTrue="1">
      <formula>T155&lt;&gt;#REF!</formula>
    </cfRule>
  </conditionalFormatting>
  <conditionalFormatting sqref="G155">
    <cfRule type="expression" dxfId="923" priority="1983" stopIfTrue="1">
      <formula>AND(G155="$",OR(#REF!="Yes",#REF!="No"))</formula>
    </cfRule>
    <cfRule type="expression" priority="1984" stopIfTrue="1">
      <formula>G155="$"</formula>
    </cfRule>
    <cfRule type="expression" dxfId="922" priority="1985" stopIfTrue="1">
      <formula>G155&lt;&gt;#REF!</formula>
    </cfRule>
  </conditionalFormatting>
  <conditionalFormatting sqref="E130:F130 I130 X130">
    <cfRule type="expression" dxfId="921" priority="1979" stopIfTrue="1">
      <formula>AND(E130="$",OR(#REF!="Yes",#REF!="No"))</formula>
    </cfRule>
    <cfRule type="expression" priority="1980" stopIfTrue="1">
      <formula>E130="$"</formula>
    </cfRule>
    <cfRule type="expression" dxfId="920" priority="1981" stopIfTrue="1">
      <formula>E130&lt;&gt;#REF!</formula>
    </cfRule>
  </conditionalFormatting>
  <conditionalFormatting sqref="K130:N130 P130">
    <cfRule type="expression" dxfId="919" priority="1976" stopIfTrue="1">
      <formula>AND(K130="$",OR(#REF!="Yes",#REF!="No"))</formula>
    </cfRule>
    <cfRule type="expression" priority="1977" stopIfTrue="1">
      <formula>K130="$"</formula>
    </cfRule>
    <cfRule type="expression" dxfId="918" priority="1978" stopIfTrue="1">
      <formula>K130&lt;&gt;#REF!</formula>
    </cfRule>
  </conditionalFormatting>
  <conditionalFormatting sqref="G130">
    <cfRule type="expression" dxfId="917" priority="1973" stopIfTrue="1">
      <formula>AND(G130="$",OR(#REF!="Yes",#REF!="No"))</formula>
    </cfRule>
    <cfRule type="expression" priority="1974" stopIfTrue="1">
      <formula>G130="$"</formula>
    </cfRule>
    <cfRule type="expression" dxfId="916" priority="1975" stopIfTrue="1">
      <formula>G130&lt;&gt;#REF!</formula>
    </cfRule>
  </conditionalFormatting>
  <conditionalFormatting sqref="J130">
    <cfRule type="expression" dxfId="915" priority="1970" stopIfTrue="1">
      <formula>AND(J130="$",OR(#REF!="Yes",#REF!="No"))</formula>
    </cfRule>
    <cfRule type="expression" priority="1971" stopIfTrue="1">
      <formula>J130="$"</formula>
    </cfRule>
    <cfRule type="expression" dxfId="914" priority="1972" stopIfTrue="1">
      <formula>J130&lt;&gt;#REF!</formula>
    </cfRule>
  </conditionalFormatting>
  <conditionalFormatting sqref="T130">
    <cfRule type="expression" dxfId="913" priority="1967" stopIfTrue="1">
      <formula>AND(T130="$",OR(#REF!="Yes",#REF!="No"))</formula>
    </cfRule>
    <cfRule type="expression" priority="1968" stopIfTrue="1">
      <formula>T130="$"</formula>
    </cfRule>
    <cfRule type="expression" dxfId="912" priority="1969" stopIfTrue="1">
      <formula>T130&lt;&gt;#REF!</formula>
    </cfRule>
  </conditionalFormatting>
  <conditionalFormatting sqref="I23">
    <cfRule type="expression" dxfId="911" priority="1959" stopIfTrue="1">
      <formula>AND(I23="$",OR(#REF!="Yes",#REF!="No"))</formula>
    </cfRule>
    <cfRule type="expression" priority="1960" stopIfTrue="1">
      <formula>I23="$"</formula>
    </cfRule>
    <cfRule type="expression" dxfId="910" priority="1961" stopIfTrue="1">
      <formula>I23&lt;&gt;#REF!</formula>
    </cfRule>
  </conditionalFormatting>
  <conditionalFormatting sqref="P23 J23">
    <cfRule type="expression" dxfId="909" priority="1956" stopIfTrue="1">
      <formula>AND(J23="$",OR(#REF!="Yes",#REF!="No"))</formula>
    </cfRule>
    <cfRule type="expression" priority="1957" stopIfTrue="1">
      <formula>J23="$"</formula>
    </cfRule>
    <cfRule type="expression" dxfId="908" priority="1958" stopIfTrue="1">
      <formula>J23&lt;&gt;#REF!</formula>
    </cfRule>
  </conditionalFormatting>
  <conditionalFormatting sqref="K23:N23">
    <cfRule type="expression" dxfId="907" priority="1953" stopIfTrue="1">
      <formula>AND(K23="$",OR(#REF!="Yes",#REF!="No"))</formula>
    </cfRule>
    <cfRule type="expression" priority="1954" stopIfTrue="1">
      <formula>K23="$"</formula>
    </cfRule>
    <cfRule type="expression" dxfId="906" priority="1955" stopIfTrue="1">
      <formula>K23&lt;&gt;#REF!</formula>
    </cfRule>
  </conditionalFormatting>
  <conditionalFormatting sqref="E181:F181 I181:J181 X181">
    <cfRule type="expression" dxfId="905" priority="1944" stopIfTrue="1">
      <formula>AND(E181="$",OR(#REF!="Yes",#REF!="No"))</formula>
    </cfRule>
    <cfRule type="expression" priority="1945" stopIfTrue="1">
      <formula>E181="$"</formula>
    </cfRule>
    <cfRule type="expression" dxfId="904" priority="1946" stopIfTrue="1">
      <formula>E181&lt;&gt;#REF!</formula>
    </cfRule>
  </conditionalFormatting>
  <conditionalFormatting sqref="G181 K181:N181 P181">
    <cfRule type="expression" dxfId="903" priority="1941" stopIfTrue="1">
      <formula>AND(G181="$",OR(#REF!="Yes",#REF!="No"))</formula>
    </cfRule>
    <cfRule type="expression" priority="1942" stopIfTrue="1">
      <formula>G181="$"</formula>
    </cfRule>
    <cfRule type="expression" dxfId="902" priority="1943" stopIfTrue="1">
      <formula>G181&lt;&gt;#REF!</formula>
    </cfRule>
  </conditionalFormatting>
  <conditionalFormatting sqref="T181">
    <cfRule type="expression" dxfId="901" priority="1938" stopIfTrue="1">
      <formula>AND(T181="$",OR(#REF!="Yes",#REF!="No"))</formula>
    </cfRule>
    <cfRule type="expression" priority="1939" stopIfTrue="1">
      <formula>T181="$"</formula>
    </cfRule>
    <cfRule type="expression" dxfId="900" priority="1940" stopIfTrue="1">
      <formula>T181&lt;&gt;#REF!</formula>
    </cfRule>
  </conditionalFormatting>
  <conditionalFormatting sqref="X382 X362:X366 X353 X349 X333 X330 X309 X298 X288 X267 X256 X249 X233:X234 X223 X220 X208 X106">
    <cfRule type="expression" dxfId="899" priority="1914" stopIfTrue="1">
      <formula>AND(X106="$",OR(#REF!="Yes",#REF!="No"))</formula>
    </cfRule>
    <cfRule type="expression" priority="1915" stopIfTrue="1">
      <formula>X106="$"</formula>
    </cfRule>
    <cfRule type="expression" dxfId="898" priority="1916" stopIfTrue="1">
      <formula>X106&lt;&gt;#REF!</formula>
    </cfRule>
  </conditionalFormatting>
  <conditionalFormatting sqref="X176 I176:J176 E176:F176">
    <cfRule type="expression" dxfId="897" priority="1868" stopIfTrue="1">
      <formula>AND(E176="$",OR(#REF!="Yes",#REF!="No"))</formula>
    </cfRule>
    <cfRule type="expression" priority="1869" stopIfTrue="1">
      <formula>E176="$"</formula>
    </cfRule>
    <cfRule type="expression" dxfId="896" priority="1870" stopIfTrue="1">
      <formula>E176&lt;&gt;#REF!</formula>
    </cfRule>
  </conditionalFormatting>
  <conditionalFormatting sqref="K176:N176 G176 P176">
    <cfRule type="expression" dxfId="895" priority="1865" stopIfTrue="1">
      <formula>AND(G176="$",OR(#REF!="Yes",#REF!="No"))</formula>
    </cfRule>
    <cfRule type="expression" priority="1866" stopIfTrue="1">
      <formula>G176="$"</formula>
    </cfRule>
    <cfRule type="expression" dxfId="894" priority="1867" stopIfTrue="1">
      <formula>G176&lt;&gt;#REF!</formula>
    </cfRule>
  </conditionalFormatting>
  <conditionalFormatting sqref="T176">
    <cfRule type="expression" dxfId="893" priority="1862" stopIfTrue="1">
      <formula>AND(T176="$",OR(#REF!="Yes",#REF!="No"))</formula>
    </cfRule>
    <cfRule type="expression" priority="1863" stopIfTrue="1">
      <formula>T176="$"</formula>
    </cfRule>
    <cfRule type="expression" dxfId="892" priority="1864" stopIfTrue="1">
      <formula>T176&lt;&gt;#REF!</formula>
    </cfRule>
  </conditionalFormatting>
  <conditionalFormatting sqref="X52 E52:F52 I52">
    <cfRule type="expression" dxfId="891" priority="1829" stopIfTrue="1">
      <formula>AND(E52="$",OR(#REF!="Yes",#REF!="No"))</formula>
    </cfRule>
    <cfRule type="expression" priority="1830" stopIfTrue="1">
      <formula>E52="$"</formula>
    </cfRule>
    <cfRule type="expression" dxfId="890" priority="1831" stopIfTrue="1">
      <formula>E52&lt;&gt;#REF!</formula>
    </cfRule>
  </conditionalFormatting>
  <conditionalFormatting sqref="T52 G52 J52:N52 P52">
    <cfRule type="expression" dxfId="889" priority="1826" stopIfTrue="1">
      <formula>AND(G52="$",OR(#REF!="Yes",#REF!="No"))</formula>
    </cfRule>
    <cfRule type="expression" priority="1827" stopIfTrue="1">
      <formula>G52="$"</formula>
    </cfRule>
    <cfRule type="expression" dxfId="888" priority="1828" stopIfTrue="1">
      <formula>G52&lt;&gt;#REF!</formula>
    </cfRule>
  </conditionalFormatting>
  <conditionalFormatting sqref="X109 E109:F109 I109">
    <cfRule type="expression" dxfId="887" priority="1818" stopIfTrue="1">
      <formula>AND(E109="$",OR(#REF!="Yes",#REF!="No"))</formula>
    </cfRule>
    <cfRule type="expression" priority="1819" stopIfTrue="1">
      <formula>E109="$"</formula>
    </cfRule>
    <cfRule type="expression" dxfId="886" priority="1820" stopIfTrue="1">
      <formula>E109&lt;&gt;#REF!</formula>
    </cfRule>
  </conditionalFormatting>
  <conditionalFormatting sqref="G109 J109:N109 P109">
    <cfRule type="expression" dxfId="885" priority="1815" stopIfTrue="1">
      <formula>AND(G109="$",OR(#REF!="Yes",#REF!="No"))</formula>
    </cfRule>
    <cfRule type="expression" priority="1816" stopIfTrue="1">
      <formula>G109="$"</formula>
    </cfRule>
    <cfRule type="expression" dxfId="884" priority="1817" stopIfTrue="1">
      <formula>G109&lt;&gt;#REF!</formula>
    </cfRule>
  </conditionalFormatting>
  <conditionalFormatting sqref="T109">
    <cfRule type="expression" dxfId="883" priority="1812" stopIfTrue="1">
      <formula>AND(T109="$",OR(#REF!="Yes",#REF!="No"))</formula>
    </cfRule>
    <cfRule type="expression" priority="1813" stopIfTrue="1">
      <formula>T109="$"</formula>
    </cfRule>
    <cfRule type="expression" dxfId="882" priority="1814" stopIfTrue="1">
      <formula>T109&lt;&gt;#REF!</formula>
    </cfRule>
  </conditionalFormatting>
  <conditionalFormatting sqref="F217:G217">
    <cfRule type="expression" dxfId="881" priority="1790" stopIfTrue="1">
      <formula>AND(F217="$",OR(#REF!="Yes",#REF!="No"))</formula>
    </cfRule>
    <cfRule type="expression" priority="1791" stopIfTrue="1">
      <formula>F217="$"</formula>
    </cfRule>
    <cfRule type="expression" dxfId="880" priority="1792" stopIfTrue="1">
      <formula>F217&lt;&gt;#REF!</formula>
    </cfRule>
  </conditionalFormatting>
  <conditionalFormatting sqref="I189:J189 E189 X189">
    <cfRule type="expression" dxfId="879" priority="1786" stopIfTrue="1">
      <formula>AND(E189="$",OR(#REF!="Yes",#REF!="No"))</formula>
    </cfRule>
    <cfRule type="expression" priority="1787" stopIfTrue="1">
      <formula>E189="$"</formula>
    </cfRule>
    <cfRule type="expression" dxfId="878" priority="1788" stopIfTrue="1">
      <formula>E189&lt;&gt;#REF!</formula>
    </cfRule>
  </conditionalFormatting>
  <conditionalFormatting sqref="K189:N189 P189">
    <cfRule type="expression" dxfId="877" priority="1783" stopIfTrue="1">
      <formula>AND(K189="$",OR(#REF!="Yes",#REF!="No"))</formula>
    </cfRule>
    <cfRule type="expression" priority="1784" stopIfTrue="1">
      <formula>K189="$"</formula>
    </cfRule>
    <cfRule type="expression" dxfId="876" priority="1785" stopIfTrue="1">
      <formula>K189&lt;&gt;#REF!</formula>
    </cfRule>
  </conditionalFormatting>
  <conditionalFormatting sqref="T189">
    <cfRule type="expression" dxfId="875" priority="1780" stopIfTrue="1">
      <formula>AND(T189="$",OR(#REF!="Yes",#REF!="No"))</formula>
    </cfRule>
    <cfRule type="expression" priority="1781" stopIfTrue="1">
      <formula>T189="$"</formula>
    </cfRule>
    <cfRule type="expression" dxfId="874" priority="1782" stopIfTrue="1">
      <formula>T189&lt;&gt;#REF!</formula>
    </cfRule>
  </conditionalFormatting>
  <conditionalFormatting sqref="F366:G366 F17:G17">
    <cfRule type="expression" dxfId="873" priority="1765" stopIfTrue="1">
      <formula>AND(F17="$",OR(#REF!="Yes",#REF!="No"))</formula>
    </cfRule>
    <cfRule type="expression" priority="1766" stopIfTrue="1">
      <formula>F17="$"</formula>
    </cfRule>
    <cfRule type="expression" dxfId="872" priority="1767" stopIfTrue="1">
      <formula>F17&lt;&gt;#REF!</formula>
    </cfRule>
  </conditionalFormatting>
  <conditionalFormatting sqref="F343:G343 F221:G221 F205:G205 F57:G57 F49:G49 F207:G207">
    <cfRule type="expression" dxfId="871" priority="1762" stopIfTrue="1">
      <formula>AND(F49="$",OR(#REF!="Yes",#REF!="No"))</formula>
    </cfRule>
    <cfRule type="expression" priority="1763" stopIfTrue="1">
      <formula>F49="$"</formula>
    </cfRule>
    <cfRule type="expression" dxfId="870" priority="1764" stopIfTrue="1">
      <formula>F49&lt;&gt;#REF!</formula>
    </cfRule>
  </conditionalFormatting>
  <conditionalFormatting sqref="F369:G369 F365:G365 F340:G340 F283:G283 F245:G246 F110:G110">
    <cfRule type="expression" dxfId="869" priority="1759" stopIfTrue="1">
      <formula>AND(F110="$",OR(#REF!="Yes",#REF!="No"))</formula>
    </cfRule>
    <cfRule type="expression" priority="1760" stopIfTrue="1">
      <formula>F110="$"</formula>
    </cfRule>
    <cfRule type="expression" dxfId="868" priority="1761" stopIfTrue="1">
      <formula>F110&lt;&gt;#REF!</formula>
    </cfRule>
  </conditionalFormatting>
  <conditionalFormatting sqref="F338:G338">
    <cfRule type="expression" dxfId="867" priority="1756" stopIfTrue="1">
      <formula>AND(F338="$",OR(#REF!="Yes",#REF!="No"))</formula>
    </cfRule>
    <cfRule type="expression" priority="1757" stopIfTrue="1">
      <formula>F338="$"</formula>
    </cfRule>
    <cfRule type="expression" dxfId="866" priority="1758" stopIfTrue="1">
      <formula>F338&lt;&gt;#REF!</formula>
    </cfRule>
  </conditionalFormatting>
  <conditionalFormatting sqref="F386:G386 F364:G364 F347:G347 F344:G344 F266:G266 F104:G104">
    <cfRule type="expression" dxfId="865" priority="1753" stopIfTrue="1">
      <formula>AND(F104="$",OR(#REF!="Yes",#REF!="No"))</formula>
    </cfRule>
    <cfRule type="expression" priority="1754" stopIfTrue="1">
      <formula>F104="$"</formula>
    </cfRule>
    <cfRule type="expression" dxfId="864" priority="1755" stopIfTrue="1">
      <formula>F104&lt;&gt;#REF!</formula>
    </cfRule>
  </conditionalFormatting>
  <conditionalFormatting sqref="F98:G98 F96:G96 F67:G67 F65:G65 F37:G38 F35:G35">
    <cfRule type="expression" dxfId="863" priority="1750" stopIfTrue="1">
      <formula>AND(F35="$",OR(#REF!="Yes",#REF!="No"))</formula>
    </cfRule>
    <cfRule type="expression" priority="1751" stopIfTrue="1">
      <formula>F35="$"</formula>
    </cfRule>
    <cfRule type="expression" dxfId="862" priority="1752" stopIfTrue="1">
      <formula>F35&lt;&gt;#REF!</formula>
    </cfRule>
  </conditionalFormatting>
  <conditionalFormatting sqref="F98:G98 F96:G96 F67:G67 F65:G65 F37:G38 F35:G35">
    <cfRule type="expression" dxfId="861" priority="1747" stopIfTrue="1">
      <formula>AND(F35="$",OR(#REF!="Yes",#REF!="No"))</formula>
    </cfRule>
    <cfRule type="expression" priority="1748" stopIfTrue="1">
      <formula>F35="$"</formula>
    </cfRule>
    <cfRule type="expression" dxfId="860" priority="1749" stopIfTrue="1">
      <formula>F35&lt;&gt;#REF!</formula>
    </cfRule>
  </conditionalFormatting>
  <conditionalFormatting sqref="F125">
    <cfRule type="expression" dxfId="859" priority="1744" stopIfTrue="1">
      <formula>AND(F125="$",OR(#REF!="Yes",#REF!="No"))</formula>
    </cfRule>
    <cfRule type="expression" priority="1745" stopIfTrue="1">
      <formula>F125="$"</formula>
    </cfRule>
    <cfRule type="expression" dxfId="858" priority="1746" stopIfTrue="1">
      <formula>F125&lt;&gt;#REF!</formula>
    </cfRule>
  </conditionalFormatting>
  <conditionalFormatting sqref="F403:G404 F384:G384 F361:G361 F346:G346 F279:G279 F189:G189 F187:G187 F179:G179 F129:G129">
    <cfRule type="expression" dxfId="857" priority="1741" stopIfTrue="1">
      <formula>AND(F129="$",OR(#REF!="Yes",#REF!="No"))</formula>
    </cfRule>
    <cfRule type="expression" priority="1742" stopIfTrue="1">
      <formula>F129="$"</formula>
    </cfRule>
    <cfRule type="expression" dxfId="856" priority="1743" stopIfTrue="1">
      <formula>F129&lt;&gt;#REF!</formula>
    </cfRule>
  </conditionalFormatting>
  <conditionalFormatting sqref="F403:G404 F384:G384 F361:G361 F346:G346 F279:G279 F189:G189 F187:G187 F179:G179 F129:G129">
    <cfRule type="expression" dxfId="855" priority="1738" stopIfTrue="1">
      <formula>AND(F129="$",OR(#REF!="Yes",#REF!="No"))</formula>
    </cfRule>
    <cfRule type="expression" priority="1739" stopIfTrue="1">
      <formula>F129="$"</formula>
    </cfRule>
    <cfRule type="expression" dxfId="854" priority="1740" stopIfTrue="1">
      <formula>F129&lt;&gt;#REF!</formula>
    </cfRule>
  </conditionalFormatting>
  <conditionalFormatting sqref="S385 S368 S310 S240">
    <cfRule type="expression" dxfId="853" priority="1735" stopIfTrue="1">
      <formula>AND(S240="$",OR(#REF!="Yes",#REF!="No"))</formula>
    </cfRule>
    <cfRule type="expression" priority="1736" stopIfTrue="1">
      <formula>S240="$"</formula>
    </cfRule>
    <cfRule type="expression" dxfId="852" priority="1737" stopIfTrue="1">
      <formula>S240&lt;&gt;#REF!</formula>
    </cfRule>
  </conditionalFormatting>
  <conditionalFormatting sqref="S348 S312:S313 S244 S215:S217 S198 S220">
    <cfRule type="expression" dxfId="851" priority="1726" stopIfTrue="1">
      <formula>AND(S198="$",OR(#REF!="Yes",#REF!="No"))</formula>
    </cfRule>
    <cfRule type="expression" priority="1727" stopIfTrue="1">
      <formula>S198="$"</formula>
    </cfRule>
    <cfRule type="expression" dxfId="850" priority="1728" stopIfTrue="1">
      <formula>S198&lt;&gt;#REF!</formula>
    </cfRule>
  </conditionalFormatting>
  <conditionalFormatting sqref="S369">
    <cfRule type="expression" dxfId="849" priority="1723" stopIfTrue="1">
      <formula>AND(S369="$",OR(#REF!="Yes",#REF!="No"))</formula>
    </cfRule>
    <cfRule type="expression" priority="1724" stopIfTrue="1">
      <formula>S369="$"</formula>
    </cfRule>
    <cfRule type="expression" dxfId="848" priority="1725" stopIfTrue="1">
      <formula>S369&lt;&gt;#REF!</formula>
    </cfRule>
  </conditionalFormatting>
  <conditionalFormatting sqref="S391 S314 S261:S262 S245 S266 S264">
    <cfRule type="expression" dxfId="847" priority="1714" stopIfTrue="1">
      <formula>AND(S245="$",OR(#REF!="Yes",#REF!="No"))</formula>
    </cfRule>
    <cfRule type="expression" priority="1715" stopIfTrue="1">
      <formula>S245="$"</formula>
    </cfRule>
    <cfRule type="expression" dxfId="846" priority="1716" stopIfTrue="1">
      <formula>S245&lt;&gt;#REF!</formula>
    </cfRule>
  </conditionalFormatting>
  <conditionalFormatting sqref="E2:F2 I2 X2">
    <cfRule type="expression" dxfId="845" priority="1680" stopIfTrue="1">
      <formula>AND(E2="$",OR(#REF!="Yes",#REF!="No"))</formula>
    </cfRule>
    <cfRule type="expression" priority="1681" stopIfTrue="1">
      <formula>E2="$"</formula>
    </cfRule>
    <cfRule type="expression" dxfId="844" priority="1682" stopIfTrue="1">
      <formula>E2&lt;&gt;#REF!</formula>
    </cfRule>
  </conditionalFormatting>
  <conditionalFormatting sqref="F2:G2 T2">
    <cfRule type="expression" dxfId="843" priority="1677" stopIfTrue="1">
      <formula>AND(F2="$",OR(#REF!="Yes",#REF!="No"))</formula>
    </cfRule>
    <cfRule type="expression" priority="1678" stopIfTrue="1">
      <formula>F2="$"</formula>
    </cfRule>
    <cfRule type="expression" dxfId="842" priority="1679" stopIfTrue="1">
      <formula>F2&lt;&gt;#REF!</formula>
    </cfRule>
  </conditionalFormatting>
  <conditionalFormatting sqref="J2:N2 P2">
    <cfRule type="expression" dxfId="841" priority="1667" stopIfTrue="1">
      <formula>AND(J2="$",OR(#REF!="Yes",#REF!="No"))</formula>
    </cfRule>
    <cfRule type="expression" priority="1668" stopIfTrue="1">
      <formula>J2="$"</formula>
    </cfRule>
    <cfRule type="expression" dxfId="840" priority="1669" stopIfTrue="1">
      <formula>J2&lt;&gt;#REF!</formula>
    </cfRule>
  </conditionalFormatting>
  <conditionalFormatting sqref="E158 I158:J158 X158">
    <cfRule type="expression" dxfId="839" priority="1663" stopIfTrue="1">
      <formula>AND(E158="$",OR(#REF!="Yes",#REF!="No"))</formula>
    </cfRule>
    <cfRule type="expression" priority="1664" stopIfTrue="1">
      <formula>E158="$"</formula>
    </cfRule>
    <cfRule type="expression" dxfId="838" priority="1665" stopIfTrue="1">
      <formula>E158&lt;&gt;#REF!</formula>
    </cfRule>
  </conditionalFormatting>
  <conditionalFormatting sqref="K158:N158 T158 P158">
    <cfRule type="expression" dxfId="837" priority="1660" stopIfTrue="1">
      <formula>AND(K158="$",OR(#REF!="Yes",#REF!="No"))</formula>
    </cfRule>
    <cfRule type="expression" priority="1661" stopIfTrue="1">
      <formula>K158="$"</formula>
    </cfRule>
    <cfRule type="expression" dxfId="836" priority="1662" stopIfTrue="1">
      <formula>K158&lt;&gt;#REF!</formula>
    </cfRule>
  </conditionalFormatting>
  <conditionalFormatting sqref="F158:G158">
    <cfRule type="expression" dxfId="835" priority="1657" stopIfTrue="1">
      <formula>AND(F158="$",OR(#REF!="Yes",#REF!="No"))</formula>
    </cfRule>
    <cfRule type="expression" priority="1658" stopIfTrue="1">
      <formula>F158="$"</formula>
    </cfRule>
    <cfRule type="expression" dxfId="834" priority="1659" stopIfTrue="1">
      <formula>F158&lt;&gt;#REF!</formula>
    </cfRule>
  </conditionalFormatting>
  <conditionalFormatting sqref="E157 X157 I157:J157">
    <cfRule type="expression" dxfId="833" priority="1649" stopIfTrue="1">
      <formula>AND(E157="$",OR(#REF!="Yes",#REF!="No"))</formula>
    </cfRule>
    <cfRule type="expression" priority="1650" stopIfTrue="1">
      <formula>E157="$"</formula>
    </cfRule>
    <cfRule type="expression" dxfId="832" priority="1651" stopIfTrue="1">
      <formula>E157&lt;&gt;#REF!</formula>
    </cfRule>
  </conditionalFormatting>
  <conditionalFormatting sqref="K157:N157 P157">
    <cfRule type="expression" dxfId="831" priority="1646" stopIfTrue="1">
      <formula>AND(K157="$",OR(#REF!="Yes",#REF!="No"))</formula>
    </cfRule>
    <cfRule type="expression" priority="1647" stopIfTrue="1">
      <formula>K157="$"</formula>
    </cfRule>
    <cfRule type="expression" dxfId="830" priority="1648" stopIfTrue="1">
      <formula>K157&lt;&gt;#REF!</formula>
    </cfRule>
  </conditionalFormatting>
  <conditionalFormatting sqref="F157">
    <cfRule type="expression" dxfId="829" priority="1643" stopIfTrue="1">
      <formula>AND(F157="$",OR(#REF!="Yes",#REF!="No"))</formula>
    </cfRule>
    <cfRule type="expression" priority="1644" stopIfTrue="1">
      <formula>F157="$"</formula>
    </cfRule>
    <cfRule type="expression" dxfId="828" priority="1645" stopIfTrue="1">
      <formula>F157&lt;&gt;#REF!</formula>
    </cfRule>
  </conditionalFormatting>
  <conditionalFormatting sqref="T157">
    <cfRule type="expression" dxfId="827" priority="1640" stopIfTrue="1">
      <formula>AND(T157="$",OR(#REF!="Yes",#REF!="No"))</formula>
    </cfRule>
    <cfRule type="expression" priority="1641" stopIfTrue="1">
      <formula>T157="$"</formula>
    </cfRule>
    <cfRule type="expression" dxfId="826" priority="1642" stopIfTrue="1">
      <formula>T157&lt;&gt;#REF!</formula>
    </cfRule>
  </conditionalFormatting>
  <conditionalFormatting sqref="G157">
    <cfRule type="expression" dxfId="825" priority="1637" stopIfTrue="1">
      <formula>AND(G157="$",OR(#REF!="Yes",#REF!="No"))</formula>
    </cfRule>
    <cfRule type="expression" priority="1638" stopIfTrue="1">
      <formula>G157="$"</formula>
    </cfRule>
    <cfRule type="expression" dxfId="824" priority="1639" stopIfTrue="1">
      <formula>G157&lt;&gt;#REF!</formula>
    </cfRule>
  </conditionalFormatting>
  <conditionalFormatting sqref="V79 V75:V76 V177:V180 V111:V116 V81:V85 V11:V13 V3:V6 V141:V145 V153:V154 V93:V95 V190:V195 V87:V91 V8:V9 V197:V199 V147:V151">
    <cfRule type="expression" dxfId="823" priority="1577" stopIfTrue="1">
      <formula>AND(V3="$",OR(#REF!="Yes",#REF!="No"))</formula>
    </cfRule>
    <cfRule type="expression" priority="1578" stopIfTrue="1">
      <formula>V3="$"</formula>
    </cfRule>
    <cfRule type="expression" dxfId="822" priority="1579" stopIfTrue="1">
      <formula>V3&lt;&gt;#REF!</formula>
    </cfRule>
  </conditionalFormatting>
  <conditionalFormatting sqref="V79 V129 V144 V8 V125 V93 V81">
    <cfRule type="expression" dxfId="821" priority="1574" stopIfTrue="1">
      <formula>AND(V8="$",OR(#REF!="Yes",#REF!="No"))</formula>
    </cfRule>
    <cfRule type="expression" priority="1575" stopIfTrue="1">
      <formula>V8="$"</formula>
    </cfRule>
    <cfRule type="expression" dxfId="820" priority="1576" stopIfTrue="1">
      <formula>V8&lt;&gt;#REF!</formula>
    </cfRule>
  </conditionalFormatting>
  <conditionalFormatting sqref="V117">
    <cfRule type="expression" dxfId="819" priority="1571" stopIfTrue="1">
      <formula>AND(V117="$",OR(#REF!="Yes",#REF!="No"))</formula>
    </cfRule>
    <cfRule type="expression" priority="1572" stopIfTrue="1">
      <formula>V117="$"</formula>
    </cfRule>
    <cfRule type="expression" dxfId="818" priority="1573" stopIfTrue="1">
      <formula>V117&lt;&gt;#REF!</formula>
    </cfRule>
  </conditionalFormatting>
  <conditionalFormatting sqref="V14">
    <cfRule type="expression" dxfId="817" priority="1568" stopIfTrue="1">
      <formula>AND(V14="$",OR(#REF!="Yes",#REF!="No"))</formula>
    </cfRule>
    <cfRule type="expression" priority="1569" stopIfTrue="1">
      <formula>V14="$"</formula>
    </cfRule>
    <cfRule type="expression" dxfId="816" priority="1570" stopIfTrue="1">
      <formula>V14&lt;&gt;#REF!</formula>
    </cfRule>
  </conditionalFormatting>
  <conditionalFormatting sqref="V152">
    <cfRule type="expression" dxfId="815" priority="1565" stopIfTrue="1">
      <formula>AND(V152="$",OR(#REF!="Yes",#REF!="No"))</formula>
    </cfRule>
    <cfRule type="expression" priority="1566" stopIfTrue="1">
      <formula>V152="$"</formula>
    </cfRule>
    <cfRule type="expression" dxfId="814" priority="1567" stopIfTrue="1">
      <formula>V152&lt;&gt;#REF!</formula>
    </cfRule>
  </conditionalFormatting>
  <conditionalFormatting sqref="V80">
    <cfRule type="expression" dxfId="813" priority="1562" stopIfTrue="1">
      <formula>AND(V80="$",OR(#REF!="Yes",#REF!="No"))</formula>
    </cfRule>
    <cfRule type="expression" priority="1563" stopIfTrue="1">
      <formula>V80="$"</formula>
    </cfRule>
    <cfRule type="expression" dxfId="812" priority="1564" stopIfTrue="1">
      <formula>V80&lt;&gt;#REF!</formula>
    </cfRule>
  </conditionalFormatting>
  <conditionalFormatting sqref="V80">
    <cfRule type="expression" dxfId="811" priority="1559" stopIfTrue="1">
      <formula>AND(V80="$",OR(#REF!="Yes",#REF!="No"))</formula>
    </cfRule>
    <cfRule type="expression" priority="1560" stopIfTrue="1">
      <formula>V80="$"</formula>
    </cfRule>
    <cfRule type="expression" dxfId="810" priority="1561" stopIfTrue="1">
      <formula>V80&lt;&gt;#REF!</formula>
    </cfRule>
  </conditionalFormatting>
  <conditionalFormatting sqref="V140">
    <cfRule type="expression" dxfId="809" priority="1556" stopIfTrue="1">
      <formula>AND(V140="$",OR(#REF!="Yes",#REF!="No"))</formula>
    </cfRule>
    <cfRule type="expression" priority="1557" stopIfTrue="1">
      <formula>V140="$"</formula>
    </cfRule>
    <cfRule type="expression" dxfId="808" priority="1558" stopIfTrue="1">
      <formula>V140&lt;&gt;#REF!</formula>
    </cfRule>
  </conditionalFormatting>
  <conditionalFormatting sqref="V78">
    <cfRule type="expression" dxfId="807" priority="1553" stopIfTrue="1">
      <formula>AND(V78="$",OR(#REF!="Yes",#REF!="No"))</formula>
    </cfRule>
    <cfRule type="expression" priority="1554" stopIfTrue="1">
      <formula>V78="$"</formula>
    </cfRule>
    <cfRule type="expression" dxfId="806" priority="1555" stopIfTrue="1">
      <formula>V78&lt;&gt;#REF!</formula>
    </cfRule>
  </conditionalFormatting>
  <conditionalFormatting sqref="V78">
    <cfRule type="expression" dxfId="805" priority="1550" stopIfTrue="1">
      <formula>AND(V78="$",OR(#REF!="Yes",#REF!="No"))</formula>
    </cfRule>
    <cfRule type="expression" priority="1551" stopIfTrue="1">
      <formula>V78="$"</formula>
    </cfRule>
    <cfRule type="expression" dxfId="804" priority="1552" stopIfTrue="1">
      <formula>V78&lt;&gt;#REF!</formula>
    </cfRule>
  </conditionalFormatting>
  <conditionalFormatting sqref="V96">
    <cfRule type="expression" dxfId="803" priority="1547" stopIfTrue="1">
      <formula>AND(V96="$",OR(#REF!="Yes",#REF!="No"))</formula>
    </cfRule>
    <cfRule type="expression" priority="1548" stopIfTrue="1">
      <formula>V96="$"</formula>
    </cfRule>
    <cfRule type="expression" dxfId="802" priority="1549" stopIfTrue="1">
      <formula>V96&lt;&gt;#REF!</formula>
    </cfRule>
  </conditionalFormatting>
  <conditionalFormatting sqref="V21">
    <cfRule type="expression" dxfId="801" priority="1544" stopIfTrue="1">
      <formula>AND(V21="$",OR(#REF!="Yes",#REF!="No"))</formula>
    </cfRule>
    <cfRule type="expression" priority="1545" stopIfTrue="1">
      <formula>V21="$"</formula>
    </cfRule>
    <cfRule type="expression" dxfId="800" priority="1546" stopIfTrue="1">
      <formula>V21&lt;&gt;#REF!</formula>
    </cfRule>
  </conditionalFormatting>
  <conditionalFormatting sqref="V169">
    <cfRule type="expression" dxfId="799" priority="1538" stopIfTrue="1">
      <formula>AND(V169="$",OR(#REF!="Yes",#REF!="No"))</formula>
    </cfRule>
    <cfRule type="expression" priority="1539" stopIfTrue="1">
      <formula>V169="$"</formula>
    </cfRule>
    <cfRule type="expression" dxfId="798" priority="1540" stopIfTrue="1">
      <formula>V169&lt;&gt;#REF!</formula>
    </cfRule>
  </conditionalFormatting>
  <conditionalFormatting sqref="V130">
    <cfRule type="expression" dxfId="797" priority="1522" stopIfTrue="1">
      <formula>AND(V130="$",OR(#REF!="Yes",#REF!="No"))</formula>
    </cfRule>
    <cfRule type="expression" priority="1523" stopIfTrue="1">
      <formula>V130="$"</formula>
    </cfRule>
    <cfRule type="expression" dxfId="796" priority="1524" stopIfTrue="1">
      <formula>V130&lt;&gt;#REF!</formula>
    </cfRule>
  </conditionalFormatting>
  <conditionalFormatting sqref="V181">
    <cfRule type="expression" dxfId="795" priority="1519" stopIfTrue="1">
      <formula>AND(V181="$",OR(#REF!="Yes",#REF!="No"))</formula>
    </cfRule>
    <cfRule type="expression" priority="1520" stopIfTrue="1">
      <formula>V181="$"</formula>
    </cfRule>
    <cfRule type="expression" dxfId="794" priority="1521" stopIfTrue="1">
      <formula>V181&lt;&gt;#REF!</formula>
    </cfRule>
  </conditionalFormatting>
  <conditionalFormatting sqref="V382 V362:V366 V353 V349 V333 V330 V309 V298 V256 V249 V233:V234 V220 V208">
    <cfRule type="expression" dxfId="793" priority="1516" stopIfTrue="1">
      <formula>AND(V208="$",OR(#REF!="Yes",#REF!="No"))</formula>
    </cfRule>
    <cfRule type="expression" priority="1517" stopIfTrue="1">
      <formula>V208="$"</formula>
    </cfRule>
    <cfRule type="expression" dxfId="792" priority="1518" stopIfTrue="1">
      <formula>V208&lt;&gt;#REF!</formula>
    </cfRule>
  </conditionalFormatting>
  <conditionalFormatting sqref="V52">
    <cfRule type="expression" dxfId="791" priority="1507" stopIfTrue="1">
      <formula>AND(V52="$",OR(#REF!="Yes",#REF!="No"))</formula>
    </cfRule>
    <cfRule type="expression" priority="1508" stopIfTrue="1">
      <formula>V52="$"</formula>
    </cfRule>
    <cfRule type="expression" dxfId="790" priority="1509" stopIfTrue="1">
      <formula>V52&lt;&gt;#REF!</formula>
    </cfRule>
  </conditionalFormatting>
  <conditionalFormatting sqref="V189">
    <cfRule type="expression" dxfId="789" priority="1501" stopIfTrue="1">
      <formula>AND(V189="$",OR(#REF!="Yes",#REF!="No"))</formula>
    </cfRule>
    <cfRule type="expression" priority="1502" stopIfTrue="1">
      <formula>V189="$"</formula>
    </cfRule>
    <cfRule type="expression" dxfId="788" priority="1503" stopIfTrue="1">
      <formula>V189&lt;&gt;#REF!</formula>
    </cfRule>
  </conditionalFormatting>
  <conditionalFormatting sqref="V2">
    <cfRule type="expression" dxfId="787" priority="1498" stopIfTrue="1">
      <formula>AND(V2="$",OR(#REF!="Yes",#REF!="No"))</formula>
    </cfRule>
    <cfRule type="expression" priority="1499" stopIfTrue="1">
      <formula>V2="$"</formula>
    </cfRule>
    <cfRule type="expression" dxfId="786" priority="1500" stopIfTrue="1">
      <formula>V2&lt;&gt;#REF!</formula>
    </cfRule>
  </conditionalFormatting>
  <conditionalFormatting sqref="V158">
    <cfRule type="expression" dxfId="785" priority="1495" stopIfTrue="1">
      <formula>AND(V158="$",OR(#REF!="Yes",#REF!="No"))</formula>
    </cfRule>
    <cfRule type="expression" priority="1496" stopIfTrue="1">
      <formula>V158="$"</formula>
    </cfRule>
    <cfRule type="expression" dxfId="784" priority="1497" stopIfTrue="1">
      <formula>V158&lt;&gt;#REF!</formula>
    </cfRule>
  </conditionalFormatting>
  <conditionalFormatting sqref="V157">
    <cfRule type="expression" dxfId="783" priority="1492" stopIfTrue="1">
      <formula>AND(V157="$",OR(#REF!="Yes",#REF!="No"))</formula>
    </cfRule>
    <cfRule type="expression" priority="1493" stopIfTrue="1">
      <formula>V157="$"</formula>
    </cfRule>
    <cfRule type="expression" dxfId="782" priority="1494" stopIfTrue="1">
      <formula>V157&lt;&gt;#REF!</formula>
    </cfRule>
  </conditionalFormatting>
  <conditionalFormatting sqref="U79 U75:U76 U141:U145 U178:U180 U156 U107:U108 U81:U85 U3:U6 U153:U154 U110:U116 U11:U13 U190:U195 U87:U95 U8:U9 U197:U199 U147:U151">
    <cfRule type="expression" dxfId="781" priority="1489" stopIfTrue="1">
      <formula>AND(U3="$",OR(#REF!="Yes",#REF!="No"))</formula>
    </cfRule>
    <cfRule type="expression" priority="1490" stopIfTrue="1">
      <formula>U3="$"</formula>
    </cfRule>
    <cfRule type="expression" dxfId="780" priority="1491" stopIfTrue="1">
      <formula>U3&lt;&gt;#REF!</formula>
    </cfRule>
  </conditionalFormatting>
  <conditionalFormatting sqref="U102 U79 U129 U144 U8 U125 U93 U81">
    <cfRule type="expression" dxfId="779" priority="1486" stopIfTrue="1">
      <formula>AND(U8="$",OR(#REF!="Yes",#REF!="No"))</formula>
    </cfRule>
    <cfRule type="expression" priority="1487" stopIfTrue="1">
      <formula>U8="$"</formula>
    </cfRule>
    <cfRule type="expression" dxfId="778" priority="1488" stopIfTrue="1">
      <formula>U8&lt;&gt;#REF!</formula>
    </cfRule>
  </conditionalFormatting>
  <conditionalFormatting sqref="U117">
    <cfRule type="expression" dxfId="777" priority="1483" stopIfTrue="1">
      <formula>AND(U117="$",OR(#REF!="Yes",#REF!="No"))</formula>
    </cfRule>
    <cfRule type="expression" priority="1484" stopIfTrue="1">
      <formula>U117="$"</formula>
    </cfRule>
    <cfRule type="expression" dxfId="776" priority="1485" stopIfTrue="1">
      <formula>U117&lt;&gt;#REF!</formula>
    </cfRule>
  </conditionalFormatting>
  <conditionalFormatting sqref="U14">
    <cfRule type="expression" dxfId="775" priority="1480" stopIfTrue="1">
      <formula>AND(U14="$",OR(#REF!="Yes",#REF!="No"))</formula>
    </cfRule>
    <cfRule type="expression" priority="1481" stopIfTrue="1">
      <formula>U14="$"</formula>
    </cfRule>
    <cfRule type="expression" dxfId="774" priority="1482" stopIfTrue="1">
      <formula>U14&lt;&gt;#REF!</formula>
    </cfRule>
  </conditionalFormatting>
  <conditionalFormatting sqref="U152">
    <cfRule type="expression" dxfId="773" priority="1477" stopIfTrue="1">
      <formula>AND(U152="$",OR(#REF!="Yes",#REF!="No"))</formula>
    </cfRule>
    <cfRule type="expression" priority="1478" stopIfTrue="1">
      <formula>U152="$"</formula>
    </cfRule>
    <cfRule type="expression" dxfId="772" priority="1479" stopIfTrue="1">
      <formula>U152&lt;&gt;#REF!</formula>
    </cfRule>
  </conditionalFormatting>
  <conditionalFormatting sqref="U80">
    <cfRule type="expression" dxfId="771" priority="1474" stopIfTrue="1">
      <formula>AND(U80="$",OR(#REF!="Yes",#REF!="No"))</formula>
    </cfRule>
    <cfRule type="expression" priority="1475" stopIfTrue="1">
      <formula>U80="$"</formula>
    </cfRule>
    <cfRule type="expression" dxfId="770" priority="1476" stopIfTrue="1">
      <formula>U80&lt;&gt;#REF!</formula>
    </cfRule>
  </conditionalFormatting>
  <conditionalFormatting sqref="U80">
    <cfRule type="expression" dxfId="769" priority="1471" stopIfTrue="1">
      <formula>AND(U80="$",OR(#REF!="Yes",#REF!="No"))</formula>
    </cfRule>
    <cfRule type="expression" priority="1472" stopIfTrue="1">
      <formula>U80="$"</formula>
    </cfRule>
    <cfRule type="expression" dxfId="768" priority="1473" stopIfTrue="1">
      <formula>U80&lt;&gt;#REF!</formula>
    </cfRule>
  </conditionalFormatting>
  <conditionalFormatting sqref="U140">
    <cfRule type="expression" dxfId="767" priority="1468" stopIfTrue="1">
      <formula>AND(U140="$",OR(#REF!="Yes",#REF!="No"))</formula>
    </cfRule>
    <cfRule type="expression" priority="1469" stopIfTrue="1">
      <formula>U140="$"</formula>
    </cfRule>
    <cfRule type="expression" dxfId="766" priority="1470" stopIfTrue="1">
      <formula>U140&lt;&gt;#REF!</formula>
    </cfRule>
  </conditionalFormatting>
  <conditionalFormatting sqref="U78">
    <cfRule type="expression" dxfId="765" priority="1465" stopIfTrue="1">
      <formula>AND(U78="$",OR(#REF!="Yes",#REF!="No"))</formula>
    </cfRule>
    <cfRule type="expression" priority="1466" stopIfTrue="1">
      <formula>U78="$"</formula>
    </cfRule>
    <cfRule type="expression" dxfId="764" priority="1467" stopIfTrue="1">
      <formula>U78&lt;&gt;#REF!</formula>
    </cfRule>
  </conditionalFormatting>
  <conditionalFormatting sqref="U78">
    <cfRule type="expression" dxfId="763" priority="1462" stopIfTrue="1">
      <formula>AND(U78="$",OR(#REF!="Yes",#REF!="No"))</formula>
    </cfRule>
    <cfRule type="expression" priority="1463" stopIfTrue="1">
      <formula>U78="$"</formula>
    </cfRule>
    <cfRule type="expression" dxfId="762" priority="1464" stopIfTrue="1">
      <formula>U78&lt;&gt;#REF!</formula>
    </cfRule>
  </conditionalFormatting>
  <conditionalFormatting sqref="U96">
    <cfRule type="expression" dxfId="761" priority="1459" stopIfTrue="1">
      <formula>AND(U96="$",OR(#REF!="Yes",#REF!="No"))</formula>
    </cfRule>
    <cfRule type="expression" priority="1460" stopIfTrue="1">
      <formula>U96="$"</formula>
    </cfRule>
    <cfRule type="expression" dxfId="760" priority="1461" stopIfTrue="1">
      <formula>U96&lt;&gt;#REF!</formula>
    </cfRule>
  </conditionalFormatting>
  <conditionalFormatting sqref="U21">
    <cfRule type="expression" dxfId="759" priority="1456" stopIfTrue="1">
      <formula>AND(U21="$",OR(#REF!="Yes",#REF!="No"))</formula>
    </cfRule>
    <cfRule type="expression" priority="1457" stopIfTrue="1">
      <formula>U21="$"</formula>
    </cfRule>
    <cfRule type="expression" dxfId="758" priority="1458" stopIfTrue="1">
      <formula>U21&lt;&gt;#REF!</formula>
    </cfRule>
  </conditionalFormatting>
  <conditionalFormatting sqref="U74">
    <cfRule type="expression" dxfId="757" priority="1453" stopIfTrue="1">
      <formula>AND(U74="$",OR(#REF!="Yes",#REF!="No"))</formula>
    </cfRule>
    <cfRule type="expression" priority="1454" stopIfTrue="1">
      <formula>U74="$"</formula>
    </cfRule>
    <cfRule type="expression" dxfId="756" priority="1455" stopIfTrue="1">
      <formula>U74&lt;&gt;#REF!</formula>
    </cfRule>
  </conditionalFormatting>
  <conditionalFormatting sqref="U169">
    <cfRule type="expression" dxfId="755" priority="1450" stopIfTrue="1">
      <formula>AND(U169="$",OR(#REF!="Yes",#REF!="No"))</formula>
    </cfRule>
    <cfRule type="expression" priority="1451" stopIfTrue="1">
      <formula>U169="$"</formula>
    </cfRule>
    <cfRule type="expression" dxfId="754" priority="1452" stopIfTrue="1">
      <formula>U169&lt;&gt;#REF!</formula>
    </cfRule>
  </conditionalFormatting>
  <conditionalFormatting sqref="U155">
    <cfRule type="expression" dxfId="753" priority="1437" stopIfTrue="1">
      <formula>AND(U155="$",OR(#REF!="Yes",#REF!="No"))</formula>
    </cfRule>
    <cfRule type="expression" priority="1438" stopIfTrue="1">
      <formula>U155="$"</formula>
    </cfRule>
    <cfRule type="expression" dxfId="752" priority="1439" stopIfTrue="1">
      <formula>U155&lt;&gt;#REF!</formula>
    </cfRule>
  </conditionalFormatting>
  <conditionalFormatting sqref="U130">
    <cfRule type="expression" dxfId="751" priority="1434" stopIfTrue="1">
      <formula>AND(U130="$",OR(#REF!="Yes",#REF!="No"))</formula>
    </cfRule>
    <cfRule type="expression" priority="1435" stopIfTrue="1">
      <formula>U130="$"</formula>
    </cfRule>
    <cfRule type="expression" dxfId="750" priority="1436" stopIfTrue="1">
      <formula>U130&lt;&gt;#REF!</formula>
    </cfRule>
  </conditionalFormatting>
  <conditionalFormatting sqref="U181">
    <cfRule type="expression" dxfId="749" priority="1431" stopIfTrue="1">
      <formula>AND(U181="$",OR(#REF!="Yes",#REF!="No"))</formula>
    </cfRule>
    <cfRule type="expression" priority="1432" stopIfTrue="1">
      <formula>U181="$"</formula>
    </cfRule>
    <cfRule type="expression" dxfId="748" priority="1433" stopIfTrue="1">
      <formula>U181&lt;&gt;#REF!</formula>
    </cfRule>
  </conditionalFormatting>
  <conditionalFormatting sqref="U382 U362:U366 U353 U349 U333 U330 U309 U298 U288 U267 U256 U249 U233:U234 U223 U220 U208 U106">
    <cfRule type="expression" dxfId="747" priority="1428" stopIfTrue="1">
      <formula>AND(U106="$",OR(#REF!="Yes",#REF!="No"))</formula>
    </cfRule>
    <cfRule type="expression" priority="1429" stopIfTrue="1">
      <formula>U106="$"</formula>
    </cfRule>
    <cfRule type="expression" dxfId="746" priority="1430" stopIfTrue="1">
      <formula>U106&lt;&gt;#REF!</formula>
    </cfRule>
  </conditionalFormatting>
  <conditionalFormatting sqref="U189">
    <cfRule type="expression" dxfId="745" priority="1413" stopIfTrue="1">
      <formula>AND(U189="$",OR(#REF!="Yes",#REF!="No"))</formula>
    </cfRule>
    <cfRule type="expression" priority="1414" stopIfTrue="1">
      <formula>U189="$"</formula>
    </cfRule>
    <cfRule type="expression" dxfId="744" priority="1415" stopIfTrue="1">
      <formula>U189&lt;&gt;#REF!</formula>
    </cfRule>
  </conditionalFormatting>
  <conditionalFormatting sqref="U52">
    <cfRule type="expression" dxfId="743" priority="1419" stopIfTrue="1">
      <formula>AND(U52="$",OR(#REF!="Yes",#REF!="No"))</formula>
    </cfRule>
    <cfRule type="expression" priority="1420" stopIfTrue="1">
      <formula>U52="$"</formula>
    </cfRule>
    <cfRule type="expression" dxfId="742" priority="1421" stopIfTrue="1">
      <formula>U52&lt;&gt;#REF!</formula>
    </cfRule>
  </conditionalFormatting>
  <conditionalFormatting sqref="U109">
    <cfRule type="expression" dxfId="741" priority="1416" stopIfTrue="1">
      <formula>AND(U109="$",OR(#REF!="Yes",#REF!="No"))</formula>
    </cfRule>
    <cfRule type="expression" priority="1417" stopIfTrue="1">
      <formula>U109="$"</formula>
    </cfRule>
    <cfRule type="expression" dxfId="740" priority="1418" stopIfTrue="1">
      <formula>U109&lt;&gt;#REF!</formula>
    </cfRule>
  </conditionalFormatting>
  <conditionalFormatting sqref="U2">
    <cfRule type="expression" dxfId="739" priority="1410" stopIfTrue="1">
      <formula>AND(U2="$",OR(#REF!="Yes",#REF!="No"))</formula>
    </cfRule>
    <cfRule type="expression" priority="1411" stopIfTrue="1">
      <formula>U2="$"</formula>
    </cfRule>
    <cfRule type="expression" dxfId="738" priority="1412" stopIfTrue="1">
      <formula>U2&lt;&gt;#REF!</formula>
    </cfRule>
  </conditionalFormatting>
  <conditionalFormatting sqref="U158">
    <cfRule type="expression" dxfId="737" priority="1407" stopIfTrue="1">
      <formula>AND(U158="$",OR(#REF!="Yes",#REF!="No"))</formula>
    </cfRule>
    <cfRule type="expression" priority="1408" stopIfTrue="1">
      <formula>U158="$"</formula>
    </cfRule>
    <cfRule type="expression" dxfId="736" priority="1409" stopIfTrue="1">
      <formula>U158&lt;&gt;#REF!</formula>
    </cfRule>
  </conditionalFormatting>
  <conditionalFormatting sqref="U157">
    <cfRule type="expression" dxfId="735" priority="1404" stopIfTrue="1">
      <formula>AND(U157="$",OR(#REF!="Yes",#REF!="No"))</formula>
    </cfRule>
    <cfRule type="expression" priority="1405" stopIfTrue="1">
      <formula>U157="$"</formula>
    </cfRule>
    <cfRule type="expression" dxfId="734" priority="1406" stopIfTrue="1">
      <formula>U157&lt;&gt;#REF!</formula>
    </cfRule>
  </conditionalFormatting>
  <conditionalFormatting sqref="W79 W75 W141:W145 W177:W180 W156 W107:W108 W81:W85 W3:W6 W153:W154 W110:W116 W11:W12 W190:W195 W87:W95 W8:W9 W197:W199 W147:W151">
    <cfRule type="expression" dxfId="733" priority="1400" stopIfTrue="1">
      <formula>AND(W3="$",OR(#REF!="Yes",#REF!="No"))</formula>
    </cfRule>
    <cfRule type="expression" priority="1401" stopIfTrue="1">
      <formula>W3="$"</formula>
    </cfRule>
    <cfRule type="expression" dxfId="732" priority="1402" stopIfTrue="1">
      <formula>W3&lt;&gt;#REF!</formula>
    </cfRule>
  </conditionalFormatting>
  <conditionalFormatting sqref="W102 W79 W129 W144 W8 W125 W93 W81">
    <cfRule type="expression" dxfId="731" priority="1397" stopIfTrue="1">
      <formula>AND(W8="$",OR(#REF!="Yes",#REF!="No"))</formula>
    </cfRule>
    <cfRule type="expression" priority="1398" stopIfTrue="1">
      <formula>W8="$"</formula>
    </cfRule>
    <cfRule type="expression" dxfId="730" priority="1399" stopIfTrue="1">
      <formula>W8&lt;&gt;#REF!</formula>
    </cfRule>
  </conditionalFormatting>
  <conditionalFormatting sqref="W117">
    <cfRule type="expression" dxfId="729" priority="1394" stopIfTrue="1">
      <formula>AND(W117="$",OR(#REF!="Yes",#REF!="No"))</formula>
    </cfRule>
    <cfRule type="expression" priority="1395" stopIfTrue="1">
      <formula>W117="$"</formula>
    </cfRule>
    <cfRule type="expression" dxfId="728" priority="1396" stopIfTrue="1">
      <formula>W117&lt;&gt;#REF!</formula>
    </cfRule>
  </conditionalFormatting>
  <conditionalFormatting sqref="W14">
    <cfRule type="expression" dxfId="727" priority="1391" stopIfTrue="1">
      <formula>AND(W14="$",OR(#REF!="Yes",#REF!="No"))</formula>
    </cfRule>
    <cfRule type="expression" priority="1392" stopIfTrue="1">
      <formula>W14="$"</formula>
    </cfRule>
    <cfRule type="expression" dxfId="726" priority="1393" stopIfTrue="1">
      <formula>W14&lt;&gt;#REF!</formula>
    </cfRule>
  </conditionalFormatting>
  <conditionalFormatting sqref="W152">
    <cfRule type="expression" dxfId="725" priority="1388" stopIfTrue="1">
      <formula>AND(W152="$",OR(#REF!="Yes",#REF!="No"))</formula>
    </cfRule>
    <cfRule type="expression" priority="1389" stopIfTrue="1">
      <formula>W152="$"</formula>
    </cfRule>
    <cfRule type="expression" dxfId="724" priority="1390" stopIfTrue="1">
      <formula>W152&lt;&gt;#REF!</formula>
    </cfRule>
  </conditionalFormatting>
  <conditionalFormatting sqref="W80">
    <cfRule type="expression" dxfId="723" priority="1385" stopIfTrue="1">
      <formula>AND(W80="$",OR(#REF!="Yes",#REF!="No"))</formula>
    </cfRule>
    <cfRule type="expression" priority="1386" stopIfTrue="1">
      <formula>W80="$"</formula>
    </cfRule>
    <cfRule type="expression" dxfId="722" priority="1387" stopIfTrue="1">
      <formula>W80&lt;&gt;#REF!</formula>
    </cfRule>
  </conditionalFormatting>
  <conditionalFormatting sqref="W80">
    <cfRule type="expression" dxfId="721" priority="1382" stopIfTrue="1">
      <formula>AND(W80="$",OR(#REF!="Yes",#REF!="No"))</formula>
    </cfRule>
    <cfRule type="expression" priority="1383" stopIfTrue="1">
      <formula>W80="$"</formula>
    </cfRule>
    <cfRule type="expression" dxfId="720" priority="1384" stopIfTrue="1">
      <formula>W80&lt;&gt;#REF!</formula>
    </cfRule>
  </conditionalFormatting>
  <conditionalFormatting sqref="W140">
    <cfRule type="expression" dxfId="719" priority="1379" stopIfTrue="1">
      <formula>AND(W140="$",OR(#REF!="Yes",#REF!="No"))</formula>
    </cfRule>
    <cfRule type="expression" priority="1380" stopIfTrue="1">
      <formula>W140="$"</formula>
    </cfRule>
    <cfRule type="expression" dxfId="718" priority="1381" stopIfTrue="1">
      <formula>W140&lt;&gt;#REF!</formula>
    </cfRule>
  </conditionalFormatting>
  <conditionalFormatting sqref="W78">
    <cfRule type="expression" dxfId="717" priority="1376" stopIfTrue="1">
      <formula>AND(W78="$",OR(#REF!="Yes",#REF!="No"))</formula>
    </cfRule>
    <cfRule type="expression" priority="1377" stopIfTrue="1">
      <formula>W78="$"</formula>
    </cfRule>
    <cfRule type="expression" dxfId="716" priority="1378" stopIfTrue="1">
      <formula>W78&lt;&gt;#REF!</formula>
    </cfRule>
  </conditionalFormatting>
  <conditionalFormatting sqref="W78">
    <cfRule type="expression" dxfId="715" priority="1373" stopIfTrue="1">
      <formula>AND(W78="$",OR(#REF!="Yes",#REF!="No"))</formula>
    </cfRule>
    <cfRule type="expression" priority="1374" stopIfTrue="1">
      <formula>W78="$"</formula>
    </cfRule>
    <cfRule type="expression" dxfId="714" priority="1375" stopIfTrue="1">
      <formula>W78&lt;&gt;#REF!</formula>
    </cfRule>
  </conditionalFormatting>
  <conditionalFormatting sqref="W96">
    <cfRule type="expression" dxfId="713" priority="1370" stopIfTrue="1">
      <formula>AND(W96="$",OR(#REF!="Yes",#REF!="No"))</formula>
    </cfRule>
    <cfRule type="expression" priority="1371" stopIfTrue="1">
      <formula>W96="$"</formula>
    </cfRule>
    <cfRule type="expression" dxfId="712" priority="1372" stopIfTrue="1">
      <formula>W96&lt;&gt;#REF!</formula>
    </cfRule>
  </conditionalFormatting>
  <conditionalFormatting sqref="W21">
    <cfRule type="expression" dxfId="711" priority="1367" stopIfTrue="1">
      <formula>AND(W21="$",OR(#REF!="Yes",#REF!="No"))</formula>
    </cfRule>
    <cfRule type="expression" priority="1368" stopIfTrue="1">
      <formula>W21="$"</formula>
    </cfRule>
    <cfRule type="expression" dxfId="710" priority="1369" stopIfTrue="1">
      <formula>W21&lt;&gt;#REF!</formula>
    </cfRule>
  </conditionalFormatting>
  <conditionalFormatting sqref="W74">
    <cfRule type="expression" dxfId="709" priority="1364" stopIfTrue="1">
      <formula>AND(W74="$",OR(#REF!="Yes",#REF!="No"))</formula>
    </cfRule>
    <cfRule type="expression" priority="1365" stopIfTrue="1">
      <formula>W74="$"</formula>
    </cfRule>
    <cfRule type="expression" dxfId="708" priority="1366" stopIfTrue="1">
      <formula>W74&lt;&gt;#REF!</formula>
    </cfRule>
  </conditionalFormatting>
  <conditionalFormatting sqref="W169">
    <cfRule type="expression" dxfId="707" priority="1361" stopIfTrue="1">
      <formula>AND(W169="$",OR(#REF!="Yes",#REF!="No"))</formula>
    </cfRule>
    <cfRule type="expression" priority="1362" stopIfTrue="1">
      <formula>W169="$"</formula>
    </cfRule>
    <cfRule type="expression" dxfId="706" priority="1363" stopIfTrue="1">
      <formula>W169&lt;&gt;#REF!</formula>
    </cfRule>
  </conditionalFormatting>
  <conditionalFormatting sqref="W155">
    <cfRule type="expression" dxfId="705" priority="1348" stopIfTrue="1">
      <formula>AND(W155="$",OR(#REF!="Yes",#REF!="No"))</formula>
    </cfRule>
    <cfRule type="expression" priority="1349" stopIfTrue="1">
      <formula>W155="$"</formula>
    </cfRule>
    <cfRule type="expression" dxfId="704" priority="1350" stopIfTrue="1">
      <formula>W155&lt;&gt;#REF!</formula>
    </cfRule>
  </conditionalFormatting>
  <conditionalFormatting sqref="W130">
    <cfRule type="expression" dxfId="703" priority="1345" stopIfTrue="1">
      <formula>AND(W130="$",OR(#REF!="Yes",#REF!="No"))</formula>
    </cfRule>
    <cfRule type="expression" priority="1346" stopIfTrue="1">
      <formula>W130="$"</formula>
    </cfRule>
    <cfRule type="expression" dxfId="702" priority="1347" stopIfTrue="1">
      <formula>W130&lt;&gt;#REF!</formula>
    </cfRule>
  </conditionalFormatting>
  <conditionalFormatting sqref="W181">
    <cfRule type="expression" dxfId="701" priority="1342" stopIfTrue="1">
      <formula>AND(W181="$",OR(#REF!="Yes",#REF!="No"))</formula>
    </cfRule>
    <cfRule type="expression" priority="1343" stopIfTrue="1">
      <formula>W181="$"</formula>
    </cfRule>
    <cfRule type="expression" dxfId="700" priority="1344" stopIfTrue="1">
      <formula>W181&lt;&gt;#REF!</formula>
    </cfRule>
  </conditionalFormatting>
  <conditionalFormatting sqref="W382 W362:W366 W353 W349 W333 W330 W309 W298 W288 W267 W256 W249 W233:W234 W223 W220 W208 W106">
    <cfRule type="expression" dxfId="699" priority="1339" stopIfTrue="1">
      <formula>AND(W106="$",OR(#REF!="Yes",#REF!="No"))</formula>
    </cfRule>
    <cfRule type="expression" priority="1340" stopIfTrue="1">
      <formula>W106="$"</formula>
    </cfRule>
    <cfRule type="expression" dxfId="698" priority="1341" stopIfTrue="1">
      <formula>W106&lt;&gt;#REF!</formula>
    </cfRule>
  </conditionalFormatting>
  <conditionalFormatting sqref="W176">
    <cfRule type="expression" dxfId="697" priority="1333" stopIfTrue="1">
      <formula>AND(W176="$",OR(#REF!="Yes",#REF!="No"))</formula>
    </cfRule>
    <cfRule type="expression" priority="1334" stopIfTrue="1">
      <formula>W176="$"</formula>
    </cfRule>
    <cfRule type="expression" dxfId="696" priority="1335" stopIfTrue="1">
      <formula>W176&lt;&gt;#REF!</formula>
    </cfRule>
  </conditionalFormatting>
  <conditionalFormatting sqref="W109">
    <cfRule type="expression" dxfId="695" priority="1327" stopIfTrue="1">
      <formula>AND(W109="$",OR(#REF!="Yes",#REF!="No"))</formula>
    </cfRule>
    <cfRule type="expression" priority="1328" stopIfTrue="1">
      <formula>W109="$"</formula>
    </cfRule>
    <cfRule type="expression" dxfId="694" priority="1329" stopIfTrue="1">
      <formula>W109&lt;&gt;#REF!</formula>
    </cfRule>
  </conditionalFormatting>
  <conditionalFormatting sqref="W189">
    <cfRule type="expression" dxfId="693" priority="1324" stopIfTrue="1">
      <formula>AND(W189="$",OR(#REF!="Yes",#REF!="No"))</formula>
    </cfRule>
    <cfRule type="expression" priority="1325" stopIfTrue="1">
      <formula>W189="$"</formula>
    </cfRule>
    <cfRule type="expression" dxfId="692" priority="1326" stopIfTrue="1">
      <formula>W189&lt;&gt;#REF!</formula>
    </cfRule>
  </conditionalFormatting>
  <conditionalFormatting sqref="W2">
    <cfRule type="expression" dxfId="691" priority="1321" stopIfTrue="1">
      <formula>AND(W2="$",OR(#REF!="Yes",#REF!="No"))</formula>
    </cfRule>
    <cfRule type="expression" priority="1322" stopIfTrue="1">
      <formula>W2="$"</formula>
    </cfRule>
    <cfRule type="expression" dxfId="690" priority="1323" stopIfTrue="1">
      <formula>W2&lt;&gt;#REF!</formula>
    </cfRule>
  </conditionalFormatting>
  <conditionalFormatting sqref="W158">
    <cfRule type="expression" dxfId="689" priority="1318" stopIfTrue="1">
      <formula>AND(W158="$",OR(#REF!="Yes",#REF!="No"))</formula>
    </cfRule>
    <cfRule type="expression" priority="1319" stopIfTrue="1">
      <formula>W158="$"</formula>
    </cfRule>
    <cfRule type="expression" dxfId="688" priority="1320" stopIfTrue="1">
      <formula>W158&lt;&gt;#REF!</formula>
    </cfRule>
  </conditionalFormatting>
  <conditionalFormatting sqref="W157">
    <cfRule type="expression" dxfId="687" priority="1315" stopIfTrue="1">
      <formula>AND(W157="$",OR(#REF!="Yes",#REF!="No"))</formula>
    </cfRule>
    <cfRule type="expression" priority="1316" stopIfTrue="1">
      <formula>W157="$"</formula>
    </cfRule>
    <cfRule type="expression" dxfId="686" priority="1317" stopIfTrue="1">
      <formula>W157&lt;&gt;#REF!</formula>
    </cfRule>
  </conditionalFormatting>
  <conditionalFormatting sqref="U420 U417 U323 U291 U284 U262 U175:U177">
    <cfRule type="expression" dxfId="685" priority="1310" stopIfTrue="1">
      <formula>AND(U175="$",OR(#REF!="Yes",#REF!="No"))</formula>
    </cfRule>
    <cfRule type="expression" priority="1311" stopIfTrue="1">
      <formula>U175="$"</formula>
    </cfRule>
    <cfRule type="expression" dxfId="684" priority="1312" stopIfTrue="1">
      <formula>U175&lt;&gt;#REF!</formula>
    </cfRule>
  </conditionalFormatting>
  <conditionalFormatting sqref="V405:V406 V401 V387 V371 V367 V352 V324 V302 V279 V274 V254:V255 V229 V226:V227 V223 V204:V205 V201 V175:V176 V74 V207">
    <cfRule type="expression" dxfId="683" priority="1307" stopIfTrue="1">
      <formula>AND(V74="$",OR(#REF!="Yes",#REF!="No"))</formula>
    </cfRule>
    <cfRule type="expression" priority="1308" stopIfTrue="1">
      <formula>V74="$"</formula>
    </cfRule>
    <cfRule type="expression" dxfId="682" priority="1309" stopIfTrue="1">
      <formula>V74&lt;&gt;#REF!</formula>
    </cfRule>
  </conditionalFormatting>
  <conditionalFormatting sqref="W413 W407 W394 W355 W293 W280 W257 W52">
    <cfRule type="expression" dxfId="681" priority="1304" stopIfTrue="1">
      <formula>AND(W52="$",OR(#REF!="Yes",#REF!="No"))</formula>
    </cfRule>
    <cfRule type="expression" priority="1305" stopIfTrue="1">
      <formula>W52="$"</formula>
    </cfRule>
    <cfRule type="expression" dxfId="680" priority="1306" stopIfTrue="1">
      <formula>W52&lt;&gt;#REF!</formula>
    </cfRule>
  </conditionalFormatting>
  <conditionalFormatting sqref="E440:F440 I440 X440">
    <cfRule type="expression" dxfId="679" priority="1300" stopIfTrue="1">
      <formula>AND(E440="$",OR(#REF!="Yes",#REF!="No"))</formula>
    </cfRule>
    <cfRule type="expression" priority="1301" stopIfTrue="1">
      <formula>E440="$"</formula>
    </cfRule>
    <cfRule type="expression" dxfId="678" priority="1302" stopIfTrue="1">
      <formula>E440&lt;&gt;#REF!</formula>
    </cfRule>
  </conditionalFormatting>
  <conditionalFormatting sqref="G440 J440:N440 T440 P440">
    <cfRule type="expression" dxfId="677" priority="1297" stopIfTrue="1">
      <formula>AND(G440="$",OR(#REF!="Yes",#REF!="No"))</formula>
    </cfRule>
    <cfRule type="expression" priority="1298" stopIfTrue="1">
      <formula>G440="$"</formula>
    </cfRule>
    <cfRule type="expression" dxfId="676" priority="1299" stopIfTrue="1">
      <formula>G440&lt;&gt;#REF!</formula>
    </cfRule>
  </conditionalFormatting>
  <conditionalFormatting sqref="V440">
    <cfRule type="expression" dxfId="675" priority="1290" stopIfTrue="1">
      <formula>AND(V440="$",OR(#REF!="Yes",#REF!="No"))</formula>
    </cfRule>
    <cfRule type="expression" priority="1291" stopIfTrue="1">
      <formula>V440="$"</formula>
    </cfRule>
    <cfRule type="expression" dxfId="674" priority="1292" stopIfTrue="1">
      <formula>V440&lt;&gt;#REF!</formula>
    </cfRule>
  </conditionalFormatting>
  <conditionalFormatting sqref="U440">
    <cfRule type="expression" dxfId="673" priority="1287" stopIfTrue="1">
      <formula>AND(U440="$",OR(#REF!="Yes",#REF!="No"))</formula>
    </cfRule>
    <cfRule type="expression" priority="1288" stopIfTrue="1">
      <formula>U440="$"</formula>
    </cfRule>
    <cfRule type="expression" dxfId="672" priority="1289" stopIfTrue="1">
      <formula>U440&lt;&gt;#REF!</formula>
    </cfRule>
  </conditionalFormatting>
  <conditionalFormatting sqref="W440">
    <cfRule type="expression" dxfId="671" priority="1284" stopIfTrue="1">
      <formula>AND(W440="$",OR(#REF!="Yes",#REF!="No"))</formula>
    </cfRule>
    <cfRule type="expression" priority="1285" stopIfTrue="1">
      <formula>W440="$"</formula>
    </cfRule>
    <cfRule type="expression" dxfId="670" priority="1286" stopIfTrue="1">
      <formula>W440&lt;&gt;#REF!</formula>
    </cfRule>
  </conditionalFormatting>
  <conditionalFormatting sqref="E441:F441 I441 X441">
    <cfRule type="expression" dxfId="669" priority="1280" stopIfTrue="1">
      <formula>AND(E441="$",OR(#REF!="Yes",#REF!="No"))</formula>
    </cfRule>
    <cfRule type="expression" priority="1281" stopIfTrue="1">
      <formula>E441="$"</formula>
    </cfRule>
    <cfRule type="expression" dxfId="668" priority="1282" stopIfTrue="1">
      <formula>E441&lt;&gt;#REF!</formula>
    </cfRule>
  </conditionalFormatting>
  <conditionalFormatting sqref="G441 J441:N441 T441 P441">
    <cfRule type="expression" dxfId="667" priority="1277" stopIfTrue="1">
      <formula>AND(G441="$",OR(#REF!="Yes",#REF!="No"))</formula>
    </cfRule>
    <cfRule type="expression" priority="1278" stopIfTrue="1">
      <formula>G441="$"</formula>
    </cfRule>
    <cfRule type="expression" dxfId="666" priority="1279" stopIfTrue="1">
      <formula>G441&lt;&gt;#REF!</formula>
    </cfRule>
  </conditionalFormatting>
  <conditionalFormatting sqref="V441">
    <cfRule type="expression" dxfId="665" priority="1270" stopIfTrue="1">
      <formula>AND(V441="$",OR(#REF!="Yes",#REF!="No"))</formula>
    </cfRule>
    <cfRule type="expression" priority="1271" stopIfTrue="1">
      <formula>V441="$"</formula>
    </cfRule>
    <cfRule type="expression" dxfId="664" priority="1272" stopIfTrue="1">
      <formula>V441&lt;&gt;#REF!</formula>
    </cfRule>
  </conditionalFormatting>
  <conditionalFormatting sqref="U441">
    <cfRule type="expression" dxfId="663" priority="1267" stopIfTrue="1">
      <formula>AND(U441="$",OR(#REF!="Yes",#REF!="No"))</formula>
    </cfRule>
    <cfRule type="expression" priority="1268" stopIfTrue="1">
      <formula>U441="$"</formula>
    </cfRule>
    <cfRule type="expression" dxfId="662" priority="1269" stopIfTrue="1">
      <formula>U441&lt;&gt;#REF!</formula>
    </cfRule>
  </conditionalFormatting>
  <conditionalFormatting sqref="W441">
    <cfRule type="expression" dxfId="661" priority="1264" stopIfTrue="1">
      <formula>AND(W441="$",OR(#REF!="Yes",#REF!="No"))</formula>
    </cfRule>
    <cfRule type="expression" priority="1265" stopIfTrue="1">
      <formula>W441="$"</formula>
    </cfRule>
    <cfRule type="expression" dxfId="660" priority="1266" stopIfTrue="1">
      <formula>W441&lt;&gt;#REF!</formula>
    </cfRule>
  </conditionalFormatting>
  <conditionalFormatting sqref="S407 S333 S280:S281 S260">
    <cfRule type="expression" dxfId="659" priority="1261" stopIfTrue="1">
      <formula>AND(S260="$",OR(#REF!="Yes",#REF!="No"))</formula>
    </cfRule>
    <cfRule type="expression" priority="1262" stopIfTrue="1">
      <formula>S260="$"</formula>
    </cfRule>
    <cfRule type="expression" dxfId="658" priority="1263" stopIfTrue="1">
      <formula>S260&lt;&gt;#REF!</formula>
    </cfRule>
  </conditionalFormatting>
  <conditionalFormatting sqref="K306:N306 P306">
    <cfRule type="expression" dxfId="657" priority="1072" stopIfTrue="1">
      <formula>AND(K306="$",OR(#REF!="Yes",#REF!="No"))</formula>
    </cfRule>
    <cfRule type="expression" priority="1073" stopIfTrue="1">
      <formula>K306="$"</formula>
    </cfRule>
    <cfRule type="expression" dxfId="656" priority="1074" stopIfTrue="1">
      <formula>K306&lt;&gt;#REF!</formula>
    </cfRule>
  </conditionalFormatting>
  <conditionalFormatting sqref="E10:F10 I10 X10">
    <cfRule type="expression" dxfId="655" priority="1233" stopIfTrue="1">
      <formula>AND(E10="$",OR(#REF!="Yes",#REF!="No"))</formula>
    </cfRule>
    <cfRule type="expression" priority="1234" stopIfTrue="1">
      <formula>E10="$"</formula>
    </cfRule>
    <cfRule type="expression" dxfId="654" priority="1235" stopIfTrue="1">
      <formula>E10&lt;&gt;#REF!</formula>
    </cfRule>
  </conditionalFormatting>
  <conditionalFormatting sqref="G10 T10 J10:N10 P10">
    <cfRule type="expression" dxfId="653" priority="1230" stopIfTrue="1">
      <formula>AND(G10="$",OR(#REF!="Yes",#REF!="No"))</formula>
    </cfRule>
    <cfRule type="expression" priority="1231" stopIfTrue="1">
      <formula>G10="$"</formula>
    </cfRule>
    <cfRule type="expression" dxfId="652" priority="1232" stopIfTrue="1">
      <formula>G10&lt;&gt;#REF!</formula>
    </cfRule>
  </conditionalFormatting>
  <conditionalFormatting sqref="V10">
    <cfRule type="expression" dxfId="651" priority="1223" stopIfTrue="1">
      <formula>AND(V10="$",OR(#REF!="Yes",#REF!="No"))</formula>
    </cfRule>
    <cfRule type="expression" priority="1224" stopIfTrue="1">
      <formula>V10="$"</formula>
    </cfRule>
    <cfRule type="expression" dxfId="650" priority="1225" stopIfTrue="1">
      <formula>V10&lt;&gt;#REF!</formula>
    </cfRule>
  </conditionalFormatting>
  <conditionalFormatting sqref="U10">
    <cfRule type="expression" dxfId="649" priority="1220" stopIfTrue="1">
      <formula>AND(U10="$",OR(#REF!="Yes",#REF!="No"))</formula>
    </cfRule>
    <cfRule type="expression" priority="1221" stopIfTrue="1">
      <formula>U10="$"</formula>
    </cfRule>
    <cfRule type="expression" dxfId="648" priority="1222" stopIfTrue="1">
      <formula>U10&lt;&gt;#REF!</formula>
    </cfRule>
  </conditionalFormatting>
  <conditionalFormatting sqref="W10">
    <cfRule type="expression" dxfId="647" priority="1217" stopIfTrue="1">
      <formula>AND(W10="$",OR(#REF!="Yes",#REF!="No"))</formula>
    </cfRule>
    <cfRule type="expression" priority="1218" stopIfTrue="1">
      <formula>W10="$"</formula>
    </cfRule>
    <cfRule type="expression" dxfId="646" priority="1219" stopIfTrue="1">
      <formula>W10&lt;&gt;#REF!</formula>
    </cfRule>
  </conditionalFormatting>
  <conditionalFormatting sqref="F414:G414 F409:G409 F385:G385 F371:G371 F304:G304 F271:G271 F142:G142 F140:G140 F124:G124 F121:G121 F56:G56">
    <cfRule type="expression" dxfId="645" priority="1214" stopIfTrue="1">
      <formula>AND(F56="$",OR(#REF!="Yes",#REF!="No"))</formula>
    </cfRule>
    <cfRule type="expression" priority="1215" stopIfTrue="1">
      <formula>F56="$"</formula>
    </cfRule>
    <cfRule type="expression" dxfId="644" priority="1216" stopIfTrue="1">
      <formula>F56&lt;&gt;#REF!</formula>
    </cfRule>
  </conditionalFormatting>
  <conditionalFormatting sqref="I127:N127 P127">
    <cfRule type="expression" dxfId="643" priority="1211" stopIfTrue="1">
      <formula>AND(I127="$",OR(#REF!="Yes",#REF!="No"))</formula>
    </cfRule>
    <cfRule type="expression" priority="1212" stopIfTrue="1">
      <formula>I127="$"</formula>
    </cfRule>
    <cfRule type="expression" dxfId="642" priority="1213" stopIfTrue="1">
      <formula>I127&lt;&gt;#REF!</formula>
    </cfRule>
  </conditionalFormatting>
  <conditionalFormatting sqref="S371 S271 S247 S158">
    <cfRule type="expression" dxfId="641" priority="1208" stopIfTrue="1">
      <formula>AND(S158="$",OR(#REF!="Yes",#REF!="No"))</formula>
    </cfRule>
    <cfRule type="expression" priority="1209" stopIfTrue="1">
      <formula>S158="$"</formula>
    </cfRule>
    <cfRule type="expression" dxfId="640" priority="1210" stopIfTrue="1">
      <formula>S158&lt;&gt;#REF!</formula>
    </cfRule>
  </conditionalFormatting>
  <conditionalFormatting sqref="S425 S422 S418 S415 S406 S387:S388 S383:S384 S366 S364 S331 S283 S268 S238">
    <cfRule type="expression" dxfId="639" priority="1205" stopIfTrue="1">
      <formula>AND(S238="$",OR(#REF!="Yes",#REF!="No"))</formula>
    </cfRule>
    <cfRule type="expression" priority="1206" stopIfTrue="1">
      <formula>S238="$"</formula>
    </cfRule>
    <cfRule type="expression" dxfId="638" priority="1207" stopIfTrue="1">
      <formula>S238&lt;&gt;#REF!</formula>
    </cfRule>
  </conditionalFormatting>
  <conditionalFormatting sqref="S431 S413:S414 S284:S285 S265 S152">
    <cfRule type="expression" dxfId="637" priority="1202" stopIfTrue="1">
      <formula>AND(S152="$",OR(#REF!="Yes",#REF!="No"))</formula>
    </cfRule>
    <cfRule type="expression" priority="1203" stopIfTrue="1">
      <formula>S152="$"</formula>
    </cfRule>
    <cfRule type="expression" dxfId="636" priority="1204" stopIfTrue="1">
      <formula>S152&lt;&gt;#REF!</formula>
    </cfRule>
  </conditionalFormatting>
  <conditionalFormatting sqref="K275:N275 P275">
    <cfRule type="expression" dxfId="635" priority="1195" stopIfTrue="1">
      <formula>AND(K275="$",OR(#REF!="Yes",#REF!="No"))</formula>
    </cfRule>
    <cfRule type="expression" priority="1196" stopIfTrue="1">
      <formula>K275="$"</formula>
    </cfRule>
    <cfRule type="expression" dxfId="634" priority="1197" stopIfTrue="1">
      <formula>K275&lt;&gt;#REF!</formula>
    </cfRule>
  </conditionalFormatting>
  <conditionalFormatting sqref="V275">
    <cfRule type="expression" dxfId="633" priority="1188" stopIfTrue="1">
      <formula>AND(V275="$",OR(#REF!="Yes",#REF!="No"))</formula>
    </cfRule>
    <cfRule type="expression" priority="1189" stopIfTrue="1">
      <formula>V275="$"</formula>
    </cfRule>
    <cfRule type="expression" dxfId="632" priority="1190" stopIfTrue="1">
      <formula>V275&lt;&gt;#REF!</formula>
    </cfRule>
  </conditionalFormatting>
  <conditionalFormatting sqref="K297:N297 P297">
    <cfRule type="expression" dxfId="631" priority="1161" stopIfTrue="1">
      <formula>AND(K297="$",OR(#REF!="Yes",#REF!="No"))</formula>
    </cfRule>
    <cfRule type="expression" priority="1162" stopIfTrue="1">
      <formula>K297="$"</formula>
    </cfRule>
    <cfRule type="expression" dxfId="630" priority="1163" stopIfTrue="1">
      <formula>K297&lt;&gt;#REF!</formula>
    </cfRule>
  </conditionalFormatting>
  <conditionalFormatting sqref="V317 V269 V266 V250:V251 V224 V161 V155:V156 V108:V110 V47">
    <cfRule type="expression" dxfId="629" priority="1154" stopIfTrue="1">
      <formula>AND(V47="$",OR(#REF!="Yes",#REF!="No"))</formula>
    </cfRule>
    <cfRule type="expression" priority="1155" stopIfTrue="1">
      <formula>V47="$"</formula>
    </cfRule>
    <cfRule type="expression" dxfId="628" priority="1156" stopIfTrue="1">
      <formula>V47&lt;&gt;#REF!</formula>
    </cfRule>
  </conditionalFormatting>
  <conditionalFormatting sqref="V286:V291 V271 V267 V243 V241 V215 V106:V107 V102 V92">
    <cfRule type="expression" dxfId="627" priority="1151" stopIfTrue="1">
      <formula>AND(V92="$",OR(#REF!="Yes",#REF!="No"))</formula>
    </cfRule>
    <cfRule type="expression" priority="1152" stopIfTrue="1">
      <formula>V92="$"</formula>
    </cfRule>
    <cfRule type="expression" dxfId="626" priority="1153" stopIfTrue="1">
      <formula>V92&lt;&gt;#REF!</formula>
    </cfRule>
  </conditionalFormatting>
  <conditionalFormatting sqref="V286:V291 V271 V267 V243 V241 V215 V106:V107 V102 V92">
    <cfRule type="expression" dxfId="625" priority="1148" stopIfTrue="1">
      <formula>AND(V92="$",OR(#REF!="Yes",#REF!="No"))</formula>
    </cfRule>
    <cfRule type="expression" priority="1149" stopIfTrue="1">
      <formula>V92="$"</formula>
    </cfRule>
    <cfRule type="expression" dxfId="624" priority="1150" stopIfTrue="1">
      <formula>V92&lt;&gt;#REF!</formula>
    </cfRule>
  </conditionalFormatting>
  <conditionalFormatting sqref="E77:F77 I77 X77">
    <cfRule type="expression" dxfId="623" priority="971" stopIfTrue="1">
      <formula>AND(E77="$",OR(#REF!="Yes",#REF!="No"))</formula>
    </cfRule>
    <cfRule type="expression" priority="972" stopIfTrue="1">
      <formula>E77="$"</formula>
    </cfRule>
    <cfRule type="expression" dxfId="622" priority="973" stopIfTrue="1">
      <formula>E77&lt;&gt;#REF!</formula>
    </cfRule>
  </conditionalFormatting>
  <conditionalFormatting sqref="G77 J77:N77 P77">
    <cfRule type="expression" dxfId="621" priority="968" stopIfTrue="1">
      <formula>AND(G77="$",OR(#REF!="Yes",#REF!="No"))</formula>
    </cfRule>
    <cfRule type="expression" priority="969" stopIfTrue="1">
      <formula>G77="$"</formula>
    </cfRule>
    <cfRule type="expression" dxfId="620" priority="970" stopIfTrue="1">
      <formula>G77&lt;&gt;#REF!</formula>
    </cfRule>
  </conditionalFormatting>
  <conditionalFormatting sqref="K282:N282 P282">
    <cfRule type="expression" dxfId="619" priority="1135" stopIfTrue="1">
      <formula>AND(K282="$",OR(#REF!="Yes",#REF!="No"))</formula>
    </cfRule>
    <cfRule type="expression" priority="1136" stopIfTrue="1">
      <formula>K282="$"</formula>
    </cfRule>
    <cfRule type="expression" dxfId="618" priority="1137" stopIfTrue="1">
      <formula>K282&lt;&gt;#REF!</formula>
    </cfRule>
  </conditionalFormatting>
  <conditionalFormatting sqref="S282">
    <cfRule type="expression" dxfId="617" priority="1128" stopIfTrue="1">
      <formula>AND(S282="$",OR(#REF!="Yes",#REF!="No"))</formula>
    </cfRule>
    <cfRule type="expression" priority="1129" stopIfTrue="1">
      <formula>S282="$"</formula>
    </cfRule>
    <cfRule type="expression" dxfId="616" priority="1130" stopIfTrue="1">
      <formula>S282&lt;&gt;#REF!</formula>
    </cfRule>
  </conditionalFormatting>
  <conditionalFormatting sqref="K206:N206 P206">
    <cfRule type="expression" dxfId="615" priority="1121" stopIfTrue="1">
      <formula>AND(K206="$",OR(#REF!="Yes",#REF!="No"))</formula>
    </cfRule>
    <cfRule type="expression" priority="1122" stopIfTrue="1">
      <formula>K206="$"</formula>
    </cfRule>
    <cfRule type="expression" dxfId="614" priority="1123" stopIfTrue="1">
      <formula>K206&lt;&gt;#REF!</formula>
    </cfRule>
  </conditionalFormatting>
  <conditionalFormatting sqref="F206:G206">
    <cfRule type="expression" dxfId="613" priority="1114" stopIfTrue="1">
      <formula>AND(F206="$",OR(#REF!="Yes",#REF!="No"))</formula>
    </cfRule>
    <cfRule type="expression" priority="1115" stopIfTrue="1">
      <formula>F206="$"</formula>
    </cfRule>
    <cfRule type="expression" dxfId="612" priority="1116" stopIfTrue="1">
      <formula>F206&lt;&gt;#REF!</formula>
    </cfRule>
  </conditionalFormatting>
  <conditionalFormatting sqref="V206">
    <cfRule type="expression" dxfId="611" priority="1111" stopIfTrue="1">
      <formula>AND(V206="$",OR(#REF!="Yes",#REF!="No"))</formula>
    </cfRule>
    <cfRule type="expression" priority="1112" stopIfTrue="1">
      <formula>V206="$"</formula>
    </cfRule>
    <cfRule type="expression" dxfId="610" priority="1113" stopIfTrue="1">
      <formula>V206&lt;&gt;#REF!</formula>
    </cfRule>
  </conditionalFormatting>
  <conditionalFormatting sqref="X371 X281 X271 X264:X265 X241:X244 X217 X194 X187:X188 X80 X76 X67 X48 X44:X46 X33">
    <cfRule type="expression" dxfId="609" priority="1108" stopIfTrue="1">
      <formula>AND(X33="$",OR(#REF!="Yes",#REF!="No"))</formula>
    </cfRule>
    <cfRule type="expression" priority="1109" stopIfTrue="1">
      <formula>X33="$"</formula>
    </cfRule>
    <cfRule type="expression" dxfId="608" priority="1110" stopIfTrue="1">
      <formula>X33&lt;&gt;#REF!</formula>
    </cfRule>
  </conditionalFormatting>
  <conditionalFormatting sqref="X371 X281 X271 X264:X265 X241:X244 X217 X80">
    <cfRule type="expression" dxfId="607" priority="1105" stopIfTrue="1">
      <formula>AND(X80="$",OR(#REF!="Yes",#REF!="No"))</formula>
    </cfRule>
    <cfRule type="expression" priority="1106" stopIfTrue="1">
      <formula>X80="$"</formula>
    </cfRule>
    <cfRule type="expression" dxfId="606" priority="1107" stopIfTrue="1">
      <formula>X80&lt;&gt;#REF!</formula>
    </cfRule>
  </conditionalFormatting>
  <conditionalFormatting sqref="S389 S374 S273 S226">
    <cfRule type="expression" dxfId="605" priority="1102" stopIfTrue="1">
      <formula>AND(S226="$",OR(#REF!="Yes",#REF!="No"))</formula>
    </cfRule>
    <cfRule type="expression" priority="1103" stopIfTrue="1">
      <formula>S226="$"</formula>
    </cfRule>
    <cfRule type="expression" dxfId="604" priority="1104" stopIfTrue="1">
      <formula>S226&lt;&gt;#REF!</formula>
    </cfRule>
  </conditionalFormatting>
  <conditionalFormatting sqref="S435 S416:S417 S286:S291 S267">
    <cfRule type="expression" dxfId="603" priority="1099" stopIfTrue="1">
      <formula>AND(S267="$",OR(#REF!="Yes",#REF!="No"))</formula>
    </cfRule>
    <cfRule type="expression" priority="1100" stopIfTrue="1">
      <formula>S267="$"</formula>
    </cfRule>
    <cfRule type="expression" dxfId="602" priority="1101" stopIfTrue="1">
      <formula>S267&lt;&gt;#REF!</formula>
    </cfRule>
  </conditionalFormatting>
  <conditionalFormatting sqref="E164 I164:J164 X164">
    <cfRule type="expression" dxfId="601" priority="1095" stopIfTrue="1">
      <formula>AND(E164="$",OR(#REF!="Yes",#REF!="No"))</formula>
    </cfRule>
    <cfRule type="expression" priority="1096" stopIfTrue="1">
      <formula>E164="$"</formula>
    </cfRule>
    <cfRule type="expression" dxfId="600" priority="1097" stopIfTrue="1">
      <formula>E164&lt;&gt;#REF!</formula>
    </cfRule>
  </conditionalFormatting>
  <conditionalFormatting sqref="K164:N164 P164">
    <cfRule type="expression" dxfId="599" priority="1092" stopIfTrue="1">
      <formula>AND(K164="$",OR(#REF!="Yes",#REF!="No"))</formula>
    </cfRule>
    <cfRule type="expression" priority="1093" stopIfTrue="1">
      <formula>K164="$"</formula>
    </cfRule>
    <cfRule type="expression" dxfId="598" priority="1094" stopIfTrue="1">
      <formula>K164&lt;&gt;#REF!</formula>
    </cfRule>
  </conditionalFormatting>
  <conditionalFormatting sqref="F164">
    <cfRule type="expression" dxfId="597" priority="1089" stopIfTrue="1">
      <formula>AND(F164="$",OR(#REF!="Yes",#REF!="No"))</formula>
    </cfRule>
    <cfRule type="expression" priority="1090" stopIfTrue="1">
      <formula>F164="$"</formula>
    </cfRule>
    <cfRule type="expression" dxfId="596" priority="1091" stopIfTrue="1">
      <formula>F164&lt;&gt;#REF!</formula>
    </cfRule>
  </conditionalFormatting>
  <conditionalFormatting sqref="G164">
    <cfRule type="expression" dxfId="595" priority="1086" stopIfTrue="1">
      <formula>AND(G164="$",OR(#REF!="Yes",#REF!="No"))</formula>
    </cfRule>
    <cfRule type="expression" priority="1087" stopIfTrue="1">
      <formula>G164="$"</formula>
    </cfRule>
    <cfRule type="expression" dxfId="594" priority="1088" stopIfTrue="1">
      <formula>G164&lt;&gt;#REF!</formula>
    </cfRule>
  </conditionalFormatting>
  <conditionalFormatting sqref="T164">
    <cfRule type="expression" dxfId="593" priority="1083" stopIfTrue="1">
      <formula>AND(T164="$",OR(#REF!="Yes",#REF!="No"))</formula>
    </cfRule>
    <cfRule type="expression" priority="1084" stopIfTrue="1">
      <formula>T164="$"</formula>
    </cfRule>
    <cfRule type="expression" dxfId="592" priority="1085" stopIfTrue="1">
      <formula>T164&lt;&gt;#REF!</formula>
    </cfRule>
  </conditionalFormatting>
  <conditionalFormatting sqref="U164:W164">
    <cfRule type="expression" dxfId="591" priority="1079" stopIfTrue="1">
      <formula>AND(U164="$",OR(#REF!="Yes",#REF!="No"))</formula>
    </cfRule>
    <cfRule type="expression" priority="1080" stopIfTrue="1">
      <formula>U164="$"</formula>
    </cfRule>
    <cfRule type="expression" dxfId="590" priority="1081" stopIfTrue="1">
      <formula>U164&lt;&gt;#REF!</formula>
    </cfRule>
  </conditionalFormatting>
  <conditionalFormatting sqref="G41">
    <cfRule type="expression" dxfId="589" priority="891" stopIfTrue="1">
      <formula>AND(G41="$",OR(#REF!="Yes",#REF!="No"))</formula>
    </cfRule>
    <cfRule type="expression" priority="892" stopIfTrue="1">
      <formula>G41="$"</formula>
    </cfRule>
    <cfRule type="expression" dxfId="588" priority="893" stopIfTrue="1">
      <formula>G41&lt;&gt;#REF!</formula>
    </cfRule>
  </conditionalFormatting>
  <conditionalFormatting sqref="S272">
    <cfRule type="expression" dxfId="587" priority="1059" stopIfTrue="1">
      <formula>AND(S272="$",OR(#REF!="Yes",#REF!="No"))</formula>
    </cfRule>
    <cfRule type="expression" priority="1060" stopIfTrue="1">
      <formula>S272="$"</formula>
    </cfRule>
    <cfRule type="expression" dxfId="586" priority="1061" stopIfTrue="1">
      <formula>S272&lt;&gt;#REF!</formula>
    </cfRule>
  </conditionalFormatting>
  <conditionalFormatting sqref="E171:F171 X171">
    <cfRule type="expression" dxfId="585" priority="1043" stopIfTrue="1">
      <formula>AND(E171="$",OR(#REF!="Yes",#REF!="No"))</formula>
    </cfRule>
    <cfRule type="expression" priority="1044" stopIfTrue="1">
      <formula>E171="$"</formula>
    </cfRule>
    <cfRule type="expression" dxfId="584" priority="1045" stopIfTrue="1">
      <formula>E171&lt;&gt;#REF!</formula>
    </cfRule>
  </conditionalFormatting>
  <conditionalFormatting sqref="G171">
    <cfRule type="expression" dxfId="583" priority="1040" stopIfTrue="1">
      <formula>AND(G171="$",OR(#REF!="Yes",#REF!="No"))</formula>
    </cfRule>
    <cfRule type="expression" priority="1041" stopIfTrue="1">
      <formula>G171="$"</formula>
    </cfRule>
    <cfRule type="expression" dxfId="582" priority="1042" stopIfTrue="1">
      <formula>G171&lt;&gt;#REF!</formula>
    </cfRule>
  </conditionalFormatting>
  <conditionalFormatting sqref="S171">
    <cfRule type="expression" dxfId="581" priority="1037" stopIfTrue="1">
      <formula>AND(S171="$",OR(#REF!="Yes",#REF!="No"))</formula>
    </cfRule>
    <cfRule type="expression" priority="1038" stopIfTrue="1">
      <formula>S171="$"</formula>
    </cfRule>
    <cfRule type="expression" dxfId="580" priority="1039" stopIfTrue="1">
      <formula>S171&lt;&gt;#REF!</formula>
    </cfRule>
  </conditionalFormatting>
  <conditionalFormatting sqref="I171">
    <cfRule type="expression" dxfId="579" priority="1034" stopIfTrue="1">
      <formula>AND(I171="$",OR(#REF!="Yes",#REF!="No"))</formula>
    </cfRule>
    <cfRule type="expression" priority="1035" stopIfTrue="1">
      <formula>I171="$"</formula>
    </cfRule>
    <cfRule type="expression" dxfId="578" priority="1036" stopIfTrue="1">
      <formula>I171&lt;&gt;#REF!</formula>
    </cfRule>
  </conditionalFormatting>
  <conditionalFormatting sqref="T171">
    <cfRule type="expression" dxfId="577" priority="1028" stopIfTrue="1">
      <formula>AND(T171="$",OR(#REF!="Yes",#REF!="No"))</formula>
    </cfRule>
    <cfRule type="expression" priority="1029" stopIfTrue="1">
      <formula>T171="$"</formula>
    </cfRule>
    <cfRule type="expression" dxfId="576" priority="1030" stopIfTrue="1">
      <formula>T171&lt;&gt;#REF!</formula>
    </cfRule>
  </conditionalFormatting>
  <conditionalFormatting sqref="V171">
    <cfRule type="expression" dxfId="575" priority="1021" stopIfTrue="1">
      <formula>AND(V171="$",OR(#REF!="Yes",#REF!="No"))</formula>
    </cfRule>
    <cfRule type="expression" priority="1022" stopIfTrue="1">
      <formula>V171="$"</formula>
    </cfRule>
    <cfRule type="expression" dxfId="574" priority="1023" stopIfTrue="1">
      <formula>V171&lt;&gt;#REF!</formula>
    </cfRule>
  </conditionalFormatting>
  <conditionalFormatting sqref="U171">
    <cfRule type="expression" dxfId="573" priority="1018" stopIfTrue="1">
      <formula>AND(U171="$",OR(#REF!="Yes",#REF!="No"))</formula>
    </cfRule>
    <cfRule type="expression" priority="1019" stopIfTrue="1">
      <formula>U171="$"</formula>
    </cfRule>
    <cfRule type="expression" dxfId="572" priority="1020" stopIfTrue="1">
      <formula>U171&lt;&gt;#REF!</formula>
    </cfRule>
  </conditionalFormatting>
  <conditionalFormatting sqref="W171">
    <cfRule type="expression" dxfId="571" priority="1015" stopIfTrue="1">
      <formula>AND(W171="$",OR(#REF!="Yes",#REF!="No"))</formula>
    </cfRule>
    <cfRule type="expression" priority="1016" stopIfTrue="1">
      <formula>W171="$"</formula>
    </cfRule>
    <cfRule type="expression" dxfId="570" priority="1017" stopIfTrue="1">
      <formula>W171&lt;&gt;#REF!</formula>
    </cfRule>
  </conditionalFormatting>
  <conditionalFormatting sqref="J171:N171 P171">
    <cfRule type="expression" dxfId="569" priority="1012" stopIfTrue="1">
      <formula>AND(J171="$",OR(#REF!="Yes",#REF!="No"))</formula>
    </cfRule>
    <cfRule type="expression" priority="1013" stopIfTrue="1">
      <formula>J171="$"</formula>
    </cfRule>
    <cfRule type="expression" dxfId="568" priority="1014" stopIfTrue="1">
      <formula>J171&lt;&gt;#REF!</formula>
    </cfRule>
  </conditionalFormatting>
  <conditionalFormatting sqref="X30 E30:F30">
    <cfRule type="expression" dxfId="567" priority="1008" stopIfTrue="1">
      <formula>AND(E30="$",OR(#REF!="Yes",#REF!="No"))</formula>
    </cfRule>
    <cfRule type="expression" priority="1009" stopIfTrue="1">
      <formula>E30="$"</formula>
    </cfRule>
    <cfRule type="expression" dxfId="566" priority="1010" stopIfTrue="1">
      <formula>E30&lt;&gt;#REF!</formula>
    </cfRule>
  </conditionalFormatting>
  <conditionalFormatting sqref="T30 K30:N30 G30 P30">
    <cfRule type="expression" dxfId="565" priority="1005" stopIfTrue="1">
      <formula>AND(G30="$",OR(#REF!="Yes",#REF!="No"))</formula>
    </cfRule>
    <cfRule type="expression" priority="1006" stopIfTrue="1">
      <formula>G30="$"</formula>
    </cfRule>
    <cfRule type="expression" dxfId="564" priority="1007" stopIfTrue="1">
      <formula>G30&lt;&gt;#REF!</formula>
    </cfRule>
  </conditionalFormatting>
  <conditionalFormatting sqref="I30">
    <cfRule type="expression" dxfId="563" priority="1002" stopIfTrue="1">
      <formula>AND(I30="$",OR(#REF!="Yes",#REF!="No"))</formula>
    </cfRule>
    <cfRule type="expression" priority="1003" stopIfTrue="1">
      <formula>I30="$"</formula>
    </cfRule>
    <cfRule type="expression" dxfId="562" priority="1004" stopIfTrue="1">
      <formula>I30&lt;&gt;#REF!</formula>
    </cfRule>
  </conditionalFormatting>
  <conditionalFormatting sqref="J30">
    <cfRule type="expression" dxfId="561" priority="999" stopIfTrue="1">
      <formula>AND(J30="$",OR(#REF!="Yes",#REF!="No"))</formula>
    </cfRule>
    <cfRule type="expression" priority="1000" stopIfTrue="1">
      <formula>J30="$"</formula>
    </cfRule>
    <cfRule type="expression" dxfId="560" priority="1001" stopIfTrue="1">
      <formula>J30&lt;&gt;#REF!</formula>
    </cfRule>
  </conditionalFormatting>
  <conditionalFormatting sqref="U30:W30">
    <cfRule type="expression" dxfId="559" priority="995" stopIfTrue="1">
      <formula>AND(U30="$",OR(#REF!="Yes",#REF!="No"))</formula>
    </cfRule>
    <cfRule type="expression" priority="996" stopIfTrue="1">
      <formula>U30="$"</formula>
    </cfRule>
    <cfRule type="expression" dxfId="558" priority="997" stopIfTrue="1">
      <formula>U30&lt;&gt;#REF!</formula>
    </cfRule>
  </conditionalFormatting>
  <conditionalFormatting sqref="T77">
    <cfRule type="expression" dxfId="557" priority="965" stopIfTrue="1">
      <formula>AND(T77="$",OR(#REF!="Yes",#REF!="No"))</formula>
    </cfRule>
    <cfRule type="expression" priority="966" stopIfTrue="1">
      <formula>T77="$"</formula>
    </cfRule>
    <cfRule type="expression" dxfId="556" priority="967" stopIfTrue="1">
      <formula>T77&lt;&gt;#REF!</formula>
    </cfRule>
  </conditionalFormatting>
  <conditionalFormatting sqref="V77">
    <cfRule type="expression" dxfId="555" priority="958" stopIfTrue="1">
      <formula>AND(V77="$",OR(#REF!="Yes",#REF!="No"))</formula>
    </cfRule>
    <cfRule type="expression" priority="959" stopIfTrue="1">
      <formula>V77="$"</formula>
    </cfRule>
    <cfRule type="expression" dxfId="554" priority="960" stopIfTrue="1">
      <formula>V77&lt;&gt;#REF!</formula>
    </cfRule>
  </conditionalFormatting>
  <conditionalFormatting sqref="U77">
    <cfRule type="expression" dxfId="553" priority="955" stopIfTrue="1">
      <formula>AND(U77="$",OR(#REF!="Yes",#REF!="No"))</formula>
    </cfRule>
    <cfRule type="expression" priority="956" stopIfTrue="1">
      <formula>U77="$"</formula>
    </cfRule>
    <cfRule type="expression" dxfId="552" priority="957" stopIfTrue="1">
      <formula>U77&lt;&gt;#REF!</formula>
    </cfRule>
  </conditionalFormatting>
  <conditionalFormatting sqref="W77">
    <cfRule type="expression" dxfId="551" priority="952" stopIfTrue="1">
      <formula>AND(W77="$",OR(#REF!="Yes",#REF!="No"))</formula>
    </cfRule>
    <cfRule type="expression" priority="953" stopIfTrue="1">
      <formula>W77="$"</formula>
    </cfRule>
    <cfRule type="expression" dxfId="550" priority="954" stopIfTrue="1">
      <formula>W77&lt;&gt;#REF!</formula>
    </cfRule>
  </conditionalFormatting>
  <conditionalFormatting sqref="X77">
    <cfRule type="expression" dxfId="549" priority="949" stopIfTrue="1">
      <formula>AND(X77="$",OR(#REF!="Yes",#REF!="No"))</formula>
    </cfRule>
    <cfRule type="expression" priority="950" stopIfTrue="1">
      <formula>X77="$"</formula>
    </cfRule>
    <cfRule type="expression" dxfId="548" priority="951" stopIfTrue="1">
      <formula>X77&lt;&gt;#REF!</formula>
    </cfRule>
  </conditionalFormatting>
  <conditionalFormatting sqref="E86 X86">
    <cfRule type="expression" dxfId="547" priority="945" stopIfTrue="1">
      <formula>AND(E86="$",OR(#REF!="Yes",#REF!="No"))</formula>
    </cfRule>
    <cfRule type="expression" priority="946" stopIfTrue="1">
      <formula>E86="$"</formula>
    </cfRule>
    <cfRule type="expression" dxfId="546" priority="947" stopIfTrue="1">
      <formula>E86&lt;&gt;#REF!</formula>
    </cfRule>
  </conditionalFormatting>
  <conditionalFormatting sqref="P86 T86">
    <cfRule type="expression" dxfId="545" priority="942" stopIfTrue="1">
      <formula>AND(P86="$",OR(#REF!="Yes",#REF!="No"))</formula>
    </cfRule>
    <cfRule type="expression" priority="943" stopIfTrue="1">
      <formula>P86="$"</formula>
    </cfRule>
    <cfRule type="expression" dxfId="544" priority="944" stopIfTrue="1">
      <formula>P86&lt;&gt;#REF!</formula>
    </cfRule>
  </conditionalFormatting>
  <conditionalFormatting sqref="I86">
    <cfRule type="expression" dxfId="543" priority="939" stopIfTrue="1">
      <formula>AND(I86="$",OR(#REF!="Yes",#REF!="No"))</formula>
    </cfRule>
    <cfRule type="expression" priority="940" stopIfTrue="1">
      <formula>I86="$"</formula>
    </cfRule>
    <cfRule type="expression" dxfId="542" priority="941" stopIfTrue="1">
      <formula>I86&lt;&gt;#REF!</formula>
    </cfRule>
  </conditionalFormatting>
  <conditionalFormatting sqref="J86">
    <cfRule type="expression" dxfId="541" priority="936" stopIfTrue="1">
      <formula>AND(J86="$",OR(#REF!="Yes",#REF!="No"))</formula>
    </cfRule>
    <cfRule type="expression" priority="937" stopIfTrue="1">
      <formula>J86="$"</formula>
    </cfRule>
    <cfRule type="expression" dxfId="540" priority="938" stopIfTrue="1">
      <formula>J86&lt;&gt;#REF!</formula>
    </cfRule>
  </conditionalFormatting>
  <conditionalFormatting sqref="F86:G86">
    <cfRule type="expression" dxfId="539" priority="933" stopIfTrue="1">
      <formula>AND(F86="$",OR(#REF!="Yes",#REF!="No"))</formula>
    </cfRule>
    <cfRule type="expression" priority="934" stopIfTrue="1">
      <formula>F86="$"</formula>
    </cfRule>
    <cfRule type="expression" dxfId="538" priority="935" stopIfTrue="1">
      <formula>F86&lt;&gt;#REF!</formula>
    </cfRule>
  </conditionalFormatting>
  <conditionalFormatting sqref="K86:N86">
    <cfRule type="expression" dxfId="537" priority="930" stopIfTrue="1">
      <formula>AND(K86="$",OR(#REF!="Yes",#REF!="No"))</formula>
    </cfRule>
    <cfRule type="expression" priority="931" stopIfTrue="1">
      <formula>K86="$"</formula>
    </cfRule>
    <cfRule type="expression" dxfId="536" priority="932" stopIfTrue="1">
      <formula>K86&lt;&gt;#REF!</formula>
    </cfRule>
  </conditionalFormatting>
  <conditionalFormatting sqref="V86">
    <cfRule type="expression" dxfId="535" priority="923" stopIfTrue="1">
      <formula>AND(V86="$",OR(#REF!="Yes",#REF!="No"))</formula>
    </cfRule>
    <cfRule type="expression" priority="924" stopIfTrue="1">
      <formula>V86="$"</formula>
    </cfRule>
    <cfRule type="expression" dxfId="534" priority="925" stopIfTrue="1">
      <formula>V86&lt;&gt;#REF!</formula>
    </cfRule>
  </conditionalFormatting>
  <conditionalFormatting sqref="U86">
    <cfRule type="expression" dxfId="533" priority="920" stopIfTrue="1">
      <formula>AND(U86="$",OR(#REF!="Yes",#REF!="No"))</formula>
    </cfRule>
    <cfRule type="expression" priority="921" stopIfTrue="1">
      <formula>U86="$"</formula>
    </cfRule>
    <cfRule type="expression" dxfId="532" priority="922" stopIfTrue="1">
      <formula>U86&lt;&gt;#REF!</formula>
    </cfRule>
  </conditionalFormatting>
  <conditionalFormatting sqref="W86">
    <cfRule type="expression" dxfId="531" priority="917" stopIfTrue="1">
      <formula>AND(W86="$",OR(#REF!="Yes",#REF!="No"))</formula>
    </cfRule>
    <cfRule type="expression" priority="918" stopIfTrue="1">
      <formula>W86="$"</formula>
    </cfRule>
    <cfRule type="expression" dxfId="530" priority="919" stopIfTrue="1">
      <formula>W86&lt;&gt;#REF!</formula>
    </cfRule>
  </conditionalFormatting>
  <conditionalFormatting sqref="H364 H347 H344 H266 H104">
    <cfRule type="expression" dxfId="529" priority="729" stopIfTrue="1">
      <formula>AND(H104="$",OR(#REF!="Yes",#REF!="No"))</formula>
    </cfRule>
    <cfRule type="expression" priority="730" stopIfTrue="1">
      <formula>H104="$"</formula>
    </cfRule>
    <cfRule type="expression" dxfId="528" priority="731" stopIfTrue="1">
      <formula>H104&lt;&gt;#REF!</formula>
    </cfRule>
  </conditionalFormatting>
  <conditionalFormatting sqref="H98 H96 H65 H37:H38 H35">
    <cfRule type="expression" dxfId="527" priority="726" stopIfTrue="1">
      <formula>AND(H35="$",OR(#REF!="Yes",#REF!="No"))</formula>
    </cfRule>
    <cfRule type="expression" priority="727" stopIfTrue="1">
      <formula>H35="$"</formula>
    </cfRule>
    <cfRule type="expression" dxfId="526" priority="728" stopIfTrue="1">
      <formula>H35&lt;&gt;#REF!</formula>
    </cfRule>
  </conditionalFormatting>
  <conditionalFormatting sqref="H98 H96 H65 H37:H38 H35">
    <cfRule type="expression" dxfId="525" priority="723" stopIfTrue="1">
      <formula>AND(H35="$",OR(#REF!="Yes",#REF!="No"))</formula>
    </cfRule>
    <cfRule type="expression" priority="724" stopIfTrue="1">
      <formula>H35="$"</formula>
    </cfRule>
    <cfRule type="expression" dxfId="524" priority="725" stopIfTrue="1">
      <formula>H35&lt;&gt;#REF!</formula>
    </cfRule>
  </conditionalFormatting>
  <conditionalFormatting sqref="H125">
    <cfRule type="expression" dxfId="523" priority="720" stopIfTrue="1">
      <formula>AND(H125="$",OR(#REF!="Yes",#REF!="No"))</formula>
    </cfRule>
    <cfRule type="expression" priority="721" stopIfTrue="1">
      <formula>H125="$"</formula>
    </cfRule>
    <cfRule type="expression" dxfId="522" priority="722" stopIfTrue="1">
      <formula>H125&lt;&gt;#REF!</formula>
    </cfRule>
  </conditionalFormatting>
  <conditionalFormatting sqref="K212:N212 P212">
    <cfRule type="expression" dxfId="521" priority="873" stopIfTrue="1">
      <formula>AND(K212="$",OR(#REF!="Yes",#REF!="No"))</formula>
    </cfRule>
    <cfRule type="expression" priority="874" stopIfTrue="1">
      <formula>K212="$"</formula>
    </cfRule>
    <cfRule type="expression" dxfId="520" priority="875" stopIfTrue="1">
      <formula>K212&lt;&gt;#REF!</formula>
    </cfRule>
  </conditionalFormatting>
  <conditionalFormatting sqref="H157">
    <cfRule type="expression" dxfId="519" priority="702" stopIfTrue="1">
      <formula>AND(H157="$",OR(#REF!="Yes",#REF!="No"))</formula>
    </cfRule>
    <cfRule type="expression" priority="703" stopIfTrue="1">
      <formula>H157="$"</formula>
    </cfRule>
    <cfRule type="expression" dxfId="518" priority="704" stopIfTrue="1">
      <formula>H157&lt;&gt;#REF!</formula>
    </cfRule>
  </conditionalFormatting>
  <conditionalFormatting sqref="E131:F131 I131 X131">
    <cfRule type="expression" dxfId="517" priority="858" stopIfTrue="1">
      <formula>AND(E131="$",OR(#REF!="Yes",#REF!="No"))</formula>
    </cfRule>
    <cfRule type="expression" priority="859" stopIfTrue="1">
      <formula>E131="$"</formula>
    </cfRule>
    <cfRule type="expression" dxfId="516" priority="860" stopIfTrue="1">
      <formula>E131&lt;&gt;#REF!</formula>
    </cfRule>
  </conditionalFormatting>
  <conditionalFormatting sqref="K131:N131 P131">
    <cfRule type="expression" dxfId="515" priority="855" stopIfTrue="1">
      <formula>AND(K131="$",OR(#REF!="Yes",#REF!="No"))</formula>
    </cfRule>
    <cfRule type="expression" priority="856" stopIfTrue="1">
      <formula>K131="$"</formula>
    </cfRule>
    <cfRule type="expression" dxfId="514" priority="857" stopIfTrue="1">
      <formula>K131&lt;&gt;#REF!</formula>
    </cfRule>
  </conditionalFormatting>
  <conditionalFormatting sqref="G131">
    <cfRule type="expression" dxfId="513" priority="852" stopIfTrue="1">
      <formula>AND(G131="$",OR(#REF!="Yes",#REF!="No"))</formula>
    </cfRule>
    <cfRule type="expression" priority="853" stopIfTrue="1">
      <formula>G131="$"</formula>
    </cfRule>
    <cfRule type="expression" dxfId="512" priority="854" stopIfTrue="1">
      <formula>G131&lt;&gt;#REF!</formula>
    </cfRule>
  </conditionalFormatting>
  <conditionalFormatting sqref="J131">
    <cfRule type="expression" dxfId="511" priority="849" stopIfTrue="1">
      <formula>AND(J131="$",OR(#REF!="Yes",#REF!="No"))</formula>
    </cfRule>
    <cfRule type="expression" priority="850" stopIfTrue="1">
      <formula>J131="$"</formula>
    </cfRule>
    <cfRule type="expression" dxfId="510" priority="851" stopIfTrue="1">
      <formula>J131&lt;&gt;#REF!</formula>
    </cfRule>
  </conditionalFormatting>
  <conditionalFormatting sqref="T131">
    <cfRule type="expression" dxfId="509" priority="846" stopIfTrue="1">
      <formula>AND(T131="$",OR(#REF!="Yes",#REF!="No"))</formula>
    </cfRule>
    <cfRule type="expression" priority="847" stopIfTrue="1">
      <formula>T131="$"</formula>
    </cfRule>
    <cfRule type="expression" dxfId="508" priority="848" stopIfTrue="1">
      <formula>T131&lt;&gt;#REF!</formula>
    </cfRule>
  </conditionalFormatting>
  <conditionalFormatting sqref="V131">
    <cfRule type="expression" dxfId="507" priority="843" stopIfTrue="1">
      <formula>AND(V131="$",OR(#REF!="Yes",#REF!="No"))</formula>
    </cfRule>
    <cfRule type="expression" priority="844" stopIfTrue="1">
      <formula>V131="$"</formula>
    </cfRule>
    <cfRule type="expression" dxfId="506" priority="845" stopIfTrue="1">
      <formula>V131&lt;&gt;#REF!</formula>
    </cfRule>
  </conditionalFormatting>
  <conditionalFormatting sqref="U131">
    <cfRule type="expression" dxfId="505" priority="840" stopIfTrue="1">
      <formula>AND(U131="$",OR(#REF!="Yes",#REF!="No"))</formula>
    </cfRule>
    <cfRule type="expression" priority="841" stopIfTrue="1">
      <formula>U131="$"</formula>
    </cfRule>
    <cfRule type="expression" dxfId="504" priority="842" stopIfTrue="1">
      <formula>U131&lt;&gt;#REF!</formula>
    </cfRule>
  </conditionalFormatting>
  <conditionalFormatting sqref="W131">
    <cfRule type="expression" dxfId="503" priority="837" stopIfTrue="1">
      <formula>AND(W131="$",OR(#REF!="Yes",#REF!="No"))</formula>
    </cfRule>
    <cfRule type="expression" priority="838" stopIfTrue="1">
      <formula>W131="$"</formula>
    </cfRule>
    <cfRule type="expression" dxfId="502" priority="839" stopIfTrue="1">
      <formula>W131&lt;&gt;#REF!</formula>
    </cfRule>
  </conditionalFormatting>
  <conditionalFormatting sqref="H15:H16 H103 H75:H76 H166:H167 H3:H6 H83 H36 H199 H122:H123 H182 H99:H101 H87:H91 H148:H149 H118:H119 H105 H180 H188 H184:H186 H178 H107:H108 H94:H95 H59:H60 H53:H54 H50:H51 H111:H116 H43:H48 H18:H20 H31:H32 H190:H195 H132 H153:H154 H22:H23 H62:H63 H126:H128 H145 H9:H13 H39:H41 H25:H29">
    <cfRule type="expression" dxfId="501" priority="831" stopIfTrue="1">
      <formula>AND(H3="$",OR(#REF!="Yes",#REF!="No"))</formula>
    </cfRule>
    <cfRule type="expression" priority="832" stopIfTrue="1">
      <formula>H3="$"</formula>
    </cfRule>
    <cfRule type="expression" dxfId="500" priority="833" stopIfTrue="1">
      <formula>H3&lt;&gt;#REF!</formula>
    </cfRule>
  </conditionalFormatting>
  <conditionalFormatting sqref="H79 H144 H8 H102 H81 H13 H62 H11 H33:H34 H125 H3">
    <cfRule type="expression" dxfId="499" priority="828" stopIfTrue="1">
      <formula>AND(H3="$",OR(#REF!="Yes",#REF!="No"))</formula>
    </cfRule>
    <cfRule type="expression" priority="829" stopIfTrue="1">
      <formula>H3="$"</formula>
    </cfRule>
    <cfRule type="expression" dxfId="498" priority="830" stopIfTrue="1">
      <formula>H3&lt;&gt;#REF!</formula>
    </cfRule>
  </conditionalFormatting>
  <conditionalFormatting sqref="H93">
    <cfRule type="expression" dxfId="497" priority="825" stopIfTrue="1">
      <formula>AND(H93="$",OR(#REF!="Yes",#REF!="No"))</formula>
    </cfRule>
    <cfRule type="expression" priority="826" stopIfTrue="1">
      <formula>H93="$"</formula>
    </cfRule>
    <cfRule type="expression" dxfId="496" priority="827" stopIfTrue="1">
      <formula>H93&lt;&gt;#REF!</formula>
    </cfRule>
  </conditionalFormatting>
  <conditionalFormatting sqref="H160:H161 H163 H165">
    <cfRule type="expression" dxfId="495" priority="822" stopIfTrue="1">
      <formula>AND(H160="$",OR(#REF!="Yes",#REF!="No"))</formula>
    </cfRule>
    <cfRule type="expression" priority="823" stopIfTrue="1">
      <formula>H160="$"</formula>
    </cfRule>
    <cfRule type="expression" dxfId="494" priority="824" stopIfTrue="1">
      <formula>H160&lt;&gt;#REF!</formula>
    </cfRule>
  </conditionalFormatting>
  <conditionalFormatting sqref="H14">
    <cfRule type="expression" dxfId="493" priority="819" stopIfTrue="1">
      <formula>AND(H14="$",OR(#REF!="Yes",#REF!="No"))</formula>
    </cfRule>
    <cfRule type="expression" priority="820" stopIfTrue="1">
      <formula>H14="$"</formula>
    </cfRule>
    <cfRule type="expression" dxfId="492" priority="821" stopIfTrue="1">
      <formula>H14&lt;&gt;#REF!</formula>
    </cfRule>
  </conditionalFormatting>
  <conditionalFormatting sqref="H80">
    <cfRule type="expression" dxfId="491" priority="816" stopIfTrue="1">
      <formula>AND(H80="$",OR(#REF!="Yes",#REF!="No"))</formula>
    </cfRule>
    <cfRule type="expression" priority="817" stopIfTrue="1">
      <formula>H80="$"</formula>
    </cfRule>
    <cfRule type="expression" dxfId="490" priority="818" stopIfTrue="1">
      <formula>H80&lt;&gt;#REF!</formula>
    </cfRule>
  </conditionalFormatting>
  <conditionalFormatting sqref="H78">
    <cfRule type="expression" dxfId="489" priority="813" stopIfTrue="1">
      <formula>AND(H78="$",OR(#REF!="Yes",#REF!="No"))</formula>
    </cfRule>
    <cfRule type="expression" priority="814" stopIfTrue="1">
      <formula>H78="$"</formula>
    </cfRule>
    <cfRule type="expression" dxfId="488" priority="815" stopIfTrue="1">
      <formula>H78&lt;&gt;#REF!</formula>
    </cfRule>
  </conditionalFormatting>
  <conditionalFormatting sqref="H74">
    <cfRule type="expression" dxfId="487" priority="807" stopIfTrue="1">
      <formula>AND(H74="$",OR(#REF!="Yes",#REF!="No"))</formula>
    </cfRule>
    <cfRule type="expression" priority="808" stopIfTrue="1">
      <formula>H74="$"</formula>
    </cfRule>
    <cfRule type="expression" dxfId="486" priority="809" stopIfTrue="1">
      <formula>H74&lt;&gt;#REF!</formula>
    </cfRule>
  </conditionalFormatting>
  <conditionalFormatting sqref="H169">
    <cfRule type="expression" dxfId="485" priority="804" stopIfTrue="1">
      <formula>AND(H169="$",OR(#REF!="Yes",#REF!="No"))</formula>
    </cfRule>
    <cfRule type="expression" priority="805" stopIfTrue="1">
      <formula>H169="$"</formula>
    </cfRule>
    <cfRule type="expression" dxfId="484" priority="806" stopIfTrue="1">
      <formula>H169&lt;&gt;#REF!</formula>
    </cfRule>
  </conditionalFormatting>
  <conditionalFormatting sqref="H237 H64">
    <cfRule type="expression" dxfId="483" priority="801" stopIfTrue="1">
      <formula>AND(H64="$",OR(#REF!="Yes",#REF!="No"))</formula>
    </cfRule>
    <cfRule type="expression" priority="802" stopIfTrue="1">
      <formula>H64="$"</formula>
    </cfRule>
    <cfRule type="expression" dxfId="482" priority="803" stopIfTrue="1">
      <formula>H64&lt;&gt;#REF!</formula>
    </cfRule>
  </conditionalFormatting>
  <conditionalFormatting sqref="H348 H281 H248:H249 H240 H226 H82">
    <cfRule type="expression" dxfId="481" priority="798" stopIfTrue="1">
      <formula>AND(H82="$",OR(#REF!="Yes",#REF!="No"))</formula>
    </cfRule>
    <cfRule type="expression" priority="799" stopIfTrue="1">
      <formula>H82="$"</formula>
    </cfRule>
    <cfRule type="expression" dxfId="480" priority="800" stopIfTrue="1">
      <formula>H82&lt;&gt;#REF!</formula>
    </cfRule>
  </conditionalFormatting>
  <conditionalFormatting sqref="H317 H305 H120">
    <cfRule type="expression" dxfId="479" priority="795" stopIfTrue="1">
      <formula>AND(H120="$",OR(#REF!="Yes",#REF!="No"))</formula>
    </cfRule>
    <cfRule type="expression" priority="796" stopIfTrue="1">
      <formula>H120="$"</formula>
    </cfRule>
    <cfRule type="expression" dxfId="478" priority="797" stopIfTrue="1">
      <formula>H120&lt;&gt;#REF!</formula>
    </cfRule>
  </conditionalFormatting>
  <conditionalFormatting sqref="H222 H97 H42">
    <cfRule type="expression" dxfId="477" priority="792" stopIfTrue="1">
      <formula>AND(H42="$",OR(#REF!="Yes",#REF!="No"))</formula>
    </cfRule>
    <cfRule type="expression" priority="793" stopIfTrue="1">
      <formula>H42="$"</formula>
    </cfRule>
    <cfRule type="expression" dxfId="476" priority="794" stopIfTrue="1">
      <formula>H42&lt;&gt;#REF!</formula>
    </cfRule>
  </conditionalFormatting>
  <conditionalFormatting sqref="H230 H92 H73 H150:H152">
    <cfRule type="expression" dxfId="475" priority="789" stopIfTrue="1">
      <formula>AND(H73="$",OR(#REF!="Yes",#REF!="No"))</formula>
    </cfRule>
    <cfRule type="expression" priority="790" stopIfTrue="1">
      <formula>H73="$"</formula>
    </cfRule>
    <cfRule type="expression" dxfId="474" priority="791" stopIfTrue="1">
      <formula>H73&lt;&gt;#REF!</formula>
    </cfRule>
  </conditionalFormatting>
  <conditionalFormatting sqref="H345 H253 H211 H208 H197 H134 H55">
    <cfRule type="expression" dxfId="473" priority="786" stopIfTrue="1">
      <formula>AND(H55="$",OR(#REF!="Yes",#REF!="No"))</formula>
    </cfRule>
    <cfRule type="expression" priority="787" stopIfTrue="1">
      <formula>H55="$"</formula>
    </cfRule>
    <cfRule type="expression" dxfId="472" priority="788" stopIfTrue="1">
      <formula>H55&lt;&gt;#REF!</formula>
    </cfRule>
  </conditionalFormatting>
  <conditionalFormatting sqref="H331 H238 H224 H168 H162 H84:H85 H21:H22">
    <cfRule type="expression" dxfId="471" priority="783" stopIfTrue="1">
      <formula>AND(H21="$",OR(#REF!="Yes",#REF!="No"))</formula>
    </cfRule>
    <cfRule type="expression" priority="784" stopIfTrue="1">
      <formula>H21="$"</formula>
    </cfRule>
    <cfRule type="expression" dxfId="470" priority="785" stopIfTrue="1">
      <formula>H21&lt;&gt;#REF!</formula>
    </cfRule>
  </conditionalFormatting>
  <conditionalFormatting sqref="H214:H215 H147">
    <cfRule type="expression" dxfId="469" priority="780" stopIfTrue="1">
      <formula>AND(H147="$",OR(#REF!="Yes",#REF!="No"))</formula>
    </cfRule>
    <cfRule type="expression" priority="781" stopIfTrue="1">
      <formula>H147="$"</formula>
    </cfRule>
    <cfRule type="expression" dxfId="468" priority="782" stopIfTrue="1">
      <formula>H147&lt;&gt;#REF!</formula>
    </cfRule>
  </conditionalFormatting>
  <conditionalFormatting sqref="H227">
    <cfRule type="expression" dxfId="467" priority="777" stopIfTrue="1">
      <formula>AND(H227="$",OR(#REF!="Yes",#REF!="No"))</formula>
    </cfRule>
    <cfRule type="expression" priority="778" stopIfTrue="1">
      <formula>H227="$"</formula>
    </cfRule>
    <cfRule type="expression" dxfId="466" priority="779" stopIfTrue="1">
      <formula>H227&lt;&gt;#REF!</formula>
    </cfRule>
  </conditionalFormatting>
  <conditionalFormatting sqref="H216">
    <cfRule type="expression" dxfId="465" priority="771" stopIfTrue="1">
      <formula>AND(H216="$",OR(#REF!="Yes",#REF!="No"))</formula>
    </cfRule>
    <cfRule type="expression" priority="772" stopIfTrue="1">
      <formula>H216="$"</formula>
    </cfRule>
    <cfRule type="expression" dxfId="464" priority="773" stopIfTrue="1">
      <formula>H216&lt;&gt;#REF!</formula>
    </cfRule>
  </conditionalFormatting>
  <conditionalFormatting sqref="H155">
    <cfRule type="expression" dxfId="463" priority="762" stopIfTrue="1">
      <formula>AND(H155="$",OR(#REF!="Yes",#REF!="No"))</formula>
    </cfRule>
    <cfRule type="expression" priority="763" stopIfTrue="1">
      <formula>H155="$"</formula>
    </cfRule>
    <cfRule type="expression" dxfId="462" priority="764" stopIfTrue="1">
      <formula>H155&lt;&gt;#REF!</formula>
    </cfRule>
  </conditionalFormatting>
  <conditionalFormatting sqref="H130">
    <cfRule type="expression" dxfId="461" priority="759" stopIfTrue="1">
      <formula>AND(H130="$",OR(#REF!="Yes",#REF!="No"))</formula>
    </cfRule>
    <cfRule type="expression" priority="760" stopIfTrue="1">
      <formula>H130="$"</formula>
    </cfRule>
    <cfRule type="expression" dxfId="460" priority="761" stopIfTrue="1">
      <formula>H130&lt;&gt;#REF!</formula>
    </cfRule>
  </conditionalFormatting>
  <conditionalFormatting sqref="H181">
    <cfRule type="expression" dxfId="459" priority="756" stopIfTrue="1">
      <formula>AND(H181="$",OR(#REF!="Yes",#REF!="No"))</formula>
    </cfRule>
    <cfRule type="expression" priority="757" stopIfTrue="1">
      <formula>H181="$"</formula>
    </cfRule>
    <cfRule type="expression" dxfId="458" priority="758" stopIfTrue="1">
      <formula>H181&lt;&gt;#REF!</formula>
    </cfRule>
  </conditionalFormatting>
  <conditionalFormatting sqref="H176">
    <cfRule type="expression" dxfId="457" priority="753" stopIfTrue="1">
      <formula>AND(H176="$",OR(#REF!="Yes",#REF!="No"))</formula>
    </cfRule>
    <cfRule type="expression" priority="754" stopIfTrue="1">
      <formula>H176="$"</formula>
    </cfRule>
    <cfRule type="expression" dxfId="456" priority="755" stopIfTrue="1">
      <formula>H176&lt;&gt;#REF!</formula>
    </cfRule>
  </conditionalFormatting>
  <conditionalFormatting sqref="H52">
    <cfRule type="expression" dxfId="455" priority="750" stopIfTrue="1">
      <formula>AND(H52="$",OR(#REF!="Yes",#REF!="No"))</formula>
    </cfRule>
    <cfRule type="expression" priority="751" stopIfTrue="1">
      <formula>H52="$"</formula>
    </cfRule>
    <cfRule type="expression" dxfId="454" priority="752" stopIfTrue="1">
      <formula>H52&lt;&gt;#REF!</formula>
    </cfRule>
  </conditionalFormatting>
  <conditionalFormatting sqref="H109">
    <cfRule type="expression" dxfId="453" priority="747" stopIfTrue="1">
      <formula>AND(H109="$",OR(#REF!="Yes",#REF!="No"))</formula>
    </cfRule>
    <cfRule type="expression" priority="748" stopIfTrue="1">
      <formula>H109="$"</formula>
    </cfRule>
    <cfRule type="expression" dxfId="452" priority="749" stopIfTrue="1">
      <formula>H109&lt;&gt;#REF!</formula>
    </cfRule>
  </conditionalFormatting>
  <conditionalFormatting sqref="H217">
    <cfRule type="expression" dxfId="451" priority="744" stopIfTrue="1">
      <formula>AND(H217="$",OR(#REF!="Yes",#REF!="No"))</formula>
    </cfRule>
    <cfRule type="expression" priority="745" stopIfTrue="1">
      <formula>H217="$"</formula>
    </cfRule>
    <cfRule type="expression" dxfId="450" priority="746" stopIfTrue="1">
      <formula>H217&lt;&gt;#REF!</formula>
    </cfRule>
  </conditionalFormatting>
  <conditionalFormatting sqref="H366 H17">
    <cfRule type="expression" dxfId="449" priority="741" stopIfTrue="1">
      <formula>AND(H17="$",OR(#REF!="Yes",#REF!="No"))</formula>
    </cfRule>
    <cfRule type="expression" priority="742" stopIfTrue="1">
      <formula>H17="$"</formula>
    </cfRule>
    <cfRule type="expression" dxfId="448" priority="743" stopIfTrue="1">
      <formula>H17&lt;&gt;#REF!</formula>
    </cfRule>
  </conditionalFormatting>
  <conditionalFormatting sqref="H343 H221 H205 H49 H207">
    <cfRule type="expression" dxfId="447" priority="738" stopIfTrue="1">
      <formula>AND(H49="$",OR(#REF!="Yes",#REF!="No"))</formula>
    </cfRule>
    <cfRule type="expression" priority="739" stopIfTrue="1">
      <formula>H49="$"</formula>
    </cfRule>
    <cfRule type="expression" dxfId="446" priority="740" stopIfTrue="1">
      <formula>H49&lt;&gt;#REF!</formula>
    </cfRule>
  </conditionalFormatting>
  <conditionalFormatting sqref="H369 H365 H340 H245:H246 H110">
    <cfRule type="expression" dxfId="445" priority="735" stopIfTrue="1">
      <formula>AND(H110="$",OR(#REF!="Yes",#REF!="No"))</formula>
    </cfRule>
    <cfRule type="expression" priority="736" stopIfTrue="1">
      <formula>H110="$"</formula>
    </cfRule>
    <cfRule type="expression" dxfId="444" priority="737" stopIfTrue="1">
      <formula>H110&lt;&gt;#REF!</formula>
    </cfRule>
  </conditionalFormatting>
  <conditionalFormatting sqref="H338">
    <cfRule type="expression" dxfId="443" priority="732" stopIfTrue="1">
      <formula>AND(H338="$",OR(#REF!="Yes",#REF!="No"))</formula>
    </cfRule>
    <cfRule type="expression" priority="733" stopIfTrue="1">
      <formula>H338="$"</formula>
    </cfRule>
    <cfRule type="expression" dxfId="442" priority="734" stopIfTrue="1">
      <formula>H338&lt;&gt;#REF!</formula>
    </cfRule>
  </conditionalFormatting>
  <conditionalFormatting sqref="H403:H404 H361 H346 H279 H189 H187 H179 H129">
    <cfRule type="expression" dxfId="441" priority="717" stopIfTrue="1">
      <formula>AND(H129="$",OR(#REF!="Yes",#REF!="No"))</formula>
    </cfRule>
    <cfRule type="expression" priority="718" stopIfTrue="1">
      <formula>H129="$"</formula>
    </cfRule>
    <cfRule type="expression" dxfId="440" priority="719" stopIfTrue="1">
      <formula>H129&lt;&gt;#REF!</formula>
    </cfRule>
  </conditionalFormatting>
  <conditionalFormatting sqref="H403:H404 H361 H346 H279 H189 H187 H179 H129">
    <cfRule type="expression" dxfId="439" priority="714" stopIfTrue="1">
      <formula>AND(H129="$",OR(#REF!="Yes",#REF!="No"))</formula>
    </cfRule>
    <cfRule type="expression" priority="715" stopIfTrue="1">
      <formula>H129="$"</formula>
    </cfRule>
    <cfRule type="expression" dxfId="438" priority="716" stopIfTrue="1">
      <formula>H129&lt;&gt;#REF!</formula>
    </cfRule>
  </conditionalFormatting>
  <conditionalFormatting sqref="H2">
    <cfRule type="expression" dxfId="437" priority="711" stopIfTrue="1">
      <formula>AND(H2="$",OR(#REF!="Yes",#REF!="No"))</formula>
    </cfRule>
    <cfRule type="expression" priority="712" stopIfTrue="1">
      <formula>H2="$"</formula>
    </cfRule>
    <cfRule type="expression" dxfId="436" priority="713" stopIfTrue="1">
      <formula>H2&lt;&gt;#REF!</formula>
    </cfRule>
  </conditionalFormatting>
  <conditionalFormatting sqref="H2">
    <cfRule type="expression" dxfId="435" priority="708" stopIfTrue="1">
      <formula>AND(H2="$",OR(#REF!="Yes",#REF!="No"))</formula>
    </cfRule>
    <cfRule type="expression" priority="709" stopIfTrue="1">
      <formula>H2="$"</formula>
    </cfRule>
    <cfRule type="expression" dxfId="434" priority="710" stopIfTrue="1">
      <formula>H2&lt;&gt;#REF!</formula>
    </cfRule>
  </conditionalFormatting>
  <conditionalFormatting sqref="H440">
    <cfRule type="expression" dxfId="433" priority="699" stopIfTrue="1">
      <formula>AND(H440="$",OR(#REF!="Yes",#REF!="No"))</formula>
    </cfRule>
    <cfRule type="expression" priority="700" stopIfTrue="1">
      <formula>H440="$"</formula>
    </cfRule>
    <cfRule type="expression" dxfId="432" priority="701" stopIfTrue="1">
      <formula>H440&lt;&gt;#REF!</formula>
    </cfRule>
  </conditionalFormatting>
  <conditionalFormatting sqref="H441">
    <cfRule type="expression" dxfId="431" priority="696" stopIfTrue="1">
      <formula>AND(H441="$",OR(#REF!="Yes",#REF!="No"))</formula>
    </cfRule>
    <cfRule type="expression" priority="697" stopIfTrue="1">
      <formula>H441="$"</formula>
    </cfRule>
    <cfRule type="expression" dxfId="430" priority="698" stopIfTrue="1">
      <formula>H441&lt;&gt;#REF!</formula>
    </cfRule>
  </conditionalFormatting>
  <conditionalFormatting sqref="H10">
    <cfRule type="expression" dxfId="429" priority="693" stopIfTrue="1">
      <formula>AND(H10="$",OR(#REF!="Yes",#REF!="No"))</formula>
    </cfRule>
    <cfRule type="expression" priority="694" stopIfTrue="1">
      <formula>H10="$"</formula>
    </cfRule>
    <cfRule type="expression" dxfId="428" priority="695" stopIfTrue="1">
      <formula>H10&lt;&gt;#REF!</formula>
    </cfRule>
  </conditionalFormatting>
  <conditionalFormatting sqref="H414 H409 H371 H304 H271 H142 H56">
    <cfRule type="expression" dxfId="427" priority="690" stopIfTrue="1">
      <formula>AND(H56="$",OR(#REF!="Yes",#REF!="No"))</formula>
    </cfRule>
    <cfRule type="expression" priority="691" stopIfTrue="1">
      <formula>H56="$"</formula>
    </cfRule>
    <cfRule type="expression" dxfId="426" priority="692" stopIfTrue="1">
      <formula>H56&lt;&gt;#REF!</formula>
    </cfRule>
  </conditionalFormatting>
  <conditionalFormatting sqref="H206">
    <cfRule type="expression" dxfId="425" priority="687" stopIfTrue="1">
      <formula>AND(H206="$",OR(#REF!="Yes",#REF!="No"))</formula>
    </cfRule>
    <cfRule type="expression" priority="688" stopIfTrue="1">
      <formula>H206="$"</formula>
    </cfRule>
    <cfRule type="expression" dxfId="424" priority="689" stopIfTrue="1">
      <formula>H206&lt;&gt;#REF!</formula>
    </cfRule>
  </conditionalFormatting>
  <conditionalFormatting sqref="H164">
    <cfRule type="expression" dxfId="423" priority="684" stopIfTrue="1">
      <formula>AND(H164="$",OR(#REF!="Yes",#REF!="No"))</formula>
    </cfRule>
    <cfRule type="expression" priority="685" stopIfTrue="1">
      <formula>H164="$"</formula>
    </cfRule>
    <cfRule type="expression" dxfId="422" priority="686" stopIfTrue="1">
      <formula>H164&lt;&gt;#REF!</formula>
    </cfRule>
  </conditionalFormatting>
  <conditionalFormatting sqref="H171">
    <cfRule type="expression" dxfId="421" priority="681" stopIfTrue="1">
      <formula>AND(H171="$",OR(#REF!="Yes",#REF!="No"))</formula>
    </cfRule>
    <cfRule type="expression" priority="682" stopIfTrue="1">
      <formula>H171="$"</formula>
    </cfRule>
    <cfRule type="expression" dxfId="420" priority="683" stopIfTrue="1">
      <formula>H171&lt;&gt;#REF!</formula>
    </cfRule>
  </conditionalFormatting>
  <conditionalFormatting sqref="H30">
    <cfRule type="expression" dxfId="419" priority="678" stopIfTrue="1">
      <formula>AND(H30="$",OR(#REF!="Yes",#REF!="No"))</formula>
    </cfRule>
    <cfRule type="expression" priority="679" stopIfTrue="1">
      <formula>H30="$"</formula>
    </cfRule>
    <cfRule type="expression" dxfId="418" priority="680" stopIfTrue="1">
      <formula>H30&lt;&gt;#REF!</formula>
    </cfRule>
  </conditionalFormatting>
  <conditionalFormatting sqref="H77">
    <cfRule type="expression" dxfId="417" priority="672" stopIfTrue="1">
      <formula>AND(H77="$",OR(#REF!="Yes",#REF!="No"))</formula>
    </cfRule>
    <cfRule type="expression" priority="673" stopIfTrue="1">
      <formula>H77="$"</formula>
    </cfRule>
    <cfRule type="expression" dxfId="416" priority="674" stopIfTrue="1">
      <formula>H77&lt;&gt;#REF!</formula>
    </cfRule>
  </conditionalFormatting>
  <conditionalFormatting sqref="H86">
    <cfRule type="expression" dxfId="415" priority="669" stopIfTrue="1">
      <formula>AND(H86="$",OR(#REF!="Yes",#REF!="No"))</formula>
    </cfRule>
    <cfRule type="expression" priority="670" stopIfTrue="1">
      <formula>H86="$"</formula>
    </cfRule>
    <cfRule type="expression" dxfId="414" priority="671" stopIfTrue="1">
      <formula>H86&lt;&gt;#REF!</formula>
    </cfRule>
  </conditionalFormatting>
  <conditionalFormatting sqref="H131">
    <cfRule type="expression" dxfId="413" priority="666" stopIfTrue="1">
      <formula>AND(H131="$",OR(#REF!="Yes",#REF!="No"))</formula>
    </cfRule>
    <cfRule type="expression" priority="667" stopIfTrue="1">
      <formula>H131="$"</formula>
    </cfRule>
    <cfRule type="expression" dxfId="412" priority="668" stopIfTrue="1">
      <formula>H131&lt;&gt;#REF!</formula>
    </cfRule>
  </conditionalFormatting>
  <conditionalFormatting sqref="H432 H391 H370 H267 H256:H258 H252 H241 H158 H156 H121 H106">
    <cfRule type="expression" dxfId="411" priority="663" stopIfTrue="1">
      <formula>AND(H106="$",OR(#REF!="Yes",#REF!="No"))</formula>
    </cfRule>
    <cfRule type="expression" priority="664" stopIfTrue="1">
      <formula>H106="$"</formula>
    </cfRule>
    <cfRule type="expression" dxfId="410" priority="665" stopIfTrue="1">
      <formula>H106&lt;&gt;#REF!</formula>
    </cfRule>
  </conditionalFormatting>
  <conditionalFormatting sqref="H415 H233">
    <cfRule type="expression" dxfId="409" priority="660" stopIfTrue="1">
      <formula>AND(H233="$",OR(#REF!="Yes",#REF!="No"))</formula>
    </cfRule>
    <cfRule type="expression" priority="661" stopIfTrue="1">
      <formula>H233="$"</formula>
    </cfRule>
    <cfRule type="expression" dxfId="408" priority="662" stopIfTrue="1">
      <formula>H233&lt;&gt;#REF!</formula>
    </cfRule>
  </conditionalFormatting>
  <conditionalFormatting sqref="H437 H384 H379 H247 H231:H232 H66">
    <cfRule type="expression" dxfId="407" priority="657" stopIfTrue="1">
      <formula>AND(H66="$",OR(#REF!="Yes",#REF!="No"))</formula>
    </cfRule>
    <cfRule type="expression" priority="658" stopIfTrue="1">
      <formula>H66="$"</formula>
    </cfRule>
    <cfRule type="expression" dxfId="406" priority="659" stopIfTrue="1">
      <formula>H66&lt;&gt;#REF!</formula>
    </cfRule>
  </conditionalFormatting>
  <conditionalFormatting sqref="H424 H419 H394 H377 H309 H275 H143 H124 H57:H58">
    <cfRule type="expression" dxfId="405" priority="651" stopIfTrue="1">
      <formula>AND(H57="$",OR(#REF!="Yes",#REF!="No"))</formula>
    </cfRule>
    <cfRule type="expression" priority="652" stopIfTrue="1">
      <formula>H57="$"</formula>
    </cfRule>
    <cfRule type="expression" dxfId="404" priority="653" stopIfTrue="1">
      <formula>H57&lt;&gt;#REF!</formula>
    </cfRule>
  </conditionalFormatting>
  <conditionalFormatting sqref="H442 H418 H385 H382 H368 H117">
    <cfRule type="expression" dxfId="403" priority="648" stopIfTrue="1">
      <formula>AND(H117="$",OR(#REF!="Yes",#REF!="No"))</formula>
    </cfRule>
    <cfRule type="expression" priority="649" stopIfTrue="1">
      <formula>H117="$"</formula>
    </cfRule>
    <cfRule type="expression" dxfId="402" priority="650" stopIfTrue="1">
      <formula>H117&lt;&gt;#REF!</formula>
    </cfRule>
  </conditionalFormatting>
  <conditionalFormatting sqref="H386 H320:H321 H294 H283 H280 H268:H269 H255 H235:H236 H225 H183 H159 H140:H141">
    <cfRule type="expression" dxfId="401" priority="645" stopIfTrue="1">
      <formula>AND(H140="$",OR(#REF!="Yes",#REF!="No"))</formula>
    </cfRule>
    <cfRule type="expression" priority="646" stopIfTrue="1">
      <formula>H140="$"</formula>
    </cfRule>
    <cfRule type="expression" dxfId="400" priority="647" stopIfTrue="1">
      <formula>H140&lt;&gt;#REF!</formula>
    </cfRule>
  </conditionalFormatting>
  <conditionalFormatting sqref="E133:F133 X133 R133:S133">
    <cfRule type="expression" dxfId="399" priority="641" stopIfTrue="1">
      <formula>AND(E133="$",OR(#REF!="Yes",#REF!="No"))</formula>
    </cfRule>
    <cfRule type="expression" priority="642" stopIfTrue="1">
      <formula>E133="$"</formula>
    </cfRule>
    <cfRule type="expression" dxfId="398" priority="643" stopIfTrue="1">
      <formula>E133&lt;&gt;#REF!</formula>
    </cfRule>
  </conditionalFormatting>
  <conditionalFormatting sqref="G133 T133">
    <cfRule type="expression" dxfId="397" priority="638" stopIfTrue="1">
      <formula>AND(G133="$",OR(#REF!="Yes",#REF!="No"))</formula>
    </cfRule>
    <cfRule type="expression" priority="639" stopIfTrue="1">
      <formula>G133="$"</formula>
    </cfRule>
    <cfRule type="expression" dxfId="396" priority="640" stopIfTrue="1">
      <formula>G133&lt;&gt;#REF!</formula>
    </cfRule>
  </conditionalFormatting>
  <conditionalFormatting sqref="A133">
    <cfRule type="expression" dxfId="395" priority="644">
      <formula>COUNTA(E133:X133)=0</formula>
    </cfRule>
  </conditionalFormatting>
  <conditionalFormatting sqref="U133:W133">
    <cfRule type="expression" dxfId="394" priority="634" stopIfTrue="1">
      <formula>AND(U133="$",OR(#REF!="Yes",#REF!="No"))</formula>
    </cfRule>
    <cfRule type="expression" priority="635" stopIfTrue="1">
      <formula>U133="$"</formula>
    </cfRule>
    <cfRule type="expression" dxfId="393" priority="636" stopIfTrue="1">
      <formula>U133&lt;&gt;#REF!</formula>
    </cfRule>
  </conditionalFormatting>
  <conditionalFormatting sqref="H133">
    <cfRule type="expression" dxfId="392" priority="628" stopIfTrue="1">
      <formula>AND(H133="$",OR(#REF!="Yes",#REF!="No"))</formula>
    </cfRule>
    <cfRule type="expression" priority="629" stopIfTrue="1">
      <formula>H133="$"</formula>
    </cfRule>
    <cfRule type="expression" dxfId="391" priority="630" stopIfTrue="1">
      <formula>H133&lt;&gt;#REF!</formula>
    </cfRule>
  </conditionalFormatting>
  <conditionalFormatting sqref="P341">
    <cfRule type="expression" dxfId="390" priority="624" stopIfTrue="1">
      <formula>AND(P341="$",OR(#REF!="Yes",#REF!="No"))</formula>
    </cfRule>
    <cfRule type="expression" priority="625" stopIfTrue="1">
      <formula>P341="$"</formula>
    </cfRule>
    <cfRule type="expression" dxfId="389" priority="626" stopIfTrue="1">
      <formula>P341&lt;&gt;#REF!</formula>
    </cfRule>
  </conditionalFormatting>
  <conditionalFormatting sqref="K341:N341">
    <cfRule type="expression" dxfId="388" priority="621" stopIfTrue="1">
      <formula>AND(K341="$",OR(#REF!="Yes",#REF!="No"))</formula>
    </cfRule>
    <cfRule type="expression" priority="622" stopIfTrue="1">
      <formula>K341="$"</formula>
    </cfRule>
    <cfRule type="expression" dxfId="387" priority="623" stopIfTrue="1">
      <formula>K341&lt;&gt;#REF!</formula>
    </cfRule>
  </conditionalFormatting>
  <conditionalFormatting sqref="A341">
    <cfRule type="expression" dxfId="386" priority="627">
      <formula>COUNTA(E341:X341)=0</formula>
    </cfRule>
  </conditionalFormatting>
  <conditionalFormatting sqref="F341:G341">
    <cfRule type="expression" dxfId="385" priority="614" stopIfTrue="1">
      <formula>AND(F341="$",OR(#REF!="Yes",#REF!="No"))</formula>
    </cfRule>
    <cfRule type="expression" priority="615" stopIfTrue="1">
      <formula>F341="$"</formula>
    </cfRule>
    <cfRule type="expression" dxfId="384" priority="616" stopIfTrue="1">
      <formula>F341&lt;&gt;#REF!</formula>
    </cfRule>
  </conditionalFormatting>
  <conditionalFormatting sqref="H341">
    <cfRule type="expression" dxfId="383" priority="611" stopIfTrue="1">
      <formula>AND(H341="$",OR(#REF!="Yes",#REF!="No"))</formula>
    </cfRule>
    <cfRule type="expression" priority="612" stopIfTrue="1">
      <formula>H341="$"</formula>
    </cfRule>
    <cfRule type="expression" dxfId="382" priority="613" stopIfTrue="1">
      <formula>H341&lt;&gt;#REF!</formula>
    </cfRule>
  </conditionalFormatting>
  <conditionalFormatting sqref="P342">
    <cfRule type="expression" dxfId="381" priority="607" stopIfTrue="1">
      <formula>AND(P342="$",OR(#REF!="Yes",#REF!="No"))</formula>
    </cfRule>
    <cfRule type="expression" priority="608" stopIfTrue="1">
      <formula>P342="$"</formula>
    </cfRule>
    <cfRule type="expression" dxfId="380" priority="609" stopIfTrue="1">
      <formula>P342&lt;&gt;#REF!</formula>
    </cfRule>
  </conditionalFormatting>
  <conditionalFormatting sqref="K342">
    <cfRule type="expression" dxfId="379" priority="604" stopIfTrue="1">
      <formula>AND(K342="$",OR(#REF!="Yes",#REF!="No"))</formula>
    </cfRule>
    <cfRule type="expression" priority="605" stopIfTrue="1">
      <formula>K342="$"</formula>
    </cfRule>
    <cfRule type="expression" dxfId="378" priority="606" stopIfTrue="1">
      <formula>K342&lt;&gt;#REF!</formula>
    </cfRule>
  </conditionalFormatting>
  <conditionalFormatting sqref="A342">
    <cfRule type="expression" dxfId="377" priority="610">
      <formula>COUNTA(E342:X342)=0</formula>
    </cfRule>
  </conditionalFormatting>
  <conditionalFormatting sqref="F342:G342">
    <cfRule type="expression" dxfId="376" priority="597" stopIfTrue="1">
      <formula>AND(F342="$",OR(#REF!="Yes",#REF!="No"))</formula>
    </cfRule>
    <cfRule type="expression" priority="598" stopIfTrue="1">
      <formula>F342="$"</formula>
    </cfRule>
    <cfRule type="expression" dxfId="375" priority="599" stopIfTrue="1">
      <formula>F342&lt;&gt;#REF!</formula>
    </cfRule>
  </conditionalFormatting>
  <conditionalFormatting sqref="H342">
    <cfRule type="expression" dxfId="374" priority="594" stopIfTrue="1">
      <formula>AND(H342="$",OR(#REF!="Yes",#REF!="No"))</formula>
    </cfRule>
    <cfRule type="expression" priority="595" stopIfTrue="1">
      <formula>H342="$"</formula>
    </cfRule>
    <cfRule type="expression" dxfId="373" priority="596" stopIfTrue="1">
      <formula>H342&lt;&gt;#REF!</formula>
    </cfRule>
  </conditionalFormatting>
  <conditionalFormatting sqref="L342:N342">
    <cfRule type="expression" dxfId="372" priority="591" stopIfTrue="1">
      <formula>AND(L342="$",OR(#REF!="Yes",#REF!="No"))</formula>
    </cfRule>
    <cfRule type="expression" priority="592" stopIfTrue="1">
      <formula>L342="$"</formula>
    </cfRule>
    <cfRule type="expression" dxfId="371" priority="593" stopIfTrue="1">
      <formula>L342&lt;&gt;#REF!</formula>
    </cfRule>
  </conditionalFormatting>
  <conditionalFormatting sqref="X7">
    <cfRule type="expression" dxfId="370" priority="584" stopIfTrue="1">
      <formula>AND(X7="$",OR(#REF!="Yes",#REF!="No"))</formula>
    </cfRule>
    <cfRule type="expression" priority="585" stopIfTrue="1">
      <formula>X7="$"</formula>
    </cfRule>
    <cfRule type="expression" dxfId="369" priority="586" stopIfTrue="1">
      <formula>X7&lt;&gt;#REF!</formula>
    </cfRule>
  </conditionalFormatting>
  <conditionalFormatting sqref="E7:F7 X7 I7">
    <cfRule type="expression" dxfId="368" priority="581" stopIfTrue="1">
      <formula>AND(E7="$",OR(#REF!="Yes",#REF!="No"))</formula>
    </cfRule>
    <cfRule type="expression" priority="582" stopIfTrue="1">
      <formula>E7="$"</formula>
    </cfRule>
    <cfRule type="expression" dxfId="367" priority="583" stopIfTrue="1">
      <formula>E7&lt;&gt;#REF!</formula>
    </cfRule>
  </conditionalFormatting>
  <conditionalFormatting sqref="G7">
    <cfRule type="expression" dxfId="366" priority="578" stopIfTrue="1">
      <formula>AND(G7="$",OR(#REF!="Yes",#REF!="No"))</formula>
    </cfRule>
    <cfRule type="expression" priority="579" stopIfTrue="1">
      <formula>G7="$"</formula>
    </cfRule>
    <cfRule type="expression" dxfId="365" priority="580" stopIfTrue="1">
      <formula>G7&lt;&gt;#REF!</formula>
    </cfRule>
  </conditionalFormatting>
  <conditionalFormatting sqref="J7">
    <cfRule type="expression" dxfId="364" priority="575" stopIfTrue="1">
      <formula>AND(J7="$",OR(#REF!="Yes",#REF!="No"))</formula>
    </cfRule>
    <cfRule type="expression" priority="576" stopIfTrue="1">
      <formula>J7="$"</formula>
    </cfRule>
    <cfRule type="expression" dxfId="363" priority="577" stopIfTrue="1">
      <formula>J7&lt;&gt;#REF!</formula>
    </cfRule>
  </conditionalFormatting>
  <conditionalFormatting sqref="T7">
    <cfRule type="expression" dxfId="362" priority="572" stopIfTrue="1">
      <formula>AND(T7="$",OR(#REF!="Yes",#REF!="No"))</formula>
    </cfRule>
    <cfRule type="expression" priority="573" stopIfTrue="1">
      <formula>T7="$"</formula>
    </cfRule>
    <cfRule type="expression" dxfId="361" priority="574" stopIfTrue="1">
      <formula>T7&lt;&gt;#REF!</formula>
    </cfRule>
  </conditionalFormatting>
  <conditionalFormatting sqref="A7">
    <cfRule type="expression" dxfId="360" priority="587">
      <formula>COUNTA(E7:X7)=0</formula>
    </cfRule>
  </conditionalFormatting>
  <conditionalFormatting sqref="V7">
    <cfRule type="expression" dxfId="359" priority="568" stopIfTrue="1">
      <formula>AND(V7="$",OR(#REF!="Yes",#REF!="No"))</formula>
    </cfRule>
    <cfRule type="expression" priority="569" stopIfTrue="1">
      <formula>V7="$"</formula>
    </cfRule>
    <cfRule type="expression" dxfId="358" priority="570" stopIfTrue="1">
      <formula>V7&lt;&gt;#REF!</formula>
    </cfRule>
  </conditionalFormatting>
  <conditionalFormatting sqref="V7">
    <cfRule type="expression" dxfId="357" priority="565" stopIfTrue="1">
      <formula>AND(V7="$",OR(#REF!="Yes",#REF!="No"))</formula>
    </cfRule>
    <cfRule type="expression" priority="566" stopIfTrue="1">
      <formula>V7="$"</formula>
    </cfRule>
    <cfRule type="expression" dxfId="356" priority="567" stopIfTrue="1">
      <formula>V7&lt;&gt;#REF!</formula>
    </cfRule>
  </conditionalFormatting>
  <conditionalFormatting sqref="U7">
    <cfRule type="expression" dxfId="355" priority="562" stopIfTrue="1">
      <formula>AND(U7="$",OR(#REF!="Yes",#REF!="No"))</formula>
    </cfRule>
    <cfRule type="expression" priority="563" stopIfTrue="1">
      <formula>U7="$"</formula>
    </cfRule>
    <cfRule type="expression" dxfId="354" priority="564" stopIfTrue="1">
      <formula>U7&lt;&gt;#REF!</formula>
    </cfRule>
  </conditionalFormatting>
  <conditionalFormatting sqref="U7">
    <cfRule type="expression" dxfId="353" priority="559" stopIfTrue="1">
      <formula>AND(U7="$",OR(#REF!="Yes",#REF!="No"))</formula>
    </cfRule>
    <cfRule type="expression" priority="560" stopIfTrue="1">
      <formula>U7="$"</formula>
    </cfRule>
    <cfRule type="expression" dxfId="352" priority="561" stopIfTrue="1">
      <formula>U7&lt;&gt;#REF!</formula>
    </cfRule>
  </conditionalFormatting>
  <conditionalFormatting sqref="W7">
    <cfRule type="expression" dxfId="351" priority="556" stopIfTrue="1">
      <formula>AND(W7="$",OR(#REF!="Yes",#REF!="No"))</formula>
    </cfRule>
    <cfRule type="expression" priority="557" stopIfTrue="1">
      <formula>W7="$"</formula>
    </cfRule>
    <cfRule type="expression" dxfId="350" priority="558" stopIfTrue="1">
      <formula>W7&lt;&gt;#REF!</formula>
    </cfRule>
  </conditionalFormatting>
  <conditionalFormatting sqref="W7">
    <cfRule type="expression" dxfId="349" priority="553" stopIfTrue="1">
      <formula>AND(W7="$",OR(#REF!="Yes",#REF!="No"))</formula>
    </cfRule>
    <cfRule type="expression" priority="554" stopIfTrue="1">
      <formula>W7="$"</formula>
    </cfRule>
    <cfRule type="expression" dxfId="348" priority="555" stopIfTrue="1">
      <formula>W7&lt;&gt;#REF!</formula>
    </cfRule>
  </conditionalFormatting>
  <conditionalFormatting sqref="H7">
    <cfRule type="expression" dxfId="347" priority="547" stopIfTrue="1">
      <formula>AND(H7="$",OR(#REF!="Yes",#REF!="No"))</formula>
    </cfRule>
    <cfRule type="expression" priority="548" stopIfTrue="1">
      <formula>H7="$"</formula>
    </cfRule>
    <cfRule type="expression" dxfId="346" priority="549" stopIfTrue="1">
      <formula>H7&lt;&gt;#REF!</formula>
    </cfRule>
  </conditionalFormatting>
  <conditionalFormatting sqref="K277:N277 P277">
    <cfRule type="expression" dxfId="345" priority="543" stopIfTrue="1">
      <formula>AND(K277="$",OR(#REF!="Yes",#REF!="No"))</formula>
    </cfRule>
    <cfRule type="expression" priority="544" stopIfTrue="1">
      <formula>K277="$"</formula>
    </cfRule>
    <cfRule type="expression" dxfId="344" priority="545" stopIfTrue="1">
      <formula>K277&lt;&gt;#REF!</formula>
    </cfRule>
  </conditionalFormatting>
  <conditionalFormatting sqref="A277">
    <cfRule type="expression" dxfId="343" priority="546">
      <formula>COUNTA(E277:X277)=0</formula>
    </cfRule>
  </conditionalFormatting>
  <conditionalFormatting sqref="E24:F24 X24 Q24:S24">
    <cfRule type="expression" dxfId="342" priority="535" stopIfTrue="1">
      <formula>AND(E24="$",OR(#REF!="Yes",#REF!="No"))</formula>
    </cfRule>
    <cfRule type="expression" priority="536" stopIfTrue="1">
      <formula>E24="$"</formula>
    </cfRule>
    <cfRule type="expression" dxfId="341" priority="537" stopIfTrue="1">
      <formula>E24&lt;&gt;#REF!</formula>
    </cfRule>
  </conditionalFormatting>
  <conditionalFormatting sqref="G24 T24">
    <cfRule type="expression" dxfId="340" priority="532" stopIfTrue="1">
      <formula>AND(G24="$",OR(#REF!="Yes",#REF!="No"))</formula>
    </cfRule>
    <cfRule type="expression" priority="533" stopIfTrue="1">
      <formula>G24="$"</formula>
    </cfRule>
    <cfRule type="expression" dxfId="339" priority="534" stopIfTrue="1">
      <formula>G24&lt;&gt;#REF!</formula>
    </cfRule>
  </conditionalFormatting>
  <conditionalFormatting sqref="A24">
    <cfRule type="expression" dxfId="338" priority="538">
      <formula>COUNTA(E24:X24)=0</formula>
    </cfRule>
  </conditionalFormatting>
  <conditionalFormatting sqref="U24:W24">
    <cfRule type="expression" dxfId="337" priority="528" stopIfTrue="1">
      <formula>AND(U24="$",OR(#REF!="Yes",#REF!="No"))</formula>
    </cfRule>
    <cfRule type="expression" priority="529" stopIfTrue="1">
      <formula>U24="$"</formula>
    </cfRule>
    <cfRule type="expression" dxfId="336" priority="530" stopIfTrue="1">
      <formula>U24&lt;&gt;#REF!</formula>
    </cfRule>
  </conditionalFormatting>
  <conditionalFormatting sqref="I24">
    <cfRule type="expression" dxfId="335" priority="525" stopIfTrue="1">
      <formula>AND(I24="$",OR(#REF!="Yes",#REF!="No"))</formula>
    </cfRule>
    <cfRule type="expression" priority="526" stopIfTrue="1">
      <formula>I24="$"</formula>
    </cfRule>
    <cfRule type="expression" dxfId="334" priority="527" stopIfTrue="1">
      <formula>I24&lt;&gt;#REF!</formula>
    </cfRule>
  </conditionalFormatting>
  <conditionalFormatting sqref="P24 J24">
    <cfRule type="expression" dxfId="333" priority="522" stopIfTrue="1">
      <formula>AND(J24="$",OR(#REF!="Yes",#REF!="No"))</formula>
    </cfRule>
    <cfRule type="expression" priority="523" stopIfTrue="1">
      <formula>J24="$"</formula>
    </cfRule>
    <cfRule type="expression" dxfId="332" priority="524" stopIfTrue="1">
      <formula>J24&lt;&gt;#REF!</formula>
    </cfRule>
  </conditionalFormatting>
  <conditionalFormatting sqref="K24:N24">
    <cfRule type="expression" dxfId="331" priority="519" stopIfTrue="1">
      <formula>AND(K24="$",OR(#REF!="Yes",#REF!="No"))</formula>
    </cfRule>
    <cfRule type="expression" priority="520" stopIfTrue="1">
      <formula>K24="$"</formula>
    </cfRule>
    <cfRule type="expression" dxfId="330" priority="521" stopIfTrue="1">
      <formula>K24&lt;&gt;#REF!</formula>
    </cfRule>
  </conditionalFormatting>
  <conditionalFormatting sqref="H24">
    <cfRule type="expression" dxfId="329" priority="513" stopIfTrue="1">
      <formula>AND(H24="$",OR(#REF!="Yes",#REF!="No"))</formula>
    </cfRule>
    <cfRule type="expression" priority="514" stopIfTrue="1">
      <formula>H24="$"</formula>
    </cfRule>
    <cfRule type="expression" dxfId="328" priority="515" stopIfTrue="1">
      <formula>H24&lt;&gt;#REF!</formula>
    </cfRule>
  </conditionalFormatting>
  <conditionalFormatting sqref="K219:N219 P219">
    <cfRule type="expression" dxfId="327" priority="509" stopIfTrue="1">
      <formula>AND(K219="$",OR(#REF!="Yes",#REF!="No"))</formula>
    </cfRule>
    <cfRule type="expression" priority="510" stopIfTrue="1">
      <formula>K219="$"</formula>
    </cfRule>
    <cfRule type="expression" dxfId="326" priority="511" stopIfTrue="1">
      <formula>K219&lt;&gt;#REF!</formula>
    </cfRule>
  </conditionalFormatting>
  <conditionalFormatting sqref="A219">
    <cfRule type="expression" dxfId="325" priority="512">
      <formula>COUNTA(E219:X219)=0</formula>
    </cfRule>
  </conditionalFormatting>
  <conditionalFormatting sqref="F219:G219">
    <cfRule type="expression" dxfId="324" priority="502" stopIfTrue="1">
      <formula>AND(F219="$",OR(#REF!="Yes",#REF!="No"))</formula>
    </cfRule>
    <cfRule type="expression" priority="503" stopIfTrue="1">
      <formula>F219="$"</formula>
    </cfRule>
    <cfRule type="expression" dxfId="323" priority="504" stopIfTrue="1">
      <formula>F219&lt;&gt;#REF!</formula>
    </cfRule>
  </conditionalFormatting>
  <conditionalFormatting sqref="S219">
    <cfRule type="expression" dxfId="322" priority="499" stopIfTrue="1">
      <formula>AND(S219="$",OR(#REF!="Yes",#REF!="No"))</formula>
    </cfRule>
    <cfRule type="expression" priority="500" stopIfTrue="1">
      <formula>S219="$"</formula>
    </cfRule>
    <cfRule type="expression" dxfId="321" priority="501" stopIfTrue="1">
      <formula>S219&lt;&gt;#REF!</formula>
    </cfRule>
  </conditionalFormatting>
  <conditionalFormatting sqref="X219">
    <cfRule type="expression" dxfId="320" priority="496" stopIfTrue="1">
      <formula>AND(X219="$",OR(#REF!="Yes",#REF!="No"))</formula>
    </cfRule>
    <cfRule type="expression" priority="497" stopIfTrue="1">
      <formula>X219="$"</formula>
    </cfRule>
    <cfRule type="expression" dxfId="319" priority="498" stopIfTrue="1">
      <formula>X219&lt;&gt;#REF!</formula>
    </cfRule>
  </conditionalFormatting>
  <conditionalFormatting sqref="X219">
    <cfRule type="expression" dxfId="318" priority="493" stopIfTrue="1">
      <formula>AND(X219="$",OR(#REF!="Yes",#REF!="No"))</formula>
    </cfRule>
    <cfRule type="expression" priority="494" stopIfTrue="1">
      <formula>X219="$"</formula>
    </cfRule>
    <cfRule type="expression" dxfId="317" priority="495" stopIfTrue="1">
      <formula>X219&lt;&gt;#REF!</formula>
    </cfRule>
  </conditionalFormatting>
  <conditionalFormatting sqref="H219">
    <cfRule type="expression" dxfId="316" priority="490" stopIfTrue="1">
      <formula>AND(H219="$",OR(#REF!="Yes",#REF!="No"))</formula>
    </cfRule>
    <cfRule type="expression" priority="491" stopIfTrue="1">
      <formula>H219="$"</formula>
    </cfRule>
    <cfRule type="expression" dxfId="315" priority="492" stopIfTrue="1">
      <formula>H219&lt;&gt;#REF!</formula>
    </cfRule>
  </conditionalFormatting>
  <conditionalFormatting sqref="K323:N324 K326:N327 P326:P327 P323:P324 P329:P332 K329:N332">
    <cfRule type="expression" dxfId="314" priority="472" stopIfTrue="1">
      <formula>AND(K323="$",OR(#REF!="Yes",#REF!="No"))</formula>
    </cfRule>
    <cfRule type="expression" priority="473" stopIfTrue="1">
      <formula>K323="$"</formula>
    </cfRule>
    <cfRule type="expression" dxfId="313" priority="474" stopIfTrue="1">
      <formula>K323&lt;&gt;#REF!</formula>
    </cfRule>
  </conditionalFormatting>
  <conditionalFormatting sqref="K350:N352 P350:P352">
    <cfRule type="expression" dxfId="312" priority="469" stopIfTrue="1">
      <formula>AND(K350="$",OR(#REF!="Yes",#REF!="No"))</formula>
    </cfRule>
    <cfRule type="expression" priority="470" stopIfTrue="1">
      <formula>K350="$"</formula>
    </cfRule>
    <cfRule type="expression" dxfId="311" priority="471" stopIfTrue="1">
      <formula>K350&lt;&gt;#REF!</formula>
    </cfRule>
  </conditionalFormatting>
  <conditionalFormatting sqref="K361:N362 P361:P362">
    <cfRule type="expression" dxfId="310" priority="466" stopIfTrue="1">
      <formula>AND(K361="$",OR(#REF!="Yes",#REF!="No"))</formula>
    </cfRule>
    <cfRule type="expression" priority="467" stopIfTrue="1">
      <formula>K361="$"</formula>
    </cfRule>
    <cfRule type="expression" dxfId="309" priority="468" stopIfTrue="1">
      <formula>K361&lt;&gt;#REF!</formula>
    </cfRule>
  </conditionalFormatting>
  <conditionalFormatting sqref="K353:M353">
    <cfRule type="expression" dxfId="308" priority="463" stopIfTrue="1">
      <formula>AND(K353="$",OR(#REF!="Yes",#REF!="No"))</formula>
    </cfRule>
    <cfRule type="expression" priority="464" stopIfTrue="1">
      <formula>K353="$"</formula>
    </cfRule>
    <cfRule type="expression" dxfId="307" priority="465" stopIfTrue="1">
      <formula>K353&lt;&gt;#REF!</formula>
    </cfRule>
  </conditionalFormatting>
  <conditionalFormatting sqref="P353">
    <cfRule type="expression" dxfId="306" priority="460" stopIfTrue="1">
      <formula>AND(P353="$",OR(#REF!="Yes",#REF!="No"))</formula>
    </cfRule>
    <cfRule type="expression" priority="461" stopIfTrue="1">
      <formula>P353="$"</formula>
    </cfRule>
    <cfRule type="expression" dxfId="305" priority="462" stopIfTrue="1">
      <formula>P353&lt;&gt;#REF!</formula>
    </cfRule>
  </conditionalFormatting>
  <conditionalFormatting sqref="N354:N360">
    <cfRule type="expression" dxfId="304" priority="457" stopIfTrue="1">
      <formula>AND(N354="$",OR(#REF!="Yes",#REF!="No"))</formula>
    </cfRule>
    <cfRule type="expression" priority="458" stopIfTrue="1">
      <formula>N354="$"</formula>
    </cfRule>
    <cfRule type="expression" dxfId="303" priority="459" stopIfTrue="1">
      <formula>N354&lt;&gt;#REF!</formula>
    </cfRule>
  </conditionalFormatting>
  <conditionalFormatting sqref="K354:M360">
    <cfRule type="expression" dxfId="302" priority="454" stopIfTrue="1">
      <formula>AND(K354="$",OR(#REF!="Yes",#REF!="No"))</formula>
    </cfRule>
    <cfRule type="expression" priority="455" stopIfTrue="1">
      <formula>K354="$"</formula>
    </cfRule>
    <cfRule type="expression" dxfId="301" priority="456" stopIfTrue="1">
      <formula>K354&lt;&gt;#REF!</formula>
    </cfRule>
  </conditionalFormatting>
  <conditionalFormatting sqref="P354:P360">
    <cfRule type="expression" dxfId="300" priority="451" stopIfTrue="1">
      <formula>AND(P354="$",OR(#REF!="Yes",#REF!="No"))</formula>
    </cfRule>
    <cfRule type="expression" priority="452" stopIfTrue="1">
      <formula>P354="$"</formula>
    </cfRule>
    <cfRule type="expression" dxfId="299" priority="453" stopIfTrue="1">
      <formula>P354&lt;&gt;#REF!</formula>
    </cfRule>
  </conditionalFormatting>
  <conditionalFormatting sqref="W437 W424 W377">
    <cfRule type="expression" dxfId="298" priority="448" stopIfTrue="1">
      <formula>AND(W377="$",OR(#REF!="Yes",#REF!="No"))</formula>
    </cfRule>
    <cfRule type="expression" priority="449" stopIfTrue="1">
      <formula>W377="$"</formula>
    </cfRule>
    <cfRule type="expression" dxfId="297" priority="450" stopIfTrue="1">
      <formula>W377&lt;&gt;#REF!</formula>
    </cfRule>
  </conditionalFormatting>
  <conditionalFormatting sqref="W13">
    <cfRule type="expression" dxfId="296" priority="445" stopIfTrue="1">
      <formula>AND(W13="$",OR(#REF!="Yes",#REF!="No"))</formula>
    </cfRule>
    <cfRule type="expression" priority="446" stopIfTrue="1">
      <formula>W13="$"</formula>
    </cfRule>
    <cfRule type="expression" dxfId="295" priority="447" stopIfTrue="1">
      <formula>W13&lt;&gt;#REF!</formula>
    </cfRule>
  </conditionalFormatting>
  <conditionalFormatting sqref="W76">
    <cfRule type="expression" dxfId="294" priority="442" stopIfTrue="1">
      <formula>AND(W76="$",OR(#REF!="Yes",#REF!="No"))</formula>
    </cfRule>
    <cfRule type="expression" priority="443" stopIfTrue="1">
      <formula>W76="$"</formula>
    </cfRule>
    <cfRule type="expression" dxfId="293" priority="444" stopIfTrue="1">
      <formula>W76&lt;&gt;#REF!</formula>
    </cfRule>
  </conditionalFormatting>
  <conditionalFormatting sqref="K218:N218 P218">
    <cfRule type="expression" dxfId="292" priority="438" stopIfTrue="1">
      <formula>AND(K218="$",OR(#REF!="Yes",#REF!="No"))</formula>
    </cfRule>
    <cfRule type="expression" priority="439" stopIfTrue="1">
      <formula>K218="$"</formula>
    </cfRule>
    <cfRule type="expression" dxfId="291" priority="440" stopIfTrue="1">
      <formula>K218&lt;&gt;#REF!</formula>
    </cfRule>
  </conditionalFormatting>
  <conditionalFormatting sqref="A218">
    <cfRule type="expression" dxfId="290" priority="441">
      <formula>COUNTA(E218:X218)=0</formula>
    </cfRule>
  </conditionalFormatting>
  <conditionalFormatting sqref="F218:G218">
    <cfRule type="expression" dxfId="289" priority="431" stopIfTrue="1">
      <formula>AND(F218="$",OR(#REF!="Yes",#REF!="No"))</formula>
    </cfRule>
    <cfRule type="expression" priority="432" stopIfTrue="1">
      <formula>F218="$"</formula>
    </cfRule>
    <cfRule type="expression" dxfId="288" priority="433" stopIfTrue="1">
      <formula>F218&lt;&gt;#REF!</formula>
    </cfRule>
  </conditionalFormatting>
  <conditionalFormatting sqref="S218">
    <cfRule type="expression" dxfId="287" priority="428" stopIfTrue="1">
      <formula>AND(S218="$",OR(#REF!="Yes",#REF!="No"))</formula>
    </cfRule>
    <cfRule type="expression" priority="429" stopIfTrue="1">
      <formula>S218="$"</formula>
    </cfRule>
    <cfRule type="expression" dxfId="286" priority="430" stopIfTrue="1">
      <formula>S218&lt;&gt;#REF!</formula>
    </cfRule>
  </conditionalFormatting>
  <conditionalFormatting sqref="X218">
    <cfRule type="expression" dxfId="285" priority="425" stopIfTrue="1">
      <formula>AND(X218="$",OR(#REF!="Yes",#REF!="No"))</formula>
    </cfRule>
    <cfRule type="expression" priority="426" stopIfTrue="1">
      <formula>X218="$"</formula>
    </cfRule>
    <cfRule type="expression" dxfId="284" priority="427" stopIfTrue="1">
      <formula>X218&lt;&gt;#REF!</formula>
    </cfRule>
  </conditionalFormatting>
  <conditionalFormatting sqref="X218">
    <cfRule type="expression" dxfId="283" priority="422" stopIfTrue="1">
      <formula>AND(X218="$",OR(#REF!="Yes",#REF!="No"))</formula>
    </cfRule>
    <cfRule type="expression" priority="423" stopIfTrue="1">
      <formula>X218="$"</formula>
    </cfRule>
    <cfRule type="expression" dxfId="282" priority="424" stopIfTrue="1">
      <formula>X218&lt;&gt;#REF!</formula>
    </cfRule>
  </conditionalFormatting>
  <conditionalFormatting sqref="H218">
    <cfRule type="expression" dxfId="281" priority="416" stopIfTrue="1">
      <formula>AND(H218="$",OR(#REF!="Yes",#REF!="No"))</formula>
    </cfRule>
    <cfRule type="expression" priority="417" stopIfTrue="1">
      <formula>H218="$"</formula>
    </cfRule>
    <cfRule type="expression" dxfId="280" priority="418" stopIfTrue="1">
      <formula>H218&lt;&gt;#REF!</formula>
    </cfRule>
  </conditionalFormatting>
  <conditionalFormatting sqref="H411 H367 H310 H198 H177">
    <cfRule type="expression" dxfId="279" priority="413" stopIfTrue="1">
      <formula>AND(H177="$",OR(#REF!="Yes",#REF!="No"))</formula>
    </cfRule>
    <cfRule type="expression" priority="414" stopIfTrue="1">
      <formula>H177="$"</formula>
    </cfRule>
    <cfRule type="expression" dxfId="278" priority="415" stopIfTrue="1">
      <formula>H177&lt;&gt;#REF!</formula>
    </cfRule>
  </conditionalFormatting>
  <conditionalFormatting sqref="E196:F196 X196 Q196:R196 I196:J196">
    <cfRule type="expression" dxfId="277" priority="409" stopIfTrue="1">
      <formula>AND(E196="$",OR(#REF!="Yes",#REF!="No"))</formula>
    </cfRule>
    <cfRule type="expression" priority="410" stopIfTrue="1">
      <formula>E196="$"</formula>
    </cfRule>
    <cfRule type="expression" dxfId="276" priority="411" stopIfTrue="1">
      <formula>E196&lt;&gt;#REF!</formula>
    </cfRule>
  </conditionalFormatting>
  <conditionalFormatting sqref="T196 G196">
    <cfRule type="expression" dxfId="275" priority="406" stopIfTrue="1">
      <formula>AND(G196="$",OR(#REF!="Yes",#REF!="No"))</formula>
    </cfRule>
    <cfRule type="expression" priority="407" stopIfTrue="1">
      <formula>G196="$"</formula>
    </cfRule>
    <cfRule type="expression" dxfId="274" priority="408" stopIfTrue="1">
      <formula>G196&lt;&gt;#REF!</formula>
    </cfRule>
  </conditionalFormatting>
  <conditionalFormatting sqref="S196">
    <cfRule type="expression" dxfId="273" priority="403" stopIfTrue="1">
      <formula>AND(S196="$",OR(#REF!="Yes",#REF!="No"))</formula>
    </cfRule>
    <cfRule type="expression" priority="404" stopIfTrue="1">
      <formula>S196="$"</formula>
    </cfRule>
    <cfRule type="expression" dxfId="272" priority="405" stopIfTrue="1">
      <formula>S196&lt;&gt;#REF!</formula>
    </cfRule>
  </conditionalFormatting>
  <conditionalFormatting sqref="A196">
    <cfRule type="expression" dxfId="271" priority="412">
      <formula>COUNTA(E196:X196)=0</formula>
    </cfRule>
  </conditionalFormatting>
  <conditionalFormatting sqref="V196">
    <cfRule type="expression" dxfId="270" priority="396" stopIfTrue="1">
      <formula>AND(V196="$",OR(#REF!="Yes",#REF!="No"))</formula>
    </cfRule>
    <cfRule type="expression" priority="397" stopIfTrue="1">
      <formula>V196="$"</formula>
    </cfRule>
    <cfRule type="expression" dxfId="269" priority="398" stopIfTrue="1">
      <formula>V196&lt;&gt;#REF!</formula>
    </cfRule>
  </conditionalFormatting>
  <conditionalFormatting sqref="U196">
    <cfRule type="expression" dxfId="268" priority="393" stopIfTrue="1">
      <formula>AND(U196="$",OR(#REF!="Yes",#REF!="No"))</formula>
    </cfRule>
    <cfRule type="expression" priority="394" stopIfTrue="1">
      <formula>U196="$"</formula>
    </cfRule>
    <cfRule type="expression" dxfId="267" priority="395" stopIfTrue="1">
      <formula>U196&lt;&gt;#REF!</formula>
    </cfRule>
  </conditionalFormatting>
  <conditionalFormatting sqref="W196">
    <cfRule type="expression" dxfId="266" priority="390" stopIfTrue="1">
      <formula>AND(W196="$",OR(#REF!="Yes",#REF!="No"))</formula>
    </cfRule>
    <cfRule type="expression" priority="391" stopIfTrue="1">
      <formula>W196="$"</formula>
    </cfRule>
    <cfRule type="expression" dxfId="265" priority="392" stopIfTrue="1">
      <formula>W196&lt;&gt;#REF!</formula>
    </cfRule>
  </conditionalFormatting>
  <conditionalFormatting sqref="H196">
    <cfRule type="expression" dxfId="264" priority="387" stopIfTrue="1">
      <formula>AND(H196="$",OR(#REF!="Yes",#REF!="No"))</formula>
    </cfRule>
    <cfRule type="expression" priority="388" stopIfTrue="1">
      <formula>H196="$"</formula>
    </cfRule>
    <cfRule type="expression" dxfId="263" priority="389" stopIfTrue="1">
      <formula>H196&lt;&gt;#REF!</formula>
    </cfRule>
  </conditionalFormatting>
  <conditionalFormatting sqref="W412">
    <cfRule type="expression" dxfId="262" priority="378" stopIfTrue="1">
      <formula>AND(W412="$",OR(#REF!="Yes",#REF!="No"))</formula>
    </cfRule>
    <cfRule type="expression" priority="379" stopIfTrue="1">
      <formula>W412="$"</formula>
    </cfRule>
    <cfRule type="expression" dxfId="261" priority="380" stopIfTrue="1">
      <formula>W412&lt;&gt;#REF!</formula>
    </cfRule>
  </conditionalFormatting>
  <conditionalFormatting sqref="S412">
    <cfRule type="expression" dxfId="260" priority="375" stopIfTrue="1">
      <formula>AND(S412="$",OR(#REF!="Yes",#REF!="No"))</formula>
    </cfRule>
    <cfRule type="expression" priority="376" stopIfTrue="1">
      <formula>S412="$"</formula>
    </cfRule>
    <cfRule type="expression" dxfId="259" priority="377" stopIfTrue="1">
      <formula>S412&lt;&gt;#REF!</formula>
    </cfRule>
  </conditionalFormatting>
  <conditionalFormatting sqref="Q436 Q416 Q297 Q274 Q243 Q81">
    <cfRule type="expression" dxfId="258" priority="369" stopIfTrue="1">
      <formula>AND(Q81="$",OR(#REF!="Yes",#REF!="No"))</formula>
    </cfRule>
    <cfRule type="expression" priority="370" stopIfTrue="1">
      <formula>Q81="$"</formula>
    </cfRule>
    <cfRule type="expression" dxfId="257" priority="371" stopIfTrue="1">
      <formula>Q81&lt;&gt;#REF!</formula>
    </cfRule>
  </conditionalFormatting>
  <conditionalFormatting sqref="K192:N196 P192:P196">
    <cfRule type="expression" dxfId="256" priority="363" stopIfTrue="1">
      <formula>AND(K192="$",OR(#REF!="Yes",#REF!="No"))</formula>
    </cfRule>
    <cfRule type="expression" priority="364" stopIfTrue="1">
      <formula>K192="$"</formula>
    </cfRule>
    <cfRule type="expression" dxfId="255" priority="365" stopIfTrue="1">
      <formula>K192&lt;&gt;#REF!</formula>
    </cfRule>
  </conditionalFormatting>
  <conditionalFormatting sqref="K259:N259 P259">
    <cfRule type="expression" dxfId="254" priority="359" stopIfTrue="1">
      <formula>AND(K259="$",OR(#REF!="Yes",#REF!="No"))</formula>
    </cfRule>
    <cfRule type="expression" priority="360" stopIfTrue="1">
      <formula>K259="$"</formula>
    </cfRule>
    <cfRule type="expression" dxfId="253" priority="361" stopIfTrue="1">
      <formula>K259&lt;&gt;#REF!</formula>
    </cfRule>
  </conditionalFormatting>
  <conditionalFormatting sqref="I259">
    <cfRule type="expression" dxfId="252" priority="356" stopIfTrue="1">
      <formula>AND(I259="$",OR(#REF!="Yes",#REF!="No"))</formula>
    </cfRule>
    <cfRule type="expression" priority="357" stopIfTrue="1">
      <formula>I259="$"</formula>
    </cfRule>
    <cfRule type="expression" dxfId="251" priority="358" stopIfTrue="1">
      <formula>I259&lt;&gt;#REF!</formula>
    </cfRule>
  </conditionalFormatting>
  <conditionalFormatting sqref="J259">
    <cfRule type="expression" dxfId="250" priority="353" stopIfTrue="1">
      <formula>AND(J259="$",OR(#REF!="Yes",#REF!="No"))</formula>
    </cfRule>
    <cfRule type="expression" priority="354" stopIfTrue="1">
      <formula>J259="$"</formula>
    </cfRule>
    <cfRule type="expression" dxfId="249" priority="355" stopIfTrue="1">
      <formula>J259&lt;&gt;#REF!</formula>
    </cfRule>
  </conditionalFormatting>
  <conditionalFormatting sqref="A259">
    <cfRule type="expression" dxfId="248" priority="362">
      <formula>COUNTA(E259:X259)=0</formula>
    </cfRule>
  </conditionalFormatting>
  <conditionalFormatting sqref="S259">
    <cfRule type="expression" dxfId="247" priority="346" stopIfTrue="1">
      <formula>AND(S259="$",OR(#REF!="Yes",#REF!="No"))</formula>
    </cfRule>
    <cfRule type="expression" priority="347" stopIfTrue="1">
      <formula>S259="$"</formula>
    </cfRule>
    <cfRule type="expression" dxfId="246" priority="348" stopIfTrue="1">
      <formula>S259&lt;&gt;#REF!</formula>
    </cfRule>
  </conditionalFormatting>
  <conditionalFormatting sqref="H259">
    <cfRule type="expression" dxfId="245" priority="343" stopIfTrue="1">
      <formula>AND(H259="$",OR(#REF!="Yes",#REF!="No"))</formula>
    </cfRule>
    <cfRule type="expression" priority="344" stopIfTrue="1">
      <formula>H259="$"</formula>
    </cfRule>
    <cfRule type="expression" dxfId="244" priority="345" stopIfTrue="1">
      <formula>H259&lt;&gt;#REF!</formula>
    </cfRule>
  </conditionalFormatting>
  <conditionalFormatting sqref="A325">
    <cfRule type="expression" dxfId="243" priority="342">
      <formula>COUNTA(E325:X325)=0</formula>
    </cfRule>
  </conditionalFormatting>
  <conditionalFormatting sqref="K325:N325 P325">
    <cfRule type="expression" dxfId="242" priority="335" stopIfTrue="1">
      <formula>AND(K325="$",OR(#REF!="Yes",#REF!="No"))</formula>
    </cfRule>
    <cfRule type="expression" priority="336" stopIfTrue="1">
      <formula>K325="$"</formula>
    </cfRule>
    <cfRule type="expression" dxfId="241" priority="337" stopIfTrue="1">
      <formula>K325&lt;&gt;#REF!</formula>
    </cfRule>
  </conditionalFormatting>
  <conditionalFormatting sqref="S396 S378 S277 S252 S229 S155">
    <cfRule type="expression" dxfId="240" priority="332" stopIfTrue="1">
      <formula>AND(S155="$",OR(#REF!="Yes",#REF!="No"))</formula>
    </cfRule>
    <cfRule type="expression" priority="333" stopIfTrue="1">
      <formula>S155="$"</formula>
    </cfRule>
    <cfRule type="expression" dxfId="239" priority="334" stopIfTrue="1">
      <formula>S155&lt;&gt;#REF!</formula>
    </cfRule>
  </conditionalFormatting>
  <conditionalFormatting sqref="E146 I146:J146 Q146:S146 X146">
    <cfRule type="expression" dxfId="238" priority="328" stopIfTrue="1">
      <formula>AND(E146="$",OR(#REF!="Yes",#REF!="No"))</formula>
    </cfRule>
    <cfRule type="expression" priority="329" stopIfTrue="1">
      <formula>E146="$"</formula>
    </cfRule>
    <cfRule type="expression" dxfId="237" priority="330" stopIfTrue="1">
      <formula>E146&lt;&gt;#REF!</formula>
    </cfRule>
  </conditionalFormatting>
  <conditionalFormatting sqref="K146:N146 T146 P146">
    <cfRule type="expression" dxfId="236" priority="325" stopIfTrue="1">
      <formula>AND(K146="$",OR(#REF!="Yes",#REF!="No"))</formula>
    </cfRule>
    <cfRule type="expression" priority="326" stopIfTrue="1">
      <formula>K146="$"</formula>
    </cfRule>
    <cfRule type="expression" dxfId="235" priority="327" stopIfTrue="1">
      <formula>K146&lt;&gt;#REF!</formula>
    </cfRule>
  </conditionalFormatting>
  <conditionalFormatting sqref="F146:G146">
    <cfRule type="expression" dxfId="234" priority="322" stopIfTrue="1">
      <formula>AND(F146="$",OR(#REF!="Yes",#REF!="No"))</formula>
    </cfRule>
    <cfRule type="expression" priority="323" stopIfTrue="1">
      <formula>F146="$"</formula>
    </cfRule>
    <cfRule type="expression" dxfId="233" priority="324" stopIfTrue="1">
      <formula>F146&lt;&gt;#REF!</formula>
    </cfRule>
  </conditionalFormatting>
  <conditionalFormatting sqref="A146">
    <cfRule type="expression" dxfId="232" priority="331">
      <formula>COUNTA(E146:X146)=0</formula>
    </cfRule>
  </conditionalFormatting>
  <conditionalFormatting sqref="V146">
    <cfRule type="expression" dxfId="231" priority="315" stopIfTrue="1">
      <formula>AND(V146="$",OR(#REF!="Yes",#REF!="No"))</formula>
    </cfRule>
    <cfRule type="expression" priority="316" stopIfTrue="1">
      <formula>V146="$"</formula>
    </cfRule>
    <cfRule type="expression" dxfId="230" priority="317" stopIfTrue="1">
      <formula>V146&lt;&gt;#REF!</formula>
    </cfRule>
  </conditionalFormatting>
  <conditionalFormatting sqref="U146">
    <cfRule type="expression" dxfId="229" priority="312" stopIfTrue="1">
      <formula>AND(U146="$",OR(#REF!="Yes",#REF!="No"))</formula>
    </cfRule>
    <cfRule type="expression" priority="313" stopIfTrue="1">
      <formula>U146="$"</formula>
    </cfRule>
    <cfRule type="expression" dxfId="228" priority="314" stopIfTrue="1">
      <formula>U146&lt;&gt;#REF!</formula>
    </cfRule>
  </conditionalFormatting>
  <conditionalFormatting sqref="W146">
    <cfRule type="expression" dxfId="227" priority="309" stopIfTrue="1">
      <formula>AND(W146="$",OR(#REF!="Yes",#REF!="No"))</formula>
    </cfRule>
    <cfRule type="expression" priority="310" stopIfTrue="1">
      <formula>W146="$"</formula>
    </cfRule>
    <cfRule type="expression" dxfId="226" priority="311" stopIfTrue="1">
      <formula>W146&lt;&gt;#REF!</formula>
    </cfRule>
  </conditionalFormatting>
  <conditionalFormatting sqref="H146">
    <cfRule type="expression" dxfId="225" priority="306" stopIfTrue="1">
      <formula>AND(H146="$",OR(#REF!="Yes",#REF!="No"))</formula>
    </cfRule>
    <cfRule type="expression" priority="307" stopIfTrue="1">
      <formula>H146="$"</formula>
    </cfRule>
    <cfRule type="expression" dxfId="224" priority="308" stopIfTrue="1">
      <formula>H146&lt;&gt;#REF!</formula>
    </cfRule>
  </conditionalFormatting>
  <conditionalFormatting sqref="A227 A216">
    <cfRule type="expression" dxfId="223" priority="4390">
      <formula>BN216=2</formula>
    </cfRule>
    <cfRule type="expression" dxfId="222" priority="4391">
      <formula>COUNTA(E216:X216)=0</formula>
    </cfRule>
  </conditionalFormatting>
  <conditionalFormatting sqref="A290">
    <cfRule type="expression" dxfId="221" priority="4394">
      <formula>BN290=1</formula>
    </cfRule>
    <cfRule type="expression" dxfId="220" priority="4395">
      <formula>BN290=2</formula>
    </cfRule>
    <cfRule type="expression" dxfId="219" priority="4396">
      <formula>COUNTA(E290:X290)=0</formula>
    </cfRule>
  </conditionalFormatting>
  <conditionalFormatting sqref="O17 O47 O88:O90 O173 O246:O247 O338:O340 O349 O120:O122 O344:O347 O267 O198:O205 O182:O188 O177:O180 O156 O115:O118 O105:O107 O53:O62 O49:O51 O4:O6 O333:O334 O269:O274 O11:O15 O128:O129 O25:O29 O291:O296 O276 O159:O163 O307:O312 O283:O289 O124:O126 O207 O249:O253 O232:O242 O165:O169 O255:O258 O19:O21 O31:O44 O190:O191 O78:O84 O209:O211 O213:O217 O93:O102 O298:O303 O8:O9 O314:O322 O279:O281 O353 O65:O76 O260:O262 O220:O229 O135:O145 O147:O154 O110:O113 O336 O264:O265 O175">
    <cfRule type="expression" dxfId="218" priority="300" stopIfTrue="1">
      <formula>AND(O4="$",OR(#REF!="Yes",#REF!="No"))</formula>
    </cfRule>
    <cfRule type="expression" priority="301" stopIfTrue="1">
      <formula>O4="$"</formula>
    </cfRule>
    <cfRule type="expression" dxfId="217" priority="302" stopIfTrue="1">
      <formula>O4&lt;&gt;#REF!</formula>
    </cfRule>
  </conditionalFormatting>
  <conditionalFormatting sqref="O3">
    <cfRule type="expression" dxfId="216" priority="297" stopIfTrue="1">
      <formula>AND(O3="$",OR(#REF!="Yes",#REF!="No"))</formula>
    </cfRule>
    <cfRule type="expression" priority="298" stopIfTrue="1">
      <formula>O3="$"</formula>
    </cfRule>
    <cfRule type="expression" dxfId="215" priority="299" stopIfTrue="1">
      <formula>O3&lt;&gt;#REF!</formula>
    </cfRule>
  </conditionalFormatting>
  <conditionalFormatting sqref="O123 O114 O108 O103:O104 O91:O92 O85 O63 O48 O45:O46 O22 O18 O16 O87">
    <cfRule type="expression" dxfId="214" priority="294" stopIfTrue="1">
      <formula>AND(O16="$",OR(#REF!="Yes",#REF!="No"))</formula>
    </cfRule>
    <cfRule type="expression" priority="295" stopIfTrue="1">
      <formula>O16="$"</formula>
    </cfRule>
    <cfRule type="expression" dxfId="213" priority="296" stopIfTrue="1">
      <formula>O16&lt;&gt;#REF!</formula>
    </cfRule>
  </conditionalFormatting>
  <conditionalFormatting sqref="O313 O248 O245 O230:O231 O208 O197 O172">
    <cfRule type="expression" dxfId="212" priority="291" stopIfTrue="1">
      <formula>AND(O172="$",OR(#REF!="Yes",#REF!="No"))</formula>
    </cfRule>
    <cfRule type="expression" priority="292" stopIfTrue="1">
      <formula>O172="$"</formula>
    </cfRule>
    <cfRule type="expression" dxfId="211" priority="293" stopIfTrue="1">
      <formula>O172&lt;&gt;#REF!</formula>
    </cfRule>
  </conditionalFormatting>
  <conditionalFormatting sqref="O337">
    <cfRule type="expression" dxfId="210" priority="288" stopIfTrue="1">
      <formula>AND(O337="$",OR(#REF!="Yes",#REF!="No"))</formula>
    </cfRule>
    <cfRule type="expression" priority="289" stopIfTrue="1">
      <formula>O337="$"</formula>
    </cfRule>
    <cfRule type="expression" dxfId="209" priority="290" stopIfTrue="1">
      <formula>O337&lt;&gt;#REF!</formula>
    </cfRule>
  </conditionalFormatting>
  <conditionalFormatting sqref="O368 O348">
    <cfRule type="expression" dxfId="208" priority="285" stopIfTrue="1">
      <formula>AND(O348="$",OR(#REF!="Yes",#REF!="No"))</formula>
    </cfRule>
    <cfRule type="expression" priority="286" stopIfTrue="1">
      <formula>O348="$"</formula>
    </cfRule>
    <cfRule type="expression" dxfId="207" priority="287" stopIfTrue="1">
      <formula>O348&lt;&gt;#REF!</formula>
    </cfRule>
  </conditionalFormatting>
  <conditionalFormatting sqref="O64">
    <cfRule type="expression" dxfId="206" priority="279" stopIfTrue="1">
      <formula>AND(O64="$",OR(#REF!="Yes",#REF!="No"))</formula>
    </cfRule>
    <cfRule type="expression" priority="280" stopIfTrue="1">
      <formula>O64="$"</formula>
    </cfRule>
    <cfRule type="expression" dxfId="205" priority="281" stopIfTrue="1">
      <formula>O64&lt;&gt;#REF!</formula>
    </cfRule>
  </conditionalFormatting>
  <conditionalFormatting sqref="O119">
    <cfRule type="expression" dxfId="204" priority="282" stopIfTrue="1">
      <formula>AND(O119="$",OR(#REF!="Yes",#REF!="No"))</formula>
    </cfRule>
    <cfRule type="expression" priority="283" stopIfTrue="1">
      <formula>O119="$"</formula>
    </cfRule>
    <cfRule type="expression" dxfId="203" priority="284" stopIfTrue="1">
      <formula>O119&lt;&gt;#REF!</formula>
    </cfRule>
  </conditionalFormatting>
  <conditionalFormatting sqref="O290">
    <cfRule type="expression" dxfId="202" priority="275" stopIfTrue="1">
      <formula>AND(O290="$",OR(#REF!="Yes",#REF!="No"))</formula>
    </cfRule>
    <cfRule type="expression" priority="276" stopIfTrue="1">
      <formula>O290="$"</formula>
    </cfRule>
    <cfRule type="expression" dxfId="201" priority="277" stopIfTrue="1">
      <formula>O290&lt;&gt;#REF!</formula>
    </cfRule>
  </conditionalFormatting>
  <conditionalFormatting sqref="O132:O134 O7">
    <cfRule type="expression" dxfId="200" priority="272" stopIfTrue="1">
      <formula>AND(O7="$",OR(#REF!="Yes",#REF!="No"))</formula>
    </cfRule>
    <cfRule type="expression" priority="273" stopIfTrue="1">
      <formula>O7="$"</formula>
    </cfRule>
    <cfRule type="expression" dxfId="199" priority="274" stopIfTrue="1">
      <formula>O7&lt;&gt;#REF!</formula>
    </cfRule>
  </conditionalFormatting>
  <conditionalFormatting sqref="O266">
    <cfRule type="expression" dxfId="198" priority="269" stopIfTrue="1">
      <formula>AND(O266="$",OR(#REF!="Yes",#REF!="No"))</formula>
    </cfRule>
    <cfRule type="expression" priority="270" stopIfTrue="1">
      <formula>O266="$"</formula>
    </cfRule>
    <cfRule type="expression" dxfId="197" priority="271" stopIfTrue="1">
      <formula>O266&lt;&gt;#REF!</formula>
    </cfRule>
  </conditionalFormatting>
  <conditionalFormatting sqref="O155">
    <cfRule type="expression" dxfId="196" priority="266" stopIfTrue="1">
      <formula>AND(O155="$",OR(#REF!="Yes",#REF!="No"))</formula>
    </cfRule>
    <cfRule type="expression" priority="267" stopIfTrue="1">
      <formula>O155="$"</formula>
    </cfRule>
    <cfRule type="expression" dxfId="195" priority="268" stopIfTrue="1">
      <formula>O155&lt;&gt;#REF!</formula>
    </cfRule>
  </conditionalFormatting>
  <conditionalFormatting sqref="O130">
    <cfRule type="expression" dxfId="194" priority="263" stopIfTrue="1">
      <formula>AND(O130="$",OR(#REF!="Yes",#REF!="No"))</formula>
    </cfRule>
    <cfRule type="expression" priority="264" stopIfTrue="1">
      <formula>O130="$"</formula>
    </cfRule>
    <cfRule type="expression" dxfId="193" priority="265" stopIfTrue="1">
      <formula>O130&lt;&gt;#REF!</formula>
    </cfRule>
  </conditionalFormatting>
  <conditionalFormatting sqref="O23">
    <cfRule type="expression" dxfId="192" priority="260" stopIfTrue="1">
      <formula>AND(O23="$",OR(#REF!="Yes",#REF!="No"))</formula>
    </cfRule>
    <cfRule type="expression" priority="261" stopIfTrue="1">
      <formula>O23="$"</formula>
    </cfRule>
    <cfRule type="expression" dxfId="191" priority="262" stopIfTrue="1">
      <formula>O23&lt;&gt;#REF!</formula>
    </cfRule>
  </conditionalFormatting>
  <conditionalFormatting sqref="O181">
    <cfRule type="expression" dxfId="190" priority="257" stopIfTrue="1">
      <formula>AND(O181="$",OR(#REF!="Yes",#REF!="No"))</formula>
    </cfRule>
    <cfRule type="expression" priority="258" stopIfTrue="1">
      <formula>O181="$"</formula>
    </cfRule>
    <cfRule type="expression" dxfId="189" priority="259" stopIfTrue="1">
      <formula>O181&lt;&gt;#REF!</formula>
    </cfRule>
  </conditionalFormatting>
  <conditionalFormatting sqref="O176">
    <cfRule type="expression" dxfId="188" priority="254" stopIfTrue="1">
      <formula>AND(O176="$",OR(#REF!="Yes",#REF!="No"))</formula>
    </cfRule>
    <cfRule type="expression" priority="255" stopIfTrue="1">
      <formula>O176="$"</formula>
    </cfRule>
    <cfRule type="expression" dxfId="187" priority="256" stopIfTrue="1">
      <formula>O176&lt;&gt;#REF!</formula>
    </cfRule>
  </conditionalFormatting>
  <conditionalFormatting sqref="O52">
    <cfRule type="expression" dxfId="186" priority="251" stopIfTrue="1">
      <formula>AND(O52="$",OR(#REF!="Yes",#REF!="No"))</formula>
    </cfRule>
    <cfRule type="expression" priority="252" stopIfTrue="1">
      <formula>O52="$"</formula>
    </cfRule>
    <cfRule type="expression" dxfId="185" priority="253" stopIfTrue="1">
      <formula>O52&lt;&gt;#REF!</formula>
    </cfRule>
  </conditionalFormatting>
  <conditionalFormatting sqref="O109">
    <cfRule type="expression" dxfId="184" priority="248" stopIfTrue="1">
      <formula>AND(O109="$",OR(#REF!="Yes",#REF!="No"))</formula>
    </cfRule>
    <cfRule type="expression" priority="249" stopIfTrue="1">
      <formula>O109="$"</formula>
    </cfRule>
    <cfRule type="expression" dxfId="183" priority="250" stopIfTrue="1">
      <formula>O109&lt;&gt;#REF!</formula>
    </cfRule>
  </conditionalFormatting>
  <conditionalFormatting sqref="O189">
    <cfRule type="expression" dxfId="182" priority="245" stopIfTrue="1">
      <formula>AND(O189="$",OR(#REF!="Yes",#REF!="No"))</formula>
    </cfRule>
    <cfRule type="expression" priority="246" stopIfTrue="1">
      <formula>O189="$"</formula>
    </cfRule>
    <cfRule type="expression" dxfId="181" priority="247" stopIfTrue="1">
      <formula>O189&lt;&gt;#REF!</formula>
    </cfRule>
  </conditionalFormatting>
  <conditionalFormatting sqref="O2">
    <cfRule type="expression" dxfId="180" priority="242" stopIfTrue="1">
      <formula>AND(O2="$",OR(#REF!="Yes",#REF!="No"))</formula>
    </cfRule>
    <cfRule type="expression" priority="243" stopIfTrue="1">
      <formula>O2="$"</formula>
    </cfRule>
    <cfRule type="expression" dxfId="179" priority="244" stopIfTrue="1">
      <formula>O2&lt;&gt;#REF!</formula>
    </cfRule>
  </conditionalFormatting>
  <conditionalFormatting sqref="O158">
    <cfRule type="expression" dxfId="178" priority="239" stopIfTrue="1">
      <formula>AND(O158="$",OR(#REF!="Yes",#REF!="No"))</formula>
    </cfRule>
    <cfRule type="expression" priority="240" stopIfTrue="1">
      <formula>O158="$"</formula>
    </cfRule>
    <cfRule type="expression" dxfId="177" priority="241" stopIfTrue="1">
      <formula>O158&lt;&gt;#REF!</formula>
    </cfRule>
  </conditionalFormatting>
  <conditionalFormatting sqref="O157">
    <cfRule type="expression" dxfId="176" priority="236" stopIfTrue="1">
      <formula>AND(O157="$",OR(#REF!="Yes",#REF!="No"))</formula>
    </cfRule>
    <cfRule type="expression" priority="237" stopIfTrue="1">
      <formula>O157="$"</formula>
    </cfRule>
    <cfRule type="expression" dxfId="175" priority="238" stopIfTrue="1">
      <formula>O157&lt;&gt;#REF!</formula>
    </cfRule>
  </conditionalFormatting>
  <conditionalFormatting sqref="O440">
    <cfRule type="expression" dxfId="174" priority="233" stopIfTrue="1">
      <formula>AND(O440="$",OR(#REF!="Yes",#REF!="No"))</formula>
    </cfRule>
    <cfRule type="expression" priority="234" stopIfTrue="1">
      <formula>O440="$"</formula>
    </cfRule>
    <cfRule type="expression" dxfId="173" priority="235" stopIfTrue="1">
      <formula>O440&lt;&gt;#REF!</formula>
    </cfRule>
  </conditionalFormatting>
  <conditionalFormatting sqref="O441">
    <cfRule type="expression" dxfId="172" priority="230" stopIfTrue="1">
      <formula>AND(O441="$",OR(#REF!="Yes",#REF!="No"))</formula>
    </cfRule>
    <cfRule type="expression" priority="231" stopIfTrue="1">
      <formula>O441="$"</formula>
    </cfRule>
    <cfRule type="expression" dxfId="171" priority="232" stopIfTrue="1">
      <formula>O441&lt;&gt;#REF!</formula>
    </cfRule>
  </conditionalFormatting>
  <conditionalFormatting sqref="O306">
    <cfRule type="expression" dxfId="170" priority="206" stopIfTrue="1">
      <formula>AND(O306="$",OR(#REF!="Yes",#REF!="No"))</formula>
    </cfRule>
    <cfRule type="expression" priority="207" stopIfTrue="1">
      <formula>O306="$"</formula>
    </cfRule>
    <cfRule type="expression" dxfId="169" priority="208" stopIfTrue="1">
      <formula>O306&lt;&gt;#REF!</formula>
    </cfRule>
  </conditionalFormatting>
  <conditionalFormatting sqref="O10">
    <cfRule type="expression" dxfId="168" priority="227" stopIfTrue="1">
      <formula>AND(O10="$",OR(#REF!="Yes",#REF!="No"))</formula>
    </cfRule>
    <cfRule type="expression" priority="228" stopIfTrue="1">
      <formula>O10="$"</formula>
    </cfRule>
    <cfRule type="expression" dxfId="167" priority="229" stopIfTrue="1">
      <formula>O10&lt;&gt;#REF!</formula>
    </cfRule>
  </conditionalFormatting>
  <conditionalFormatting sqref="O127">
    <cfRule type="expression" dxfId="166" priority="224" stopIfTrue="1">
      <formula>AND(O127="$",OR(#REF!="Yes",#REF!="No"))</formula>
    </cfRule>
    <cfRule type="expression" priority="225" stopIfTrue="1">
      <formula>O127="$"</formula>
    </cfRule>
    <cfRule type="expression" dxfId="165" priority="226" stopIfTrue="1">
      <formula>O127&lt;&gt;#REF!</formula>
    </cfRule>
  </conditionalFormatting>
  <conditionalFormatting sqref="O275">
    <cfRule type="expression" dxfId="164" priority="221" stopIfTrue="1">
      <formula>AND(O275="$",OR(#REF!="Yes",#REF!="No"))</formula>
    </cfRule>
    <cfRule type="expression" priority="222" stopIfTrue="1">
      <formula>O275="$"</formula>
    </cfRule>
    <cfRule type="expression" dxfId="163" priority="223" stopIfTrue="1">
      <formula>O275&lt;&gt;#REF!</formula>
    </cfRule>
  </conditionalFormatting>
  <conditionalFormatting sqref="O297">
    <cfRule type="expression" dxfId="162" priority="218" stopIfTrue="1">
      <formula>AND(O297="$",OR(#REF!="Yes",#REF!="No"))</formula>
    </cfRule>
    <cfRule type="expression" priority="219" stopIfTrue="1">
      <formula>O297="$"</formula>
    </cfRule>
    <cfRule type="expression" dxfId="161" priority="220" stopIfTrue="1">
      <formula>O297&lt;&gt;#REF!</formula>
    </cfRule>
  </conditionalFormatting>
  <conditionalFormatting sqref="O77">
    <cfRule type="expression" dxfId="160" priority="197" stopIfTrue="1">
      <formula>AND(O77="$",OR(#REF!="Yes",#REF!="No"))</formula>
    </cfRule>
    <cfRule type="expression" priority="198" stopIfTrue="1">
      <formula>O77="$"</formula>
    </cfRule>
    <cfRule type="expression" dxfId="159" priority="199" stopIfTrue="1">
      <formula>O77&lt;&gt;#REF!</formula>
    </cfRule>
  </conditionalFormatting>
  <conditionalFormatting sqref="O282">
    <cfRule type="expression" dxfId="158" priority="215" stopIfTrue="1">
      <formula>AND(O282="$",OR(#REF!="Yes",#REF!="No"))</formula>
    </cfRule>
    <cfRule type="expression" priority="216" stopIfTrue="1">
      <formula>O282="$"</formula>
    </cfRule>
    <cfRule type="expression" dxfId="157" priority="217" stopIfTrue="1">
      <formula>O282&lt;&gt;#REF!</formula>
    </cfRule>
  </conditionalFormatting>
  <conditionalFormatting sqref="O206">
    <cfRule type="expression" dxfId="156" priority="212" stopIfTrue="1">
      <formula>AND(O206="$",OR(#REF!="Yes",#REF!="No"))</formula>
    </cfRule>
    <cfRule type="expression" priority="213" stopIfTrue="1">
      <formula>O206="$"</formula>
    </cfRule>
    <cfRule type="expression" dxfId="155" priority="214" stopIfTrue="1">
      <formula>O206&lt;&gt;#REF!</formula>
    </cfRule>
  </conditionalFormatting>
  <conditionalFormatting sqref="O164">
    <cfRule type="expression" dxfId="154" priority="209" stopIfTrue="1">
      <formula>AND(O164="$",OR(#REF!="Yes",#REF!="No"))</formula>
    </cfRule>
    <cfRule type="expression" priority="210" stopIfTrue="1">
      <formula>O164="$"</formula>
    </cfRule>
    <cfRule type="expression" dxfId="153" priority="211" stopIfTrue="1">
      <formula>O164&lt;&gt;#REF!</formula>
    </cfRule>
  </conditionalFormatting>
  <conditionalFormatting sqref="O171">
    <cfRule type="expression" dxfId="152" priority="203" stopIfTrue="1">
      <formula>AND(O171="$",OR(#REF!="Yes",#REF!="No"))</formula>
    </cfRule>
    <cfRule type="expression" priority="204" stopIfTrue="1">
      <formula>O171="$"</formula>
    </cfRule>
    <cfRule type="expression" dxfId="151" priority="205" stopIfTrue="1">
      <formula>O171&lt;&gt;#REF!</formula>
    </cfRule>
  </conditionalFormatting>
  <conditionalFormatting sqref="O30">
    <cfRule type="expression" dxfId="150" priority="200" stopIfTrue="1">
      <formula>AND(O30="$",OR(#REF!="Yes",#REF!="No"))</formula>
    </cfRule>
    <cfRule type="expression" priority="201" stopIfTrue="1">
      <formula>O30="$"</formula>
    </cfRule>
    <cfRule type="expression" dxfId="149" priority="202" stopIfTrue="1">
      <formula>O30&lt;&gt;#REF!</formula>
    </cfRule>
  </conditionalFormatting>
  <conditionalFormatting sqref="O86">
    <cfRule type="expression" dxfId="148" priority="194" stopIfTrue="1">
      <formula>AND(O86="$",OR(#REF!="Yes",#REF!="No"))</formula>
    </cfRule>
    <cfRule type="expression" priority="195" stopIfTrue="1">
      <formula>O86="$"</formula>
    </cfRule>
    <cfRule type="expression" dxfId="147" priority="196" stopIfTrue="1">
      <formula>O86&lt;&gt;#REF!</formula>
    </cfRule>
  </conditionalFormatting>
  <conditionalFormatting sqref="O212">
    <cfRule type="expression" dxfId="146" priority="191" stopIfTrue="1">
      <formula>AND(O212="$",OR(#REF!="Yes",#REF!="No"))</formula>
    </cfRule>
    <cfRule type="expression" priority="192" stopIfTrue="1">
      <formula>O212="$"</formula>
    </cfRule>
    <cfRule type="expression" dxfId="145" priority="193" stopIfTrue="1">
      <formula>O212&lt;&gt;#REF!</formula>
    </cfRule>
  </conditionalFormatting>
  <conditionalFormatting sqref="O131">
    <cfRule type="expression" dxfId="144" priority="188" stopIfTrue="1">
      <formula>AND(O131="$",OR(#REF!="Yes",#REF!="No"))</formula>
    </cfRule>
    <cfRule type="expression" priority="189" stopIfTrue="1">
      <formula>O131="$"</formula>
    </cfRule>
    <cfRule type="expression" dxfId="143" priority="190" stopIfTrue="1">
      <formula>O131&lt;&gt;#REF!</formula>
    </cfRule>
  </conditionalFormatting>
  <conditionalFormatting sqref="O341">
    <cfRule type="expression" dxfId="142" priority="185" stopIfTrue="1">
      <formula>AND(O341="$",OR(#REF!="Yes",#REF!="No"))</formula>
    </cfRule>
    <cfRule type="expression" priority="186" stopIfTrue="1">
      <formula>O341="$"</formula>
    </cfRule>
    <cfRule type="expression" dxfId="141" priority="187" stopIfTrue="1">
      <formula>O341&lt;&gt;#REF!</formula>
    </cfRule>
  </conditionalFormatting>
  <conditionalFormatting sqref="O342">
    <cfRule type="expression" dxfId="140" priority="182" stopIfTrue="1">
      <formula>AND(O342="$",OR(#REF!="Yes",#REF!="No"))</formula>
    </cfRule>
    <cfRule type="expression" priority="183" stopIfTrue="1">
      <formula>O342="$"</formula>
    </cfRule>
    <cfRule type="expression" dxfId="139" priority="184" stopIfTrue="1">
      <formula>O342&lt;&gt;#REF!</formula>
    </cfRule>
  </conditionalFormatting>
  <conditionalFormatting sqref="O277">
    <cfRule type="expression" dxfId="138" priority="179" stopIfTrue="1">
      <formula>AND(O277="$",OR(#REF!="Yes",#REF!="No"))</formula>
    </cfRule>
    <cfRule type="expression" priority="180" stopIfTrue="1">
      <formula>O277="$"</formula>
    </cfRule>
    <cfRule type="expression" dxfId="137" priority="181" stopIfTrue="1">
      <formula>O277&lt;&gt;#REF!</formula>
    </cfRule>
  </conditionalFormatting>
  <conditionalFormatting sqref="O24">
    <cfRule type="expression" dxfId="136" priority="176" stopIfTrue="1">
      <formula>AND(O24="$",OR(#REF!="Yes",#REF!="No"))</formula>
    </cfRule>
    <cfRule type="expression" priority="177" stopIfTrue="1">
      <formula>O24="$"</formula>
    </cfRule>
    <cfRule type="expression" dxfId="135" priority="178" stopIfTrue="1">
      <formula>O24&lt;&gt;#REF!</formula>
    </cfRule>
  </conditionalFormatting>
  <conditionalFormatting sqref="O219">
    <cfRule type="expression" dxfId="134" priority="173" stopIfTrue="1">
      <formula>AND(O219="$",OR(#REF!="Yes",#REF!="No"))</formula>
    </cfRule>
    <cfRule type="expression" priority="174" stopIfTrue="1">
      <formula>O219="$"</formula>
    </cfRule>
    <cfRule type="expression" dxfId="133" priority="175" stopIfTrue="1">
      <formula>O219&lt;&gt;#REF!</formula>
    </cfRule>
  </conditionalFormatting>
  <conditionalFormatting sqref="O323:O324 O326:O327 O329:O332">
    <cfRule type="expression" dxfId="132" priority="170" stopIfTrue="1">
      <formula>AND(O323="$",OR(#REF!="Yes",#REF!="No"))</formula>
    </cfRule>
    <cfRule type="expression" priority="171" stopIfTrue="1">
      <formula>O323="$"</formula>
    </cfRule>
    <cfRule type="expression" dxfId="131" priority="172" stopIfTrue="1">
      <formula>O323&lt;&gt;#REF!</formula>
    </cfRule>
  </conditionalFormatting>
  <conditionalFormatting sqref="O350:O352">
    <cfRule type="expression" dxfId="130" priority="167" stopIfTrue="1">
      <formula>AND(O350="$",OR(#REF!="Yes",#REF!="No"))</formula>
    </cfRule>
    <cfRule type="expression" priority="168" stopIfTrue="1">
      <formula>O350="$"</formula>
    </cfRule>
    <cfRule type="expression" dxfId="129" priority="169" stopIfTrue="1">
      <formula>O350&lt;&gt;#REF!</formula>
    </cfRule>
  </conditionalFormatting>
  <conditionalFormatting sqref="O361:O362">
    <cfRule type="expression" dxfId="128" priority="164" stopIfTrue="1">
      <formula>AND(O361="$",OR(#REF!="Yes",#REF!="No"))</formula>
    </cfRule>
    <cfRule type="expression" priority="165" stopIfTrue="1">
      <formula>O361="$"</formula>
    </cfRule>
    <cfRule type="expression" dxfId="127" priority="166" stopIfTrue="1">
      <formula>O361&lt;&gt;#REF!</formula>
    </cfRule>
  </conditionalFormatting>
  <conditionalFormatting sqref="O354:O360">
    <cfRule type="expression" dxfId="126" priority="161" stopIfTrue="1">
      <formula>AND(O354="$",OR(#REF!="Yes",#REF!="No"))</formula>
    </cfRule>
    <cfRule type="expression" priority="162" stopIfTrue="1">
      <formula>O354="$"</formula>
    </cfRule>
    <cfRule type="expression" dxfId="125" priority="163" stopIfTrue="1">
      <formula>O354&lt;&gt;#REF!</formula>
    </cfRule>
  </conditionalFormatting>
  <conditionalFormatting sqref="O218">
    <cfRule type="expression" dxfId="124" priority="158" stopIfTrue="1">
      <formula>AND(O218="$",OR(#REF!="Yes",#REF!="No"))</formula>
    </cfRule>
    <cfRule type="expression" priority="159" stopIfTrue="1">
      <formula>O218="$"</formula>
    </cfRule>
    <cfRule type="expression" dxfId="123" priority="160" stopIfTrue="1">
      <formula>O218&lt;&gt;#REF!</formula>
    </cfRule>
  </conditionalFormatting>
  <conditionalFormatting sqref="O192:O196">
    <cfRule type="expression" dxfId="122" priority="155" stopIfTrue="1">
      <formula>AND(O192="$",OR(#REF!="Yes",#REF!="No"))</formula>
    </cfRule>
    <cfRule type="expression" priority="156" stopIfTrue="1">
      <formula>O192="$"</formula>
    </cfRule>
    <cfRule type="expression" dxfId="121" priority="157" stopIfTrue="1">
      <formula>O192&lt;&gt;#REF!</formula>
    </cfRule>
  </conditionalFormatting>
  <conditionalFormatting sqref="O259">
    <cfRule type="expression" dxfId="120" priority="152" stopIfTrue="1">
      <formula>AND(O259="$",OR(#REF!="Yes",#REF!="No"))</formula>
    </cfRule>
    <cfRule type="expression" priority="153" stopIfTrue="1">
      <formula>O259="$"</formula>
    </cfRule>
    <cfRule type="expression" dxfId="119" priority="154" stopIfTrue="1">
      <formula>O259&lt;&gt;#REF!</formula>
    </cfRule>
  </conditionalFormatting>
  <conditionalFormatting sqref="O325">
    <cfRule type="expression" dxfId="118" priority="149" stopIfTrue="1">
      <formula>AND(O325="$",OR(#REF!="Yes",#REF!="No"))</formula>
    </cfRule>
    <cfRule type="expression" priority="150" stopIfTrue="1">
      <formula>O325="$"</formula>
    </cfRule>
    <cfRule type="expression" dxfId="117" priority="151" stopIfTrue="1">
      <formula>O325&lt;&gt;#REF!</formula>
    </cfRule>
  </conditionalFormatting>
  <conditionalFormatting sqref="O146">
    <cfRule type="expression" dxfId="116" priority="146" stopIfTrue="1">
      <formula>AND(O146="$",OR(#REF!="Yes",#REF!="No"))</formula>
    </cfRule>
    <cfRule type="expression" priority="147" stopIfTrue="1">
      <formula>O146="$"</formula>
    </cfRule>
    <cfRule type="expression" dxfId="115" priority="148" stopIfTrue="1">
      <formula>O146&lt;&gt;#REF!</formula>
    </cfRule>
  </conditionalFormatting>
  <conditionalFormatting sqref="L243:O244">
    <cfRule type="expression" dxfId="114" priority="139" stopIfTrue="1">
      <formula>AND(L243="$",OR(#REF!="Yes",#REF!="No"))</formula>
    </cfRule>
    <cfRule type="expression" priority="140" stopIfTrue="1">
      <formula>L243="$"</formula>
    </cfRule>
    <cfRule type="expression" dxfId="113" priority="141" stopIfTrue="1">
      <formula>L243&lt;&gt;#REF!</formula>
    </cfRule>
  </conditionalFormatting>
  <conditionalFormatting sqref="L343">
    <cfRule type="expression" dxfId="112" priority="136" stopIfTrue="1">
      <formula>AND(L343="$",OR(#REF!="Yes",#REF!="No"))</formula>
    </cfRule>
    <cfRule type="expression" priority="137" stopIfTrue="1">
      <formula>L343="$"</formula>
    </cfRule>
    <cfRule type="expression" dxfId="111" priority="138" stopIfTrue="1">
      <formula>L343&lt;&gt;#REF!</formula>
    </cfRule>
  </conditionalFormatting>
  <conditionalFormatting sqref="M343:O343">
    <cfRule type="expression" dxfId="110" priority="133" stopIfTrue="1">
      <formula>AND(M343="$",OR(#REF!="Yes",#REF!="No"))</formula>
    </cfRule>
    <cfRule type="expression" priority="134" stopIfTrue="1">
      <formula>M343="$"</formula>
    </cfRule>
    <cfRule type="expression" dxfId="109" priority="135" stopIfTrue="1">
      <formula>M343&lt;&gt;#REF!</formula>
    </cfRule>
  </conditionalFormatting>
  <conditionalFormatting sqref="L456:O456">
    <cfRule type="expression" dxfId="108" priority="130" stopIfTrue="1">
      <formula>AND(L456="$",OR(#REF!="Yes",#REF!="No"))</formula>
    </cfRule>
    <cfRule type="expression" priority="131" stopIfTrue="1">
      <formula>L456="$"</formula>
    </cfRule>
    <cfRule type="expression" dxfId="107" priority="132" stopIfTrue="1">
      <formula>L456&lt;&gt;#REF!</formula>
    </cfRule>
  </conditionalFormatting>
  <conditionalFormatting sqref="H433">
    <cfRule type="expression" dxfId="106" priority="127" stopIfTrue="1">
      <formula>AND(H433="$",OR(#REF!="Yes",#REF!="No"))</formula>
    </cfRule>
    <cfRule type="expression" priority="128" stopIfTrue="1">
      <formula>H433="$"</formula>
    </cfRule>
    <cfRule type="expression" dxfId="105" priority="129" stopIfTrue="1">
      <formula>H433&lt;&gt;#REF!</formula>
    </cfRule>
  </conditionalFormatting>
  <conditionalFormatting sqref="P335 K335:N335">
    <cfRule type="expression" dxfId="104" priority="120" stopIfTrue="1">
      <formula>AND(K335="$",OR(#REF!="Yes",#REF!="No"))</formula>
    </cfRule>
    <cfRule type="expression" priority="121" stopIfTrue="1">
      <formula>K335="$"</formula>
    </cfRule>
    <cfRule type="expression" dxfId="103" priority="122" stopIfTrue="1">
      <formula>K335&lt;&gt;#REF!</formula>
    </cfRule>
  </conditionalFormatting>
  <conditionalFormatting sqref="A335">
    <cfRule type="expression" dxfId="102" priority="123">
      <formula>COUNTA(E335:X335)=0</formula>
    </cfRule>
  </conditionalFormatting>
  <conditionalFormatting sqref="O335">
    <cfRule type="expression" dxfId="101" priority="116" stopIfTrue="1">
      <formula>AND(O335="$",OR(#REF!="Yes",#REF!="No"))</formula>
    </cfRule>
    <cfRule type="expression" priority="117" stopIfTrue="1">
      <formula>O335="$"</formula>
    </cfRule>
    <cfRule type="expression" dxfId="100" priority="118" stopIfTrue="1">
      <formula>O335&lt;&gt;#REF!</formula>
    </cfRule>
  </conditionalFormatting>
  <conditionalFormatting sqref="K278:N278 P278">
    <cfRule type="expression" dxfId="99" priority="109" stopIfTrue="1">
      <formula>AND(K278="$",OR(#REF!="Yes",#REF!="No"))</formula>
    </cfRule>
    <cfRule type="expression" priority="110" stopIfTrue="1">
      <formula>K278="$"</formula>
    </cfRule>
    <cfRule type="expression" dxfId="98" priority="111" stopIfTrue="1">
      <formula>K278&lt;&gt;#REF!</formula>
    </cfRule>
  </conditionalFormatting>
  <conditionalFormatting sqref="A278">
    <cfRule type="expression" dxfId="97" priority="112">
      <formula>COUNTA(E278:X278)=0</formula>
    </cfRule>
  </conditionalFormatting>
  <conditionalFormatting sqref="S278">
    <cfRule type="expression" dxfId="96" priority="105" stopIfTrue="1">
      <formula>AND(S278="$",OR(#REF!="Yes",#REF!="No"))</formula>
    </cfRule>
    <cfRule type="expression" priority="106" stopIfTrue="1">
      <formula>S278="$"</formula>
    </cfRule>
    <cfRule type="expression" dxfId="95" priority="107" stopIfTrue="1">
      <formula>S278&lt;&gt;#REF!</formula>
    </cfRule>
  </conditionalFormatting>
  <conditionalFormatting sqref="O278">
    <cfRule type="expression" dxfId="94" priority="102" stopIfTrue="1">
      <formula>AND(O278="$",OR(#REF!="Yes",#REF!="No"))</formula>
    </cfRule>
    <cfRule type="expression" priority="103" stopIfTrue="1">
      <formula>O278="$"</formula>
    </cfRule>
    <cfRule type="expression" dxfId="93" priority="104" stopIfTrue="1">
      <formula>O278&lt;&gt;#REF!</formula>
    </cfRule>
  </conditionalFormatting>
  <conditionalFormatting sqref="A328">
    <cfRule type="expression" dxfId="92" priority="98">
      <formula>COUNTA(E328:X328)=0</formula>
    </cfRule>
  </conditionalFormatting>
  <conditionalFormatting sqref="K328:N328 P328">
    <cfRule type="expression" dxfId="91" priority="94" stopIfTrue="1">
      <formula>AND(K328="$",OR(#REF!="Yes",#REF!="No"))</formula>
    </cfRule>
    <cfRule type="expression" priority="95" stopIfTrue="1">
      <formula>K328="$"</formula>
    </cfRule>
    <cfRule type="expression" dxfId="90" priority="96" stopIfTrue="1">
      <formula>K328&lt;&gt;#REF!</formula>
    </cfRule>
  </conditionalFormatting>
  <conditionalFormatting sqref="O328">
    <cfRule type="expression" dxfId="89" priority="91" stopIfTrue="1">
      <formula>AND(O328="$",OR(#REF!="Yes",#REF!="No"))</formula>
    </cfRule>
    <cfRule type="expression" priority="92" stopIfTrue="1">
      <formula>O328="$"</formula>
    </cfRule>
    <cfRule type="expression" dxfId="88" priority="93" stopIfTrue="1">
      <formula>O328&lt;&gt;#REF!</formula>
    </cfRule>
  </conditionalFormatting>
  <conditionalFormatting sqref="F463">
    <cfRule type="expression" dxfId="87" priority="85" stopIfTrue="1">
      <formula>AND(F463="$",OR(#REF!="Yes",#REF!="No"))</formula>
    </cfRule>
    <cfRule type="expression" priority="86" stopIfTrue="1">
      <formula>F463="$"</formula>
    </cfRule>
    <cfRule type="expression" dxfId="86" priority="87" stopIfTrue="1">
      <formula>F463&lt;&gt;#REF!</formula>
    </cfRule>
  </conditionalFormatting>
  <conditionalFormatting sqref="G463">
    <cfRule type="expression" dxfId="85" priority="82" stopIfTrue="1">
      <formula>AND(G463="$",OR(#REF!="Yes",#REF!="No"))</formula>
    </cfRule>
    <cfRule type="expression" priority="83" stopIfTrue="1">
      <formula>G463="$"</formula>
    </cfRule>
    <cfRule type="expression" dxfId="84" priority="84" stopIfTrue="1">
      <formula>G463&lt;&gt;#REF!</formula>
    </cfRule>
  </conditionalFormatting>
  <conditionalFormatting sqref="H463">
    <cfRule type="expression" dxfId="83" priority="79" stopIfTrue="1">
      <formula>AND(H463="$",OR(#REF!="Yes",#REF!="No"))</formula>
    </cfRule>
    <cfRule type="expression" priority="80" stopIfTrue="1">
      <formula>H463="$"</formula>
    </cfRule>
    <cfRule type="expression" dxfId="82" priority="81" stopIfTrue="1">
      <formula>H463&lt;&gt;#REF!</formula>
    </cfRule>
  </conditionalFormatting>
  <conditionalFormatting sqref="K170:N170 P170:R170">
    <cfRule type="expression" dxfId="81" priority="72" stopIfTrue="1">
      <formula>AND(K170="$",OR(#REF!="Yes",#REF!="No"))</formula>
    </cfRule>
    <cfRule type="expression" priority="73" stopIfTrue="1">
      <formula>K170="$"</formula>
    </cfRule>
    <cfRule type="expression" dxfId="80" priority="74" stopIfTrue="1">
      <formula>K170&lt;&gt;#REF!</formula>
    </cfRule>
  </conditionalFormatting>
  <conditionalFormatting sqref="E170:F170 X170">
    <cfRule type="expression" dxfId="79" priority="69" stopIfTrue="1">
      <formula>AND(E170="$",OR(#REF!="Yes",#REF!="No"))</formula>
    </cfRule>
    <cfRule type="expression" priority="70" stopIfTrue="1">
      <formula>E170="$"</formula>
    </cfRule>
    <cfRule type="expression" dxfId="78" priority="71" stopIfTrue="1">
      <formula>E170&lt;&gt;#REF!</formula>
    </cfRule>
  </conditionalFormatting>
  <conditionalFormatting sqref="G170">
    <cfRule type="expression" dxfId="77" priority="66" stopIfTrue="1">
      <formula>AND(G170="$",OR(#REF!="Yes",#REF!="No"))</formula>
    </cfRule>
    <cfRule type="expression" priority="67" stopIfTrue="1">
      <formula>G170="$"</formula>
    </cfRule>
    <cfRule type="expression" dxfId="76" priority="68" stopIfTrue="1">
      <formula>G170&lt;&gt;#REF!</formula>
    </cfRule>
  </conditionalFormatting>
  <conditionalFormatting sqref="S170">
    <cfRule type="expression" dxfId="75" priority="63" stopIfTrue="1">
      <formula>AND(S170="$",OR(#REF!="Yes",#REF!="No"))</formula>
    </cfRule>
    <cfRule type="expression" priority="64" stopIfTrue="1">
      <formula>S170="$"</formula>
    </cfRule>
    <cfRule type="expression" dxfId="74" priority="65" stopIfTrue="1">
      <formula>S170&lt;&gt;#REF!</formula>
    </cfRule>
  </conditionalFormatting>
  <conditionalFormatting sqref="I170">
    <cfRule type="expression" dxfId="73" priority="60" stopIfTrue="1">
      <formula>AND(I170="$",OR(#REF!="Yes",#REF!="No"))</formula>
    </cfRule>
    <cfRule type="expression" priority="61" stopIfTrue="1">
      <formula>I170="$"</formula>
    </cfRule>
    <cfRule type="expression" dxfId="72" priority="62" stopIfTrue="1">
      <formula>I170&lt;&gt;#REF!</formula>
    </cfRule>
  </conditionalFormatting>
  <conditionalFormatting sqref="J170">
    <cfRule type="expression" dxfId="71" priority="57" stopIfTrue="1">
      <formula>AND(J170="$",OR(#REF!="Yes",#REF!="No"))</formula>
    </cfRule>
    <cfRule type="expression" priority="58" stopIfTrue="1">
      <formula>J170="$"</formula>
    </cfRule>
    <cfRule type="expression" dxfId="70" priority="59" stopIfTrue="1">
      <formula>J170&lt;&gt;#REF!</formula>
    </cfRule>
  </conditionalFormatting>
  <conditionalFormatting sqref="T170">
    <cfRule type="expression" dxfId="69" priority="54" stopIfTrue="1">
      <formula>AND(T170="$",OR(#REF!="Yes",#REF!="No"))</formula>
    </cfRule>
    <cfRule type="expression" priority="55" stopIfTrue="1">
      <formula>T170="$"</formula>
    </cfRule>
    <cfRule type="expression" dxfId="68" priority="56" stopIfTrue="1">
      <formula>T170&lt;&gt;#REF!</formula>
    </cfRule>
  </conditionalFormatting>
  <conditionalFormatting sqref="A170">
    <cfRule type="expression" dxfId="67" priority="75">
      <formula>COUNTA(E170:X170)=0</formula>
    </cfRule>
  </conditionalFormatting>
  <conditionalFormatting sqref="V170">
    <cfRule type="expression" dxfId="66" priority="50" stopIfTrue="1">
      <formula>AND(V170="$",OR(#REF!="Yes",#REF!="No"))</formula>
    </cfRule>
    <cfRule type="expression" priority="51" stopIfTrue="1">
      <formula>V170="$"</formula>
    </cfRule>
    <cfRule type="expression" dxfId="65" priority="52" stopIfTrue="1">
      <formula>V170&lt;&gt;#REF!</formula>
    </cfRule>
  </conditionalFormatting>
  <conditionalFormatting sqref="U170">
    <cfRule type="expression" dxfId="64" priority="47" stopIfTrue="1">
      <formula>AND(U170="$",OR(#REF!="Yes",#REF!="No"))</formula>
    </cfRule>
    <cfRule type="expression" priority="48" stopIfTrue="1">
      <formula>U170="$"</formula>
    </cfRule>
    <cfRule type="expression" dxfId="63" priority="49" stopIfTrue="1">
      <formula>U170&lt;&gt;#REF!</formula>
    </cfRule>
  </conditionalFormatting>
  <conditionalFormatting sqref="W170">
    <cfRule type="expression" dxfId="62" priority="44" stopIfTrue="1">
      <formula>AND(W170="$",OR(#REF!="Yes",#REF!="No"))</formula>
    </cfRule>
    <cfRule type="expression" priority="45" stopIfTrue="1">
      <formula>W170="$"</formula>
    </cfRule>
    <cfRule type="expression" dxfId="61" priority="46" stopIfTrue="1">
      <formula>W170&lt;&gt;#REF!</formula>
    </cfRule>
  </conditionalFormatting>
  <conditionalFormatting sqref="H170">
    <cfRule type="expression" dxfId="60" priority="41" stopIfTrue="1">
      <formula>AND(H170="$",OR(#REF!="Yes",#REF!="No"))</formula>
    </cfRule>
    <cfRule type="expression" priority="42" stopIfTrue="1">
      <formula>H170="$"</formula>
    </cfRule>
    <cfRule type="expression" dxfId="59" priority="43" stopIfTrue="1">
      <formula>H170&lt;&gt;#REF!</formula>
    </cfRule>
  </conditionalFormatting>
  <conditionalFormatting sqref="O170">
    <cfRule type="expression" dxfId="58" priority="38" stopIfTrue="1">
      <formula>AND(O170="$",OR(#REF!="Yes",#REF!="No"))</formula>
    </cfRule>
    <cfRule type="expression" priority="39" stopIfTrue="1">
      <formula>O170="$"</formula>
    </cfRule>
    <cfRule type="expression" dxfId="57" priority="40" stopIfTrue="1">
      <formula>O170&lt;&gt;#REF!</formula>
    </cfRule>
  </conditionalFormatting>
  <conditionalFormatting sqref="K263:N263 P263">
    <cfRule type="expression" dxfId="56" priority="31" stopIfTrue="1">
      <formula>AND(K263="$",OR(#REF!="Yes",#REF!="No"))</formula>
    </cfRule>
    <cfRule type="expression" priority="32" stopIfTrue="1">
      <formula>K263="$"</formula>
    </cfRule>
    <cfRule type="expression" dxfId="55" priority="33" stopIfTrue="1">
      <formula>K263&lt;&gt;#REF!</formula>
    </cfRule>
  </conditionalFormatting>
  <conditionalFormatting sqref="A263">
    <cfRule type="expression" dxfId="54" priority="34">
      <formula>COUNTA(E263:X263)=0</formula>
    </cfRule>
  </conditionalFormatting>
  <conditionalFormatting sqref="S263">
    <cfRule type="expression" dxfId="53" priority="27" stopIfTrue="1">
      <formula>AND(S263="$",OR(#REF!="Yes",#REF!="No"))</formula>
    </cfRule>
    <cfRule type="expression" priority="28" stopIfTrue="1">
      <formula>S263="$"</formula>
    </cfRule>
    <cfRule type="expression" dxfId="52" priority="29" stopIfTrue="1">
      <formula>S263&lt;&gt;#REF!</formula>
    </cfRule>
  </conditionalFormatting>
  <conditionalFormatting sqref="U263">
    <cfRule type="expression" dxfId="51" priority="24" stopIfTrue="1">
      <formula>AND(U263="$",OR(#REF!="Yes",#REF!="No"))</formula>
    </cfRule>
    <cfRule type="expression" priority="25" stopIfTrue="1">
      <formula>U263="$"</formula>
    </cfRule>
    <cfRule type="expression" dxfId="50" priority="26" stopIfTrue="1">
      <formula>U263&lt;&gt;#REF!</formula>
    </cfRule>
  </conditionalFormatting>
  <conditionalFormatting sqref="O263">
    <cfRule type="expression" dxfId="49" priority="21" stopIfTrue="1">
      <formula>AND(O263="$",OR(#REF!="Yes",#REF!="No"))</formula>
    </cfRule>
    <cfRule type="expression" priority="22" stopIfTrue="1">
      <formula>O263="$"</formula>
    </cfRule>
    <cfRule type="expression" dxfId="48" priority="23" stopIfTrue="1">
      <formula>O263&lt;&gt;#REF!</formula>
    </cfRule>
  </conditionalFormatting>
  <conditionalFormatting sqref="X174 E174:G174 Q174:S174 I174:J174">
    <cfRule type="expression" dxfId="47" priority="14" stopIfTrue="1">
      <formula>AND(E174="$",OR(#REF!="Yes",#REF!="No"))</formula>
    </cfRule>
    <cfRule type="expression" priority="15" stopIfTrue="1">
      <formula>E174="$"</formula>
    </cfRule>
    <cfRule type="expression" dxfId="46" priority="16" stopIfTrue="1">
      <formula>E174&lt;&gt;#REF!</formula>
    </cfRule>
  </conditionalFormatting>
  <conditionalFormatting sqref="K174:N174 G174 T174 P174">
    <cfRule type="expression" dxfId="45" priority="11" stopIfTrue="1">
      <formula>AND(G174="$",OR(#REF!="Yes",#REF!="No"))</formula>
    </cfRule>
    <cfRule type="expression" priority="12" stopIfTrue="1">
      <formula>G174="$"</formula>
    </cfRule>
    <cfRule type="expression" dxfId="44" priority="13" stopIfTrue="1">
      <formula>G174&lt;&gt;#REF!</formula>
    </cfRule>
  </conditionalFormatting>
  <conditionalFormatting sqref="A174">
    <cfRule type="expression" dxfId="43" priority="17">
      <formula>COUNTA(E174:X174)=0</formula>
    </cfRule>
  </conditionalFormatting>
  <conditionalFormatting sqref="U174:W174 H174">
    <cfRule type="expression" dxfId="42" priority="7" stopIfTrue="1">
      <formula>AND(H174="$",OR(#REF!="Yes",#REF!="No"))</formula>
    </cfRule>
    <cfRule type="expression" priority="8" stopIfTrue="1">
      <formula>H174="$"</formula>
    </cfRule>
    <cfRule type="expression" dxfId="41" priority="9" stopIfTrue="1">
      <formula>H174&lt;&gt;#REF!</formula>
    </cfRule>
  </conditionalFormatting>
  <conditionalFormatting sqref="O174">
    <cfRule type="expression" dxfId="40" priority="4" stopIfTrue="1">
      <formula>AND(O174="$",OR(#REF!="Yes",#REF!="No"))</formula>
    </cfRule>
    <cfRule type="expression" priority="5" stopIfTrue="1">
      <formula>O174="$"</formula>
    </cfRule>
    <cfRule type="expression" dxfId="39" priority="6" stopIfTrue="1">
      <formula>O174&lt;&gt;#REF!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200" id="{8FAB236F-D571-4945-87BE-9908F56F0187}">
            <xm:f>VLOOKUP(E1,Services!$A$1:$B$22,2,0)="Exclude"</xm:f>
            <x14:dxf>
              <font>
                <strike/>
                <color theme="0"/>
              </font>
              <fill>
                <patternFill>
                  <bgColor rgb="FFFF0000"/>
                </patternFill>
              </fill>
            </x14:dxf>
          </x14:cfRule>
          <xm:sqref>E1</xm:sqref>
        </x14:conditionalFormatting>
        <x14:conditionalFormatting xmlns:xm="http://schemas.microsoft.com/office/excel/2006/main">
          <x14:cfRule type="expression" priority="2092" id="{5C739AB1-7971-4375-AF18-B8D003FCE991}">
            <xm:f>NOT(ISNUMBER(MATCH(C3,MyNetworks!$6:$6,0)))</xm:f>
            <x14:dxf>
              <fill>
                <patternFill>
                  <bgColor rgb="FFFF0000"/>
                </patternFill>
              </fill>
            </x14:dxf>
          </x14:cfRule>
          <xm:sqref>C3:C6 C418:C421 C276 C159:C163 C283:C296 C165:C169 C78:C85 C207:C211 C213:C217 C87:C130 C132 C11:C23 C298:C305 C343:C389 C8:C9 C307:C324 C279:C281 C25:C29 C172:C173 C197:C205 C31:C76 C260:C262 C326:C327 C220:C258 C134:C145 C147:C156 C336:C340 C329:C334 C264:C274 C175:C195</xm:sqref>
        </x14:conditionalFormatting>
        <x14:conditionalFormatting xmlns:xm="http://schemas.microsoft.com/office/excel/2006/main">
          <x14:cfRule type="expression" priority="1673"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656" id="{D583B2BA-D13E-4418-BBBF-1962532C2F61}">
            <xm:f>NOT(ISNUMBER(MATCH(C157,MyNetworks!$6:$6,0)))</xm:f>
            <x14:dxf>
              <fill>
                <patternFill>
                  <bgColor rgb="FFFF0000"/>
                </patternFill>
              </fill>
            </x14:dxf>
          </x14:cfRule>
          <xm:sqref>C157:C158</xm:sqref>
        </x14:conditionalFormatting>
        <x14:conditionalFormatting xmlns:xm="http://schemas.microsoft.com/office/excel/2006/main">
          <x14:cfRule type="expression" priority="1296" id="{1C009B33-40DC-4D08-ABDE-878D29C58D51}">
            <xm:f>NOT(ISNUMBER(MATCH(C440,MyNetworks!$6:$6,0)))</xm:f>
            <x14:dxf>
              <fill>
                <patternFill>
                  <bgColor rgb="FFFF0000"/>
                </patternFill>
              </fill>
            </x14:dxf>
          </x14:cfRule>
          <xm:sqref>C440</xm:sqref>
        </x14:conditionalFormatting>
        <x14:conditionalFormatting xmlns:xm="http://schemas.microsoft.com/office/excel/2006/main">
          <x14:cfRule type="expression" priority="1276" id="{D7531E6A-152D-4865-9617-A22ED67AFBEF}">
            <xm:f>NOT(ISNUMBER(MATCH(C441,MyNetworks!$6:$6,0)))</xm:f>
            <x14:dxf>
              <fill>
                <patternFill>
                  <bgColor rgb="FFFF0000"/>
                </patternFill>
              </fill>
            </x14:dxf>
          </x14:cfRule>
          <xm:sqref>C441</xm:sqref>
        </x14:conditionalFormatting>
        <x14:conditionalFormatting xmlns:xm="http://schemas.microsoft.com/office/excel/2006/main">
          <x14:cfRule type="expression" priority="1229"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1194" id="{7F14C10E-D920-4AE6-B781-029C45097C42}">
            <xm:f>NOT(ISNUMBER(MATCH(C275,MyNetworks!$6:$6,0)))</xm:f>
            <x14:dxf>
              <fill>
                <patternFill>
                  <bgColor rgb="FFFF0000"/>
                </patternFill>
              </fill>
            </x14:dxf>
          </x14:cfRule>
          <xm:sqref>C275</xm:sqref>
        </x14:conditionalFormatting>
        <x14:conditionalFormatting xmlns:xm="http://schemas.microsoft.com/office/excel/2006/main">
          <x14:cfRule type="expression" priority="1160" id="{071125FF-B824-43FF-921F-863C4F628CC4}">
            <xm:f>NOT(ISNUMBER(MATCH(C297,MyNetworks!$6:$6,0)))</xm:f>
            <x14:dxf>
              <fill>
                <patternFill>
                  <bgColor rgb="FFFF0000"/>
                </patternFill>
              </fill>
            </x14:dxf>
          </x14:cfRule>
          <xm:sqref>C297</xm:sqref>
        </x14:conditionalFormatting>
        <x14:conditionalFormatting xmlns:xm="http://schemas.microsoft.com/office/excel/2006/main">
          <x14:cfRule type="expression" priority="1134" id="{44AA66DC-D6CD-47D1-8811-5E669A1A6519}">
            <xm:f>NOT(ISNUMBER(MATCH(C282,MyNetworks!$6:$6,0)))</xm:f>
            <x14:dxf>
              <fill>
                <patternFill>
                  <bgColor rgb="FFFF0000"/>
                </patternFill>
              </fill>
            </x14:dxf>
          </x14:cfRule>
          <xm:sqref>C282</xm:sqref>
        </x14:conditionalFormatting>
        <x14:conditionalFormatting xmlns:xm="http://schemas.microsoft.com/office/excel/2006/main">
          <x14:cfRule type="expression" priority="1120" id="{8BF52A5B-7526-439B-A62D-13F05DEE28C2}">
            <xm:f>NOT(ISNUMBER(MATCH(C206,MyNetworks!$6:$6,0)))</xm:f>
            <x14:dxf>
              <fill>
                <patternFill>
                  <bgColor rgb="FFFF0000"/>
                </patternFill>
              </fill>
            </x14:dxf>
          </x14:cfRule>
          <xm:sqref>C206</xm:sqref>
        </x14:conditionalFormatting>
        <x14:conditionalFormatting xmlns:xm="http://schemas.microsoft.com/office/excel/2006/main">
          <x14:cfRule type="expression" priority="1082" id="{35CBA1AA-3579-4A4A-A9C4-05CA24D3B33E}">
            <xm:f>NOT(ISNUMBER(MATCH(C164,MyNetworks!$6:$6,0)))</xm:f>
            <x14:dxf>
              <fill>
                <patternFill>
                  <bgColor rgb="FFFF0000"/>
                </patternFill>
              </fill>
            </x14:dxf>
          </x14:cfRule>
          <xm:sqref>C164</xm:sqref>
        </x14:conditionalFormatting>
        <x14:conditionalFormatting xmlns:xm="http://schemas.microsoft.com/office/excel/2006/main">
          <x14:cfRule type="expression" priority="1071" id="{C5EAFE63-AE05-4312-8B5A-CCBFD1482A93}">
            <xm:f>NOT(ISNUMBER(MATCH(C306,MyNetworks!$6:$6,0)))</xm:f>
            <x14:dxf>
              <fill>
                <patternFill>
                  <bgColor rgb="FFFF0000"/>
                </patternFill>
              </fill>
            </x14:dxf>
          </x14:cfRule>
          <xm:sqref>C306</xm:sqref>
        </x14:conditionalFormatting>
        <x14:conditionalFormatting xmlns:xm="http://schemas.microsoft.com/office/excel/2006/main">
          <x14:cfRule type="expression" priority="1027" id="{CD695D34-1896-4A9D-BAFD-9F48ABC54CAD}">
            <xm:f>NOT(ISNUMBER(MATCH(C171,MyNetworks!$6:$6,0)))</xm:f>
            <x14:dxf>
              <fill>
                <patternFill>
                  <bgColor rgb="FFFF0000"/>
                </patternFill>
              </fill>
            </x14:dxf>
          </x14:cfRule>
          <xm:sqref>C171</xm:sqref>
        </x14:conditionalFormatting>
        <x14:conditionalFormatting xmlns:xm="http://schemas.microsoft.com/office/excel/2006/main">
          <x14:cfRule type="expression" priority="998" id="{C22A8D87-824E-4933-9414-B598313DB413}">
            <xm:f>NOT(ISNUMBER(MATCH(C30,MyNetworks!$6:$6,0)))</xm:f>
            <x14:dxf>
              <fill>
                <patternFill>
                  <bgColor rgb="FFFF0000"/>
                </patternFill>
              </fill>
            </x14:dxf>
          </x14:cfRule>
          <xm:sqref>C30</xm:sqref>
        </x14:conditionalFormatting>
        <x14:conditionalFormatting xmlns:xm="http://schemas.microsoft.com/office/excel/2006/main">
          <x14:cfRule type="expression" priority="964" id="{C8327445-3ED7-4DD4-B3C3-D124C9DA4BE0}">
            <xm:f>NOT(ISNUMBER(MATCH(C77,MyNetworks!$6:$6,0)))</xm:f>
            <x14:dxf>
              <fill>
                <patternFill>
                  <bgColor rgb="FFFF0000"/>
                </patternFill>
              </fill>
            </x14:dxf>
          </x14:cfRule>
          <xm:sqref>C77</xm:sqref>
        </x14:conditionalFormatting>
        <x14:conditionalFormatting xmlns:xm="http://schemas.microsoft.com/office/excel/2006/main">
          <x14:cfRule type="expression" priority="929" id="{59B34911-C60B-4727-AD02-E5E9F79544F2}">
            <xm:f>NOT(ISNUMBER(MATCH(C86,MyNetworks!$6:$6,0)))</xm:f>
            <x14:dxf>
              <fill>
                <patternFill>
                  <bgColor rgb="FFFF0000"/>
                </patternFill>
              </fill>
            </x14:dxf>
          </x14:cfRule>
          <xm:sqref>C86</xm:sqref>
        </x14:conditionalFormatting>
        <x14:conditionalFormatting xmlns:xm="http://schemas.microsoft.com/office/excel/2006/main">
          <x14:cfRule type="expression" priority="886" id="{FC3B2C0C-A8DE-4583-8460-E153AB7131C9}">
            <xm:f>NOT(ISNUMBER(MATCH(C423,MyNetworks!$6:$6,0)))</xm:f>
            <x14:dxf>
              <fill>
                <patternFill>
                  <bgColor rgb="FFFF0000"/>
                </patternFill>
              </fill>
            </x14:dxf>
          </x14:cfRule>
          <xm:sqref>C423</xm:sqref>
        </x14:conditionalFormatting>
        <x14:conditionalFormatting xmlns:xm="http://schemas.microsoft.com/office/excel/2006/main">
          <x14:cfRule type="expression" priority="872" id="{0813B785-7898-4BE5-9F4C-CD1BF3B0E6EB}">
            <xm:f>NOT(ISNUMBER(MATCH(C212,MyNetworks!$6:$6,0)))</xm:f>
            <x14:dxf>
              <fill>
                <patternFill>
                  <bgColor rgb="FFFF0000"/>
                </patternFill>
              </fill>
            </x14:dxf>
          </x14:cfRule>
          <xm:sqref>C212</xm:sqref>
        </x14:conditionalFormatting>
        <x14:conditionalFormatting xmlns:xm="http://schemas.microsoft.com/office/excel/2006/main">
          <x14:cfRule type="expression" priority="865" id="{D744AE09-C597-4362-A65D-AC8A22E22B54}">
            <xm:f>NOT(ISNUMBER(MATCH(C131,MyNetworks!$6:$6,0)))</xm:f>
            <x14:dxf>
              <fill>
                <patternFill>
                  <bgColor rgb="FFFF0000"/>
                </patternFill>
              </fill>
            </x14:dxf>
          </x14:cfRule>
          <xm:sqref>C131</xm:sqref>
        </x14:conditionalFormatting>
        <x14:conditionalFormatting xmlns:xm="http://schemas.microsoft.com/office/excel/2006/main">
          <x14:cfRule type="expression" priority="637" id="{FD963E73-B3D8-403E-B948-C68F4750BF6C}">
            <xm:f>NOT(ISNUMBER(MATCH(C133,MyNetworks!$6:$6,0)))</xm:f>
            <x14:dxf>
              <fill>
                <patternFill>
                  <bgColor rgb="FFFF0000"/>
                </patternFill>
              </fill>
            </x14:dxf>
          </x14:cfRule>
          <xm:sqref>C133</xm:sqref>
        </x14:conditionalFormatting>
        <x14:conditionalFormatting xmlns:xm="http://schemas.microsoft.com/office/excel/2006/main">
          <x14:cfRule type="expression" priority="620" id="{24395333-E757-4144-80E6-5892B42B4F94}">
            <xm:f>NOT(ISNUMBER(MATCH(C341,MyNetworks!$6:$6,0)))</xm:f>
            <x14:dxf>
              <fill>
                <patternFill>
                  <bgColor rgb="FFFF0000"/>
                </patternFill>
              </fill>
            </x14:dxf>
          </x14:cfRule>
          <xm:sqref>C341</xm:sqref>
        </x14:conditionalFormatting>
        <x14:conditionalFormatting xmlns:xm="http://schemas.microsoft.com/office/excel/2006/main">
          <x14:cfRule type="expression" priority="603" id="{C2050209-EF54-4A69-BF63-D5306C44AB6C}">
            <xm:f>NOT(ISNUMBER(MATCH(C342,MyNetworks!$6:$6,0)))</xm:f>
            <x14:dxf>
              <fill>
                <patternFill>
                  <bgColor rgb="FFFF0000"/>
                </patternFill>
              </fill>
            </x14:dxf>
          </x14:cfRule>
          <xm:sqref>C342</xm:sqref>
        </x14:conditionalFormatting>
        <x14:conditionalFormatting xmlns:xm="http://schemas.microsoft.com/office/excel/2006/main">
          <x14:cfRule type="expression" priority="571"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542" id="{A4BA92D0-D3F1-4687-B8F0-AF0280FFD03B}">
            <xm:f>NOT(ISNUMBER(MATCH(C277,MyNetworks!$6:$6,0)))</xm:f>
            <x14:dxf>
              <fill>
                <patternFill>
                  <bgColor rgb="FFFF0000"/>
                </patternFill>
              </fill>
            </x14:dxf>
          </x14:cfRule>
          <xm:sqref>C277</xm:sqref>
        </x14:conditionalFormatting>
        <x14:conditionalFormatting xmlns:xm="http://schemas.microsoft.com/office/excel/2006/main">
          <x14:cfRule type="expression" priority="531"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508" id="{35547812-2C3C-49C3-8A5A-64A587C60BA2}">
            <xm:f>NOT(ISNUMBER(MATCH(C219,MyNetworks!$6:$6,0)))</xm:f>
            <x14:dxf>
              <fill>
                <patternFill>
                  <bgColor rgb="FFFF0000"/>
                </patternFill>
              </fill>
            </x14:dxf>
          </x14:cfRule>
          <xm:sqref>C219</xm:sqref>
        </x14:conditionalFormatting>
        <x14:conditionalFormatting xmlns:xm="http://schemas.microsoft.com/office/excel/2006/main">
          <x14:cfRule type="expression" priority="437" id="{ED1C77FD-AE65-4CB7-BE59-3C2E5B516839}">
            <xm:f>NOT(ISNUMBER(MATCH(C218,MyNetworks!$6:$6,0)))</xm:f>
            <x14:dxf>
              <fill>
                <patternFill>
                  <bgColor rgb="FFFF0000"/>
                </patternFill>
              </fill>
            </x14:dxf>
          </x14:cfRule>
          <xm:sqref>C218</xm:sqref>
        </x14:conditionalFormatting>
        <x14:conditionalFormatting xmlns:xm="http://schemas.microsoft.com/office/excel/2006/main">
          <x14:cfRule type="expression" priority="402" id="{64246241-EBAC-45A6-A063-FD3E2FCD5218}">
            <xm:f>NOT(ISNUMBER(MATCH(C196,MyNetworks!$6:$6,0)))</xm:f>
            <x14:dxf>
              <fill>
                <patternFill>
                  <bgColor rgb="FFFF0000"/>
                </patternFill>
              </fill>
            </x14:dxf>
          </x14:cfRule>
          <xm:sqref>C196</xm:sqref>
        </x14:conditionalFormatting>
        <x14:conditionalFormatting xmlns:xm="http://schemas.microsoft.com/office/excel/2006/main">
          <x14:cfRule type="expression" priority="352" id="{8B0F03C0-D4F7-48EB-9A2D-F59E6870C9F7}">
            <xm:f>NOT(ISNUMBER(MATCH(C259,MyNetworks!$6:$6,0)))</xm:f>
            <x14:dxf>
              <fill>
                <patternFill>
                  <bgColor rgb="FFFF0000"/>
                </patternFill>
              </fill>
            </x14:dxf>
          </x14:cfRule>
          <xm:sqref>C259</xm:sqref>
        </x14:conditionalFormatting>
        <x14:conditionalFormatting xmlns:xm="http://schemas.microsoft.com/office/excel/2006/main">
          <x14:cfRule type="expression" priority="341" id="{D42D3671-AD8F-4DEA-8A11-CB653BCD8146}">
            <xm:f>NOT(ISNUMBER(MATCH(C325,MyNetworks!$6:$6,0)))</xm:f>
            <x14:dxf>
              <fill>
                <patternFill>
                  <bgColor rgb="FFFF0000"/>
                </patternFill>
              </fill>
            </x14:dxf>
          </x14:cfRule>
          <xm:sqref>C325</xm:sqref>
        </x14:conditionalFormatting>
        <x14:conditionalFormatting xmlns:xm="http://schemas.microsoft.com/office/excel/2006/main">
          <x14:cfRule type="expression" priority="321" id="{11449EBE-A4E3-4058-B4DB-5E13E0C973B8}">
            <xm:f>NOT(ISNUMBER(MATCH(C146,MyNetworks!$6:$6,0)))</xm:f>
            <x14:dxf>
              <fill>
                <patternFill>
                  <bgColor rgb="FFFF0000"/>
                </patternFill>
              </fill>
            </x14:dxf>
          </x14:cfRule>
          <xm:sqref>C146</xm:sqref>
        </x14:conditionalFormatting>
        <x14:conditionalFormatting xmlns:xm="http://schemas.microsoft.com/office/excel/2006/main">
          <x14:cfRule type="expression" priority="145" id="{9D8A8223-92D2-4B4F-82B0-C24052218820}">
            <xm:f>VLOOKUP(F1,Services!$A$1:$B$22,2,0)="Exclude"</xm:f>
            <x14:dxf>
              <font>
                <strike/>
                <color theme="0"/>
              </font>
              <fill>
                <patternFill>
                  <bgColor rgb="FFFF0000"/>
                </patternFill>
              </fill>
            </x14:dxf>
          </x14:cfRule>
          <xm:sqref>F1:X1</xm:sqref>
        </x14:conditionalFormatting>
        <x14:conditionalFormatting xmlns:xm="http://schemas.microsoft.com/office/excel/2006/main">
          <x14:cfRule type="expression" priority="119" id="{364DDFA9-CA06-4313-8293-7FF39031DC8B}">
            <xm:f>NOT(ISNUMBER(MATCH(C335,MyNetworks!$6:$6,0)))</xm:f>
            <x14:dxf>
              <fill>
                <patternFill>
                  <bgColor rgb="FFFF0000"/>
                </patternFill>
              </fill>
            </x14:dxf>
          </x14:cfRule>
          <xm:sqref>C335</xm:sqref>
        </x14:conditionalFormatting>
        <x14:conditionalFormatting xmlns:xm="http://schemas.microsoft.com/office/excel/2006/main">
          <x14:cfRule type="expression" priority="108" id="{F8977873-23AB-448A-ADBC-432A8DFA1740}">
            <xm:f>NOT(ISNUMBER(MATCH(C278,MyNetworks!$6:$6,0)))</xm:f>
            <x14:dxf>
              <fill>
                <patternFill>
                  <bgColor rgb="FFFF0000"/>
                </patternFill>
              </fill>
            </x14:dxf>
          </x14:cfRule>
          <xm:sqref>C278</xm:sqref>
        </x14:conditionalFormatting>
        <x14:conditionalFormatting xmlns:xm="http://schemas.microsoft.com/office/excel/2006/main">
          <x14:cfRule type="expression" priority="97" id="{E1CCCE2B-12B8-456D-A94A-2091D160B5D5}">
            <xm:f>NOT(ISNUMBER(MATCH(C328,MyNetworks!$6:$6,0)))</xm:f>
            <x14:dxf>
              <fill>
                <patternFill>
                  <bgColor rgb="FFFF0000"/>
                </patternFill>
              </fill>
            </x14:dxf>
          </x14:cfRule>
          <xm:sqref>C328</xm:sqref>
        </x14:conditionalFormatting>
        <x14:conditionalFormatting xmlns:xm="http://schemas.microsoft.com/office/excel/2006/main">
          <x14:cfRule type="expression" priority="53" id="{E39A08E1-615F-46FC-B290-05AB5BBE28F9}">
            <xm:f>NOT(ISNUMBER(MATCH(C170,MyNetworks!$6:$6,0)))</xm:f>
            <x14:dxf>
              <fill>
                <patternFill>
                  <bgColor rgb="FFFF0000"/>
                </patternFill>
              </fill>
            </x14:dxf>
          </x14:cfRule>
          <xm:sqref>C170</xm:sqref>
        </x14:conditionalFormatting>
        <x14:conditionalFormatting xmlns:xm="http://schemas.microsoft.com/office/excel/2006/main">
          <x14:cfRule type="expression" priority="30" id="{2CDD30AC-A4FC-4282-8C23-A730A1236529}">
            <xm:f>NOT(ISNUMBER(MATCH(C263,MyNetworks!$6:$6,0)))</xm:f>
            <x14:dxf>
              <fill>
                <patternFill>
                  <bgColor rgb="FFFF0000"/>
                </patternFill>
              </fill>
            </x14:dxf>
          </x14:cfRule>
          <xm:sqref>C263</xm:sqref>
        </x14:conditionalFormatting>
        <x14:conditionalFormatting xmlns:xm="http://schemas.microsoft.com/office/excel/2006/main">
          <x14:cfRule type="expression" priority="10" id="{44C58E70-4AB7-4AF2-A145-4E2CC1E58AD8}">
            <xm:f>NOT(ISNUMBER(MATCH(C174,MyNetworks!$6:$6,0)))</xm:f>
            <x14:dxf>
              <fill>
                <patternFill>
                  <bgColor rgb="FFFF0000"/>
                </patternFill>
              </fill>
            </x14:dxf>
          </x14:cfRule>
          <xm:sqref>C174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3"/>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165</v>
      </c>
      <c r="E1" t="s">
        <v>183</v>
      </c>
      <c r="G1" t="s">
        <v>393</v>
      </c>
      <c r="I1">
        <f>COUNTIF(B6:B200,0)+COUNTIF(E6:E200,0)</f>
        <v>127</v>
      </c>
    </row>
    <row r="2" spans="1:9" x14ac:dyDescent="0.4">
      <c r="A2" s="10" t="s">
        <v>165</v>
      </c>
      <c r="B2" t="s">
        <v>1</v>
      </c>
      <c r="D2" s="10" t="s">
        <v>178</v>
      </c>
      <c r="E2" t="s">
        <v>1</v>
      </c>
    </row>
    <row r="4" spans="1:9" x14ac:dyDescent="0.4">
      <c r="A4" s="10" t="s">
        <v>395</v>
      </c>
      <c r="D4" s="10" t="s">
        <v>395</v>
      </c>
    </row>
    <row r="5" spans="1:9" x14ac:dyDescent="0.4">
      <c r="A5" s="10" t="s">
        <v>299</v>
      </c>
      <c r="B5" t="s">
        <v>86</v>
      </c>
      <c r="D5" s="10" t="s">
        <v>299</v>
      </c>
      <c r="E5" t="s">
        <v>86</v>
      </c>
      <c r="G5" s="10"/>
      <c r="H5" s="10"/>
    </row>
    <row r="6" spans="1:9" x14ac:dyDescent="0.4">
      <c r="A6" t="s">
        <v>813</v>
      </c>
      <c r="B6" s="172">
        <v>1</v>
      </c>
      <c r="D6" t="s">
        <v>5</v>
      </c>
      <c r="E6" s="172">
        <v>1</v>
      </c>
    </row>
    <row r="7" spans="1:9" x14ac:dyDescent="0.4">
      <c r="A7" t="s">
        <v>0</v>
      </c>
      <c r="B7" s="172">
        <v>1</v>
      </c>
      <c r="D7" t="s">
        <v>87</v>
      </c>
      <c r="E7" s="172">
        <v>0</v>
      </c>
    </row>
    <row r="8" spans="1:9" x14ac:dyDescent="0.4">
      <c r="A8" t="s">
        <v>930</v>
      </c>
      <c r="B8" s="172">
        <v>0</v>
      </c>
      <c r="D8" t="s">
        <v>281</v>
      </c>
      <c r="E8" s="172">
        <v>1</v>
      </c>
    </row>
    <row r="9" spans="1:9" x14ac:dyDescent="0.4">
      <c r="A9" t="s">
        <v>351</v>
      </c>
      <c r="B9" s="172">
        <v>0</v>
      </c>
      <c r="D9" t="s">
        <v>88</v>
      </c>
      <c r="E9" s="172">
        <v>0</v>
      </c>
    </row>
    <row r="10" spans="1:9" x14ac:dyDescent="0.4">
      <c r="A10" t="s">
        <v>750</v>
      </c>
      <c r="B10" s="172">
        <v>0</v>
      </c>
      <c r="D10" t="s">
        <v>92</v>
      </c>
      <c r="E10" s="172">
        <v>0</v>
      </c>
    </row>
    <row r="11" spans="1:9" x14ac:dyDescent="0.4">
      <c r="A11" t="s">
        <v>6</v>
      </c>
      <c r="B11" s="172">
        <v>0</v>
      </c>
      <c r="D11" t="s">
        <v>353</v>
      </c>
      <c r="E11" s="172">
        <v>0</v>
      </c>
    </row>
    <row r="12" spans="1:9" x14ac:dyDescent="0.4">
      <c r="A12" t="s">
        <v>7</v>
      </c>
      <c r="B12" s="172">
        <v>0</v>
      </c>
      <c r="D12" t="s">
        <v>22</v>
      </c>
      <c r="E12" s="172">
        <v>0</v>
      </c>
    </row>
    <row r="13" spans="1:9" x14ac:dyDescent="0.4">
      <c r="A13" t="s">
        <v>8</v>
      </c>
      <c r="B13" s="172">
        <v>0</v>
      </c>
      <c r="D13" t="s">
        <v>24</v>
      </c>
      <c r="E13" s="172">
        <v>0</v>
      </c>
    </row>
    <row r="14" spans="1:9" x14ac:dyDescent="0.4">
      <c r="A14" t="s">
        <v>9</v>
      </c>
      <c r="B14" s="172">
        <v>0</v>
      </c>
      <c r="D14" t="s">
        <v>26</v>
      </c>
      <c r="E14" s="172">
        <v>0</v>
      </c>
    </row>
    <row r="15" spans="1:9" x14ac:dyDescent="0.4">
      <c r="A15" t="s">
        <v>10</v>
      </c>
      <c r="B15" s="172">
        <v>0</v>
      </c>
      <c r="D15" t="s">
        <v>27</v>
      </c>
      <c r="E15" s="172">
        <v>0</v>
      </c>
    </row>
    <row r="16" spans="1:9" x14ac:dyDescent="0.4">
      <c r="A16" t="s">
        <v>11</v>
      </c>
      <c r="B16" s="172">
        <v>0</v>
      </c>
      <c r="D16" t="s">
        <v>167</v>
      </c>
      <c r="E16" s="172">
        <v>0</v>
      </c>
    </row>
    <row r="17" spans="1:5" x14ac:dyDescent="0.4">
      <c r="A17" t="s">
        <v>14</v>
      </c>
      <c r="B17" s="172">
        <v>0</v>
      </c>
      <c r="D17" t="s">
        <v>109</v>
      </c>
      <c r="E17" s="172">
        <v>0</v>
      </c>
    </row>
    <row r="18" spans="1:5" x14ac:dyDescent="0.4">
      <c r="A18" t="s">
        <v>166</v>
      </c>
      <c r="B18" s="172">
        <v>0</v>
      </c>
      <c r="D18" t="s">
        <v>162</v>
      </c>
      <c r="E18" s="172">
        <v>0</v>
      </c>
    </row>
    <row r="19" spans="1:5" x14ac:dyDescent="0.4">
      <c r="A19" t="s">
        <v>2</v>
      </c>
      <c r="B19" s="172">
        <v>1</v>
      </c>
      <c r="D19" t="s">
        <v>865</v>
      </c>
      <c r="E19" s="172">
        <v>0</v>
      </c>
    </row>
    <row r="20" spans="1:5" x14ac:dyDescent="0.4">
      <c r="A20" t="s">
        <v>15</v>
      </c>
      <c r="B20" s="172">
        <v>0</v>
      </c>
      <c r="D20" t="s">
        <v>869</v>
      </c>
      <c r="E20" s="172">
        <v>0</v>
      </c>
    </row>
    <row r="21" spans="1:5" x14ac:dyDescent="0.4">
      <c r="A21" t="s">
        <v>16</v>
      </c>
      <c r="B21" s="172">
        <v>0</v>
      </c>
      <c r="D21" t="s">
        <v>172</v>
      </c>
      <c r="E21" s="172">
        <v>0</v>
      </c>
    </row>
    <row r="22" spans="1:5" x14ac:dyDescent="0.4">
      <c r="A22" t="s">
        <v>18</v>
      </c>
      <c r="B22" s="172">
        <v>0</v>
      </c>
      <c r="D22" t="s">
        <v>113</v>
      </c>
      <c r="E22" s="172">
        <v>0</v>
      </c>
    </row>
    <row r="23" spans="1:5" x14ac:dyDescent="0.4">
      <c r="A23" t="s">
        <v>19</v>
      </c>
      <c r="B23" s="172">
        <v>0</v>
      </c>
      <c r="D23" t="s">
        <v>114</v>
      </c>
      <c r="E23" s="172">
        <v>0</v>
      </c>
    </row>
    <row r="24" spans="1:5" x14ac:dyDescent="0.4">
      <c r="A24" t="s">
        <v>95</v>
      </c>
      <c r="B24" s="172">
        <v>0</v>
      </c>
      <c r="D24" t="s">
        <v>43</v>
      </c>
      <c r="E24" s="172">
        <v>0</v>
      </c>
    </row>
    <row r="25" spans="1:5" x14ac:dyDescent="0.4">
      <c r="A25" t="s">
        <v>20</v>
      </c>
      <c r="B25" s="172">
        <v>0</v>
      </c>
      <c r="D25" t="s">
        <v>377</v>
      </c>
      <c r="E25" s="172">
        <v>0</v>
      </c>
    </row>
    <row r="26" spans="1:5" x14ac:dyDescent="0.4">
      <c r="A26" t="s">
        <v>21</v>
      </c>
      <c r="B26" s="172">
        <v>0</v>
      </c>
      <c r="D26" t="s">
        <v>315</v>
      </c>
      <c r="E26" s="172">
        <v>0</v>
      </c>
    </row>
    <row r="27" spans="1:5" x14ac:dyDescent="0.4">
      <c r="A27" t="s">
        <v>150</v>
      </c>
      <c r="B27" s="172">
        <v>0</v>
      </c>
      <c r="D27" t="s">
        <v>47</v>
      </c>
      <c r="E27" s="172">
        <v>0</v>
      </c>
    </row>
    <row r="28" spans="1:5" x14ac:dyDescent="0.4">
      <c r="A28" t="s">
        <v>782</v>
      </c>
      <c r="B28" s="172">
        <v>0</v>
      </c>
      <c r="D28" t="s">
        <v>48</v>
      </c>
      <c r="E28" s="172">
        <v>0</v>
      </c>
    </row>
    <row r="29" spans="1:5" x14ac:dyDescent="0.4">
      <c r="A29" t="s">
        <v>518</v>
      </c>
      <c r="B29" s="172">
        <v>0</v>
      </c>
      <c r="D29" t="s">
        <v>116</v>
      </c>
      <c r="E29" s="172">
        <v>0</v>
      </c>
    </row>
    <row r="30" spans="1:5" x14ac:dyDescent="0.4">
      <c r="A30" t="s">
        <v>23</v>
      </c>
      <c r="B30" s="172">
        <v>0</v>
      </c>
      <c r="D30" t="s">
        <v>119</v>
      </c>
      <c r="E30" s="172">
        <v>0</v>
      </c>
    </row>
    <row r="31" spans="1:5" x14ac:dyDescent="0.4">
      <c r="A31" t="s">
        <v>25</v>
      </c>
      <c r="B31" s="172">
        <v>0</v>
      </c>
      <c r="D31" t="s">
        <v>120</v>
      </c>
      <c r="E31" s="172">
        <v>0</v>
      </c>
    </row>
    <row r="32" spans="1:5" x14ac:dyDescent="0.4">
      <c r="A32" t="s">
        <v>28</v>
      </c>
      <c r="B32" s="172">
        <v>0</v>
      </c>
      <c r="D32" t="s">
        <v>52</v>
      </c>
      <c r="E32" s="172">
        <v>0</v>
      </c>
    </row>
    <row r="33" spans="1:5" x14ac:dyDescent="0.4">
      <c r="A33" t="s">
        <v>29</v>
      </c>
      <c r="B33" s="172">
        <v>0</v>
      </c>
      <c r="D33" t="s">
        <v>59</v>
      </c>
      <c r="E33" s="172">
        <v>0</v>
      </c>
    </row>
    <row r="34" spans="1:5" x14ac:dyDescent="0.4">
      <c r="A34" t="s">
        <v>30</v>
      </c>
      <c r="B34" s="172">
        <v>0</v>
      </c>
      <c r="D34" t="s">
        <v>61</v>
      </c>
      <c r="E34" s="172">
        <v>0</v>
      </c>
    </row>
    <row r="35" spans="1:5" x14ac:dyDescent="0.4">
      <c r="A35" t="s">
        <v>31</v>
      </c>
      <c r="B35" s="172">
        <v>0</v>
      </c>
      <c r="D35" t="s">
        <v>130</v>
      </c>
      <c r="E35" s="172">
        <v>0</v>
      </c>
    </row>
    <row r="36" spans="1:5" x14ac:dyDescent="0.4">
      <c r="A36" t="s">
        <v>33</v>
      </c>
      <c r="B36" s="172">
        <v>0</v>
      </c>
      <c r="D36" t="s">
        <v>134</v>
      </c>
      <c r="E36" s="172">
        <v>0</v>
      </c>
    </row>
    <row r="37" spans="1:5" x14ac:dyDescent="0.4">
      <c r="A37" t="s">
        <v>168</v>
      </c>
      <c r="B37" s="172">
        <v>0</v>
      </c>
      <c r="D37" t="s">
        <v>64</v>
      </c>
      <c r="E37" s="172">
        <v>0</v>
      </c>
    </row>
    <row r="38" spans="1:5" x14ac:dyDescent="0.4">
      <c r="A38" t="s">
        <v>370</v>
      </c>
      <c r="B38" s="172">
        <v>0</v>
      </c>
      <c r="D38" t="s">
        <v>139</v>
      </c>
      <c r="E38" s="172">
        <v>0</v>
      </c>
    </row>
    <row r="39" spans="1:5" x14ac:dyDescent="0.4">
      <c r="A39" t="s">
        <v>371</v>
      </c>
      <c r="B39" s="172">
        <v>0</v>
      </c>
      <c r="D39" t="s">
        <v>567</v>
      </c>
      <c r="E39" s="172">
        <v>0</v>
      </c>
    </row>
    <row r="40" spans="1:5" x14ac:dyDescent="0.4">
      <c r="A40" t="s">
        <v>34</v>
      </c>
      <c r="B40" s="172">
        <v>0</v>
      </c>
      <c r="D40" t="s">
        <v>144</v>
      </c>
      <c r="E40" s="172">
        <v>0</v>
      </c>
    </row>
    <row r="41" spans="1:5" x14ac:dyDescent="0.4">
      <c r="A41" t="s">
        <v>185</v>
      </c>
      <c r="B41" s="172">
        <v>1</v>
      </c>
      <c r="D41" t="s">
        <v>82</v>
      </c>
      <c r="E41" s="172">
        <v>0</v>
      </c>
    </row>
    <row r="42" spans="1:5" x14ac:dyDescent="0.4">
      <c r="A42" t="s">
        <v>35</v>
      </c>
      <c r="B42" s="172">
        <v>0</v>
      </c>
    </row>
    <row r="43" spans="1:5" x14ac:dyDescent="0.4">
      <c r="A43" t="s">
        <v>36</v>
      </c>
      <c r="B43" s="172">
        <v>0</v>
      </c>
    </row>
    <row r="44" spans="1:5" x14ac:dyDescent="0.4">
      <c r="A44" t="s">
        <v>169</v>
      </c>
      <c r="B44" s="172">
        <v>0</v>
      </c>
    </row>
    <row r="45" spans="1:5" x14ac:dyDescent="0.4">
      <c r="A45" t="s">
        <v>170</v>
      </c>
      <c r="B45" s="172">
        <v>0</v>
      </c>
    </row>
    <row r="46" spans="1:5" x14ac:dyDescent="0.4">
      <c r="A46" t="s">
        <v>215</v>
      </c>
      <c r="B46" s="172">
        <v>0</v>
      </c>
    </row>
    <row r="47" spans="1:5" x14ac:dyDescent="0.4">
      <c r="A47" t="s">
        <v>37</v>
      </c>
      <c r="B47" s="172">
        <v>0</v>
      </c>
    </row>
    <row r="48" spans="1:5" x14ac:dyDescent="0.4">
      <c r="A48" t="s">
        <v>38</v>
      </c>
      <c r="B48" s="172">
        <v>0</v>
      </c>
    </row>
    <row r="49" spans="1:2" x14ac:dyDescent="0.4">
      <c r="A49" t="s">
        <v>171</v>
      </c>
      <c r="B49" s="172">
        <v>0</v>
      </c>
    </row>
    <row r="50" spans="1:2" x14ac:dyDescent="0.4">
      <c r="A50" t="s">
        <v>39</v>
      </c>
      <c r="B50" s="172">
        <v>0</v>
      </c>
    </row>
    <row r="51" spans="1:2" x14ac:dyDescent="0.4">
      <c r="A51" t="s">
        <v>40</v>
      </c>
      <c r="B51" s="172">
        <v>0</v>
      </c>
    </row>
    <row r="52" spans="1:2" x14ac:dyDescent="0.4">
      <c r="A52" t="s">
        <v>42</v>
      </c>
      <c r="B52" s="172">
        <v>0</v>
      </c>
    </row>
    <row r="53" spans="1:2" x14ac:dyDescent="0.4">
      <c r="A53" t="s">
        <v>44</v>
      </c>
      <c r="B53" s="172">
        <v>0</v>
      </c>
    </row>
    <row r="54" spans="1:2" x14ac:dyDescent="0.4">
      <c r="A54" t="s">
        <v>45</v>
      </c>
      <c r="B54" s="172">
        <v>0</v>
      </c>
    </row>
    <row r="55" spans="1:2" x14ac:dyDescent="0.4">
      <c r="A55" t="s">
        <v>46</v>
      </c>
      <c r="B55" s="172">
        <v>0</v>
      </c>
    </row>
    <row r="56" spans="1:2" x14ac:dyDescent="0.4">
      <c r="A56" t="s">
        <v>115</v>
      </c>
      <c r="B56" s="172">
        <v>0</v>
      </c>
    </row>
    <row r="57" spans="1:2" x14ac:dyDescent="0.4">
      <c r="A57" t="s">
        <v>286</v>
      </c>
      <c r="B57" s="172">
        <v>0</v>
      </c>
    </row>
    <row r="58" spans="1:2" x14ac:dyDescent="0.4">
      <c r="A58" t="s">
        <v>704</v>
      </c>
      <c r="B58" s="172">
        <v>0</v>
      </c>
    </row>
    <row r="59" spans="1:2" x14ac:dyDescent="0.4">
      <c r="A59" t="s">
        <v>49</v>
      </c>
      <c r="B59" s="172">
        <v>0</v>
      </c>
    </row>
    <row r="60" spans="1:2" x14ac:dyDescent="0.4">
      <c r="A60" t="s">
        <v>148</v>
      </c>
      <c r="B60" s="172">
        <v>0</v>
      </c>
    </row>
    <row r="61" spans="1:2" x14ac:dyDescent="0.4">
      <c r="A61" t="s">
        <v>50</v>
      </c>
      <c r="B61" s="172">
        <v>0</v>
      </c>
    </row>
    <row r="62" spans="1:2" x14ac:dyDescent="0.4">
      <c r="A62" t="s">
        <v>51</v>
      </c>
      <c r="B62" s="172">
        <v>0</v>
      </c>
    </row>
    <row r="63" spans="1:2" x14ac:dyDescent="0.4">
      <c r="A63" t="s">
        <v>358</v>
      </c>
      <c r="B63" s="172">
        <v>0</v>
      </c>
    </row>
    <row r="64" spans="1:2" x14ac:dyDescent="0.4">
      <c r="A64" t="s">
        <v>53</v>
      </c>
      <c r="B64" s="172">
        <v>0</v>
      </c>
    </row>
    <row r="65" spans="1:2" x14ac:dyDescent="0.4">
      <c r="A65" t="s">
        <v>54</v>
      </c>
      <c r="B65" s="172">
        <v>0</v>
      </c>
    </row>
    <row r="66" spans="1:2" x14ac:dyDescent="0.4">
      <c r="A66" t="s">
        <v>55</v>
      </c>
      <c r="B66" s="172">
        <v>0</v>
      </c>
    </row>
    <row r="67" spans="1:2" x14ac:dyDescent="0.4">
      <c r="A67" t="s">
        <v>4</v>
      </c>
      <c r="B67" s="172">
        <v>1</v>
      </c>
    </row>
    <row r="68" spans="1:2" x14ac:dyDescent="0.4">
      <c r="A68" t="s">
        <v>173</v>
      </c>
      <c r="B68" s="172">
        <v>0</v>
      </c>
    </row>
    <row r="69" spans="1:2" x14ac:dyDescent="0.4">
      <c r="A69" t="s">
        <v>941</v>
      </c>
      <c r="B69" s="172">
        <v>0</v>
      </c>
    </row>
    <row r="70" spans="1:2" x14ac:dyDescent="0.4">
      <c r="A70" t="s">
        <v>121</v>
      </c>
      <c r="B70" s="172">
        <v>0</v>
      </c>
    </row>
    <row r="71" spans="1:2" x14ac:dyDescent="0.4">
      <c r="A71" t="s">
        <v>122</v>
      </c>
      <c r="B71" s="172">
        <v>0</v>
      </c>
    </row>
    <row r="72" spans="1:2" x14ac:dyDescent="0.4">
      <c r="A72" t="s">
        <v>56</v>
      </c>
      <c r="B72" s="172">
        <v>0</v>
      </c>
    </row>
    <row r="73" spans="1:2" x14ac:dyDescent="0.4">
      <c r="A73" t="s">
        <v>60</v>
      </c>
      <c r="B73" s="172">
        <v>0</v>
      </c>
    </row>
    <row r="74" spans="1:2" x14ac:dyDescent="0.4">
      <c r="A74" t="s">
        <v>126</v>
      </c>
      <c r="B74" s="172">
        <v>0</v>
      </c>
    </row>
    <row r="75" spans="1:2" x14ac:dyDescent="0.4">
      <c r="A75" t="s">
        <v>318</v>
      </c>
      <c r="B75" s="172">
        <v>0</v>
      </c>
    </row>
    <row r="76" spans="1:2" x14ac:dyDescent="0.4">
      <c r="A76" t="s">
        <v>175</v>
      </c>
      <c r="B76" s="172">
        <v>0</v>
      </c>
    </row>
    <row r="77" spans="1:2" x14ac:dyDescent="0.4">
      <c r="A77" t="s">
        <v>62</v>
      </c>
      <c r="B77" s="172">
        <v>0</v>
      </c>
    </row>
    <row r="78" spans="1:2" x14ac:dyDescent="0.4">
      <c r="A78" t="s">
        <v>63</v>
      </c>
      <c r="B78" s="172">
        <v>0</v>
      </c>
    </row>
    <row r="79" spans="1:2" x14ac:dyDescent="0.4">
      <c r="A79" t="s">
        <v>872</v>
      </c>
      <c r="B79" s="172">
        <v>0</v>
      </c>
    </row>
    <row r="80" spans="1:2" x14ac:dyDescent="0.4">
      <c r="A80" t="s">
        <v>132</v>
      </c>
      <c r="B80" s="172">
        <v>0</v>
      </c>
    </row>
    <row r="81" spans="1:2" x14ac:dyDescent="0.4">
      <c r="A81" t="s">
        <v>65</v>
      </c>
      <c r="B81" s="172">
        <v>0</v>
      </c>
    </row>
    <row r="82" spans="1:2" x14ac:dyDescent="0.4">
      <c r="A82" t="s">
        <v>176</v>
      </c>
      <c r="B82" s="172">
        <v>0</v>
      </c>
    </row>
    <row r="83" spans="1:2" x14ac:dyDescent="0.4">
      <c r="A83" t="s">
        <v>288</v>
      </c>
      <c r="B83" s="172">
        <v>0</v>
      </c>
    </row>
    <row r="84" spans="1:2" x14ac:dyDescent="0.4">
      <c r="A84" t="s">
        <v>152</v>
      </c>
      <c r="B84" s="172">
        <v>0</v>
      </c>
    </row>
    <row r="85" spans="1:2" x14ac:dyDescent="0.4">
      <c r="A85" t="s">
        <v>68</v>
      </c>
      <c r="B85" s="172">
        <v>0</v>
      </c>
    </row>
    <row r="86" spans="1:2" x14ac:dyDescent="0.4">
      <c r="A86" t="s">
        <v>69</v>
      </c>
      <c r="B86" s="172">
        <v>0</v>
      </c>
    </row>
    <row r="87" spans="1:2" x14ac:dyDescent="0.4">
      <c r="A87" t="s">
        <v>149</v>
      </c>
      <c r="B87" s="172">
        <v>0</v>
      </c>
    </row>
    <row r="88" spans="1:2" x14ac:dyDescent="0.4">
      <c r="A88" t="s">
        <v>70</v>
      </c>
      <c r="B88" s="172">
        <v>0</v>
      </c>
    </row>
    <row r="89" spans="1:2" x14ac:dyDescent="0.4">
      <c r="A89" t="s">
        <v>71</v>
      </c>
      <c r="B89" s="172">
        <v>0</v>
      </c>
    </row>
    <row r="90" spans="1:2" x14ac:dyDescent="0.4">
      <c r="A90" t="s">
        <v>72</v>
      </c>
      <c r="B90" s="172">
        <v>0</v>
      </c>
    </row>
    <row r="91" spans="1:2" x14ac:dyDescent="0.4">
      <c r="A91" t="s">
        <v>289</v>
      </c>
      <c r="B91" s="172">
        <v>0</v>
      </c>
    </row>
    <row r="92" spans="1:2" x14ac:dyDescent="0.4">
      <c r="A92" t="s">
        <v>73</v>
      </c>
      <c r="B92" s="172">
        <v>0</v>
      </c>
    </row>
    <row r="93" spans="1:2" x14ac:dyDescent="0.4">
      <c r="A93" t="s">
        <v>74</v>
      </c>
      <c r="B93" s="172">
        <v>0</v>
      </c>
    </row>
    <row r="94" spans="1:2" x14ac:dyDescent="0.4">
      <c r="A94" t="s">
        <v>75</v>
      </c>
      <c r="B94" s="172">
        <v>0</v>
      </c>
    </row>
    <row r="95" spans="1:2" x14ac:dyDescent="0.4">
      <c r="A95" t="s">
        <v>76</v>
      </c>
      <c r="B95" s="172">
        <v>0</v>
      </c>
    </row>
    <row r="96" spans="1:2" x14ac:dyDescent="0.4">
      <c r="A96" t="s">
        <v>77</v>
      </c>
      <c r="B96" s="172">
        <v>0</v>
      </c>
    </row>
    <row r="97" spans="1:2" x14ac:dyDescent="0.4">
      <c r="A97" t="s">
        <v>78</v>
      </c>
      <c r="B97" s="172">
        <v>0</v>
      </c>
    </row>
    <row r="98" spans="1:2" x14ac:dyDescent="0.4">
      <c r="A98" t="s">
        <v>143</v>
      </c>
      <c r="B98" s="172">
        <v>0</v>
      </c>
    </row>
    <row r="99" spans="1:2" x14ac:dyDescent="0.4">
      <c r="A99" t="s">
        <v>153</v>
      </c>
      <c r="B99" s="172">
        <v>0</v>
      </c>
    </row>
    <row r="100" spans="1:2" x14ac:dyDescent="0.4">
      <c r="A100" t="s">
        <v>80</v>
      </c>
      <c r="B100" s="172">
        <v>0</v>
      </c>
    </row>
    <row r="101" spans="1:2" x14ac:dyDescent="0.4">
      <c r="A101" t="s">
        <v>81</v>
      </c>
      <c r="B101" s="172">
        <v>0</v>
      </c>
    </row>
    <row r="102" spans="1:2" x14ac:dyDescent="0.4">
      <c r="A102" t="s">
        <v>361</v>
      </c>
      <c r="B102" s="172">
        <v>0</v>
      </c>
    </row>
    <row r="103" spans="1:2" x14ac:dyDescent="0.4">
      <c r="A103" t="s">
        <v>154</v>
      </c>
      <c r="B103" s="172">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2020-08-31T00:20:32Z</dcterms:modified>
</cp:coreProperties>
</file>