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667EA1A-498A-4004-AA33-35096C521D09}"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Data!$A$1:$BL$465</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WhatIf!$A$1:$H$205</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K320" i="1" l="1"/>
  <c r="BJ320" i="1"/>
  <c r="BI320" i="1"/>
  <c r="BK194" i="1"/>
  <c r="BJ194" i="1"/>
  <c r="BI194" i="1"/>
  <c r="BH320" i="1" l="1"/>
  <c r="BL320" i="1"/>
  <c r="D320" i="1" s="1"/>
  <c r="BH194" i="1"/>
  <c r="K156" i="31" l="1"/>
  <c r="H156" i="31"/>
  <c r="K108" i="31"/>
  <c r="H108" i="31"/>
  <c r="K146" i="31"/>
  <c r="H146" i="31"/>
  <c r="K195" i="31"/>
  <c r="H195" i="31"/>
  <c r="K122" i="31"/>
  <c r="H122" i="31"/>
  <c r="K170" i="31"/>
  <c r="H170" i="31"/>
  <c r="BK205" i="1"/>
  <c r="BJ205" i="1"/>
  <c r="BI205" i="1"/>
  <c r="BL194" i="1" l="1"/>
  <c r="D194" i="1" s="1"/>
  <c r="BH205" i="1"/>
  <c r="BL205" i="1" l="1"/>
  <c r="D205" i="1" s="1"/>
  <c r="K199" i="31"/>
  <c r="H199"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5" i="1" l="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4" i="1"/>
  <c r="BI203" i="1"/>
  <c r="BI202" i="1"/>
  <c r="BI201" i="1"/>
  <c r="BI200" i="1"/>
  <c r="BI199" i="1"/>
  <c r="BI198" i="1"/>
  <c r="BI197" i="1"/>
  <c r="BI196" i="1"/>
  <c r="BI195"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320" i="1" l="1"/>
  <c r="BF320" i="1"/>
  <c r="BF194" i="1"/>
  <c r="BG194" i="1"/>
  <c r="BF205" i="1"/>
  <c r="BG205" i="1"/>
  <c r="BG462" i="1"/>
  <c r="BG454" i="1"/>
  <c r="BG446" i="1"/>
  <c r="BG438" i="1"/>
  <c r="BG430" i="1"/>
  <c r="BG422" i="1"/>
  <c r="BG414" i="1"/>
  <c r="BG406" i="1"/>
  <c r="BG398" i="1"/>
  <c r="BG390" i="1"/>
  <c r="BG383" i="1"/>
  <c r="BG375" i="1"/>
  <c r="BG367" i="1"/>
  <c r="BG359" i="1"/>
  <c r="BG351" i="1"/>
  <c r="BG343" i="1"/>
  <c r="BG335" i="1"/>
  <c r="BG327" i="1"/>
  <c r="BG319" i="1"/>
  <c r="BG311" i="1"/>
  <c r="BG303" i="1"/>
  <c r="BG296" i="1"/>
  <c r="BG289" i="1"/>
  <c r="BG281" i="1"/>
  <c r="BG273" i="1"/>
  <c r="BG265" i="1"/>
  <c r="BG257" i="1"/>
  <c r="BG249" i="1"/>
  <c r="BG241" i="1"/>
  <c r="BG233" i="1"/>
  <c r="BG225" i="1"/>
  <c r="BG217" i="1"/>
  <c r="BG209" i="1"/>
  <c r="BG200" i="1"/>
  <c r="BG191" i="1"/>
  <c r="BG183" i="1"/>
  <c r="BG175" i="1"/>
  <c r="BG167" i="1"/>
  <c r="BG159" i="1"/>
  <c r="BG151" i="1"/>
  <c r="BG143" i="1"/>
  <c r="BG135" i="1"/>
  <c r="BG127" i="1"/>
  <c r="BG119" i="1"/>
  <c r="BG111" i="1"/>
  <c r="BG103" i="1"/>
  <c r="BG95" i="1"/>
  <c r="BG87" i="1"/>
  <c r="BG72" i="1"/>
  <c r="BG64" i="1"/>
  <c r="BG56" i="1"/>
  <c r="BG48" i="1"/>
  <c r="BG40" i="1"/>
  <c r="BG32" i="1"/>
  <c r="BG24" i="1"/>
  <c r="BG16" i="1"/>
  <c r="BG8" i="1"/>
  <c r="BG442" i="1"/>
  <c r="BG410" i="1"/>
  <c r="BG386" i="1"/>
  <c r="BG363" i="1"/>
  <c r="BG339" i="1"/>
  <c r="BG307" i="1"/>
  <c r="BG277" i="1"/>
  <c r="BG261" i="1"/>
  <c r="BG229" i="1"/>
  <c r="BG187" i="1"/>
  <c r="BG155" i="1"/>
  <c r="BG139" i="1"/>
  <c r="BG107" i="1"/>
  <c r="BG76" i="1"/>
  <c r="BG52" i="1"/>
  <c r="BG20" i="1"/>
  <c r="BG456" i="1"/>
  <c r="BG416" i="1"/>
  <c r="BG377" i="1"/>
  <c r="BG345" i="1"/>
  <c r="BG297" i="1"/>
  <c r="BG259" i="1"/>
  <c r="BG219" i="1"/>
  <c r="BG185" i="1"/>
  <c r="BG145" i="1"/>
  <c r="BG105" i="1"/>
  <c r="BG74" i="1"/>
  <c r="BG461" i="1"/>
  <c r="BG453" i="1"/>
  <c r="BG445" i="1"/>
  <c r="BG437" i="1"/>
  <c r="BG429" i="1"/>
  <c r="BG421" i="1"/>
  <c r="BG413" i="1"/>
  <c r="BG405" i="1"/>
  <c r="BG397" i="1"/>
  <c r="BG389" i="1"/>
  <c r="BG382" i="1"/>
  <c r="BG374" i="1"/>
  <c r="BG366" i="1"/>
  <c r="BG358" i="1"/>
  <c r="BG350" i="1"/>
  <c r="BG342" i="1"/>
  <c r="BG334" i="1"/>
  <c r="BG326" i="1"/>
  <c r="BG318" i="1"/>
  <c r="BG310" i="1"/>
  <c r="BG302" i="1"/>
  <c r="BG295" i="1"/>
  <c r="BG288" i="1"/>
  <c r="BG280" i="1"/>
  <c r="BG272" i="1"/>
  <c r="BG264" i="1"/>
  <c r="BG256" i="1"/>
  <c r="BG248" i="1"/>
  <c r="BG240" i="1"/>
  <c r="BG232" i="1"/>
  <c r="BG224" i="1"/>
  <c r="BG216" i="1"/>
  <c r="BG208" i="1"/>
  <c r="BG199" i="1"/>
  <c r="BG190" i="1"/>
  <c r="BG182" i="1"/>
  <c r="BG174" i="1"/>
  <c r="BG166" i="1"/>
  <c r="BG158" i="1"/>
  <c r="BG150" i="1"/>
  <c r="BG142" i="1"/>
  <c r="BG134" i="1"/>
  <c r="BG126" i="1"/>
  <c r="BG118" i="1"/>
  <c r="BG110" i="1"/>
  <c r="BG102" i="1"/>
  <c r="BG94" i="1"/>
  <c r="BG86" i="1"/>
  <c r="BG79" i="1"/>
  <c r="BG71" i="1"/>
  <c r="BG63" i="1"/>
  <c r="BG55" i="1"/>
  <c r="BG47" i="1"/>
  <c r="BG39" i="1"/>
  <c r="BG31" i="1"/>
  <c r="BG23" i="1"/>
  <c r="BG15" i="1"/>
  <c r="BG7" i="1"/>
  <c r="BG450" i="1"/>
  <c r="BG418" i="1"/>
  <c r="BG379" i="1"/>
  <c r="BG347" i="1"/>
  <c r="BG299" i="1"/>
  <c r="BG269" i="1"/>
  <c r="BG237" i="1"/>
  <c r="BG204" i="1"/>
  <c r="BG179" i="1"/>
  <c r="BG131" i="1"/>
  <c r="BG91" i="1"/>
  <c r="BG60" i="1"/>
  <c r="BG28" i="1"/>
  <c r="BG4" i="1"/>
  <c r="BG432" i="1"/>
  <c r="BG329" i="1"/>
  <c r="BG275" i="1"/>
  <c r="BG227" i="1"/>
  <c r="BG169" i="1"/>
  <c r="BG121" i="1"/>
  <c r="BG66" i="1"/>
  <c r="BG460" i="1"/>
  <c r="BG452" i="1"/>
  <c r="BG444" i="1"/>
  <c r="BG436" i="1"/>
  <c r="BG428" i="1"/>
  <c r="BG420" i="1"/>
  <c r="BG412" i="1"/>
  <c r="BG404" i="1"/>
  <c r="BG396" i="1"/>
  <c r="BG388" i="1"/>
  <c r="BG381" i="1"/>
  <c r="BG373" i="1"/>
  <c r="BG365" i="1"/>
  <c r="BG357" i="1"/>
  <c r="BG349" i="1"/>
  <c r="BG341" i="1"/>
  <c r="BG333" i="1"/>
  <c r="BG325" i="1"/>
  <c r="BG317" i="1"/>
  <c r="BG309" i="1"/>
  <c r="BG301" i="1"/>
  <c r="BG294" i="1"/>
  <c r="BG287" i="1"/>
  <c r="BG279" i="1"/>
  <c r="BG271" i="1"/>
  <c r="BG263" i="1"/>
  <c r="BG255" i="1"/>
  <c r="BG247" i="1"/>
  <c r="BG239" i="1"/>
  <c r="BG231" i="1"/>
  <c r="BG223" i="1"/>
  <c r="BG215" i="1"/>
  <c r="BG207" i="1"/>
  <c r="BG198" i="1"/>
  <c r="BG189" i="1"/>
  <c r="BG181" i="1"/>
  <c r="BG173" i="1"/>
  <c r="BG165" i="1"/>
  <c r="BG157" i="1"/>
  <c r="BG149" i="1"/>
  <c r="BG141" i="1"/>
  <c r="BG133" i="1"/>
  <c r="BG125" i="1"/>
  <c r="BG117" i="1"/>
  <c r="BG109" i="1"/>
  <c r="BG101" i="1"/>
  <c r="BG93" i="1"/>
  <c r="BG85" i="1"/>
  <c r="BG78" i="1"/>
  <c r="BG70" i="1"/>
  <c r="BG62" i="1"/>
  <c r="BG54" i="1"/>
  <c r="BG46" i="1"/>
  <c r="BG38" i="1"/>
  <c r="BG30" i="1"/>
  <c r="BG22" i="1"/>
  <c r="BG14" i="1"/>
  <c r="BG6" i="1"/>
  <c r="BG458" i="1"/>
  <c r="BG434" i="1"/>
  <c r="BG402" i="1"/>
  <c r="BG371" i="1"/>
  <c r="BG323" i="1"/>
  <c r="BG245" i="1"/>
  <c r="BG213" i="1"/>
  <c r="BG171" i="1"/>
  <c r="BG123" i="1"/>
  <c r="BG99" i="1"/>
  <c r="BG68" i="1"/>
  <c r="BG36" i="1"/>
  <c r="BG424" i="1"/>
  <c r="BG392" i="1"/>
  <c r="BG353" i="1"/>
  <c r="BG313" i="1"/>
  <c r="BG283" i="1"/>
  <c r="BG251" i="1"/>
  <c r="BG202" i="1"/>
  <c r="BG161" i="1"/>
  <c r="BG129" i="1"/>
  <c r="BG89" i="1"/>
  <c r="BG50" i="1"/>
  <c r="BG26" i="1"/>
  <c r="BG459" i="1"/>
  <c r="BG451" i="1"/>
  <c r="BG443" i="1"/>
  <c r="BG435" i="1"/>
  <c r="BG427" i="1"/>
  <c r="BG419" i="1"/>
  <c r="BG411" i="1"/>
  <c r="BG403" i="1"/>
  <c r="BG395" i="1"/>
  <c r="BG387" i="1"/>
  <c r="BG380" i="1"/>
  <c r="BG372" i="1"/>
  <c r="BG364" i="1"/>
  <c r="BG356" i="1"/>
  <c r="BG348" i="1"/>
  <c r="BG340" i="1"/>
  <c r="BG332" i="1"/>
  <c r="BG324" i="1"/>
  <c r="BG316" i="1"/>
  <c r="BG308" i="1"/>
  <c r="BG300" i="1"/>
  <c r="BG293" i="1"/>
  <c r="BG286" i="1"/>
  <c r="BG278" i="1"/>
  <c r="BG270" i="1"/>
  <c r="BG262" i="1"/>
  <c r="BG254" i="1"/>
  <c r="BG246" i="1"/>
  <c r="BG238" i="1"/>
  <c r="BG230" i="1"/>
  <c r="BG222" i="1"/>
  <c r="BG214" i="1"/>
  <c r="BG206" i="1"/>
  <c r="BG197" i="1"/>
  <c r="BG188" i="1"/>
  <c r="BG180" i="1"/>
  <c r="BG172" i="1"/>
  <c r="BG164" i="1"/>
  <c r="BG156" i="1"/>
  <c r="BG148" i="1"/>
  <c r="BG140" i="1"/>
  <c r="BG132" i="1"/>
  <c r="BG124" i="1"/>
  <c r="BG116" i="1"/>
  <c r="BG108" i="1"/>
  <c r="BG100" i="1"/>
  <c r="BG92" i="1"/>
  <c r="BG84" i="1"/>
  <c r="BG77" i="1"/>
  <c r="BG69" i="1"/>
  <c r="BG61" i="1"/>
  <c r="BG53" i="1"/>
  <c r="BG45" i="1"/>
  <c r="BG37" i="1"/>
  <c r="BG29" i="1"/>
  <c r="BG21" i="1"/>
  <c r="BG13" i="1"/>
  <c r="BG5" i="1"/>
  <c r="BG426" i="1"/>
  <c r="BG394" i="1"/>
  <c r="BG355" i="1"/>
  <c r="BG331" i="1"/>
  <c r="BG315" i="1"/>
  <c r="BG285" i="1"/>
  <c r="BG253" i="1"/>
  <c r="BG221" i="1"/>
  <c r="BG196" i="1"/>
  <c r="BG163" i="1"/>
  <c r="BG147" i="1"/>
  <c r="BG115" i="1"/>
  <c r="BG83" i="1"/>
  <c r="BG44" i="1"/>
  <c r="BG12" i="1"/>
  <c r="BG448" i="1"/>
  <c r="BG408" i="1"/>
  <c r="BG369" i="1"/>
  <c r="BG337" i="1"/>
  <c r="BG305" i="1"/>
  <c r="BG267" i="1"/>
  <c r="BG235" i="1"/>
  <c r="BG193" i="1"/>
  <c r="BG153" i="1"/>
  <c r="BG113" i="1"/>
  <c r="BG81" i="1"/>
  <c r="BG42" i="1"/>
  <c r="BG465" i="1"/>
  <c r="BG457" i="1"/>
  <c r="BG449" i="1"/>
  <c r="BG441" i="1"/>
  <c r="BG433" i="1"/>
  <c r="BG425" i="1"/>
  <c r="BG417" i="1"/>
  <c r="BG409" i="1"/>
  <c r="BG401" i="1"/>
  <c r="BG393" i="1"/>
  <c r="BG385" i="1"/>
  <c r="BG378" i="1"/>
  <c r="BG370" i="1"/>
  <c r="BG362" i="1"/>
  <c r="BG354" i="1"/>
  <c r="BG346" i="1"/>
  <c r="BG338" i="1"/>
  <c r="BG330" i="1"/>
  <c r="BG322" i="1"/>
  <c r="BG314" i="1"/>
  <c r="BG306" i="1"/>
  <c r="BG298" i="1"/>
  <c r="BG292" i="1"/>
  <c r="BG284" i="1"/>
  <c r="BG276" i="1"/>
  <c r="BG268" i="1"/>
  <c r="BG260" i="1"/>
  <c r="BG252" i="1"/>
  <c r="BG244" i="1"/>
  <c r="BG236" i="1"/>
  <c r="BG228" i="1"/>
  <c r="BG220" i="1"/>
  <c r="BG212" i="1"/>
  <c r="BG203" i="1"/>
  <c r="BG195" i="1"/>
  <c r="BG186" i="1"/>
  <c r="BG178" i="1"/>
  <c r="BG170" i="1"/>
  <c r="BG162" i="1"/>
  <c r="BG154" i="1"/>
  <c r="BG146" i="1"/>
  <c r="BG138" i="1"/>
  <c r="BG130" i="1"/>
  <c r="BG122" i="1"/>
  <c r="BG114" i="1"/>
  <c r="BG106" i="1"/>
  <c r="BG98" i="1"/>
  <c r="BG90" i="1"/>
  <c r="BG82" i="1"/>
  <c r="BG75" i="1"/>
  <c r="BG67" i="1"/>
  <c r="BG59" i="1"/>
  <c r="BG51" i="1"/>
  <c r="BG43" i="1"/>
  <c r="BG35" i="1"/>
  <c r="BG27" i="1"/>
  <c r="BG19" i="1"/>
  <c r="BG11" i="1"/>
  <c r="BG3" i="1"/>
  <c r="BG464" i="1"/>
  <c r="BG440" i="1"/>
  <c r="BG400" i="1"/>
  <c r="BG361" i="1"/>
  <c r="BG321" i="1"/>
  <c r="BG291" i="1"/>
  <c r="BG243" i="1"/>
  <c r="BG211" i="1"/>
  <c r="BG177" i="1"/>
  <c r="BG137" i="1"/>
  <c r="BG97" i="1"/>
  <c r="BG58" i="1"/>
  <c r="BG431" i="1"/>
  <c r="BG368" i="1"/>
  <c r="BG304" i="1"/>
  <c r="BG242" i="1"/>
  <c r="BG176" i="1"/>
  <c r="BG112" i="1"/>
  <c r="BG49" i="1"/>
  <c r="BG9" i="1"/>
  <c r="BG210" i="1"/>
  <c r="BG384" i="1"/>
  <c r="BG128" i="1"/>
  <c r="BG17" i="1"/>
  <c r="BG250" i="1"/>
  <c r="BG57" i="1"/>
  <c r="BG423" i="1"/>
  <c r="BG360" i="1"/>
  <c r="BG234" i="1"/>
  <c r="BG168" i="1"/>
  <c r="BG104" i="1"/>
  <c r="BG41" i="1"/>
  <c r="BG144" i="1"/>
  <c r="BG25" i="1"/>
  <c r="BG376" i="1"/>
  <c r="BG415" i="1"/>
  <c r="BG352" i="1"/>
  <c r="BG290" i="1"/>
  <c r="BG226" i="1"/>
  <c r="BG160" i="1"/>
  <c r="BG96" i="1"/>
  <c r="BG34" i="1"/>
  <c r="BG274" i="1"/>
  <c r="BG192" i="1"/>
  <c r="BG184" i="1"/>
  <c r="BG407" i="1"/>
  <c r="BG344" i="1"/>
  <c r="BG282" i="1"/>
  <c r="BG218" i="1"/>
  <c r="BG152" i="1"/>
  <c r="BG88" i="1"/>
  <c r="BG33" i="1"/>
  <c r="BG399" i="1"/>
  <c r="BG80" i="1"/>
  <c r="BG463" i="1"/>
  <c r="BG336" i="1"/>
  <c r="BG258" i="1"/>
  <c r="BG312" i="1"/>
  <c r="BG10" i="1"/>
  <c r="BG455" i="1"/>
  <c r="BG391" i="1"/>
  <c r="BG328" i="1"/>
  <c r="BG266" i="1"/>
  <c r="BG201" i="1"/>
  <c r="BG136" i="1"/>
  <c r="BG73" i="1"/>
  <c r="BG18" i="1"/>
  <c r="BG447" i="1"/>
  <c r="BG65" i="1"/>
  <c r="BG439" i="1"/>
  <c r="BG120" i="1"/>
  <c r="BF465" i="1"/>
  <c r="BF460" i="1"/>
  <c r="BF455" i="1"/>
  <c r="BF453" i="1"/>
  <c r="BF443" i="1"/>
  <c r="BF439" i="1"/>
  <c r="BF423" i="1"/>
  <c r="BF445" i="1"/>
  <c r="BF462" i="1"/>
  <c r="BF457" i="1"/>
  <c r="BF449" i="1"/>
  <c r="BF444" i="1"/>
  <c r="BF437" i="1"/>
  <c r="BF433" i="1"/>
  <c r="BF431" i="1"/>
  <c r="BF430" i="1"/>
  <c r="BF428" i="1"/>
  <c r="BF420" i="1"/>
  <c r="BF461" i="1"/>
  <c r="BF448" i="1"/>
  <c r="BF446" i="1"/>
  <c r="BF419" i="1"/>
  <c r="BF417" i="1"/>
  <c r="BF414" i="1"/>
  <c r="BF458" i="1"/>
  <c r="BF442" i="1"/>
  <c r="BF436" i="1"/>
  <c r="BF435" i="1"/>
  <c r="BF432" i="1"/>
  <c r="BF429" i="1"/>
  <c r="BF415" i="1"/>
  <c r="BF441" i="1"/>
  <c r="BF440" i="1"/>
  <c r="BF418" i="1"/>
  <c r="BF416" i="1"/>
  <c r="BF409" i="1"/>
  <c r="BF405" i="1"/>
  <c r="BF400" i="1"/>
  <c r="BF375" i="1"/>
  <c r="BF373" i="1"/>
  <c r="BF371" i="1"/>
  <c r="BF369" i="1"/>
  <c r="BF363" i="1"/>
  <c r="BF358" i="1"/>
  <c r="BF350" i="1"/>
  <c r="BF452" i="1"/>
  <c r="BF434" i="1"/>
  <c r="BF407" i="1"/>
  <c r="BF397" i="1"/>
  <c r="BF392" i="1"/>
  <c r="BF366" i="1"/>
  <c r="BF354" i="1"/>
  <c r="BF340" i="1"/>
  <c r="BF410" i="1"/>
  <c r="BF402" i="1"/>
  <c r="BF394" i="1"/>
  <c r="BF390" i="1"/>
  <c r="BF386" i="1"/>
  <c r="BF377" i="1"/>
  <c r="BF362" i="1"/>
  <c r="BF463" i="1"/>
  <c r="BF464" i="1"/>
  <c r="BF438" i="1"/>
  <c r="BF413" i="1"/>
  <c r="BF401" i="1"/>
  <c r="BF398" i="1"/>
  <c r="BF393" i="1"/>
  <c r="BF388" i="1"/>
  <c r="BF381" i="1"/>
  <c r="BF364" i="1"/>
  <c r="BF344" i="1"/>
  <c r="BF338" i="1"/>
  <c r="BF447" i="1"/>
  <c r="BF422" i="1"/>
  <c r="BF421" i="1"/>
  <c r="BF408" i="1"/>
  <c r="BF403" i="1"/>
  <c r="BF367" i="1"/>
  <c r="BF355" i="1"/>
  <c r="BF353" i="1"/>
  <c r="BF343" i="1"/>
  <c r="BF459" i="1"/>
  <c r="BF456" i="1"/>
  <c r="BF427" i="1"/>
  <c r="BF411" i="1"/>
  <c r="BF389" i="1"/>
  <c r="BF359" i="1"/>
  <c r="BF348" i="1"/>
  <c r="BF342" i="1"/>
  <c r="BF312" i="1"/>
  <c r="BF304" i="1"/>
  <c r="BF287" i="1"/>
  <c r="BF450" i="1"/>
  <c r="BF391" i="1"/>
  <c r="BF346" i="1"/>
  <c r="BF323" i="1"/>
  <c r="BF314" i="1"/>
  <c r="BF310" i="1"/>
  <c r="BF395" i="1"/>
  <c r="BF385" i="1"/>
  <c r="BF382" i="1"/>
  <c r="BF376" i="1"/>
  <c r="BF372" i="1"/>
  <c r="BF368" i="1"/>
  <c r="BF334" i="1"/>
  <c r="BF324" i="1"/>
  <c r="BF454" i="1"/>
  <c r="BF451" i="1"/>
  <c r="BF412" i="1"/>
  <c r="BF356" i="1"/>
  <c r="BF349" i="1"/>
  <c r="BF347" i="1"/>
  <c r="BF339" i="1"/>
  <c r="BF336" i="1"/>
  <c r="BF332" i="1"/>
  <c r="BF327" i="1"/>
  <c r="BF303" i="1"/>
  <c r="BF298" i="1"/>
  <c r="BF426" i="1"/>
  <c r="BF396" i="1"/>
  <c r="BF365" i="1"/>
  <c r="BF345" i="1"/>
  <c r="BF337" i="1"/>
  <c r="BF335" i="1"/>
  <c r="BF325" i="1"/>
  <c r="BF313" i="1"/>
  <c r="BF404" i="1"/>
  <c r="BF374" i="1"/>
  <c r="BF370" i="1"/>
  <c r="BF361" i="1"/>
  <c r="BF341" i="1"/>
  <c r="BF333" i="1"/>
  <c r="BF331" i="1"/>
  <c r="BF326" i="1"/>
  <c r="BF315" i="1"/>
  <c r="BF311" i="1"/>
  <c r="BF309" i="1"/>
  <c r="BF387" i="1"/>
  <c r="BF302" i="1"/>
  <c r="BF292" i="1"/>
  <c r="BF275" i="1"/>
  <c r="BF273" i="1"/>
  <c r="BF259" i="1"/>
  <c r="BF255" i="1"/>
  <c r="BF254" i="1"/>
  <c r="BF252" i="1"/>
  <c r="BF234" i="1"/>
  <c r="BF230" i="1"/>
  <c r="BF384" i="1"/>
  <c r="BF379" i="1"/>
  <c r="BF360" i="1"/>
  <c r="BF289" i="1"/>
  <c r="BF285" i="1"/>
  <c r="BF266" i="1"/>
  <c r="BF243" i="1"/>
  <c r="BF238" i="1"/>
  <c r="BF227" i="1"/>
  <c r="BF223" i="1"/>
  <c r="BF294" i="1"/>
  <c r="BF290" i="1"/>
  <c r="BF284" i="1"/>
  <c r="BF277" i="1"/>
  <c r="BF269" i="1"/>
  <c r="BF265" i="1"/>
  <c r="BF257" i="1"/>
  <c r="BF247" i="1"/>
  <c r="BF240" i="1"/>
  <c r="BF225" i="1"/>
  <c r="BF305" i="1"/>
  <c r="BF297" i="1"/>
  <c r="BF288" i="1"/>
  <c r="BF280" i="1"/>
  <c r="BF272" i="1"/>
  <c r="BF271" i="1"/>
  <c r="BF270" i="1"/>
  <c r="BF260" i="1"/>
  <c r="BF245" i="1"/>
  <c r="BF406" i="1"/>
  <c r="BF308" i="1"/>
  <c r="BF295" i="1"/>
  <c r="BF282" i="1"/>
  <c r="BF274" i="1"/>
  <c r="BF378" i="1"/>
  <c r="BF321" i="1"/>
  <c r="BF306" i="1"/>
  <c r="BF300" i="1"/>
  <c r="BF299" i="1"/>
  <c r="BF286" i="1"/>
  <c r="BF283" i="1"/>
  <c r="BF281" i="1"/>
  <c r="BF276" i="1"/>
  <c r="BF264" i="1"/>
  <c r="BF261" i="1"/>
  <c r="BF246" i="1"/>
  <c r="BF239" i="1"/>
  <c r="BF224" i="1"/>
  <c r="BF383" i="1"/>
  <c r="BF352" i="1"/>
  <c r="BF322" i="1"/>
  <c r="BF307" i="1"/>
  <c r="BF301" i="1"/>
  <c r="BF267" i="1"/>
  <c r="BF258" i="1"/>
  <c r="BF250" i="1"/>
  <c r="BF244" i="1"/>
  <c r="BF231" i="1"/>
  <c r="BF228" i="1"/>
  <c r="BF262" i="1"/>
  <c r="BF256" i="1"/>
  <c r="BF219" i="1"/>
  <c r="BF209" i="1"/>
  <c r="BF206" i="1"/>
  <c r="BF204" i="1"/>
  <c r="BF185" i="1"/>
  <c r="BF253" i="1"/>
  <c r="BF237" i="1"/>
  <c r="BF229" i="1"/>
  <c r="BF212" i="1"/>
  <c r="BF192" i="1"/>
  <c r="BF182" i="1"/>
  <c r="BF176" i="1"/>
  <c r="BF169" i="1"/>
  <c r="BF166" i="1"/>
  <c r="BF165" i="1"/>
  <c r="BF150" i="1"/>
  <c r="BF141" i="1"/>
  <c r="BF248" i="1"/>
  <c r="BF241" i="1"/>
  <c r="BF236" i="1"/>
  <c r="BF215" i="1"/>
  <c r="BF211" i="1"/>
  <c r="BF208" i="1"/>
  <c r="BF199" i="1"/>
  <c r="BF197" i="1"/>
  <c r="BF186" i="1"/>
  <c r="BF156" i="1"/>
  <c r="BF152" i="1"/>
  <c r="BF147" i="1"/>
  <c r="BF136" i="1"/>
  <c r="BF132" i="1"/>
  <c r="BF249" i="1"/>
  <c r="BF242" i="1"/>
  <c r="BF235" i="1"/>
  <c r="BF218" i="1"/>
  <c r="BF188" i="1"/>
  <c r="BF187" i="1"/>
  <c r="BF184" i="1"/>
  <c r="BF171" i="1"/>
  <c r="BF168" i="1"/>
  <c r="BF167" i="1"/>
  <c r="BF161" i="1"/>
  <c r="BF158" i="1"/>
  <c r="BF149" i="1"/>
  <c r="BF145" i="1"/>
  <c r="BF143" i="1"/>
  <c r="BF357" i="1"/>
  <c r="BF226" i="1"/>
  <c r="BF214" i="1"/>
  <c r="BF210" i="1"/>
  <c r="BF203" i="1"/>
  <c r="BF196" i="1"/>
  <c r="BF193" i="1"/>
  <c r="BF191" i="1"/>
  <c r="BF190" i="1"/>
  <c r="BF175" i="1"/>
  <c r="BF174" i="1"/>
  <c r="BF170" i="1"/>
  <c r="BF151" i="1"/>
  <c r="BF146" i="1"/>
  <c r="BF138" i="1"/>
  <c r="BF135" i="1"/>
  <c r="BF251" i="1"/>
  <c r="BF220" i="1"/>
  <c r="BF217" i="1"/>
  <c r="BF213" i="1"/>
  <c r="BF198" i="1"/>
  <c r="BF183" i="1"/>
  <c r="BF173" i="1"/>
  <c r="BF163" i="1"/>
  <c r="BF160" i="1"/>
  <c r="BF157" i="1"/>
  <c r="BF142" i="1"/>
  <c r="BF278" i="1"/>
  <c r="BF200" i="1"/>
  <c r="BF155" i="1"/>
  <c r="BF153" i="1"/>
  <c r="BF133" i="1"/>
  <c r="BF121" i="1"/>
  <c r="BF120" i="1"/>
  <c r="BF114" i="1"/>
  <c r="BF104" i="1"/>
  <c r="BF98" i="1"/>
  <c r="BF91" i="1"/>
  <c r="BF80" i="1"/>
  <c r="BF201" i="1"/>
  <c r="BF172" i="1"/>
  <c r="BF134" i="1"/>
  <c r="BF126" i="1"/>
  <c r="BF124" i="1"/>
  <c r="BF111" i="1"/>
  <c r="BF106" i="1"/>
  <c r="BF103" i="1"/>
  <c r="BF94" i="1"/>
  <c r="BF84" i="1"/>
  <c r="BF76" i="1"/>
  <c r="BF69" i="1"/>
  <c r="BF63" i="1"/>
  <c r="BF296" i="1"/>
  <c r="BF207" i="1"/>
  <c r="BF148" i="1"/>
  <c r="BF140" i="1"/>
  <c r="BF118" i="1"/>
  <c r="BF88" i="1"/>
  <c r="BF82" i="1"/>
  <c r="BF115" i="1"/>
  <c r="BF105" i="1"/>
  <c r="BF86" i="1"/>
  <c r="BF81" i="1"/>
  <c r="BF71" i="1"/>
  <c r="BF62" i="1"/>
  <c r="BF144" i="1"/>
  <c r="BF127" i="1"/>
  <c r="BF122" i="1"/>
  <c r="BF119" i="1"/>
  <c r="BF113" i="1"/>
  <c r="BF109" i="1"/>
  <c r="BF108" i="1"/>
  <c r="BF107" i="1"/>
  <c r="BF101" i="1"/>
  <c r="BF99" i="1"/>
  <c r="BF97" i="1"/>
  <c r="BF89" i="1"/>
  <c r="BF77" i="1"/>
  <c r="BF216" i="1"/>
  <c r="BF57" i="1"/>
  <c r="BF54" i="1"/>
  <c r="BF45" i="1"/>
  <c r="BF31" i="1"/>
  <c r="BF10" i="1"/>
  <c r="BF189" i="1"/>
  <c r="BF181" i="1"/>
  <c r="BF117" i="1"/>
  <c r="BF72" i="1"/>
  <c r="BF66" i="1"/>
  <c r="BF42" i="1"/>
  <c r="BF23" i="1"/>
  <c r="BF20" i="1"/>
  <c r="BF15" i="1"/>
  <c r="BF8" i="1"/>
  <c r="BF6" i="1"/>
  <c r="BF177" i="1"/>
  <c r="BF137" i="1"/>
  <c r="BF128" i="1"/>
  <c r="BF123" i="1"/>
  <c r="BF95" i="1"/>
  <c r="BF49" i="1"/>
  <c r="BF34" i="1"/>
  <c r="BF33" i="1"/>
  <c r="BF28" i="1"/>
  <c r="BF17" i="1"/>
  <c r="BF232" i="1"/>
  <c r="BF130" i="1"/>
  <c r="BF129" i="1"/>
  <c r="BF100" i="1"/>
  <c r="BF96" i="1"/>
  <c r="BF92" i="1"/>
  <c r="BF74" i="1"/>
  <c r="BF70" i="1"/>
  <c r="BF67" i="1"/>
  <c r="BF55" i="1"/>
  <c r="BF48" i="1"/>
  <c r="BF44" i="1"/>
  <c r="BF39" i="1"/>
  <c r="BF35" i="1"/>
  <c r="BF24" i="1"/>
  <c r="BF22" i="1"/>
  <c r="BF13" i="1"/>
  <c r="BF9" i="1"/>
  <c r="BF110" i="1"/>
  <c r="BF102" i="1"/>
  <c r="BF51" i="1"/>
  <c r="BF41" i="1"/>
  <c r="BF30" i="1"/>
  <c r="BF19" i="1"/>
  <c r="BF154" i="1"/>
  <c r="BF112" i="1"/>
  <c r="BF83" i="1"/>
  <c r="BF59" i="1"/>
  <c r="BF58" i="1"/>
  <c r="BF53" i="1"/>
  <c r="BF36" i="1"/>
  <c r="BF32" i="1"/>
  <c r="BF27" i="1"/>
  <c r="BF16" i="1"/>
  <c r="BF14" i="1"/>
  <c r="BF12" i="1"/>
  <c r="BF11" i="1"/>
  <c r="BF7" i="1"/>
  <c r="BF178" i="1"/>
  <c r="BF139" i="1"/>
  <c r="BF125" i="1"/>
  <c r="BF116" i="1"/>
  <c r="BF90" i="1"/>
  <c r="BF68" i="1"/>
  <c r="BF65" i="1"/>
  <c r="BF64" i="1"/>
  <c r="BF60" i="1"/>
  <c r="BF47" i="1"/>
  <c r="BF43" i="1"/>
  <c r="BF38" i="1"/>
  <c r="BF25" i="1"/>
  <c r="BF21" i="1"/>
  <c r="BF52" i="1"/>
  <c r="BF37" i="1"/>
  <c r="BF18" i="1"/>
  <c r="BF85" i="1"/>
  <c r="BF50" i="1"/>
  <c r="BF40" i="1"/>
  <c r="BF4" i="1"/>
  <c r="BF202"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D208" i="39" l="1"/>
  <c r="H207" i="39"/>
  <c r="L206" i="39"/>
  <c r="D204" i="39"/>
  <c r="H203" i="39"/>
  <c r="L202" i="39"/>
  <c r="D200" i="39"/>
  <c r="H199" i="39"/>
  <c r="L198" i="39"/>
  <c r="D196" i="39"/>
  <c r="H195" i="39"/>
  <c r="L194" i="39"/>
  <c r="D192" i="39"/>
  <c r="H191" i="39"/>
  <c r="L190" i="39"/>
  <c r="D188" i="39"/>
  <c r="H187" i="39"/>
  <c r="L186" i="39"/>
  <c r="D184" i="39"/>
  <c r="H183" i="39"/>
  <c r="L182" i="39"/>
  <c r="D180" i="39"/>
  <c r="H179" i="39"/>
  <c r="L178" i="39"/>
  <c r="B208" i="39"/>
  <c r="F207" i="39"/>
  <c r="J206" i="39"/>
  <c r="B204" i="39"/>
  <c r="F203" i="39"/>
  <c r="J202" i="39"/>
  <c r="B200" i="39"/>
  <c r="F199" i="39"/>
  <c r="J198" i="39"/>
  <c r="B196" i="39"/>
  <c r="F195" i="39"/>
  <c r="J194" i="39"/>
  <c r="B192" i="39"/>
  <c r="F191" i="39"/>
  <c r="J190" i="39"/>
  <c r="B188" i="39"/>
  <c r="F187" i="39"/>
  <c r="J186" i="39"/>
  <c r="B184" i="39"/>
  <c r="F183" i="39"/>
  <c r="J182" i="39"/>
  <c r="D207" i="39"/>
  <c r="H206" i="39"/>
  <c r="L205" i="39"/>
  <c r="D203" i="39"/>
  <c r="H202" i="39"/>
  <c r="L201" i="39"/>
  <c r="D199" i="39"/>
  <c r="H198" i="39"/>
  <c r="L197" i="39"/>
  <c r="D195" i="39"/>
  <c r="H194" i="39"/>
  <c r="L193" i="39"/>
  <c r="D191" i="39"/>
  <c r="H190" i="39"/>
  <c r="L189" i="39"/>
  <c r="D187" i="39"/>
  <c r="H186" i="39"/>
  <c r="L185" i="39"/>
  <c r="D183" i="39"/>
  <c r="H182" i="39"/>
  <c r="L181" i="39"/>
  <c r="B207" i="39"/>
  <c r="F206" i="39"/>
  <c r="J205" i="39"/>
  <c r="B203" i="39"/>
  <c r="F202" i="39"/>
  <c r="J201" i="39"/>
  <c r="B199" i="39"/>
  <c r="F198" i="39"/>
  <c r="J197" i="39"/>
  <c r="B195" i="39"/>
  <c r="F194" i="39"/>
  <c r="J193" i="39"/>
  <c r="B191" i="39"/>
  <c r="F190" i="39"/>
  <c r="J189" i="39"/>
  <c r="B187" i="39"/>
  <c r="F186" i="39"/>
  <c r="J185" i="39"/>
  <c r="B183" i="39"/>
  <c r="F182" i="39"/>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D174" i="39"/>
  <c r="H173" i="39"/>
  <c r="L172" i="39"/>
  <c r="J208" i="39"/>
  <c r="B206" i="39"/>
  <c r="F205" i="39"/>
  <c r="J204" i="39"/>
  <c r="B202" i="39"/>
  <c r="F201" i="39"/>
  <c r="J200" i="39"/>
  <c r="B198" i="39"/>
  <c r="F197" i="39"/>
  <c r="J196" i="39"/>
  <c r="B194" i="39"/>
  <c r="F193" i="39"/>
  <c r="J192" i="39"/>
  <c r="B190" i="39"/>
  <c r="F189" i="39"/>
  <c r="J188" i="39"/>
  <c r="B186" i="39"/>
  <c r="F185" i="39"/>
  <c r="J184" i="39"/>
  <c r="B182" i="39"/>
  <c r="F181" i="39"/>
  <c r="J180" i="39"/>
  <c r="B178" i="39"/>
  <c r="H208" i="39"/>
  <c r="L207" i="39"/>
  <c r="D205" i="39"/>
  <c r="H204" i="39"/>
  <c r="L203" i="39"/>
  <c r="D201" i="39"/>
  <c r="H200" i="39"/>
  <c r="L199" i="39"/>
  <c r="D197" i="39"/>
  <c r="H196" i="39"/>
  <c r="L195" i="39"/>
  <c r="D193" i="39"/>
  <c r="H192" i="39"/>
  <c r="L191" i="39"/>
  <c r="D189" i="39"/>
  <c r="H188" i="39"/>
  <c r="L187" i="39"/>
  <c r="D185" i="39"/>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H184" i="39"/>
  <c r="D177" i="39"/>
  <c r="L175" i="39"/>
  <c r="F174" i="39"/>
  <c r="L171" i="39"/>
  <c r="D169" i="39"/>
  <c r="H168" i="39"/>
  <c r="L167" i="39"/>
  <c r="D165" i="39"/>
  <c r="H164" i="39"/>
  <c r="L163" i="39"/>
  <c r="D161" i="39"/>
  <c r="H160" i="39"/>
  <c r="L159" i="39"/>
  <c r="D157" i="39"/>
  <c r="H156" i="39"/>
  <c r="L155" i="39"/>
  <c r="D153" i="39"/>
  <c r="J181" i="39"/>
  <c r="H175" i="39"/>
  <c r="B174" i="39"/>
  <c r="J172" i="39"/>
  <c r="J171" i="39"/>
  <c r="B169" i="39"/>
  <c r="F168" i="39"/>
  <c r="J167" i="39"/>
  <c r="B165" i="39"/>
  <c r="F164" i="39"/>
  <c r="J163" i="39"/>
  <c r="B161" i="39"/>
  <c r="F160" i="39"/>
  <c r="J159" i="39"/>
  <c r="B157" i="39"/>
  <c r="F156" i="39"/>
  <c r="J155" i="39"/>
  <c r="B153" i="39"/>
  <c r="F152" i="39"/>
  <c r="L183" i="39"/>
  <c r="D181" i="39"/>
  <c r="H180" i="39"/>
  <c r="L179" i="39"/>
  <c r="F175" i="39"/>
  <c r="H172" i="39"/>
  <c r="H171" i="39"/>
  <c r="L170" i="39"/>
  <c r="D168" i="39"/>
  <c r="H167" i="39"/>
  <c r="L166" i="39"/>
  <c r="D164" i="39"/>
  <c r="H163" i="39"/>
  <c r="L162" i="39"/>
  <c r="D160" i="39"/>
  <c r="H159" i="39"/>
  <c r="L158" i="39"/>
  <c r="D156" i="39"/>
  <c r="H155" i="39"/>
  <c r="L154" i="39"/>
  <c r="D152" i="39"/>
  <c r="H151" i="39"/>
  <c r="L150" i="39"/>
  <c r="D148" i="39"/>
  <c r="H147" i="39"/>
  <c r="L146" i="39"/>
  <c r="B180" i="39"/>
  <c r="F179" i="39"/>
  <c r="J178" i="39"/>
  <c r="J176" i="39"/>
  <c r="D175" i="39"/>
  <c r="L173" i="39"/>
  <c r="F172" i="39"/>
  <c r="F171" i="39"/>
  <c r="J170" i="39"/>
  <c r="B168" i="39"/>
  <c r="F167" i="39"/>
  <c r="J166" i="39"/>
  <c r="B164" i="39"/>
  <c r="F163" i="39"/>
  <c r="J162" i="39"/>
  <c r="B160" i="39"/>
  <c r="F159" i="39"/>
  <c r="J158" i="39"/>
  <c r="B156" i="39"/>
  <c r="F155" i="39"/>
  <c r="J154" i="39"/>
  <c r="D179" i="39"/>
  <c r="H178" i="39"/>
  <c r="H176" i="39"/>
  <c r="B175" i="39"/>
  <c r="J173" i="39"/>
  <c r="D172" i="39"/>
  <c r="D171" i="39"/>
  <c r="H170" i="39"/>
  <c r="L169" i="39"/>
  <c r="D167" i="39"/>
  <c r="H166" i="39"/>
  <c r="L165" i="39"/>
  <c r="D163" i="39"/>
  <c r="H162" i="39"/>
  <c r="L161" i="39"/>
  <c r="D159" i="39"/>
  <c r="H158" i="39"/>
  <c r="L157" i="39"/>
  <c r="D155" i="39"/>
  <c r="H154" i="39"/>
  <c r="L153" i="39"/>
  <c r="B179" i="39"/>
  <c r="F178" i="39"/>
  <c r="L177" i="39"/>
  <c r="D176" i="39"/>
  <c r="L174" i="39"/>
  <c r="F173" i="39"/>
  <c r="B172" i="39"/>
  <c r="B171" i="39"/>
  <c r="F170" i="39"/>
  <c r="J169" i="39"/>
  <c r="B167" i="39"/>
  <c r="F166" i="39"/>
  <c r="J165" i="39"/>
  <c r="B163" i="39"/>
  <c r="F162" i="39"/>
  <c r="J161" i="39"/>
  <c r="B159" i="39"/>
  <c r="F158" i="39"/>
  <c r="J157" i="39"/>
  <c r="B155" i="39"/>
  <c r="F154" i="39"/>
  <c r="J153" i="39"/>
  <c r="B151" i="39"/>
  <c r="F150" i="39"/>
  <c r="J149" i="39"/>
  <c r="B147" i="39"/>
  <c r="F146" i="39"/>
  <c r="J145" i="39"/>
  <c r="B143" i="39"/>
  <c r="F142" i="39"/>
  <c r="J141" i="39"/>
  <c r="J177" i="39"/>
  <c r="B176" i="39"/>
  <c r="J174" i="39"/>
  <c r="D173" i="39"/>
  <c r="D170" i="39"/>
  <c r="H169" i="39"/>
  <c r="L168" i="39"/>
  <c r="D166" i="39"/>
  <c r="H165" i="39"/>
  <c r="L164" i="39"/>
  <c r="D162" i="39"/>
  <c r="H161" i="39"/>
  <c r="L160" i="39"/>
  <c r="D158" i="39"/>
  <c r="H157" i="39"/>
  <c r="L156" i="39"/>
  <c r="D154" i="39"/>
  <c r="H153" i="39"/>
  <c r="L152" i="39"/>
  <c r="D150" i="39"/>
  <c r="H149" i="39"/>
  <c r="L148" i="39"/>
  <c r="D146" i="39"/>
  <c r="H145" i="39"/>
  <c r="L144" i="39"/>
  <c r="F177" i="39"/>
  <c r="H174" i="39"/>
  <c r="B170" i="39"/>
  <c r="F169" i="39"/>
  <c r="J168" i="39"/>
  <c r="B166" i="39"/>
  <c r="F165" i="39"/>
  <c r="J164" i="39"/>
  <c r="B162" i="39"/>
  <c r="F161" i="39"/>
  <c r="J160" i="39"/>
  <c r="B158" i="39"/>
  <c r="F157" i="39"/>
  <c r="J156" i="39"/>
  <c r="B154" i="39"/>
  <c r="F153" i="39"/>
  <c r="J152" i="39"/>
  <c r="B150" i="39"/>
  <c r="F149" i="39"/>
  <c r="J148" i="39"/>
  <c r="F151" i="39"/>
  <c r="J150" i="39"/>
  <c r="F145" i="39"/>
  <c r="B144" i="39"/>
  <c r="J142" i="39"/>
  <c r="H141" i="39"/>
  <c r="J140" i="39"/>
  <c r="B138" i="39"/>
  <c r="F137" i="39"/>
  <c r="J136" i="39"/>
  <c r="B134" i="39"/>
  <c r="F133" i="39"/>
  <c r="J132" i="39"/>
  <c r="B130" i="39"/>
  <c r="F129" i="39"/>
  <c r="J128" i="39"/>
  <c r="B126" i="39"/>
  <c r="F125" i="39"/>
  <c r="J124" i="39"/>
  <c r="B122" i="39"/>
  <c r="F121" i="39"/>
  <c r="J120" i="39"/>
  <c r="H152" i="39"/>
  <c r="D151" i="39"/>
  <c r="H150" i="39"/>
  <c r="L149" i="39"/>
  <c r="D145" i="39"/>
  <c r="L143" i="39"/>
  <c r="H142" i="39"/>
  <c r="F141" i="39"/>
  <c r="H140" i="39"/>
  <c r="L139" i="39"/>
  <c r="D137" i="39"/>
  <c r="H136" i="39"/>
  <c r="L135" i="39"/>
  <c r="D133" i="39"/>
  <c r="H132" i="39"/>
  <c r="L131" i="39"/>
  <c r="D129" i="39"/>
  <c r="H128" i="39"/>
  <c r="L127" i="39"/>
  <c r="B152" i="39"/>
  <c r="D149" i="39"/>
  <c r="H148" i="39"/>
  <c r="L147" i="39"/>
  <c r="B145" i="39"/>
  <c r="J143" i="39"/>
  <c r="D142" i="39"/>
  <c r="D141" i="39"/>
  <c r="F140" i="39"/>
  <c r="J139" i="39"/>
  <c r="B137" i="39"/>
  <c r="F136" i="39"/>
  <c r="J135" i="39"/>
  <c r="B133" i="39"/>
  <c r="F132" i="39"/>
  <c r="J131" i="39"/>
  <c r="B129" i="39"/>
  <c r="F128" i="39"/>
  <c r="J127" i="39"/>
  <c r="B149" i="39"/>
  <c r="F148" i="39"/>
  <c r="J147" i="39"/>
  <c r="H143" i="39"/>
  <c r="B142" i="39"/>
  <c r="B141" i="39"/>
  <c r="D140" i="39"/>
  <c r="H139" i="39"/>
  <c r="L138" i="39"/>
  <c r="D136" i="39"/>
  <c r="H135" i="39"/>
  <c r="L134" i="39"/>
  <c r="D132" i="39"/>
  <c r="H131" i="39"/>
  <c r="L130" i="39"/>
  <c r="D128" i="39"/>
  <c r="H127" i="39"/>
  <c r="L126" i="39"/>
  <c r="B148" i="39"/>
  <c r="F147" i="39"/>
  <c r="J146" i="39"/>
  <c r="J144" i="39"/>
  <c r="F143" i="39"/>
  <c r="B140" i="39"/>
  <c r="F139" i="39"/>
  <c r="J138" i="39"/>
  <c r="B136" i="39"/>
  <c r="F135" i="39"/>
  <c r="J134" i="39"/>
  <c r="B132" i="39"/>
  <c r="F131" i="39"/>
  <c r="J130" i="39"/>
  <c r="B128" i="39"/>
  <c r="F127" i="39"/>
  <c r="J126" i="39"/>
  <c r="B124" i="39"/>
  <c r="F123" i="39"/>
  <c r="J122" i="39"/>
  <c r="B120" i="39"/>
  <c r="F119" i="39"/>
  <c r="D147" i="39"/>
  <c r="H146" i="39"/>
  <c r="H144" i="39"/>
  <c r="D143" i="39"/>
  <c r="D139" i="39"/>
  <c r="H138" i="39"/>
  <c r="L137" i="39"/>
  <c r="D135" i="39"/>
  <c r="H134" i="39"/>
  <c r="L133" i="39"/>
  <c r="D131" i="39"/>
  <c r="H130" i="39"/>
  <c r="L129" i="39"/>
  <c r="D127" i="39"/>
  <c r="H126" i="39"/>
  <c r="L151" i="39"/>
  <c r="B146" i="39"/>
  <c r="F144" i="39"/>
  <c r="B139" i="39"/>
  <c r="F138" i="39"/>
  <c r="J137" i="39"/>
  <c r="B135" i="39"/>
  <c r="F134" i="39"/>
  <c r="J133" i="39"/>
  <c r="B131" i="39"/>
  <c r="F130" i="39"/>
  <c r="J129" i="39"/>
  <c r="B127" i="39"/>
  <c r="F126" i="39"/>
  <c r="J125" i="39"/>
  <c r="B123" i="39"/>
  <c r="F122" i="39"/>
  <c r="J121" i="39"/>
  <c r="B119" i="39"/>
  <c r="F118" i="39"/>
  <c r="J117" i="39"/>
  <c r="B115" i="39"/>
  <c r="F114" i="39"/>
  <c r="J113" i="39"/>
  <c r="B111" i="39"/>
  <c r="J151" i="39"/>
  <c r="L145" i="39"/>
  <c r="D144" i="39"/>
  <c r="L142" i="39"/>
  <c r="L141" i="39"/>
  <c r="L140" i="39"/>
  <c r="D138" i="39"/>
  <c r="H137" i="39"/>
  <c r="L136" i="39"/>
  <c r="D134" i="39"/>
  <c r="H133" i="39"/>
  <c r="L132" i="39"/>
  <c r="D130" i="39"/>
  <c r="H129" i="39"/>
  <c r="L128" i="39"/>
  <c r="D126" i="39"/>
  <c r="H125" i="39"/>
  <c r="L124" i="39"/>
  <c r="D122" i="39"/>
  <c r="H121" i="39"/>
  <c r="L120" i="39"/>
  <c r="D118" i="39"/>
  <c r="H117" i="39"/>
  <c r="L116" i="39"/>
  <c r="D114" i="39"/>
  <c r="H113" i="39"/>
  <c r="L112" i="39"/>
  <c r="D110" i="39"/>
  <c r="D125" i="39"/>
  <c r="H124" i="39"/>
  <c r="L123" i="39"/>
  <c r="J118" i="39"/>
  <c r="B117" i="39"/>
  <c r="J115" i="39"/>
  <c r="B114" i="39"/>
  <c r="J112" i="39"/>
  <c r="F111" i="39"/>
  <c r="B110" i="39"/>
  <c r="F109" i="39"/>
  <c r="J108" i="39"/>
  <c r="B106" i="39"/>
  <c r="F105" i="39"/>
  <c r="J104" i="39"/>
  <c r="B102" i="39"/>
  <c r="F101" i="39"/>
  <c r="J100" i="39"/>
  <c r="B98" i="39"/>
  <c r="F97" i="39"/>
  <c r="J96" i="39"/>
  <c r="B94" i="39"/>
  <c r="F93" i="39"/>
  <c r="J92" i="39"/>
  <c r="B90" i="39"/>
  <c r="F89" i="39"/>
  <c r="J88" i="39"/>
  <c r="B86" i="39"/>
  <c r="F85" i="39"/>
  <c r="J84" i="39"/>
  <c r="B125" i="39"/>
  <c r="F124" i="39"/>
  <c r="J123" i="39"/>
  <c r="H118" i="39"/>
  <c r="H115" i="39"/>
  <c r="H112" i="39"/>
  <c r="D111" i="39"/>
  <c r="D109" i="39"/>
  <c r="H108" i="39"/>
  <c r="L107" i="39"/>
  <c r="D105" i="39"/>
  <c r="H104" i="39"/>
  <c r="L103" i="39"/>
  <c r="D101" i="39"/>
  <c r="H100" i="39"/>
  <c r="L99" i="39"/>
  <c r="D97" i="39"/>
  <c r="H96" i="39"/>
  <c r="L95" i="39"/>
  <c r="D93" i="39"/>
  <c r="H92" i="39"/>
  <c r="L91" i="39"/>
  <c r="D124" i="39"/>
  <c r="H123" i="39"/>
  <c r="L122" i="39"/>
  <c r="B118" i="39"/>
  <c r="J116" i="39"/>
  <c r="F115" i="39"/>
  <c r="F112" i="39"/>
  <c r="B109" i="39"/>
  <c r="F108" i="39"/>
  <c r="J107" i="39"/>
  <c r="B105" i="39"/>
  <c r="F104" i="39"/>
  <c r="J103" i="39"/>
  <c r="B101" i="39"/>
  <c r="F100" i="39"/>
  <c r="J99" i="39"/>
  <c r="B97" i="39"/>
  <c r="F96" i="39"/>
  <c r="J95" i="39"/>
  <c r="B93" i="39"/>
  <c r="F92" i="39"/>
  <c r="J91" i="39"/>
  <c r="D123" i="39"/>
  <c r="H122" i="39"/>
  <c r="L121" i="39"/>
  <c r="H116" i="39"/>
  <c r="D115" i="39"/>
  <c r="L113" i="39"/>
  <c r="D112" i="39"/>
  <c r="D108" i="39"/>
  <c r="H107" i="39"/>
  <c r="L106" i="39"/>
  <c r="D104" i="39"/>
  <c r="H103" i="39"/>
  <c r="L102" i="39"/>
  <c r="D100" i="39"/>
  <c r="H99" i="39"/>
  <c r="L98" i="39"/>
  <c r="D96" i="39"/>
  <c r="H95" i="39"/>
  <c r="L94" i="39"/>
  <c r="D92" i="39"/>
  <c r="H91" i="39"/>
  <c r="L90" i="39"/>
  <c r="D121" i="39"/>
  <c r="H120" i="39"/>
  <c r="L119" i="39"/>
  <c r="F116" i="39"/>
  <c r="F113" i="39"/>
  <c r="B112" i="39"/>
  <c r="L110" i="39"/>
  <c r="B108" i="39"/>
  <c r="F107" i="39"/>
  <c r="J106" i="39"/>
  <c r="B104" i="39"/>
  <c r="F103" i="39"/>
  <c r="J102" i="39"/>
  <c r="B100" i="39"/>
  <c r="F99" i="39"/>
  <c r="J98" i="39"/>
  <c r="B96" i="39"/>
  <c r="F95" i="39"/>
  <c r="J94" i="39"/>
  <c r="B92" i="39"/>
  <c r="F91" i="39"/>
  <c r="J90" i="39"/>
  <c r="B88" i="39"/>
  <c r="F87" i="39"/>
  <c r="J86" i="39"/>
  <c r="B84" i="39"/>
  <c r="F83" i="39"/>
  <c r="J82" i="39"/>
  <c r="B80" i="39"/>
  <c r="F79" i="39"/>
  <c r="J78" i="39"/>
  <c r="B76" i="39"/>
  <c r="F75" i="39"/>
  <c r="J74" i="39"/>
  <c r="B121" i="39"/>
  <c r="F120" i="39"/>
  <c r="J119" i="39"/>
  <c r="L117" i="39"/>
  <c r="D116" i="39"/>
  <c r="L114" i="39"/>
  <c r="D113" i="39"/>
  <c r="L111" i="39"/>
  <c r="J110" i="39"/>
  <c r="L109" i="39"/>
  <c r="D107" i="39"/>
  <c r="H106" i="39"/>
  <c r="L105" i="39"/>
  <c r="D103" i="39"/>
  <c r="H102" i="39"/>
  <c r="L101" i="39"/>
  <c r="D99" i="39"/>
  <c r="H98" i="39"/>
  <c r="L97" i="39"/>
  <c r="D95" i="39"/>
  <c r="H94" i="39"/>
  <c r="L93" i="39"/>
  <c r="D91" i="39"/>
  <c r="H90" i="39"/>
  <c r="L89" i="39"/>
  <c r="D87" i="39"/>
  <c r="H86" i="39"/>
  <c r="L85" i="39"/>
  <c r="D120" i="39"/>
  <c r="H119" i="39"/>
  <c r="F117" i="39"/>
  <c r="B116" i="39"/>
  <c r="J114" i="39"/>
  <c r="B113" i="39"/>
  <c r="J111" i="39"/>
  <c r="H110" i="39"/>
  <c r="J109" i="39"/>
  <c r="B107" i="39"/>
  <c r="F106" i="39"/>
  <c r="J105" i="39"/>
  <c r="B103" i="39"/>
  <c r="F102" i="39"/>
  <c r="J101" i="39"/>
  <c r="B99" i="39"/>
  <c r="F98" i="39"/>
  <c r="J97" i="39"/>
  <c r="B95" i="39"/>
  <c r="F94" i="39"/>
  <c r="J93" i="39"/>
  <c r="L125" i="39"/>
  <c r="D119" i="39"/>
  <c r="L118" i="39"/>
  <c r="D117" i="39"/>
  <c r="L115" i="39"/>
  <c r="H114" i="39"/>
  <c r="H111" i="39"/>
  <c r="F110" i="39"/>
  <c r="H109" i="39"/>
  <c r="L108" i="39"/>
  <c r="D106" i="39"/>
  <c r="H105" i="39"/>
  <c r="L104" i="39"/>
  <c r="D102" i="39"/>
  <c r="H101" i="39"/>
  <c r="L100" i="39"/>
  <c r="D98" i="39"/>
  <c r="H97" i="39"/>
  <c r="L96" i="39"/>
  <c r="D94" i="39"/>
  <c r="H93" i="39"/>
  <c r="L92" i="39"/>
  <c r="D90" i="39"/>
  <c r="H89" i="39"/>
  <c r="L88" i="39"/>
  <c r="D86" i="39"/>
  <c r="H85" i="39"/>
  <c r="L84" i="39"/>
  <c r="D82" i="39"/>
  <c r="H81" i="39"/>
  <c r="L80" i="39"/>
  <c r="D78" i="39"/>
  <c r="H77" i="39"/>
  <c r="L76" i="39"/>
  <c r="D88" i="39"/>
  <c r="H87" i="39"/>
  <c r="L86" i="39"/>
  <c r="L82" i="39"/>
  <c r="D81" i="39"/>
  <c r="L79" i="39"/>
  <c r="F78" i="39"/>
  <c r="H75" i="39"/>
  <c r="D74" i="39"/>
  <c r="D73" i="39"/>
  <c r="D72" i="39"/>
  <c r="H71" i="39"/>
  <c r="L70" i="39"/>
  <c r="D68" i="39"/>
  <c r="H67" i="39"/>
  <c r="L66" i="39"/>
  <c r="D64" i="39"/>
  <c r="H63" i="39"/>
  <c r="L62" i="39"/>
  <c r="D60" i="39"/>
  <c r="H59" i="39"/>
  <c r="L58" i="39"/>
  <c r="D56" i="39"/>
  <c r="B87" i="39"/>
  <c r="F86" i="39"/>
  <c r="J85" i="39"/>
  <c r="H82" i="39"/>
  <c r="B81" i="39"/>
  <c r="J79" i="39"/>
  <c r="B78" i="39"/>
  <c r="J76" i="39"/>
  <c r="D75" i="39"/>
  <c r="B74" i="39"/>
  <c r="B73" i="39"/>
  <c r="B72" i="39"/>
  <c r="F71" i="39"/>
  <c r="J70" i="39"/>
  <c r="B68" i="39"/>
  <c r="F67" i="39"/>
  <c r="J66" i="39"/>
  <c r="B64" i="39"/>
  <c r="F63" i="39"/>
  <c r="J62" i="39"/>
  <c r="B91" i="39"/>
  <c r="D85" i="39"/>
  <c r="H84" i="39"/>
  <c r="F82" i="39"/>
  <c r="H79" i="39"/>
  <c r="H76" i="39"/>
  <c r="B75" i="39"/>
  <c r="D71" i="39"/>
  <c r="H70" i="39"/>
  <c r="L69" i="39"/>
  <c r="D67" i="39"/>
  <c r="H66" i="39"/>
  <c r="L65" i="39"/>
  <c r="D63" i="39"/>
  <c r="B85" i="39"/>
  <c r="F84" i="39"/>
  <c r="L83" i="39"/>
  <c r="B82" i="39"/>
  <c r="J80" i="39"/>
  <c r="D79" i="39"/>
  <c r="L77" i="39"/>
  <c r="F76" i="39"/>
  <c r="B71" i="39"/>
  <c r="F70" i="39"/>
  <c r="J69" i="39"/>
  <c r="B67" i="39"/>
  <c r="F66" i="39"/>
  <c r="J65" i="39"/>
  <c r="B63" i="39"/>
  <c r="F62" i="39"/>
  <c r="J61" i="39"/>
  <c r="B59" i="39"/>
  <c r="F58" i="39"/>
  <c r="J57" i="39"/>
  <c r="B55" i="39"/>
  <c r="F54" i="39"/>
  <c r="J53" i="39"/>
  <c r="B51" i="39"/>
  <c r="F50" i="39"/>
  <c r="J49" i="39"/>
  <c r="B47" i="39"/>
  <c r="D84" i="39"/>
  <c r="J83" i="39"/>
  <c r="H80" i="39"/>
  <c r="B79" i="39"/>
  <c r="J77" i="39"/>
  <c r="D76" i="39"/>
  <c r="L73" i="39"/>
  <c r="L72" i="39"/>
  <c r="D70" i="39"/>
  <c r="H69" i="39"/>
  <c r="L68" i="39"/>
  <c r="D66" i="39"/>
  <c r="H65" i="39"/>
  <c r="L64" i="39"/>
  <c r="D62" i="39"/>
  <c r="H61" i="39"/>
  <c r="L60" i="39"/>
  <c r="D58" i="39"/>
  <c r="H57" i="39"/>
  <c r="L56" i="39"/>
  <c r="J89" i="39"/>
  <c r="H83" i="39"/>
  <c r="L81" i="39"/>
  <c r="F80" i="39"/>
  <c r="F77" i="39"/>
  <c r="L74" i="39"/>
  <c r="J73" i="39"/>
  <c r="J72" i="39"/>
  <c r="B70" i="39"/>
  <c r="F69" i="39"/>
  <c r="J68" i="39"/>
  <c r="B66" i="39"/>
  <c r="F65" i="39"/>
  <c r="J64" i="39"/>
  <c r="F90" i="39"/>
  <c r="D89" i="39"/>
  <c r="H88" i="39"/>
  <c r="L87" i="39"/>
  <c r="D83" i="39"/>
  <c r="J81" i="39"/>
  <c r="D80" i="39"/>
  <c r="L78" i="39"/>
  <c r="D77" i="39"/>
  <c r="L75" i="39"/>
  <c r="H74" i="39"/>
  <c r="H73" i="39"/>
  <c r="H72" i="39"/>
  <c r="L71" i="39"/>
  <c r="D69" i="39"/>
  <c r="H68" i="39"/>
  <c r="L67" i="39"/>
  <c r="D65" i="39"/>
  <c r="B89" i="39"/>
  <c r="F88" i="39"/>
  <c r="J87" i="39"/>
  <c r="B83" i="39"/>
  <c r="F81" i="39"/>
  <c r="H78" i="39"/>
  <c r="B77" i="39"/>
  <c r="J75" i="39"/>
  <c r="F74" i="39"/>
  <c r="F73" i="39"/>
  <c r="F72" i="39"/>
  <c r="J71" i="39"/>
  <c r="B69" i="39"/>
  <c r="F68" i="39"/>
  <c r="J67" i="39"/>
  <c r="B65" i="39"/>
  <c r="F64" i="39"/>
  <c r="J63" i="39"/>
  <c r="B61" i="39"/>
  <c r="F60" i="39"/>
  <c r="J59" i="39"/>
  <c r="B57" i="39"/>
  <c r="F56" i="39"/>
  <c r="J55" i="39"/>
  <c r="B53" i="39"/>
  <c r="F52" i="39"/>
  <c r="J51" i="39"/>
  <c r="B49" i="39"/>
  <c r="H64" i="39"/>
  <c r="D61" i="39"/>
  <c r="H60" i="39"/>
  <c r="L59" i="39"/>
  <c r="L54" i="39"/>
  <c r="F53" i="39"/>
  <c r="H50" i="39"/>
  <c r="D45" i="39"/>
  <c r="H44" i="39"/>
  <c r="L43" i="39"/>
  <c r="D41" i="39"/>
  <c r="H40" i="39"/>
  <c r="L39" i="39"/>
  <c r="D37" i="39"/>
  <c r="H36" i="39"/>
  <c r="L35" i="39"/>
  <c r="D33" i="39"/>
  <c r="H32" i="39"/>
  <c r="L31" i="39"/>
  <c r="D29" i="39"/>
  <c r="H28" i="39"/>
  <c r="L27" i="39"/>
  <c r="D25" i="39"/>
  <c r="H24" i="39"/>
  <c r="B60" i="39"/>
  <c r="F59" i="39"/>
  <c r="J58" i="39"/>
  <c r="J54" i="39"/>
  <c r="D53" i="39"/>
  <c r="L51" i="39"/>
  <c r="D50" i="39"/>
  <c r="L48" i="39"/>
  <c r="L47" i="39"/>
  <c r="B45" i="39"/>
  <c r="F44" i="39"/>
  <c r="J43" i="39"/>
  <c r="B41" i="39"/>
  <c r="F40" i="39"/>
  <c r="J39" i="39"/>
  <c r="B37" i="39"/>
  <c r="F36" i="39"/>
  <c r="J35" i="39"/>
  <c r="B33" i="39"/>
  <c r="F32" i="39"/>
  <c r="J31" i="39"/>
  <c r="B29" i="39"/>
  <c r="F28" i="39"/>
  <c r="J27" i="39"/>
  <c r="B25" i="39"/>
  <c r="L63" i="39"/>
  <c r="D59" i="39"/>
  <c r="H58" i="39"/>
  <c r="L57" i="39"/>
  <c r="H54" i="39"/>
  <c r="H51" i="39"/>
  <c r="B50" i="39"/>
  <c r="J48" i="39"/>
  <c r="J47" i="39"/>
  <c r="L46" i="39"/>
  <c r="D44" i="39"/>
  <c r="H43" i="39"/>
  <c r="L42" i="39"/>
  <c r="D40" i="39"/>
  <c r="H39" i="39"/>
  <c r="L38" i="39"/>
  <c r="D36" i="39"/>
  <c r="H35" i="39"/>
  <c r="L34" i="39"/>
  <c r="D32" i="39"/>
  <c r="H31" i="39"/>
  <c r="L30" i="39"/>
  <c r="D28" i="39"/>
  <c r="H27" i="39"/>
  <c r="L26" i="39"/>
  <c r="D24" i="39"/>
  <c r="H23" i="39"/>
  <c r="L22" i="39"/>
  <c r="D20" i="39"/>
  <c r="B58" i="39"/>
  <c r="F57" i="39"/>
  <c r="J56" i="39"/>
  <c r="D54" i="39"/>
  <c r="L52" i="39"/>
  <c r="F51" i="39"/>
  <c r="H48" i="39"/>
  <c r="H47" i="39"/>
  <c r="J46" i="39"/>
  <c r="B44" i="39"/>
  <c r="F43" i="39"/>
  <c r="J42" i="39"/>
  <c r="B40" i="39"/>
  <c r="F39" i="39"/>
  <c r="J38" i="39"/>
  <c r="B36" i="39"/>
  <c r="F35" i="39"/>
  <c r="J34" i="39"/>
  <c r="B32" i="39"/>
  <c r="F31" i="39"/>
  <c r="J30" i="39"/>
  <c r="B28" i="39"/>
  <c r="F27" i="39"/>
  <c r="J26" i="39"/>
  <c r="B24" i="39"/>
  <c r="F23" i="39"/>
  <c r="J22" i="39"/>
  <c r="B20" i="39"/>
  <c r="D57" i="39"/>
  <c r="H56" i="39"/>
  <c r="L55" i="39"/>
  <c r="B54" i="39"/>
  <c r="J52" i="39"/>
  <c r="D51" i="39"/>
  <c r="L49" i="39"/>
  <c r="F48" i="39"/>
  <c r="F47" i="39"/>
  <c r="H46" i="39"/>
  <c r="L45" i="39"/>
  <c r="D43" i="39"/>
  <c r="H42" i="39"/>
  <c r="L41" i="39"/>
  <c r="D39" i="39"/>
  <c r="H38" i="39"/>
  <c r="L37" i="39"/>
  <c r="D35" i="39"/>
  <c r="H34" i="39"/>
  <c r="L33" i="39"/>
  <c r="D31" i="39"/>
  <c r="H30" i="39"/>
  <c r="L29" i="39"/>
  <c r="D27" i="39"/>
  <c r="H26" i="39"/>
  <c r="L25" i="39"/>
  <c r="D23" i="39"/>
  <c r="H22" i="39"/>
  <c r="L21" i="39"/>
  <c r="D19" i="39"/>
  <c r="H18" i="39"/>
  <c r="L17" i="39"/>
  <c r="D15" i="39"/>
  <c r="H14" i="39"/>
  <c r="L13" i="39"/>
  <c r="D11" i="39"/>
  <c r="H10" i="39"/>
  <c r="L9" i="39"/>
  <c r="B56" i="39"/>
  <c r="H55" i="39"/>
  <c r="H52" i="39"/>
  <c r="H49" i="39"/>
  <c r="D48" i="39"/>
  <c r="D47" i="39"/>
  <c r="F46" i="39"/>
  <c r="J45" i="39"/>
  <c r="B43" i="39"/>
  <c r="F42" i="39"/>
  <c r="J41" i="39"/>
  <c r="B39" i="39"/>
  <c r="F38" i="39"/>
  <c r="J37" i="39"/>
  <c r="B35" i="39"/>
  <c r="F34" i="39"/>
  <c r="J33" i="39"/>
  <c r="B31" i="39"/>
  <c r="F30" i="39"/>
  <c r="J29" i="39"/>
  <c r="B27" i="39"/>
  <c r="F26" i="39"/>
  <c r="J25" i="39"/>
  <c r="H62" i="39"/>
  <c r="L61" i="39"/>
  <c r="F55" i="39"/>
  <c r="L53" i="39"/>
  <c r="D52" i="39"/>
  <c r="L50" i="39"/>
  <c r="F49" i="39"/>
  <c r="B48" i="39"/>
  <c r="D46" i="39"/>
  <c r="H45" i="39"/>
  <c r="L44" i="39"/>
  <c r="D42" i="39"/>
  <c r="H41" i="39"/>
  <c r="L40" i="39"/>
  <c r="D38" i="39"/>
  <c r="H37" i="39"/>
  <c r="L36" i="39"/>
  <c r="D34" i="39"/>
  <c r="H33" i="39"/>
  <c r="L32" i="39"/>
  <c r="D30" i="39"/>
  <c r="H29" i="39"/>
  <c r="L28" i="39"/>
  <c r="B62" i="39"/>
  <c r="F61" i="39"/>
  <c r="J60" i="39"/>
  <c r="D55" i="39"/>
  <c r="H53" i="39"/>
  <c r="B52" i="39"/>
  <c r="J50" i="39"/>
  <c r="D49" i="39"/>
  <c r="B46" i="39"/>
  <c r="F45" i="39"/>
  <c r="J44" i="39"/>
  <c r="B42" i="39"/>
  <c r="F41" i="39"/>
  <c r="J40" i="39"/>
  <c r="B38" i="39"/>
  <c r="F37" i="39"/>
  <c r="J36" i="39"/>
  <c r="B34" i="39"/>
  <c r="F33" i="39"/>
  <c r="J32" i="39"/>
  <c r="B30" i="39"/>
  <c r="F29" i="39"/>
  <c r="J28" i="39"/>
  <c r="B26" i="39"/>
  <c r="F25" i="39"/>
  <c r="J24" i="39"/>
  <c r="B22" i="39"/>
  <c r="F21" i="39"/>
  <c r="J20" i="39"/>
  <c r="B18" i="39"/>
  <c r="F17" i="39"/>
  <c r="J16" i="39"/>
  <c r="B14" i="39"/>
  <c r="F13" i="39"/>
  <c r="J12" i="39"/>
  <c r="B10" i="39"/>
  <c r="F9" i="39"/>
  <c r="J8" i="39"/>
  <c r="D26" i="39"/>
  <c r="D21" i="39"/>
  <c r="H20" i="39"/>
  <c r="J18" i="39"/>
  <c r="B17" i="39"/>
  <c r="J15" i="39"/>
  <c r="D14" i="39"/>
  <c r="L12" i="39"/>
  <c r="F11" i="39"/>
  <c r="F8" i="39"/>
  <c r="B21" i="39"/>
  <c r="F20" i="39"/>
  <c r="L19" i="39"/>
  <c r="F18" i="39"/>
  <c r="H15" i="39"/>
  <c r="H12" i="39"/>
  <c r="B11" i="39"/>
  <c r="J9" i="39"/>
  <c r="D8" i="39"/>
  <c r="H25" i="39"/>
  <c r="J19" i="39"/>
  <c r="D18" i="39"/>
  <c r="L16" i="39"/>
  <c r="F15" i="39"/>
  <c r="F12" i="39"/>
  <c r="H9" i="39"/>
  <c r="B8" i="39"/>
  <c r="H19" i="39"/>
  <c r="H16" i="39"/>
  <c r="B15" i="39"/>
  <c r="J13" i="39"/>
  <c r="D12" i="39"/>
  <c r="L10" i="39"/>
  <c r="D9" i="39"/>
  <c r="L24" i="39"/>
  <c r="L23" i="39"/>
  <c r="F19" i="39"/>
  <c r="F16" i="39"/>
  <c r="H13" i="39"/>
  <c r="B12" i="39"/>
  <c r="J10" i="39"/>
  <c r="B9" i="39"/>
  <c r="F24" i="39"/>
  <c r="J23" i="39"/>
  <c r="B19" i="39"/>
  <c r="J17" i="39"/>
  <c r="D16" i="39"/>
  <c r="L14" i="39"/>
  <c r="D13" i="39"/>
  <c r="L11" i="39"/>
  <c r="F10" i="39"/>
  <c r="B23" i="39"/>
  <c r="F22" i="39"/>
  <c r="J21" i="39"/>
  <c r="H17" i="39"/>
  <c r="B16" i="39"/>
  <c r="J14" i="39"/>
  <c r="B13" i="39"/>
  <c r="J11" i="39"/>
  <c r="D10" i="39"/>
  <c r="L8" i="39"/>
  <c r="D22" i="39"/>
  <c r="H21" i="39"/>
  <c r="L20" i="39"/>
  <c r="L18" i="39"/>
  <c r="D17" i="39"/>
  <c r="L15" i="39"/>
  <c r="F14" i="39"/>
  <c r="H11" i="39"/>
  <c r="H8" i="39"/>
  <c r="AT320" i="1"/>
  <c r="BC320" i="1"/>
  <c r="AX320" i="1"/>
  <c r="BB320" i="1"/>
  <c r="BD320" i="1"/>
  <c r="AU320" i="1"/>
  <c r="BE320" i="1"/>
  <c r="AP320" i="1"/>
  <c r="AR320" i="1"/>
  <c r="AZ320" i="1"/>
  <c r="AW320" i="1"/>
  <c r="AQ320" i="1"/>
  <c r="AY320" i="1"/>
  <c r="AS320" i="1"/>
  <c r="BA320" i="1"/>
  <c r="AT194" i="1"/>
  <c r="AZ194" i="1"/>
  <c r="AX194" i="1"/>
  <c r="BB194" i="1"/>
  <c r="BD194" i="1"/>
  <c r="AQ194" i="1"/>
  <c r="AU194" i="1"/>
  <c r="BE194" i="1"/>
  <c r="AY194" i="1"/>
  <c r="BC194" i="1"/>
  <c r="AP194" i="1"/>
  <c r="AR194" i="1"/>
  <c r="AW194" i="1"/>
  <c r="AS194" i="1"/>
  <c r="BA194" i="1"/>
  <c r="AE1" i="1"/>
  <c r="AX205" i="1"/>
  <c r="BB205" i="1"/>
  <c r="AB1" i="1"/>
  <c r="AU205" i="1"/>
  <c r="BD205" i="1"/>
  <c r="AQ205" i="1"/>
  <c r="BC205" i="1"/>
  <c r="BE205" i="1"/>
  <c r="AF1" i="1"/>
  <c r="AY205" i="1"/>
  <c r="AR205" i="1"/>
  <c r="AZ205" i="1"/>
  <c r="AS205" i="1"/>
  <c r="AD1" i="1"/>
  <c r="AW205" i="1"/>
  <c r="BA205" i="1"/>
  <c r="AP205" i="1"/>
  <c r="AT205" i="1"/>
  <c r="AS459" i="1"/>
  <c r="AS456" i="1"/>
  <c r="AS454" i="1"/>
  <c r="AS447" i="1"/>
  <c r="AS424" i="1"/>
  <c r="AS418" i="1"/>
  <c r="AS416" i="1"/>
  <c r="AS451" i="1"/>
  <c r="AS441" i="1"/>
  <c r="AS427" i="1"/>
  <c r="AS422" i="1"/>
  <c r="AS461" i="1"/>
  <c r="AS458" i="1"/>
  <c r="AS465" i="1"/>
  <c r="AS460" i="1"/>
  <c r="AS453" i="1"/>
  <c r="AS452" i="1"/>
  <c r="AS437" i="1"/>
  <c r="AS425" i="1"/>
  <c r="AS463" i="1"/>
  <c r="AS450" i="1"/>
  <c r="AS448" i="1"/>
  <c r="AS404" i="1"/>
  <c r="AS388" i="1"/>
  <c r="AS376" i="1"/>
  <c r="AS374" i="1"/>
  <c r="AS372" i="1"/>
  <c r="AS370" i="1"/>
  <c r="AS368" i="1"/>
  <c r="AS364" i="1"/>
  <c r="AS359" i="1"/>
  <c r="AS352" i="1"/>
  <c r="AS351" i="1"/>
  <c r="AS462" i="1"/>
  <c r="AS455" i="1"/>
  <c r="AS449" i="1"/>
  <c r="AS440" i="1"/>
  <c r="AS426" i="1"/>
  <c r="AS384" i="1"/>
  <c r="AS379" i="1"/>
  <c r="AS343" i="1"/>
  <c r="AS412" i="1"/>
  <c r="AS406" i="1"/>
  <c r="AS403" i="1"/>
  <c r="AS401" i="1"/>
  <c r="AS390" i="1"/>
  <c r="AS381" i="1"/>
  <c r="AS363" i="1"/>
  <c r="AS457" i="1"/>
  <c r="AS405" i="1"/>
  <c r="AS400" i="1"/>
  <c r="AS357" i="1"/>
  <c r="AS350" i="1"/>
  <c r="AS445" i="1"/>
  <c r="AS413" i="1"/>
  <c r="AS407" i="1"/>
  <c r="AS397" i="1"/>
  <c r="AS377" i="1"/>
  <c r="AS366" i="1"/>
  <c r="AS361" i="1"/>
  <c r="AS360" i="1"/>
  <c r="AS356" i="1"/>
  <c r="AS354" i="1"/>
  <c r="AS346" i="1"/>
  <c r="AS408" i="1"/>
  <c r="AS399" i="1"/>
  <c r="AS394" i="1"/>
  <c r="AS375" i="1"/>
  <c r="AS371" i="1"/>
  <c r="AS362" i="1"/>
  <c r="AS355" i="1"/>
  <c r="AS342" i="1"/>
  <c r="AS332" i="1"/>
  <c r="AS327" i="1"/>
  <c r="AS305" i="1"/>
  <c r="AS295" i="1"/>
  <c r="AS420" i="1"/>
  <c r="AS387" i="1"/>
  <c r="AS380" i="1"/>
  <c r="AS338" i="1"/>
  <c r="AS331" i="1"/>
  <c r="AS329" i="1"/>
  <c r="AS322" i="1"/>
  <c r="AS353" i="1"/>
  <c r="AS349" i="1"/>
  <c r="AS321" i="1"/>
  <c r="AS319" i="1"/>
  <c r="AS317" i="1"/>
  <c r="AS313" i="1"/>
  <c r="AS421" i="1"/>
  <c r="AS347" i="1"/>
  <c r="AS345" i="1"/>
  <c r="AS339" i="1"/>
  <c r="AS335" i="1"/>
  <c r="AS324" i="1"/>
  <c r="AS315" i="1"/>
  <c r="AS304" i="1"/>
  <c r="AS298" i="1"/>
  <c r="AS293" i="1"/>
  <c r="AS411" i="1"/>
  <c r="AS402" i="1"/>
  <c r="AS348" i="1"/>
  <c r="AS330" i="1"/>
  <c r="AS328" i="1"/>
  <c r="AS314" i="1"/>
  <c r="AS419" i="1"/>
  <c r="AS398" i="1"/>
  <c r="AS391" i="1"/>
  <c r="AS383" i="1"/>
  <c r="AS367" i="1"/>
  <c r="AS358" i="1"/>
  <c r="AS341" i="1"/>
  <c r="AS336" i="1"/>
  <c r="AS334" i="1"/>
  <c r="AS333" i="1"/>
  <c r="AS323" i="1"/>
  <c r="AS318" i="1"/>
  <c r="AS316" i="1"/>
  <c r="AS310" i="1"/>
  <c r="AS369" i="1"/>
  <c r="AS344" i="1"/>
  <c r="AS307" i="1"/>
  <c r="AS302" i="1"/>
  <c r="AS287" i="1"/>
  <c r="AS276" i="1"/>
  <c r="AS260" i="1"/>
  <c r="AS253" i="1"/>
  <c r="AS251" i="1"/>
  <c r="AS245" i="1"/>
  <c r="AS232" i="1"/>
  <c r="AS231" i="1"/>
  <c r="AS229" i="1"/>
  <c r="AS225" i="1"/>
  <c r="AS222" i="1"/>
  <c r="AS308" i="1"/>
  <c r="AS303" i="1"/>
  <c r="AS279" i="1"/>
  <c r="AS274" i="1"/>
  <c r="AS259" i="1"/>
  <c r="AS249" i="1"/>
  <c r="AS239" i="1"/>
  <c r="AS224" i="1"/>
  <c r="AS270" i="1"/>
  <c r="AS241" i="1"/>
  <c r="AS382" i="1"/>
  <c r="AS294" i="1"/>
  <c r="AS292" i="1"/>
  <c r="AS291" i="1"/>
  <c r="AS285" i="1"/>
  <c r="AS267" i="1"/>
  <c r="AS258" i="1"/>
  <c r="AS244" i="1"/>
  <c r="AS311" i="1"/>
  <c r="AS281" i="1"/>
  <c r="AS278" i="1"/>
  <c r="AS275" i="1"/>
  <c r="AS273" i="1"/>
  <c r="AS269" i="1"/>
  <c r="AS373" i="1"/>
  <c r="AS288" i="1"/>
  <c r="AS257" i="1"/>
  <c r="AS230" i="1"/>
  <c r="AS435" i="1"/>
  <c r="AS395" i="1"/>
  <c r="AS378" i="1"/>
  <c r="AS306" i="1"/>
  <c r="AS301" i="1"/>
  <c r="AS300" i="1"/>
  <c r="AS283" i="1"/>
  <c r="AS282" i="1"/>
  <c r="AS268" i="1"/>
  <c r="AS252" i="1"/>
  <c r="AS250" i="1"/>
  <c r="AS243" i="1"/>
  <c r="AS236" i="1"/>
  <c r="AS227" i="1"/>
  <c r="AS218" i="1"/>
  <c r="AS207" i="1"/>
  <c r="AS204" i="1"/>
  <c r="AS196" i="1"/>
  <c r="AS195" i="1"/>
  <c r="AS192" i="1"/>
  <c r="AS214" i="1"/>
  <c r="AS201" i="1"/>
  <c r="AS183" i="1"/>
  <c r="AS170" i="1"/>
  <c r="AS163" i="1"/>
  <c r="AS151" i="1"/>
  <c r="AS140" i="1"/>
  <c r="AS277" i="1"/>
  <c r="AS210" i="1"/>
  <c r="AS200" i="1"/>
  <c r="AS186" i="1"/>
  <c r="AS180" i="1"/>
  <c r="AS280" i="1"/>
  <c r="AS263" i="1"/>
  <c r="AS238" i="1"/>
  <c r="AS234" i="1"/>
  <c r="AS233" i="1"/>
  <c r="AS220" i="1"/>
  <c r="AS213" i="1"/>
  <c r="AS198" i="1"/>
  <c r="AS187" i="1"/>
  <c r="AS185" i="1"/>
  <c r="AS162" i="1"/>
  <c r="AS160" i="1"/>
  <c r="AS144" i="1"/>
  <c r="AS142" i="1"/>
  <c r="AS296" i="1"/>
  <c r="AS248" i="1"/>
  <c r="AS237" i="1"/>
  <c r="AS235" i="1"/>
  <c r="AS223" i="1"/>
  <c r="AS219" i="1"/>
  <c r="AS212" i="1"/>
  <c r="AS171" i="1"/>
  <c r="AS159" i="1"/>
  <c r="AS155" i="1"/>
  <c r="AS152" i="1"/>
  <c r="AS136" i="1"/>
  <c r="AS340" i="1"/>
  <c r="AS242" i="1"/>
  <c r="AS228" i="1"/>
  <c r="AS221" i="1"/>
  <c r="AS184" i="1"/>
  <c r="AS182" i="1"/>
  <c r="AS179" i="1"/>
  <c r="AS176" i="1"/>
  <c r="AS174" i="1"/>
  <c r="AS165" i="1"/>
  <c r="AS164" i="1"/>
  <c r="AS141" i="1"/>
  <c r="AS131" i="1"/>
  <c r="AS247" i="1"/>
  <c r="AS203" i="1"/>
  <c r="AS190" i="1"/>
  <c r="AS158" i="1"/>
  <c r="AS128" i="1"/>
  <c r="AS116" i="1"/>
  <c r="AS110" i="1"/>
  <c r="AS106" i="1"/>
  <c r="AS102" i="1"/>
  <c r="AS92" i="1"/>
  <c r="AS74" i="1"/>
  <c r="AS211" i="1"/>
  <c r="AS145" i="1"/>
  <c r="AS137" i="1"/>
  <c r="AS121" i="1"/>
  <c r="AS120" i="1"/>
  <c r="AS117" i="1"/>
  <c r="AS107" i="1"/>
  <c r="AS95" i="1"/>
  <c r="AS68" i="1"/>
  <c r="AS166" i="1"/>
  <c r="AS115" i="1"/>
  <c r="AS105" i="1"/>
  <c r="AS94" i="1"/>
  <c r="AS254" i="1"/>
  <c r="AS150" i="1"/>
  <c r="AS129" i="1"/>
  <c r="AS111" i="1"/>
  <c r="AS91" i="1"/>
  <c r="AS80" i="1"/>
  <c r="AS72" i="1"/>
  <c r="AS161" i="1"/>
  <c r="AS149" i="1"/>
  <c r="AS126" i="1"/>
  <c r="AS109" i="1"/>
  <c r="AS108" i="1"/>
  <c r="AS100" i="1"/>
  <c r="AS69" i="1"/>
  <c r="AS55" i="1"/>
  <c r="AS53" i="1"/>
  <c r="AS48" i="1"/>
  <c r="AS39" i="1"/>
  <c r="AS22" i="1"/>
  <c r="AS12" i="1"/>
  <c r="AS125" i="1"/>
  <c r="AS57" i="1"/>
  <c r="AS47" i="1"/>
  <c r="AS43" i="1"/>
  <c r="AS30" i="1"/>
  <c r="AS19" i="1"/>
  <c r="AS7" i="1"/>
  <c r="AS5" i="1"/>
  <c r="AS3" i="1"/>
  <c r="AS326" i="1"/>
  <c r="AS143" i="1"/>
  <c r="AS83" i="1"/>
  <c r="AS73" i="1"/>
  <c r="AS67" i="1"/>
  <c r="AS58" i="1"/>
  <c r="AS46" i="1"/>
  <c r="AS38" i="1"/>
  <c r="AS34" i="1"/>
  <c r="AS32" i="1"/>
  <c r="AS11" i="1"/>
  <c r="AS82" i="1"/>
  <c r="AS70" i="1"/>
  <c r="AS56" i="1"/>
  <c r="AS45" i="1"/>
  <c r="AS21" i="1"/>
  <c r="AS4" i="1"/>
  <c r="AS135" i="1"/>
  <c r="AS75" i="1"/>
  <c r="AS50" i="1"/>
  <c r="AS42" i="1"/>
  <c r="AS35" i="1"/>
  <c r="AS29" i="1"/>
  <c r="AS23" i="1"/>
  <c r="AS18" i="1"/>
  <c r="AS197" i="1"/>
  <c r="AS156" i="1"/>
  <c r="AS81" i="1"/>
  <c r="AS79" i="1"/>
  <c r="AS54" i="1"/>
  <c r="AS49" i="1"/>
  <c r="AS27" i="1"/>
  <c r="AS13" i="1"/>
  <c r="AS10" i="1"/>
  <c r="AS138" i="1"/>
  <c r="AS130" i="1"/>
  <c r="AS93" i="1"/>
  <c r="AS77" i="1"/>
  <c r="AS64" i="1"/>
  <c r="AS44" i="1"/>
  <c r="AS40" i="1"/>
  <c r="AS26" i="1"/>
  <c r="AS20" i="1"/>
  <c r="AS15" i="1"/>
  <c r="AS14" i="1"/>
  <c r="AS8" i="1"/>
  <c r="AS127" i="1"/>
  <c r="AS88" i="1"/>
  <c r="AS240" i="1"/>
  <c r="AS103" i="1"/>
  <c r="AS33" i="1"/>
  <c r="AS28" i="1"/>
  <c r="AS154" i="1"/>
  <c r="AS104" i="1"/>
  <c r="AS61" i="1"/>
  <c r="AS51" i="1"/>
  <c r="AS17" i="1"/>
  <c r="AS41" i="1"/>
  <c r="AT451" i="1"/>
  <c r="AT441" i="1"/>
  <c r="AT427" i="1"/>
  <c r="AT422" i="1"/>
  <c r="AT461" i="1"/>
  <c r="AT458" i="1"/>
  <c r="AT440" i="1"/>
  <c r="AT452" i="1"/>
  <c r="AT437" i="1"/>
  <c r="AT425" i="1"/>
  <c r="AT462" i="1"/>
  <c r="AT449" i="1"/>
  <c r="AT435" i="1"/>
  <c r="AT420" i="1"/>
  <c r="AT419" i="1"/>
  <c r="AT455" i="1"/>
  <c r="AT426" i="1"/>
  <c r="AT384" i="1"/>
  <c r="AT379" i="1"/>
  <c r="AT465" i="1"/>
  <c r="AT424" i="1"/>
  <c r="AT412" i="1"/>
  <c r="AT406" i="1"/>
  <c r="AT403" i="1"/>
  <c r="AT401" i="1"/>
  <c r="AT390" i="1"/>
  <c r="AT381" i="1"/>
  <c r="AT363" i="1"/>
  <c r="AT342" i="1"/>
  <c r="AT421" i="1"/>
  <c r="AT408" i="1"/>
  <c r="AT398" i="1"/>
  <c r="AT367" i="1"/>
  <c r="AT355" i="1"/>
  <c r="AT353" i="1"/>
  <c r="AT453" i="1"/>
  <c r="AT445" i="1"/>
  <c r="AT413" i="1"/>
  <c r="AT407" i="1"/>
  <c r="AT397" i="1"/>
  <c r="AT377" i="1"/>
  <c r="AT366" i="1"/>
  <c r="AT361" i="1"/>
  <c r="AT360" i="1"/>
  <c r="AT356" i="1"/>
  <c r="AT354" i="1"/>
  <c r="AT346" i="1"/>
  <c r="AT416" i="1"/>
  <c r="AT402" i="1"/>
  <c r="AT399" i="1"/>
  <c r="AT394" i="1"/>
  <c r="AT382" i="1"/>
  <c r="AT349" i="1"/>
  <c r="AT348" i="1"/>
  <c r="AT345" i="1"/>
  <c r="AT447" i="1"/>
  <c r="AT388" i="1"/>
  <c r="AT387" i="1"/>
  <c r="AT380" i="1"/>
  <c r="AT338" i="1"/>
  <c r="AT331" i="1"/>
  <c r="AT329" i="1"/>
  <c r="AT322" i="1"/>
  <c r="AT302" i="1"/>
  <c r="AT287" i="1"/>
  <c r="AT321" i="1"/>
  <c r="AT319" i="1"/>
  <c r="AT317" i="1"/>
  <c r="AT313" i="1"/>
  <c r="AT311" i="1"/>
  <c r="AT459" i="1"/>
  <c r="AT456" i="1"/>
  <c r="AT405" i="1"/>
  <c r="AT374" i="1"/>
  <c r="AT370" i="1"/>
  <c r="AT347" i="1"/>
  <c r="AT343" i="1"/>
  <c r="AT339" i="1"/>
  <c r="AT324" i="1"/>
  <c r="AT315" i="1"/>
  <c r="AT450" i="1"/>
  <c r="AT404" i="1"/>
  <c r="AT378" i="1"/>
  <c r="AT373" i="1"/>
  <c r="AT369" i="1"/>
  <c r="AT351" i="1"/>
  <c r="AT340" i="1"/>
  <c r="AT301" i="1"/>
  <c r="AT391" i="1"/>
  <c r="AT383" i="1"/>
  <c r="AT358" i="1"/>
  <c r="AT341" i="1"/>
  <c r="AT336" i="1"/>
  <c r="AT334" i="1"/>
  <c r="AT333" i="1"/>
  <c r="AT323" i="1"/>
  <c r="AT318" i="1"/>
  <c r="AT316" i="1"/>
  <c r="AT310" i="1"/>
  <c r="AT463" i="1"/>
  <c r="AT395" i="1"/>
  <c r="AT376" i="1"/>
  <c r="AT372" i="1"/>
  <c r="AT368" i="1"/>
  <c r="AT364" i="1"/>
  <c r="AT350" i="1"/>
  <c r="AT344" i="1"/>
  <c r="AT326" i="1"/>
  <c r="AT411" i="1"/>
  <c r="AT357" i="1"/>
  <c r="AT303" i="1"/>
  <c r="AT293" i="1"/>
  <c r="AT279" i="1"/>
  <c r="AT274" i="1"/>
  <c r="AT259" i="1"/>
  <c r="AT249" i="1"/>
  <c r="AT239" i="1"/>
  <c r="AT224" i="1"/>
  <c r="AT448" i="1"/>
  <c r="AT362" i="1"/>
  <c r="AT327" i="1"/>
  <c r="AT304" i="1"/>
  <c r="AT270" i="1"/>
  <c r="AT241" i="1"/>
  <c r="AT328" i="1"/>
  <c r="AT294" i="1"/>
  <c r="AT291" i="1"/>
  <c r="AT285" i="1"/>
  <c r="AT267" i="1"/>
  <c r="AT258" i="1"/>
  <c r="AT244" i="1"/>
  <c r="AT235" i="1"/>
  <c r="AT228" i="1"/>
  <c r="AT454" i="1"/>
  <c r="AT330" i="1"/>
  <c r="AT305" i="1"/>
  <c r="AT281" i="1"/>
  <c r="AT278" i="1"/>
  <c r="AT275" i="1"/>
  <c r="AT273" i="1"/>
  <c r="AT269" i="1"/>
  <c r="AT263" i="1"/>
  <c r="AT248" i="1"/>
  <c r="AT375" i="1"/>
  <c r="AT298" i="1"/>
  <c r="AT295" i="1"/>
  <c r="AT288" i="1"/>
  <c r="AT460" i="1"/>
  <c r="AT306" i="1"/>
  <c r="AT300" i="1"/>
  <c r="AT283" i="1"/>
  <c r="AT282" i="1"/>
  <c r="AT268" i="1"/>
  <c r="AT252" i="1"/>
  <c r="AT250" i="1"/>
  <c r="AT243" i="1"/>
  <c r="AT236" i="1"/>
  <c r="AT227" i="1"/>
  <c r="AT223" i="1"/>
  <c r="AT400" i="1"/>
  <c r="AT359" i="1"/>
  <c r="AT332" i="1"/>
  <c r="AT314" i="1"/>
  <c r="AT296" i="1"/>
  <c r="AT280" i="1"/>
  <c r="AT277" i="1"/>
  <c r="AT247" i="1"/>
  <c r="AT242" i="1"/>
  <c r="AT240" i="1"/>
  <c r="AT237" i="1"/>
  <c r="AT371" i="1"/>
  <c r="AT307" i="1"/>
  <c r="AT260" i="1"/>
  <c r="AT214" i="1"/>
  <c r="AT201" i="1"/>
  <c r="AT183" i="1"/>
  <c r="AT251" i="1"/>
  <c r="AT245" i="1"/>
  <c r="AT222" i="1"/>
  <c r="AT210" i="1"/>
  <c r="AT200" i="1"/>
  <c r="AT186" i="1"/>
  <c r="AT180" i="1"/>
  <c r="AT234" i="1"/>
  <c r="AT233" i="1"/>
  <c r="AT220" i="1"/>
  <c r="AT213" i="1"/>
  <c r="AT187" i="1"/>
  <c r="AT185" i="1"/>
  <c r="AT162" i="1"/>
  <c r="AT160" i="1"/>
  <c r="AT144" i="1"/>
  <c r="AT142" i="1"/>
  <c r="AT257" i="1"/>
  <c r="AT231" i="1"/>
  <c r="AT166" i="1"/>
  <c r="AT150" i="1"/>
  <c r="AT137" i="1"/>
  <c r="AT352" i="1"/>
  <c r="AT230" i="1"/>
  <c r="AT221" i="1"/>
  <c r="AT184" i="1"/>
  <c r="AT182" i="1"/>
  <c r="AT179" i="1"/>
  <c r="AT174" i="1"/>
  <c r="AT165" i="1"/>
  <c r="AT164" i="1"/>
  <c r="AT141" i="1"/>
  <c r="AT131" i="1"/>
  <c r="AT229" i="1"/>
  <c r="AT211" i="1"/>
  <c r="AT203" i="1"/>
  <c r="AT197" i="1"/>
  <c r="AT190" i="1"/>
  <c r="AT145" i="1"/>
  <c r="AT138" i="1"/>
  <c r="AT136" i="1"/>
  <c r="AT121" i="1"/>
  <c r="AT120" i="1"/>
  <c r="AT117" i="1"/>
  <c r="AT107" i="1"/>
  <c r="AT95" i="1"/>
  <c r="AT68" i="1"/>
  <c r="AT204" i="1"/>
  <c r="AT195" i="1"/>
  <c r="AT171" i="1"/>
  <c r="AT152" i="1"/>
  <c r="AT115" i="1"/>
  <c r="AT105" i="1"/>
  <c r="AT81" i="1"/>
  <c r="AT212" i="1"/>
  <c r="AT135" i="1"/>
  <c r="AT127" i="1"/>
  <c r="AT104" i="1"/>
  <c r="AT103" i="1"/>
  <c r="AT93" i="1"/>
  <c r="AT207" i="1"/>
  <c r="AT161" i="1"/>
  <c r="AT149" i="1"/>
  <c r="AT126" i="1"/>
  <c r="AT109" i="1"/>
  <c r="AT108" i="1"/>
  <c r="AT100" i="1"/>
  <c r="AT69" i="1"/>
  <c r="AT130" i="1"/>
  <c r="AT88" i="1"/>
  <c r="AT82" i="1"/>
  <c r="AT218" i="1"/>
  <c r="AT163" i="1"/>
  <c r="AT125" i="1"/>
  <c r="AT111" i="1"/>
  <c r="AT92" i="1"/>
  <c r="AT57" i="1"/>
  <c r="AT47" i="1"/>
  <c r="AT43" i="1"/>
  <c r="AT30" i="1"/>
  <c r="AT19" i="1"/>
  <c r="AT7" i="1"/>
  <c r="AT5" i="1"/>
  <c r="AT3" i="1"/>
  <c r="AT196" i="1"/>
  <c r="AT143" i="1"/>
  <c r="AT116" i="1"/>
  <c r="AT110" i="1"/>
  <c r="AT102" i="1"/>
  <c r="AT83" i="1"/>
  <c r="AT80" i="1"/>
  <c r="AT67" i="1"/>
  <c r="AT58" i="1"/>
  <c r="AT46" i="1"/>
  <c r="AT38" i="1"/>
  <c r="AT34" i="1"/>
  <c r="AT32" i="1"/>
  <c r="AT11" i="1"/>
  <c r="AT170" i="1"/>
  <c r="AT140" i="1"/>
  <c r="AT91" i="1"/>
  <c r="AT70" i="1"/>
  <c r="AT45" i="1"/>
  <c r="AT21" i="1"/>
  <c r="AT4" i="1"/>
  <c r="AT75" i="1"/>
  <c r="AT74" i="1"/>
  <c r="AT50" i="1"/>
  <c r="AT42" i="1"/>
  <c r="AT35" i="1"/>
  <c r="AT29" i="1"/>
  <c r="AT23" i="1"/>
  <c r="AT18" i="1"/>
  <c r="AT276" i="1"/>
  <c r="AT232" i="1"/>
  <c r="AT219" i="1"/>
  <c r="AT158" i="1"/>
  <c r="AT79" i="1"/>
  <c r="AT54" i="1"/>
  <c r="AT49" i="1"/>
  <c r="AT27" i="1"/>
  <c r="AT13" i="1"/>
  <c r="AT10" i="1"/>
  <c r="AT151" i="1"/>
  <c r="AT77" i="1"/>
  <c r="AT64" i="1"/>
  <c r="AT44" i="1"/>
  <c r="AT40" i="1"/>
  <c r="AT26" i="1"/>
  <c r="AT20" i="1"/>
  <c r="AT15" i="1"/>
  <c r="AT14" i="1"/>
  <c r="AT8" i="1"/>
  <c r="AT225" i="1"/>
  <c r="AT192" i="1"/>
  <c r="AT159" i="1"/>
  <c r="AT154" i="1"/>
  <c r="AT129" i="1"/>
  <c r="AT106" i="1"/>
  <c r="AT61" i="1"/>
  <c r="AT51" i="1"/>
  <c r="AT41" i="1"/>
  <c r="AT33" i="1"/>
  <c r="AT28" i="1"/>
  <c r="AT17" i="1"/>
  <c r="AT39" i="1"/>
  <c r="AT72" i="1"/>
  <c r="AT55" i="1"/>
  <c r="AT12" i="1"/>
  <c r="AT128" i="1"/>
  <c r="AT53" i="1"/>
  <c r="AT48" i="1"/>
  <c r="AT22" i="1"/>
  <c r="AX465" i="1"/>
  <c r="AX460" i="1"/>
  <c r="AX457" i="1"/>
  <c r="AX453" i="1"/>
  <c r="AX452" i="1"/>
  <c r="AX437" i="1"/>
  <c r="AX425" i="1"/>
  <c r="AX462" i="1"/>
  <c r="AX449" i="1"/>
  <c r="AX420" i="1"/>
  <c r="AX461" i="1"/>
  <c r="AX458" i="1"/>
  <c r="AX405" i="1"/>
  <c r="AX400" i="1"/>
  <c r="AX350" i="1"/>
  <c r="AX454" i="1"/>
  <c r="AX422" i="1"/>
  <c r="AX421" i="1"/>
  <c r="AX407" i="1"/>
  <c r="AX397" i="1"/>
  <c r="AX377" i="1"/>
  <c r="AX366" i="1"/>
  <c r="AX361" i="1"/>
  <c r="AX360" i="1"/>
  <c r="AX356" i="1"/>
  <c r="AX354" i="1"/>
  <c r="AX346" i="1"/>
  <c r="AX459" i="1"/>
  <c r="AX402" i="1"/>
  <c r="AX399" i="1"/>
  <c r="AX394" i="1"/>
  <c r="AX382" i="1"/>
  <c r="AX456" i="1"/>
  <c r="AX403" i="1"/>
  <c r="AX401" i="1"/>
  <c r="AX381" i="1"/>
  <c r="AX363" i="1"/>
  <c r="AX342" i="1"/>
  <c r="AX463" i="1"/>
  <c r="AX451" i="1"/>
  <c r="AX450" i="1"/>
  <c r="AX408" i="1"/>
  <c r="AX367" i="1"/>
  <c r="AX355" i="1"/>
  <c r="AX353" i="1"/>
  <c r="AX347" i="1"/>
  <c r="AX345" i="1"/>
  <c r="AX340" i="1"/>
  <c r="AX330" i="1"/>
  <c r="AX328" i="1"/>
  <c r="AX314" i="1"/>
  <c r="AX427" i="1"/>
  <c r="AX404" i="1"/>
  <c r="AX351" i="1"/>
  <c r="AX336" i="1"/>
  <c r="AX334" i="1"/>
  <c r="AX323" i="1"/>
  <c r="AX318" i="1"/>
  <c r="AX445" i="1"/>
  <c r="AX379" i="1"/>
  <c r="AX378" i="1"/>
  <c r="AX359" i="1"/>
  <c r="AX352" i="1"/>
  <c r="AX348" i="1"/>
  <c r="AX341" i="1"/>
  <c r="AX411" i="1"/>
  <c r="AX332" i="1"/>
  <c r="AX327" i="1"/>
  <c r="AX305" i="1"/>
  <c r="AX295" i="1"/>
  <c r="AX441" i="1"/>
  <c r="AX416" i="1"/>
  <c r="AX395" i="1"/>
  <c r="AX338" i="1"/>
  <c r="AX321" i="1"/>
  <c r="AX319" i="1"/>
  <c r="AX317" i="1"/>
  <c r="AX313" i="1"/>
  <c r="AX311" i="1"/>
  <c r="AX426" i="1"/>
  <c r="AX388" i="1"/>
  <c r="AX362" i="1"/>
  <c r="AX315" i="1"/>
  <c r="AX413" i="1"/>
  <c r="AX391" i="1"/>
  <c r="AX322" i="1"/>
  <c r="AX254" i="1"/>
  <c r="AX238" i="1"/>
  <c r="AX230" i="1"/>
  <c r="AX387" i="1"/>
  <c r="AX288" i="1"/>
  <c r="AX282" i="1"/>
  <c r="AX268" i="1"/>
  <c r="AX243" i="1"/>
  <c r="AX236" i="1"/>
  <c r="AX227" i="1"/>
  <c r="AX223" i="1"/>
  <c r="AX384" i="1"/>
  <c r="AX358" i="1"/>
  <c r="AX329" i="1"/>
  <c r="AX306" i="1"/>
  <c r="AX300" i="1"/>
  <c r="AX280" i="1"/>
  <c r="AX277" i="1"/>
  <c r="AX262" i="1"/>
  <c r="AX247" i="1"/>
  <c r="AX242" i="1"/>
  <c r="AX240" i="1"/>
  <c r="AX331" i="1"/>
  <c r="AX301" i="1"/>
  <c r="AX296" i="1"/>
  <c r="AX276" i="1"/>
  <c r="AX260" i="1"/>
  <c r="AX251" i="1"/>
  <c r="AX245" i="1"/>
  <c r="AX368" i="1"/>
  <c r="AX349" i="1"/>
  <c r="AX339" i="1"/>
  <c r="AX310" i="1"/>
  <c r="AX307" i="1"/>
  <c r="AX302" i="1"/>
  <c r="AX279" i="1"/>
  <c r="AX274" i="1"/>
  <c r="AX380" i="1"/>
  <c r="AX343" i="1"/>
  <c r="AX303" i="1"/>
  <c r="AX241" i="1"/>
  <c r="AX364" i="1"/>
  <c r="AX304" i="1"/>
  <c r="AX267" i="1"/>
  <c r="AX258" i="1"/>
  <c r="AX244" i="1"/>
  <c r="AX228" i="1"/>
  <c r="AX344" i="1"/>
  <c r="AX219" i="1"/>
  <c r="AX233" i="1"/>
  <c r="AX208" i="1"/>
  <c r="AX184" i="1"/>
  <c r="AX182" i="1"/>
  <c r="AX179" i="1"/>
  <c r="AX174" i="1"/>
  <c r="AX165" i="1"/>
  <c r="AX164" i="1"/>
  <c r="AX141" i="1"/>
  <c r="AX455" i="1"/>
  <c r="AX263" i="1"/>
  <c r="AX239" i="1"/>
  <c r="AX232" i="1"/>
  <c r="AX211" i="1"/>
  <c r="AX203" i="1"/>
  <c r="AX197" i="1"/>
  <c r="AX190" i="1"/>
  <c r="AX145" i="1"/>
  <c r="AX138" i="1"/>
  <c r="AX253" i="1"/>
  <c r="AX221" i="1"/>
  <c r="AX218" i="1"/>
  <c r="AX207" i="1"/>
  <c r="AX196" i="1"/>
  <c r="AX161" i="1"/>
  <c r="AX158" i="1"/>
  <c r="AX154" i="1"/>
  <c r="AX149" i="1"/>
  <c r="AX143" i="1"/>
  <c r="AX135" i="1"/>
  <c r="AX294" i="1"/>
  <c r="AX278" i="1"/>
  <c r="AX269" i="1"/>
  <c r="AX249" i="1"/>
  <c r="AX210" i="1"/>
  <c r="AX206" i="1"/>
  <c r="AX200" i="1"/>
  <c r="AX180" i="1"/>
  <c r="AX291" i="1"/>
  <c r="AX222" i="1"/>
  <c r="AX213" i="1"/>
  <c r="AX185" i="1"/>
  <c r="AX162" i="1"/>
  <c r="AX160" i="1"/>
  <c r="AX144" i="1"/>
  <c r="AX142" i="1"/>
  <c r="AX285" i="1"/>
  <c r="AX229" i="1"/>
  <c r="AX204" i="1"/>
  <c r="AX171" i="1"/>
  <c r="AX152" i="1"/>
  <c r="AX111" i="1"/>
  <c r="AX91" i="1"/>
  <c r="AX80" i="1"/>
  <c r="AX72" i="1"/>
  <c r="AX224" i="1"/>
  <c r="AX131" i="1"/>
  <c r="AX129" i="1"/>
  <c r="AX126" i="1"/>
  <c r="AX100" i="1"/>
  <c r="AX69" i="1"/>
  <c r="AX273" i="1"/>
  <c r="AX170" i="1"/>
  <c r="AX151" i="1"/>
  <c r="AX88" i="1"/>
  <c r="AX82" i="1"/>
  <c r="AX140" i="1"/>
  <c r="AX115" i="1"/>
  <c r="AX105" i="1"/>
  <c r="AX81" i="1"/>
  <c r="AX209" i="1"/>
  <c r="AX159" i="1"/>
  <c r="AX127" i="1"/>
  <c r="AX104" i="1"/>
  <c r="AX93" i="1"/>
  <c r="AX77" i="1"/>
  <c r="AX275" i="1"/>
  <c r="AX83" i="1"/>
  <c r="AX74" i="1"/>
  <c r="AX70" i="1"/>
  <c r="AX54" i="1"/>
  <c r="AX49" i="1"/>
  <c r="AX13" i="1"/>
  <c r="AX10" i="1"/>
  <c r="AX183" i="1"/>
  <c r="AX150" i="1"/>
  <c r="AX75" i="1"/>
  <c r="AX44" i="1"/>
  <c r="AX26" i="1"/>
  <c r="AX20" i="1"/>
  <c r="AX8" i="1"/>
  <c r="AX248" i="1"/>
  <c r="AX79" i="1"/>
  <c r="AX51" i="1"/>
  <c r="AX41" i="1"/>
  <c r="AX33" i="1"/>
  <c r="AX28" i="1"/>
  <c r="AX17" i="1"/>
  <c r="AX201" i="1"/>
  <c r="AX137" i="1"/>
  <c r="AX68" i="1"/>
  <c r="AX64" i="1"/>
  <c r="AX61" i="1"/>
  <c r="AX55" i="1"/>
  <c r="AX48" i="1"/>
  <c r="AX39" i="1"/>
  <c r="AX22" i="1"/>
  <c r="AX130" i="1"/>
  <c r="AX47" i="1"/>
  <c r="AX43" i="1"/>
  <c r="AX30" i="1"/>
  <c r="AX19" i="1"/>
  <c r="AX7" i="1"/>
  <c r="AX128" i="1"/>
  <c r="AX107" i="1"/>
  <c r="AX95" i="1"/>
  <c r="AX58" i="1"/>
  <c r="AX46" i="1"/>
  <c r="AX32" i="1"/>
  <c r="AX11" i="1"/>
  <c r="AX92" i="1"/>
  <c r="AX45" i="1"/>
  <c r="AX21" i="1"/>
  <c r="AX42" i="1"/>
  <c r="AX35" i="1"/>
  <c r="AX18" i="1"/>
  <c r="AX50" i="1"/>
  <c r="AX102" i="1"/>
  <c r="AX67" i="1"/>
  <c r="AX110" i="1"/>
  <c r="AX29" i="1"/>
  <c r="AX5" i="1"/>
  <c r="AQ443" i="1"/>
  <c r="AQ437" i="1"/>
  <c r="AQ436" i="1"/>
  <c r="AQ433" i="1"/>
  <c r="AQ430" i="1"/>
  <c r="AQ425" i="1"/>
  <c r="AQ419" i="1"/>
  <c r="AQ456" i="1"/>
  <c r="AQ454" i="1"/>
  <c r="AQ444" i="1"/>
  <c r="AQ424" i="1"/>
  <c r="AQ417" i="1"/>
  <c r="AQ457" i="1"/>
  <c r="AQ455" i="1"/>
  <c r="AQ448" i="1"/>
  <c r="AQ442" i="1"/>
  <c r="AQ438" i="1"/>
  <c r="AQ432" i="1"/>
  <c r="AQ356" i="1"/>
  <c r="AQ354" i="1"/>
  <c r="AQ429" i="1"/>
  <c r="AQ396" i="1"/>
  <c r="AQ392" i="1"/>
  <c r="AQ349" i="1"/>
  <c r="AQ348" i="1"/>
  <c r="AQ410" i="1"/>
  <c r="AQ388" i="1"/>
  <c r="AQ376" i="1"/>
  <c r="AQ374" i="1"/>
  <c r="AQ372" i="1"/>
  <c r="AQ370" i="1"/>
  <c r="AQ364" i="1"/>
  <c r="AQ359" i="1"/>
  <c r="AQ351" i="1"/>
  <c r="AQ458" i="1"/>
  <c r="AQ431" i="1"/>
  <c r="AQ386" i="1"/>
  <c r="AQ353" i="1"/>
  <c r="AQ347" i="1"/>
  <c r="AQ383" i="1"/>
  <c r="AQ380" i="1"/>
  <c r="AQ375" i="1"/>
  <c r="AQ373" i="1"/>
  <c r="AQ371" i="1"/>
  <c r="AQ369" i="1"/>
  <c r="AQ362" i="1"/>
  <c r="AQ358" i="1"/>
  <c r="AQ363" i="1"/>
  <c r="AQ334" i="1"/>
  <c r="AQ318" i="1"/>
  <c r="AQ316" i="1"/>
  <c r="AQ312" i="1"/>
  <c r="AQ310" i="1"/>
  <c r="AQ303" i="1"/>
  <c r="AQ286" i="1"/>
  <c r="AQ406" i="1"/>
  <c r="AQ331" i="1"/>
  <c r="AQ329" i="1"/>
  <c r="AQ302" i="1"/>
  <c r="AQ385" i="1"/>
  <c r="AQ340" i="1"/>
  <c r="AQ321" i="1"/>
  <c r="AQ301" i="1"/>
  <c r="AQ268" i="1"/>
  <c r="AQ403" i="1"/>
  <c r="AQ299" i="1"/>
  <c r="AQ242" i="1"/>
  <c r="AQ434" i="1"/>
  <c r="AQ297" i="1"/>
  <c r="AQ293" i="1"/>
  <c r="AQ276" i="1"/>
  <c r="AQ274" i="1"/>
  <c r="AQ264" i="1"/>
  <c r="AQ260" i="1"/>
  <c r="AQ255" i="1"/>
  <c r="AQ253" i="1"/>
  <c r="AQ231" i="1"/>
  <c r="AQ222" i="1"/>
  <c r="AQ304" i="1"/>
  <c r="AQ239" i="1"/>
  <c r="AQ330" i="1"/>
  <c r="AQ317" i="1"/>
  <c r="AQ294" i="1"/>
  <c r="AQ292" i="1"/>
  <c r="AQ291" i="1"/>
  <c r="AQ285" i="1"/>
  <c r="AQ270" i="1"/>
  <c r="AQ266" i="1"/>
  <c r="AQ311" i="1"/>
  <c r="AQ305" i="1"/>
  <c r="AQ281" i="1"/>
  <c r="AQ273" i="1"/>
  <c r="AQ272" i="1"/>
  <c r="AQ271" i="1"/>
  <c r="AQ261" i="1"/>
  <c r="AQ258" i="1"/>
  <c r="AQ246" i="1"/>
  <c r="AQ319" i="1"/>
  <c r="AQ298" i="1"/>
  <c r="AQ275" i="1"/>
  <c r="AQ263" i="1"/>
  <c r="AQ254" i="1"/>
  <c r="AQ238" i="1"/>
  <c r="AQ233" i="1"/>
  <c r="AQ226" i="1"/>
  <c r="AQ221" i="1"/>
  <c r="AQ199" i="1"/>
  <c r="AQ184" i="1"/>
  <c r="AQ190" i="1"/>
  <c r="AQ178" i="1"/>
  <c r="AQ145" i="1"/>
  <c r="AQ138" i="1"/>
  <c r="AQ282" i="1"/>
  <c r="AQ224" i="1"/>
  <c r="AQ207" i="1"/>
  <c r="AQ206" i="1"/>
  <c r="AQ196" i="1"/>
  <c r="AQ173" i="1"/>
  <c r="AQ135" i="1"/>
  <c r="AQ262" i="1"/>
  <c r="AQ193" i="1"/>
  <c r="AQ183" i="1"/>
  <c r="AQ177" i="1"/>
  <c r="AQ170" i="1"/>
  <c r="AQ167" i="1"/>
  <c r="AQ163" i="1"/>
  <c r="AQ151" i="1"/>
  <c r="AQ241" i="1"/>
  <c r="AQ189" i="1"/>
  <c r="AQ188" i="1"/>
  <c r="AQ185" i="1"/>
  <c r="AQ172" i="1"/>
  <c r="AQ169" i="1"/>
  <c r="AQ168" i="1"/>
  <c r="AQ162" i="1"/>
  <c r="AQ146" i="1"/>
  <c r="AQ144" i="1"/>
  <c r="AQ314" i="1"/>
  <c r="AQ208" i="1"/>
  <c r="AQ300" i="1"/>
  <c r="AQ114" i="1"/>
  <c r="AQ109" i="1"/>
  <c r="AQ108" i="1"/>
  <c r="AQ100" i="1"/>
  <c r="AQ90" i="1"/>
  <c r="AQ71" i="1"/>
  <c r="AQ191" i="1"/>
  <c r="AQ136" i="1"/>
  <c r="AQ132" i="1"/>
  <c r="AQ84" i="1"/>
  <c r="AQ76" i="1"/>
  <c r="AQ61" i="1"/>
  <c r="AQ60" i="1"/>
  <c r="AQ176" i="1"/>
  <c r="AQ171" i="1"/>
  <c r="AQ152" i="1"/>
  <c r="AQ117" i="1"/>
  <c r="AQ99" i="1"/>
  <c r="AQ92" i="1"/>
  <c r="AQ216" i="1"/>
  <c r="AQ198" i="1"/>
  <c r="AQ103" i="1"/>
  <c r="AQ97" i="1"/>
  <c r="AQ93" i="1"/>
  <c r="AQ86" i="1"/>
  <c r="AQ75" i="1"/>
  <c r="AQ73" i="1"/>
  <c r="AQ67" i="1"/>
  <c r="AQ62" i="1"/>
  <c r="AQ139" i="1"/>
  <c r="AQ113" i="1"/>
  <c r="AQ96" i="1"/>
  <c r="AQ79" i="1"/>
  <c r="AQ200" i="1"/>
  <c r="AQ44" i="1"/>
  <c r="AQ26" i="1"/>
  <c r="AQ15" i="1"/>
  <c r="AQ175" i="1"/>
  <c r="AQ121" i="1"/>
  <c r="AQ72" i="1"/>
  <c r="AQ51" i="1"/>
  <c r="AQ41" i="1"/>
  <c r="AQ85" i="1"/>
  <c r="AQ55" i="1"/>
  <c r="AQ53" i="1"/>
  <c r="AQ164" i="1"/>
  <c r="AQ43" i="1"/>
  <c r="AQ24" i="1"/>
  <c r="AQ9" i="1"/>
  <c r="AQ7" i="1"/>
  <c r="AQ3" i="1"/>
  <c r="AQ34" i="1"/>
  <c r="AQ257" i="1"/>
  <c r="AQ209" i="1"/>
  <c r="AQ56" i="1"/>
  <c r="AQ45" i="1"/>
  <c r="AQ36" i="1"/>
  <c r="AQ25" i="1"/>
  <c r="AQ180" i="1"/>
  <c r="AQ119" i="1"/>
  <c r="AQ42" i="1"/>
  <c r="AQ23" i="1"/>
  <c r="AQ6" i="1"/>
  <c r="AQ37" i="1"/>
  <c r="AQ107" i="1"/>
  <c r="AQ133" i="1"/>
  <c r="AQ265" i="1"/>
  <c r="AQ174" i="1"/>
  <c r="AQ112" i="1"/>
  <c r="AQ95" i="1"/>
  <c r="AQ54" i="1"/>
  <c r="AQ13" i="1"/>
  <c r="AU461" i="1"/>
  <c r="AU458" i="1"/>
  <c r="AU463" i="1"/>
  <c r="AU455" i="1"/>
  <c r="AU450" i="1"/>
  <c r="AU448" i="1"/>
  <c r="AU445" i="1"/>
  <c r="AU426" i="1"/>
  <c r="AU421" i="1"/>
  <c r="AU462" i="1"/>
  <c r="AU449" i="1"/>
  <c r="AU435" i="1"/>
  <c r="AU420" i="1"/>
  <c r="AU419" i="1"/>
  <c r="AU459" i="1"/>
  <c r="AU456" i="1"/>
  <c r="AU454" i="1"/>
  <c r="AU430" i="1"/>
  <c r="AU424" i="1"/>
  <c r="AU416" i="1"/>
  <c r="AU465" i="1"/>
  <c r="AU437" i="1"/>
  <c r="AU427" i="1"/>
  <c r="AU412" i="1"/>
  <c r="AU403" i="1"/>
  <c r="AU401" i="1"/>
  <c r="AU381" i="1"/>
  <c r="AU363" i="1"/>
  <c r="AU425" i="1"/>
  <c r="AU408" i="1"/>
  <c r="AU398" i="1"/>
  <c r="AU367" i="1"/>
  <c r="AU355" i="1"/>
  <c r="AU353" i="1"/>
  <c r="AU347" i="1"/>
  <c r="AU341" i="1"/>
  <c r="AU460" i="1"/>
  <c r="AU422" i="1"/>
  <c r="AU411" i="1"/>
  <c r="AU395" i="1"/>
  <c r="AU391" i="1"/>
  <c r="AU387" i="1"/>
  <c r="AU383" i="1"/>
  <c r="AU380" i="1"/>
  <c r="AU378" i="1"/>
  <c r="AU375" i="1"/>
  <c r="AU373" i="1"/>
  <c r="AU371" i="1"/>
  <c r="AU369" i="1"/>
  <c r="AU362" i="1"/>
  <c r="AU358" i="1"/>
  <c r="AU452" i="1"/>
  <c r="AU402" i="1"/>
  <c r="AU399" i="1"/>
  <c r="AU394" i="1"/>
  <c r="AU382" i="1"/>
  <c r="AU349" i="1"/>
  <c r="AU348" i="1"/>
  <c r="AU345" i="1"/>
  <c r="AU339" i="1"/>
  <c r="AU404" i="1"/>
  <c r="AU388" i="1"/>
  <c r="AU376" i="1"/>
  <c r="AU374" i="1"/>
  <c r="AU372" i="1"/>
  <c r="AU370" i="1"/>
  <c r="AU368" i="1"/>
  <c r="AU364" i="1"/>
  <c r="AU359" i="1"/>
  <c r="AU352" i="1"/>
  <c r="AU351" i="1"/>
  <c r="AU344" i="1"/>
  <c r="AU384" i="1"/>
  <c r="AU321" i="1"/>
  <c r="AU319" i="1"/>
  <c r="AU317" i="1"/>
  <c r="AU313" i="1"/>
  <c r="AU311" i="1"/>
  <c r="AU294" i="1"/>
  <c r="AU288" i="1"/>
  <c r="AU285" i="1"/>
  <c r="AU283" i="1"/>
  <c r="AU407" i="1"/>
  <c r="AU405" i="1"/>
  <c r="AU361" i="1"/>
  <c r="AU354" i="1"/>
  <c r="AU343" i="1"/>
  <c r="AU315" i="1"/>
  <c r="AU453" i="1"/>
  <c r="AU360" i="1"/>
  <c r="AU340" i="1"/>
  <c r="AU335" i="1"/>
  <c r="AU379" i="1"/>
  <c r="AU330" i="1"/>
  <c r="AU328" i="1"/>
  <c r="AU314" i="1"/>
  <c r="AU292" i="1"/>
  <c r="AU451" i="1"/>
  <c r="AU413" i="1"/>
  <c r="AU350" i="1"/>
  <c r="AU325" i="1"/>
  <c r="AU441" i="1"/>
  <c r="AU400" i="1"/>
  <c r="AU357" i="1"/>
  <c r="AU332" i="1"/>
  <c r="AU327" i="1"/>
  <c r="AU457" i="1"/>
  <c r="AU316" i="1"/>
  <c r="AU304" i="1"/>
  <c r="AU299" i="1"/>
  <c r="AU270" i="1"/>
  <c r="AU241" i="1"/>
  <c r="AU334" i="1"/>
  <c r="AU323" i="1"/>
  <c r="AU322" i="1"/>
  <c r="AU291" i="1"/>
  <c r="AU267" i="1"/>
  <c r="AU258" i="1"/>
  <c r="AU244" i="1"/>
  <c r="AU235" i="1"/>
  <c r="AU228" i="1"/>
  <c r="AU377" i="1"/>
  <c r="AU338" i="1"/>
  <c r="AU305" i="1"/>
  <c r="AU281" i="1"/>
  <c r="AU278" i="1"/>
  <c r="AU275" i="1"/>
  <c r="AU273" i="1"/>
  <c r="AU269" i="1"/>
  <c r="AU263" i="1"/>
  <c r="AU248" i="1"/>
  <c r="AU233" i="1"/>
  <c r="AU221" i="1"/>
  <c r="AU342" i="1"/>
  <c r="AU329" i="1"/>
  <c r="AU298" i="1"/>
  <c r="AU295" i="1"/>
  <c r="AU257" i="1"/>
  <c r="AU254" i="1"/>
  <c r="AU336" i="1"/>
  <c r="AU331" i="1"/>
  <c r="AU318" i="1"/>
  <c r="AU306" i="1"/>
  <c r="AU300" i="1"/>
  <c r="AU282" i="1"/>
  <c r="AU268" i="1"/>
  <c r="AU397" i="1"/>
  <c r="AU356" i="1"/>
  <c r="AU346" i="1"/>
  <c r="AU301" i="1"/>
  <c r="AU296" i="1"/>
  <c r="AU280" i="1"/>
  <c r="AU277" i="1"/>
  <c r="AU262" i="1"/>
  <c r="AU247" i="1"/>
  <c r="AU242" i="1"/>
  <c r="AU240" i="1"/>
  <c r="AU237" i="1"/>
  <c r="AU366" i="1"/>
  <c r="AU310" i="1"/>
  <c r="AU307" i="1"/>
  <c r="AU276" i="1"/>
  <c r="AU265" i="1"/>
  <c r="AU260" i="1"/>
  <c r="AU251" i="1"/>
  <c r="AU245" i="1"/>
  <c r="AU232" i="1"/>
  <c r="AU231" i="1"/>
  <c r="AU229" i="1"/>
  <c r="AU303" i="1"/>
  <c r="AU279" i="1"/>
  <c r="AU222" i="1"/>
  <c r="AU210" i="1"/>
  <c r="AU206" i="1"/>
  <c r="AU200" i="1"/>
  <c r="AU186" i="1"/>
  <c r="AU180" i="1"/>
  <c r="AU224" i="1"/>
  <c r="AU220" i="1"/>
  <c r="AU213" i="1"/>
  <c r="AU187" i="1"/>
  <c r="AU185" i="1"/>
  <c r="AU162" i="1"/>
  <c r="AU160" i="1"/>
  <c r="AU144" i="1"/>
  <c r="AU142" i="1"/>
  <c r="AU274" i="1"/>
  <c r="AU238" i="1"/>
  <c r="AU209" i="1"/>
  <c r="AU198" i="1"/>
  <c r="AU150" i="1"/>
  <c r="AU137" i="1"/>
  <c r="AU129" i="1"/>
  <c r="AU239" i="1"/>
  <c r="AU219" i="1"/>
  <c r="AU189" i="1"/>
  <c r="AU171" i="1"/>
  <c r="AU159" i="1"/>
  <c r="AU152" i="1"/>
  <c r="AU136" i="1"/>
  <c r="AU333" i="1"/>
  <c r="AU302" i="1"/>
  <c r="AU236" i="1"/>
  <c r="AU211" i="1"/>
  <c r="AU203" i="1"/>
  <c r="AU197" i="1"/>
  <c r="AU190" i="1"/>
  <c r="AU176" i="1"/>
  <c r="AU145" i="1"/>
  <c r="AU138" i="1"/>
  <c r="AU250" i="1"/>
  <c r="AU249" i="1"/>
  <c r="AU243" i="1"/>
  <c r="AU218" i="1"/>
  <c r="AU207" i="1"/>
  <c r="AU196" i="1"/>
  <c r="AU195" i="1"/>
  <c r="AU192" i="1"/>
  <c r="AU161" i="1"/>
  <c r="AU158" i="1"/>
  <c r="AU154" i="1"/>
  <c r="AU149" i="1"/>
  <c r="AU143" i="1"/>
  <c r="AU135" i="1"/>
  <c r="AU183" i="1"/>
  <c r="AU115" i="1"/>
  <c r="AU105" i="1"/>
  <c r="AU81" i="1"/>
  <c r="AU287" i="1"/>
  <c r="AU253" i="1"/>
  <c r="AU184" i="1"/>
  <c r="AU127" i="1"/>
  <c r="AU104" i="1"/>
  <c r="AU103" i="1"/>
  <c r="AU93" i="1"/>
  <c r="AU78" i="1"/>
  <c r="AU77" i="1"/>
  <c r="AU75" i="1"/>
  <c r="AU70" i="1"/>
  <c r="AU67" i="1"/>
  <c r="AU64" i="1"/>
  <c r="AU227" i="1"/>
  <c r="AU179" i="1"/>
  <c r="AU165" i="1"/>
  <c r="AU164" i="1"/>
  <c r="AU155" i="1"/>
  <c r="AU131" i="1"/>
  <c r="AU125" i="1"/>
  <c r="AU83" i="1"/>
  <c r="AU208" i="1"/>
  <c r="AU174" i="1"/>
  <c r="AU141" i="1"/>
  <c r="AU130" i="1"/>
  <c r="AU88" i="1"/>
  <c r="AU82" i="1"/>
  <c r="AU61" i="1"/>
  <c r="AU223" i="1"/>
  <c r="AU140" i="1"/>
  <c r="AU128" i="1"/>
  <c r="AU116" i="1"/>
  <c r="AU110" i="1"/>
  <c r="AU106" i="1"/>
  <c r="AU102" i="1"/>
  <c r="AU92" i="1"/>
  <c r="AU126" i="1"/>
  <c r="AU121" i="1"/>
  <c r="AU120" i="1"/>
  <c r="AU80" i="1"/>
  <c r="AU58" i="1"/>
  <c r="AU46" i="1"/>
  <c r="AU32" i="1"/>
  <c r="AU11" i="1"/>
  <c r="AU170" i="1"/>
  <c r="AU91" i="1"/>
  <c r="AU73" i="1"/>
  <c r="AU59" i="1"/>
  <c r="AU45" i="1"/>
  <c r="AU21" i="1"/>
  <c r="AU74" i="1"/>
  <c r="AU56" i="1"/>
  <c r="AU50" i="1"/>
  <c r="AU42" i="1"/>
  <c r="AU35" i="1"/>
  <c r="AU29" i="1"/>
  <c r="AU23" i="1"/>
  <c r="AU18" i="1"/>
  <c r="AU230" i="1"/>
  <c r="AU79" i="1"/>
  <c r="AU54" i="1"/>
  <c r="AU49" i="1"/>
  <c r="AU13" i="1"/>
  <c r="AU10" i="1"/>
  <c r="AU201" i="1"/>
  <c r="AU156" i="1"/>
  <c r="AU151" i="1"/>
  <c r="AU44" i="1"/>
  <c r="AU40" i="1"/>
  <c r="AU26" i="1"/>
  <c r="AU20" i="1"/>
  <c r="AU14" i="1"/>
  <c r="AU8" i="1"/>
  <c r="AU182" i="1"/>
  <c r="AU68" i="1"/>
  <c r="AU51" i="1"/>
  <c r="AU41" i="1"/>
  <c r="AU33" i="1"/>
  <c r="AU28" i="1"/>
  <c r="AU17" i="1"/>
  <c r="AU107" i="1"/>
  <c r="AU97" i="1"/>
  <c r="AU95" i="1"/>
  <c r="AU72" i="1"/>
  <c r="AU55" i="1"/>
  <c r="AU53" i="1"/>
  <c r="AU48" i="1"/>
  <c r="AU39" i="1"/>
  <c r="AU22" i="1"/>
  <c r="AU163" i="1"/>
  <c r="AU47" i="1"/>
  <c r="AU30" i="1"/>
  <c r="AU3" i="1"/>
  <c r="AU111" i="1"/>
  <c r="AU7" i="1"/>
  <c r="AU19" i="1"/>
  <c r="AU100" i="1"/>
  <c r="AU69" i="1"/>
  <c r="AU43" i="1"/>
  <c r="AU5" i="1"/>
  <c r="BD458" i="1"/>
  <c r="BD442" i="1"/>
  <c r="BD435" i="1"/>
  <c r="BD463" i="1"/>
  <c r="BD450" i="1"/>
  <c r="BD439" i="1"/>
  <c r="BD426" i="1"/>
  <c r="BD421" i="1"/>
  <c r="BD465" i="1"/>
  <c r="BD460" i="1"/>
  <c r="BD453" i="1"/>
  <c r="BD443" i="1"/>
  <c r="BD423" i="1"/>
  <c r="BD464" i="1"/>
  <c r="BD459" i="1"/>
  <c r="BD416" i="1"/>
  <c r="BD451" i="1"/>
  <c r="BD441" i="1"/>
  <c r="BD438" i="1"/>
  <c r="BD434" i="1"/>
  <c r="BD427" i="1"/>
  <c r="BD422" i="1"/>
  <c r="BD413" i="1"/>
  <c r="BD420" i="1"/>
  <c r="BD408" i="1"/>
  <c r="BD403" i="1"/>
  <c r="BD367" i="1"/>
  <c r="BD355" i="1"/>
  <c r="BD353" i="1"/>
  <c r="BD419" i="1"/>
  <c r="BD418" i="1"/>
  <c r="BD417" i="1"/>
  <c r="BD411" i="1"/>
  <c r="BD395" i="1"/>
  <c r="BD391" i="1"/>
  <c r="BD387" i="1"/>
  <c r="BD380" i="1"/>
  <c r="BD378" i="1"/>
  <c r="BD347" i="1"/>
  <c r="BD457" i="1"/>
  <c r="BD405" i="1"/>
  <c r="BD400" i="1"/>
  <c r="BD375" i="1"/>
  <c r="BD373" i="1"/>
  <c r="BD371" i="1"/>
  <c r="BD369" i="1"/>
  <c r="BD358" i="1"/>
  <c r="BD350" i="1"/>
  <c r="BD462" i="1"/>
  <c r="BD449" i="1"/>
  <c r="BD425" i="1"/>
  <c r="BD406" i="1"/>
  <c r="BD404" i="1"/>
  <c r="BD385" i="1"/>
  <c r="BD382" i="1"/>
  <c r="BD368" i="1"/>
  <c r="BD365" i="1"/>
  <c r="BD352" i="1"/>
  <c r="BD349" i="1"/>
  <c r="BD461" i="1"/>
  <c r="BD424" i="1"/>
  <c r="BD396" i="1"/>
  <c r="BD384" i="1"/>
  <c r="BD379" i="1"/>
  <c r="BD376" i="1"/>
  <c r="BD374" i="1"/>
  <c r="BD372" i="1"/>
  <c r="BD370" i="1"/>
  <c r="BD359" i="1"/>
  <c r="BD377" i="1"/>
  <c r="BD333" i="1"/>
  <c r="BD326" i="1"/>
  <c r="BD315" i="1"/>
  <c r="BD309" i="1"/>
  <c r="BD294" i="1"/>
  <c r="BD286" i="1"/>
  <c r="BD402" i="1"/>
  <c r="BD410" i="1"/>
  <c r="BD401" i="1"/>
  <c r="BD390" i="1"/>
  <c r="BD330" i="1"/>
  <c r="BD328" i="1"/>
  <c r="BD312" i="1"/>
  <c r="BD397" i="1"/>
  <c r="BD392" i="1"/>
  <c r="BD366" i="1"/>
  <c r="BD364" i="1"/>
  <c r="BD323" i="1"/>
  <c r="BD318" i="1"/>
  <c r="BD314" i="1"/>
  <c r="BD310" i="1"/>
  <c r="BD307" i="1"/>
  <c r="BD289" i="1"/>
  <c r="BD446" i="1"/>
  <c r="BD407" i="1"/>
  <c r="BD393" i="1"/>
  <c r="BD388" i="1"/>
  <c r="BD354" i="1"/>
  <c r="BD336" i="1"/>
  <c r="BD332" i="1"/>
  <c r="BD327" i="1"/>
  <c r="BD444" i="1"/>
  <c r="BD437" i="1"/>
  <c r="BD337" i="1"/>
  <c r="BD329" i="1"/>
  <c r="BD322" i="1"/>
  <c r="BD267" i="1"/>
  <c r="BD258" i="1"/>
  <c r="BD250" i="1"/>
  <c r="BD244" i="1"/>
  <c r="BD231" i="1"/>
  <c r="BD228" i="1"/>
  <c r="BD324" i="1"/>
  <c r="BD317" i="1"/>
  <c r="BD278" i="1"/>
  <c r="BD263" i="1"/>
  <c r="BD248" i="1"/>
  <c r="BD221" i="1"/>
  <c r="BD399" i="1"/>
  <c r="BD394" i="1"/>
  <c r="BD335" i="1"/>
  <c r="BD291" i="1"/>
  <c r="BD287" i="1"/>
  <c r="BD275" i="1"/>
  <c r="BD273" i="1"/>
  <c r="BD259" i="1"/>
  <c r="BD254" i="1"/>
  <c r="BD252" i="1"/>
  <c r="BD233" i="1"/>
  <c r="BD230" i="1"/>
  <c r="BD319" i="1"/>
  <c r="BD293" i="1"/>
  <c r="BD285" i="1"/>
  <c r="BD284" i="1"/>
  <c r="BD268" i="1"/>
  <c r="BD243" i="1"/>
  <c r="BD238" i="1"/>
  <c r="BD313" i="1"/>
  <c r="BD297" i="1"/>
  <c r="BD277" i="1"/>
  <c r="BD308" i="1"/>
  <c r="BD288" i="1"/>
  <c r="BD280" i="1"/>
  <c r="BD260" i="1"/>
  <c r="BD256" i="1"/>
  <c r="BD245" i="1"/>
  <c r="BD232" i="1"/>
  <c r="BD229" i="1"/>
  <c r="BD222" i="1"/>
  <c r="BD283" i="1"/>
  <c r="BD279" i="1"/>
  <c r="BD274" i="1"/>
  <c r="BD262" i="1"/>
  <c r="BD253" i="1"/>
  <c r="BD251" i="1"/>
  <c r="BD249" i="1"/>
  <c r="BD237" i="1"/>
  <c r="BD226" i="1"/>
  <c r="BD381" i="1"/>
  <c r="BD261" i="1"/>
  <c r="BD213" i="1"/>
  <c r="BD334" i="1"/>
  <c r="BD257" i="1"/>
  <c r="BD247" i="1"/>
  <c r="BD246" i="1"/>
  <c r="BD240" i="1"/>
  <c r="BD239" i="1"/>
  <c r="BD209" i="1"/>
  <c r="BD206" i="1"/>
  <c r="BD155" i="1"/>
  <c r="BD153" i="1"/>
  <c r="BD148" i="1"/>
  <c r="BD144" i="1"/>
  <c r="BD139" i="1"/>
  <c r="BD137" i="1"/>
  <c r="BD219" i="1"/>
  <c r="BD159" i="1"/>
  <c r="BD134" i="1"/>
  <c r="BD227" i="1"/>
  <c r="BD208" i="1"/>
  <c r="BD182" i="1"/>
  <c r="BD179" i="1"/>
  <c r="BD165" i="1"/>
  <c r="BD150" i="1"/>
  <c r="BD141" i="1"/>
  <c r="BD131" i="1"/>
  <c r="BD218" i="1"/>
  <c r="BD187" i="1"/>
  <c r="BD167" i="1"/>
  <c r="BD161" i="1"/>
  <c r="BD158" i="1"/>
  <c r="BD149" i="1"/>
  <c r="BD145" i="1"/>
  <c r="BD143" i="1"/>
  <c r="BD276" i="1"/>
  <c r="BD216" i="1"/>
  <c r="BD207" i="1"/>
  <c r="BD201" i="1"/>
  <c r="BD181" i="1"/>
  <c r="BD154" i="1"/>
  <c r="BD140" i="1"/>
  <c r="BD133" i="1"/>
  <c r="BD130" i="1"/>
  <c r="BD170" i="1"/>
  <c r="BD151" i="1"/>
  <c r="BD147" i="1"/>
  <c r="BD127" i="1"/>
  <c r="BD122" i="1"/>
  <c r="BD119" i="1"/>
  <c r="BD113" i="1"/>
  <c r="BD109" i="1"/>
  <c r="BD108" i="1"/>
  <c r="BD107" i="1"/>
  <c r="BD93" i="1"/>
  <c r="BD89" i="1"/>
  <c r="BD77" i="1"/>
  <c r="BD75" i="1"/>
  <c r="BD70" i="1"/>
  <c r="BD64" i="1"/>
  <c r="BD215" i="1"/>
  <c r="BD197" i="1"/>
  <c r="BD180" i="1"/>
  <c r="BD163" i="1"/>
  <c r="BD142" i="1"/>
  <c r="BD116" i="1"/>
  <c r="BD83" i="1"/>
  <c r="BD67" i="1"/>
  <c r="BD156" i="1"/>
  <c r="BD121" i="1"/>
  <c r="BD120" i="1"/>
  <c r="BD114" i="1"/>
  <c r="BD104" i="1"/>
  <c r="BD91" i="1"/>
  <c r="BD223" i="1"/>
  <c r="BD157" i="1"/>
  <c r="BD136" i="1"/>
  <c r="BD128" i="1"/>
  <c r="BD123" i="1"/>
  <c r="BD117" i="1"/>
  <c r="BD110" i="1"/>
  <c r="BD102" i="1"/>
  <c r="BD92" i="1"/>
  <c r="BD85" i="1"/>
  <c r="BD74" i="1"/>
  <c r="BD211" i="1"/>
  <c r="BD210" i="1"/>
  <c r="BD152" i="1"/>
  <c r="BD129" i="1"/>
  <c r="BD112" i="1"/>
  <c r="BD95" i="1"/>
  <c r="BD81" i="1"/>
  <c r="BD79" i="1"/>
  <c r="BD65" i="1"/>
  <c r="BD52" i="1"/>
  <c r="BD21" i="1"/>
  <c r="BD298" i="1"/>
  <c r="BD86" i="1"/>
  <c r="BD69" i="1"/>
  <c r="BD50" i="1"/>
  <c r="BD37" i="1"/>
  <c r="BD29" i="1"/>
  <c r="BD18" i="1"/>
  <c r="BD3" i="1"/>
  <c r="BD57" i="1"/>
  <c r="BD54" i="1"/>
  <c r="BD31" i="1"/>
  <c r="BD15" i="1"/>
  <c r="BD10" i="1"/>
  <c r="BD146" i="1"/>
  <c r="BD118" i="1"/>
  <c r="BD105" i="1"/>
  <c r="BD88" i="1"/>
  <c r="BD80" i="1"/>
  <c r="BD78" i="1"/>
  <c r="BD26" i="1"/>
  <c r="BD23" i="1"/>
  <c r="BD20" i="1"/>
  <c r="BD8" i="1"/>
  <c r="BD6" i="1"/>
  <c r="BD126" i="1"/>
  <c r="BD111" i="1"/>
  <c r="BD103" i="1"/>
  <c r="BD94" i="1"/>
  <c r="BD76" i="1"/>
  <c r="BD63" i="1"/>
  <c r="BD34" i="1"/>
  <c r="BD33" i="1"/>
  <c r="BD28" i="1"/>
  <c r="BD17" i="1"/>
  <c r="BD225" i="1"/>
  <c r="BD124" i="1"/>
  <c r="BD101" i="1"/>
  <c r="BD62" i="1"/>
  <c r="BD55" i="1"/>
  <c r="BD48" i="1"/>
  <c r="BD39" i="1"/>
  <c r="BD24" i="1"/>
  <c r="BD22" i="1"/>
  <c r="BD9" i="1"/>
  <c r="BD160" i="1"/>
  <c r="BD115" i="1"/>
  <c r="BD30" i="1"/>
  <c r="BD19" i="1"/>
  <c r="BD5" i="1"/>
  <c r="BD25" i="1"/>
  <c r="BD90" i="1"/>
  <c r="BD68" i="1"/>
  <c r="BD58" i="1"/>
  <c r="BD16" i="1"/>
  <c r="BD14" i="1"/>
  <c r="BD7" i="1"/>
  <c r="BD53" i="1"/>
  <c r="BD61" i="1"/>
  <c r="BD36" i="1"/>
  <c r="BD84" i="1"/>
  <c r="BD82" i="1"/>
  <c r="BD32" i="1"/>
  <c r="BD27" i="1"/>
  <c r="BD11" i="1"/>
  <c r="AY452" i="1"/>
  <c r="AY437" i="1"/>
  <c r="AY425" i="1"/>
  <c r="AY462" i="1"/>
  <c r="AY449" i="1"/>
  <c r="AY420" i="1"/>
  <c r="AY459" i="1"/>
  <c r="AY456" i="1"/>
  <c r="AY454" i="1"/>
  <c r="AY416" i="1"/>
  <c r="AY463" i="1"/>
  <c r="AY455" i="1"/>
  <c r="AY450" i="1"/>
  <c r="AY447" i="1"/>
  <c r="AY445" i="1"/>
  <c r="AY426" i="1"/>
  <c r="AY421" i="1"/>
  <c r="AY418" i="1"/>
  <c r="AY414" i="1"/>
  <c r="AY461" i="1"/>
  <c r="AY424" i="1"/>
  <c r="AY422" i="1"/>
  <c r="AY407" i="1"/>
  <c r="AY406" i="1"/>
  <c r="AY398" i="1"/>
  <c r="AY397" i="1"/>
  <c r="AY390" i="1"/>
  <c r="AY377" i="1"/>
  <c r="AY366" i="1"/>
  <c r="AY361" i="1"/>
  <c r="AY360" i="1"/>
  <c r="AY356" i="1"/>
  <c r="AY354" i="1"/>
  <c r="AY460" i="1"/>
  <c r="AY402" i="1"/>
  <c r="AY399" i="1"/>
  <c r="AY394" i="1"/>
  <c r="AY383" i="1"/>
  <c r="AY382" i="1"/>
  <c r="AY357" i="1"/>
  <c r="AY349" i="1"/>
  <c r="AY348" i="1"/>
  <c r="AY345" i="1"/>
  <c r="AY339" i="1"/>
  <c r="AY458" i="1"/>
  <c r="AY441" i="1"/>
  <c r="AY430" i="1"/>
  <c r="AY413" i="1"/>
  <c r="AY404" i="1"/>
  <c r="AY388" i="1"/>
  <c r="AY368" i="1"/>
  <c r="AY364" i="1"/>
  <c r="AY359" i="1"/>
  <c r="AY352" i="1"/>
  <c r="AY351" i="1"/>
  <c r="AY451" i="1"/>
  <c r="AY408" i="1"/>
  <c r="AY367" i="1"/>
  <c r="AY355" i="1"/>
  <c r="AY353" i="1"/>
  <c r="AY347" i="1"/>
  <c r="AY341" i="1"/>
  <c r="AY336" i="1"/>
  <c r="AY427" i="1"/>
  <c r="AY411" i="1"/>
  <c r="AY395" i="1"/>
  <c r="AY391" i="1"/>
  <c r="AY387" i="1"/>
  <c r="AY380" i="1"/>
  <c r="AY378" i="1"/>
  <c r="AY362" i="1"/>
  <c r="AY358" i="1"/>
  <c r="AY405" i="1"/>
  <c r="AY374" i="1"/>
  <c r="AY370" i="1"/>
  <c r="AY334" i="1"/>
  <c r="AY323" i="1"/>
  <c r="AY318" i="1"/>
  <c r="AY310" i="1"/>
  <c r="AY307" i="1"/>
  <c r="AY303" i="1"/>
  <c r="AY298" i="1"/>
  <c r="AY453" i="1"/>
  <c r="AY403" i="1"/>
  <c r="AY379" i="1"/>
  <c r="AY335" i="1"/>
  <c r="AY324" i="1"/>
  <c r="AY415" i="1"/>
  <c r="AY373" i="1"/>
  <c r="AY369" i="1"/>
  <c r="AY332" i="1"/>
  <c r="AY327" i="1"/>
  <c r="AY457" i="1"/>
  <c r="AY350" i="1"/>
  <c r="AY344" i="1"/>
  <c r="AY333" i="1"/>
  <c r="AY331" i="1"/>
  <c r="AY329" i="1"/>
  <c r="AY325" i="1"/>
  <c r="AY322" i="1"/>
  <c r="AY316" i="1"/>
  <c r="AY302" i="1"/>
  <c r="AY465" i="1"/>
  <c r="AY419" i="1"/>
  <c r="AY400" i="1"/>
  <c r="AY363" i="1"/>
  <c r="AY326" i="1"/>
  <c r="AY315" i="1"/>
  <c r="AY386" i="1"/>
  <c r="AY384" i="1"/>
  <c r="AY381" i="1"/>
  <c r="AY375" i="1"/>
  <c r="AY371" i="1"/>
  <c r="AY343" i="1"/>
  <c r="AY297" i="1"/>
  <c r="AY295" i="1"/>
  <c r="AY288" i="1"/>
  <c r="AY282" i="1"/>
  <c r="AY268" i="1"/>
  <c r="AY243" i="1"/>
  <c r="AY236" i="1"/>
  <c r="AY227" i="1"/>
  <c r="AY223" i="1"/>
  <c r="AY401" i="1"/>
  <c r="AY372" i="1"/>
  <c r="AY338" i="1"/>
  <c r="AY328" i="1"/>
  <c r="AY306" i="1"/>
  <c r="AY300" i="1"/>
  <c r="AY292" i="1"/>
  <c r="AY281" i="1"/>
  <c r="AY280" i="1"/>
  <c r="AY277" i="1"/>
  <c r="AY262" i="1"/>
  <c r="AY257" i="1"/>
  <c r="AY247" i="1"/>
  <c r="AY242" i="1"/>
  <c r="AY240" i="1"/>
  <c r="AY342" i="1"/>
  <c r="AY330" i="1"/>
  <c r="AY317" i="1"/>
  <c r="AY311" i="1"/>
  <c r="AY301" i="1"/>
  <c r="AY296" i="1"/>
  <c r="AY276" i="1"/>
  <c r="AY260" i="1"/>
  <c r="AY251" i="1"/>
  <c r="AY245" i="1"/>
  <c r="AY232" i="1"/>
  <c r="AY229" i="1"/>
  <c r="AY222" i="1"/>
  <c r="AY283" i="1"/>
  <c r="AY279" i="1"/>
  <c r="AY274" i="1"/>
  <c r="AY253" i="1"/>
  <c r="AY250" i="1"/>
  <c r="AY249" i="1"/>
  <c r="AY239" i="1"/>
  <c r="AY412" i="1"/>
  <c r="AY346" i="1"/>
  <c r="AY319" i="1"/>
  <c r="AY314" i="1"/>
  <c r="AY313" i="1"/>
  <c r="AY304" i="1"/>
  <c r="AY267" i="1"/>
  <c r="AY258" i="1"/>
  <c r="AY244" i="1"/>
  <c r="AY231" i="1"/>
  <c r="AY228" i="1"/>
  <c r="AY376" i="1"/>
  <c r="AY340" i="1"/>
  <c r="AY321" i="1"/>
  <c r="AY294" i="1"/>
  <c r="AY291" i="1"/>
  <c r="AY287" i="1"/>
  <c r="AY285" i="1"/>
  <c r="AY278" i="1"/>
  <c r="AY275" i="1"/>
  <c r="AY273" i="1"/>
  <c r="AY270" i="1"/>
  <c r="AY269" i="1"/>
  <c r="AY263" i="1"/>
  <c r="AY248" i="1"/>
  <c r="AY233" i="1"/>
  <c r="AY305" i="1"/>
  <c r="AY220" i="1"/>
  <c r="AY208" i="1"/>
  <c r="AY198" i="1"/>
  <c r="AY184" i="1"/>
  <c r="AY182" i="1"/>
  <c r="AY179" i="1"/>
  <c r="AY174" i="1"/>
  <c r="AY293" i="1"/>
  <c r="AY238" i="1"/>
  <c r="AY211" i="1"/>
  <c r="AY203" i="1"/>
  <c r="AY197" i="1"/>
  <c r="AY190" i="1"/>
  <c r="AY189" i="1"/>
  <c r="AY145" i="1"/>
  <c r="AY138" i="1"/>
  <c r="AY221" i="1"/>
  <c r="AY218" i="1"/>
  <c r="AY207" i="1"/>
  <c r="AY196" i="1"/>
  <c r="AY161" i="1"/>
  <c r="AY158" i="1"/>
  <c r="AY154" i="1"/>
  <c r="AY149" i="1"/>
  <c r="AY143" i="1"/>
  <c r="AY135" i="1"/>
  <c r="AY299" i="1"/>
  <c r="AY254" i="1"/>
  <c r="AY241" i="1"/>
  <c r="AY237" i="1"/>
  <c r="AY230" i="1"/>
  <c r="AY212" i="1"/>
  <c r="AY204" i="1"/>
  <c r="AY201" i="1"/>
  <c r="AY183" i="1"/>
  <c r="AY176" i="1"/>
  <c r="AY170" i="1"/>
  <c r="AY169" i="1"/>
  <c r="AY155" i="1"/>
  <c r="AY151" i="1"/>
  <c r="AY148" i="1"/>
  <c r="AY140" i="1"/>
  <c r="AY130" i="1"/>
  <c r="AY213" i="1"/>
  <c r="AY195" i="1"/>
  <c r="AY185" i="1"/>
  <c r="AY163" i="1"/>
  <c r="AY162" i="1"/>
  <c r="AY160" i="1"/>
  <c r="AY144" i="1"/>
  <c r="AY142" i="1"/>
  <c r="AY265" i="1"/>
  <c r="AY259" i="1"/>
  <c r="AY225" i="1"/>
  <c r="AY224" i="1"/>
  <c r="AY209" i="1"/>
  <c r="AY156" i="1"/>
  <c r="AY150" i="1"/>
  <c r="AY147" i="1"/>
  <c r="AY137" i="1"/>
  <c r="AY235" i="1"/>
  <c r="AY131" i="1"/>
  <c r="AY129" i="1"/>
  <c r="AY126" i="1"/>
  <c r="AY125" i="1"/>
  <c r="AY103" i="1"/>
  <c r="AY100" i="1"/>
  <c r="AY94" i="1"/>
  <c r="AY78" i="1"/>
  <c r="AY73" i="1"/>
  <c r="AY69" i="1"/>
  <c r="AY200" i="1"/>
  <c r="AY165" i="1"/>
  <c r="AY164" i="1"/>
  <c r="AY112" i="1"/>
  <c r="AY88" i="1"/>
  <c r="AY82" i="1"/>
  <c r="AY61" i="1"/>
  <c r="AY206" i="1"/>
  <c r="AY180" i="1"/>
  <c r="AY128" i="1"/>
  <c r="AY110" i="1"/>
  <c r="AY102" i="1"/>
  <c r="AY97" i="1"/>
  <c r="AY92" i="1"/>
  <c r="AY202" i="1"/>
  <c r="AY159" i="1"/>
  <c r="AY127" i="1"/>
  <c r="AY121" i="1"/>
  <c r="AY120" i="1"/>
  <c r="AY106" i="1"/>
  <c r="AY104" i="1"/>
  <c r="AY96" i="1"/>
  <c r="AY93" i="1"/>
  <c r="AY77" i="1"/>
  <c r="AY75" i="1"/>
  <c r="AY70" i="1"/>
  <c r="AY64" i="1"/>
  <c r="AY83" i="1"/>
  <c r="AY79" i="1"/>
  <c r="AY210" i="1"/>
  <c r="AY116" i="1"/>
  <c r="AY115" i="1"/>
  <c r="AY91" i="1"/>
  <c r="AY44" i="1"/>
  <c r="AY38" i="1"/>
  <c r="AY26" i="1"/>
  <c r="AY23" i="1"/>
  <c r="AY20" i="1"/>
  <c r="AY8" i="1"/>
  <c r="AY56" i="1"/>
  <c r="AY51" i="1"/>
  <c r="AY41" i="1"/>
  <c r="AY33" i="1"/>
  <c r="AY28" i="1"/>
  <c r="AY17" i="1"/>
  <c r="AY68" i="1"/>
  <c r="AY66" i="1"/>
  <c r="AY55" i="1"/>
  <c r="AY48" i="1"/>
  <c r="AY40" i="1"/>
  <c r="AY39" i="1"/>
  <c r="AY22" i="1"/>
  <c r="AY14" i="1"/>
  <c r="AY219" i="1"/>
  <c r="AY171" i="1"/>
  <c r="AY81" i="1"/>
  <c r="AY47" i="1"/>
  <c r="AY43" i="1"/>
  <c r="AY30" i="1"/>
  <c r="AY19" i="1"/>
  <c r="AY7" i="1"/>
  <c r="AY5" i="1"/>
  <c r="AY173" i="1"/>
  <c r="AY141" i="1"/>
  <c r="AY123" i="1"/>
  <c r="AY107" i="1"/>
  <c r="AY95" i="1"/>
  <c r="AY72" i="1"/>
  <c r="AY58" i="1"/>
  <c r="AY53" i="1"/>
  <c r="AY46" i="1"/>
  <c r="AY32" i="1"/>
  <c r="AY11" i="1"/>
  <c r="AY192" i="1"/>
  <c r="AY186" i="1"/>
  <c r="AY105" i="1"/>
  <c r="AY52" i="1"/>
  <c r="AY45" i="1"/>
  <c r="AY21" i="1"/>
  <c r="AY152" i="1"/>
  <c r="AY111" i="1"/>
  <c r="AY80" i="1"/>
  <c r="AY50" i="1"/>
  <c r="AY42" i="1"/>
  <c r="AY29" i="1"/>
  <c r="AY18" i="1"/>
  <c r="AY3" i="1"/>
  <c r="AY57" i="1"/>
  <c r="AY101" i="1"/>
  <c r="AY74" i="1"/>
  <c r="AY10" i="1"/>
  <c r="AY54" i="1"/>
  <c r="AY13" i="1"/>
  <c r="AY49" i="1"/>
  <c r="BC461" i="1"/>
  <c r="BC446" i="1"/>
  <c r="BC424" i="1"/>
  <c r="BC419" i="1"/>
  <c r="BC417" i="1"/>
  <c r="BC458" i="1"/>
  <c r="BC442" i="1"/>
  <c r="BC435" i="1"/>
  <c r="BC463" i="1"/>
  <c r="BC455" i="1"/>
  <c r="BC450" i="1"/>
  <c r="BC439" i="1"/>
  <c r="BC426" i="1"/>
  <c r="BC421" i="1"/>
  <c r="BC418" i="1"/>
  <c r="BC462" i="1"/>
  <c r="BC457" i="1"/>
  <c r="BC449" i="1"/>
  <c r="BC444" i="1"/>
  <c r="BC420" i="1"/>
  <c r="BC464" i="1"/>
  <c r="BC459" i="1"/>
  <c r="BC456" i="1"/>
  <c r="BC454" i="1"/>
  <c r="BC416" i="1"/>
  <c r="BC401" i="1"/>
  <c r="BC393" i="1"/>
  <c r="BC388" i="1"/>
  <c r="BC381" i="1"/>
  <c r="BC364" i="1"/>
  <c r="BC453" i="1"/>
  <c r="BC441" i="1"/>
  <c r="BC408" i="1"/>
  <c r="BC403" i="1"/>
  <c r="BC367" i="1"/>
  <c r="BC355" i="1"/>
  <c r="BC353" i="1"/>
  <c r="BC336" i="1"/>
  <c r="BC443" i="1"/>
  <c r="BC434" i="1"/>
  <c r="BC411" i="1"/>
  <c r="BC395" i="1"/>
  <c r="BC391" i="1"/>
  <c r="BC387" i="1"/>
  <c r="BC380" i="1"/>
  <c r="BC378" i="1"/>
  <c r="BC465" i="1"/>
  <c r="BC437" i="1"/>
  <c r="BC427" i="1"/>
  <c r="BC410" i="1"/>
  <c r="BC402" i="1"/>
  <c r="BC399" i="1"/>
  <c r="BC394" i="1"/>
  <c r="BC438" i="1"/>
  <c r="BC425" i="1"/>
  <c r="BC413" i="1"/>
  <c r="BC406" i="1"/>
  <c r="BC404" i="1"/>
  <c r="BC385" i="1"/>
  <c r="BC382" i="1"/>
  <c r="BC368" i="1"/>
  <c r="BC365" i="1"/>
  <c r="BC352" i="1"/>
  <c r="BC349" i="1"/>
  <c r="BC379" i="1"/>
  <c r="BC373" i="1"/>
  <c r="BC369" i="1"/>
  <c r="BC351" i="1"/>
  <c r="BC335" i="1"/>
  <c r="BC319" i="1"/>
  <c r="BC317" i="1"/>
  <c r="BC313" i="1"/>
  <c r="BC311" i="1"/>
  <c r="BC288" i="1"/>
  <c r="BC285" i="1"/>
  <c r="BC377" i="1"/>
  <c r="BC359" i="1"/>
  <c r="BC350" i="1"/>
  <c r="BC333" i="1"/>
  <c r="BC326" i="1"/>
  <c r="BC315" i="1"/>
  <c r="BC423" i="1"/>
  <c r="BC358" i="1"/>
  <c r="BC460" i="1"/>
  <c r="BC400" i="1"/>
  <c r="BC390" i="1"/>
  <c r="BC376" i="1"/>
  <c r="BC372" i="1"/>
  <c r="BC330" i="1"/>
  <c r="BC328" i="1"/>
  <c r="BC312" i="1"/>
  <c r="BC384" i="1"/>
  <c r="BC347" i="1"/>
  <c r="BC334" i="1"/>
  <c r="BC324" i="1"/>
  <c r="BC308" i="1"/>
  <c r="BC422" i="1"/>
  <c r="BC407" i="1"/>
  <c r="BC405" i="1"/>
  <c r="BC396" i="1"/>
  <c r="BC354" i="1"/>
  <c r="BC332" i="1"/>
  <c r="BC327" i="1"/>
  <c r="BC374" i="1"/>
  <c r="BC307" i="1"/>
  <c r="BC298" i="1"/>
  <c r="BC276" i="1"/>
  <c r="BC261" i="1"/>
  <c r="BC246" i="1"/>
  <c r="BC239" i="1"/>
  <c r="BC329" i="1"/>
  <c r="BC267" i="1"/>
  <c r="BC258" i="1"/>
  <c r="BC250" i="1"/>
  <c r="BC244" i="1"/>
  <c r="BC231" i="1"/>
  <c r="BC228" i="1"/>
  <c r="BC318" i="1"/>
  <c r="BC310" i="1"/>
  <c r="BC278" i="1"/>
  <c r="BC263" i="1"/>
  <c r="BC248" i="1"/>
  <c r="BC221" i="1"/>
  <c r="BC375" i="1"/>
  <c r="BC370" i="1"/>
  <c r="BC291" i="1"/>
  <c r="BC289" i="1"/>
  <c r="BC287" i="1"/>
  <c r="BC275" i="1"/>
  <c r="BC273" i="1"/>
  <c r="BC259" i="1"/>
  <c r="BC254" i="1"/>
  <c r="BC252" i="1"/>
  <c r="BC397" i="1"/>
  <c r="BC392" i="1"/>
  <c r="BC325" i="1"/>
  <c r="BC314" i="1"/>
  <c r="BC294" i="1"/>
  <c r="BC293" i="1"/>
  <c r="BC284" i="1"/>
  <c r="BC268" i="1"/>
  <c r="BC366" i="1"/>
  <c r="BC309" i="1"/>
  <c r="BC297" i="1"/>
  <c r="BC277" i="1"/>
  <c r="BC257" i="1"/>
  <c r="BC247" i="1"/>
  <c r="BC240" i="1"/>
  <c r="BC451" i="1"/>
  <c r="BC371" i="1"/>
  <c r="BC337" i="1"/>
  <c r="BC280" i="1"/>
  <c r="BC260" i="1"/>
  <c r="BC256" i="1"/>
  <c r="BC245" i="1"/>
  <c r="BC232" i="1"/>
  <c r="BC229" i="1"/>
  <c r="BC286" i="1"/>
  <c r="BC238" i="1"/>
  <c r="BC223" i="1"/>
  <c r="BC210" i="1"/>
  <c r="BC180" i="1"/>
  <c r="BC274" i="1"/>
  <c r="BC262" i="1"/>
  <c r="BC230" i="1"/>
  <c r="BC213" i="1"/>
  <c r="BC195" i="1"/>
  <c r="BC163" i="1"/>
  <c r="BC160" i="1"/>
  <c r="BC157" i="1"/>
  <c r="BC142" i="1"/>
  <c r="BC322" i="1"/>
  <c r="BC253" i="1"/>
  <c r="BC237" i="1"/>
  <c r="BC209" i="1"/>
  <c r="BC206" i="1"/>
  <c r="BC155" i="1"/>
  <c r="BC153" i="1"/>
  <c r="BC148" i="1"/>
  <c r="BC144" i="1"/>
  <c r="BC139" i="1"/>
  <c r="BC137" i="1"/>
  <c r="BC129" i="1"/>
  <c r="BC219" i="1"/>
  <c r="BC159" i="1"/>
  <c r="BC134" i="1"/>
  <c r="BC225" i="1"/>
  <c r="BC224" i="1"/>
  <c r="BC215" i="1"/>
  <c r="BC211" i="1"/>
  <c r="BC197" i="1"/>
  <c r="BC156" i="1"/>
  <c r="BC152" i="1"/>
  <c r="BC147" i="1"/>
  <c r="BC136" i="1"/>
  <c r="BC323" i="1"/>
  <c r="BC226" i="1"/>
  <c r="BC218" i="1"/>
  <c r="BC187" i="1"/>
  <c r="BC167" i="1"/>
  <c r="BC161" i="1"/>
  <c r="BC158" i="1"/>
  <c r="BC149" i="1"/>
  <c r="BC145" i="1"/>
  <c r="BC143" i="1"/>
  <c r="BC251" i="1"/>
  <c r="BC249" i="1"/>
  <c r="BC179" i="1"/>
  <c r="BC154" i="1"/>
  <c r="BC146" i="1"/>
  <c r="BC130" i="1"/>
  <c r="BC115" i="1"/>
  <c r="BC105" i="1"/>
  <c r="BC101" i="1"/>
  <c r="BC97" i="1"/>
  <c r="BC86" i="1"/>
  <c r="BC81" i="1"/>
  <c r="BC62" i="1"/>
  <c r="BC227" i="1"/>
  <c r="BC196" i="1"/>
  <c r="BC170" i="1"/>
  <c r="BC151" i="1"/>
  <c r="BC133" i="1"/>
  <c r="BC127" i="1"/>
  <c r="BC122" i="1"/>
  <c r="BC119" i="1"/>
  <c r="BC113" i="1"/>
  <c r="BC109" i="1"/>
  <c r="BC108" i="1"/>
  <c r="BC107" i="1"/>
  <c r="BC93" i="1"/>
  <c r="BC89" i="1"/>
  <c r="BC77" i="1"/>
  <c r="BC75" i="1"/>
  <c r="BC70" i="1"/>
  <c r="BC64" i="1"/>
  <c r="BC222" i="1"/>
  <c r="BC201" i="1"/>
  <c r="BC150" i="1"/>
  <c r="BC141" i="1"/>
  <c r="BC116" i="1"/>
  <c r="BC83" i="1"/>
  <c r="BC182" i="1"/>
  <c r="BC181" i="1"/>
  <c r="BC118" i="1"/>
  <c r="BC100" i="1"/>
  <c r="BC90" i="1"/>
  <c r="BC88" i="1"/>
  <c r="BC82" i="1"/>
  <c r="BC65" i="1"/>
  <c r="BC61" i="1"/>
  <c r="BC131" i="1"/>
  <c r="BC128" i="1"/>
  <c r="BC125" i="1"/>
  <c r="BC123" i="1"/>
  <c r="BC117" i="1"/>
  <c r="BC110" i="1"/>
  <c r="BC102" i="1"/>
  <c r="BC92" i="1"/>
  <c r="BC85" i="1"/>
  <c r="BC140" i="1"/>
  <c r="BC84" i="1"/>
  <c r="BC68" i="1"/>
  <c r="BC58" i="1"/>
  <c r="BC53" i="1"/>
  <c r="BC40" i="1"/>
  <c r="BC36" i="1"/>
  <c r="BC32" i="1"/>
  <c r="BC27" i="1"/>
  <c r="BC25" i="1"/>
  <c r="BC16" i="1"/>
  <c r="BC14" i="1"/>
  <c r="BC11" i="1"/>
  <c r="BC7" i="1"/>
  <c r="BC216" i="1"/>
  <c r="BC208" i="1"/>
  <c r="BC79" i="1"/>
  <c r="BC52" i="1"/>
  <c r="BC21" i="1"/>
  <c r="BC279" i="1"/>
  <c r="BC69" i="1"/>
  <c r="BC50" i="1"/>
  <c r="BC37" i="1"/>
  <c r="BC29" i="1"/>
  <c r="BC18" i="1"/>
  <c r="BC3" i="1"/>
  <c r="BC95" i="1"/>
  <c r="BC57" i="1"/>
  <c r="BC54" i="1"/>
  <c r="BC31" i="1"/>
  <c r="BC15" i="1"/>
  <c r="BC10" i="1"/>
  <c r="BC243" i="1"/>
  <c r="BC165" i="1"/>
  <c r="BC106" i="1"/>
  <c r="BC104" i="1"/>
  <c r="BC80" i="1"/>
  <c r="BC67" i="1"/>
  <c r="BC26" i="1"/>
  <c r="BC23" i="1"/>
  <c r="BC20" i="1"/>
  <c r="BC8" i="1"/>
  <c r="BC283" i="1"/>
  <c r="BC126" i="1"/>
  <c r="BC111" i="1"/>
  <c r="BC103" i="1"/>
  <c r="BC94" i="1"/>
  <c r="BC76" i="1"/>
  <c r="BC74" i="1"/>
  <c r="BC63" i="1"/>
  <c r="BC34" i="1"/>
  <c r="BC33" i="1"/>
  <c r="BC28" i="1"/>
  <c r="BC17" i="1"/>
  <c r="BC207" i="1"/>
  <c r="BC124" i="1"/>
  <c r="BC121" i="1"/>
  <c r="BC120" i="1"/>
  <c r="BC112" i="1"/>
  <c r="BC91" i="1"/>
  <c r="BC59" i="1"/>
  <c r="BC55" i="1"/>
  <c r="BC48" i="1"/>
  <c r="BC39" i="1"/>
  <c r="BC24" i="1"/>
  <c r="BC22" i="1"/>
  <c r="BC9" i="1"/>
  <c r="BC30" i="1"/>
  <c r="BC19" i="1"/>
  <c r="BC5" i="1"/>
  <c r="BC114" i="1"/>
  <c r="BC233" i="1"/>
  <c r="BC6" i="1"/>
  <c r="BE463" i="1"/>
  <c r="BE450" i="1"/>
  <c r="BE426" i="1"/>
  <c r="BE421" i="1"/>
  <c r="BE465" i="1"/>
  <c r="BE460" i="1"/>
  <c r="BE455" i="1"/>
  <c r="BE453" i="1"/>
  <c r="BE443" i="1"/>
  <c r="BE423" i="1"/>
  <c r="BE445" i="1"/>
  <c r="BE425" i="1"/>
  <c r="BE456" i="1"/>
  <c r="BE454" i="1"/>
  <c r="BE451" i="1"/>
  <c r="BE441" i="1"/>
  <c r="BE438" i="1"/>
  <c r="BE434" i="1"/>
  <c r="BE427" i="1"/>
  <c r="BE422" i="1"/>
  <c r="BE413" i="1"/>
  <c r="BE461" i="1"/>
  <c r="BE448" i="1"/>
  <c r="BE446" i="1"/>
  <c r="BE424" i="1"/>
  <c r="BE419" i="1"/>
  <c r="BE417" i="1"/>
  <c r="BE459" i="1"/>
  <c r="BE458" i="1"/>
  <c r="BE442" i="1"/>
  <c r="BE433" i="1"/>
  <c r="BE411" i="1"/>
  <c r="BE395" i="1"/>
  <c r="BE391" i="1"/>
  <c r="BE387" i="1"/>
  <c r="BE380" i="1"/>
  <c r="BE378" i="1"/>
  <c r="BE457" i="1"/>
  <c r="BE435" i="1"/>
  <c r="BE430" i="1"/>
  <c r="BE416" i="1"/>
  <c r="BE405" i="1"/>
  <c r="BE400" i="1"/>
  <c r="BE375" i="1"/>
  <c r="BE373" i="1"/>
  <c r="BE371" i="1"/>
  <c r="BE369" i="1"/>
  <c r="BE363" i="1"/>
  <c r="BE358" i="1"/>
  <c r="BE350" i="1"/>
  <c r="BE341" i="1"/>
  <c r="BE452" i="1"/>
  <c r="BE444" i="1"/>
  <c r="BE407" i="1"/>
  <c r="BE397" i="1"/>
  <c r="BE392" i="1"/>
  <c r="BE366" i="1"/>
  <c r="BE354" i="1"/>
  <c r="BE436" i="1"/>
  <c r="BE428" i="1"/>
  <c r="BE412" i="1"/>
  <c r="BE396" i="1"/>
  <c r="BE384" i="1"/>
  <c r="BE379" i="1"/>
  <c r="BE376" i="1"/>
  <c r="BE374" i="1"/>
  <c r="BE372" i="1"/>
  <c r="BE370" i="1"/>
  <c r="BE361" i="1"/>
  <c r="BE360" i="1"/>
  <c r="BE359" i="1"/>
  <c r="BE357" i="1"/>
  <c r="BE345" i="1"/>
  <c r="BE339" i="1"/>
  <c r="BE464" i="1"/>
  <c r="BE432" i="1"/>
  <c r="BE401" i="1"/>
  <c r="BE398" i="1"/>
  <c r="BE393" i="1"/>
  <c r="BE388" i="1"/>
  <c r="BE381" i="1"/>
  <c r="BE364" i="1"/>
  <c r="BE351" i="1"/>
  <c r="BE344" i="1"/>
  <c r="BE402" i="1"/>
  <c r="BE352" i="1"/>
  <c r="BE321" i="1"/>
  <c r="BE299" i="1"/>
  <c r="BE292" i="1"/>
  <c r="BE290" i="1"/>
  <c r="BE283" i="1"/>
  <c r="BE410" i="1"/>
  <c r="BE348" i="1"/>
  <c r="BE342" i="1"/>
  <c r="BE338" i="1"/>
  <c r="BE330" i="1"/>
  <c r="BE328" i="1"/>
  <c r="BE312" i="1"/>
  <c r="BE462" i="1"/>
  <c r="BE367" i="1"/>
  <c r="BE346" i="1"/>
  <c r="BE323" i="1"/>
  <c r="BE318" i="1"/>
  <c r="BE316" i="1"/>
  <c r="BE314" i="1"/>
  <c r="BE399" i="1"/>
  <c r="BE394" i="1"/>
  <c r="BE385" i="1"/>
  <c r="BE382" i="1"/>
  <c r="BE343" i="1"/>
  <c r="BE334" i="1"/>
  <c r="BE324" i="1"/>
  <c r="BE308" i="1"/>
  <c r="BE297" i="1"/>
  <c r="BE293" i="1"/>
  <c r="BE291" i="1"/>
  <c r="BE284" i="1"/>
  <c r="BE386" i="1"/>
  <c r="BE329" i="1"/>
  <c r="BE322" i="1"/>
  <c r="BE353" i="1"/>
  <c r="BE335" i="1"/>
  <c r="BE325" i="1"/>
  <c r="BE319" i="1"/>
  <c r="BE317" i="1"/>
  <c r="BE313" i="1"/>
  <c r="BE420" i="1"/>
  <c r="BE403" i="1"/>
  <c r="BE362" i="1"/>
  <c r="BE311" i="1"/>
  <c r="BE296" i="1"/>
  <c r="BE278" i="1"/>
  <c r="BE263" i="1"/>
  <c r="BE248" i="1"/>
  <c r="BE241" i="1"/>
  <c r="BE221" i="1"/>
  <c r="BE355" i="1"/>
  <c r="BE310" i="1"/>
  <c r="BE303" i="1"/>
  <c r="BE302" i="1"/>
  <c r="BE275" i="1"/>
  <c r="BE273" i="1"/>
  <c r="BE259" i="1"/>
  <c r="BE255" i="1"/>
  <c r="BE254" i="1"/>
  <c r="BE252" i="1"/>
  <c r="BE233" i="1"/>
  <c r="BE230" i="1"/>
  <c r="BE336" i="1"/>
  <c r="BE331" i="1"/>
  <c r="BE304" i="1"/>
  <c r="BE289" i="1"/>
  <c r="BE285" i="1"/>
  <c r="BE268" i="1"/>
  <c r="BE266" i="1"/>
  <c r="BE243" i="1"/>
  <c r="BE238" i="1"/>
  <c r="BE227" i="1"/>
  <c r="BE223" i="1"/>
  <c r="BE429" i="1"/>
  <c r="BE408" i="1"/>
  <c r="BE349" i="1"/>
  <c r="BE332" i="1"/>
  <c r="BE294" i="1"/>
  <c r="BE277" i="1"/>
  <c r="BE269" i="1"/>
  <c r="BE265" i="1"/>
  <c r="BE257" i="1"/>
  <c r="BE247" i="1"/>
  <c r="BE240" i="1"/>
  <c r="BE431" i="1"/>
  <c r="BE404" i="1"/>
  <c r="BE356" i="1"/>
  <c r="BE309" i="1"/>
  <c r="BE305" i="1"/>
  <c r="BE288" i="1"/>
  <c r="BE280" i="1"/>
  <c r="BE272" i="1"/>
  <c r="BE271" i="1"/>
  <c r="BE270" i="1"/>
  <c r="BE449" i="1"/>
  <c r="BE340" i="1"/>
  <c r="BE326" i="1"/>
  <c r="BE315" i="1"/>
  <c r="BE295" i="1"/>
  <c r="BE282" i="1"/>
  <c r="BE279" i="1"/>
  <c r="BE274" i="1"/>
  <c r="BE262" i="1"/>
  <c r="BE253" i="1"/>
  <c r="BE251" i="1"/>
  <c r="BE249" i="1"/>
  <c r="BE242" i="1"/>
  <c r="BE237" i="1"/>
  <c r="BE236" i="1"/>
  <c r="BE226" i="1"/>
  <c r="BE347" i="1"/>
  <c r="BE333" i="1"/>
  <c r="BE327" i="1"/>
  <c r="BE306" i="1"/>
  <c r="BE300" i="1"/>
  <c r="BE281" i="1"/>
  <c r="BE276" i="1"/>
  <c r="BE264" i="1"/>
  <c r="BE261" i="1"/>
  <c r="BE246" i="1"/>
  <c r="BE239" i="1"/>
  <c r="BE232" i="1"/>
  <c r="BE231" i="1"/>
  <c r="BE200" i="1"/>
  <c r="BE195" i="1"/>
  <c r="BE189" i="1"/>
  <c r="BE177" i="1"/>
  <c r="BE301" i="1"/>
  <c r="BE219" i="1"/>
  <c r="BE185" i="1"/>
  <c r="BE172" i="1"/>
  <c r="BE162" i="1"/>
  <c r="BE159" i="1"/>
  <c r="BE258" i="1"/>
  <c r="BE229" i="1"/>
  <c r="BE228" i="1"/>
  <c r="BE182" i="1"/>
  <c r="BE179" i="1"/>
  <c r="BE176" i="1"/>
  <c r="BE169" i="1"/>
  <c r="BE165" i="1"/>
  <c r="BE150" i="1"/>
  <c r="BE141" i="1"/>
  <c r="BE131" i="1"/>
  <c r="BE222" i="1"/>
  <c r="BE215" i="1"/>
  <c r="BE211" i="1"/>
  <c r="BE199" i="1"/>
  <c r="BE197" i="1"/>
  <c r="BE186" i="1"/>
  <c r="BE156" i="1"/>
  <c r="BE152" i="1"/>
  <c r="BE147" i="1"/>
  <c r="BE136" i="1"/>
  <c r="BE132" i="1"/>
  <c r="BE260" i="1"/>
  <c r="BE250" i="1"/>
  <c r="BE244" i="1"/>
  <c r="BE216" i="1"/>
  <c r="BE207" i="1"/>
  <c r="BE201" i="1"/>
  <c r="BE181" i="1"/>
  <c r="BE178" i="1"/>
  <c r="BE154" i="1"/>
  <c r="BE140" i="1"/>
  <c r="BE133" i="1"/>
  <c r="BE130" i="1"/>
  <c r="BE267" i="1"/>
  <c r="BE245" i="1"/>
  <c r="BE210" i="1"/>
  <c r="BE203" i="1"/>
  <c r="BE196" i="1"/>
  <c r="BE193" i="1"/>
  <c r="BE191" i="1"/>
  <c r="BE190" i="1"/>
  <c r="BE180" i="1"/>
  <c r="BE175" i="1"/>
  <c r="BE174" i="1"/>
  <c r="BE170" i="1"/>
  <c r="BE151" i="1"/>
  <c r="BE146" i="1"/>
  <c r="BE138" i="1"/>
  <c r="BE135" i="1"/>
  <c r="BE224" i="1"/>
  <c r="BE218" i="1"/>
  <c r="BE163" i="1"/>
  <c r="BE142" i="1"/>
  <c r="BE116" i="1"/>
  <c r="BE83" i="1"/>
  <c r="BE67" i="1"/>
  <c r="BE188" i="1"/>
  <c r="BE161" i="1"/>
  <c r="BE155" i="1"/>
  <c r="BE153" i="1"/>
  <c r="BE149" i="1"/>
  <c r="BE121" i="1"/>
  <c r="BE120" i="1"/>
  <c r="BE114" i="1"/>
  <c r="BE104" i="1"/>
  <c r="BE91" i="1"/>
  <c r="BE80" i="1"/>
  <c r="BE167" i="1"/>
  <c r="BE160" i="1"/>
  <c r="BE134" i="1"/>
  <c r="BE126" i="1"/>
  <c r="BE124" i="1"/>
  <c r="BE111" i="1"/>
  <c r="BE106" i="1"/>
  <c r="BE103" i="1"/>
  <c r="BE94" i="1"/>
  <c r="BE84" i="1"/>
  <c r="BE187" i="1"/>
  <c r="BE145" i="1"/>
  <c r="BE137" i="1"/>
  <c r="BE129" i="1"/>
  <c r="BE125" i="1"/>
  <c r="BE112" i="1"/>
  <c r="BE95" i="1"/>
  <c r="BE87" i="1"/>
  <c r="BE68" i="1"/>
  <c r="BE183" i="1"/>
  <c r="BE171" i="1"/>
  <c r="BE168" i="1"/>
  <c r="BE115" i="1"/>
  <c r="BE105" i="1"/>
  <c r="BE86" i="1"/>
  <c r="BE81" i="1"/>
  <c r="BE198" i="1"/>
  <c r="BE157" i="1"/>
  <c r="BE143" i="1"/>
  <c r="BE122" i="1"/>
  <c r="BE85" i="1"/>
  <c r="BE77" i="1"/>
  <c r="BE73" i="1"/>
  <c r="BE69" i="1"/>
  <c r="BE56" i="1"/>
  <c r="BE50" i="1"/>
  <c r="BE46" i="1"/>
  <c r="BE37" i="1"/>
  <c r="BE29" i="1"/>
  <c r="BE18" i="1"/>
  <c r="BE3" i="1"/>
  <c r="BE164" i="1"/>
  <c r="BE57" i="1"/>
  <c r="BE54" i="1"/>
  <c r="BE45" i="1"/>
  <c r="BE31" i="1"/>
  <c r="BE10" i="1"/>
  <c r="BE158" i="1"/>
  <c r="BE118" i="1"/>
  <c r="BE93" i="1"/>
  <c r="BE88" i="1"/>
  <c r="BE78" i="1"/>
  <c r="BE72" i="1"/>
  <c r="BE42" i="1"/>
  <c r="BE26" i="1"/>
  <c r="BE23" i="1"/>
  <c r="BE20" i="1"/>
  <c r="BE8" i="1"/>
  <c r="BE6" i="1"/>
  <c r="BE173" i="1"/>
  <c r="BE148" i="1"/>
  <c r="BE144" i="1"/>
  <c r="BE128" i="1"/>
  <c r="BE127" i="1"/>
  <c r="BE123" i="1"/>
  <c r="BE107" i="1"/>
  <c r="BE76" i="1"/>
  <c r="BE63" i="1"/>
  <c r="BE49" i="1"/>
  <c r="BE34" i="1"/>
  <c r="BE33" i="1"/>
  <c r="BE28" i="1"/>
  <c r="BE17" i="1"/>
  <c r="BE307" i="1"/>
  <c r="BE213" i="1"/>
  <c r="BE119" i="1"/>
  <c r="BE108" i="1"/>
  <c r="BE100" i="1"/>
  <c r="BE99" i="1"/>
  <c r="BE96" i="1"/>
  <c r="BE92" i="1"/>
  <c r="BE89" i="1"/>
  <c r="BE74" i="1"/>
  <c r="BE70" i="1"/>
  <c r="BE62" i="1"/>
  <c r="BE55" i="1"/>
  <c r="BE48" i="1"/>
  <c r="BE44" i="1"/>
  <c r="BE39" i="1"/>
  <c r="BE35" i="1"/>
  <c r="BE24" i="1"/>
  <c r="BE22" i="1"/>
  <c r="BE13" i="1"/>
  <c r="BE9" i="1"/>
  <c r="BE184" i="1"/>
  <c r="BE113" i="1"/>
  <c r="BE110" i="1"/>
  <c r="BE109" i="1"/>
  <c r="BE102" i="1"/>
  <c r="BE97" i="1"/>
  <c r="BE75" i="1"/>
  <c r="BE51" i="1"/>
  <c r="BE41" i="1"/>
  <c r="BE30" i="1"/>
  <c r="BE19" i="1"/>
  <c r="BE5" i="1"/>
  <c r="BE82" i="1"/>
  <c r="BE71" i="1"/>
  <c r="BE61" i="1"/>
  <c r="BE58" i="1"/>
  <c r="BE53" i="1"/>
  <c r="BE36" i="1"/>
  <c r="BE32" i="1"/>
  <c r="BE27" i="1"/>
  <c r="BE16" i="1"/>
  <c r="BE14" i="1"/>
  <c r="BE11" i="1"/>
  <c r="BE7" i="1"/>
  <c r="BE64" i="1"/>
  <c r="BE47" i="1"/>
  <c r="BE21" i="1"/>
  <c r="BE60" i="1"/>
  <c r="BE65" i="1"/>
  <c r="BE43" i="1"/>
  <c r="BE79" i="1"/>
  <c r="BE139" i="1"/>
  <c r="BB451" i="1"/>
  <c r="BB441" i="1"/>
  <c r="BB440" i="1"/>
  <c r="BB438" i="1"/>
  <c r="BB434" i="1"/>
  <c r="BB432" i="1"/>
  <c r="BB429" i="1"/>
  <c r="BB427" i="1"/>
  <c r="BB422" i="1"/>
  <c r="BB461" i="1"/>
  <c r="BB446" i="1"/>
  <c r="BB424" i="1"/>
  <c r="BB419" i="1"/>
  <c r="BB458" i="1"/>
  <c r="BB442" i="1"/>
  <c r="BB435" i="1"/>
  <c r="BB452" i="1"/>
  <c r="BB437" i="1"/>
  <c r="BB425" i="1"/>
  <c r="BB462" i="1"/>
  <c r="BB449" i="1"/>
  <c r="BB444" i="1"/>
  <c r="BB420" i="1"/>
  <c r="BB460" i="1"/>
  <c r="BB454" i="1"/>
  <c r="BB423" i="1"/>
  <c r="BB384" i="1"/>
  <c r="BB379" i="1"/>
  <c r="BB376" i="1"/>
  <c r="BB374" i="1"/>
  <c r="BB372" i="1"/>
  <c r="BB370" i="1"/>
  <c r="BB459" i="1"/>
  <c r="BB433" i="1"/>
  <c r="BB401" i="1"/>
  <c r="BB393" i="1"/>
  <c r="BB381" i="1"/>
  <c r="BB342" i="1"/>
  <c r="BB453" i="1"/>
  <c r="BB445" i="1"/>
  <c r="BB418" i="1"/>
  <c r="BB417" i="1"/>
  <c r="BB416" i="1"/>
  <c r="BB408" i="1"/>
  <c r="BB403" i="1"/>
  <c r="BB367" i="1"/>
  <c r="BB355" i="1"/>
  <c r="BB353" i="1"/>
  <c r="BB455" i="1"/>
  <c r="BB426" i="1"/>
  <c r="BB407" i="1"/>
  <c r="BB397" i="1"/>
  <c r="BB392" i="1"/>
  <c r="BB390" i="1"/>
  <c r="BB377" i="1"/>
  <c r="BB366" i="1"/>
  <c r="BB356" i="1"/>
  <c r="BB354" i="1"/>
  <c r="BB346" i="1"/>
  <c r="BB465" i="1"/>
  <c r="BB448" i="1"/>
  <c r="BB439" i="1"/>
  <c r="BB428" i="1"/>
  <c r="BB410" i="1"/>
  <c r="BB402" i="1"/>
  <c r="BB399" i="1"/>
  <c r="BB394" i="1"/>
  <c r="BB357" i="1"/>
  <c r="BB345" i="1"/>
  <c r="BB404" i="1"/>
  <c r="BB378" i="1"/>
  <c r="BB331" i="1"/>
  <c r="BB329" i="1"/>
  <c r="BB325" i="1"/>
  <c r="BB322" i="1"/>
  <c r="BB302" i="1"/>
  <c r="BB464" i="1"/>
  <c r="BB456" i="1"/>
  <c r="BB411" i="1"/>
  <c r="BB373" i="1"/>
  <c r="BB369" i="1"/>
  <c r="BB352" i="1"/>
  <c r="BB344" i="1"/>
  <c r="BB321" i="1"/>
  <c r="BB319" i="1"/>
  <c r="BB317" i="1"/>
  <c r="BB313" i="1"/>
  <c r="BB311" i="1"/>
  <c r="BB450" i="1"/>
  <c r="BB421" i="1"/>
  <c r="BB391" i="1"/>
  <c r="BB350" i="1"/>
  <c r="BB338" i="1"/>
  <c r="BB326" i="1"/>
  <c r="BB315" i="1"/>
  <c r="BB443" i="1"/>
  <c r="BB413" i="1"/>
  <c r="BB395" i="1"/>
  <c r="BB368" i="1"/>
  <c r="BB301" i="1"/>
  <c r="BB287" i="1"/>
  <c r="BB463" i="1"/>
  <c r="BB387" i="1"/>
  <c r="BB380" i="1"/>
  <c r="BB375" i="1"/>
  <c r="BB371" i="1"/>
  <c r="BB349" i="1"/>
  <c r="BB340" i="1"/>
  <c r="BB323" i="1"/>
  <c r="BB318" i="1"/>
  <c r="BB310" i="1"/>
  <c r="BB365" i="1"/>
  <c r="BB347" i="1"/>
  <c r="BB336" i="1"/>
  <c r="BB334" i="1"/>
  <c r="BB324" i="1"/>
  <c r="BB405" i="1"/>
  <c r="BB385" i="1"/>
  <c r="BB328" i="1"/>
  <c r="BB286" i="1"/>
  <c r="BB283" i="1"/>
  <c r="BB279" i="1"/>
  <c r="BB274" i="1"/>
  <c r="BB253" i="1"/>
  <c r="BB249" i="1"/>
  <c r="BB237" i="1"/>
  <c r="BB226" i="1"/>
  <c r="BB224" i="1"/>
  <c r="BB330" i="1"/>
  <c r="BB307" i="1"/>
  <c r="BB261" i="1"/>
  <c r="BB246" i="1"/>
  <c r="BB241" i="1"/>
  <c r="BB239" i="1"/>
  <c r="BB234" i="1"/>
  <c r="BB382" i="1"/>
  <c r="BB303" i="1"/>
  <c r="BB267" i="1"/>
  <c r="BB258" i="1"/>
  <c r="BB244" i="1"/>
  <c r="BB231" i="1"/>
  <c r="BB228" i="1"/>
  <c r="BB339" i="1"/>
  <c r="BB312" i="1"/>
  <c r="BB304" i="1"/>
  <c r="BB290" i="1"/>
  <c r="BB278" i="1"/>
  <c r="BB263" i="1"/>
  <c r="BB248" i="1"/>
  <c r="BB343" i="1"/>
  <c r="BB332" i="1"/>
  <c r="BB291" i="1"/>
  <c r="BB289" i="1"/>
  <c r="BB285" i="1"/>
  <c r="BB275" i="1"/>
  <c r="BB269" i="1"/>
  <c r="BB400" i="1"/>
  <c r="BB305" i="1"/>
  <c r="BB294" i="1"/>
  <c r="BB293" i="1"/>
  <c r="BB284" i="1"/>
  <c r="BB268" i="1"/>
  <c r="BB243" i="1"/>
  <c r="BB235" i="1"/>
  <c r="BB227" i="1"/>
  <c r="BB223" i="1"/>
  <c r="BB309" i="1"/>
  <c r="BB308" i="1"/>
  <c r="BB297" i="1"/>
  <c r="BB295" i="1"/>
  <c r="BB288" i="1"/>
  <c r="BB277" i="1"/>
  <c r="BB257" i="1"/>
  <c r="BB247" i="1"/>
  <c r="BB242" i="1"/>
  <c r="BB240" i="1"/>
  <c r="BB236" i="1"/>
  <c r="BB327" i="1"/>
  <c r="BB216" i="1"/>
  <c r="BB201" i="1"/>
  <c r="BB183" i="1"/>
  <c r="BB256" i="1"/>
  <c r="BB232" i="1"/>
  <c r="BB210" i="1"/>
  <c r="BB200" i="1"/>
  <c r="BB180" i="1"/>
  <c r="BB146" i="1"/>
  <c r="BB341" i="1"/>
  <c r="BB280" i="1"/>
  <c r="BB254" i="1"/>
  <c r="BB230" i="1"/>
  <c r="BB213" i="1"/>
  <c r="BB195" i="1"/>
  <c r="BB192" i="1"/>
  <c r="BB185" i="1"/>
  <c r="BB163" i="1"/>
  <c r="BB162" i="1"/>
  <c r="BB160" i="1"/>
  <c r="BB157" i="1"/>
  <c r="BB142" i="1"/>
  <c r="BB229" i="1"/>
  <c r="BB209" i="1"/>
  <c r="BB139" i="1"/>
  <c r="BB137" i="1"/>
  <c r="BB129" i="1"/>
  <c r="BB259" i="1"/>
  <c r="BB222" i="1"/>
  <c r="BB208" i="1"/>
  <c r="BB184" i="1"/>
  <c r="BB182" i="1"/>
  <c r="BB179" i="1"/>
  <c r="BB165" i="1"/>
  <c r="BB164" i="1"/>
  <c r="BB141" i="1"/>
  <c r="BB131" i="1"/>
  <c r="BB300" i="1"/>
  <c r="BB260" i="1"/>
  <c r="BB215" i="1"/>
  <c r="BB214" i="1"/>
  <c r="BB211" i="1"/>
  <c r="BB197" i="1"/>
  <c r="BB136" i="1"/>
  <c r="BB143" i="1"/>
  <c r="BB112" i="1"/>
  <c r="BB95" i="1"/>
  <c r="BB68" i="1"/>
  <c r="BB218" i="1"/>
  <c r="BB154" i="1"/>
  <c r="BB130" i="1"/>
  <c r="BB115" i="1"/>
  <c r="BB105" i="1"/>
  <c r="BB101" i="1"/>
  <c r="BB86" i="1"/>
  <c r="BB81" i="1"/>
  <c r="BB62" i="1"/>
  <c r="BB219" i="1"/>
  <c r="BB161" i="1"/>
  <c r="BB149" i="1"/>
  <c r="BB133" i="1"/>
  <c r="BB127" i="1"/>
  <c r="BB113" i="1"/>
  <c r="BB109" i="1"/>
  <c r="BB108" i="1"/>
  <c r="BB93" i="1"/>
  <c r="BB89" i="1"/>
  <c r="BB126" i="1"/>
  <c r="BB111" i="1"/>
  <c r="BB103" i="1"/>
  <c r="BB94" i="1"/>
  <c r="BB84" i="1"/>
  <c r="BB76" i="1"/>
  <c r="BB72" i="1"/>
  <c r="BB69" i="1"/>
  <c r="BB63" i="1"/>
  <c r="BB193" i="1"/>
  <c r="BB100" i="1"/>
  <c r="BB88" i="1"/>
  <c r="BB82" i="1"/>
  <c r="BB306" i="1"/>
  <c r="BB114" i="1"/>
  <c r="BB64" i="1"/>
  <c r="BB61" i="1"/>
  <c r="BB47" i="1"/>
  <c r="BB43" i="1"/>
  <c r="BB30" i="1"/>
  <c r="BB19" i="1"/>
  <c r="BB5" i="1"/>
  <c r="BB4" i="1"/>
  <c r="BB140" i="1"/>
  <c r="BB134" i="1"/>
  <c r="BB85" i="1"/>
  <c r="BB77" i="1"/>
  <c r="BB65" i="1"/>
  <c r="BB58" i="1"/>
  <c r="BB53" i="1"/>
  <c r="BB46" i="1"/>
  <c r="BB36" i="1"/>
  <c r="BB32" i="1"/>
  <c r="BB27" i="1"/>
  <c r="BB25" i="1"/>
  <c r="BB16" i="1"/>
  <c r="BB11" i="1"/>
  <c r="BB7" i="1"/>
  <c r="BB52" i="1"/>
  <c r="BB45" i="1"/>
  <c r="BB21" i="1"/>
  <c r="BB158" i="1"/>
  <c r="BB135" i="1"/>
  <c r="BB50" i="1"/>
  <c r="BB42" i="1"/>
  <c r="BB37" i="1"/>
  <c r="BB29" i="1"/>
  <c r="BB18" i="1"/>
  <c r="BB3" i="1"/>
  <c r="BB245" i="1"/>
  <c r="BB221" i="1"/>
  <c r="BB199" i="1"/>
  <c r="BB186" i="1"/>
  <c r="BB167" i="1"/>
  <c r="BB128" i="1"/>
  <c r="BB57" i="1"/>
  <c r="BB54" i="1"/>
  <c r="BB49" i="1"/>
  <c r="BB31" i="1"/>
  <c r="BB10" i="1"/>
  <c r="BB159" i="1"/>
  <c r="BB92" i="1"/>
  <c r="BB80" i="1"/>
  <c r="BB70" i="1"/>
  <c r="BB67" i="1"/>
  <c r="BB44" i="1"/>
  <c r="BB26" i="1"/>
  <c r="BB23" i="1"/>
  <c r="BB20" i="1"/>
  <c r="BB13" i="1"/>
  <c r="BB8" i="1"/>
  <c r="BB110" i="1"/>
  <c r="BB102" i="1"/>
  <c r="BB83" i="1"/>
  <c r="BB75" i="1"/>
  <c r="BB74" i="1"/>
  <c r="BB51" i="1"/>
  <c r="BB41" i="1"/>
  <c r="BB34" i="1"/>
  <c r="BB33" i="1"/>
  <c r="BB28" i="1"/>
  <c r="BB17" i="1"/>
  <c r="BB55" i="1"/>
  <c r="BB9" i="1"/>
  <c r="BB48" i="1"/>
  <c r="BB24" i="1"/>
  <c r="BB22" i="1"/>
  <c r="BB91" i="1"/>
  <c r="BB39" i="1"/>
  <c r="AR419" i="1"/>
  <c r="AR456" i="1"/>
  <c r="AR454" i="1"/>
  <c r="AR444" i="1"/>
  <c r="AR424" i="1"/>
  <c r="AR457" i="1"/>
  <c r="AR455" i="1"/>
  <c r="AR448" i="1"/>
  <c r="AR442" i="1"/>
  <c r="AR429" i="1"/>
  <c r="AR396" i="1"/>
  <c r="AR392" i="1"/>
  <c r="AR437" i="1"/>
  <c r="AR410" i="1"/>
  <c r="AR388" i="1"/>
  <c r="AR376" i="1"/>
  <c r="AR374" i="1"/>
  <c r="AR372" i="1"/>
  <c r="AR370" i="1"/>
  <c r="AR364" i="1"/>
  <c r="AR359" i="1"/>
  <c r="AR351" i="1"/>
  <c r="AR433" i="1"/>
  <c r="AR425" i="1"/>
  <c r="AR385" i="1"/>
  <c r="AR383" i="1"/>
  <c r="AR380" i="1"/>
  <c r="AR375" i="1"/>
  <c r="AR373" i="1"/>
  <c r="AR371" i="1"/>
  <c r="AR369" i="1"/>
  <c r="AR362" i="1"/>
  <c r="AR358" i="1"/>
  <c r="AR340" i="1"/>
  <c r="AR417" i="1"/>
  <c r="AR356" i="1"/>
  <c r="AR300" i="1"/>
  <c r="AR291" i="1"/>
  <c r="AR438" i="1"/>
  <c r="AR354" i="1"/>
  <c r="AR331" i="1"/>
  <c r="AR329" i="1"/>
  <c r="AR434" i="1"/>
  <c r="AR432" i="1"/>
  <c r="AR430" i="1"/>
  <c r="AR403" i="1"/>
  <c r="AR353" i="1"/>
  <c r="AR349" i="1"/>
  <c r="AR321" i="1"/>
  <c r="AR319" i="1"/>
  <c r="AR317" i="1"/>
  <c r="AR311" i="1"/>
  <c r="AR297" i="1"/>
  <c r="AR294" i="1"/>
  <c r="AR285" i="1"/>
  <c r="AR348" i="1"/>
  <c r="AR330" i="1"/>
  <c r="AR314" i="1"/>
  <c r="AR347" i="1"/>
  <c r="AR242" i="1"/>
  <c r="AR316" i="1"/>
  <c r="AR302" i="1"/>
  <c r="AR293" i="1"/>
  <c r="AR276" i="1"/>
  <c r="AR264" i="1"/>
  <c r="AR260" i="1"/>
  <c r="AR253" i="1"/>
  <c r="AR231" i="1"/>
  <c r="AR222" i="1"/>
  <c r="AR334" i="1"/>
  <c r="AR304" i="1"/>
  <c r="AR303" i="1"/>
  <c r="AR239" i="1"/>
  <c r="AR224" i="1"/>
  <c r="AR443" i="1"/>
  <c r="AR335" i="1"/>
  <c r="AR270" i="1"/>
  <c r="AR241" i="1"/>
  <c r="AR458" i="1"/>
  <c r="AR363" i="1"/>
  <c r="AR312" i="1"/>
  <c r="AR305" i="1"/>
  <c r="AR286" i="1"/>
  <c r="AR336" i="1"/>
  <c r="AR318" i="1"/>
  <c r="AR298" i="1"/>
  <c r="AR275" i="1"/>
  <c r="AR263" i="1"/>
  <c r="AR254" i="1"/>
  <c r="AR238" i="1"/>
  <c r="AR233" i="1"/>
  <c r="AR262" i="1"/>
  <c r="AR257" i="1"/>
  <c r="AR190" i="1"/>
  <c r="AR181" i="1"/>
  <c r="AR178" i="1"/>
  <c r="AR261" i="1"/>
  <c r="AR207" i="1"/>
  <c r="AR206" i="1"/>
  <c r="AR196" i="1"/>
  <c r="AR173" i="1"/>
  <c r="AR156" i="1"/>
  <c r="AR154" i="1"/>
  <c r="AR149" i="1"/>
  <c r="AR301" i="1"/>
  <c r="AR268" i="1"/>
  <c r="AR252" i="1"/>
  <c r="AR246" i="1"/>
  <c r="AR193" i="1"/>
  <c r="AR183" i="1"/>
  <c r="AR170" i="1"/>
  <c r="AR167" i="1"/>
  <c r="AR163" i="1"/>
  <c r="AR151" i="1"/>
  <c r="AR310" i="1"/>
  <c r="AR216" i="1"/>
  <c r="AR209" i="1"/>
  <c r="AR200" i="1"/>
  <c r="AR180" i="1"/>
  <c r="AR133" i="1"/>
  <c r="AR258" i="1"/>
  <c r="AR208" i="1"/>
  <c r="AR150" i="1"/>
  <c r="AR171" i="1"/>
  <c r="AR155" i="1"/>
  <c r="AR152" i="1"/>
  <c r="AR139" i="1"/>
  <c r="AR136" i="1"/>
  <c r="AR199" i="1"/>
  <c r="AR138" i="1"/>
  <c r="AR123" i="1"/>
  <c r="AR84" i="1"/>
  <c r="AR76" i="1"/>
  <c r="AR221" i="1"/>
  <c r="AR147" i="1"/>
  <c r="AR146" i="1"/>
  <c r="AR99" i="1"/>
  <c r="AR92" i="1"/>
  <c r="AR184" i="1"/>
  <c r="AR172" i="1"/>
  <c r="AR169" i="1"/>
  <c r="AR153" i="1"/>
  <c r="AR145" i="1"/>
  <c r="AR122" i="1"/>
  <c r="AR121" i="1"/>
  <c r="AR112" i="1"/>
  <c r="AR107" i="1"/>
  <c r="AR95" i="1"/>
  <c r="AR85" i="1"/>
  <c r="AR189" i="1"/>
  <c r="AR162" i="1"/>
  <c r="AR124" i="1"/>
  <c r="AR113" i="1"/>
  <c r="AR79" i="1"/>
  <c r="AR174" i="1"/>
  <c r="AR187" i="1"/>
  <c r="AR109" i="1"/>
  <c r="AR103" i="1"/>
  <c r="AR100" i="1"/>
  <c r="AR90" i="1"/>
  <c r="AR72" i="1"/>
  <c r="AR62" i="1"/>
  <c r="AR61" i="1"/>
  <c r="AR51" i="1"/>
  <c r="AR41" i="1"/>
  <c r="AR226" i="1"/>
  <c r="AR185" i="1"/>
  <c r="AR114" i="1"/>
  <c r="AR55" i="1"/>
  <c r="AR53" i="1"/>
  <c r="AR164" i="1"/>
  <c r="AR43" i="1"/>
  <c r="AR24" i="1"/>
  <c r="AR9" i="1"/>
  <c r="AR7" i="1"/>
  <c r="AR3" i="1"/>
  <c r="AR86" i="1"/>
  <c r="AR73" i="1"/>
  <c r="AR67" i="1"/>
  <c r="AR34" i="1"/>
  <c r="AR148" i="1"/>
  <c r="AR144" i="1"/>
  <c r="AR56" i="1"/>
  <c r="AR45" i="1"/>
  <c r="AR36" i="1"/>
  <c r="AR25" i="1"/>
  <c r="AR135" i="1"/>
  <c r="AR119" i="1"/>
  <c r="AR75" i="1"/>
  <c r="AR42" i="1"/>
  <c r="AR23" i="1"/>
  <c r="AR6" i="1"/>
  <c r="AR54" i="1"/>
  <c r="AR37" i="1"/>
  <c r="AR13" i="1"/>
  <c r="AR44" i="1"/>
  <c r="AR26" i="1"/>
  <c r="AR93" i="1"/>
  <c r="AR71" i="1"/>
  <c r="AR108" i="1"/>
  <c r="AR15" i="1"/>
  <c r="AR8" i="1"/>
  <c r="AR97" i="1"/>
  <c r="AZ462" i="1"/>
  <c r="AZ449" i="1"/>
  <c r="AZ444" i="1"/>
  <c r="AZ420" i="1"/>
  <c r="AZ464" i="1"/>
  <c r="AZ459" i="1"/>
  <c r="AZ456" i="1"/>
  <c r="AZ454" i="1"/>
  <c r="AZ448" i="1"/>
  <c r="AZ440" i="1"/>
  <c r="AZ451" i="1"/>
  <c r="AZ441" i="1"/>
  <c r="AZ438" i="1"/>
  <c r="AZ434" i="1"/>
  <c r="AZ432" i="1"/>
  <c r="AZ429" i="1"/>
  <c r="AZ427" i="1"/>
  <c r="AZ422" i="1"/>
  <c r="AZ463" i="1"/>
  <c r="AZ455" i="1"/>
  <c r="AZ450" i="1"/>
  <c r="AZ445" i="1"/>
  <c r="AZ439" i="1"/>
  <c r="AZ426" i="1"/>
  <c r="AZ421" i="1"/>
  <c r="AZ418" i="1"/>
  <c r="AZ465" i="1"/>
  <c r="AZ460" i="1"/>
  <c r="AZ453" i="1"/>
  <c r="AZ443" i="1"/>
  <c r="AZ433" i="1"/>
  <c r="AZ428" i="1"/>
  <c r="AZ423" i="1"/>
  <c r="AZ410" i="1"/>
  <c r="AZ402" i="1"/>
  <c r="AZ399" i="1"/>
  <c r="AZ394" i="1"/>
  <c r="AZ357" i="1"/>
  <c r="AZ413" i="1"/>
  <c r="AZ404" i="1"/>
  <c r="AZ385" i="1"/>
  <c r="AZ368" i="1"/>
  <c r="AZ359" i="1"/>
  <c r="AZ352" i="1"/>
  <c r="AZ351" i="1"/>
  <c r="AZ344" i="1"/>
  <c r="AZ338" i="1"/>
  <c r="AZ442" i="1"/>
  <c r="AZ419" i="1"/>
  <c r="AZ384" i="1"/>
  <c r="AZ379" i="1"/>
  <c r="AZ376" i="1"/>
  <c r="AZ374" i="1"/>
  <c r="AZ372" i="1"/>
  <c r="AZ370" i="1"/>
  <c r="AZ446" i="1"/>
  <c r="AZ411" i="1"/>
  <c r="AZ395" i="1"/>
  <c r="AZ391" i="1"/>
  <c r="AZ387" i="1"/>
  <c r="AZ380" i="1"/>
  <c r="AZ378" i="1"/>
  <c r="AZ362" i="1"/>
  <c r="AZ358" i="1"/>
  <c r="AZ340" i="1"/>
  <c r="AZ437" i="1"/>
  <c r="AZ405" i="1"/>
  <c r="AZ400" i="1"/>
  <c r="AZ375" i="1"/>
  <c r="AZ373" i="1"/>
  <c r="AZ371" i="1"/>
  <c r="AZ369" i="1"/>
  <c r="AZ350" i="1"/>
  <c r="AZ360" i="1"/>
  <c r="AZ353" i="1"/>
  <c r="AZ336" i="1"/>
  <c r="AZ324" i="1"/>
  <c r="AZ308" i="1"/>
  <c r="AZ306" i="1"/>
  <c r="AZ300" i="1"/>
  <c r="AZ297" i="1"/>
  <c r="AZ296" i="1"/>
  <c r="AZ293" i="1"/>
  <c r="AZ291" i="1"/>
  <c r="AZ284" i="1"/>
  <c r="AZ341" i="1"/>
  <c r="AZ332" i="1"/>
  <c r="AZ327" i="1"/>
  <c r="AZ425" i="1"/>
  <c r="AZ377" i="1"/>
  <c r="AZ333" i="1"/>
  <c r="AZ331" i="1"/>
  <c r="AZ329" i="1"/>
  <c r="AZ325" i="1"/>
  <c r="AZ322" i="1"/>
  <c r="AZ401" i="1"/>
  <c r="AZ346" i="1"/>
  <c r="AZ342" i="1"/>
  <c r="AZ321" i="1"/>
  <c r="AZ319" i="1"/>
  <c r="AZ317" i="1"/>
  <c r="AZ313" i="1"/>
  <c r="AZ311" i="1"/>
  <c r="AZ290" i="1"/>
  <c r="AZ288" i="1"/>
  <c r="AZ285" i="1"/>
  <c r="AZ397" i="1"/>
  <c r="AZ392" i="1"/>
  <c r="AZ381" i="1"/>
  <c r="AZ366" i="1"/>
  <c r="AZ356" i="1"/>
  <c r="AZ343" i="1"/>
  <c r="AZ452" i="1"/>
  <c r="AZ435" i="1"/>
  <c r="AZ424" i="1"/>
  <c r="AZ408" i="1"/>
  <c r="AZ393" i="1"/>
  <c r="AZ355" i="1"/>
  <c r="AZ339" i="1"/>
  <c r="AZ330" i="1"/>
  <c r="AZ328" i="1"/>
  <c r="AZ314" i="1"/>
  <c r="AZ312" i="1"/>
  <c r="AZ407" i="1"/>
  <c r="AZ367" i="1"/>
  <c r="AZ323" i="1"/>
  <c r="AZ281" i="1"/>
  <c r="AZ277" i="1"/>
  <c r="AZ264" i="1"/>
  <c r="AZ257" i="1"/>
  <c r="AZ247" i="1"/>
  <c r="AZ242" i="1"/>
  <c r="AZ240" i="1"/>
  <c r="AZ461" i="1"/>
  <c r="AZ301" i="1"/>
  <c r="AZ286" i="1"/>
  <c r="AZ260" i="1"/>
  <c r="AZ256" i="1"/>
  <c r="AZ251" i="1"/>
  <c r="AZ245" i="1"/>
  <c r="AZ232" i="1"/>
  <c r="AZ229" i="1"/>
  <c r="AZ222" i="1"/>
  <c r="AZ417" i="1"/>
  <c r="AZ345" i="1"/>
  <c r="AZ298" i="1"/>
  <c r="AZ283" i="1"/>
  <c r="AZ279" i="1"/>
  <c r="AZ274" i="1"/>
  <c r="AZ253" i="1"/>
  <c r="AZ249" i="1"/>
  <c r="AZ237" i="1"/>
  <c r="AZ234" i="1"/>
  <c r="AZ226" i="1"/>
  <c r="AZ224" i="1"/>
  <c r="AZ363" i="1"/>
  <c r="AZ318" i="1"/>
  <c r="AZ310" i="1"/>
  <c r="AZ307" i="1"/>
  <c r="AZ302" i="1"/>
  <c r="AZ261" i="1"/>
  <c r="AZ246" i="1"/>
  <c r="AZ241" i="1"/>
  <c r="AZ390" i="1"/>
  <c r="AZ304" i="1"/>
  <c r="AZ303" i="1"/>
  <c r="AZ267" i="1"/>
  <c r="AZ361" i="1"/>
  <c r="AZ287" i="1"/>
  <c r="AZ278" i="1"/>
  <c r="AZ273" i="1"/>
  <c r="AZ263" i="1"/>
  <c r="AZ248" i="1"/>
  <c r="AZ233" i="1"/>
  <c r="AZ416" i="1"/>
  <c r="AZ354" i="1"/>
  <c r="AZ326" i="1"/>
  <c r="AZ315" i="1"/>
  <c r="AZ305" i="1"/>
  <c r="AZ299" i="1"/>
  <c r="AZ289" i="1"/>
  <c r="AZ259" i="1"/>
  <c r="AZ254" i="1"/>
  <c r="AZ238" i="1"/>
  <c r="AZ235" i="1"/>
  <c r="AZ230" i="1"/>
  <c r="AZ211" i="1"/>
  <c r="AZ203" i="1"/>
  <c r="AZ197" i="1"/>
  <c r="AZ190" i="1"/>
  <c r="AZ187" i="1"/>
  <c r="AZ295" i="1"/>
  <c r="AZ282" i="1"/>
  <c r="AZ268" i="1"/>
  <c r="AZ221" i="1"/>
  <c r="AZ218" i="1"/>
  <c r="AZ207" i="1"/>
  <c r="AZ196" i="1"/>
  <c r="AZ193" i="1"/>
  <c r="AZ167" i="1"/>
  <c r="AZ161" i="1"/>
  <c r="AZ158" i="1"/>
  <c r="AZ154" i="1"/>
  <c r="AZ149" i="1"/>
  <c r="AZ143" i="1"/>
  <c r="AZ135" i="1"/>
  <c r="AZ231" i="1"/>
  <c r="AZ223" i="1"/>
  <c r="AZ216" i="1"/>
  <c r="AZ204" i="1"/>
  <c r="AZ201" i="1"/>
  <c r="AZ183" i="1"/>
  <c r="AZ177" i="1"/>
  <c r="AZ170" i="1"/>
  <c r="AZ151" i="1"/>
  <c r="AZ133" i="1"/>
  <c r="AZ130" i="1"/>
  <c r="AZ258" i="1"/>
  <c r="AZ210" i="1"/>
  <c r="AZ206" i="1"/>
  <c r="AZ200" i="1"/>
  <c r="AZ192" i="1"/>
  <c r="AZ180" i="1"/>
  <c r="AZ172" i="1"/>
  <c r="AZ153" i="1"/>
  <c r="AZ146" i="1"/>
  <c r="AZ243" i="1"/>
  <c r="AZ227" i="1"/>
  <c r="AZ209" i="1"/>
  <c r="AZ150" i="1"/>
  <c r="AZ139" i="1"/>
  <c r="AZ137" i="1"/>
  <c r="AZ129" i="1"/>
  <c r="AZ244" i="1"/>
  <c r="AZ219" i="1"/>
  <c r="AZ202" i="1"/>
  <c r="AZ199" i="1"/>
  <c r="AZ186" i="1"/>
  <c r="AZ171" i="1"/>
  <c r="AZ159" i="1"/>
  <c r="AZ152" i="1"/>
  <c r="AZ134" i="1"/>
  <c r="AZ309" i="1"/>
  <c r="AZ195" i="1"/>
  <c r="AZ184" i="1"/>
  <c r="AZ178" i="1"/>
  <c r="AZ165" i="1"/>
  <c r="AZ164" i="1"/>
  <c r="AZ144" i="1"/>
  <c r="AZ99" i="1"/>
  <c r="AZ88" i="1"/>
  <c r="AZ82" i="1"/>
  <c r="AZ65" i="1"/>
  <c r="AZ185" i="1"/>
  <c r="AZ179" i="1"/>
  <c r="AZ128" i="1"/>
  <c r="AZ110" i="1"/>
  <c r="AZ102" i="1"/>
  <c r="AZ92" i="1"/>
  <c r="AZ85" i="1"/>
  <c r="AZ74" i="1"/>
  <c r="AZ59" i="1"/>
  <c r="AZ215" i="1"/>
  <c r="AZ163" i="1"/>
  <c r="AZ162" i="1"/>
  <c r="AZ142" i="1"/>
  <c r="AZ119" i="1"/>
  <c r="AZ95" i="1"/>
  <c r="AZ138" i="1"/>
  <c r="AZ83" i="1"/>
  <c r="AZ67" i="1"/>
  <c r="AZ182" i="1"/>
  <c r="AZ157" i="1"/>
  <c r="AZ118" i="1"/>
  <c r="AZ114" i="1"/>
  <c r="AZ91" i="1"/>
  <c r="AZ90" i="1"/>
  <c r="AZ80" i="1"/>
  <c r="AZ214" i="1"/>
  <c r="AZ75" i="1"/>
  <c r="AZ51" i="1"/>
  <c r="AZ41" i="1"/>
  <c r="AZ34" i="1"/>
  <c r="AZ33" i="1"/>
  <c r="AZ28" i="1"/>
  <c r="AZ17" i="1"/>
  <c r="AZ84" i="1"/>
  <c r="AZ68" i="1"/>
  <c r="AZ55" i="1"/>
  <c r="AZ48" i="1"/>
  <c r="AZ39" i="1"/>
  <c r="AZ24" i="1"/>
  <c r="AZ22" i="1"/>
  <c r="AZ14" i="1"/>
  <c r="AZ9" i="1"/>
  <c r="AZ4" i="1"/>
  <c r="AZ228" i="1"/>
  <c r="AZ208" i="1"/>
  <c r="AZ86" i="1"/>
  <c r="AZ81" i="1"/>
  <c r="AZ64" i="1"/>
  <c r="AZ61" i="1"/>
  <c r="AZ47" i="1"/>
  <c r="AZ43" i="1"/>
  <c r="AZ30" i="1"/>
  <c r="AZ19" i="1"/>
  <c r="AZ7" i="1"/>
  <c r="AZ5" i="1"/>
  <c r="AZ141" i="1"/>
  <c r="AZ77" i="1"/>
  <c r="AZ72" i="1"/>
  <c r="AZ58" i="1"/>
  <c r="AZ53" i="1"/>
  <c r="AZ46" i="1"/>
  <c r="AZ36" i="1"/>
  <c r="AZ32" i="1"/>
  <c r="AZ27" i="1"/>
  <c r="AZ25" i="1"/>
  <c r="AZ16" i="1"/>
  <c r="AZ11" i="1"/>
  <c r="AZ105" i="1"/>
  <c r="AZ93" i="1"/>
  <c r="AZ87" i="1"/>
  <c r="AZ69" i="1"/>
  <c r="AZ52" i="1"/>
  <c r="AZ45" i="1"/>
  <c r="AZ21" i="1"/>
  <c r="AZ213" i="1"/>
  <c r="AZ127" i="1"/>
  <c r="AZ106" i="1"/>
  <c r="AZ100" i="1"/>
  <c r="AZ50" i="1"/>
  <c r="AZ42" i="1"/>
  <c r="AZ37" i="1"/>
  <c r="AZ29" i="1"/>
  <c r="AZ18" i="1"/>
  <c r="AZ3" i="1"/>
  <c r="AZ131" i="1"/>
  <c r="AZ126" i="1"/>
  <c r="AZ108" i="1"/>
  <c r="AZ103" i="1"/>
  <c r="AZ101" i="1"/>
  <c r="AZ94" i="1"/>
  <c r="AZ89" i="1"/>
  <c r="AZ57" i="1"/>
  <c r="AZ54" i="1"/>
  <c r="AZ49" i="1"/>
  <c r="AZ35" i="1"/>
  <c r="AZ31" i="1"/>
  <c r="AZ10" i="1"/>
  <c r="AZ125" i="1"/>
  <c r="AZ23" i="1"/>
  <c r="AZ136" i="1"/>
  <c r="AZ120" i="1"/>
  <c r="AZ76" i="1"/>
  <c r="AZ70" i="1"/>
  <c r="AZ62" i="1"/>
  <c r="AZ160" i="1"/>
  <c r="AZ115" i="1"/>
  <c r="AZ113" i="1"/>
  <c r="AZ109" i="1"/>
  <c r="AZ145" i="1"/>
  <c r="AZ26" i="1"/>
  <c r="AZ121" i="1"/>
  <c r="AZ63" i="1"/>
  <c r="AZ8" i="1"/>
  <c r="AZ116" i="1"/>
  <c r="AZ20" i="1"/>
  <c r="AZ44" i="1"/>
  <c r="AW463" i="1"/>
  <c r="AW455" i="1"/>
  <c r="AW450" i="1"/>
  <c r="AW445" i="1"/>
  <c r="AW426" i="1"/>
  <c r="AW421" i="1"/>
  <c r="AW465" i="1"/>
  <c r="AW460" i="1"/>
  <c r="AW457" i="1"/>
  <c r="AW453" i="1"/>
  <c r="AW452" i="1"/>
  <c r="AW437" i="1"/>
  <c r="AW425" i="1"/>
  <c r="AW451" i="1"/>
  <c r="AW441" i="1"/>
  <c r="AW427" i="1"/>
  <c r="AW422" i="1"/>
  <c r="AW413" i="1"/>
  <c r="AW461" i="1"/>
  <c r="AW458" i="1"/>
  <c r="AW411" i="1"/>
  <c r="AW395" i="1"/>
  <c r="AW391" i="1"/>
  <c r="AW387" i="1"/>
  <c r="AW380" i="1"/>
  <c r="AW378" i="1"/>
  <c r="AW375" i="1"/>
  <c r="AW373" i="1"/>
  <c r="AW371" i="1"/>
  <c r="AW369" i="1"/>
  <c r="AW362" i="1"/>
  <c r="AW358" i="1"/>
  <c r="AW405" i="1"/>
  <c r="AW400" i="1"/>
  <c r="AW350" i="1"/>
  <c r="AW454" i="1"/>
  <c r="AW420" i="1"/>
  <c r="AW407" i="1"/>
  <c r="AW397" i="1"/>
  <c r="AW377" i="1"/>
  <c r="AW366" i="1"/>
  <c r="AW361" i="1"/>
  <c r="AW360" i="1"/>
  <c r="AW356" i="1"/>
  <c r="AW354" i="1"/>
  <c r="AW416" i="1"/>
  <c r="AW384" i="1"/>
  <c r="AW379" i="1"/>
  <c r="AW343" i="1"/>
  <c r="AW456" i="1"/>
  <c r="AW403" i="1"/>
  <c r="AW401" i="1"/>
  <c r="AW381" i="1"/>
  <c r="AW363" i="1"/>
  <c r="AW449" i="1"/>
  <c r="AW349" i="1"/>
  <c r="AW347" i="1"/>
  <c r="AW339" i="1"/>
  <c r="AW301" i="1"/>
  <c r="AW459" i="1"/>
  <c r="AW374" i="1"/>
  <c r="AW370" i="1"/>
  <c r="AW353" i="1"/>
  <c r="AW345" i="1"/>
  <c r="AW340" i="1"/>
  <c r="AW330" i="1"/>
  <c r="AW328" i="1"/>
  <c r="AW314" i="1"/>
  <c r="AW404" i="1"/>
  <c r="AW351" i="1"/>
  <c r="AW336" i="1"/>
  <c r="AW334" i="1"/>
  <c r="AW323" i="1"/>
  <c r="AW318" i="1"/>
  <c r="AW462" i="1"/>
  <c r="AW402" i="1"/>
  <c r="AW359" i="1"/>
  <c r="AW352" i="1"/>
  <c r="AW348" i="1"/>
  <c r="AW341" i="1"/>
  <c r="AW306" i="1"/>
  <c r="AW300" i="1"/>
  <c r="AW296" i="1"/>
  <c r="AW291" i="1"/>
  <c r="AW382" i="1"/>
  <c r="AW376" i="1"/>
  <c r="AW372" i="1"/>
  <c r="AW368" i="1"/>
  <c r="AW367" i="1"/>
  <c r="AW364" i="1"/>
  <c r="AW346" i="1"/>
  <c r="AW344" i="1"/>
  <c r="AW342" i="1"/>
  <c r="AW331" i="1"/>
  <c r="AW329" i="1"/>
  <c r="AW322" i="1"/>
  <c r="AW399" i="1"/>
  <c r="AW394" i="1"/>
  <c r="AW338" i="1"/>
  <c r="AW321" i="1"/>
  <c r="AW319" i="1"/>
  <c r="AW317" i="1"/>
  <c r="AW313" i="1"/>
  <c r="AW311" i="1"/>
  <c r="AW327" i="1"/>
  <c r="AW305" i="1"/>
  <c r="AW294" i="1"/>
  <c r="AW285" i="1"/>
  <c r="AW278" i="1"/>
  <c r="AW275" i="1"/>
  <c r="AW273" i="1"/>
  <c r="AW269" i="1"/>
  <c r="AW263" i="1"/>
  <c r="AW248" i="1"/>
  <c r="AW233" i="1"/>
  <c r="AW221" i="1"/>
  <c r="AW295" i="1"/>
  <c r="AW254" i="1"/>
  <c r="AW238" i="1"/>
  <c r="AW230" i="1"/>
  <c r="AW355" i="1"/>
  <c r="AW288" i="1"/>
  <c r="AW282" i="1"/>
  <c r="AW268" i="1"/>
  <c r="AW243" i="1"/>
  <c r="AW236" i="1"/>
  <c r="AW227" i="1"/>
  <c r="AW223" i="1"/>
  <c r="AW280" i="1"/>
  <c r="AW277" i="1"/>
  <c r="AW262" i="1"/>
  <c r="AW247" i="1"/>
  <c r="AW242" i="1"/>
  <c r="AW240" i="1"/>
  <c r="AW408" i="1"/>
  <c r="AW388" i="1"/>
  <c r="AW276" i="1"/>
  <c r="AW332" i="1"/>
  <c r="AW310" i="1"/>
  <c r="AW307" i="1"/>
  <c r="AW302" i="1"/>
  <c r="AW279" i="1"/>
  <c r="AW274" i="1"/>
  <c r="AW253" i="1"/>
  <c r="AW249" i="1"/>
  <c r="AW239" i="1"/>
  <c r="AW224" i="1"/>
  <c r="AW303" i="1"/>
  <c r="AW241" i="1"/>
  <c r="AW251" i="1"/>
  <c r="AW245" i="1"/>
  <c r="AW209" i="1"/>
  <c r="AW219" i="1"/>
  <c r="AW171" i="1"/>
  <c r="AW159" i="1"/>
  <c r="AW152" i="1"/>
  <c r="AW136" i="1"/>
  <c r="AW315" i="1"/>
  <c r="AW208" i="1"/>
  <c r="AW184" i="1"/>
  <c r="AW182" i="1"/>
  <c r="AW179" i="1"/>
  <c r="AW174" i="1"/>
  <c r="AW165" i="1"/>
  <c r="AW164" i="1"/>
  <c r="AW141" i="1"/>
  <c r="AW131" i="1"/>
  <c r="AW232" i="1"/>
  <c r="AW211" i="1"/>
  <c r="AW203" i="1"/>
  <c r="AW197" i="1"/>
  <c r="AW190" i="1"/>
  <c r="AW145" i="1"/>
  <c r="AW138" i="1"/>
  <c r="AW229" i="1"/>
  <c r="AW228" i="1"/>
  <c r="AW204" i="1"/>
  <c r="AW201" i="1"/>
  <c r="AW183" i="1"/>
  <c r="AW170" i="1"/>
  <c r="AW151" i="1"/>
  <c r="AW140" i="1"/>
  <c r="AW130" i="1"/>
  <c r="AW210" i="1"/>
  <c r="AW206" i="1"/>
  <c r="AW200" i="1"/>
  <c r="AW180" i="1"/>
  <c r="AW137" i="1"/>
  <c r="AW83" i="1"/>
  <c r="AW79" i="1"/>
  <c r="AW144" i="1"/>
  <c r="AW135" i="1"/>
  <c r="AW111" i="1"/>
  <c r="AW91" i="1"/>
  <c r="AW80" i="1"/>
  <c r="AW72" i="1"/>
  <c r="AW304" i="1"/>
  <c r="AW218" i="1"/>
  <c r="AW196" i="1"/>
  <c r="AW185" i="1"/>
  <c r="AW154" i="1"/>
  <c r="AW143" i="1"/>
  <c r="AW129" i="1"/>
  <c r="AW126" i="1"/>
  <c r="AW100" i="1"/>
  <c r="AW267" i="1"/>
  <c r="AW213" i="1"/>
  <c r="AW160" i="1"/>
  <c r="AW107" i="1"/>
  <c r="AW95" i="1"/>
  <c r="AW68" i="1"/>
  <c r="AW158" i="1"/>
  <c r="AW115" i="1"/>
  <c r="AW105" i="1"/>
  <c r="AW81" i="1"/>
  <c r="AW244" i="1"/>
  <c r="AW222" i="1"/>
  <c r="AW110" i="1"/>
  <c r="AW102" i="1"/>
  <c r="AW67" i="1"/>
  <c r="AW50" i="1"/>
  <c r="AW42" i="1"/>
  <c r="AW35" i="1"/>
  <c r="AW29" i="1"/>
  <c r="AW18" i="1"/>
  <c r="AW260" i="1"/>
  <c r="AW258" i="1"/>
  <c r="AW82" i="1"/>
  <c r="AW74" i="1"/>
  <c r="AW70" i="1"/>
  <c r="AW54" i="1"/>
  <c r="AW49" i="1"/>
  <c r="AW13" i="1"/>
  <c r="AW10" i="1"/>
  <c r="AW161" i="1"/>
  <c r="AW150" i="1"/>
  <c r="AW75" i="1"/>
  <c r="AW44" i="1"/>
  <c r="AW26" i="1"/>
  <c r="AW20" i="1"/>
  <c r="AW8" i="1"/>
  <c r="AW51" i="1"/>
  <c r="AW41" i="1"/>
  <c r="AW33" i="1"/>
  <c r="AW28" i="1"/>
  <c r="AW17" i="1"/>
  <c r="AW162" i="1"/>
  <c r="AW77" i="1"/>
  <c r="AW64" i="1"/>
  <c r="AW61" i="1"/>
  <c r="AW55" i="1"/>
  <c r="AW48" i="1"/>
  <c r="AW39" i="1"/>
  <c r="AW22" i="1"/>
  <c r="AW93" i="1"/>
  <c r="AW88" i="1"/>
  <c r="AW69" i="1"/>
  <c r="AW47" i="1"/>
  <c r="AW43" i="1"/>
  <c r="AW30" i="1"/>
  <c r="AW19" i="1"/>
  <c r="AW7" i="1"/>
  <c r="AW5" i="1"/>
  <c r="AW142" i="1"/>
  <c r="AW128" i="1"/>
  <c r="AW127" i="1"/>
  <c r="AW104" i="1"/>
  <c r="AW58" i="1"/>
  <c r="AW46" i="1"/>
  <c r="AW32" i="1"/>
  <c r="AW11" i="1"/>
  <c r="AW92" i="1"/>
  <c r="AW21" i="1"/>
  <c r="AW45" i="1"/>
  <c r="AW207" i="1"/>
  <c r="AW149" i="1"/>
  <c r="AW59" i="1"/>
  <c r="BA464" i="1"/>
  <c r="BA459" i="1"/>
  <c r="BA456" i="1"/>
  <c r="BA454" i="1"/>
  <c r="BA448" i="1"/>
  <c r="BA416" i="1"/>
  <c r="BA451" i="1"/>
  <c r="BA441" i="1"/>
  <c r="BA438" i="1"/>
  <c r="BA434" i="1"/>
  <c r="BA432" i="1"/>
  <c r="BA429" i="1"/>
  <c r="BA427" i="1"/>
  <c r="BA422" i="1"/>
  <c r="BA461" i="1"/>
  <c r="BA446" i="1"/>
  <c r="BA424" i="1"/>
  <c r="BA419" i="1"/>
  <c r="BA417" i="1"/>
  <c r="BA465" i="1"/>
  <c r="BA460" i="1"/>
  <c r="BA453" i="1"/>
  <c r="BA447" i="1"/>
  <c r="BA443" i="1"/>
  <c r="BA433" i="1"/>
  <c r="BA428" i="1"/>
  <c r="BA423" i="1"/>
  <c r="BA457" i="1"/>
  <c r="BA452" i="1"/>
  <c r="BA437" i="1"/>
  <c r="BA425" i="1"/>
  <c r="BA421" i="1"/>
  <c r="BA413" i="1"/>
  <c r="BA404" i="1"/>
  <c r="BA385" i="1"/>
  <c r="BA383" i="1"/>
  <c r="BA382" i="1"/>
  <c r="BA368" i="1"/>
  <c r="BA359" i="1"/>
  <c r="BA352" i="1"/>
  <c r="BA351" i="1"/>
  <c r="BA458" i="1"/>
  <c r="BA442" i="1"/>
  <c r="BA420" i="1"/>
  <c r="BA388" i="1"/>
  <c r="BA384" i="1"/>
  <c r="BA379" i="1"/>
  <c r="BA376" i="1"/>
  <c r="BA374" i="1"/>
  <c r="BA372" i="1"/>
  <c r="BA370" i="1"/>
  <c r="BA364" i="1"/>
  <c r="BA343" i="1"/>
  <c r="BA435" i="1"/>
  <c r="BA401" i="1"/>
  <c r="BA393" i="1"/>
  <c r="BA381" i="1"/>
  <c r="BA363" i="1"/>
  <c r="BA463" i="1"/>
  <c r="BA450" i="1"/>
  <c r="BA405" i="1"/>
  <c r="BA400" i="1"/>
  <c r="BA375" i="1"/>
  <c r="BA373" i="1"/>
  <c r="BA371" i="1"/>
  <c r="BA369" i="1"/>
  <c r="BA350" i="1"/>
  <c r="BA462" i="1"/>
  <c r="BA455" i="1"/>
  <c r="BA449" i="1"/>
  <c r="BA426" i="1"/>
  <c r="BA407" i="1"/>
  <c r="BA397" i="1"/>
  <c r="BA392" i="1"/>
  <c r="BA390" i="1"/>
  <c r="BA377" i="1"/>
  <c r="BA366" i="1"/>
  <c r="BA361" i="1"/>
  <c r="BA360" i="1"/>
  <c r="BA356" i="1"/>
  <c r="BA354" i="1"/>
  <c r="BA346" i="1"/>
  <c r="BA403" i="1"/>
  <c r="BA341" i="1"/>
  <c r="BA332" i="1"/>
  <c r="BA327" i="1"/>
  <c r="BA305" i="1"/>
  <c r="BA295" i="1"/>
  <c r="BA445" i="1"/>
  <c r="BA378" i="1"/>
  <c r="BA331" i="1"/>
  <c r="BA329" i="1"/>
  <c r="BA325" i="1"/>
  <c r="BA322" i="1"/>
  <c r="BA418" i="1"/>
  <c r="BA411" i="1"/>
  <c r="BA402" i="1"/>
  <c r="BA344" i="1"/>
  <c r="BA342" i="1"/>
  <c r="BA321" i="1"/>
  <c r="BA319" i="1"/>
  <c r="BA317" i="1"/>
  <c r="BA313" i="1"/>
  <c r="BA410" i="1"/>
  <c r="BA391" i="1"/>
  <c r="BA367" i="1"/>
  <c r="BA358" i="1"/>
  <c r="BA338" i="1"/>
  <c r="BA326" i="1"/>
  <c r="BA315" i="1"/>
  <c r="BA309" i="1"/>
  <c r="BA304" i="1"/>
  <c r="BA294" i="1"/>
  <c r="BA286" i="1"/>
  <c r="BA439" i="1"/>
  <c r="BA408" i="1"/>
  <c r="BA399" i="1"/>
  <c r="BA398" i="1"/>
  <c r="BA394" i="1"/>
  <c r="BA362" i="1"/>
  <c r="BA357" i="1"/>
  <c r="BA355" i="1"/>
  <c r="BA339" i="1"/>
  <c r="BA330" i="1"/>
  <c r="BA328" i="1"/>
  <c r="BA314" i="1"/>
  <c r="BA312" i="1"/>
  <c r="BA387" i="1"/>
  <c r="BA380" i="1"/>
  <c r="BA349" i="1"/>
  <c r="BA345" i="1"/>
  <c r="BA340" i="1"/>
  <c r="BA323" i="1"/>
  <c r="BA318" i="1"/>
  <c r="BA310" i="1"/>
  <c r="BA334" i="1"/>
  <c r="BA306" i="1"/>
  <c r="BA301" i="1"/>
  <c r="BA300" i="1"/>
  <c r="BA280" i="1"/>
  <c r="BA262" i="1"/>
  <c r="BA260" i="1"/>
  <c r="BA256" i="1"/>
  <c r="BA251" i="1"/>
  <c r="BA245" i="1"/>
  <c r="BA232" i="1"/>
  <c r="BA229" i="1"/>
  <c r="BA222" i="1"/>
  <c r="BA311" i="1"/>
  <c r="BA298" i="1"/>
  <c r="BA296" i="1"/>
  <c r="BA283" i="1"/>
  <c r="BA279" i="1"/>
  <c r="BA276" i="1"/>
  <c r="BA274" i="1"/>
  <c r="BA253" i="1"/>
  <c r="BA249" i="1"/>
  <c r="BA237" i="1"/>
  <c r="BA226" i="1"/>
  <c r="BA224" i="1"/>
  <c r="BA353" i="1"/>
  <c r="BA324" i="1"/>
  <c r="BA307" i="1"/>
  <c r="BA302" i="1"/>
  <c r="BA261" i="1"/>
  <c r="BA250" i="1"/>
  <c r="BA246" i="1"/>
  <c r="BA241" i="1"/>
  <c r="BA239" i="1"/>
  <c r="BA336" i="1"/>
  <c r="BA303" i="1"/>
  <c r="BA267" i="1"/>
  <c r="BA266" i="1"/>
  <c r="BA258" i="1"/>
  <c r="BA244" i="1"/>
  <c r="BA290" i="1"/>
  <c r="BA287" i="1"/>
  <c r="BA278" i="1"/>
  <c r="BA273" i="1"/>
  <c r="BA395" i="1"/>
  <c r="BA291" i="1"/>
  <c r="BA289" i="1"/>
  <c r="BA285" i="1"/>
  <c r="BA275" i="1"/>
  <c r="BA270" i="1"/>
  <c r="BA269" i="1"/>
  <c r="BA259" i="1"/>
  <c r="BA254" i="1"/>
  <c r="BA238" i="1"/>
  <c r="BA230" i="1"/>
  <c r="BA293" i="1"/>
  <c r="BA284" i="1"/>
  <c r="BA282" i="1"/>
  <c r="BA268" i="1"/>
  <c r="BA243" i="1"/>
  <c r="BA227" i="1"/>
  <c r="BA288" i="1"/>
  <c r="BA233" i="1"/>
  <c r="BA221" i="1"/>
  <c r="BA218" i="1"/>
  <c r="BA207" i="1"/>
  <c r="BA196" i="1"/>
  <c r="BA193" i="1"/>
  <c r="BA277" i="1"/>
  <c r="BA263" i="1"/>
  <c r="BA231" i="1"/>
  <c r="BA223" i="1"/>
  <c r="BA216" i="1"/>
  <c r="BA204" i="1"/>
  <c r="BA201" i="1"/>
  <c r="BA183" i="1"/>
  <c r="BA177" i="1"/>
  <c r="BA170" i="1"/>
  <c r="BA151" i="1"/>
  <c r="BA140" i="1"/>
  <c r="BA257" i="1"/>
  <c r="BA247" i="1"/>
  <c r="BA240" i="1"/>
  <c r="BA210" i="1"/>
  <c r="BA200" i="1"/>
  <c r="BA180" i="1"/>
  <c r="BA172" i="1"/>
  <c r="BA146" i="1"/>
  <c r="BA308" i="1"/>
  <c r="BA297" i="1"/>
  <c r="BA248" i="1"/>
  <c r="BA236" i="1"/>
  <c r="BA228" i="1"/>
  <c r="BA213" i="1"/>
  <c r="BA195" i="1"/>
  <c r="BA185" i="1"/>
  <c r="BA163" i="1"/>
  <c r="BA162" i="1"/>
  <c r="BA160" i="1"/>
  <c r="BA157" i="1"/>
  <c r="BA144" i="1"/>
  <c r="BA142" i="1"/>
  <c r="BA219" i="1"/>
  <c r="BA202" i="1"/>
  <c r="BA199" i="1"/>
  <c r="BA186" i="1"/>
  <c r="BA171" i="1"/>
  <c r="BA159" i="1"/>
  <c r="BA134" i="1"/>
  <c r="BA347" i="1"/>
  <c r="BA281" i="1"/>
  <c r="BA208" i="1"/>
  <c r="BA184" i="1"/>
  <c r="BA182" i="1"/>
  <c r="BA179" i="1"/>
  <c r="BA178" i="1"/>
  <c r="BA165" i="1"/>
  <c r="BA164" i="1"/>
  <c r="BA141" i="1"/>
  <c r="BA131" i="1"/>
  <c r="BA264" i="1"/>
  <c r="BA135" i="1"/>
  <c r="BA128" i="1"/>
  <c r="BA110" i="1"/>
  <c r="BA102" i="1"/>
  <c r="BA92" i="1"/>
  <c r="BA85" i="1"/>
  <c r="BA74" i="1"/>
  <c r="BA143" i="1"/>
  <c r="BA95" i="1"/>
  <c r="BA68" i="1"/>
  <c r="BA197" i="1"/>
  <c r="BA130" i="1"/>
  <c r="BA115" i="1"/>
  <c r="BA105" i="1"/>
  <c r="BA101" i="1"/>
  <c r="BA86" i="1"/>
  <c r="BA220" i="1"/>
  <c r="BA209" i="1"/>
  <c r="BA158" i="1"/>
  <c r="BA139" i="1"/>
  <c r="BA114" i="1"/>
  <c r="BA91" i="1"/>
  <c r="BA80" i="1"/>
  <c r="BA79" i="1"/>
  <c r="BA203" i="1"/>
  <c r="BA190" i="1"/>
  <c r="BA187" i="1"/>
  <c r="BA145" i="1"/>
  <c r="BA137" i="1"/>
  <c r="BA136" i="1"/>
  <c r="BA126" i="1"/>
  <c r="BA111" i="1"/>
  <c r="BA103" i="1"/>
  <c r="BA94" i="1"/>
  <c r="BA87" i="1"/>
  <c r="BA84" i="1"/>
  <c r="BA242" i="1"/>
  <c r="BA82" i="1"/>
  <c r="BA55" i="1"/>
  <c r="BA48" i="1"/>
  <c r="BA39" i="1"/>
  <c r="BA24" i="1"/>
  <c r="BA22" i="1"/>
  <c r="BA9" i="1"/>
  <c r="BA161" i="1"/>
  <c r="BA81" i="1"/>
  <c r="BA64" i="1"/>
  <c r="BA61" i="1"/>
  <c r="BA47" i="1"/>
  <c r="BA43" i="1"/>
  <c r="BA40" i="1"/>
  <c r="BA30" i="1"/>
  <c r="BA19" i="1"/>
  <c r="BA5" i="1"/>
  <c r="BA77" i="1"/>
  <c r="BA65" i="1"/>
  <c r="BA58" i="1"/>
  <c r="BA53" i="1"/>
  <c r="BA46" i="1"/>
  <c r="BA36" i="1"/>
  <c r="BA32" i="1"/>
  <c r="BA27" i="1"/>
  <c r="BA25" i="1"/>
  <c r="BA16" i="1"/>
  <c r="BA11" i="1"/>
  <c r="BA444" i="1"/>
  <c r="BA93" i="1"/>
  <c r="BA69" i="1"/>
  <c r="BA52" i="1"/>
  <c r="BA45" i="1"/>
  <c r="BA21" i="1"/>
  <c r="BA211" i="1"/>
  <c r="BA129" i="1"/>
  <c r="BA127" i="1"/>
  <c r="BA88" i="1"/>
  <c r="BA50" i="1"/>
  <c r="BA42" i="1"/>
  <c r="BA37" i="1"/>
  <c r="BA29" i="1"/>
  <c r="BA18" i="1"/>
  <c r="BA167" i="1"/>
  <c r="BA138" i="1"/>
  <c r="BA108" i="1"/>
  <c r="BA104" i="1"/>
  <c r="BA89" i="1"/>
  <c r="BA57" i="1"/>
  <c r="BA54" i="1"/>
  <c r="BA49" i="1"/>
  <c r="BA35" i="1"/>
  <c r="BA31" i="1"/>
  <c r="BA10" i="1"/>
  <c r="BA174" i="1"/>
  <c r="BA149" i="1"/>
  <c r="BA133" i="1"/>
  <c r="BA113" i="1"/>
  <c r="BA109" i="1"/>
  <c r="BA76" i="1"/>
  <c r="BA70" i="1"/>
  <c r="BA67" i="1"/>
  <c r="BA63" i="1"/>
  <c r="BA62" i="1"/>
  <c r="BA44" i="1"/>
  <c r="BA26" i="1"/>
  <c r="BA23" i="1"/>
  <c r="BA20" i="1"/>
  <c r="BA13" i="1"/>
  <c r="BA12" i="1"/>
  <c r="BA8" i="1"/>
  <c r="BA3" i="1"/>
  <c r="BA33" i="1"/>
  <c r="BA83" i="1"/>
  <c r="BA28" i="1"/>
  <c r="BA38" i="1"/>
  <c r="BA75" i="1"/>
  <c r="BA51" i="1"/>
  <c r="BA34" i="1"/>
  <c r="BA17" i="1"/>
  <c r="BA41" i="1"/>
  <c r="V60" i="2"/>
  <c r="V41" i="2"/>
  <c r="V62" i="2"/>
  <c r="V45" i="2"/>
  <c r="V42" i="2"/>
  <c r="V63" i="2"/>
  <c r="V44" i="2"/>
  <c r="V61" i="2"/>
  <c r="V43" i="2"/>
  <c r="V59" i="2"/>
  <c r="V58" i="2"/>
  <c r="V40" i="2"/>
  <c r="AP462" i="1"/>
  <c r="AP449" i="1"/>
  <c r="AP420" i="1"/>
  <c r="AP415" i="1"/>
  <c r="AP459" i="1"/>
  <c r="AP443" i="1"/>
  <c r="AP437" i="1"/>
  <c r="AP436" i="1"/>
  <c r="AP433" i="1"/>
  <c r="AP430" i="1"/>
  <c r="AP425" i="1"/>
  <c r="AP464" i="1"/>
  <c r="AP451" i="1"/>
  <c r="AP441" i="1"/>
  <c r="AP427" i="1"/>
  <c r="AP422" i="1"/>
  <c r="AP419" i="1"/>
  <c r="AP463" i="1"/>
  <c r="AP458" i="1"/>
  <c r="AP450" i="1"/>
  <c r="AP445" i="1"/>
  <c r="AP438" i="1"/>
  <c r="AP434" i="1"/>
  <c r="AP432" i="1"/>
  <c r="AP431" i="1"/>
  <c r="AP429" i="1"/>
  <c r="AP426" i="1"/>
  <c r="AP421" i="1"/>
  <c r="AP465" i="1"/>
  <c r="AP460" i="1"/>
  <c r="AP453" i="1"/>
  <c r="AP417" i="1"/>
  <c r="AP456" i="1"/>
  <c r="AP414" i="1"/>
  <c r="AP402" i="1"/>
  <c r="AP399" i="1"/>
  <c r="AP394" i="1"/>
  <c r="AP389" i="1"/>
  <c r="AP382" i="1"/>
  <c r="AP365" i="1"/>
  <c r="AP448" i="1"/>
  <c r="AP423" i="1"/>
  <c r="AP409" i="1"/>
  <c r="AP404" i="1"/>
  <c r="AP368" i="1"/>
  <c r="AP356" i="1"/>
  <c r="AP354" i="1"/>
  <c r="AP352" i="1"/>
  <c r="AP344" i="1"/>
  <c r="AP338" i="1"/>
  <c r="AP337" i="1"/>
  <c r="AP461" i="1"/>
  <c r="AP455" i="1"/>
  <c r="AP424" i="1"/>
  <c r="AP396" i="1"/>
  <c r="AP392" i="1"/>
  <c r="AP384" i="1"/>
  <c r="AP379" i="1"/>
  <c r="AP444" i="1"/>
  <c r="AP411" i="1"/>
  <c r="AP403" i="1"/>
  <c r="AP395" i="1"/>
  <c r="AP391" i="1"/>
  <c r="AP387" i="1"/>
  <c r="AP378" i="1"/>
  <c r="AP363" i="1"/>
  <c r="AP457" i="1"/>
  <c r="AP452" i="1"/>
  <c r="AP446" i="1"/>
  <c r="AP405" i="1"/>
  <c r="AP400" i="1"/>
  <c r="AP386" i="1"/>
  <c r="AP357" i="1"/>
  <c r="AP353" i="1"/>
  <c r="AP350" i="1"/>
  <c r="AP347" i="1"/>
  <c r="AP442" i="1"/>
  <c r="AP397" i="1"/>
  <c r="AP381" i="1"/>
  <c r="AP366" i="1"/>
  <c r="AP346" i="1"/>
  <c r="AP336" i="1"/>
  <c r="AP330" i="1"/>
  <c r="AP326" i="1"/>
  <c r="AP314" i="1"/>
  <c r="AP306" i="1"/>
  <c r="AP296" i="1"/>
  <c r="AP289" i="1"/>
  <c r="AP408" i="1"/>
  <c r="AP375" i="1"/>
  <c r="AP371" i="1"/>
  <c r="AP362" i="1"/>
  <c r="AP355" i="1"/>
  <c r="AP342" i="1"/>
  <c r="AP334" i="1"/>
  <c r="AP332" i="1"/>
  <c r="AP327" i="1"/>
  <c r="AP318" i="1"/>
  <c r="AP316" i="1"/>
  <c r="AP312" i="1"/>
  <c r="AP407" i="1"/>
  <c r="AP380" i="1"/>
  <c r="AP361" i="1"/>
  <c r="AP322" i="1"/>
  <c r="AP428" i="1"/>
  <c r="AP374" i="1"/>
  <c r="AP370" i="1"/>
  <c r="AP360" i="1"/>
  <c r="AP343" i="1"/>
  <c r="AP313" i="1"/>
  <c r="AP305" i="1"/>
  <c r="AP288" i="1"/>
  <c r="AP454" i="1"/>
  <c r="AP377" i="1"/>
  <c r="AP373" i="1"/>
  <c r="AP369" i="1"/>
  <c r="AP359" i="1"/>
  <c r="AP335" i="1"/>
  <c r="AP321" i="1"/>
  <c r="AP319" i="1"/>
  <c r="AP317" i="1"/>
  <c r="AP309" i="1"/>
  <c r="AP416" i="1"/>
  <c r="AP413" i="1"/>
  <c r="AP401" i="1"/>
  <c r="AP385" i="1"/>
  <c r="AP340" i="1"/>
  <c r="AP328" i="1"/>
  <c r="AP398" i="1"/>
  <c r="AP393" i="1"/>
  <c r="AP315" i="1"/>
  <c r="AP310" i="1"/>
  <c r="AP300" i="1"/>
  <c r="AP282" i="1"/>
  <c r="AP280" i="1"/>
  <c r="AP277" i="1"/>
  <c r="AP265" i="1"/>
  <c r="AP262" i="1"/>
  <c r="AP247" i="1"/>
  <c r="AP240" i="1"/>
  <c r="AP367" i="1"/>
  <c r="AP341" i="1"/>
  <c r="AP307" i="1"/>
  <c r="AP301" i="1"/>
  <c r="AP268" i="1"/>
  <c r="AP251" i="1"/>
  <c r="AP245" i="1"/>
  <c r="AP232" i="1"/>
  <c r="AP229" i="1"/>
  <c r="AP372" i="1"/>
  <c r="AP348" i="1"/>
  <c r="AP323" i="1"/>
  <c r="AP302" i="1"/>
  <c r="AP299" i="1"/>
  <c r="AP279" i="1"/>
  <c r="AP249" i="1"/>
  <c r="AP242" i="1"/>
  <c r="AP358" i="1"/>
  <c r="AP351" i="1"/>
  <c r="AP345" i="1"/>
  <c r="AP324" i="1"/>
  <c r="AP303" i="1"/>
  <c r="AP297" i="1"/>
  <c r="AP293" i="1"/>
  <c r="AP276" i="1"/>
  <c r="AP274" i="1"/>
  <c r="AP264" i="1"/>
  <c r="AP260" i="1"/>
  <c r="AP255" i="1"/>
  <c r="AP253" i="1"/>
  <c r="AP410" i="1"/>
  <c r="AP329" i="1"/>
  <c r="AP304" i="1"/>
  <c r="AP267" i="1"/>
  <c r="AP349" i="1"/>
  <c r="AP339" i="1"/>
  <c r="AP331" i="1"/>
  <c r="AP295" i="1"/>
  <c r="AP294" i="1"/>
  <c r="AP292" i="1"/>
  <c r="AP291" i="1"/>
  <c r="AP290" i="1"/>
  <c r="AP285" i="1"/>
  <c r="AP278" i="1"/>
  <c r="AP270" i="1"/>
  <c r="AP269" i="1"/>
  <c r="AP266" i="1"/>
  <c r="AP248" i="1"/>
  <c r="AP241" i="1"/>
  <c r="AP226" i="1"/>
  <c r="AP281" i="1"/>
  <c r="AP273" i="1"/>
  <c r="AP272" i="1"/>
  <c r="AP271" i="1"/>
  <c r="AP261" i="1"/>
  <c r="AP246" i="1"/>
  <c r="AP230" i="1"/>
  <c r="AP376" i="1"/>
  <c r="AP244" i="1"/>
  <c r="AP227" i="1"/>
  <c r="AP215" i="1"/>
  <c r="AP211" i="1"/>
  <c r="AP197" i="1"/>
  <c r="AP191" i="1"/>
  <c r="AP176" i="1"/>
  <c r="AP175" i="1"/>
  <c r="AP221" i="1"/>
  <c r="AP218" i="1"/>
  <c r="AP199" i="1"/>
  <c r="AP184" i="1"/>
  <c r="AP181" i="1"/>
  <c r="AP174" i="1"/>
  <c r="AP164" i="1"/>
  <c r="AP161" i="1"/>
  <c r="AP158" i="1"/>
  <c r="AP143" i="1"/>
  <c r="AP222" i="1"/>
  <c r="AP201" i="1"/>
  <c r="AP190" i="1"/>
  <c r="AP178" i="1"/>
  <c r="AP156" i="1"/>
  <c r="AP154" i="1"/>
  <c r="AP149" i="1"/>
  <c r="AP145" i="1"/>
  <c r="AP140" i="1"/>
  <c r="AP138" i="1"/>
  <c r="AP130" i="1"/>
  <c r="AP224" i="1"/>
  <c r="AP210" i="1"/>
  <c r="AP207" i="1"/>
  <c r="AP206" i="1"/>
  <c r="AP196" i="1"/>
  <c r="AP186" i="1"/>
  <c r="AP173" i="1"/>
  <c r="AP135" i="1"/>
  <c r="AP283" i="1"/>
  <c r="AP275" i="1"/>
  <c r="AP254" i="1"/>
  <c r="AP216" i="1"/>
  <c r="AP209" i="1"/>
  <c r="AP200" i="1"/>
  <c r="AP198" i="1"/>
  <c r="AP187" i="1"/>
  <c r="AP180" i="1"/>
  <c r="AP157" i="1"/>
  <c r="AP153" i="1"/>
  <c r="AP148" i="1"/>
  <c r="AP137" i="1"/>
  <c r="AP133" i="1"/>
  <c r="AP132" i="1"/>
  <c r="AP236" i="1"/>
  <c r="AP223" i="1"/>
  <c r="AP219" i="1"/>
  <c r="AP189" i="1"/>
  <c r="AP188" i="1"/>
  <c r="AP185" i="1"/>
  <c r="AP172" i="1"/>
  <c r="AP169" i="1"/>
  <c r="AP168" i="1"/>
  <c r="AP162" i="1"/>
  <c r="AP159" i="1"/>
  <c r="AP150" i="1"/>
  <c r="AP146" i="1"/>
  <c r="AP144" i="1"/>
  <c r="AP364" i="1"/>
  <c r="AP243" i="1"/>
  <c r="AP239" i="1"/>
  <c r="AP231" i="1"/>
  <c r="AP182" i="1"/>
  <c r="AP88" i="1"/>
  <c r="AP87" i="1"/>
  <c r="AP82" i="1"/>
  <c r="AP72" i="1"/>
  <c r="AP63" i="1"/>
  <c r="AP183" i="1"/>
  <c r="AP128" i="1"/>
  <c r="AP123" i="1"/>
  <c r="AP114" i="1"/>
  <c r="AP110" i="1"/>
  <c r="AP109" i="1"/>
  <c r="AP108" i="1"/>
  <c r="AP102" i="1"/>
  <c r="AP100" i="1"/>
  <c r="AP98" i="1"/>
  <c r="AP90" i="1"/>
  <c r="AP74" i="1"/>
  <c r="AP71" i="1"/>
  <c r="AP65" i="1"/>
  <c r="AP147" i="1"/>
  <c r="AP136" i="1"/>
  <c r="AP84" i="1"/>
  <c r="AP228" i="1"/>
  <c r="AP177" i="1"/>
  <c r="AP170" i="1"/>
  <c r="AP167" i="1"/>
  <c r="AP163" i="1"/>
  <c r="AP151" i="1"/>
  <c r="AP142" i="1"/>
  <c r="AP119" i="1"/>
  <c r="AP89" i="1"/>
  <c r="AP83" i="1"/>
  <c r="AP66" i="1"/>
  <c r="AP59" i="1"/>
  <c r="AP213" i="1"/>
  <c r="AP208" i="1"/>
  <c r="AP141" i="1"/>
  <c r="AP129" i="1"/>
  <c r="AP124" i="1"/>
  <c r="AP111" i="1"/>
  <c r="AP103" i="1"/>
  <c r="AP97" i="1"/>
  <c r="AP93" i="1"/>
  <c r="AP91" i="1"/>
  <c r="AP86" i="1"/>
  <c r="AP80" i="1"/>
  <c r="AP160" i="1"/>
  <c r="AP139" i="1"/>
  <c r="AP127" i="1"/>
  <c r="AP113" i="1"/>
  <c r="AP112" i="1"/>
  <c r="AP107" i="1"/>
  <c r="AP104" i="1"/>
  <c r="AP95" i="1"/>
  <c r="AP76" i="1"/>
  <c r="AP60" i="1"/>
  <c r="AP54" i="1"/>
  <c r="AP37" i="1"/>
  <c r="AP33" i="1"/>
  <c r="AP28" i="1"/>
  <c r="AP17" i="1"/>
  <c r="AP13" i="1"/>
  <c r="AP8" i="1"/>
  <c r="AP193" i="1"/>
  <c r="AP155" i="1"/>
  <c r="AP126" i="1"/>
  <c r="AP122" i="1"/>
  <c r="AP69" i="1"/>
  <c r="AP62" i="1"/>
  <c r="AP61" i="1"/>
  <c r="AP48" i="1"/>
  <c r="AP44" i="1"/>
  <c r="AP39" i="1"/>
  <c r="AP26" i="1"/>
  <c r="AP22" i="1"/>
  <c r="AP179" i="1"/>
  <c r="AP134" i="1"/>
  <c r="AP115" i="1"/>
  <c r="AP57" i="1"/>
  <c r="AP51" i="1"/>
  <c r="AP47" i="1"/>
  <c r="AP41" i="1"/>
  <c r="AP30" i="1"/>
  <c r="AP19" i="1"/>
  <c r="AP5" i="1"/>
  <c r="AP250" i="1"/>
  <c r="AP85" i="1"/>
  <c r="AP58" i="1"/>
  <c r="AP55" i="1"/>
  <c r="AP46" i="1"/>
  <c r="AP32" i="1"/>
  <c r="AP11" i="1"/>
  <c r="AP217" i="1"/>
  <c r="AP171" i="1"/>
  <c r="AP118" i="1"/>
  <c r="AP73" i="1"/>
  <c r="AP70" i="1"/>
  <c r="AP67" i="1"/>
  <c r="AP43" i="1"/>
  <c r="AP24" i="1"/>
  <c r="AP21" i="1"/>
  <c r="AP16" i="1"/>
  <c r="AP9" i="1"/>
  <c r="AP7" i="1"/>
  <c r="AP165" i="1"/>
  <c r="AP99" i="1"/>
  <c r="AP96" i="1"/>
  <c r="AP50" i="1"/>
  <c r="AP35" i="1"/>
  <c r="AP34" i="1"/>
  <c r="AP29" i="1"/>
  <c r="AP18" i="1"/>
  <c r="AP263" i="1"/>
  <c r="AP238" i="1"/>
  <c r="AP81" i="1"/>
  <c r="AP75" i="1"/>
  <c r="AP68" i="1"/>
  <c r="AP56" i="1"/>
  <c r="AP49" i="1"/>
  <c r="AP45" i="1"/>
  <c r="AP36" i="1"/>
  <c r="AP25" i="1"/>
  <c r="AP10" i="1"/>
  <c r="AP6" i="1"/>
  <c r="AP105" i="1"/>
  <c r="AP64" i="1"/>
  <c r="AP131" i="1"/>
  <c r="AP42" i="1"/>
  <c r="AP3" i="1"/>
  <c r="AP152"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AF92" i="39" s="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AB11" i="39" l="1"/>
  <c r="T16" i="39"/>
  <c r="AB10" i="39"/>
  <c r="R15" i="39"/>
  <c r="V20" i="39"/>
  <c r="AJ14" i="39"/>
  <c r="AB19" i="39"/>
  <c r="Z9" i="39"/>
  <c r="P14" i="39"/>
  <c r="V8" i="39"/>
  <c r="N13" i="39"/>
  <c r="AJ16" i="39"/>
  <c r="AD22" i="39"/>
  <c r="AF15" i="39"/>
  <c r="V9" i="39"/>
  <c r="Z16" i="39"/>
  <c r="AD23" i="39"/>
  <c r="N27" i="39"/>
  <c r="AH30" i="39"/>
  <c r="R34" i="39"/>
  <c r="V41" i="39"/>
  <c r="AD53" i="39"/>
  <c r="AB28" i="39"/>
  <c r="AF35" i="39"/>
  <c r="P39" i="39"/>
  <c r="AJ42" i="39"/>
  <c r="T46" i="39"/>
  <c r="AH50" i="39"/>
  <c r="AJ55" i="39"/>
  <c r="N24" i="39"/>
  <c r="AH27" i="39"/>
  <c r="R31" i="39"/>
  <c r="V38" i="39"/>
  <c r="Z45" i="39"/>
  <c r="AD49" i="39"/>
  <c r="T54" i="39"/>
  <c r="N61" i="39"/>
  <c r="X14" i="39"/>
  <c r="AB21" i="39"/>
  <c r="AF28" i="39"/>
  <c r="P32" i="39"/>
  <c r="AJ35" i="39"/>
  <c r="T39" i="39"/>
  <c r="X46" i="39"/>
  <c r="V23" i="39"/>
  <c r="Z30" i="39"/>
  <c r="AD37" i="39"/>
  <c r="N41" i="39"/>
  <c r="AH44" i="39"/>
  <c r="AB48" i="39"/>
  <c r="T53" i="39"/>
  <c r="AD59" i="39"/>
  <c r="P21" i="39"/>
  <c r="AJ24" i="39"/>
  <c r="T28" i="39"/>
  <c r="X35" i="39"/>
  <c r="AB42" i="39"/>
  <c r="X50" i="39"/>
  <c r="T55" i="39"/>
  <c r="Z27" i="39"/>
  <c r="AD34" i="39"/>
  <c r="N38" i="39"/>
  <c r="AH41" i="39"/>
  <c r="R45" i="39"/>
  <c r="T49" i="39"/>
  <c r="AH60" i="39"/>
  <c r="P26" i="39"/>
  <c r="AJ29" i="39"/>
  <c r="T33" i="39"/>
  <c r="X40" i="39"/>
  <c r="AF47" i="39"/>
  <c r="T52" i="39"/>
  <c r="P58" i="39"/>
  <c r="R49" i="39"/>
  <c r="V56" i="39"/>
  <c r="Z63" i="39"/>
  <c r="AD70" i="39"/>
  <c r="X74" i="39"/>
  <c r="N79" i="39"/>
  <c r="V84" i="39"/>
  <c r="X68" i="39"/>
  <c r="T76" i="39"/>
  <c r="AD67" i="39"/>
  <c r="N71" i="39"/>
  <c r="N75" i="39"/>
  <c r="Z85" i="39"/>
  <c r="AF55" i="39"/>
  <c r="P59" i="39"/>
  <c r="AJ62" i="39"/>
  <c r="T66" i="39"/>
  <c r="AF73" i="39"/>
  <c r="P78" i="39"/>
  <c r="P90" i="39"/>
  <c r="Z53" i="39"/>
  <c r="AD60" i="39"/>
  <c r="N64" i="39"/>
  <c r="AH67" i="39"/>
  <c r="R71" i="39"/>
  <c r="T75" i="39"/>
  <c r="AH85" i="39"/>
  <c r="AJ63" i="39"/>
  <c r="T67" i="39"/>
  <c r="AB79" i="39"/>
  <c r="Z62" i="39"/>
  <c r="AD69" i="39"/>
  <c r="T73" i="39"/>
  <c r="AD82" i="39"/>
  <c r="Z89" i="39"/>
  <c r="AF61" i="39"/>
  <c r="P65" i="39"/>
  <c r="AJ68" i="39"/>
  <c r="V72" i="39"/>
  <c r="AJ76" i="39"/>
  <c r="Z81" i="39"/>
  <c r="AB76" i="39"/>
  <c r="AF83" i="39"/>
  <c r="P87" i="39"/>
  <c r="AJ90" i="39"/>
  <c r="T94" i="39"/>
  <c r="X101" i="39"/>
  <c r="AB108" i="39"/>
  <c r="AJ112" i="39"/>
  <c r="AB117" i="39"/>
  <c r="P124" i="39"/>
  <c r="N96" i="39"/>
  <c r="AD100" i="39"/>
  <c r="Z105" i="39"/>
  <c r="AF84" i="39"/>
  <c r="T95" i="39"/>
  <c r="AB109" i="39"/>
  <c r="N12" i="39"/>
  <c r="AJ22" i="39"/>
  <c r="AF11" i="39"/>
  <c r="V16" i="39"/>
  <c r="R21" i="39"/>
  <c r="AD10" i="39"/>
  <c r="V15" i="39"/>
  <c r="X20" i="39"/>
  <c r="AF19" i="39"/>
  <c r="AH13" i="39"/>
  <c r="Z18" i="39"/>
  <c r="AD12" i="39"/>
  <c r="T17" i="39"/>
  <c r="Z23" i="39"/>
  <c r="Z11" i="39"/>
  <c r="R16" i="39"/>
  <c r="AJ21" i="39"/>
  <c r="V13" i="39"/>
  <c r="Z20" i="39"/>
  <c r="AD27" i="39"/>
  <c r="N31" i="39"/>
  <c r="AH34" i="39"/>
  <c r="R38" i="39"/>
  <c r="V45" i="39"/>
  <c r="X49" i="39"/>
  <c r="P54" i="39"/>
  <c r="AB32" i="39"/>
  <c r="AF39" i="39"/>
  <c r="P43" i="39"/>
  <c r="AJ46" i="39"/>
  <c r="T51" i="39"/>
  <c r="AF56" i="39"/>
  <c r="AD24" i="39"/>
  <c r="N28" i="39"/>
  <c r="AH31" i="39"/>
  <c r="R35" i="39"/>
  <c r="V42" i="39"/>
  <c r="P50" i="39"/>
  <c r="P62" i="39"/>
  <c r="T11" i="39"/>
  <c r="X18" i="39"/>
  <c r="AB25" i="39"/>
  <c r="AF32" i="39"/>
  <c r="P36" i="39"/>
  <c r="AJ39" i="39"/>
  <c r="T43" i="39"/>
  <c r="X51" i="39"/>
  <c r="R20" i="39"/>
  <c r="V27" i="39"/>
  <c r="Z34" i="39"/>
  <c r="AD41" i="39"/>
  <c r="N45" i="39"/>
  <c r="N49" i="39"/>
  <c r="Z60" i="39"/>
  <c r="AF21" i="39"/>
  <c r="P25" i="39"/>
  <c r="AJ28" i="39"/>
  <c r="T32" i="39"/>
  <c r="X39" i="39"/>
  <c r="AB46" i="39"/>
  <c r="P56" i="39"/>
  <c r="V24" i="39"/>
  <c r="Z31" i="39"/>
  <c r="AD38" i="39"/>
  <c r="N42" i="39"/>
  <c r="AH45" i="39"/>
  <c r="AF54" i="39"/>
  <c r="AD61" i="39"/>
  <c r="AF26" i="39"/>
  <c r="P30" i="39"/>
  <c r="AJ33" i="39"/>
  <c r="T37" i="39"/>
  <c r="X44" i="39"/>
  <c r="P48" i="39"/>
  <c r="AH49" i="39"/>
  <c r="R53" i="39"/>
  <c r="V60" i="39"/>
  <c r="Z67" i="39"/>
  <c r="AJ79" i="39"/>
  <c r="R85" i="39"/>
  <c r="T65" i="39"/>
  <c r="Z72" i="39"/>
  <c r="AF81" i="39"/>
  <c r="Z64" i="39"/>
  <c r="AD71" i="39"/>
  <c r="AJ75" i="39"/>
  <c r="Z80" i="39"/>
  <c r="V86" i="39"/>
  <c r="AF59" i="39"/>
  <c r="P63" i="39"/>
  <c r="AJ66" i="39"/>
  <c r="T70" i="39"/>
  <c r="N74" i="39"/>
  <c r="V50" i="39"/>
  <c r="Z57" i="39"/>
  <c r="AD64" i="39"/>
  <c r="N68" i="39"/>
  <c r="AH71" i="39"/>
  <c r="AF80" i="39"/>
  <c r="AD86" i="39"/>
  <c r="P64" i="39"/>
  <c r="AJ67" i="39"/>
  <c r="T71" i="39"/>
  <c r="X75" i="39"/>
  <c r="N80" i="39"/>
  <c r="AJ85" i="39"/>
  <c r="Z66" i="39"/>
  <c r="X78" i="39"/>
  <c r="T83" i="39"/>
  <c r="R91" i="39"/>
  <c r="AB58" i="39"/>
  <c r="AF65" i="39"/>
  <c r="P69" i="39"/>
  <c r="T77" i="39"/>
  <c r="AJ88" i="39"/>
  <c r="AB80" i="39"/>
  <c r="AF87" i="39"/>
  <c r="P91" i="39"/>
  <c r="AJ94" i="39"/>
  <c r="T98" i="39"/>
  <c r="X105" i="39"/>
  <c r="T113" i="39"/>
  <c r="AD96" i="39"/>
  <c r="AD111" i="39"/>
  <c r="N118" i="39"/>
  <c r="X90" i="39"/>
  <c r="P96" i="39"/>
  <c r="X102" i="39"/>
  <c r="AJ12" i="39"/>
  <c r="Z17" i="39"/>
  <c r="AF23" i="39"/>
  <c r="R12" i="39"/>
  <c r="AH11" i="39"/>
  <c r="X16" i="39"/>
  <c r="N22" i="39"/>
  <c r="P11" i="39"/>
  <c r="T21" i="39"/>
  <c r="AF10" i="39"/>
  <c r="X15" i="39"/>
  <c r="AB20" i="39"/>
  <c r="AD9" i="39"/>
  <c r="T14" i="39"/>
  <c r="X8" i="39"/>
  <c r="P13" i="39"/>
  <c r="X25" i="39"/>
  <c r="AF22" i="39"/>
  <c r="R10" i="39"/>
  <c r="V17" i="39"/>
  <c r="Z24" i="39"/>
  <c r="AD31" i="39"/>
  <c r="N35" i="39"/>
  <c r="AH38" i="39"/>
  <c r="R42" i="39"/>
  <c r="X29" i="39"/>
  <c r="AB36" i="39"/>
  <c r="AF43" i="39"/>
  <c r="T47" i="39"/>
  <c r="AB57" i="39"/>
  <c r="AD28" i="39"/>
  <c r="N32" i="39"/>
  <c r="AH35" i="39"/>
  <c r="R39" i="39"/>
  <c r="V46" i="39"/>
  <c r="AJ50" i="39"/>
  <c r="P8" i="39"/>
  <c r="AJ11" i="39"/>
  <c r="T15" i="39"/>
  <c r="X22" i="39"/>
  <c r="AB29" i="39"/>
  <c r="AF36" i="39"/>
  <c r="P40" i="39"/>
  <c r="AJ43" i="39"/>
  <c r="X47" i="39"/>
  <c r="AJ57" i="39"/>
  <c r="AH20" i="39"/>
  <c r="R24" i="39"/>
  <c r="V31" i="39"/>
  <c r="Z38" i="39"/>
  <c r="AD45" i="39"/>
  <c r="AJ49" i="39"/>
  <c r="Z54" i="39"/>
  <c r="V61" i="39"/>
  <c r="AF25" i="39"/>
  <c r="P29" i="39"/>
  <c r="AJ32" i="39"/>
  <c r="T36" i="39"/>
  <c r="X43" i="39"/>
  <c r="AD51" i="39"/>
  <c r="V28" i="39"/>
  <c r="Z35" i="39"/>
  <c r="AD42" i="39"/>
  <c r="N46" i="39"/>
  <c r="Z50" i="39"/>
  <c r="V55" i="39"/>
  <c r="AB63" i="39"/>
  <c r="AF30" i="39"/>
  <c r="P34" i="39"/>
  <c r="AJ37" i="39"/>
  <c r="T41" i="39"/>
  <c r="AJ48" i="39"/>
  <c r="AB53" i="39"/>
  <c r="N50" i="39"/>
  <c r="AH53" i="39"/>
  <c r="R57" i="39"/>
  <c r="V64" i="39"/>
  <c r="Z71" i="39"/>
  <c r="AD75" i="39"/>
  <c r="V80" i="39"/>
  <c r="N86" i="39"/>
  <c r="AJ65" i="39"/>
  <c r="T69" i="39"/>
  <c r="Z77" i="39"/>
  <c r="P82" i="39"/>
  <c r="Z68" i="39"/>
  <c r="V76" i="39"/>
  <c r="R87" i="39"/>
  <c r="AB56" i="39"/>
  <c r="AF63" i="39"/>
  <c r="P67" i="39"/>
  <c r="AJ70" i="39"/>
  <c r="AF74" i="39"/>
  <c r="X79" i="39"/>
  <c r="AJ84" i="39"/>
  <c r="R47" i="39"/>
  <c r="V54" i="39"/>
  <c r="Z61" i="39"/>
  <c r="AD68" i="39"/>
  <c r="N72" i="39"/>
  <c r="Z76" i="39"/>
  <c r="R81" i="39"/>
  <c r="Z87" i="39"/>
  <c r="AF64" i="39"/>
  <c r="P68" i="39"/>
  <c r="AJ71" i="39"/>
  <c r="AJ80" i="39"/>
  <c r="AF86" i="39"/>
  <c r="V63" i="39"/>
  <c r="Z70" i="39"/>
  <c r="T74" i="39"/>
  <c r="N84" i="39"/>
  <c r="X55" i="39"/>
  <c r="AB62" i="39"/>
  <c r="AF69" i="39"/>
  <c r="V73" i="39"/>
  <c r="AF82" i="39"/>
  <c r="AH89" i="39"/>
  <c r="X77" i="39"/>
  <c r="AB84" i="39"/>
  <c r="AF91" i="39"/>
  <c r="P95" i="39"/>
  <c r="AJ98" i="39"/>
  <c r="T102" i="39"/>
  <c r="X109" i="39"/>
  <c r="AD92" i="39"/>
  <c r="AB85" i="39"/>
  <c r="R72" i="39"/>
  <c r="AD8" i="39"/>
  <c r="T13" i="39"/>
  <c r="AD17" i="39"/>
  <c r="AH23" i="39"/>
  <c r="T12" i="39"/>
  <c r="AB16" i="39"/>
  <c r="P22" i="39"/>
  <c r="R11" i="39"/>
  <c r="X21" i="39"/>
  <c r="N10" i="39"/>
  <c r="AH19" i="39"/>
  <c r="AJ13" i="39"/>
  <c r="AB18" i="39"/>
  <c r="AH12" i="39"/>
  <c r="X17" i="39"/>
  <c r="AB23" i="39"/>
  <c r="AH10" i="39"/>
  <c r="R14" i="39"/>
  <c r="V21" i="39"/>
  <c r="Z28" i="39"/>
  <c r="AD35" i="39"/>
  <c r="N39" i="39"/>
  <c r="AH42" i="39"/>
  <c r="R46" i="39"/>
  <c r="AF50" i="39"/>
  <c r="AD55" i="39"/>
  <c r="T26" i="39"/>
  <c r="X33" i="39"/>
  <c r="AB40" i="39"/>
  <c r="Z52" i="39"/>
  <c r="X58" i="39"/>
  <c r="Z25" i="39"/>
  <c r="AD32" i="39"/>
  <c r="N36" i="39"/>
  <c r="AH39" i="39"/>
  <c r="R43" i="39"/>
  <c r="V51" i="39"/>
  <c r="AH56" i="39"/>
  <c r="AF8" i="39"/>
  <c r="P12" i="39"/>
  <c r="AJ15" i="39"/>
  <c r="T19" i="39"/>
  <c r="X26" i="39"/>
  <c r="AB33" i="39"/>
  <c r="AF40" i="39"/>
  <c r="P44" i="39"/>
  <c r="AF52" i="39"/>
  <c r="AF58" i="39"/>
  <c r="N21" i="39"/>
  <c r="AH24" i="39"/>
  <c r="R28" i="39"/>
  <c r="V35" i="39"/>
  <c r="Z42" i="39"/>
  <c r="T50" i="39"/>
  <c r="N55" i="39"/>
  <c r="AF62" i="39"/>
  <c r="AB22" i="39"/>
  <c r="AF29" i="39"/>
  <c r="P33" i="39"/>
  <c r="AJ36" i="39"/>
  <c r="T40" i="39"/>
  <c r="AB47" i="39"/>
  <c r="P52" i="39"/>
  <c r="R25" i="39"/>
  <c r="V32" i="39"/>
  <c r="Z39" i="39"/>
  <c r="AD46" i="39"/>
  <c r="R56" i="39"/>
  <c r="AB27" i="39"/>
  <c r="AF34" i="39"/>
  <c r="P38" i="39"/>
  <c r="AJ41" i="39"/>
  <c r="T45" i="39"/>
  <c r="V49" i="39"/>
  <c r="AD50" i="39"/>
  <c r="N54" i="39"/>
  <c r="AH57" i="39"/>
  <c r="R61" i="39"/>
  <c r="V68" i="39"/>
  <c r="P76" i="39"/>
  <c r="P66" i="39"/>
  <c r="AJ69" i="39"/>
  <c r="Z73" i="39"/>
  <c r="V65" i="39"/>
  <c r="AB72" i="39"/>
  <c r="AH81" i="39"/>
  <c r="N88" i="39"/>
  <c r="AB60" i="39"/>
  <c r="AF67" i="39"/>
  <c r="P71" i="39"/>
  <c r="R75" i="39"/>
  <c r="AF85" i="39"/>
  <c r="AH47" i="39"/>
  <c r="R51" i="39"/>
  <c r="V58" i="39"/>
  <c r="Z65" i="39"/>
  <c r="AF72" i="39"/>
  <c r="V88" i="39"/>
  <c r="AF68" i="39"/>
  <c r="P72" i="39"/>
  <c r="AD76" i="39"/>
  <c r="T81" i="39"/>
  <c r="AB87" i="39"/>
  <c r="V67" i="39"/>
  <c r="AD79" i="39"/>
  <c r="X59" i="39"/>
  <c r="AB66" i="39"/>
  <c r="AB78" i="39"/>
  <c r="X83" i="39"/>
  <c r="AH91" i="39"/>
  <c r="X81" i="39"/>
  <c r="AB88" i="39"/>
  <c r="AF95" i="39"/>
  <c r="P99" i="39"/>
  <c r="AJ102" i="39"/>
  <c r="T106" i="39"/>
  <c r="AB114" i="39"/>
  <c r="AJ119" i="39"/>
  <c r="R107" i="39"/>
  <c r="V113" i="39"/>
  <c r="AJ91" i="39"/>
  <c r="AB97" i="39"/>
  <c r="T103" i="39"/>
  <c r="P9" i="39"/>
  <c r="AF18" i="39"/>
  <c r="AH8" i="39"/>
  <c r="X13" i="39"/>
  <c r="N18" i="39"/>
  <c r="N8" i="39"/>
  <c r="AF17" i="39"/>
  <c r="V12" i="39"/>
  <c r="N17" i="39"/>
  <c r="AD16" i="39"/>
  <c r="T22" i="39"/>
  <c r="AJ10" i="39"/>
  <c r="Z15" i="39"/>
  <c r="AD20" i="39"/>
  <c r="AF9" i="39"/>
  <c r="V14" i="39"/>
  <c r="AB8" i="39"/>
  <c r="R13" i="39"/>
  <c r="N11" i="39"/>
  <c r="AH14" i="39"/>
  <c r="R18" i="39"/>
  <c r="V25" i="39"/>
  <c r="Z32" i="39"/>
  <c r="AD39" i="39"/>
  <c r="N43" i="39"/>
  <c r="AH46" i="39"/>
  <c r="P51" i="39"/>
  <c r="Z56" i="39"/>
  <c r="AJ26" i="39"/>
  <c r="T30" i="39"/>
  <c r="X37" i="39"/>
  <c r="AB44" i="39"/>
  <c r="T48" i="39"/>
  <c r="T59" i="39"/>
  <c r="Z29" i="39"/>
  <c r="AD36" i="39"/>
  <c r="N40" i="39"/>
  <c r="AH43" i="39"/>
  <c r="V47" i="39"/>
  <c r="AD57" i="39"/>
  <c r="AF12" i="39"/>
  <c r="P16" i="39"/>
  <c r="AJ19" i="39"/>
  <c r="T23" i="39"/>
  <c r="X30" i="39"/>
  <c r="AB37" i="39"/>
  <c r="AF44" i="39"/>
  <c r="Z48" i="39"/>
  <c r="P53" i="39"/>
  <c r="AB59" i="39"/>
  <c r="AD21" i="39"/>
  <c r="N25" i="39"/>
  <c r="AH28" i="39"/>
  <c r="R32" i="39"/>
  <c r="V39" i="39"/>
  <c r="Z46" i="39"/>
  <c r="X19" i="39"/>
  <c r="AB26" i="39"/>
  <c r="AF33" i="39"/>
  <c r="P37" i="39"/>
  <c r="AJ40" i="39"/>
  <c r="T44" i="39"/>
  <c r="AJ52" i="39"/>
  <c r="AH25" i="39"/>
  <c r="R29" i="39"/>
  <c r="V36" i="39"/>
  <c r="Z43" i="39"/>
  <c r="AF51" i="39"/>
  <c r="N57" i="39"/>
  <c r="X24" i="39"/>
  <c r="AB31" i="39"/>
  <c r="AF38" i="39"/>
  <c r="P42" i="39"/>
  <c r="AJ45" i="39"/>
  <c r="AH54" i="39"/>
  <c r="AJ61" i="39"/>
  <c r="AD54" i="39"/>
  <c r="N58" i="39"/>
  <c r="AH61" i="39"/>
  <c r="R65" i="39"/>
  <c r="X72" i="39"/>
  <c r="AB81" i="39"/>
  <c r="AF66" i="39"/>
  <c r="P70" i="39"/>
  <c r="AF78" i="39"/>
  <c r="AB83" i="39"/>
  <c r="R62" i="39"/>
  <c r="V69" i="39"/>
  <c r="AB77" i="39"/>
  <c r="R82" i="39"/>
  <c r="X57" i="39"/>
  <c r="AB64" i="39"/>
  <c r="AF71" i="39"/>
  <c r="AD80" i="39"/>
  <c r="AB86" i="39"/>
  <c r="N48" i="39"/>
  <c r="AH51" i="39"/>
  <c r="R55" i="39"/>
  <c r="V62" i="39"/>
  <c r="Z69" i="39"/>
  <c r="P73" i="39"/>
  <c r="AH77" i="39"/>
  <c r="X82" i="39"/>
  <c r="R89" i="39"/>
  <c r="AB65" i="39"/>
  <c r="AJ72" i="39"/>
  <c r="P77" i="39"/>
  <c r="X88" i="39"/>
  <c r="R64" i="39"/>
  <c r="V71" i="39"/>
  <c r="Z75" i="39"/>
  <c r="P80" i="39"/>
  <c r="T56" i="39"/>
  <c r="X63" i="39"/>
  <c r="AB70" i="39"/>
  <c r="V74" i="39"/>
  <c r="T84" i="39"/>
  <c r="AJ74" i="39"/>
  <c r="T78" i="39"/>
  <c r="X85" i="39"/>
  <c r="AB92" i="39"/>
  <c r="AF99" i="39"/>
  <c r="P103" i="39"/>
  <c r="AJ106" i="39"/>
  <c r="X110" i="39"/>
  <c r="AF120" i="39"/>
  <c r="Z93" i="39"/>
  <c r="V98" i="39"/>
  <c r="R103" i="39"/>
  <c r="AH107" i="39"/>
  <c r="AJ120" i="39"/>
  <c r="AJ208" i="39"/>
  <c r="P205" i="39"/>
  <c r="AF201" i="39"/>
  <c r="AB194" i="39"/>
  <c r="X187" i="39"/>
  <c r="T180" i="39"/>
  <c r="AH208" i="39"/>
  <c r="N205" i="39"/>
  <c r="AD201" i="39"/>
  <c r="Z194" i="39"/>
  <c r="V187" i="39"/>
  <c r="T207" i="39"/>
  <c r="AJ203" i="39"/>
  <c r="P200" i="39"/>
  <c r="AF196" i="39"/>
  <c r="AB189" i="39"/>
  <c r="X182" i="39"/>
  <c r="R203" i="39"/>
  <c r="AH199" i="39"/>
  <c r="N196" i="39"/>
  <c r="AD192" i="39"/>
  <c r="Z185" i="39"/>
  <c r="T202" i="39"/>
  <c r="AJ198" i="39"/>
  <c r="P195" i="39"/>
  <c r="AF191" i="39"/>
  <c r="AB184" i="39"/>
  <c r="X177" i="39"/>
  <c r="Z204" i="39"/>
  <c r="V197" i="39"/>
  <c r="R190" i="39"/>
  <c r="AH186" i="39"/>
  <c r="N183" i="39"/>
  <c r="AD179" i="39"/>
  <c r="AB203" i="39"/>
  <c r="X196" i="39"/>
  <c r="T189" i="39"/>
  <c r="AJ185" i="39"/>
  <c r="AD206" i="39"/>
  <c r="Z199" i="39"/>
  <c r="V192" i="39"/>
  <c r="R185" i="39"/>
  <c r="AH181" i="39"/>
  <c r="N178" i="39"/>
  <c r="AD174" i="39"/>
  <c r="P180" i="39"/>
  <c r="Z174" i="39"/>
  <c r="P170" i="39"/>
  <c r="AF166" i="39"/>
  <c r="AB159" i="39"/>
  <c r="X152" i="39"/>
  <c r="P176" i="39"/>
  <c r="AB171" i="39"/>
  <c r="V164" i="39"/>
  <c r="R157" i="39"/>
  <c r="AH153" i="39"/>
  <c r="AJ173" i="39"/>
  <c r="AF169" i="39"/>
  <c r="AB162" i="39"/>
  <c r="X155" i="39"/>
  <c r="T148" i="39"/>
  <c r="AF182" i="39"/>
  <c r="X175" i="39"/>
  <c r="V167" i="39"/>
  <c r="R160" i="39"/>
  <c r="AH156" i="39"/>
  <c r="N153" i="39"/>
  <c r="AD176" i="39"/>
  <c r="P168" i="39"/>
  <c r="AF164" i="39"/>
  <c r="AB157" i="39"/>
  <c r="AD180" i="39"/>
  <c r="AH174" i="39"/>
  <c r="V170" i="39"/>
  <c r="R163" i="39"/>
  <c r="AH159" i="39"/>
  <c r="N156" i="39"/>
  <c r="AD152" i="39"/>
  <c r="Z145" i="39"/>
  <c r="AJ177" i="39"/>
  <c r="X165" i="39"/>
  <c r="T208" i="39"/>
  <c r="AJ204" i="39"/>
  <c r="P201" i="39"/>
  <c r="AF197" i="39"/>
  <c r="AB190" i="39"/>
  <c r="X183" i="39"/>
  <c r="R208" i="39"/>
  <c r="AH204" i="39"/>
  <c r="N201" i="39"/>
  <c r="AD197" i="39"/>
  <c r="Z190" i="39"/>
  <c r="V183" i="39"/>
  <c r="T203" i="39"/>
  <c r="AJ199" i="39"/>
  <c r="P196" i="39"/>
  <c r="AF192" i="39"/>
  <c r="AB185" i="39"/>
  <c r="V206" i="39"/>
  <c r="R199" i="39"/>
  <c r="AH195" i="39"/>
  <c r="N192" i="39"/>
  <c r="AD188" i="39"/>
  <c r="Z181" i="39"/>
  <c r="X205" i="39"/>
  <c r="T198" i="39"/>
  <c r="AJ194" i="39"/>
  <c r="P191" i="39"/>
  <c r="AF187" i="39"/>
  <c r="AB180" i="39"/>
  <c r="X173" i="39"/>
  <c r="AD207" i="39"/>
  <c r="Z200" i="39"/>
  <c r="V193" i="39"/>
  <c r="R186" i="39"/>
  <c r="AH182" i="39"/>
  <c r="N179" i="39"/>
  <c r="AF206" i="39"/>
  <c r="AB199" i="39"/>
  <c r="X192" i="39"/>
  <c r="T185" i="39"/>
  <c r="N206" i="39"/>
  <c r="AD202" i="39"/>
  <c r="Z195" i="39"/>
  <c r="V188" i="39"/>
  <c r="R181" i="39"/>
  <c r="AH177" i="39"/>
  <c r="N174" i="39"/>
  <c r="T179" i="39"/>
  <c r="AJ169" i="39"/>
  <c r="P166" i="39"/>
  <c r="AF162" i="39"/>
  <c r="AB155" i="39"/>
  <c r="AB183" i="39"/>
  <c r="AD175" i="39"/>
  <c r="Z167" i="39"/>
  <c r="V160" i="39"/>
  <c r="R153" i="39"/>
  <c r="P178" i="39"/>
  <c r="N173" i="39"/>
  <c r="P169" i="39"/>
  <c r="AF165" i="39"/>
  <c r="AB158" i="39"/>
  <c r="X151" i="39"/>
  <c r="AH180" i="39"/>
  <c r="Z170" i="39"/>
  <c r="V163" i="39"/>
  <c r="R156" i="39"/>
  <c r="AH152" i="39"/>
  <c r="V171" i="39"/>
  <c r="AJ167" i="39"/>
  <c r="P164" i="39"/>
  <c r="AF160" i="39"/>
  <c r="AB153" i="39"/>
  <c r="AH179" i="39"/>
  <c r="V166" i="39"/>
  <c r="R159" i="39"/>
  <c r="AH155" i="39"/>
  <c r="N152" i="39"/>
  <c r="AD148" i="39"/>
  <c r="Z141" i="39"/>
  <c r="R172" i="39"/>
  <c r="AB168" i="39"/>
  <c r="X161" i="39"/>
  <c r="T154" i="39"/>
  <c r="AJ150" i="39"/>
  <c r="T204" i="39"/>
  <c r="AJ200" i="39"/>
  <c r="P197" i="39"/>
  <c r="AF193" i="39"/>
  <c r="AB186" i="39"/>
  <c r="X179" i="39"/>
  <c r="R204" i="39"/>
  <c r="AH200" i="39"/>
  <c r="N197" i="39"/>
  <c r="AD193" i="39"/>
  <c r="Z186" i="39"/>
  <c r="X206" i="39"/>
  <c r="T199" i="39"/>
  <c r="AJ195" i="39"/>
  <c r="P192" i="39"/>
  <c r="AF188" i="39"/>
  <c r="AB181" i="39"/>
  <c r="V202" i="39"/>
  <c r="R195" i="39"/>
  <c r="AH191" i="39"/>
  <c r="N188" i="39"/>
  <c r="AD184" i="39"/>
  <c r="AB208" i="39"/>
  <c r="X201" i="39"/>
  <c r="T194" i="39"/>
  <c r="AJ190" i="39"/>
  <c r="P187" i="39"/>
  <c r="AF183" i="39"/>
  <c r="AB176" i="39"/>
  <c r="N207" i="39"/>
  <c r="AD203" i="39"/>
  <c r="Z196" i="39"/>
  <c r="V189" i="39"/>
  <c r="R182" i="39"/>
  <c r="AH178" i="39"/>
  <c r="P206" i="39"/>
  <c r="AF202" i="39"/>
  <c r="AB195" i="39"/>
  <c r="X188" i="39"/>
  <c r="AH205" i="39"/>
  <c r="N202" i="39"/>
  <c r="AD198" i="39"/>
  <c r="Z191" i="39"/>
  <c r="V184" i="39"/>
  <c r="R177" i="39"/>
  <c r="AH173" i="39"/>
  <c r="X178" i="39"/>
  <c r="T173" i="39"/>
  <c r="T169" i="39"/>
  <c r="AJ165" i="39"/>
  <c r="P162" i="39"/>
  <c r="AF158" i="39"/>
  <c r="AD170" i="39"/>
  <c r="Z163" i="39"/>
  <c r="V156" i="39"/>
  <c r="V177" i="39"/>
  <c r="AD172" i="39"/>
  <c r="AJ168" i="39"/>
  <c r="P165" i="39"/>
  <c r="AF161" i="39"/>
  <c r="AB154" i="39"/>
  <c r="X147" i="39"/>
  <c r="R174" i="39"/>
  <c r="Z166" i="39"/>
  <c r="V159" i="39"/>
  <c r="P182" i="39"/>
  <c r="V175" i="39"/>
  <c r="T167" i="39"/>
  <c r="AJ163" i="39"/>
  <c r="P160" i="39"/>
  <c r="AF156" i="39"/>
  <c r="AB173" i="39"/>
  <c r="Z169" i="39"/>
  <c r="V162" i="39"/>
  <c r="R155" i="39"/>
  <c r="AH151" i="39"/>
  <c r="N148" i="39"/>
  <c r="AD144" i="39"/>
  <c r="X176" i="39"/>
  <c r="AJ171" i="39"/>
  <c r="AB164" i="39"/>
  <c r="X207" i="39"/>
  <c r="T200" i="39"/>
  <c r="AJ196" i="39"/>
  <c r="P193" i="39"/>
  <c r="AF189" i="39"/>
  <c r="AB182" i="39"/>
  <c r="V207" i="39"/>
  <c r="R200" i="39"/>
  <c r="AH196" i="39"/>
  <c r="N193" i="39"/>
  <c r="AD189" i="39"/>
  <c r="Z182" i="39"/>
  <c r="X202" i="39"/>
  <c r="T195" i="39"/>
  <c r="AJ191" i="39"/>
  <c r="P188" i="39"/>
  <c r="AF184" i="39"/>
  <c r="Z205" i="39"/>
  <c r="V198" i="39"/>
  <c r="R191" i="39"/>
  <c r="AH187" i="39"/>
  <c r="N184" i="39"/>
  <c r="AB204" i="39"/>
  <c r="X197" i="39"/>
  <c r="T190" i="39"/>
  <c r="AJ186" i="39"/>
  <c r="P183" i="39"/>
  <c r="AF179" i="39"/>
  <c r="AB172" i="39"/>
  <c r="AH206" i="39"/>
  <c r="N203" i="39"/>
  <c r="AD199" i="39"/>
  <c r="Z192" i="39"/>
  <c r="V185" i="39"/>
  <c r="R178" i="39"/>
  <c r="AJ205" i="39"/>
  <c r="P202" i="39"/>
  <c r="AF198" i="39"/>
  <c r="AB191" i="39"/>
  <c r="X184" i="39"/>
  <c r="R205" i="39"/>
  <c r="AH201" i="39"/>
  <c r="N198" i="39"/>
  <c r="AD194" i="39"/>
  <c r="Z187" i="39"/>
  <c r="V180" i="39"/>
  <c r="R173" i="39"/>
  <c r="AB177" i="39"/>
  <c r="AH172" i="39"/>
  <c r="T165" i="39"/>
  <c r="AJ161" i="39"/>
  <c r="P158" i="39"/>
  <c r="AF154" i="39"/>
  <c r="N180" i="39"/>
  <c r="X174" i="39"/>
  <c r="N170" i="39"/>
  <c r="AD166" i="39"/>
  <c r="Z159" i="39"/>
  <c r="V152" i="39"/>
  <c r="AH176" i="39"/>
  <c r="T168" i="39"/>
  <c r="AJ164" i="39"/>
  <c r="P161" i="39"/>
  <c r="AF157" i="39"/>
  <c r="AB150" i="39"/>
  <c r="AF173" i="39"/>
  <c r="AD169" i="39"/>
  <c r="Z162" i="39"/>
  <c r="V155" i="39"/>
  <c r="AF180" i="39"/>
  <c r="X170" i="39"/>
  <c r="T163" i="39"/>
  <c r="AJ159" i="39"/>
  <c r="P156" i="39"/>
  <c r="AF152" i="39"/>
  <c r="Z165" i="39"/>
  <c r="V158" i="39"/>
  <c r="R151" i="39"/>
  <c r="AH147" i="39"/>
  <c r="N144" i="39"/>
  <c r="AD140" i="39"/>
  <c r="R171" i="39"/>
  <c r="AF167" i="39"/>
  <c r="AB160" i="39"/>
  <c r="X153" i="39"/>
  <c r="T146" i="39"/>
  <c r="AJ142" i="39"/>
  <c r="T176" i="39"/>
  <c r="AH171" i="39"/>
  <c r="X203" i="39"/>
  <c r="T196" i="39"/>
  <c r="AJ192" i="39"/>
  <c r="P189" i="39"/>
  <c r="AF185" i="39"/>
  <c r="AB178" i="39"/>
  <c r="V203" i="39"/>
  <c r="R196" i="39"/>
  <c r="AH192" i="39"/>
  <c r="N189" i="39"/>
  <c r="AD185" i="39"/>
  <c r="AB205" i="39"/>
  <c r="X198" i="39"/>
  <c r="T191" i="39"/>
  <c r="AJ187" i="39"/>
  <c r="P184" i="39"/>
  <c r="AD208" i="39"/>
  <c r="Z201" i="39"/>
  <c r="V194" i="39"/>
  <c r="R187" i="39"/>
  <c r="AH183" i="39"/>
  <c r="AF207" i="39"/>
  <c r="AB200" i="39"/>
  <c r="X193" i="39"/>
  <c r="T186" i="39"/>
  <c r="AJ182" i="39"/>
  <c r="P179" i="39"/>
  <c r="AF175" i="39"/>
  <c r="R206" i="39"/>
  <c r="AH202" i="39"/>
  <c r="N199" i="39"/>
  <c r="AD195" i="39"/>
  <c r="Z188" i="39"/>
  <c r="V181" i="39"/>
  <c r="T205" i="39"/>
  <c r="AJ201" i="39"/>
  <c r="P198" i="39"/>
  <c r="AF194" i="39"/>
  <c r="AB187" i="39"/>
  <c r="V208" i="39"/>
  <c r="R201" i="39"/>
  <c r="AH197" i="39"/>
  <c r="N194" i="39"/>
  <c r="AD190" i="39"/>
  <c r="Z183" i="39"/>
  <c r="V176" i="39"/>
  <c r="N172" i="39"/>
  <c r="X168" i="39"/>
  <c r="T161" i="39"/>
  <c r="AJ157" i="39"/>
  <c r="P154" i="39"/>
  <c r="R179" i="39"/>
  <c r="AH169" i="39"/>
  <c r="N166" i="39"/>
  <c r="AD162" i="39"/>
  <c r="Z155" i="39"/>
  <c r="N176" i="39"/>
  <c r="Z171" i="39"/>
  <c r="T164" i="39"/>
  <c r="AJ160" i="39"/>
  <c r="P157" i="39"/>
  <c r="AF153" i="39"/>
  <c r="AB146" i="39"/>
  <c r="N169" i="39"/>
  <c r="AD165" i="39"/>
  <c r="Z158" i="39"/>
  <c r="AJ179" i="39"/>
  <c r="P174" i="39"/>
  <c r="X166" i="39"/>
  <c r="T159" i="39"/>
  <c r="AJ155" i="39"/>
  <c r="P152" i="39"/>
  <c r="T172" i="39"/>
  <c r="AD168" i="39"/>
  <c r="Z161" i="39"/>
  <c r="V154" i="39"/>
  <c r="R147" i="39"/>
  <c r="AH143" i="39"/>
  <c r="AD181" i="39"/>
  <c r="R175" i="39"/>
  <c r="AJ170" i="39"/>
  <c r="P167" i="39"/>
  <c r="AF163" i="39"/>
  <c r="AB156" i="39"/>
  <c r="X149" i="39"/>
  <c r="AB206" i="39"/>
  <c r="X199" i="39"/>
  <c r="T192" i="39"/>
  <c r="AJ188" i="39"/>
  <c r="P185" i="39"/>
  <c r="AF181" i="39"/>
  <c r="Z206" i="39"/>
  <c r="V199" i="39"/>
  <c r="R192" i="39"/>
  <c r="AH188" i="39"/>
  <c r="N185" i="39"/>
  <c r="AF208" i="39"/>
  <c r="AB201" i="39"/>
  <c r="X194" i="39"/>
  <c r="T187" i="39"/>
  <c r="AJ183" i="39"/>
  <c r="N208" i="39"/>
  <c r="AD204" i="39"/>
  <c r="Z197" i="39"/>
  <c r="V190" i="39"/>
  <c r="R183" i="39"/>
  <c r="P207" i="39"/>
  <c r="AF203" i="39"/>
  <c r="AB196" i="39"/>
  <c r="X189" i="39"/>
  <c r="T182" i="39"/>
  <c r="AJ178" i="39"/>
  <c r="P175" i="39"/>
  <c r="AF171" i="39"/>
  <c r="R202" i="39"/>
  <c r="AH198" i="39"/>
  <c r="N195" i="39"/>
  <c r="AD191" i="39"/>
  <c r="Z184" i="39"/>
  <c r="X208" i="39"/>
  <c r="T201" i="39"/>
  <c r="AJ197" i="39"/>
  <c r="P194" i="39"/>
  <c r="AF190" i="39"/>
  <c r="V204" i="39"/>
  <c r="R197" i="39"/>
  <c r="AH193" i="39"/>
  <c r="N190" i="39"/>
  <c r="AD186" i="39"/>
  <c r="Z179" i="39"/>
  <c r="V172" i="39"/>
  <c r="R176" i="39"/>
  <c r="AD171" i="39"/>
  <c r="X164" i="39"/>
  <c r="T157" i="39"/>
  <c r="AJ153" i="39"/>
  <c r="V178" i="39"/>
  <c r="P173" i="39"/>
  <c r="R169" i="39"/>
  <c r="AH165" i="39"/>
  <c r="N162" i="39"/>
  <c r="AD158" i="39"/>
  <c r="AB175" i="39"/>
  <c r="X167" i="39"/>
  <c r="T160" i="39"/>
  <c r="AJ156" i="39"/>
  <c r="P153" i="39"/>
  <c r="AF149" i="39"/>
  <c r="T177" i="39"/>
  <c r="Z172" i="39"/>
  <c r="AH168" i="39"/>
  <c r="N165" i="39"/>
  <c r="AD161" i="39"/>
  <c r="Z154" i="39"/>
  <c r="AD173" i="39"/>
  <c r="AB169" i="39"/>
  <c r="X162" i="39"/>
  <c r="T155" i="39"/>
  <c r="AJ151" i="39"/>
  <c r="Z176" i="39"/>
  <c r="N168" i="39"/>
  <c r="AD164" i="39"/>
  <c r="Z157" i="39"/>
  <c r="V150" i="39"/>
  <c r="R143" i="39"/>
  <c r="X180" i="39"/>
  <c r="AF174" i="39"/>
  <c r="T170" i="39"/>
  <c r="AJ166" i="39"/>
  <c r="P163" i="39"/>
  <c r="AF159" i="39"/>
  <c r="AB152" i="39"/>
  <c r="X145" i="39"/>
  <c r="T181" i="39"/>
  <c r="N175" i="39"/>
  <c r="AH170" i="39"/>
  <c r="N167" i="39"/>
  <c r="AD163" i="39"/>
  <c r="Z156" i="39"/>
  <c r="V149" i="39"/>
  <c r="R152" i="39"/>
  <c r="AB202" i="39"/>
  <c r="X195" i="39"/>
  <c r="T188" i="39"/>
  <c r="AJ184" i="39"/>
  <c r="P181" i="39"/>
  <c r="AF177" i="39"/>
  <c r="Z202" i="39"/>
  <c r="V195" i="39"/>
  <c r="R188" i="39"/>
  <c r="AH184" i="39"/>
  <c r="P208" i="39"/>
  <c r="AF204" i="39"/>
  <c r="AB197" i="39"/>
  <c r="X190" i="39"/>
  <c r="T183" i="39"/>
  <c r="AH207" i="39"/>
  <c r="N204" i="39"/>
  <c r="AD200" i="39"/>
  <c r="Z193" i="39"/>
  <c r="V186" i="39"/>
  <c r="AJ206" i="39"/>
  <c r="P203" i="39"/>
  <c r="AF199" i="39"/>
  <c r="AB192" i="39"/>
  <c r="X185" i="39"/>
  <c r="T178" i="39"/>
  <c r="AJ174" i="39"/>
  <c r="P171" i="39"/>
  <c r="V205" i="39"/>
  <c r="R198" i="39"/>
  <c r="AH194" i="39"/>
  <c r="N191" i="39"/>
  <c r="AD187" i="39"/>
  <c r="Z180" i="39"/>
  <c r="X204" i="39"/>
  <c r="T197" i="39"/>
  <c r="AJ193" i="39"/>
  <c r="P190" i="39"/>
  <c r="AF186" i="39"/>
  <c r="Z207" i="39"/>
  <c r="V200" i="39"/>
  <c r="R193" i="39"/>
  <c r="AH189" i="39"/>
  <c r="N186" i="39"/>
  <c r="AD182" i="39"/>
  <c r="Z175" i="39"/>
  <c r="AH175" i="39"/>
  <c r="AB167" i="39"/>
  <c r="X160" i="39"/>
  <c r="T153" i="39"/>
  <c r="Z177" i="39"/>
  <c r="AF172" i="39"/>
  <c r="R165" i="39"/>
  <c r="AH161" i="39"/>
  <c r="N158" i="39"/>
  <c r="AD154" i="39"/>
  <c r="AB170" i="39"/>
  <c r="X163" i="39"/>
  <c r="T156" i="39"/>
  <c r="AJ152" i="39"/>
  <c r="P149" i="39"/>
  <c r="AF145" i="39"/>
  <c r="AF176" i="39"/>
  <c r="R168" i="39"/>
  <c r="AH164" i="39"/>
  <c r="N161" i="39"/>
  <c r="AD157" i="39"/>
  <c r="AB165" i="39"/>
  <c r="X158" i="39"/>
  <c r="T151" i="39"/>
  <c r="T171" i="39"/>
  <c r="AH167" i="39"/>
  <c r="N164" i="39"/>
  <c r="AD160" i="39"/>
  <c r="Z153" i="39"/>
  <c r="V146" i="39"/>
  <c r="AB179" i="39"/>
  <c r="AF205" i="39"/>
  <c r="AB198" i="39"/>
  <c r="X191" i="39"/>
  <c r="T184" i="39"/>
  <c r="AJ180" i="39"/>
  <c r="P177" i="39"/>
  <c r="AD205" i="39"/>
  <c r="Z198" i="39"/>
  <c r="V191" i="39"/>
  <c r="R184" i="39"/>
  <c r="AJ207" i="39"/>
  <c r="P204" i="39"/>
  <c r="AF200" i="39"/>
  <c r="AB193" i="39"/>
  <c r="X186" i="39"/>
  <c r="R207" i="39"/>
  <c r="AH203" i="39"/>
  <c r="N200" i="39"/>
  <c r="AD196" i="39"/>
  <c r="Z189" i="39"/>
  <c r="V182" i="39"/>
  <c r="T206" i="39"/>
  <c r="AJ202" i="39"/>
  <c r="P199" i="39"/>
  <c r="AF195" i="39"/>
  <c r="AB188" i="39"/>
  <c r="X181" i="39"/>
  <c r="T174" i="39"/>
  <c r="Z208" i="39"/>
  <c r="V201" i="39"/>
  <c r="R194" i="39"/>
  <c r="AH190" i="39"/>
  <c r="N187" i="39"/>
  <c r="AD183" i="39"/>
  <c r="AB207" i="39"/>
  <c r="X200" i="39"/>
  <c r="T193" i="39"/>
  <c r="AJ189" i="39"/>
  <c r="P186" i="39"/>
  <c r="Z203" i="39"/>
  <c r="V196" i="39"/>
  <c r="R189" i="39"/>
  <c r="AH185" i="39"/>
  <c r="N182" i="39"/>
  <c r="AD178" i="39"/>
  <c r="N181" i="39"/>
  <c r="AF170" i="39"/>
  <c r="AB163" i="39"/>
  <c r="X156" i="39"/>
  <c r="AJ176" i="39"/>
  <c r="V168" i="39"/>
  <c r="R161" i="39"/>
  <c r="AH157" i="39"/>
  <c r="N154" i="39"/>
  <c r="V174" i="39"/>
  <c r="AB166" i="39"/>
  <c r="X159" i="39"/>
  <c r="T152" i="39"/>
  <c r="AJ148" i="39"/>
  <c r="P145" i="39"/>
  <c r="X171" i="39"/>
  <c r="R164" i="39"/>
  <c r="AH160" i="39"/>
  <c r="N157" i="39"/>
  <c r="AD153" i="39"/>
  <c r="N177" i="39"/>
  <c r="X172" i="39"/>
  <c r="AF168" i="39"/>
  <c r="AB161" i="39"/>
  <c r="X154" i="39"/>
  <c r="AJ181" i="39"/>
  <c r="T175" i="39"/>
  <c r="R167" i="39"/>
  <c r="AH163" i="39"/>
  <c r="N160" i="39"/>
  <c r="AD156" i="39"/>
  <c r="Z149" i="39"/>
  <c r="V142" i="39"/>
  <c r="AF178" i="39"/>
  <c r="Z173" i="39"/>
  <c r="X169" i="39"/>
  <c r="T162" i="39"/>
  <c r="AJ158" i="39"/>
  <c r="P155" i="39"/>
  <c r="AF151" i="39"/>
  <c r="AB144" i="39"/>
  <c r="V179" i="39"/>
  <c r="X157" i="39"/>
  <c r="P151" i="39"/>
  <c r="AJ146" i="39"/>
  <c r="Z178" i="39"/>
  <c r="P172" i="39"/>
  <c r="AD167" i="39"/>
  <c r="N163" i="39"/>
  <c r="AD159" i="39"/>
  <c r="AD155" i="39"/>
  <c r="R148" i="39"/>
  <c r="AD142" i="39"/>
  <c r="AH138" i="39"/>
  <c r="N135" i="39"/>
  <c r="AD131" i="39"/>
  <c r="Z124" i="39"/>
  <c r="AJ143" i="39"/>
  <c r="AB139" i="39"/>
  <c r="X132" i="39"/>
  <c r="AF150" i="39"/>
  <c r="R144" i="39"/>
  <c r="V136" i="39"/>
  <c r="R129" i="39"/>
  <c r="AB151" i="39"/>
  <c r="AJ144" i="39"/>
  <c r="T140" i="39"/>
  <c r="AJ136" i="39"/>
  <c r="P133" i="39"/>
  <c r="AF129" i="39"/>
  <c r="T145" i="39"/>
  <c r="AJ140" i="39"/>
  <c r="N137" i="39"/>
  <c r="AD133" i="39"/>
  <c r="Z126" i="39"/>
  <c r="V119" i="39"/>
  <c r="AH141" i="39"/>
  <c r="X134" i="39"/>
  <c r="T127" i="39"/>
  <c r="AB147" i="39"/>
  <c r="N142" i="39"/>
  <c r="V138" i="39"/>
  <c r="R131" i="39"/>
  <c r="AH127" i="39"/>
  <c r="N124" i="39"/>
  <c r="AD120" i="39"/>
  <c r="Z113" i="39"/>
  <c r="N150" i="39"/>
  <c r="AF139" i="39"/>
  <c r="AB132" i="39"/>
  <c r="X125" i="39"/>
  <c r="T118" i="39"/>
  <c r="AJ114" i="39"/>
  <c r="P111" i="39"/>
  <c r="P122" i="39"/>
  <c r="R116" i="39"/>
  <c r="Z111" i="39"/>
  <c r="AD107" i="39"/>
  <c r="Z100" i="39"/>
  <c r="V93" i="39"/>
  <c r="R86" i="39"/>
  <c r="AH82" i="39"/>
  <c r="Z119" i="39"/>
  <c r="X114" i="39"/>
  <c r="AJ109" i="39"/>
  <c r="P106" i="39"/>
  <c r="AF102" i="39"/>
  <c r="AB95" i="39"/>
  <c r="V111" i="39"/>
  <c r="Z107" i="39"/>
  <c r="V100" i="39"/>
  <c r="R93" i="39"/>
  <c r="AF124" i="39"/>
  <c r="AJ117" i="39"/>
  <c r="AJ108" i="39"/>
  <c r="P105" i="39"/>
  <c r="AF101" i="39"/>
  <c r="AB94" i="39"/>
  <c r="AJ121" i="39"/>
  <c r="N111" i="39"/>
  <c r="V107" i="39"/>
  <c r="R100" i="39"/>
  <c r="AH96" i="39"/>
  <c r="N93" i="39"/>
  <c r="AD89" i="39"/>
  <c r="Z82" i="39"/>
  <c r="V75" i="39"/>
  <c r="R125" i="39"/>
  <c r="P118" i="39"/>
  <c r="AB113" i="39"/>
  <c r="AB105" i="39"/>
  <c r="X98" i="39"/>
  <c r="T91" i="39"/>
  <c r="AJ87" i="39"/>
  <c r="P84" i="39"/>
  <c r="AD114" i="39"/>
  <c r="V106" i="39"/>
  <c r="R99" i="39"/>
  <c r="AH95" i="39"/>
  <c r="N92" i="39"/>
  <c r="AJ162" i="39"/>
  <c r="T150" i="39"/>
  <c r="AD177" i="39"/>
  <c r="N171" i="39"/>
  <c r="AH166" i="39"/>
  <c r="AH162" i="39"/>
  <c r="N159" i="39"/>
  <c r="N155" i="39"/>
  <c r="AD151" i="39"/>
  <c r="AD147" i="39"/>
  <c r="V147" i="39"/>
  <c r="R138" i="39"/>
  <c r="AH134" i="39"/>
  <c r="N131" i="39"/>
  <c r="AD127" i="39"/>
  <c r="Z120" i="39"/>
  <c r="AB135" i="39"/>
  <c r="X128" i="39"/>
  <c r="AJ149" i="39"/>
  <c r="AD143" i="39"/>
  <c r="Z139" i="39"/>
  <c r="V132" i="39"/>
  <c r="AD150" i="39"/>
  <c r="P144" i="39"/>
  <c r="T136" i="39"/>
  <c r="AJ132" i="39"/>
  <c r="P129" i="39"/>
  <c r="Z151" i="39"/>
  <c r="AH144" i="39"/>
  <c r="R140" i="39"/>
  <c r="AH136" i="39"/>
  <c r="N133" i="39"/>
  <c r="AD129" i="39"/>
  <c r="Z122" i="39"/>
  <c r="P141" i="39"/>
  <c r="AB137" i="39"/>
  <c r="X130" i="39"/>
  <c r="AF146" i="39"/>
  <c r="AF141" i="39"/>
  <c r="V134" i="39"/>
  <c r="R127" i="39"/>
  <c r="AH123" i="39"/>
  <c r="N120" i="39"/>
  <c r="AD116" i="39"/>
  <c r="R149" i="39"/>
  <c r="T143" i="39"/>
  <c r="P139" i="39"/>
  <c r="AF135" i="39"/>
  <c r="AB128" i="39"/>
  <c r="X121" i="39"/>
  <c r="T114" i="39"/>
  <c r="AJ110" i="39"/>
  <c r="T121" i="39"/>
  <c r="AD115" i="39"/>
  <c r="N107" i="39"/>
  <c r="AD103" i="39"/>
  <c r="Z96" i="39"/>
  <c r="V89" i="39"/>
  <c r="AH125" i="39"/>
  <c r="AD118" i="39"/>
  <c r="AJ113" i="39"/>
  <c r="T109" i="39"/>
  <c r="AJ105" i="39"/>
  <c r="P102" i="39"/>
  <c r="AF98" i="39"/>
  <c r="AB91" i="39"/>
  <c r="P121" i="39"/>
  <c r="Z115" i="39"/>
  <c r="AH110" i="39"/>
  <c r="Z103" i="39"/>
  <c r="V96" i="39"/>
  <c r="AJ123" i="39"/>
  <c r="P117" i="39"/>
  <c r="X112" i="39"/>
  <c r="T108" i="39"/>
  <c r="AJ104" i="39"/>
  <c r="P101" i="39"/>
  <c r="AF97" i="39"/>
  <c r="AB90" i="39"/>
  <c r="V115" i="39"/>
  <c r="AD110" i="39"/>
  <c r="V103" i="39"/>
  <c r="R96" i="39"/>
  <c r="AH92" i="39"/>
  <c r="N89" i="39"/>
  <c r="AD85" i="39"/>
  <c r="Z78" i="39"/>
  <c r="V124" i="39"/>
  <c r="AF117" i="39"/>
  <c r="AF108" i="39"/>
  <c r="AB101" i="39"/>
  <c r="X94" i="39"/>
  <c r="T87" i="39"/>
  <c r="AJ83" i="39"/>
  <c r="Z109" i="39"/>
  <c r="V102" i="39"/>
  <c r="R95" i="39"/>
  <c r="R170" i="39"/>
  <c r="R166" i="39"/>
  <c r="R162" i="39"/>
  <c r="AH158" i="39"/>
  <c r="AH154" i="39"/>
  <c r="N151" i="39"/>
  <c r="N147" i="39"/>
  <c r="Z146" i="39"/>
  <c r="AB141" i="39"/>
  <c r="R134" i="39"/>
  <c r="AH130" i="39"/>
  <c r="N127" i="39"/>
  <c r="AD123" i="39"/>
  <c r="P148" i="39"/>
  <c r="AB142" i="39"/>
  <c r="AF138" i="39"/>
  <c r="AB131" i="39"/>
  <c r="Z135" i="39"/>
  <c r="V128" i="39"/>
  <c r="AH149" i="39"/>
  <c r="AB143" i="39"/>
  <c r="X139" i="39"/>
  <c r="T132" i="39"/>
  <c r="AJ128" i="39"/>
  <c r="Z150" i="39"/>
  <c r="R136" i="39"/>
  <c r="AH132" i="39"/>
  <c r="N129" i="39"/>
  <c r="AD125" i="39"/>
  <c r="Z118" i="39"/>
  <c r="R145" i="39"/>
  <c r="AH140" i="39"/>
  <c r="AB133" i="39"/>
  <c r="X126" i="39"/>
  <c r="N141" i="39"/>
  <c r="Z137" i="39"/>
  <c r="V130" i="39"/>
  <c r="R123" i="39"/>
  <c r="AH119" i="39"/>
  <c r="N116" i="39"/>
  <c r="AD112" i="39"/>
  <c r="V148" i="39"/>
  <c r="AF142" i="39"/>
  <c r="AJ138" i="39"/>
  <c r="P135" i="39"/>
  <c r="AF131" i="39"/>
  <c r="AB124" i="39"/>
  <c r="X117" i="39"/>
  <c r="T110" i="39"/>
  <c r="X120" i="39"/>
  <c r="V110" i="39"/>
  <c r="AH106" i="39"/>
  <c r="N103" i="39"/>
  <c r="AD99" i="39"/>
  <c r="Z92" i="39"/>
  <c r="V85" i="39"/>
  <c r="P113" i="39"/>
  <c r="T105" i="39"/>
  <c r="AJ101" i="39"/>
  <c r="P98" i="39"/>
  <c r="AF94" i="39"/>
  <c r="T120" i="39"/>
  <c r="P110" i="39"/>
  <c r="AD106" i="39"/>
  <c r="Z99" i="39"/>
  <c r="V92" i="39"/>
  <c r="AF116" i="39"/>
  <c r="T104" i="39"/>
  <c r="AJ100" i="39"/>
  <c r="P97" i="39"/>
  <c r="AF93" i="39"/>
  <c r="AH114" i="39"/>
  <c r="Z106" i="39"/>
  <c r="V99" i="39"/>
  <c r="R92" i="39"/>
  <c r="AH88" i="39"/>
  <c r="N85" i="39"/>
  <c r="AD81" i="39"/>
  <c r="Z74" i="39"/>
  <c r="Z123" i="39"/>
  <c r="T112" i="39"/>
  <c r="P108" i="39"/>
  <c r="AF104" i="39"/>
  <c r="AF155" i="39"/>
  <c r="AJ175" i="39"/>
  <c r="R158" i="39"/>
  <c r="R154" i="39"/>
  <c r="AH150" i="39"/>
  <c r="AH146" i="39"/>
  <c r="AH145" i="39"/>
  <c r="V137" i="39"/>
  <c r="R130" i="39"/>
  <c r="AH126" i="39"/>
  <c r="N123" i="39"/>
  <c r="AD119" i="39"/>
  <c r="T147" i="39"/>
  <c r="P138" i="39"/>
  <c r="AF134" i="39"/>
  <c r="AB127" i="39"/>
  <c r="Z142" i="39"/>
  <c r="AD138" i="39"/>
  <c r="Z131" i="39"/>
  <c r="X135" i="39"/>
  <c r="T128" i="39"/>
  <c r="AD149" i="39"/>
  <c r="Z143" i="39"/>
  <c r="V139" i="39"/>
  <c r="R132" i="39"/>
  <c r="AH128" i="39"/>
  <c r="N125" i="39"/>
  <c r="AD121" i="39"/>
  <c r="V151" i="39"/>
  <c r="AF144" i="39"/>
  <c r="P140" i="39"/>
  <c r="AF136" i="39"/>
  <c r="AB129" i="39"/>
  <c r="N145" i="39"/>
  <c r="AF140" i="39"/>
  <c r="Z133" i="39"/>
  <c r="V126" i="39"/>
  <c r="R119" i="39"/>
  <c r="AH115" i="39"/>
  <c r="N112" i="39"/>
  <c r="Z147" i="39"/>
  <c r="T138" i="39"/>
  <c r="AJ134" i="39"/>
  <c r="P131" i="39"/>
  <c r="AF127" i="39"/>
  <c r="AB120" i="39"/>
  <c r="X113" i="39"/>
  <c r="AB119" i="39"/>
  <c r="Z114" i="39"/>
  <c r="R106" i="39"/>
  <c r="AH102" i="39"/>
  <c r="N99" i="39"/>
  <c r="AD95" i="39"/>
  <c r="Z88" i="39"/>
  <c r="T117" i="39"/>
  <c r="AF112" i="39"/>
  <c r="X108" i="39"/>
  <c r="T101" i="39"/>
  <c r="AJ97" i="39"/>
  <c r="P94" i="39"/>
  <c r="AF90" i="39"/>
  <c r="X119" i="39"/>
  <c r="R114" i="39"/>
  <c r="AH109" i="39"/>
  <c r="N106" i="39"/>
  <c r="AD102" i="39"/>
  <c r="Z95" i="39"/>
  <c r="T111" i="39"/>
  <c r="X107" i="39"/>
  <c r="T100" i="39"/>
  <c r="AJ96" i="39"/>
  <c r="P93" i="39"/>
  <c r="AF89" i="39"/>
  <c r="N114" i="39"/>
  <c r="AD109" i="39"/>
  <c r="Z102" i="39"/>
  <c r="V95" i="39"/>
  <c r="R88" i="39"/>
  <c r="AH84" i="39"/>
  <c r="N81" i="39"/>
  <c r="AD77" i="39"/>
  <c r="AD122" i="39"/>
  <c r="X116" i="39"/>
  <c r="AJ111" i="39"/>
  <c r="AJ107" i="39"/>
  <c r="P104" i="39"/>
  <c r="AF100" i="39"/>
  <c r="AB93" i="39"/>
  <c r="X86" i="39"/>
  <c r="T124" i="39"/>
  <c r="AD117" i="39"/>
  <c r="AD108" i="39"/>
  <c r="Z101" i="39"/>
  <c r="AJ154" i="39"/>
  <c r="AB148" i="39"/>
  <c r="AF143" i="39"/>
  <c r="AB174" i="39"/>
  <c r="V169" i="39"/>
  <c r="V165" i="39"/>
  <c r="V161" i="39"/>
  <c r="R150" i="39"/>
  <c r="R146" i="39"/>
  <c r="Z140" i="39"/>
  <c r="V133" i="39"/>
  <c r="R126" i="39"/>
  <c r="AH122" i="39"/>
  <c r="N119" i="39"/>
  <c r="X146" i="39"/>
  <c r="X141" i="39"/>
  <c r="AJ137" i="39"/>
  <c r="P134" i="39"/>
  <c r="AF130" i="39"/>
  <c r="N138" i="39"/>
  <c r="AD134" i="39"/>
  <c r="Z127" i="39"/>
  <c r="X142" i="39"/>
  <c r="AB138" i="39"/>
  <c r="X131" i="39"/>
  <c r="AH148" i="39"/>
  <c r="V135" i="39"/>
  <c r="R128" i="39"/>
  <c r="AH124" i="39"/>
  <c r="N121" i="39"/>
  <c r="X150" i="39"/>
  <c r="AJ139" i="39"/>
  <c r="P136" i="39"/>
  <c r="AF132" i="39"/>
  <c r="Z144" i="39"/>
  <c r="N140" i="39"/>
  <c r="AD136" i="39"/>
  <c r="Z129" i="39"/>
  <c r="V122" i="39"/>
  <c r="R115" i="39"/>
  <c r="AH111" i="39"/>
  <c r="AD146" i="39"/>
  <c r="AD141" i="39"/>
  <c r="T134" i="39"/>
  <c r="AJ130" i="39"/>
  <c r="P127" i="39"/>
  <c r="AF123" i="39"/>
  <c r="AB116" i="39"/>
  <c r="AJ125" i="39"/>
  <c r="AF118" i="39"/>
  <c r="V109" i="39"/>
  <c r="R102" i="39"/>
  <c r="AH98" i="39"/>
  <c r="N95" i="39"/>
  <c r="AD91" i="39"/>
  <c r="Z84" i="39"/>
  <c r="AJ116" i="39"/>
  <c r="X104" i="39"/>
  <c r="T97" i="39"/>
  <c r="AJ93" i="39"/>
  <c r="AF125" i="39"/>
  <c r="AB118" i="39"/>
  <c r="AH113" i="39"/>
  <c r="R109" i="39"/>
  <c r="AH105" i="39"/>
  <c r="N102" i="39"/>
  <c r="AD98" i="39"/>
  <c r="Z91" i="39"/>
  <c r="X115" i="39"/>
  <c r="AF110" i="39"/>
  <c r="X103" i="39"/>
  <c r="T96" i="39"/>
  <c r="AJ92" i="39"/>
  <c r="T125" i="39"/>
  <c r="R118" i="39"/>
  <c r="AD113" i="39"/>
  <c r="N109" i="39"/>
  <c r="AD105" i="39"/>
  <c r="Z98" i="39"/>
  <c r="V91" i="39"/>
  <c r="R84" i="39"/>
  <c r="AH80" i="39"/>
  <c r="N77" i="39"/>
  <c r="AD73" i="39"/>
  <c r="AH121" i="39"/>
  <c r="T107" i="39"/>
  <c r="AJ103" i="39"/>
  <c r="P100" i="39"/>
  <c r="AF96" i="39"/>
  <c r="AB89" i="39"/>
  <c r="X123" i="39"/>
  <c r="R112" i="39"/>
  <c r="N108" i="39"/>
  <c r="AD104" i="39"/>
  <c r="Z97" i="39"/>
  <c r="T166" i="39"/>
  <c r="P159" i="39"/>
  <c r="P143" i="39"/>
  <c r="V157" i="39"/>
  <c r="V153" i="39"/>
  <c r="V144" i="39"/>
  <c r="Z136" i="39"/>
  <c r="V129" i="39"/>
  <c r="R122" i="39"/>
  <c r="AH118" i="39"/>
  <c r="AD145" i="39"/>
  <c r="T137" i="39"/>
  <c r="AJ133" i="39"/>
  <c r="P130" i="39"/>
  <c r="AF126" i="39"/>
  <c r="P146" i="39"/>
  <c r="V141" i="39"/>
  <c r="AH137" i="39"/>
  <c r="N134" i="39"/>
  <c r="AD130" i="39"/>
  <c r="AB134" i="39"/>
  <c r="X127" i="39"/>
  <c r="R142" i="39"/>
  <c r="Z138" i="39"/>
  <c r="V131" i="39"/>
  <c r="R124" i="39"/>
  <c r="AH120" i="39"/>
  <c r="AB149" i="39"/>
  <c r="X143" i="39"/>
  <c r="T139" i="39"/>
  <c r="AJ135" i="39"/>
  <c r="P132" i="39"/>
  <c r="AF128" i="39"/>
  <c r="P150" i="39"/>
  <c r="AH139" i="39"/>
  <c r="N136" i="39"/>
  <c r="AD132" i="39"/>
  <c r="Z125" i="39"/>
  <c r="V118" i="39"/>
  <c r="R111" i="39"/>
  <c r="AJ145" i="39"/>
  <c r="X137" i="39"/>
  <c r="T130" i="39"/>
  <c r="AJ126" i="39"/>
  <c r="P123" i="39"/>
  <c r="AF119" i="39"/>
  <c r="AB112" i="39"/>
  <c r="R113" i="39"/>
  <c r="V105" i="39"/>
  <c r="R98" i="39"/>
  <c r="AH94" i="39"/>
  <c r="N91" i="39"/>
  <c r="AD87" i="39"/>
  <c r="N122" i="39"/>
  <c r="P116" i="39"/>
  <c r="X111" i="39"/>
  <c r="AB107" i="39"/>
  <c r="X100" i="39"/>
  <c r="T93" i="39"/>
  <c r="AJ124" i="39"/>
  <c r="N113" i="39"/>
  <c r="R105" i="39"/>
  <c r="AH101" i="39"/>
  <c r="N98" i="39"/>
  <c r="AD94" i="39"/>
  <c r="P120" i="39"/>
  <c r="N110" i="39"/>
  <c r="AB106" i="39"/>
  <c r="X99" i="39"/>
  <c r="T92" i="39"/>
  <c r="X124" i="39"/>
  <c r="AH117" i="39"/>
  <c r="AH108" i="39"/>
  <c r="N105" i="39"/>
  <c r="AD101" i="39"/>
  <c r="Z94" i="39"/>
  <c r="V87" i="39"/>
  <c r="R80" i="39"/>
  <c r="AH76" i="39"/>
  <c r="N73" i="39"/>
  <c r="T115" i="39"/>
  <c r="AB110" i="39"/>
  <c r="T158" i="39"/>
  <c r="AF147" i="39"/>
  <c r="T142" i="39"/>
  <c r="V173" i="39"/>
  <c r="Z168" i="39"/>
  <c r="Z164" i="39"/>
  <c r="Z160" i="39"/>
  <c r="AD139" i="39"/>
  <c r="Z132" i="39"/>
  <c r="V125" i="39"/>
  <c r="X140" i="39"/>
  <c r="T133" i="39"/>
  <c r="AJ129" i="39"/>
  <c r="P126" i="39"/>
  <c r="AB145" i="39"/>
  <c r="R137" i="39"/>
  <c r="AH133" i="39"/>
  <c r="N130" i="39"/>
  <c r="AD126" i="39"/>
  <c r="N146" i="39"/>
  <c r="T141" i="39"/>
  <c r="AF137" i="39"/>
  <c r="AB130" i="39"/>
  <c r="AJ141" i="39"/>
  <c r="Z134" i="39"/>
  <c r="V127" i="39"/>
  <c r="R120" i="39"/>
  <c r="AF148" i="39"/>
  <c r="T135" i="39"/>
  <c r="AJ131" i="39"/>
  <c r="P128" i="39"/>
  <c r="T149" i="39"/>
  <c r="V143" i="39"/>
  <c r="R139" i="39"/>
  <c r="AH135" i="39"/>
  <c r="N132" i="39"/>
  <c r="AD128" i="39"/>
  <c r="Z121" i="39"/>
  <c r="V114" i="39"/>
  <c r="AB140" i="39"/>
  <c r="X133" i="39"/>
  <c r="T126" i="39"/>
  <c r="AJ122" i="39"/>
  <c r="P119" i="39"/>
  <c r="AF115" i="39"/>
  <c r="V117" i="39"/>
  <c r="AH112" i="39"/>
  <c r="Z108" i="39"/>
  <c r="V101" i="39"/>
  <c r="R94" i="39"/>
  <c r="AH90" i="39"/>
  <c r="N87" i="39"/>
  <c r="AD83" i="39"/>
  <c r="R121" i="39"/>
  <c r="AB115" i="39"/>
  <c r="AB103" i="39"/>
  <c r="X96" i="39"/>
  <c r="R117" i="39"/>
  <c r="Z112" i="39"/>
  <c r="V108" i="39"/>
  <c r="R101" i="39"/>
  <c r="AH97" i="39"/>
  <c r="N94" i="39"/>
  <c r="AD90" i="39"/>
  <c r="T119" i="39"/>
  <c r="P114" i="39"/>
  <c r="AF109" i="39"/>
  <c r="AB102" i="39"/>
  <c r="X95" i="39"/>
  <c r="AB123" i="39"/>
  <c r="N117" i="39"/>
  <c r="V112" i="39"/>
  <c r="R108" i="39"/>
  <c r="AH104" i="39"/>
  <c r="N101" i="39"/>
  <c r="AD97" i="39"/>
  <c r="Z90" i="39"/>
  <c r="V83" i="39"/>
  <c r="R76" i="39"/>
  <c r="AH72" i="39"/>
  <c r="AF114" i="39"/>
  <c r="X106" i="39"/>
  <c r="T99" i="39"/>
  <c r="AJ95" i="39"/>
  <c r="P92" i="39"/>
  <c r="P147" i="39"/>
  <c r="R180" i="39"/>
  <c r="AJ172" i="39"/>
  <c r="Z152" i="39"/>
  <c r="Z148" i="39"/>
  <c r="N149" i="39"/>
  <c r="N143" i="39"/>
  <c r="N139" i="39"/>
  <c r="AD135" i="39"/>
  <c r="Z128" i="39"/>
  <c r="V121" i="39"/>
  <c r="T144" i="39"/>
  <c r="X136" i="39"/>
  <c r="T129" i="39"/>
  <c r="V140" i="39"/>
  <c r="R133" i="39"/>
  <c r="AH129" i="39"/>
  <c r="N126" i="39"/>
  <c r="V145" i="39"/>
  <c r="P137" i="39"/>
  <c r="AF133" i="39"/>
  <c r="AB126" i="39"/>
  <c r="R141" i="39"/>
  <c r="AD137" i="39"/>
  <c r="Z130" i="39"/>
  <c r="V123" i="39"/>
  <c r="AJ147" i="39"/>
  <c r="P142" i="39"/>
  <c r="X138" i="39"/>
  <c r="T131" i="39"/>
  <c r="AJ127" i="39"/>
  <c r="X148" i="39"/>
  <c r="AH142" i="39"/>
  <c r="R135" i="39"/>
  <c r="AH131" i="39"/>
  <c r="N128" i="39"/>
  <c r="AD124" i="39"/>
  <c r="Z117" i="39"/>
  <c r="X144" i="39"/>
  <c r="W144" i="39" s="1"/>
  <c r="AB136" i="39"/>
  <c r="X129" i="39"/>
  <c r="T122" i="39"/>
  <c r="AJ118" i="39"/>
  <c r="P115" i="39"/>
  <c r="AF111" i="39"/>
  <c r="Z104" i="39"/>
  <c r="V97" i="39"/>
  <c r="R90" i="39"/>
  <c r="AH86" i="39"/>
  <c r="N83" i="39"/>
  <c r="V120" i="39"/>
  <c r="R110" i="39"/>
  <c r="AF106" i="39"/>
  <c r="AB99" i="39"/>
  <c r="X92" i="39"/>
  <c r="AH116" i="39"/>
  <c r="V104" i="39"/>
  <c r="R97" i="39"/>
  <c r="AH93" i="39"/>
  <c r="AB125" i="39"/>
  <c r="X118" i="39"/>
  <c r="AF113" i="39"/>
  <c r="P109" i="39"/>
  <c r="AF105" i="39"/>
  <c r="AB98" i="39"/>
  <c r="X91" i="39"/>
  <c r="AF122" i="39"/>
  <c r="Z116" i="39"/>
  <c r="R104" i="39"/>
  <c r="AH100" i="39"/>
  <c r="N97" i="39"/>
  <c r="AD93" i="39"/>
  <c r="Z86" i="39"/>
  <c r="V79" i="39"/>
  <c r="AJ9" i="39"/>
  <c r="AB14" i="39"/>
  <c r="R19" i="39"/>
  <c r="R9" i="39"/>
  <c r="AJ18" i="39"/>
  <c r="AJ8" i="39"/>
  <c r="Z13" i="39"/>
  <c r="P18" i="39"/>
  <c r="R8" i="39"/>
  <c r="AH17" i="39"/>
  <c r="X12" i="39"/>
  <c r="P17" i="39"/>
  <c r="P23" i="39"/>
  <c r="V11" i="39"/>
  <c r="Z21" i="39"/>
  <c r="P10" i="39"/>
  <c r="N9" i="39"/>
  <c r="AD18" i="39"/>
  <c r="AD11" i="39"/>
  <c r="N15" i="39"/>
  <c r="AH18" i="39"/>
  <c r="R22" i="39"/>
  <c r="V29" i="39"/>
  <c r="Z36" i="39"/>
  <c r="AD43" i="39"/>
  <c r="P47" i="39"/>
  <c r="V57" i="39"/>
  <c r="P27" i="39"/>
  <c r="AJ30" i="39"/>
  <c r="T34" i="39"/>
  <c r="X41" i="39"/>
  <c r="AF53" i="39"/>
  <c r="P60" i="39"/>
  <c r="V26" i="39"/>
  <c r="Z33" i="39"/>
  <c r="AD40" i="39"/>
  <c r="N44" i="39"/>
  <c r="AB52" i="39"/>
  <c r="Z58" i="39"/>
  <c r="AB9" i="39"/>
  <c r="AF16" i="39"/>
  <c r="P20" i="39"/>
  <c r="AJ23" i="39"/>
  <c r="T27" i="39"/>
  <c r="X34" i="39"/>
  <c r="AB41" i="39"/>
  <c r="X60" i="39"/>
  <c r="AD25" i="39"/>
  <c r="N29" i="39"/>
  <c r="AH32" i="39"/>
  <c r="R36" i="39"/>
  <c r="V43" i="39"/>
  <c r="AB51" i="39"/>
  <c r="X23" i="39"/>
  <c r="AB30" i="39"/>
  <c r="AF37" i="39"/>
  <c r="P41" i="39"/>
  <c r="AJ44" i="39"/>
  <c r="AF48" i="39"/>
  <c r="V53" i="39"/>
  <c r="AJ59" i="39"/>
  <c r="N26" i="39"/>
  <c r="AH29" i="39"/>
  <c r="R33" i="39"/>
  <c r="V40" i="39"/>
  <c r="AD47" i="39"/>
  <c r="R52" i="39"/>
  <c r="X28" i="39"/>
  <c r="AB35" i="39"/>
  <c r="AF42" i="39"/>
  <c r="P46" i="39"/>
  <c r="AB50" i="39"/>
  <c r="AB55" i="39"/>
  <c r="Z51" i="39"/>
  <c r="AD58" i="39"/>
  <c r="N62" i="39"/>
  <c r="AH65" i="39"/>
  <c r="R69" i="39"/>
  <c r="V77" i="39"/>
  <c r="N82" i="39"/>
  <c r="AF70" i="39"/>
  <c r="AB74" i="39"/>
  <c r="R79" i="39"/>
  <c r="X84" i="39"/>
  <c r="AH62" i="39"/>
  <c r="R66" i="39"/>
  <c r="AB73" i="39"/>
  <c r="N78" i="39"/>
  <c r="N90" i="39"/>
  <c r="X61" i="39"/>
  <c r="AB68" i="39"/>
  <c r="X76" i="39"/>
  <c r="P81" i="39"/>
  <c r="X87" i="39"/>
  <c r="AD48" i="39"/>
  <c r="N52" i="39"/>
  <c r="AH55" i="39"/>
  <c r="R59" i="39"/>
  <c r="V66" i="39"/>
  <c r="AH73" i="39"/>
  <c r="R78" i="39"/>
  <c r="V90" i="39"/>
  <c r="AB69" i="39"/>
  <c r="R73" i="39"/>
  <c r="AJ77" i="39"/>
  <c r="AB82" i="39"/>
  <c r="T89" i="39"/>
  <c r="AH64" i="39"/>
  <c r="R68" i="39"/>
  <c r="AJ56" i="39"/>
  <c r="T60" i="39"/>
  <c r="X67" i="39"/>
  <c r="AH79" i="39"/>
  <c r="P85" i="39"/>
  <c r="P75" i="39"/>
  <c r="AJ78" i="39"/>
  <c r="T82" i="39"/>
  <c r="X89" i="39"/>
  <c r="AB96" i="39"/>
  <c r="AF103" i="39"/>
  <c r="P107" i="39"/>
  <c r="AJ115" i="39"/>
  <c r="AB121" i="39"/>
  <c r="AH103" i="39"/>
  <c r="N115" i="39"/>
  <c r="AF121" i="39"/>
  <c r="P88" i="39"/>
  <c r="V10" i="39"/>
  <c r="AD14" i="39"/>
  <c r="V19" i="39"/>
  <c r="T9" i="39"/>
  <c r="AD13" i="39"/>
  <c r="T18" i="39"/>
  <c r="T8" i="39"/>
  <c r="AJ17" i="39"/>
  <c r="AB24" i="39"/>
  <c r="AH16" i="39"/>
  <c r="V22" i="39"/>
  <c r="AB15" i="39"/>
  <c r="AH9" i="39"/>
  <c r="Z14" i="39"/>
  <c r="P19" i="39"/>
  <c r="Z8" i="39"/>
  <c r="AD15" i="39"/>
  <c r="N19" i="39"/>
  <c r="AH22" i="39"/>
  <c r="R26" i="39"/>
  <c r="V33" i="39"/>
  <c r="Z40" i="39"/>
  <c r="AJ47" i="39"/>
  <c r="X52" i="39"/>
  <c r="R58" i="39"/>
  <c r="AF27" i="39"/>
  <c r="P31" i="39"/>
  <c r="AJ34" i="39"/>
  <c r="T38" i="39"/>
  <c r="X45" i="39"/>
  <c r="AB49" i="39"/>
  <c r="R54" i="39"/>
  <c r="V30" i="39"/>
  <c r="Z37" i="39"/>
  <c r="AD44" i="39"/>
  <c r="X48" i="39"/>
  <c r="N53" i="39"/>
  <c r="V59" i="39"/>
  <c r="AB13" i="39"/>
  <c r="AF20" i="39"/>
  <c r="P24" i="39"/>
  <c r="AJ27" i="39"/>
  <c r="T31" i="39"/>
  <c r="X38" i="39"/>
  <c r="AB45" i="39"/>
  <c r="AF49" i="39"/>
  <c r="X54" i="39"/>
  <c r="T61" i="39"/>
  <c r="Z22" i="39"/>
  <c r="AD29" i="39"/>
  <c r="N33" i="39"/>
  <c r="AH36" i="39"/>
  <c r="R40" i="39"/>
  <c r="Z47" i="39"/>
  <c r="T20" i="39"/>
  <c r="X27" i="39"/>
  <c r="AB34" i="39"/>
  <c r="AF41" i="39"/>
  <c r="P45" i="39"/>
  <c r="P49" i="39"/>
  <c r="AF60" i="39"/>
  <c r="AD26" i="39"/>
  <c r="N30" i="39"/>
  <c r="AH33" i="39"/>
  <c r="R37" i="39"/>
  <c r="V44" i="39"/>
  <c r="T25" i="39"/>
  <c r="X32" i="39"/>
  <c r="AB39" i="39"/>
  <c r="AF46" i="39"/>
  <c r="N51" i="39"/>
  <c r="X56" i="39"/>
  <c r="V48" i="39"/>
  <c r="Z55" i="39"/>
  <c r="AD62" i="39"/>
  <c r="N66" i="39"/>
  <c r="AH69" i="39"/>
  <c r="X73" i="39"/>
  <c r="AJ89" i="39"/>
  <c r="AB67" i="39"/>
  <c r="T85" i="39"/>
  <c r="N63" i="39"/>
  <c r="AH66" i="39"/>
  <c r="R70" i="39"/>
  <c r="AH78" i="39"/>
  <c r="AH83" i="39"/>
  <c r="AJ54" i="39"/>
  <c r="T58" i="39"/>
  <c r="X65" i="39"/>
  <c r="AD72" i="39"/>
  <c r="AJ81" i="39"/>
  <c r="T88" i="39"/>
  <c r="AD52" i="39"/>
  <c r="N56" i="39"/>
  <c r="AH59" i="39"/>
  <c r="R63" i="39"/>
  <c r="V70" i="39"/>
  <c r="P74" i="39"/>
  <c r="X66" i="39"/>
  <c r="AJ73" i="39"/>
  <c r="V78" i="39"/>
  <c r="R83" i="39"/>
  <c r="N65" i="39"/>
  <c r="AH68" i="39"/>
  <c r="T72" i="39"/>
  <c r="AF76" i="39"/>
  <c r="V81" i="39"/>
  <c r="AH87" i="39"/>
  <c r="P57" i="39"/>
  <c r="AJ60" i="39"/>
  <c r="T64" i="39"/>
  <c r="X71" i="39"/>
  <c r="AB75" i="39"/>
  <c r="T80" i="39"/>
  <c r="AF75" i="39"/>
  <c r="P79" i="39"/>
  <c r="AJ82" i="39"/>
  <c r="T86" i="39"/>
  <c r="X93" i="39"/>
  <c r="W93" i="39" s="1"/>
  <c r="AB100" i="39"/>
  <c r="AF107" i="39"/>
  <c r="AB111" i="39"/>
  <c r="T116" i="39"/>
  <c r="X122" i="39"/>
  <c r="V94" i="39"/>
  <c r="AH99" i="39"/>
  <c r="N104" i="39"/>
  <c r="AB122" i="39"/>
  <c r="AF88" i="39"/>
  <c r="AJ99" i="39"/>
  <c r="AH15" i="39"/>
  <c r="Z10" i="39"/>
  <c r="P15" i="39"/>
  <c r="N20" i="39"/>
  <c r="AF14" i="39"/>
  <c r="Z19" i="39"/>
  <c r="X9" i="39"/>
  <c r="N14" i="39"/>
  <c r="AF13" i="39"/>
  <c r="V18" i="39"/>
  <c r="AB12" i="39"/>
  <c r="R17" i="39"/>
  <c r="R23" i="39"/>
  <c r="X11" i="39"/>
  <c r="N16" i="39"/>
  <c r="AH21" i="39"/>
  <c r="T10" i="39"/>
  <c r="Z12" i="39"/>
  <c r="AD19" i="39"/>
  <c r="N23" i="39"/>
  <c r="AH26" i="39"/>
  <c r="R30" i="39"/>
  <c r="V37" i="39"/>
  <c r="Z44" i="39"/>
  <c r="R48" i="39"/>
  <c r="N59" i="39"/>
  <c r="AF31" i="39"/>
  <c r="P35" i="39"/>
  <c r="AJ38" i="39"/>
  <c r="T42" i="39"/>
  <c r="R27" i="39"/>
  <c r="V34" i="39"/>
  <c r="Z41" i="39"/>
  <c r="AJ53" i="39"/>
  <c r="R60" i="39"/>
  <c r="X10" i="39"/>
  <c r="AB17" i="39"/>
  <c r="AF24" i="39"/>
  <c r="P28" i="39"/>
  <c r="AJ31" i="39"/>
  <c r="T35" i="39"/>
  <c r="X42" i="39"/>
  <c r="R50" i="39"/>
  <c r="X62" i="39"/>
  <c r="Z26" i="39"/>
  <c r="AD33" i="39"/>
  <c r="N37" i="39"/>
  <c r="AH40" i="39"/>
  <c r="R44" i="39"/>
  <c r="AH52" i="39"/>
  <c r="AH58" i="39"/>
  <c r="AJ20" i="39"/>
  <c r="T24" i="39"/>
  <c r="X31" i="39"/>
  <c r="AB38" i="39"/>
  <c r="AF45" i="39"/>
  <c r="AB54" i="39"/>
  <c r="AB61" i="39"/>
  <c r="AD30" i="39"/>
  <c r="N34" i="39"/>
  <c r="AH37" i="39"/>
  <c r="R41" i="39"/>
  <c r="AH48" i="39"/>
  <c r="X53" i="39"/>
  <c r="AJ25" i="39"/>
  <c r="T29" i="39"/>
  <c r="X36" i="39"/>
  <c r="AB43" i="39"/>
  <c r="N47" i="39"/>
  <c r="AJ51" i="39"/>
  <c r="T57" i="39"/>
  <c r="V52" i="39"/>
  <c r="Z59" i="39"/>
  <c r="AD66" i="39"/>
  <c r="N70" i="39"/>
  <c r="AD78" i="39"/>
  <c r="Z83" i="39"/>
  <c r="X64" i="39"/>
  <c r="AB71" i="39"/>
  <c r="AH75" i="39"/>
  <c r="X80" i="39"/>
  <c r="P86" i="39"/>
  <c r="AD63" i="39"/>
  <c r="N67" i="39"/>
  <c r="AH70" i="39"/>
  <c r="AD74" i="39"/>
  <c r="T79" i="39"/>
  <c r="AD84" i="39"/>
  <c r="P55" i="39"/>
  <c r="AJ58" i="39"/>
  <c r="T62" i="39"/>
  <c r="X69" i="39"/>
  <c r="AF77" i="39"/>
  <c r="V82" i="39"/>
  <c r="P89" i="39"/>
  <c r="Z49" i="39"/>
  <c r="AD56" i="39"/>
  <c r="N60" i="39"/>
  <c r="AH63" i="39"/>
  <c r="R67" i="39"/>
  <c r="AH74" i="39"/>
  <c r="Z79" i="39"/>
  <c r="T63" i="39"/>
  <c r="X70" i="39"/>
  <c r="R74" i="39"/>
  <c r="AD65" i="39"/>
  <c r="N69" i="39"/>
  <c r="R77" i="39"/>
  <c r="AD88" i="39"/>
  <c r="AF57" i="39"/>
  <c r="P61" i="39"/>
  <c r="AJ64" i="39"/>
  <c r="T68" i="39"/>
  <c r="N76" i="39"/>
  <c r="AF79" i="39"/>
  <c r="P83" i="39"/>
  <c r="AJ86" i="39"/>
  <c r="T90" i="39"/>
  <c r="X97" i="39"/>
  <c r="W97" i="39" s="1"/>
  <c r="AB104" i="39"/>
  <c r="P112" i="39"/>
  <c r="T123" i="39"/>
  <c r="N100" i="39"/>
  <c r="Z110" i="39"/>
  <c r="V116" i="39"/>
  <c r="U116" i="39" s="1"/>
  <c r="P125" i="39"/>
  <c r="W113" i="39"/>
  <c r="W77" i="39"/>
  <c r="AG110" i="39"/>
  <c r="W86" i="39"/>
  <c r="W91" i="39"/>
  <c r="AV320" i="1"/>
  <c r="AV194" i="1"/>
  <c r="W74" i="39"/>
  <c r="AV205" i="1"/>
  <c r="V28" i="2"/>
  <c r="AC1" i="1"/>
  <c r="U100" i="39"/>
  <c r="W85" i="39"/>
  <c r="U108" i="39"/>
  <c r="W110" i="39"/>
  <c r="W142" i="39"/>
  <c r="U127" i="39"/>
  <c r="U120" i="39"/>
  <c r="U91" i="39"/>
  <c r="W87" i="39"/>
  <c r="U135" i="39"/>
  <c r="U117" i="39"/>
  <c r="U92" i="39"/>
  <c r="W100" i="39"/>
  <c r="W79" i="39"/>
  <c r="W96" i="39"/>
  <c r="U94" i="39"/>
  <c r="U98" i="39"/>
  <c r="U104"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3" i="1"/>
  <c r="AV455" i="1"/>
  <c r="AV450" i="1"/>
  <c r="AV445" i="1"/>
  <c r="AV426" i="1"/>
  <c r="AV421" i="1"/>
  <c r="AV465" i="1"/>
  <c r="AV460" i="1"/>
  <c r="AV457" i="1"/>
  <c r="AV453" i="1"/>
  <c r="AV459" i="1"/>
  <c r="AV456" i="1"/>
  <c r="AV454" i="1"/>
  <c r="AV430" i="1"/>
  <c r="AV424" i="1"/>
  <c r="AV416" i="1"/>
  <c r="AV451" i="1"/>
  <c r="AV441" i="1"/>
  <c r="AV427" i="1"/>
  <c r="AV422" i="1"/>
  <c r="AV413" i="1"/>
  <c r="AV462" i="1"/>
  <c r="AV449" i="1"/>
  <c r="AV425" i="1"/>
  <c r="AV408" i="1"/>
  <c r="AV367" i="1"/>
  <c r="AV355" i="1"/>
  <c r="AV353" i="1"/>
  <c r="AV461" i="1"/>
  <c r="AV411" i="1"/>
  <c r="AV395" i="1"/>
  <c r="AV391" i="1"/>
  <c r="AV387" i="1"/>
  <c r="AV380" i="1"/>
  <c r="AV378" i="1"/>
  <c r="AV375" i="1"/>
  <c r="AV373" i="1"/>
  <c r="AV371" i="1"/>
  <c r="AV369" i="1"/>
  <c r="AV362" i="1"/>
  <c r="AV358" i="1"/>
  <c r="AV340" i="1"/>
  <c r="AV405" i="1"/>
  <c r="AV400" i="1"/>
  <c r="AV357" i="1"/>
  <c r="AV404" i="1"/>
  <c r="AV388" i="1"/>
  <c r="AV376" i="1"/>
  <c r="AV374" i="1"/>
  <c r="AV372" i="1"/>
  <c r="AV370" i="1"/>
  <c r="AV368" i="1"/>
  <c r="AV364" i="1"/>
  <c r="AV359" i="1"/>
  <c r="AV352" i="1"/>
  <c r="AV351" i="1"/>
  <c r="AV344" i="1"/>
  <c r="AV338" i="1"/>
  <c r="AV384" i="1"/>
  <c r="AV379" i="1"/>
  <c r="AV420" i="1"/>
  <c r="AV407" i="1"/>
  <c r="AV361" i="1"/>
  <c r="AV354" i="1"/>
  <c r="AV343" i="1"/>
  <c r="AV315" i="1"/>
  <c r="AV304" i="1"/>
  <c r="AV360" i="1"/>
  <c r="AV349" i="1"/>
  <c r="AV347" i="1"/>
  <c r="AV339" i="1"/>
  <c r="AV403" i="1"/>
  <c r="AV345" i="1"/>
  <c r="AV330" i="1"/>
  <c r="AV328" i="1"/>
  <c r="AV314" i="1"/>
  <c r="AV377" i="1"/>
  <c r="AV336" i="1"/>
  <c r="AV334" i="1"/>
  <c r="AV323" i="1"/>
  <c r="AV318" i="1"/>
  <c r="AV310" i="1"/>
  <c r="AV307" i="1"/>
  <c r="AV303" i="1"/>
  <c r="AV299" i="1"/>
  <c r="AV401" i="1"/>
  <c r="AV332" i="1"/>
  <c r="AV327" i="1"/>
  <c r="AV458" i="1"/>
  <c r="AV397" i="1"/>
  <c r="AV382" i="1"/>
  <c r="AV366" i="1"/>
  <c r="AV363" i="1"/>
  <c r="AV356" i="1"/>
  <c r="AV346" i="1"/>
  <c r="AV342" i="1"/>
  <c r="AV331" i="1"/>
  <c r="AV329" i="1"/>
  <c r="AV322" i="1"/>
  <c r="AV381" i="1"/>
  <c r="AV341" i="1"/>
  <c r="AV291" i="1"/>
  <c r="AV267" i="1"/>
  <c r="AV258" i="1"/>
  <c r="AV244" i="1"/>
  <c r="AV235" i="1"/>
  <c r="AV228" i="1"/>
  <c r="AV348" i="1"/>
  <c r="AV305" i="1"/>
  <c r="AV297" i="1"/>
  <c r="AV294" i="1"/>
  <c r="AV285" i="1"/>
  <c r="AV278" i="1"/>
  <c r="AV275" i="1"/>
  <c r="AV273" i="1"/>
  <c r="AV269" i="1"/>
  <c r="AV263" i="1"/>
  <c r="AV248" i="1"/>
  <c r="AV233" i="1"/>
  <c r="AV452" i="1"/>
  <c r="AV295" i="1"/>
  <c r="AV292" i="1"/>
  <c r="AV257" i="1"/>
  <c r="AV254" i="1"/>
  <c r="AV238" i="1"/>
  <c r="AV230" i="1"/>
  <c r="AV399" i="1"/>
  <c r="AV394" i="1"/>
  <c r="AV317" i="1"/>
  <c r="AV311" i="1"/>
  <c r="AV306" i="1"/>
  <c r="AV300" i="1"/>
  <c r="AV288" i="1"/>
  <c r="AV282" i="1"/>
  <c r="AV268" i="1"/>
  <c r="AV243" i="1"/>
  <c r="AV301" i="1"/>
  <c r="AV296" i="1"/>
  <c r="AV283" i="1"/>
  <c r="AV280" i="1"/>
  <c r="AV277" i="1"/>
  <c r="AV402" i="1"/>
  <c r="AV325" i="1"/>
  <c r="AV319" i="1"/>
  <c r="AV276" i="1"/>
  <c r="AV265" i="1"/>
  <c r="AV260" i="1"/>
  <c r="AV251" i="1"/>
  <c r="AV245" i="1"/>
  <c r="AV232" i="1"/>
  <c r="AV229" i="1"/>
  <c r="AV222" i="1"/>
  <c r="AV313" i="1"/>
  <c r="AV302" i="1"/>
  <c r="AV279" i="1"/>
  <c r="AV274" i="1"/>
  <c r="AV253" i="1"/>
  <c r="AV249" i="1"/>
  <c r="AV239" i="1"/>
  <c r="AV224" i="1"/>
  <c r="AV213" i="1"/>
  <c r="AV185" i="1"/>
  <c r="AV270" i="1"/>
  <c r="AV209" i="1"/>
  <c r="AV198" i="1"/>
  <c r="AV150" i="1"/>
  <c r="AV137" i="1"/>
  <c r="AV437" i="1"/>
  <c r="AV262" i="1"/>
  <c r="AV219" i="1"/>
  <c r="AV189" i="1"/>
  <c r="AV171" i="1"/>
  <c r="AV159" i="1"/>
  <c r="AV152" i="1"/>
  <c r="AV136" i="1"/>
  <c r="AV247" i="1"/>
  <c r="AV240" i="1"/>
  <c r="AV223" i="1"/>
  <c r="AV208" i="1"/>
  <c r="AV184" i="1"/>
  <c r="AV182" i="1"/>
  <c r="AV179" i="1"/>
  <c r="AV174" i="1"/>
  <c r="AV165" i="1"/>
  <c r="AV164" i="1"/>
  <c r="AV141" i="1"/>
  <c r="AV131" i="1"/>
  <c r="AV242" i="1"/>
  <c r="AV218" i="1"/>
  <c r="AV207" i="1"/>
  <c r="AV196" i="1"/>
  <c r="AV192" i="1"/>
  <c r="AV161" i="1"/>
  <c r="AV158" i="1"/>
  <c r="AV154" i="1"/>
  <c r="AV149" i="1"/>
  <c r="AV143" i="1"/>
  <c r="AV135" i="1"/>
  <c r="AV321" i="1"/>
  <c r="AV227" i="1"/>
  <c r="AV204" i="1"/>
  <c r="AV201" i="1"/>
  <c r="AV183" i="1"/>
  <c r="AV170" i="1"/>
  <c r="AV163" i="1"/>
  <c r="AV151" i="1"/>
  <c r="AV140" i="1"/>
  <c r="AV241" i="1"/>
  <c r="AV237" i="1"/>
  <c r="AV221" i="1"/>
  <c r="AV211" i="1"/>
  <c r="AV210" i="1"/>
  <c r="AV145" i="1"/>
  <c r="AV127" i="1"/>
  <c r="AV104" i="1"/>
  <c r="AV93" i="1"/>
  <c r="AV77" i="1"/>
  <c r="AV75" i="1"/>
  <c r="AV70" i="1"/>
  <c r="AV67" i="1"/>
  <c r="AV64" i="1"/>
  <c r="AV176" i="1"/>
  <c r="AV125" i="1"/>
  <c r="AV83" i="1"/>
  <c r="AV79" i="1"/>
  <c r="AV73" i="1"/>
  <c r="AV200" i="1"/>
  <c r="AV144" i="1"/>
  <c r="AV111" i="1"/>
  <c r="AV91" i="1"/>
  <c r="AV128" i="1"/>
  <c r="AV116" i="1"/>
  <c r="AV110" i="1"/>
  <c r="AV102" i="1"/>
  <c r="AV92" i="1"/>
  <c r="AV74" i="1"/>
  <c r="AV160" i="1"/>
  <c r="AV138" i="1"/>
  <c r="AV121" i="1"/>
  <c r="AV120" i="1"/>
  <c r="AV107" i="1"/>
  <c r="AV95" i="1"/>
  <c r="AV59" i="1"/>
  <c r="AV45" i="1"/>
  <c r="AV21" i="1"/>
  <c r="AV350" i="1"/>
  <c r="AV115" i="1"/>
  <c r="AV50" i="1"/>
  <c r="AV42" i="1"/>
  <c r="AV35" i="1"/>
  <c r="AV29" i="1"/>
  <c r="AV23" i="1"/>
  <c r="AV18" i="1"/>
  <c r="AV82" i="1"/>
  <c r="AV54" i="1"/>
  <c r="AV49" i="1"/>
  <c r="AV13" i="1"/>
  <c r="AV10" i="1"/>
  <c r="AV206" i="1"/>
  <c r="AV203" i="1"/>
  <c r="AV44" i="1"/>
  <c r="AV40" i="1"/>
  <c r="AV26" i="1"/>
  <c r="AV20" i="1"/>
  <c r="AV14" i="1"/>
  <c r="AV8" i="1"/>
  <c r="AV197" i="1"/>
  <c r="AV81" i="1"/>
  <c r="AV68" i="1"/>
  <c r="AV51" i="1"/>
  <c r="AV41" i="1"/>
  <c r="AV33" i="1"/>
  <c r="AV28" i="1"/>
  <c r="AV17" i="1"/>
  <c r="AV236" i="1"/>
  <c r="AV190" i="1"/>
  <c r="AV180" i="1"/>
  <c r="AV162" i="1"/>
  <c r="AV130" i="1"/>
  <c r="AV129" i="1"/>
  <c r="AV72" i="1"/>
  <c r="AV61" i="1"/>
  <c r="AV55" i="1"/>
  <c r="AV53" i="1"/>
  <c r="AV48" i="1"/>
  <c r="AV39" i="1"/>
  <c r="AV22" i="1"/>
  <c r="AV105" i="1"/>
  <c r="AV100" i="1"/>
  <c r="AV88" i="1"/>
  <c r="AV69" i="1"/>
  <c r="AV47" i="1"/>
  <c r="AV43" i="1"/>
  <c r="AV30" i="1"/>
  <c r="AV19" i="1"/>
  <c r="AV7" i="1"/>
  <c r="AV5" i="1"/>
  <c r="AV11" i="1"/>
  <c r="AV58" i="1"/>
  <c r="AV126" i="1"/>
  <c r="AV142" i="1"/>
  <c r="AV80"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97" i="39"/>
  <c r="AG151" i="39"/>
  <c r="AG165" i="39"/>
  <c r="AG158" i="39"/>
  <c r="W180" i="39"/>
  <c r="U176" i="39"/>
  <c r="U204" i="39"/>
  <c r="U140" i="39"/>
  <c r="U181" i="39"/>
  <c r="U142" i="39"/>
  <c r="W170" i="39"/>
  <c r="AG188" i="39"/>
  <c r="AG124" i="39"/>
  <c r="W176" i="39"/>
  <c r="W112" i="39"/>
  <c r="W127" i="39"/>
  <c r="AG145" i="39"/>
  <c r="AG184" i="39"/>
  <c r="W203" i="39"/>
  <c r="W139" i="39"/>
  <c r="W75"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V30" i="2"/>
  <c r="V32" i="2"/>
  <c r="V49" i="2"/>
  <c r="V70" i="2"/>
  <c r="V47" i="2"/>
  <c r="U109" i="39"/>
  <c r="U152" i="39"/>
  <c r="V66" i="2"/>
  <c r="V64" i="2"/>
  <c r="W76" i="39"/>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19" i="39"/>
  <c r="U133" i="39"/>
  <c r="U157" i="39"/>
  <c r="U123" i="39"/>
  <c r="U115" i="39"/>
  <c r="U107" i="39"/>
  <c r="U122" i="39"/>
  <c r="U102" i="39"/>
  <c r="U125" i="39"/>
  <c r="U118" i="39"/>
  <c r="U112" i="39"/>
  <c r="U155" i="39"/>
  <c r="U121" i="39"/>
  <c r="U106" i="39"/>
  <c r="U105" i="39"/>
  <c r="U114" i="39"/>
  <c r="U103" i="39"/>
  <c r="U90" i="39"/>
  <c r="U101" i="39"/>
  <c r="U95" i="39"/>
  <c r="U198"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99" i="39"/>
  <c r="W204" i="39"/>
  <c r="W202" i="39"/>
  <c r="W155" i="39"/>
  <c r="W151" i="39"/>
  <c r="W95" i="39"/>
  <c r="W188" i="39"/>
  <c r="W206" i="39"/>
  <c r="W167" i="39"/>
  <c r="W108" i="39"/>
  <c r="W106" i="39"/>
  <c r="W120" i="39"/>
  <c r="W168" i="39"/>
  <c r="W177" i="39"/>
  <c r="W83" i="39"/>
  <c r="W118" i="39"/>
  <c r="W200" i="39"/>
  <c r="W207" i="39"/>
  <c r="W140" i="39"/>
  <c r="W141" i="39"/>
  <c r="W145" i="39"/>
  <c r="W164" i="39"/>
  <c r="W194" i="39"/>
  <c r="W185" i="39"/>
  <c r="W156" i="39"/>
  <c r="W116" i="39"/>
  <c r="W114"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88"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5" i="2" s="1" a="1"/>
  <c r="AM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5" i="31" l="1"/>
  <c r="H194" i="31"/>
  <c r="K204" i="31"/>
  <c r="H185" i="31"/>
  <c r="K203" i="31"/>
  <c r="H196" i="31"/>
  <c r="K202" i="31"/>
  <c r="H193" i="31"/>
  <c r="K201" i="31"/>
  <c r="H192" i="31"/>
  <c r="K200" i="31"/>
  <c r="H191" i="31"/>
  <c r="K198" i="31"/>
  <c r="H190" i="31"/>
  <c r="K197" i="31"/>
  <c r="H189" i="31"/>
  <c r="K196" i="31"/>
  <c r="H188" i="31"/>
  <c r="K194" i="31"/>
  <c r="H187" i="31"/>
  <c r="K193" i="31"/>
  <c r="H186" i="31"/>
  <c r="K192" i="31"/>
  <c r="H184" i="31"/>
  <c r="K191" i="31"/>
  <c r="H183" i="31"/>
  <c r="K190" i="31"/>
  <c r="H182" i="31"/>
  <c r="K189" i="31"/>
  <c r="H181" i="31"/>
  <c r="K188" i="31"/>
  <c r="H180" i="31"/>
  <c r="K187" i="31"/>
  <c r="H179" i="31"/>
  <c r="K186" i="31"/>
  <c r="H178" i="31"/>
  <c r="K185" i="31"/>
  <c r="H177" i="31"/>
  <c r="K184" i="31"/>
  <c r="H176" i="31"/>
  <c r="K183" i="31"/>
  <c r="H175" i="31"/>
  <c r="K182" i="31"/>
  <c r="H174" i="31"/>
  <c r="K181" i="31"/>
  <c r="H173" i="31"/>
  <c r="K180" i="31"/>
  <c r="H172" i="31"/>
  <c r="K179" i="31"/>
  <c r="H171" i="31"/>
  <c r="K178" i="31"/>
  <c r="H169" i="31"/>
  <c r="K177" i="31"/>
  <c r="H168" i="31"/>
  <c r="K176" i="31"/>
  <c r="H167" i="31"/>
  <c r="K175" i="31"/>
  <c r="H166" i="31"/>
  <c r="K174" i="31"/>
  <c r="H165" i="31"/>
  <c r="K173" i="31"/>
  <c r="H164" i="31"/>
  <c r="K172" i="31"/>
  <c r="H163" i="31"/>
  <c r="K171" i="31"/>
  <c r="H162" i="31"/>
  <c r="K169" i="31"/>
  <c r="H161" i="31"/>
  <c r="K168" i="31"/>
  <c r="H160" i="31"/>
  <c r="K167" i="31"/>
  <c r="H159" i="31"/>
  <c r="K166" i="31"/>
  <c r="H158" i="31"/>
  <c r="K165" i="31"/>
  <c r="H157" i="31"/>
  <c r="K164" i="31"/>
  <c r="H155" i="31"/>
  <c r="K163" i="31"/>
  <c r="H154" i="31"/>
  <c r="K162" i="31"/>
  <c r="H153" i="31"/>
  <c r="K161" i="31"/>
  <c r="H152" i="31"/>
  <c r="K160" i="31"/>
  <c r="H151" i="31"/>
  <c r="K159" i="31"/>
  <c r="H150" i="31"/>
  <c r="K158" i="31"/>
  <c r="H149" i="31"/>
  <c r="K157" i="31"/>
  <c r="H147" i="31"/>
  <c r="K155" i="31"/>
  <c r="H137" i="31"/>
  <c r="K154" i="31"/>
  <c r="H148" i="31"/>
  <c r="K153" i="31"/>
  <c r="H145" i="31"/>
  <c r="K152" i="31"/>
  <c r="H144" i="31"/>
  <c r="K151" i="31"/>
  <c r="H143" i="31"/>
  <c r="K150" i="31"/>
  <c r="H142" i="31"/>
  <c r="K149" i="31"/>
  <c r="H141" i="31"/>
  <c r="K148" i="31"/>
  <c r="H140" i="31"/>
  <c r="K147" i="31"/>
  <c r="H139" i="31"/>
  <c r="K145" i="31"/>
  <c r="H138" i="31"/>
  <c r="K144" i="31"/>
  <c r="H136"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1" i="31"/>
  <c r="K129" i="31"/>
  <c r="H120" i="31"/>
  <c r="K128" i="31"/>
  <c r="H119" i="31"/>
  <c r="K127" i="31"/>
  <c r="H118" i="31"/>
  <c r="K126" i="31"/>
  <c r="H117" i="31"/>
  <c r="K125" i="31"/>
  <c r="H116" i="31"/>
  <c r="K124" i="31"/>
  <c r="H115" i="31"/>
  <c r="K123" i="31"/>
  <c r="H114" i="31"/>
  <c r="K121" i="31"/>
  <c r="H113" i="31"/>
  <c r="K120" i="31"/>
  <c r="H112" i="31"/>
  <c r="K119" i="31"/>
  <c r="H111" i="31"/>
  <c r="K118" i="31"/>
  <c r="H110" i="31"/>
  <c r="K117" i="31"/>
  <c r="H109" i="31"/>
  <c r="K116" i="31"/>
  <c r="H107" i="31"/>
  <c r="K115" i="31"/>
  <c r="H106" i="31"/>
  <c r="K114" i="31"/>
  <c r="H105" i="31"/>
  <c r="K113" i="31"/>
  <c r="H104" i="31"/>
  <c r="K112" i="31"/>
  <c r="H103" i="31"/>
  <c r="K111" i="31"/>
  <c r="H102" i="31"/>
  <c r="K110" i="31"/>
  <c r="H101" i="31"/>
  <c r="AG96" i="39" l="1"/>
  <c r="AG91" i="39"/>
  <c r="AG93" i="39"/>
  <c r="AG97" i="39"/>
  <c r="AG99" i="39"/>
  <c r="AG103" i="39"/>
  <c r="AG94" i="39"/>
  <c r="AG105" i="39"/>
  <c r="AG95" i="39"/>
  <c r="AG100" i="39"/>
  <c r="AG90" i="39"/>
  <c r="AG98" i="39"/>
  <c r="AG104" i="39"/>
  <c r="AG92" i="39"/>
  <c r="AG101"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142" i="39"/>
  <c r="AA126" i="39"/>
  <c r="AA119" i="39"/>
  <c r="AA136" i="39"/>
  <c r="AA117" i="39"/>
  <c r="AA114" i="39"/>
  <c r="AA111" i="39"/>
  <c r="AA105" i="39"/>
  <c r="AA97" i="39"/>
  <c r="AA89" i="39"/>
  <c r="AA122" i="39"/>
  <c r="AA140" i="39"/>
  <c r="AA115" i="39"/>
  <c r="AA110" i="39"/>
  <c r="AA107" i="39"/>
  <c r="AA99" i="39"/>
  <c r="AA91" i="39"/>
  <c r="AA120" i="39"/>
  <c r="AA109" i="39"/>
  <c r="AA101" i="39"/>
  <c r="AA93"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63" i="39"/>
  <c r="AE61" i="39"/>
  <c r="AE59" i="39"/>
  <c r="AE57" i="39"/>
  <c r="AE55" i="39"/>
  <c r="AE53" i="39"/>
  <c r="AE51" i="39"/>
  <c r="AE49" i="39"/>
  <c r="AE4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169" i="39"/>
  <c r="G65" i="39"/>
  <c r="G63" i="39"/>
  <c r="I1" i="10" l="1"/>
  <c r="BI2" i="1"/>
  <c r="U22" i="2" l="1"/>
  <c r="X22" i="2" s="1"/>
  <c r="K106" i="31" l="1"/>
  <c r="K105" i="31"/>
  <c r="K107" i="31"/>
  <c r="H24" i="31"/>
  <c r="K109"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V22" i="2"/>
  <c r="L2" i="31"/>
  <c r="K88" i="31"/>
  <c r="K96" i="31"/>
  <c r="K102" i="31"/>
  <c r="K23" i="31"/>
  <c r="K25" i="31"/>
  <c r="K65" i="31"/>
  <c r="K73" i="31"/>
  <c r="K81" i="31"/>
  <c r="K89" i="31"/>
  <c r="K97" i="31"/>
  <c r="K76" i="31"/>
  <c r="K104" i="31"/>
  <c r="K24" i="31"/>
  <c r="K63" i="31"/>
  <c r="K71" i="31"/>
  <c r="K79" i="31"/>
  <c r="K95" i="31"/>
  <c r="K31" i="31"/>
  <c r="K60" i="31"/>
  <c r="K68" i="31"/>
  <c r="K84" i="31"/>
  <c r="K92" i="31"/>
  <c r="K100" i="31"/>
  <c r="K26" i="31"/>
  <c r="K66" i="31"/>
  <c r="K74" i="31"/>
  <c r="K82" i="31"/>
  <c r="K90" i="31"/>
  <c r="K98" i="31"/>
  <c r="K101" i="31"/>
  <c r="K61" i="31"/>
  <c r="K69" i="31"/>
  <c r="K77" i="31"/>
  <c r="K85" i="31"/>
  <c r="K93" i="31"/>
  <c r="K21" i="31"/>
  <c r="K64" i="31"/>
  <c r="K22" i="31"/>
  <c r="K30" i="31"/>
  <c r="K59" i="31"/>
  <c r="K67" i="31"/>
  <c r="K75" i="31"/>
  <c r="K83" i="31"/>
  <c r="K91" i="31"/>
  <c r="K99" i="31"/>
  <c r="K72" i="31"/>
  <c r="K80" i="31"/>
  <c r="K62" i="31"/>
  <c r="K70" i="31"/>
  <c r="K78" i="31"/>
  <c r="K86" i="31"/>
  <c r="K94" i="31"/>
  <c r="K103" i="31"/>
  <c r="H203" i="31"/>
  <c r="H38" i="31"/>
  <c r="H200" i="31"/>
  <c r="H72" i="31"/>
  <c r="H201" i="31"/>
  <c r="H84" i="31"/>
  <c r="H100" i="31"/>
  <c r="H96" i="31"/>
  <c r="H63" i="31"/>
  <c r="H68" i="31"/>
  <c r="H66" i="31"/>
  <c r="H80" i="31"/>
  <c r="H71" i="31"/>
  <c r="H75" i="31"/>
  <c r="H91" i="31"/>
  <c r="H59" i="31"/>
  <c r="H3" i="31"/>
  <c r="H8" i="31"/>
  <c r="H197" i="31"/>
  <c r="H83" i="31"/>
  <c r="H95" i="31"/>
  <c r="H4" i="31"/>
  <c r="H9" i="31"/>
  <c r="H47" i="31"/>
  <c r="H198" i="31"/>
  <c r="H86" i="31"/>
  <c r="H94" i="31"/>
  <c r="H44" i="31"/>
  <c r="H89" i="31"/>
  <c r="H98" i="31"/>
  <c r="H97" i="31"/>
  <c r="H69" i="31"/>
  <c r="H60" i="31"/>
  <c r="H64" i="31"/>
  <c r="H70" i="31"/>
  <c r="H73" i="31"/>
  <c r="H5" i="31"/>
  <c r="H10" i="31"/>
  <c r="H202" i="31"/>
  <c r="H81" i="31"/>
  <c r="H99" i="31"/>
  <c r="H78" i="31"/>
  <c r="H6" i="31"/>
  <c r="H7" i="31"/>
  <c r="H11" i="31"/>
  <c r="H37" i="31"/>
  <c r="H205" i="31"/>
  <c r="H90" i="31"/>
  <c r="H88" i="31"/>
  <c r="H62" i="31"/>
  <c r="H204" i="31"/>
  <c r="H85" i="31"/>
  <c r="H92" i="31"/>
  <c r="H61" i="31"/>
  <c r="H65" i="31"/>
  <c r="H67" i="31"/>
  <c r="H74" i="31"/>
  <c r="H79" i="31"/>
  <c r="H77" i="31"/>
  <c r="H82" i="31"/>
  <c r="H93" i="31"/>
  <c r="H76" i="31"/>
  <c r="H2" i="31"/>
  <c r="AM194" i="1" l="1"/>
  <c r="AN320" i="1"/>
  <c r="AN194" i="1"/>
  <c r="AM320" i="1"/>
  <c r="AA320" i="1"/>
  <c r="AK320" i="1"/>
  <c r="Y320" i="1"/>
  <c r="AF320" i="1"/>
  <c r="AG194" i="1"/>
  <c r="X194" i="1"/>
  <c r="AJ194" i="1"/>
  <c r="Z194" i="1"/>
  <c r="AJ320" i="1"/>
  <c r="AB320" i="1"/>
  <c r="AG320" i="1"/>
  <c r="Z320" i="1"/>
  <c r="AE194" i="1"/>
  <c r="AB194" i="1"/>
  <c r="W194" i="1"/>
  <c r="AH194" i="1"/>
  <c r="AE320" i="1"/>
  <c r="AL320" i="1"/>
  <c r="AD320" i="1"/>
  <c r="AH320" i="1"/>
  <c r="AI194" i="1"/>
  <c r="AL194" i="1"/>
  <c r="Y194" i="1"/>
  <c r="AI320" i="1"/>
  <c r="W320" i="1"/>
  <c r="X320" i="1"/>
  <c r="AA194" i="1"/>
  <c r="AK194" i="1"/>
  <c r="AF194" i="1"/>
  <c r="AD194" i="1"/>
  <c r="AC320" i="1"/>
  <c r="AC194" i="1"/>
  <c r="AM205" i="1"/>
  <c r="AN205" i="1"/>
  <c r="X205" i="1"/>
  <c r="AG205" i="1"/>
  <c r="AA205" i="1"/>
  <c r="AB205" i="1"/>
  <c r="AF205" i="1"/>
  <c r="AH205" i="1"/>
  <c r="AE205" i="1"/>
  <c r="AJ205" i="1"/>
  <c r="Z205" i="1"/>
  <c r="AK205" i="1"/>
  <c r="Y205" i="1"/>
  <c r="W205" i="1"/>
  <c r="AI205" i="1"/>
  <c r="AL205" i="1"/>
  <c r="AD205" i="1"/>
  <c r="AC205" i="1"/>
  <c r="AO75" i="2"/>
  <c r="AN75" i="2"/>
  <c r="AP75" i="2"/>
  <c r="AS75" i="2" s="1"/>
  <c r="L6" i="31"/>
  <c r="L7" i="31" s="1"/>
  <c r="AO194" i="1" l="1"/>
  <c r="AO320" i="1"/>
  <c r="AO205" i="1"/>
  <c r="AR75" i="2"/>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7" i="1"/>
  <c r="D217" i="1" s="1"/>
  <c r="AF217" i="1" s="1"/>
  <c r="BL107" i="1"/>
  <c r="W23" i="39" s="1"/>
  <c r="BL52" i="1"/>
  <c r="O21" i="39" s="1"/>
  <c r="BL298" i="1"/>
  <c r="BL281" i="1"/>
  <c r="BL154" i="1"/>
  <c r="BL364" i="1"/>
  <c r="BL116" i="1"/>
  <c r="D116" i="1" s="1"/>
  <c r="AF116" i="1" s="1"/>
  <c r="BL316" i="1"/>
  <c r="BL53" i="1"/>
  <c r="Q22" i="39" s="1"/>
  <c r="BL271" i="1"/>
  <c r="D271" i="1" s="1"/>
  <c r="AF271" i="1" s="1"/>
  <c r="BL257" i="1"/>
  <c r="BL295" i="1"/>
  <c r="BL353" i="1"/>
  <c r="BL292" i="1"/>
  <c r="BL308" i="1"/>
  <c r="BL250" i="1"/>
  <c r="BL256" i="1"/>
  <c r="BL275" i="1"/>
  <c r="BL239" i="1"/>
  <c r="BL234" i="1"/>
  <c r="BL272" i="1"/>
  <c r="AC72" i="39" s="1"/>
  <c r="BL27" i="1"/>
  <c r="BL276" i="1"/>
  <c r="D276" i="1" s="1"/>
  <c r="AF276" i="1" s="1"/>
  <c r="BL333" i="1"/>
  <c r="BL262" i="1"/>
  <c r="D262" i="1" s="1"/>
  <c r="AF262" i="1" s="1"/>
  <c r="BL12" i="1"/>
  <c r="S12" i="39" s="1"/>
  <c r="BL94" i="1"/>
  <c r="D94" i="1" s="1"/>
  <c r="BL14" i="1"/>
  <c r="AI10" i="39" s="1"/>
  <c r="BL4" i="1"/>
  <c r="AC8" i="39" s="1"/>
  <c r="BL383" i="1"/>
  <c r="BL166" i="1"/>
  <c r="Q56" i="39" s="1"/>
  <c r="BL57" i="1"/>
  <c r="C13" i="39" s="1"/>
  <c r="BL152" i="1"/>
  <c r="D152" i="1" s="1"/>
  <c r="AF152" i="1" s="1"/>
  <c r="BL120" i="1"/>
  <c r="O42" i="39" s="1"/>
  <c r="BL348" i="1"/>
  <c r="BL388" i="1"/>
  <c r="BL325" i="1"/>
  <c r="BL237" i="1"/>
  <c r="BL294" i="1"/>
  <c r="BL361" i="1"/>
  <c r="D361" i="1" s="1"/>
  <c r="AF361" i="1" s="1"/>
  <c r="BL101" i="1"/>
  <c r="D101" i="1" s="1"/>
  <c r="AT101" i="1" s="1"/>
  <c r="BL351" i="1"/>
  <c r="AC81" i="39" s="1"/>
  <c r="BL168" i="1"/>
  <c r="BL72" i="1"/>
  <c r="D72" i="1" s="1"/>
  <c r="AF72" i="1" s="1"/>
  <c r="BL415" i="1"/>
  <c r="BL85" i="1"/>
  <c r="D85" i="1" s="1"/>
  <c r="AF85" i="1" s="1"/>
  <c r="BL398" i="1"/>
  <c r="BL409" i="1"/>
  <c r="BL414" i="1"/>
  <c r="W69" i="39" s="1"/>
  <c r="BL121" i="1"/>
  <c r="D121" i="1" s="1"/>
  <c r="AF121" i="1" s="1"/>
  <c r="BL386" i="1"/>
  <c r="D386" i="1" s="1"/>
  <c r="AF386" i="1" s="1"/>
  <c r="BL266" i="1"/>
  <c r="BL54" i="1"/>
  <c r="AI17" i="39" s="1"/>
  <c r="BL311" i="1"/>
  <c r="BL360" i="1"/>
  <c r="AC82" i="39" s="1"/>
  <c r="BL155" i="1"/>
  <c r="W35" i="39" s="1"/>
  <c r="BL429" i="1"/>
  <c r="BL279" i="1"/>
  <c r="D279" i="1" s="1"/>
  <c r="AF279" i="1" s="1"/>
  <c r="BL150" i="1"/>
  <c r="W32" i="39" s="1"/>
  <c r="BL259" i="1"/>
  <c r="D259" i="1" s="1"/>
  <c r="AF259" i="1" s="1"/>
  <c r="BL227" i="1"/>
  <c r="D227" i="1" s="1"/>
  <c r="AF227" i="1" s="1"/>
  <c r="BL177" i="1"/>
  <c r="BL362" i="1"/>
  <c r="AC84" i="39" s="1"/>
  <c r="BL260" i="1"/>
  <c r="AI50" i="39" s="1"/>
  <c r="BL7" i="1"/>
  <c r="W10" i="39" s="1"/>
  <c r="BL306" i="1"/>
  <c r="BL285" i="1"/>
  <c r="D285" i="1" s="1"/>
  <c r="AF285" i="1" s="1"/>
  <c r="BL55" i="1"/>
  <c r="AI18" i="39" s="1"/>
  <c r="BL390" i="1"/>
  <c r="A58" i="39" s="1"/>
  <c r="BL363" i="1"/>
  <c r="D363" i="1" s="1"/>
  <c r="AF363" i="1" s="1"/>
  <c r="BL95" i="1"/>
  <c r="D95" i="1" s="1"/>
  <c r="AF95" i="1" s="1"/>
  <c r="BL92" i="1"/>
  <c r="AI21" i="39" s="1"/>
  <c r="BL104" i="1"/>
  <c r="BL240" i="1"/>
  <c r="D240" i="1" s="1"/>
  <c r="AF240" i="1" s="1"/>
  <c r="BL288" i="1"/>
  <c r="D288" i="1" s="1"/>
  <c r="AF288" i="1" s="1"/>
  <c r="BL113" i="1"/>
  <c r="D113" i="1" s="1"/>
  <c r="AF113" i="1" s="1"/>
  <c r="BL334" i="1"/>
  <c r="BL210" i="1"/>
  <c r="BL204" i="1"/>
  <c r="BL286" i="1"/>
  <c r="BL287" i="1"/>
  <c r="BL389" i="1"/>
  <c r="D389" i="1" s="1"/>
  <c r="AF389" i="1" s="1"/>
  <c r="BL349" i="1"/>
  <c r="BL356" i="1"/>
  <c r="D356" i="1" s="1"/>
  <c r="AF356" i="1" s="1"/>
  <c r="BL265" i="1"/>
  <c r="D265" i="1" s="1"/>
  <c r="AF265" i="1" s="1"/>
  <c r="BL8" i="1"/>
  <c r="C9" i="39" s="1"/>
  <c r="BL233" i="1"/>
  <c r="D233" i="1" s="1"/>
  <c r="AF233" i="1" s="1"/>
  <c r="BL192" i="1"/>
  <c r="BL148" i="1"/>
  <c r="BL202" i="1"/>
  <c r="BL124" i="1"/>
  <c r="D124" i="1" s="1"/>
  <c r="AF124" i="1" s="1"/>
  <c r="BL122" i="1"/>
  <c r="Q45" i="39" s="1"/>
  <c r="BL6" i="1"/>
  <c r="G8" i="39" s="1"/>
  <c r="BL106" i="1"/>
  <c r="O36" i="39" s="1"/>
  <c r="BL252" i="1"/>
  <c r="BL188" i="1"/>
  <c r="BL283" i="1"/>
  <c r="BL60" i="1"/>
  <c r="E14" i="39" s="1"/>
  <c r="BL198" i="1"/>
  <c r="BL214" i="1"/>
  <c r="BL173" i="1"/>
  <c r="BL96" i="1"/>
  <c r="AC29" i="39" s="1"/>
  <c r="BL149" i="1"/>
  <c r="D149" i="1" s="1"/>
  <c r="AF149" i="1" s="1"/>
  <c r="BL112" i="1"/>
  <c r="Q40" i="39" s="1"/>
  <c r="BL147" i="1"/>
  <c r="BL49" i="1"/>
  <c r="AC20" i="39" s="1"/>
  <c r="BL447" i="1"/>
  <c r="BL193" i="1"/>
  <c r="D193" i="1" s="1"/>
  <c r="AF193" i="1" s="1"/>
  <c r="BL326" i="1"/>
  <c r="BL189" i="1"/>
  <c r="BL56" i="1"/>
  <c r="BL98" i="1"/>
  <c r="AE17" i="39" s="1"/>
  <c r="BL117" i="1"/>
  <c r="S41" i="39" s="1"/>
  <c r="BL78" i="1"/>
  <c r="O29" i="39" s="1"/>
  <c r="BL169" i="1"/>
  <c r="W39" i="39" s="1"/>
  <c r="BL195" i="1"/>
  <c r="BL433" i="1"/>
  <c r="BL191" i="1"/>
  <c r="K44" i="39" s="1"/>
  <c r="BL176" i="1"/>
  <c r="Q61" i="39" s="1"/>
  <c r="BL396" i="1"/>
  <c r="BL314" i="1"/>
  <c r="BL66" i="1"/>
  <c r="C14" i="39" s="1"/>
  <c r="BL174" i="1"/>
  <c r="BL105" i="1"/>
  <c r="D105" i="1" s="1"/>
  <c r="AF105" i="1" s="1"/>
  <c r="BL187" i="1"/>
  <c r="Q65" i="39" s="1"/>
  <c r="BL299" i="1"/>
  <c r="BL43" i="1"/>
  <c r="AC15" i="39" s="1"/>
  <c r="BL110" i="1"/>
  <c r="D110" i="1" s="1"/>
  <c r="AF110" i="1" s="1"/>
  <c r="BL412" i="1"/>
  <c r="BL220" i="1"/>
  <c r="BL436" i="1"/>
  <c r="BL25" i="1"/>
  <c r="Q16" i="39" s="1"/>
  <c r="BL38" i="1"/>
  <c r="AE12" i="39" s="1"/>
  <c r="BL335" i="1"/>
  <c r="BL62" i="1"/>
  <c r="D62" i="1" s="1"/>
  <c r="AF62" i="1" s="1"/>
  <c r="BL125" i="1"/>
  <c r="Q48" i="39" s="1"/>
  <c r="BL134" i="1"/>
  <c r="D134" i="1" s="1"/>
  <c r="AF134" i="1" s="1"/>
  <c r="BL344" i="1"/>
  <c r="D344" i="1" s="1"/>
  <c r="AF344" i="1" s="1"/>
  <c r="BL3" i="1"/>
  <c r="O8" i="39" s="1"/>
  <c r="BL23" i="1"/>
  <c r="D23" i="1" s="1"/>
  <c r="AF23" i="1" s="1"/>
  <c r="BL235" i="1"/>
  <c r="O79" i="39" s="1"/>
  <c r="BL73" i="1"/>
  <c r="Q29" i="39" s="1"/>
  <c r="BL184" i="1"/>
  <c r="AC46" i="39" s="1"/>
  <c r="BL90" i="1"/>
  <c r="D90" i="1" s="1"/>
  <c r="AF90" i="1" s="1"/>
  <c r="BL84" i="1"/>
  <c r="D84" i="1" s="1"/>
  <c r="AF84" i="1" s="1"/>
  <c r="BL297" i="1"/>
  <c r="BL454" i="1"/>
  <c r="D454" i="1" s="1"/>
  <c r="AF454" i="1" s="1"/>
  <c r="BL238" i="1"/>
  <c r="BL213" i="1"/>
  <c r="D213" i="1" s="1"/>
  <c r="AF213" i="1" s="1"/>
  <c r="BL280" i="1"/>
  <c r="AI52" i="39" s="1"/>
  <c r="BL424" i="1"/>
  <c r="D424" i="1" s="1"/>
  <c r="AF424" i="1" s="1"/>
  <c r="BL80" i="1"/>
  <c r="D80" i="1" s="1"/>
  <c r="AF80" i="1" s="1"/>
  <c r="BL203" i="1"/>
  <c r="D203" i="1" s="1"/>
  <c r="AF203" i="1" s="1"/>
  <c r="BL35" i="1"/>
  <c r="AC10" i="39" s="1"/>
  <c r="BL165" i="1"/>
  <c r="D165" i="1" s="1"/>
  <c r="AF165" i="1" s="1"/>
  <c r="BL45" i="1"/>
  <c r="D45" i="1" s="1"/>
  <c r="AF45" i="1" s="1"/>
  <c r="BL47" i="1"/>
  <c r="AC19" i="39" s="1"/>
  <c r="BL119" i="1"/>
  <c r="S43" i="39" s="1"/>
  <c r="BL63" i="1"/>
  <c r="D63" i="1" s="1"/>
  <c r="AF63" i="1" s="1"/>
  <c r="BL243" i="1"/>
  <c r="D243" i="1" s="1"/>
  <c r="AF243" i="1" s="1"/>
  <c r="BL37" i="1"/>
  <c r="S21" i="39" s="1"/>
  <c r="BL42" i="1"/>
  <c r="AA12" i="39" s="1"/>
  <c r="BL211" i="1"/>
  <c r="D211" i="1" s="1"/>
  <c r="AF211" i="1" s="1"/>
  <c r="BL10" i="1"/>
  <c r="D10" i="1" s="1"/>
  <c r="AF10" i="1" s="1"/>
  <c r="BL393" i="1"/>
  <c r="S92" i="39" s="1"/>
  <c r="BL209" i="1"/>
  <c r="BL440" i="1"/>
  <c r="BL186" i="1"/>
  <c r="AA40" i="39" s="1"/>
  <c r="BL15" i="1"/>
  <c r="W11" i="39" s="1"/>
  <c r="BL132" i="1"/>
  <c r="W29" i="39" s="1"/>
  <c r="BL236" i="1"/>
  <c r="BL97" i="1"/>
  <c r="BL71" i="1"/>
  <c r="BL181" i="1"/>
  <c r="W43" i="39" s="1"/>
  <c r="BL225" i="1"/>
  <c r="D225" i="1" s="1"/>
  <c r="AF225" i="1" s="1"/>
  <c r="BL9" i="1"/>
  <c r="I9" i="39" s="1"/>
  <c r="BL129" i="1"/>
  <c r="D129" i="1" s="1"/>
  <c r="AF129" i="1" s="1"/>
  <c r="BL46" i="1"/>
  <c r="AA16" i="39" s="1"/>
  <c r="BL59" i="1"/>
  <c r="Q25" i="39" s="1"/>
  <c r="BL100" i="1"/>
  <c r="W22" i="39" s="1"/>
  <c r="BL431" i="1"/>
  <c r="BL385" i="1"/>
  <c r="S89" i="39" s="1"/>
  <c r="BL40" i="1"/>
  <c r="AI14" i="39" s="1"/>
  <c r="BL185" i="1"/>
  <c r="D185" i="1" s="1"/>
  <c r="AF185" i="1" s="1"/>
  <c r="BL258" i="1"/>
  <c r="D258" i="1" s="1"/>
  <c r="AF258" i="1" s="1"/>
  <c r="BL324" i="1"/>
  <c r="BL277" i="1"/>
  <c r="D277" i="1" s="1"/>
  <c r="AF277" i="1" s="1"/>
  <c r="BL139" i="1"/>
  <c r="S50" i="39" s="1"/>
  <c r="BL312" i="1"/>
  <c r="D312" i="1" s="1"/>
  <c r="AF312" i="1" s="1"/>
  <c r="BL99" i="1"/>
  <c r="D99" i="1" s="1"/>
  <c r="AF99" i="1" s="1"/>
  <c r="BL284" i="1"/>
  <c r="D284" i="1" s="1"/>
  <c r="AT284" i="1" s="1"/>
  <c r="BL430" i="1"/>
  <c r="BL230" i="1"/>
  <c r="D230" i="1" s="1"/>
  <c r="AF230" i="1" s="1"/>
  <c r="BL199" i="1"/>
  <c r="S66" i="39" s="1"/>
  <c r="BL399" i="1"/>
  <c r="D399" i="1" s="1"/>
  <c r="AF399" i="1" s="1"/>
  <c r="BL157" i="1"/>
  <c r="D157" i="1" s="1"/>
  <c r="AF157" i="1" s="1"/>
  <c r="BL309" i="1"/>
  <c r="S87" i="39" s="1"/>
  <c r="BL254" i="1"/>
  <c r="BL58" i="1"/>
  <c r="D58" i="1" s="1"/>
  <c r="AF58" i="1" s="1"/>
  <c r="BL206" i="1"/>
  <c r="D206" i="1" s="1"/>
  <c r="AF206" i="1" s="1"/>
  <c r="BL156" i="1"/>
  <c r="D156" i="1" s="1"/>
  <c r="AF156" i="1" s="1"/>
  <c r="BL255" i="1"/>
  <c r="D255" i="1" s="1"/>
  <c r="AF255" i="1" s="1"/>
  <c r="BL432" i="1"/>
  <c r="D432" i="1" s="1"/>
  <c r="AF432" i="1" s="1"/>
  <c r="BL167" i="1"/>
  <c r="S55" i="39" s="1"/>
  <c r="BL138" i="1"/>
  <c r="D138" i="1" s="1"/>
  <c r="AF138" i="1" s="1"/>
  <c r="BL83" i="1"/>
  <c r="D83" i="1" s="1"/>
  <c r="AF83" i="1" s="1"/>
  <c r="BL114" i="1"/>
  <c r="S40" i="39" s="1"/>
  <c r="BL81" i="1"/>
  <c r="D81" i="1" s="1"/>
  <c r="AF81" i="1" s="1"/>
  <c r="BL224" i="1"/>
  <c r="AC63" i="39" s="1"/>
  <c r="BL241" i="1"/>
  <c r="D241" i="1" s="1"/>
  <c r="AF241" i="1" s="1"/>
  <c r="BL126" i="1"/>
  <c r="D126" i="1" s="1"/>
  <c r="AF126" i="1" s="1"/>
  <c r="BL102" i="1"/>
  <c r="D102" i="1" s="1"/>
  <c r="AF102" i="1" s="1"/>
  <c r="BL248" i="1"/>
  <c r="D248" i="1" s="1"/>
  <c r="AF248" i="1" s="1"/>
  <c r="BL33" i="1"/>
  <c r="D33" i="1" s="1"/>
  <c r="AF33" i="1" s="1"/>
  <c r="BL127" i="1"/>
  <c r="D127" i="1" s="1"/>
  <c r="AF127" i="1" s="1"/>
  <c r="BL175" i="1"/>
  <c r="S58" i="39" s="1"/>
  <c r="BL158" i="1"/>
  <c r="D158" i="1" s="1"/>
  <c r="AF158" i="1" s="1"/>
  <c r="BL69" i="1"/>
  <c r="D69" i="1" s="1"/>
  <c r="AF69" i="1" s="1"/>
  <c r="BL244" i="1"/>
  <c r="D244" i="1" s="1"/>
  <c r="AF244" i="1" s="1"/>
  <c r="BL406" i="1"/>
  <c r="BL369" i="1"/>
  <c r="BL141" i="1"/>
  <c r="D141" i="1" s="1"/>
  <c r="AF141" i="1" s="1"/>
  <c r="BL444" i="1"/>
  <c r="D444" i="1" s="1"/>
  <c r="AF444" i="1" s="1"/>
  <c r="BL328" i="1"/>
  <c r="D328" i="1" s="1"/>
  <c r="AF328" i="1" s="1"/>
  <c r="BL313" i="1"/>
  <c r="D313" i="1" s="1"/>
  <c r="AF313" i="1" s="1"/>
  <c r="BL378" i="1"/>
  <c r="D378" i="1" s="1"/>
  <c r="AF378" i="1" s="1"/>
  <c r="BL76" i="1"/>
  <c r="S29" i="39" s="1"/>
  <c r="BL159" i="1"/>
  <c r="D159" i="1" s="1"/>
  <c r="AF159" i="1" s="1"/>
  <c r="BL44" i="1"/>
  <c r="AC16" i="39" s="1"/>
  <c r="BL400" i="1"/>
  <c r="D400" i="1" s="1"/>
  <c r="AF400" i="1" s="1"/>
  <c r="BL302" i="1"/>
  <c r="D302" i="1" s="1"/>
  <c r="AF302" i="1" s="1"/>
  <c r="BL267" i="1"/>
  <c r="D267" i="1" s="1"/>
  <c r="AF267" i="1" s="1"/>
  <c r="BL352" i="1"/>
  <c r="D352" i="1" s="1"/>
  <c r="AF352" i="1" s="1"/>
  <c r="BL418" i="1"/>
  <c r="BL68" i="1"/>
  <c r="D68" i="1" s="1"/>
  <c r="AF68" i="1" s="1"/>
  <c r="BL91" i="1"/>
  <c r="D91" i="1" s="1"/>
  <c r="AF91" i="1" s="1"/>
  <c r="BL24" i="1"/>
  <c r="D24" i="1" s="1"/>
  <c r="AF24" i="1" s="1"/>
  <c r="BL322" i="1"/>
  <c r="D322" i="1" s="1"/>
  <c r="AF322" i="1" s="1"/>
  <c r="BL118" i="1"/>
  <c r="D118" i="1" s="1"/>
  <c r="AF118" i="1" s="1"/>
  <c r="BL215" i="1"/>
  <c r="D215" i="1" s="1"/>
  <c r="AF215" i="1" s="1"/>
  <c r="BL264" i="1"/>
  <c r="S78" i="39" s="1"/>
  <c r="BL394" i="1"/>
  <c r="D394" i="1" s="1"/>
  <c r="AF394" i="1" s="1"/>
  <c r="BL438" i="1"/>
  <c r="S106" i="39" s="1"/>
  <c r="BL67" i="1"/>
  <c r="D67" i="1" s="1"/>
  <c r="AF67" i="1" s="1"/>
  <c r="BL423" i="1"/>
  <c r="D423" i="1" s="1"/>
  <c r="AF423" i="1" s="1"/>
  <c r="BL103" i="1"/>
  <c r="O35" i="39" s="1"/>
  <c r="BL442" i="1"/>
  <c r="D442" i="1" s="1"/>
  <c r="AF442" i="1" s="1"/>
  <c r="BL374" i="1"/>
  <c r="D374" i="1" s="1"/>
  <c r="AF374" i="1" s="1"/>
  <c r="BL347" i="1"/>
  <c r="D347" i="1" s="1"/>
  <c r="AF347" i="1" s="1"/>
  <c r="BL427" i="1"/>
  <c r="D427" i="1" s="1"/>
  <c r="AF427" i="1" s="1"/>
  <c r="BL133" i="1"/>
  <c r="D133" i="1" s="1"/>
  <c r="AF133" i="1" s="1"/>
  <c r="BL200" i="1"/>
  <c r="D200" i="1" s="1"/>
  <c r="AF200" i="1" s="1"/>
  <c r="BL196" i="1"/>
  <c r="AC54" i="39" s="1"/>
  <c r="BL343" i="1"/>
  <c r="D343" i="1" s="1"/>
  <c r="AF343" i="1" s="1"/>
  <c r="BL305" i="1"/>
  <c r="D305" i="1" s="1"/>
  <c r="AF305" i="1" s="1"/>
  <c r="BL461" i="1"/>
  <c r="D461" i="1" s="1"/>
  <c r="AF461" i="1" s="1"/>
  <c r="BL289" i="1"/>
  <c r="D289" i="1" s="1"/>
  <c r="AF289" i="1" s="1"/>
  <c r="BL346" i="1"/>
  <c r="D346" i="1" s="1"/>
  <c r="AF346" i="1" s="1"/>
  <c r="BL455" i="1"/>
  <c r="D455" i="1" s="1"/>
  <c r="AF455" i="1" s="1"/>
  <c r="BL332" i="1"/>
  <c r="D332" i="1" s="1"/>
  <c r="AF332" i="1" s="1"/>
  <c r="BL208" i="1"/>
  <c r="D208" i="1" s="1"/>
  <c r="AF208" i="1" s="1"/>
  <c r="BL223" i="1"/>
  <c r="D223" i="1" s="1"/>
  <c r="AF223" i="1" s="1"/>
  <c r="BL162" i="1"/>
  <c r="D162" i="1" s="1"/>
  <c r="AF162" i="1" s="1"/>
  <c r="BL246" i="1"/>
  <c r="D246" i="1" s="1"/>
  <c r="AF246" i="1" s="1"/>
  <c r="BL219" i="1"/>
  <c r="D219" i="1" s="1"/>
  <c r="AF219" i="1" s="1"/>
  <c r="BL338" i="1"/>
  <c r="D338" i="1" s="1"/>
  <c r="AF338" i="1" s="1"/>
  <c r="BL41" i="1"/>
  <c r="D41" i="1" s="1"/>
  <c r="AF41" i="1" s="1"/>
  <c r="BL135" i="1"/>
  <c r="D135" i="1" s="1"/>
  <c r="AF135" i="1" s="1"/>
  <c r="BL350" i="1"/>
  <c r="D350" i="1" s="1"/>
  <c r="AF350" i="1" s="1"/>
  <c r="BL153" i="1"/>
  <c r="D153" i="1" s="1"/>
  <c r="AF153" i="1" s="1"/>
  <c r="BL170" i="1"/>
  <c r="D170" i="1" s="1"/>
  <c r="AF170" i="1" s="1"/>
  <c r="BL172" i="1"/>
  <c r="AC40" i="39" s="1"/>
  <c r="BL161" i="1"/>
  <c r="D161" i="1" s="1"/>
  <c r="AF161" i="1" s="1"/>
  <c r="BL151" i="1"/>
  <c r="D151" i="1" s="1"/>
  <c r="AF151" i="1" s="1"/>
  <c r="BL88" i="1"/>
  <c r="D88" i="1" s="1"/>
  <c r="AF88" i="1" s="1"/>
  <c r="BL428" i="1"/>
  <c r="S98" i="39" s="1"/>
  <c r="BL379" i="1"/>
  <c r="D379" i="1" s="1"/>
  <c r="AF379" i="1" s="1"/>
  <c r="BL395" i="1"/>
  <c r="D395" i="1" s="1"/>
  <c r="AF395" i="1" s="1"/>
  <c r="BL164" i="1"/>
  <c r="D164" i="1" s="1"/>
  <c r="AF164" i="1" s="1"/>
  <c r="BL228" i="1"/>
  <c r="D228" i="1" s="1"/>
  <c r="AF228" i="1" s="1"/>
  <c r="BL331" i="1"/>
  <c r="D331" i="1" s="1"/>
  <c r="AF331" i="1" s="1"/>
  <c r="BL301" i="1"/>
  <c r="D301" i="1" s="1"/>
  <c r="AF301" i="1" s="1"/>
  <c r="BL456" i="1"/>
  <c r="BL290" i="1"/>
  <c r="D290" i="1" s="1"/>
  <c r="AF290" i="1" s="1"/>
  <c r="BL261" i="1"/>
  <c r="S77" i="39" s="1"/>
  <c r="BL357" i="1"/>
  <c r="BL354" i="1"/>
  <c r="D354" i="1" s="1"/>
  <c r="AF354" i="1" s="1"/>
  <c r="BL232" i="1"/>
  <c r="D232" i="1" s="1"/>
  <c r="AF232" i="1" s="1"/>
  <c r="BL458" i="1"/>
  <c r="U89" i="39" s="1"/>
  <c r="BL310" i="1"/>
  <c r="D310" i="1" s="1"/>
  <c r="AF310" i="1" s="1"/>
  <c r="BL417" i="1"/>
  <c r="D417" i="1" s="1"/>
  <c r="AF417" i="1" s="1"/>
  <c r="BL32" i="1"/>
  <c r="D32" i="1" s="1"/>
  <c r="AF32" i="1" s="1"/>
  <c r="BL273" i="1"/>
  <c r="D273" i="1" s="1"/>
  <c r="AF273" i="1" s="1"/>
  <c r="BL65" i="1"/>
  <c r="D65" i="1" s="1"/>
  <c r="AF65" i="1" s="1"/>
  <c r="BL282" i="1"/>
  <c r="D282" i="1" s="1"/>
  <c r="AF282" i="1" s="1"/>
  <c r="BL269" i="1"/>
  <c r="D269" i="1" s="1"/>
  <c r="AF269" i="1" s="1"/>
  <c r="BL327" i="1"/>
  <c r="D327" i="1" s="1"/>
  <c r="AF327" i="1" s="1"/>
  <c r="BL16" i="1"/>
  <c r="D16" i="1" s="1"/>
  <c r="AF16" i="1" s="1"/>
  <c r="BL143" i="1"/>
  <c r="D143" i="1" s="1"/>
  <c r="AF143" i="1" s="1"/>
  <c r="BL64" i="1"/>
  <c r="D64" i="1" s="1"/>
  <c r="AF64" i="1" s="1"/>
  <c r="BL48" i="1"/>
  <c r="D48" i="1" s="1"/>
  <c r="AF48" i="1" s="1"/>
  <c r="BL315" i="1"/>
  <c r="D315" i="1" s="1"/>
  <c r="AF315" i="1" s="1"/>
  <c r="BL443" i="1"/>
  <c r="D443" i="1" s="1"/>
  <c r="AF443" i="1" s="1"/>
  <c r="BL86" i="1"/>
  <c r="S32" i="39" s="1"/>
  <c r="BL437" i="1"/>
  <c r="AE41" i="39" s="1"/>
  <c r="BL39" i="1"/>
  <c r="D39" i="1" s="1"/>
  <c r="AF39" i="1" s="1"/>
  <c r="BL216" i="1"/>
  <c r="D216" i="1" s="1"/>
  <c r="AF216" i="1" s="1"/>
  <c r="BL160" i="1"/>
  <c r="D160" i="1" s="1"/>
  <c r="AF160" i="1" s="1"/>
  <c r="BL270" i="1"/>
  <c r="BL28" i="1"/>
  <c r="D28" i="1" s="1"/>
  <c r="AF28" i="1" s="1"/>
  <c r="BL300" i="1"/>
  <c r="D300" i="1" s="1"/>
  <c r="AF300" i="1" s="1"/>
  <c r="BL341" i="1"/>
  <c r="D341" i="1" s="1"/>
  <c r="AF341" i="1" s="1"/>
  <c r="BL249" i="1"/>
  <c r="D249" i="1" s="1"/>
  <c r="AF249" i="1" s="1"/>
  <c r="BL212" i="1"/>
  <c r="K48" i="39" s="1"/>
  <c r="BL387" i="1"/>
  <c r="D387" i="1" s="1"/>
  <c r="AF387" i="1" s="1"/>
  <c r="BL381" i="1"/>
  <c r="D381" i="1" s="1"/>
  <c r="AF381" i="1" s="1"/>
  <c r="BL178" i="1"/>
  <c r="D178" i="1" s="1"/>
  <c r="AF178" i="1" s="1"/>
  <c r="BL226" i="1"/>
  <c r="S71" i="39" s="1"/>
  <c r="BL89" i="1"/>
  <c r="S34" i="39" s="1"/>
  <c r="BL337" i="1"/>
  <c r="D337" i="1" s="1"/>
  <c r="AF337" i="1" s="1"/>
  <c r="BL197" i="1"/>
  <c r="D197" i="1" s="1"/>
  <c r="AF197" i="1" s="1"/>
  <c r="BL145" i="1"/>
  <c r="D145" i="1" s="1"/>
  <c r="AF145" i="1" s="1"/>
  <c r="BL397" i="1"/>
  <c r="D397" i="1" s="1"/>
  <c r="AF397" i="1" s="1"/>
  <c r="BL123" i="1"/>
  <c r="Q46" i="39" s="1"/>
  <c r="BL392" i="1"/>
  <c r="S91" i="39" s="1"/>
  <c r="BL439" i="1"/>
  <c r="BL21" i="1"/>
  <c r="D21" i="1" s="1"/>
  <c r="AF21" i="1" s="1"/>
  <c r="BL345" i="1"/>
  <c r="D345" i="1" s="1"/>
  <c r="AF345" i="1" s="1"/>
  <c r="BL109" i="1"/>
  <c r="Q39" i="39" s="1"/>
  <c r="BL136" i="1"/>
  <c r="S49" i="39" s="1"/>
  <c r="BL29" i="1"/>
  <c r="D29" i="1" s="1"/>
  <c r="AF29" i="1" s="1"/>
  <c r="BL242" i="1"/>
  <c r="D242" i="1" s="1"/>
  <c r="AF242" i="1" s="1"/>
  <c r="BL74" i="1"/>
  <c r="D74" i="1" s="1"/>
  <c r="AF74" i="1" s="1"/>
  <c r="BL384" i="1"/>
  <c r="D384" i="1" s="1"/>
  <c r="AF384" i="1" s="1"/>
  <c r="BL51" i="1"/>
  <c r="D51" i="1" s="1"/>
  <c r="AF51" i="1" s="1"/>
  <c r="BL17" i="1"/>
  <c r="D17" i="1" s="1"/>
  <c r="AF17" i="1" s="1"/>
  <c r="BL247" i="1"/>
  <c r="D247" i="1" s="1"/>
  <c r="AF247" i="1" s="1"/>
  <c r="BL296" i="1"/>
  <c r="D296" i="1" s="1"/>
  <c r="AF296" i="1" s="1"/>
  <c r="BL218" i="1"/>
  <c r="D218" i="1" s="1"/>
  <c r="AF218" i="1" s="1"/>
  <c r="BL251" i="1"/>
  <c r="D251" i="1" s="1"/>
  <c r="AF251" i="1" s="1"/>
  <c r="BL401" i="1"/>
  <c r="D401" i="1" s="1"/>
  <c r="AF401" i="1" s="1"/>
  <c r="BL18" i="1"/>
  <c r="D18" i="1" s="1"/>
  <c r="AF18" i="1" s="1"/>
  <c r="BL434" i="1"/>
  <c r="S103" i="39" s="1"/>
  <c r="BL403" i="1"/>
  <c r="BL425" i="1"/>
  <c r="D425" i="1" s="1"/>
  <c r="AF425" i="1" s="1"/>
  <c r="BL375" i="1"/>
  <c r="D375" i="1" s="1"/>
  <c r="AF375" i="1" s="1"/>
  <c r="BL329" i="1"/>
  <c r="D329" i="1" s="1"/>
  <c r="AF329" i="1" s="1"/>
  <c r="BL464" i="1"/>
  <c r="D464" i="1" s="1"/>
  <c r="AF464" i="1" s="1"/>
  <c r="BL465" i="1"/>
  <c r="D465" i="1" s="1"/>
  <c r="AF465" i="1" s="1"/>
  <c r="BL190" i="1"/>
  <c r="D190" i="1" s="1"/>
  <c r="AF190" i="1" s="1"/>
  <c r="BL445" i="1"/>
  <c r="D445" i="1" s="1"/>
  <c r="AF445" i="1" s="1"/>
  <c r="BL441" i="1"/>
  <c r="D441" i="1" s="1"/>
  <c r="AF441" i="1" s="1"/>
  <c r="BL370" i="1"/>
  <c r="BL408" i="1"/>
  <c r="D408" i="1" s="1"/>
  <c r="AF408" i="1" s="1"/>
  <c r="D4" i="49"/>
  <c r="BL142" i="1"/>
  <c r="D142" i="1" s="1"/>
  <c r="AF142" i="1" s="1"/>
  <c r="BL462" i="1"/>
  <c r="D462" i="1" s="1"/>
  <c r="AF462" i="1" s="1"/>
  <c r="BL367" i="1"/>
  <c r="D367" i="1" s="1"/>
  <c r="AF367" i="1" s="1"/>
  <c r="BL391" i="1"/>
  <c r="D391" i="1" s="1"/>
  <c r="AF391" i="1" s="1"/>
  <c r="BL229" i="1"/>
  <c r="D229" i="1" s="1"/>
  <c r="AF229" i="1" s="1"/>
  <c r="BL419" i="1"/>
  <c r="D419" i="1" s="1"/>
  <c r="AF419" i="1" s="1"/>
  <c r="BL128" i="1"/>
  <c r="D128" i="1" s="1"/>
  <c r="AF128" i="1" s="1"/>
  <c r="BL182" i="1"/>
  <c r="D182" i="1" s="1"/>
  <c r="AF182" i="1" s="1"/>
  <c r="BL183" i="1"/>
  <c r="D183" i="1" s="1"/>
  <c r="AF183" i="1" s="1"/>
  <c r="BL342" i="1"/>
  <c r="D342" i="1" s="1"/>
  <c r="AF342" i="1" s="1"/>
  <c r="BL435" i="1"/>
  <c r="BL163" i="1"/>
  <c r="Q55" i="39" s="1"/>
  <c r="BL137" i="1"/>
  <c r="D137" i="1" s="1"/>
  <c r="AF137" i="1" s="1"/>
  <c r="BL448" i="1"/>
  <c r="AA86" i="39" s="1"/>
  <c r="BL293" i="1"/>
  <c r="M77" i="39" s="1"/>
  <c r="BL115" i="1"/>
  <c r="D115" i="1" s="1"/>
  <c r="AF115" i="1" s="1"/>
  <c r="BL321" i="1"/>
  <c r="D321" i="1" s="1"/>
  <c r="AF321" i="1" s="1"/>
  <c r="BL278" i="1"/>
  <c r="D278" i="1" s="1"/>
  <c r="AF278" i="1" s="1"/>
  <c r="BL144" i="1"/>
  <c r="D144" i="1" s="1"/>
  <c r="AF144" i="1" s="1"/>
  <c r="BL457" i="1"/>
  <c r="I78" i="39" s="1"/>
  <c r="BL253" i="1"/>
  <c r="D253" i="1" s="1"/>
  <c r="AF253" i="1" s="1"/>
  <c r="BL146" i="1"/>
  <c r="D146" i="1" s="1"/>
  <c r="AF146" i="1" s="1"/>
  <c r="BL221" i="1"/>
  <c r="D221" i="1" s="1"/>
  <c r="AF221" i="1" s="1"/>
  <c r="BL372" i="1"/>
  <c r="BL231" i="1"/>
  <c r="D231" i="1" s="1"/>
  <c r="AF231" i="1" s="1"/>
  <c r="BL179" i="1"/>
  <c r="D179" i="1" s="1"/>
  <c r="AF179" i="1" s="1"/>
  <c r="BL201" i="1"/>
  <c r="D201" i="1" s="1"/>
  <c r="AF201" i="1" s="1"/>
  <c r="BL366" i="1"/>
  <c r="D366" i="1" s="1"/>
  <c r="AF366" i="1" s="1"/>
  <c r="BL339" i="1"/>
  <c r="D339" i="1" s="1"/>
  <c r="AF339" i="1" s="1"/>
  <c r="BL77" i="1"/>
  <c r="D77" i="1" s="1"/>
  <c r="AF77" i="1" s="1"/>
  <c r="BL304" i="1"/>
  <c r="D304" i="1" s="1"/>
  <c r="AF304" i="1" s="1"/>
  <c r="BL22" i="1"/>
  <c r="D22" i="1" s="1"/>
  <c r="AF22" i="1" s="1"/>
  <c r="BL30" i="1"/>
  <c r="D30" i="1" s="1"/>
  <c r="AF30" i="1" s="1"/>
  <c r="BL140" i="1"/>
  <c r="D140" i="1" s="1"/>
  <c r="AF140" i="1" s="1"/>
  <c r="BL323" i="1"/>
  <c r="D323" i="1" s="1"/>
  <c r="AF323" i="1" s="1"/>
  <c r="BL340" i="1"/>
  <c r="D340" i="1" s="1"/>
  <c r="AF340" i="1" s="1"/>
  <c r="BL20" i="1"/>
  <c r="D20" i="1" s="1"/>
  <c r="AF20" i="1" s="1"/>
  <c r="BL5" i="1"/>
  <c r="D5" i="1" s="1"/>
  <c r="AF5" i="1" s="1"/>
  <c r="BL130" i="1"/>
  <c r="D130" i="1" s="1"/>
  <c r="AF130" i="1" s="1"/>
  <c r="BL410" i="1"/>
  <c r="S95" i="39" s="1"/>
  <c r="BL70" i="1"/>
  <c r="D70" i="1" s="1"/>
  <c r="AF70" i="1" s="1"/>
  <c r="BL274" i="1"/>
  <c r="D274" i="1" s="1"/>
  <c r="AF274" i="1" s="1"/>
  <c r="BL413" i="1"/>
  <c r="BL87" i="1"/>
  <c r="S33" i="39" s="1"/>
  <c r="BL245" i="1"/>
  <c r="D245" i="1" s="1"/>
  <c r="AF245" i="1" s="1"/>
  <c r="BL19" i="1"/>
  <c r="D19" i="1" s="1"/>
  <c r="AF19" i="1" s="1"/>
  <c r="BL11" i="1"/>
  <c r="D11" i="1" s="1"/>
  <c r="AF11" i="1" s="1"/>
  <c r="BL376" i="1"/>
  <c r="Q119" i="39" s="1"/>
  <c r="BL34" i="1"/>
  <c r="Q18" i="39" s="1"/>
  <c r="BL82" i="1"/>
  <c r="D82" i="1" s="1"/>
  <c r="AF82" i="1" s="1"/>
  <c r="BL336" i="1"/>
  <c r="D336" i="1" s="1"/>
  <c r="AF336" i="1" s="1"/>
  <c r="BL446" i="1"/>
  <c r="S112" i="39" s="1"/>
  <c r="BL368" i="1"/>
  <c r="D368" i="1" s="1"/>
  <c r="AF368" i="1" s="1"/>
  <c r="BL453" i="1"/>
  <c r="D453" i="1" s="1"/>
  <c r="AF453" i="1" s="1"/>
  <c r="BL416" i="1"/>
  <c r="D416" i="1" s="1"/>
  <c r="AF416" i="1" s="1"/>
  <c r="BL108" i="1"/>
  <c r="M32" i="39" s="1"/>
  <c r="BL307" i="1"/>
  <c r="D307" i="1" s="1"/>
  <c r="AF307" i="1" s="1"/>
  <c r="BL131" i="1"/>
  <c r="D131" i="1" s="1"/>
  <c r="AF131" i="1" s="1"/>
  <c r="BL359" i="1"/>
  <c r="Y48" i="39" s="1"/>
  <c r="BL207" i="1"/>
  <c r="D207" i="1" s="1"/>
  <c r="AF207" i="1" s="1"/>
  <c r="BL463" i="1"/>
  <c r="D463" i="1" s="1"/>
  <c r="AF463" i="1" s="1"/>
  <c r="BL380" i="1"/>
  <c r="D380" i="1" s="1"/>
  <c r="AF380" i="1" s="1"/>
  <c r="BL449" i="1"/>
  <c r="D449" i="1" s="1"/>
  <c r="AF449" i="1" s="1"/>
  <c r="BL303" i="1"/>
  <c r="D303" i="1" s="1"/>
  <c r="AF303" i="1" s="1"/>
  <c r="BL426" i="1"/>
  <c r="D426" i="1" s="1"/>
  <c r="AF426" i="1" s="1"/>
  <c r="BL330" i="1"/>
  <c r="BL420" i="1"/>
  <c r="D420" i="1" s="1"/>
  <c r="AF420" i="1" s="1"/>
  <c r="BL222" i="1"/>
  <c r="AG9" i="39" s="1"/>
  <c r="BL355" i="1"/>
  <c r="D355" i="1" s="1"/>
  <c r="AF355" i="1" s="1"/>
  <c r="BL319" i="1"/>
  <c r="D319" i="1" s="1"/>
  <c r="AF319" i="1" s="1"/>
  <c r="BL317" i="1"/>
  <c r="D317" i="1" s="1"/>
  <c r="AF317" i="1" s="1"/>
  <c r="BL371" i="1"/>
  <c r="D371" i="1" s="1"/>
  <c r="AF371" i="1" s="1"/>
  <c r="BL61" i="1"/>
  <c r="D61" i="1" s="1"/>
  <c r="AF61" i="1" s="1"/>
  <c r="BL31" i="1"/>
  <c r="D31" i="1" s="1"/>
  <c r="AF31" i="1" s="1"/>
  <c r="BL404" i="1"/>
  <c r="D404" i="1" s="1"/>
  <c r="AF404" i="1" s="1"/>
  <c r="BL93" i="1"/>
  <c r="D93" i="1" s="1"/>
  <c r="AF93" i="1" s="1"/>
  <c r="BL405" i="1"/>
  <c r="D405" i="1" s="1"/>
  <c r="AF405" i="1" s="1"/>
  <c r="BL365" i="1"/>
  <c r="D365" i="1" s="1"/>
  <c r="AF365" i="1" s="1"/>
  <c r="BL411" i="1"/>
  <c r="D411" i="1" s="1"/>
  <c r="AF411" i="1" s="1"/>
  <c r="BL171" i="1"/>
  <c r="D171" i="1" s="1"/>
  <c r="AF171" i="1" s="1"/>
  <c r="BL407" i="1"/>
  <c r="D407" i="1" s="1"/>
  <c r="AF407" i="1" s="1"/>
  <c r="BL36" i="1"/>
  <c r="D36" i="1" s="1"/>
  <c r="AF36" i="1" s="1"/>
  <c r="BL291" i="1"/>
  <c r="D291" i="1" s="1"/>
  <c r="AF291" i="1" s="1"/>
  <c r="BL402" i="1"/>
  <c r="D402" i="1" s="1"/>
  <c r="AF402" i="1" s="1"/>
  <c r="BL180" i="1"/>
  <c r="D180" i="1" s="1"/>
  <c r="AF180" i="1" s="1"/>
  <c r="BL268" i="1"/>
  <c r="D268" i="1" s="1"/>
  <c r="AF268" i="1" s="1"/>
  <c r="BL111" i="1"/>
  <c r="D111" i="1" s="1"/>
  <c r="AF111" i="1" s="1"/>
  <c r="BL377" i="1"/>
  <c r="D377" i="1" s="1"/>
  <c r="AF377" i="1" s="1"/>
  <c r="BL26" i="1"/>
  <c r="AG8" i="39" s="1"/>
  <c r="BL422" i="1"/>
  <c r="D422" i="1" s="1"/>
  <c r="AF422" i="1" s="1"/>
  <c r="BL263" i="1"/>
  <c r="D263" i="1" s="1"/>
  <c r="AF263" i="1" s="1"/>
  <c r="BL373" i="1"/>
  <c r="BL358" i="1"/>
  <c r="D358" i="1" s="1"/>
  <c r="AF358" i="1" s="1"/>
  <c r="BL318" i="1"/>
  <c r="D318" i="1" s="1"/>
  <c r="AF318" i="1" s="1"/>
  <c r="BL460" i="1"/>
  <c r="D460" i="1" s="1"/>
  <c r="AF460" i="1" s="1"/>
  <c r="BL451" i="1"/>
  <c r="D451" i="1" s="1"/>
  <c r="AF451" i="1" s="1"/>
  <c r="BL459" i="1"/>
  <c r="D459" i="1" s="1"/>
  <c r="AF459" i="1" s="1"/>
  <c r="BL75" i="1"/>
  <c r="D75" i="1" s="1"/>
  <c r="AF75" i="1" s="1"/>
  <c r="BL50" i="1"/>
  <c r="D50" i="1" s="1"/>
  <c r="AF50" i="1" s="1"/>
  <c r="BL421" i="1"/>
  <c r="D421" i="1" s="1"/>
  <c r="AF421" i="1" s="1"/>
  <c r="BL13" i="1"/>
  <c r="D13" i="1" s="1"/>
  <c r="AF13" i="1" s="1"/>
  <c r="BL450" i="1"/>
  <c r="D450" i="1" s="1"/>
  <c r="AF450" i="1" s="1"/>
  <c r="BL452" i="1"/>
  <c r="D452" i="1" s="1"/>
  <c r="AF452" i="1" s="1"/>
  <c r="BL2" i="1"/>
  <c r="BL382" i="1"/>
  <c r="D382" i="1" s="1"/>
  <c r="AF382" i="1" s="1"/>
  <c r="AA35" i="39" l="1"/>
  <c r="C33" i="39"/>
  <c r="AA64" i="39"/>
  <c r="Q116" i="39"/>
  <c r="Q101" i="39"/>
  <c r="AG14" i="39"/>
  <c r="AG15" i="39"/>
  <c r="AC41" i="39"/>
  <c r="AC51" i="39"/>
  <c r="AA25" i="39"/>
  <c r="AA31" i="39"/>
  <c r="Y49" i="39"/>
  <c r="A66" i="39"/>
  <c r="Y59" i="39"/>
  <c r="Y46" i="39"/>
  <c r="Y54" i="39"/>
  <c r="U87" i="39"/>
  <c r="U88" i="39"/>
  <c r="A56" i="39"/>
  <c r="A57" i="39"/>
  <c r="A61" i="39"/>
  <c r="D406" i="1"/>
  <c r="AF406" i="1" s="1"/>
  <c r="A59" i="39"/>
  <c r="D325" i="1"/>
  <c r="AF325" i="1" s="1"/>
  <c r="A54" i="39"/>
  <c r="AE46" i="39"/>
  <c r="A65" i="39"/>
  <c r="C39" i="39"/>
  <c r="A60" i="39"/>
  <c r="D333" i="1"/>
  <c r="AF333" i="1" s="1"/>
  <c r="A55" i="39"/>
  <c r="E56" i="39"/>
  <c r="A64" i="39"/>
  <c r="Q139" i="39"/>
  <c r="A62" i="39"/>
  <c r="G62" i="39"/>
  <c r="A63" i="39"/>
  <c r="AA68" i="39"/>
  <c r="AC55" i="39"/>
  <c r="M68" i="39"/>
  <c r="AI36" i="39"/>
  <c r="I15" i="39"/>
  <c r="M79" i="39"/>
  <c r="Q111" i="39"/>
  <c r="K65" i="39"/>
  <c r="G17" i="39"/>
  <c r="Q124" i="39"/>
  <c r="M75" i="39"/>
  <c r="Q120" i="39"/>
  <c r="Q112" i="39"/>
  <c r="Q115" i="39"/>
  <c r="Q131" i="39"/>
  <c r="Q113" i="39"/>
  <c r="O93" i="39"/>
  <c r="O108" i="39"/>
  <c r="Q125" i="39"/>
  <c r="AF94" i="1"/>
  <c r="AT94" i="1"/>
  <c r="I76" i="39"/>
  <c r="I77" i="39"/>
  <c r="I47" i="39"/>
  <c r="I39" i="39"/>
  <c r="I27" i="39"/>
  <c r="I74" i="39"/>
  <c r="I75" i="39"/>
  <c r="I38" i="39"/>
  <c r="I49" i="39"/>
  <c r="I45" i="39"/>
  <c r="G25" i="39"/>
  <c r="AF101" i="1"/>
  <c r="AS101" i="1"/>
  <c r="G60" i="39"/>
  <c r="G61" i="39"/>
  <c r="I53" i="39"/>
  <c r="G47" i="39"/>
  <c r="I72" i="39"/>
  <c r="I73" i="39"/>
  <c r="AF284" i="1"/>
  <c r="AS284" i="1"/>
  <c r="G58" i="39"/>
  <c r="G59" i="39"/>
  <c r="I70" i="39"/>
  <c r="I71" i="39"/>
  <c r="S107" i="39"/>
  <c r="G57" i="39"/>
  <c r="S105" i="39"/>
  <c r="G56" i="39"/>
  <c r="D457" i="1"/>
  <c r="AF457" i="1" s="1"/>
  <c r="I69" i="39"/>
  <c r="A45" i="39"/>
  <c r="AI37" i="39"/>
  <c r="AE40" i="39"/>
  <c r="AI56" i="39"/>
  <c r="AC96" i="39"/>
  <c r="AC98" i="39"/>
  <c r="K66" i="39"/>
  <c r="AI44" i="39"/>
  <c r="D456" i="1"/>
  <c r="AF456" i="1" s="1"/>
  <c r="AC106" i="39"/>
  <c r="K81" i="39"/>
  <c r="AE45" i="39"/>
  <c r="A53" i="39"/>
  <c r="AA51" i="39"/>
  <c r="Q144" i="39"/>
  <c r="AI72" i="39"/>
  <c r="AA85" i="39"/>
  <c r="AA66" i="39"/>
  <c r="AA76" i="39"/>
  <c r="AA67" i="39"/>
  <c r="A41" i="39"/>
  <c r="A23" i="39"/>
  <c r="AA83" i="39"/>
  <c r="A52" i="39"/>
  <c r="A44" i="39"/>
  <c r="A39" i="39"/>
  <c r="A24" i="39"/>
  <c r="A33" i="39"/>
  <c r="AE452" i="1"/>
  <c r="AD452" i="1"/>
  <c r="AE61" i="1"/>
  <c r="AD61" i="1"/>
  <c r="AE426" i="1"/>
  <c r="AD426" i="1"/>
  <c r="AE307" i="1"/>
  <c r="AD307" i="1"/>
  <c r="AE70" i="1"/>
  <c r="AD70" i="1"/>
  <c r="AE30" i="1"/>
  <c r="AD30" i="1"/>
  <c r="AE231" i="1"/>
  <c r="AD231" i="1"/>
  <c r="AD321" i="1"/>
  <c r="AE321" i="1"/>
  <c r="AD183" i="1"/>
  <c r="AE183" i="1"/>
  <c r="AD142" i="1"/>
  <c r="AE142" i="1"/>
  <c r="AE464" i="1"/>
  <c r="AD464" i="1"/>
  <c r="AE251" i="1"/>
  <c r="AD251" i="1"/>
  <c r="AE242" i="1"/>
  <c r="AD242" i="1"/>
  <c r="AE381" i="1"/>
  <c r="AD381" i="1"/>
  <c r="AD160" i="1"/>
  <c r="AE160" i="1"/>
  <c r="AD64" i="1"/>
  <c r="AE64" i="1"/>
  <c r="AD32" i="1"/>
  <c r="AE32" i="1"/>
  <c r="AD290" i="1"/>
  <c r="AE290" i="1"/>
  <c r="AE135" i="1"/>
  <c r="AD135" i="1"/>
  <c r="AE332" i="1"/>
  <c r="AD332" i="1"/>
  <c r="AE200" i="1"/>
  <c r="AD200" i="1"/>
  <c r="AE67" i="1"/>
  <c r="AD67" i="1"/>
  <c r="AE91" i="1"/>
  <c r="AD91" i="1"/>
  <c r="AD159" i="1"/>
  <c r="AE159" i="1"/>
  <c r="AD406" i="1"/>
  <c r="AD248" i="1"/>
  <c r="AE248" i="1"/>
  <c r="AE138" i="1"/>
  <c r="AD138" i="1"/>
  <c r="AD312" i="1"/>
  <c r="AE312" i="1"/>
  <c r="AE213" i="1"/>
  <c r="AD213" i="1"/>
  <c r="AE363" i="1"/>
  <c r="AD363" i="1"/>
  <c r="AD85" i="1"/>
  <c r="AE85" i="1"/>
  <c r="AE377" i="1"/>
  <c r="AD377" i="1"/>
  <c r="AE171" i="1"/>
  <c r="AD171" i="1"/>
  <c r="AE22" i="1"/>
  <c r="AD22" i="1"/>
  <c r="AE115" i="1"/>
  <c r="AD115" i="1"/>
  <c r="AD182" i="1"/>
  <c r="AE182" i="1"/>
  <c r="AD329" i="1"/>
  <c r="AE329" i="1"/>
  <c r="AE218" i="1"/>
  <c r="AD218" i="1"/>
  <c r="AE29" i="1"/>
  <c r="AD29" i="1"/>
  <c r="AE397" i="1"/>
  <c r="AD397" i="1"/>
  <c r="AE387" i="1"/>
  <c r="AD387" i="1"/>
  <c r="AD216" i="1"/>
  <c r="AE216" i="1"/>
  <c r="AE143" i="1"/>
  <c r="AD143" i="1"/>
  <c r="AE417" i="1"/>
  <c r="AD417" i="1"/>
  <c r="AD88" i="1"/>
  <c r="AE88" i="1"/>
  <c r="AE41" i="1"/>
  <c r="AD41" i="1"/>
  <c r="AE455" i="1"/>
  <c r="AD455" i="1"/>
  <c r="AE133" i="1"/>
  <c r="AD133" i="1"/>
  <c r="AD68" i="1"/>
  <c r="AE68" i="1"/>
  <c r="AE244" i="1"/>
  <c r="AD244" i="1"/>
  <c r="AD102" i="1"/>
  <c r="AE102" i="1"/>
  <c r="AE157" i="1"/>
  <c r="AD157" i="1"/>
  <c r="AE10" i="1"/>
  <c r="AD10" i="1"/>
  <c r="AE45" i="1"/>
  <c r="AD45" i="1"/>
  <c r="AE23" i="1"/>
  <c r="AD23" i="1"/>
  <c r="AE105" i="1"/>
  <c r="AD105" i="1"/>
  <c r="AE193" i="1"/>
  <c r="AD193" i="1"/>
  <c r="AE265" i="1"/>
  <c r="AD265" i="1"/>
  <c r="AE227" i="1"/>
  <c r="AD227" i="1"/>
  <c r="AD303" i="1"/>
  <c r="AE303" i="1"/>
  <c r="AE13" i="1"/>
  <c r="AD13" i="1"/>
  <c r="AE318" i="1"/>
  <c r="AD318" i="1"/>
  <c r="AD111" i="1"/>
  <c r="AE111" i="1"/>
  <c r="AE411" i="1"/>
  <c r="AD411" i="1"/>
  <c r="AE317" i="1"/>
  <c r="AD317" i="1"/>
  <c r="AE449" i="1"/>
  <c r="AD449" i="1"/>
  <c r="AD416" i="1"/>
  <c r="AE416" i="1"/>
  <c r="AE11" i="1"/>
  <c r="AD11" i="1"/>
  <c r="AE130" i="1"/>
  <c r="AD130" i="1"/>
  <c r="AE304" i="1"/>
  <c r="AD304" i="1"/>
  <c r="AE221" i="1"/>
  <c r="AD221" i="1"/>
  <c r="AD128" i="1"/>
  <c r="AE128" i="1"/>
  <c r="AE408" i="1"/>
  <c r="AD408" i="1"/>
  <c r="AD375" i="1"/>
  <c r="AE375" i="1"/>
  <c r="AE296" i="1"/>
  <c r="AD296" i="1"/>
  <c r="AE145" i="1"/>
  <c r="AD145" i="1"/>
  <c r="AE39" i="1"/>
  <c r="AD39" i="1"/>
  <c r="AD16" i="1"/>
  <c r="AE16" i="1"/>
  <c r="AE310" i="1"/>
  <c r="AD310" i="1"/>
  <c r="AE301" i="1"/>
  <c r="AD301" i="1"/>
  <c r="AD151" i="1"/>
  <c r="AE151" i="1"/>
  <c r="AE338" i="1"/>
  <c r="AD338" i="1"/>
  <c r="AE346" i="1"/>
  <c r="AD346" i="1"/>
  <c r="AE427" i="1"/>
  <c r="AD427" i="1"/>
  <c r="AE394" i="1"/>
  <c r="AD394" i="1"/>
  <c r="AE378" i="1"/>
  <c r="AD378" i="1"/>
  <c r="AE69" i="1"/>
  <c r="AD69" i="1"/>
  <c r="AE126" i="1"/>
  <c r="AD126" i="1"/>
  <c r="AE432" i="1"/>
  <c r="AD432" i="1"/>
  <c r="AE399" i="1"/>
  <c r="AD399" i="1"/>
  <c r="AE277" i="1"/>
  <c r="AD277" i="1"/>
  <c r="AE211" i="1"/>
  <c r="AD211" i="1"/>
  <c r="AE165" i="1"/>
  <c r="AD165" i="1"/>
  <c r="AE454" i="1"/>
  <c r="AD454" i="1"/>
  <c r="AE356" i="1"/>
  <c r="AD356" i="1"/>
  <c r="AD113" i="1"/>
  <c r="AE113" i="1"/>
  <c r="AE259" i="1"/>
  <c r="AD259" i="1"/>
  <c r="AD72" i="1"/>
  <c r="AE72" i="1"/>
  <c r="AD407" i="1"/>
  <c r="AE407" i="1"/>
  <c r="AE371" i="1"/>
  <c r="AD371" i="1"/>
  <c r="AE358" i="1"/>
  <c r="AD358" i="1"/>
  <c r="AE268" i="1"/>
  <c r="AD268" i="1"/>
  <c r="AE365" i="1"/>
  <c r="AD365" i="1"/>
  <c r="AE319" i="1"/>
  <c r="AD319" i="1"/>
  <c r="AE380" i="1"/>
  <c r="AD380" i="1"/>
  <c r="AE453" i="1"/>
  <c r="AD453" i="1"/>
  <c r="AE19" i="1"/>
  <c r="AD19" i="1"/>
  <c r="AE5" i="1"/>
  <c r="AD5" i="1"/>
  <c r="AE77" i="1"/>
  <c r="AD77" i="1"/>
  <c r="AE146" i="1"/>
  <c r="AD146" i="1"/>
  <c r="AE419" i="1"/>
  <c r="AD419" i="1"/>
  <c r="AE425" i="1"/>
  <c r="AD425" i="1"/>
  <c r="AE247" i="1"/>
  <c r="AD247" i="1"/>
  <c r="AE197" i="1"/>
  <c r="AD197" i="1"/>
  <c r="AD249" i="1"/>
  <c r="AE249" i="1"/>
  <c r="AE327" i="1"/>
  <c r="AD327" i="1"/>
  <c r="AE331" i="1"/>
  <c r="AD331" i="1"/>
  <c r="AE161" i="1"/>
  <c r="AD161" i="1"/>
  <c r="AE219" i="1"/>
  <c r="AD219" i="1"/>
  <c r="AD289" i="1"/>
  <c r="AE289" i="1"/>
  <c r="AE347" i="1"/>
  <c r="AD347" i="1"/>
  <c r="AD352" i="1"/>
  <c r="AE352" i="1"/>
  <c r="AE313" i="1"/>
  <c r="AD313" i="1"/>
  <c r="AE158" i="1"/>
  <c r="AD158" i="1"/>
  <c r="AE241" i="1"/>
  <c r="AD241" i="1"/>
  <c r="AE255" i="1"/>
  <c r="AD255" i="1"/>
  <c r="AD344" i="1"/>
  <c r="AE344" i="1"/>
  <c r="AD124" i="1"/>
  <c r="AE124" i="1"/>
  <c r="AE288" i="1"/>
  <c r="AD288" i="1"/>
  <c r="AE285" i="1"/>
  <c r="AD285" i="1"/>
  <c r="AE386" i="1"/>
  <c r="AD386" i="1"/>
  <c r="AD94" i="1"/>
  <c r="AE94" i="1"/>
  <c r="AE450" i="1"/>
  <c r="AD450" i="1"/>
  <c r="AE421" i="1"/>
  <c r="AD421" i="1"/>
  <c r="AE180" i="1"/>
  <c r="AD180" i="1"/>
  <c r="AE405" i="1"/>
  <c r="AD405" i="1"/>
  <c r="AE355" i="1"/>
  <c r="AD355" i="1"/>
  <c r="AE463" i="1"/>
  <c r="AD463" i="1"/>
  <c r="AE368" i="1"/>
  <c r="AD368" i="1"/>
  <c r="AE245" i="1"/>
  <c r="AD245" i="1"/>
  <c r="AD20" i="1"/>
  <c r="AE20" i="1"/>
  <c r="AE339" i="1"/>
  <c r="AD339" i="1"/>
  <c r="AE253" i="1"/>
  <c r="AD253" i="1"/>
  <c r="AE137" i="1"/>
  <c r="AD137" i="1"/>
  <c r="AE229" i="1"/>
  <c r="AD229" i="1"/>
  <c r="AE441" i="1"/>
  <c r="AD441" i="1"/>
  <c r="AE17" i="1"/>
  <c r="AD17" i="1"/>
  <c r="AE345" i="1"/>
  <c r="AD345" i="1"/>
  <c r="AE337" i="1"/>
  <c r="AD337" i="1"/>
  <c r="AE341" i="1"/>
  <c r="AD341" i="1"/>
  <c r="AE269" i="1"/>
  <c r="AD269" i="1"/>
  <c r="AE232" i="1"/>
  <c r="AD232" i="1"/>
  <c r="AE228" i="1"/>
  <c r="AD228" i="1"/>
  <c r="AE246" i="1"/>
  <c r="AD246" i="1"/>
  <c r="AE461" i="1"/>
  <c r="AD461" i="1"/>
  <c r="AE374" i="1"/>
  <c r="AD374" i="1"/>
  <c r="AE215" i="1"/>
  <c r="AD215" i="1"/>
  <c r="AE267" i="1"/>
  <c r="AD267" i="1"/>
  <c r="AE328" i="1"/>
  <c r="AD328" i="1"/>
  <c r="AE156" i="1"/>
  <c r="AD156" i="1"/>
  <c r="AE230" i="1"/>
  <c r="AD230" i="1"/>
  <c r="AD258" i="1"/>
  <c r="AE258" i="1"/>
  <c r="AE129" i="1"/>
  <c r="AD129" i="1"/>
  <c r="AE203" i="1"/>
  <c r="AD203" i="1"/>
  <c r="AD84" i="1"/>
  <c r="AE84" i="1"/>
  <c r="AE134" i="1"/>
  <c r="AD134" i="1"/>
  <c r="AE389" i="1"/>
  <c r="AD389" i="1"/>
  <c r="AD240" i="1"/>
  <c r="AE240" i="1"/>
  <c r="AE279" i="1"/>
  <c r="AD279" i="1"/>
  <c r="AE121" i="1"/>
  <c r="AD121" i="1"/>
  <c r="AE271" i="1"/>
  <c r="AD271" i="1"/>
  <c r="AE460" i="1"/>
  <c r="AD460" i="1"/>
  <c r="AE402" i="1"/>
  <c r="AD402" i="1"/>
  <c r="AD93" i="1"/>
  <c r="AE93" i="1"/>
  <c r="AE207" i="1"/>
  <c r="AD207" i="1"/>
  <c r="AE340" i="1"/>
  <c r="AD340" i="1"/>
  <c r="AE366" i="1"/>
  <c r="AD366" i="1"/>
  <c r="AE391" i="1"/>
  <c r="AD391" i="1"/>
  <c r="AE445" i="1"/>
  <c r="AD445" i="1"/>
  <c r="AE51" i="1"/>
  <c r="AD51" i="1"/>
  <c r="AE21" i="1"/>
  <c r="AD21" i="1"/>
  <c r="AE300" i="1"/>
  <c r="AD300" i="1"/>
  <c r="AE443" i="1"/>
  <c r="AD443" i="1"/>
  <c r="AE282" i="1"/>
  <c r="AD282" i="1"/>
  <c r="AE354" i="1"/>
  <c r="AD354" i="1"/>
  <c r="AE164" i="1"/>
  <c r="AD164" i="1"/>
  <c r="AE170" i="1"/>
  <c r="AD170" i="1"/>
  <c r="AE162" i="1"/>
  <c r="AD162" i="1"/>
  <c r="AE305" i="1"/>
  <c r="AD305" i="1"/>
  <c r="AE442" i="1"/>
  <c r="AD442" i="1"/>
  <c r="AE118" i="1"/>
  <c r="AD118" i="1"/>
  <c r="AE302" i="1"/>
  <c r="AD302" i="1"/>
  <c r="AE444" i="1"/>
  <c r="AD444" i="1"/>
  <c r="AD127" i="1"/>
  <c r="AE127" i="1"/>
  <c r="AE81" i="1"/>
  <c r="AD81" i="1"/>
  <c r="AE206" i="1"/>
  <c r="AD206" i="1"/>
  <c r="AE185" i="1"/>
  <c r="AD185" i="1"/>
  <c r="AE243" i="1"/>
  <c r="AD243" i="1"/>
  <c r="AE80" i="1"/>
  <c r="AD80" i="1"/>
  <c r="AD90" i="1"/>
  <c r="AE90" i="1"/>
  <c r="AE110" i="1"/>
  <c r="AD110" i="1"/>
  <c r="AE101" i="1"/>
  <c r="AD101" i="1"/>
  <c r="AE152" i="1"/>
  <c r="AD152" i="1"/>
  <c r="AE262" i="1"/>
  <c r="AD262" i="1"/>
  <c r="AE451" i="1"/>
  <c r="AD451" i="1"/>
  <c r="AE263" i="1"/>
  <c r="AD263" i="1"/>
  <c r="AE382" i="1"/>
  <c r="AD382" i="1"/>
  <c r="AE75" i="1"/>
  <c r="AD75" i="1"/>
  <c r="AE422" i="1"/>
  <c r="AD422" i="1"/>
  <c r="AE291" i="1"/>
  <c r="AD291" i="1"/>
  <c r="AE404" i="1"/>
  <c r="AD404" i="1"/>
  <c r="AE420" i="1"/>
  <c r="AD420" i="1"/>
  <c r="AE336" i="1"/>
  <c r="AD336" i="1"/>
  <c r="AE323" i="1"/>
  <c r="AD323" i="1"/>
  <c r="AD201" i="1"/>
  <c r="AE201" i="1"/>
  <c r="AE144" i="1"/>
  <c r="AD144" i="1"/>
  <c r="AD367" i="1"/>
  <c r="AE367" i="1"/>
  <c r="AE190" i="1"/>
  <c r="AD190" i="1"/>
  <c r="AE18" i="1"/>
  <c r="AD18" i="1"/>
  <c r="AD384" i="1"/>
  <c r="AE384" i="1"/>
  <c r="AD28" i="1"/>
  <c r="AE28" i="1"/>
  <c r="AE315" i="1"/>
  <c r="AD315" i="1"/>
  <c r="AE65" i="1"/>
  <c r="AD65" i="1"/>
  <c r="AE395" i="1"/>
  <c r="AD395" i="1"/>
  <c r="AE153" i="1"/>
  <c r="AD153" i="1"/>
  <c r="AE223" i="1"/>
  <c r="AD223" i="1"/>
  <c r="AD343" i="1"/>
  <c r="AE343" i="1"/>
  <c r="AE322" i="1"/>
  <c r="AD322" i="1"/>
  <c r="AE400" i="1"/>
  <c r="AD400" i="1"/>
  <c r="AE141" i="1"/>
  <c r="AD141" i="1"/>
  <c r="AE58" i="1"/>
  <c r="AD58" i="1"/>
  <c r="AE284" i="1"/>
  <c r="AD284" i="1"/>
  <c r="AD225" i="1"/>
  <c r="AE225" i="1"/>
  <c r="AE63" i="1"/>
  <c r="AD63" i="1"/>
  <c r="AD424" i="1"/>
  <c r="AE424" i="1"/>
  <c r="AE62" i="1"/>
  <c r="AD62" i="1"/>
  <c r="AE149" i="1"/>
  <c r="AD149" i="1"/>
  <c r="AD361" i="1"/>
  <c r="AE361" i="1"/>
  <c r="AD217" i="1"/>
  <c r="AE217" i="1"/>
  <c r="AE50" i="1"/>
  <c r="AD50" i="1"/>
  <c r="AE459" i="1"/>
  <c r="AD459" i="1"/>
  <c r="AD36" i="1"/>
  <c r="AE36" i="1"/>
  <c r="AE31" i="1"/>
  <c r="AD31" i="1"/>
  <c r="AE131" i="1"/>
  <c r="AD131" i="1"/>
  <c r="AE82" i="1"/>
  <c r="AD82" i="1"/>
  <c r="AE274" i="1"/>
  <c r="AD274" i="1"/>
  <c r="AE140" i="1"/>
  <c r="AD140" i="1"/>
  <c r="AE179" i="1"/>
  <c r="AD179" i="1"/>
  <c r="AE278" i="1"/>
  <c r="AD278" i="1"/>
  <c r="AE342" i="1"/>
  <c r="AD342" i="1"/>
  <c r="AD462" i="1"/>
  <c r="AE462" i="1"/>
  <c r="AE465" i="1"/>
  <c r="AD465" i="1"/>
  <c r="AE401" i="1"/>
  <c r="AD401" i="1"/>
  <c r="AE74" i="1"/>
  <c r="AD74" i="1"/>
  <c r="AE178" i="1"/>
  <c r="AD178" i="1"/>
  <c r="AD48" i="1"/>
  <c r="AE48" i="1"/>
  <c r="AE273" i="1"/>
  <c r="AD273" i="1"/>
  <c r="AE379" i="1"/>
  <c r="AD379" i="1"/>
  <c r="AE350" i="1"/>
  <c r="AD350" i="1"/>
  <c r="AD208" i="1"/>
  <c r="AE208" i="1"/>
  <c r="AE423" i="1"/>
  <c r="AD423" i="1"/>
  <c r="AD24" i="1"/>
  <c r="AE24" i="1"/>
  <c r="AE33" i="1"/>
  <c r="AD33" i="1"/>
  <c r="AD83" i="1"/>
  <c r="AE83" i="1"/>
  <c r="AE99" i="1"/>
  <c r="AD99" i="1"/>
  <c r="AE233" i="1"/>
  <c r="AD233" i="1"/>
  <c r="AE95" i="1"/>
  <c r="AD95" i="1"/>
  <c r="AE276" i="1"/>
  <c r="AD276" i="1"/>
  <c r="AD116" i="1"/>
  <c r="AE116" i="1"/>
  <c r="AE79" i="1"/>
  <c r="AD79" i="1"/>
  <c r="AC426" i="1"/>
  <c r="AB426" i="1"/>
  <c r="AC307" i="1"/>
  <c r="AB307" i="1"/>
  <c r="AC70" i="1"/>
  <c r="AB70" i="1"/>
  <c r="W30" i="1"/>
  <c r="AC30" i="1"/>
  <c r="AB30" i="1"/>
  <c r="AC231" i="1"/>
  <c r="AB231" i="1"/>
  <c r="AC321" i="1"/>
  <c r="AB321" i="1"/>
  <c r="AC183" i="1"/>
  <c r="AB183" i="1"/>
  <c r="AC142" i="1"/>
  <c r="AB142" i="1"/>
  <c r="AC464" i="1"/>
  <c r="AB464" i="1"/>
  <c r="AC251" i="1"/>
  <c r="AB251" i="1"/>
  <c r="AC242" i="1"/>
  <c r="AB242" i="1"/>
  <c r="AC381" i="1"/>
  <c r="AB381" i="1"/>
  <c r="AC160" i="1"/>
  <c r="AB160" i="1"/>
  <c r="AC64" i="1"/>
  <c r="AB64" i="1"/>
  <c r="AC32" i="1"/>
  <c r="AB32" i="1"/>
  <c r="AC290" i="1"/>
  <c r="AB290" i="1"/>
  <c r="AC135" i="1"/>
  <c r="AB135" i="1"/>
  <c r="AC332" i="1"/>
  <c r="AB332" i="1"/>
  <c r="AC200" i="1"/>
  <c r="AB200" i="1"/>
  <c r="AC67" i="1"/>
  <c r="AB67" i="1"/>
  <c r="AC91" i="1"/>
  <c r="AB91" i="1"/>
  <c r="AC159" i="1"/>
  <c r="AB159" i="1"/>
  <c r="AC248" i="1"/>
  <c r="AB248" i="1"/>
  <c r="AC138" i="1"/>
  <c r="AB138" i="1"/>
  <c r="AC312" i="1"/>
  <c r="AB312" i="1"/>
  <c r="AC213" i="1"/>
  <c r="AB213" i="1"/>
  <c r="AC363" i="1"/>
  <c r="AB363" i="1"/>
  <c r="AC85" i="1"/>
  <c r="AB85" i="1"/>
  <c r="AI451" i="1"/>
  <c r="AC451" i="1"/>
  <c r="AB451" i="1"/>
  <c r="AC171" i="1"/>
  <c r="AB171" i="1"/>
  <c r="AC303" i="1"/>
  <c r="AB303" i="1"/>
  <c r="AC22" i="1"/>
  <c r="AB22" i="1"/>
  <c r="AC115" i="1"/>
  <c r="AB115" i="1"/>
  <c r="AC182" i="1"/>
  <c r="AB182" i="1"/>
  <c r="AC329" i="1"/>
  <c r="AB329" i="1"/>
  <c r="AB218" i="1"/>
  <c r="AC218" i="1"/>
  <c r="AC29" i="1"/>
  <c r="AB29" i="1"/>
  <c r="AC397" i="1"/>
  <c r="AB397" i="1"/>
  <c r="AC387" i="1"/>
  <c r="AB387" i="1"/>
  <c r="AC216" i="1"/>
  <c r="AB216" i="1"/>
  <c r="AC143" i="1"/>
  <c r="AB143" i="1"/>
  <c r="AC417" i="1"/>
  <c r="AB417" i="1"/>
  <c r="AC88" i="1"/>
  <c r="AB88" i="1"/>
  <c r="AC41" i="1"/>
  <c r="AB41" i="1"/>
  <c r="AC455" i="1"/>
  <c r="AB455" i="1"/>
  <c r="AC133" i="1"/>
  <c r="AB133" i="1"/>
  <c r="AC68" i="1"/>
  <c r="AB68" i="1"/>
  <c r="AC244" i="1"/>
  <c r="AB244" i="1"/>
  <c r="AC102" i="1"/>
  <c r="AB102" i="1"/>
  <c r="AC157" i="1"/>
  <c r="AB157" i="1"/>
  <c r="AC10" i="1"/>
  <c r="AB10" i="1"/>
  <c r="AC45" i="1"/>
  <c r="AB45" i="1"/>
  <c r="AC23" i="1"/>
  <c r="AB23" i="1"/>
  <c r="AC105" i="1"/>
  <c r="AB105" i="1"/>
  <c r="AC193" i="1"/>
  <c r="AB193" i="1"/>
  <c r="W265" i="1"/>
  <c r="AC265" i="1"/>
  <c r="AB265" i="1"/>
  <c r="AC227" i="1"/>
  <c r="AB227" i="1"/>
  <c r="AC450" i="1"/>
  <c r="AB450" i="1"/>
  <c r="AC371" i="1"/>
  <c r="AB371" i="1"/>
  <c r="AC13" i="1"/>
  <c r="AB13" i="1"/>
  <c r="AJ318" i="1"/>
  <c r="AC318" i="1"/>
  <c r="AB318" i="1"/>
  <c r="AC111" i="1"/>
  <c r="AB111" i="1"/>
  <c r="AC411" i="1"/>
  <c r="AB411" i="1"/>
  <c r="AC317" i="1"/>
  <c r="AB317" i="1"/>
  <c r="AC449" i="1"/>
  <c r="AB449" i="1"/>
  <c r="AK416" i="1"/>
  <c r="AC416" i="1"/>
  <c r="AB416" i="1"/>
  <c r="AC11" i="1"/>
  <c r="AB11" i="1"/>
  <c r="AC130" i="1"/>
  <c r="AB130" i="1"/>
  <c r="AC304" i="1"/>
  <c r="AB304" i="1"/>
  <c r="AC221" i="1"/>
  <c r="AB221" i="1"/>
  <c r="AC128" i="1"/>
  <c r="AB128" i="1"/>
  <c r="AC408" i="1"/>
  <c r="AB408" i="1"/>
  <c r="AC375" i="1"/>
  <c r="AB375" i="1"/>
  <c r="AC296" i="1"/>
  <c r="AB296" i="1"/>
  <c r="AC145" i="1"/>
  <c r="AB145" i="1"/>
  <c r="AC39" i="1"/>
  <c r="AB39" i="1"/>
  <c r="AC16" i="1"/>
  <c r="AB16" i="1"/>
  <c r="AC310" i="1"/>
  <c r="AB310" i="1"/>
  <c r="AC301" i="1"/>
  <c r="AB301" i="1"/>
  <c r="AC151" i="1"/>
  <c r="AB151" i="1"/>
  <c r="AC338" i="1"/>
  <c r="AB338" i="1"/>
  <c r="AC346" i="1"/>
  <c r="AB346" i="1"/>
  <c r="W427" i="1"/>
  <c r="AC427" i="1"/>
  <c r="AB427" i="1"/>
  <c r="AC394" i="1"/>
  <c r="AB394" i="1"/>
  <c r="AC378" i="1"/>
  <c r="AB378" i="1"/>
  <c r="AC69" i="1"/>
  <c r="AB69" i="1"/>
  <c r="AC126" i="1"/>
  <c r="AB126" i="1"/>
  <c r="AC432" i="1"/>
  <c r="AB432" i="1"/>
  <c r="AC399" i="1"/>
  <c r="AB399" i="1"/>
  <c r="AC277" i="1"/>
  <c r="AB277" i="1"/>
  <c r="AB211" i="1"/>
  <c r="AC211" i="1"/>
  <c r="AC165" i="1"/>
  <c r="AB165" i="1"/>
  <c r="AC454" i="1"/>
  <c r="AB454" i="1"/>
  <c r="AC356" i="1"/>
  <c r="AB356" i="1"/>
  <c r="AC113" i="1"/>
  <c r="AB113" i="1"/>
  <c r="AC259" i="1"/>
  <c r="AB259" i="1"/>
  <c r="AC72" i="1"/>
  <c r="AB72" i="1"/>
  <c r="AC421" i="1"/>
  <c r="AB421" i="1"/>
  <c r="AC358" i="1"/>
  <c r="AB358" i="1"/>
  <c r="AC268" i="1"/>
  <c r="AB268" i="1"/>
  <c r="AC365" i="1"/>
  <c r="AB365" i="1"/>
  <c r="Z319" i="1"/>
  <c r="AC319" i="1"/>
  <c r="AB319" i="1"/>
  <c r="Z380" i="1"/>
  <c r="AC380" i="1"/>
  <c r="AB380" i="1"/>
  <c r="W453" i="1"/>
  <c r="AC453" i="1"/>
  <c r="AB453" i="1"/>
  <c r="AC19" i="1"/>
  <c r="AB19" i="1"/>
  <c r="AC5" i="1"/>
  <c r="AB5" i="1"/>
  <c r="AC77" i="1"/>
  <c r="AB77" i="1"/>
  <c r="AC146" i="1"/>
  <c r="AB146" i="1"/>
  <c r="AC419" i="1"/>
  <c r="AB419" i="1"/>
  <c r="AG425" i="1"/>
  <c r="AC425" i="1"/>
  <c r="AB425" i="1"/>
  <c r="AC247" i="1"/>
  <c r="AB247" i="1"/>
  <c r="AC197" i="1"/>
  <c r="AB197" i="1"/>
  <c r="AC249" i="1"/>
  <c r="AB249" i="1"/>
  <c r="AC327" i="1"/>
  <c r="AB327" i="1"/>
  <c r="AC331" i="1"/>
  <c r="AB331" i="1"/>
  <c r="AC161" i="1"/>
  <c r="AB161" i="1"/>
  <c r="AC219" i="1"/>
  <c r="AB219" i="1"/>
  <c r="AC289" i="1"/>
  <c r="AB289" i="1"/>
  <c r="AC347" i="1"/>
  <c r="AB347" i="1"/>
  <c r="AC352" i="1"/>
  <c r="AB352" i="1"/>
  <c r="AC313" i="1"/>
  <c r="AB313" i="1"/>
  <c r="AC158" i="1"/>
  <c r="AB158" i="1"/>
  <c r="AC241" i="1"/>
  <c r="AB241" i="1"/>
  <c r="AC255" i="1"/>
  <c r="AB255" i="1"/>
  <c r="AC344" i="1"/>
  <c r="AB344" i="1"/>
  <c r="AC124" i="1"/>
  <c r="AB124" i="1"/>
  <c r="AC288" i="1"/>
  <c r="AB288" i="1"/>
  <c r="AC285" i="1"/>
  <c r="AB285" i="1"/>
  <c r="W386" i="1"/>
  <c r="AC386" i="1"/>
  <c r="AB386" i="1"/>
  <c r="AC94" i="1"/>
  <c r="AB94" i="1"/>
  <c r="AC407" i="1"/>
  <c r="AB407" i="1"/>
  <c r="AC180" i="1"/>
  <c r="AB180" i="1"/>
  <c r="AC405" i="1"/>
  <c r="AB405" i="1"/>
  <c r="AC355" i="1"/>
  <c r="AB355" i="1"/>
  <c r="AC463" i="1"/>
  <c r="AB463" i="1"/>
  <c r="AC368" i="1"/>
  <c r="AB368" i="1"/>
  <c r="AC245" i="1"/>
  <c r="AB245" i="1"/>
  <c r="AC20" i="1"/>
  <c r="AB20" i="1"/>
  <c r="AC339" i="1"/>
  <c r="AB339" i="1"/>
  <c r="AC253" i="1"/>
  <c r="AB253" i="1"/>
  <c r="AC137" i="1"/>
  <c r="AB137" i="1"/>
  <c r="AC229" i="1"/>
  <c r="AB229" i="1"/>
  <c r="AC441" i="1"/>
  <c r="AB441" i="1"/>
  <c r="AC17" i="1"/>
  <c r="AB17" i="1"/>
  <c r="AC345" i="1"/>
  <c r="AB345" i="1"/>
  <c r="AC337" i="1"/>
  <c r="AB337" i="1"/>
  <c r="AC341" i="1"/>
  <c r="AB341" i="1"/>
  <c r="AC269" i="1"/>
  <c r="AB269" i="1"/>
  <c r="AC232" i="1"/>
  <c r="AB232" i="1"/>
  <c r="AC228" i="1"/>
  <c r="AB228" i="1"/>
  <c r="AC246" i="1"/>
  <c r="AB246" i="1"/>
  <c r="AC461" i="1"/>
  <c r="AB461" i="1"/>
  <c r="AC374" i="1"/>
  <c r="AB374" i="1"/>
  <c r="AC215" i="1"/>
  <c r="AB215" i="1"/>
  <c r="AC267" i="1"/>
  <c r="AB267" i="1"/>
  <c r="AC328" i="1"/>
  <c r="AB328" i="1"/>
  <c r="AC156" i="1"/>
  <c r="AB156" i="1"/>
  <c r="AB230" i="1"/>
  <c r="AC230" i="1"/>
  <c r="AC258" i="1"/>
  <c r="AB258" i="1"/>
  <c r="AC129" i="1"/>
  <c r="AB129" i="1"/>
  <c r="AC203" i="1"/>
  <c r="AB203" i="1"/>
  <c r="AC84" i="1"/>
  <c r="AB84" i="1"/>
  <c r="AC134" i="1"/>
  <c r="AB134" i="1"/>
  <c r="AC389" i="1"/>
  <c r="AB389" i="1"/>
  <c r="W240" i="1"/>
  <c r="AC240" i="1"/>
  <c r="AB240" i="1"/>
  <c r="AC279" i="1"/>
  <c r="AB279" i="1"/>
  <c r="AC121" i="1"/>
  <c r="AB121" i="1"/>
  <c r="AC271" i="1"/>
  <c r="AB271" i="1"/>
  <c r="AC452" i="1"/>
  <c r="AB452" i="1"/>
  <c r="AC61" i="1"/>
  <c r="AB61" i="1"/>
  <c r="AC263" i="1"/>
  <c r="AB263" i="1"/>
  <c r="AC402" i="1"/>
  <c r="AB402" i="1"/>
  <c r="AC93" i="1"/>
  <c r="AB93" i="1"/>
  <c r="AC207" i="1"/>
  <c r="AB207" i="1"/>
  <c r="AC340" i="1"/>
  <c r="AB340" i="1"/>
  <c r="AC366" i="1"/>
  <c r="AB366" i="1"/>
  <c r="AC391" i="1"/>
  <c r="AB391" i="1"/>
  <c r="AC445" i="1"/>
  <c r="AB445" i="1"/>
  <c r="AC51" i="1"/>
  <c r="AB51" i="1"/>
  <c r="AC21" i="1"/>
  <c r="AB21" i="1"/>
  <c r="AC300" i="1"/>
  <c r="AB300" i="1"/>
  <c r="AC443" i="1"/>
  <c r="AB443" i="1"/>
  <c r="AC282" i="1"/>
  <c r="AB282" i="1"/>
  <c r="AC354" i="1"/>
  <c r="AB354" i="1"/>
  <c r="AC164" i="1"/>
  <c r="AB164" i="1"/>
  <c r="AC170" i="1"/>
  <c r="AB170" i="1"/>
  <c r="AC162" i="1"/>
  <c r="AB162" i="1"/>
  <c r="AC305" i="1"/>
  <c r="AB305" i="1"/>
  <c r="AI442" i="1"/>
  <c r="AC442" i="1"/>
  <c r="AB442" i="1"/>
  <c r="AC118" i="1"/>
  <c r="AB118" i="1"/>
  <c r="AC302" i="1"/>
  <c r="AB302" i="1"/>
  <c r="AC444" i="1"/>
  <c r="AB444" i="1"/>
  <c r="AC127" i="1"/>
  <c r="AB127" i="1"/>
  <c r="AC81" i="1"/>
  <c r="AB81" i="1"/>
  <c r="AC206" i="1"/>
  <c r="AB206" i="1"/>
  <c r="AC185" i="1"/>
  <c r="AB185" i="1"/>
  <c r="AC243" i="1"/>
  <c r="AB243" i="1"/>
  <c r="AC80" i="1"/>
  <c r="AB80" i="1"/>
  <c r="AC90" i="1"/>
  <c r="AB90" i="1"/>
  <c r="AC110" i="1"/>
  <c r="AB110" i="1"/>
  <c r="AC101" i="1"/>
  <c r="AB101" i="1"/>
  <c r="AC152" i="1"/>
  <c r="AB152" i="1"/>
  <c r="AC262" i="1"/>
  <c r="AB262" i="1"/>
  <c r="AC377" i="1"/>
  <c r="AB377" i="1"/>
  <c r="AC50" i="1"/>
  <c r="AB50" i="1"/>
  <c r="AC382" i="1"/>
  <c r="AB382" i="1"/>
  <c r="AH75" i="1"/>
  <c r="AC75" i="1"/>
  <c r="AB75" i="1"/>
  <c r="AG422" i="1"/>
  <c r="AC422" i="1"/>
  <c r="AB422" i="1"/>
  <c r="AC291" i="1"/>
  <c r="AB291" i="1"/>
  <c r="AC404" i="1"/>
  <c r="AB404" i="1"/>
  <c r="AC420" i="1"/>
  <c r="AB420" i="1"/>
  <c r="AC336" i="1"/>
  <c r="AB336" i="1"/>
  <c r="AC323" i="1"/>
  <c r="AB323" i="1"/>
  <c r="AC201" i="1"/>
  <c r="AB201" i="1"/>
  <c r="AC144" i="1"/>
  <c r="AB144" i="1"/>
  <c r="AC367" i="1"/>
  <c r="AB367" i="1"/>
  <c r="AC190" i="1"/>
  <c r="AB190" i="1"/>
  <c r="AC18" i="1"/>
  <c r="AB18" i="1"/>
  <c r="AC384" i="1"/>
  <c r="AB384" i="1"/>
  <c r="AC28" i="1"/>
  <c r="AB28" i="1"/>
  <c r="AC315" i="1"/>
  <c r="AB315" i="1"/>
  <c r="AC65" i="1"/>
  <c r="AB65" i="1"/>
  <c r="AC395" i="1"/>
  <c r="AB395" i="1"/>
  <c r="AC153" i="1"/>
  <c r="AB153" i="1"/>
  <c r="AC223" i="1"/>
  <c r="AB223" i="1"/>
  <c r="AC343" i="1"/>
  <c r="AB343" i="1"/>
  <c r="AC322" i="1"/>
  <c r="AB322" i="1"/>
  <c r="AC400" i="1"/>
  <c r="AB400" i="1"/>
  <c r="AC141" i="1"/>
  <c r="AB141" i="1"/>
  <c r="AC58" i="1"/>
  <c r="AB58" i="1"/>
  <c r="W284" i="1"/>
  <c r="AC284" i="1"/>
  <c r="AB284" i="1"/>
  <c r="AZ225" i="1"/>
  <c r="AC225" i="1"/>
  <c r="AB225" i="1"/>
  <c r="AC63" i="1"/>
  <c r="AB63" i="1"/>
  <c r="AC424" i="1"/>
  <c r="AB424" i="1"/>
  <c r="AC62" i="1"/>
  <c r="AB62" i="1"/>
  <c r="AC149" i="1"/>
  <c r="AB149" i="1"/>
  <c r="AC361" i="1"/>
  <c r="AB361" i="1"/>
  <c r="AC217" i="1"/>
  <c r="AB217" i="1"/>
  <c r="AC460" i="1"/>
  <c r="AB460" i="1"/>
  <c r="AC459" i="1"/>
  <c r="AB459" i="1"/>
  <c r="AC36" i="1"/>
  <c r="AB36" i="1"/>
  <c r="AC31" i="1"/>
  <c r="AB31" i="1"/>
  <c r="AC131" i="1"/>
  <c r="AB131" i="1"/>
  <c r="AC82" i="1"/>
  <c r="AB82" i="1"/>
  <c r="AC274" i="1"/>
  <c r="AB274" i="1"/>
  <c r="AZ140" i="1"/>
  <c r="AC140" i="1"/>
  <c r="AB140" i="1"/>
  <c r="AC179" i="1"/>
  <c r="AB179" i="1"/>
  <c r="AC278" i="1"/>
  <c r="AB278" i="1"/>
  <c r="AC342" i="1"/>
  <c r="AB342" i="1"/>
  <c r="AC462" i="1"/>
  <c r="AB462" i="1"/>
  <c r="AC465" i="1"/>
  <c r="AB465" i="1"/>
  <c r="AC401" i="1"/>
  <c r="AB401" i="1"/>
  <c r="AC74" i="1"/>
  <c r="AB74" i="1"/>
  <c r="AC178" i="1"/>
  <c r="AB178" i="1"/>
  <c r="AC48" i="1"/>
  <c r="AB48" i="1"/>
  <c r="AC273" i="1"/>
  <c r="AB273" i="1"/>
  <c r="AC379" i="1"/>
  <c r="AB379" i="1"/>
  <c r="AC350" i="1"/>
  <c r="AB350" i="1"/>
  <c r="AC208" i="1"/>
  <c r="AB208" i="1"/>
  <c r="AC423" i="1"/>
  <c r="AB423" i="1"/>
  <c r="AC24" i="1"/>
  <c r="AB24" i="1"/>
  <c r="AC33" i="1"/>
  <c r="AB33" i="1"/>
  <c r="AC83" i="1"/>
  <c r="AB83" i="1"/>
  <c r="AC99" i="1"/>
  <c r="AB99" i="1"/>
  <c r="AC233" i="1"/>
  <c r="AB233" i="1"/>
  <c r="AC95" i="1"/>
  <c r="AB95" i="1"/>
  <c r="AC276" i="1"/>
  <c r="AB276" i="1"/>
  <c r="AC116" i="1"/>
  <c r="AB116" i="1"/>
  <c r="AC79" i="1"/>
  <c r="AB79" i="1"/>
  <c r="U70" i="39"/>
  <c r="U42" i="39"/>
  <c r="U85" i="39"/>
  <c r="U86" i="39"/>
  <c r="U83" i="39"/>
  <c r="U84" i="39"/>
  <c r="U59" i="39"/>
  <c r="U74" i="39"/>
  <c r="U81" i="39"/>
  <c r="U82" i="39"/>
  <c r="U53" i="39"/>
  <c r="U62" i="39"/>
  <c r="U45" i="39"/>
  <c r="U57" i="39"/>
  <c r="U79" i="39"/>
  <c r="U80" i="39"/>
  <c r="U21" i="39"/>
  <c r="U12" i="39"/>
  <c r="V1" i="38"/>
  <c r="D1" i="55"/>
  <c r="M49" i="39"/>
  <c r="E51" i="39"/>
  <c r="AR445" i="1"/>
  <c r="AQ445" i="1"/>
  <c r="AR251" i="1"/>
  <c r="AQ251" i="1"/>
  <c r="I48" i="39"/>
  <c r="S108" i="39"/>
  <c r="E55" i="39"/>
  <c r="M85" i="39"/>
  <c r="D418" i="1"/>
  <c r="BE418" i="1" s="1"/>
  <c r="AI13" i="39"/>
  <c r="C12" i="39"/>
  <c r="W37" i="39"/>
  <c r="S42" i="39"/>
  <c r="AC25" i="39"/>
  <c r="S59" i="39"/>
  <c r="D2" i="1"/>
  <c r="S85" i="39"/>
  <c r="D222" i="1"/>
  <c r="AH222" i="1" s="1"/>
  <c r="AE37" i="39"/>
  <c r="Q108" i="39"/>
  <c r="Q136" i="39"/>
  <c r="Q142" i="39"/>
  <c r="K74" i="39"/>
  <c r="O104" i="39"/>
  <c r="W45" i="39"/>
  <c r="D54" i="1"/>
  <c r="AF54" i="1" s="1"/>
  <c r="D7" i="1"/>
  <c r="AF7" i="1" s="1"/>
  <c r="M35" i="39"/>
  <c r="O116" i="39"/>
  <c r="AI29" i="39"/>
  <c r="M95" i="39"/>
  <c r="Y53" i="39"/>
  <c r="S39" i="39"/>
  <c r="D359" i="1"/>
  <c r="AF359" i="1" s="1"/>
  <c r="Q118" i="39"/>
  <c r="D189" i="1"/>
  <c r="AF189" i="1" s="1"/>
  <c r="G12" i="39"/>
  <c r="AC77" i="39"/>
  <c r="D372" i="1"/>
  <c r="AF372" i="1" s="1"/>
  <c r="A46" i="39"/>
  <c r="W73" i="39"/>
  <c r="Q67" i="39"/>
  <c r="D398" i="1"/>
  <c r="AF398" i="1" s="1"/>
  <c r="S47" i="39"/>
  <c r="D438" i="1"/>
  <c r="AF438" i="1" s="1"/>
  <c r="S13" i="39"/>
  <c r="Y11" i="39"/>
  <c r="M53" i="39"/>
  <c r="D108" i="1"/>
  <c r="AF108" i="1" s="1"/>
  <c r="AC21" i="39"/>
  <c r="AC28" i="39"/>
  <c r="AC105" i="39"/>
  <c r="AC53" i="39"/>
  <c r="O67" i="39"/>
  <c r="U69" i="39"/>
  <c r="D439" i="1"/>
  <c r="AT439" i="1" s="1"/>
  <c r="D167" i="1"/>
  <c r="AF167" i="1" s="1"/>
  <c r="D309" i="1"/>
  <c r="AF309" i="1" s="1"/>
  <c r="D46" i="1"/>
  <c r="AF46" i="1" s="1"/>
  <c r="I20" i="39"/>
  <c r="D35" i="1"/>
  <c r="AF35" i="1" s="1"/>
  <c r="AI34" i="39"/>
  <c r="D360" i="1"/>
  <c r="AF360" i="1" s="1"/>
  <c r="O115" i="39"/>
  <c r="D26" i="1"/>
  <c r="AF26" i="1" s="1"/>
  <c r="D86" i="1"/>
  <c r="AF86" i="1" s="1"/>
  <c r="S51" i="39"/>
  <c r="S52" i="39"/>
  <c r="AC57" i="39"/>
  <c r="Q8" i="39"/>
  <c r="U37" i="39"/>
  <c r="W9" i="39"/>
  <c r="M90" i="39"/>
  <c r="A43" i="39"/>
  <c r="S26" i="39"/>
  <c r="AA78" i="39"/>
  <c r="U39" i="39"/>
  <c r="A19" i="39"/>
  <c r="AC49" i="39"/>
  <c r="M34" i="39"/>
  <c r="Q72" i="39"/>
  <c r="D188" i="1"/>
  <c r="AF188" i="1" s="1"/>
  <c r="I23" i="39"/>
  <c r="AC89" i="39"/>
  <c r="D383" i="1"/>
  <c r="AF383" i="1" s="1"/>
  <c r="O98" i="39"/>
  <c r="D44" i="1"/>
  <c r="AF44" i="1" s="1"/>
  <c r="AA39" i="39"/>
  <c r="D198" i="1"/>
  <c r="AF198" i="1" s="1"/>
  <c r="K43" i="39"/>
  <c r="C20" i="39"/>
  <c r="D8" i="1"/>
  <c r="AF8" i="1" s="1"/>
  <c r="AA72" i="39"/>
  <c r="AG13" i="39"/>
  <c r="AA29" i="39"/>
  <c r="M13" i="39"/>
  <c r="M20" i="39"/>
  <c r="AJ317" i="1"/>
  <c r="W317" i="1"/>
  <c r="D293" i="1"/>
  <c r="K62" i="39"/>
  <c r="D434" i="1"/>
  <c r="AS434" i="1" s="1"/>
  <c r="D437" i="1"/>
  <c r="AF437" i="1" s="1"/>
  <c r="D428" i="1"/>
  <c r="AF428" i="1" s="1"/>
  <c r="S97" i="39"/>
  <c r="AC12" i="39"/>
  <c r="M11" i="39"/>
  <c r="U15" i="39"/>
  <c r="AI35" i="39"/>
  <c r="C35" i="39"/>
  <c r="S30" i="39"/>
  <c r="K16" i="39"/>
  <c r="E50" i="39"/>
  <c r="S62" i="39"/>
  <c r="G34" i="39"/>
  <c r="M54" i="39"/>
  <c r="O65" i="39"/>
  <c r="K45" i="39"/>
  <c r="W49" i="39"/>
  <c r="I41" i="39"/>
  <c r="G32" i="39"/>
  <c r="Q37" i="39"/>
  <c r="W26" i="39"/>
  <c r="M57" i="39"/>
  <c r="D287" i="1"/>
  <c r="AF287" i="1" s="1"/>
  <c r="D150" i="1"/>
  <c r="AF150" i="1" s="1"/>
  <c r="W33" i="39"/>
  <c r="Q100" i="39"/>
  <c r="D40" i="1"/>
  <c r="AF40" i="1" s="1"/>
  <c r="E42" i="39"/>
  <c r="AA43" i="39"/>
  <c r="S67" i="39"/>
  <c r="M96" i="39"/>
  <c r="D59" i="1"/>
  <c r="AY59" i="1" s="1"/>
  <c r="E34" i="39"/>
  <c r="Q15" i="39"/>
  <c r="D191" i="1"/>
  <c r="AF191" i="1" s="1"/>
  <c r="M104" i="39"/>
  <c r="Q75" i="39"/>
  <c r="AI25" i="39"/>
  <c r="O60" i="39"/>
  <c r="O88" i="39"/>
  <c r="D392" i="1"/>
  <c r="AF392" i="1" s="1"/>
  <c r="D458" i="1"/>
  <c r="AF458" i="1" s="1"/>
  <c r="S27" i="39"/>
  <c r="S110" i="39"/>
  <c r="S53" i="39"/>
  <c r="D385" i="1"/>
  <c r="AF385" i="1" s="1"/>
  <c r="A30" i="39"/>
  <c r="AC14" i="39"/>
  <c r="S20" i="39"/>
  <c r="M8" i="39"/>
  <c r="M17" i="39"/>
  <c r="M14" i="39"/>
  <c r="AC42" i="39"/>
  <c r="Q68" i="39"/>
  <c r="O132" i="39"/>
  <c r="E32" i="39"/>
  <c r="W44" i="39"/>
  <c r="D6" i="1"/>
  <c r="AF6" i="1" s="1"/>
  <c r="AA44" i="39"/>
  <c r="K41" i="39"/>
  <c r="D266" i="1"/>
  <c r="AF266" i="1" s="1"/>
  <c r="S79" i="39"/>
  <c r="D330" i="1"/>
  <c r="AF330" i="1" s="1"/>
  <c r="W416" i="1"/>
  <c r="D410" i="1"/>
  <c r="AF410" i="1" s="1"/>
  <c r="D163" i="1"/>
  <c r="AF163" i="1" s="1"/>
  <c r="D109" i="1"/>
  <c r="AF109" i="1" s="1"/>
  <c r="D212" i="1"/>
  <c r="Z212" i="1" s="1"/>
  <c r="S109" i="39"/>
  <c r="S15" i="39"/>
  <c r="D76" i="1"/>
  <c r="AF76" i="1" s="1"/>
  <c r="A13" i="39"/>
  <c r="Y33" i="39"/>
  <c r="D280" i="1"/>
  <c r="AF280" i="1" s="1"/>
  <c r="G10" i="39"/>
  <c r="S64" i="39"/>
  <c r="A28" i="39"/>
  <c r="Q69" i="39"/>
  <c r="D210" i="1"/>
  <c r="AF210" i="1" s="1"/>
  <c r="D92" i="1"/>
  <c r="Z92" i="1" s="1"/>
  <c r="D351" i="1"/>
  <c r="AF351" i="1" s="1"/>
  <c r="Q13" i="39"/>
  <c r="AC60" i="39"/>
  <c r="D87" i="1"/>
  <c r="AX87" i="1" s="1"/>
  <c r="D123" i="1"/>
  <c r="AF123" i="1" s="1"/>
  <c r="D175" i="1"/>
  <c r="AF175" i="1" s="1"/>
  <c r="D199" i="1"/>
  <c r="AF199" i="1" s="1"/>
  <c r="Q20" i="39"/>
  <c r="O126" i="39"/>
  <c r="U36" i="39"/>
  <c r="U26" i="39"/>
  <c r="U55" i="39"/>
  <c r="I57" i="39"/>
  <c r="U16" i="39"/>
  <c r="E11" i="39"/>
  <c r="AA81" i="39"/>
  <c r="D299" i="1"/>
  <c r="AF299" i="1" s="1"/>
  <c r="E30" i="39"/>
  <c r="AA32" i="39"/>
  <c r="M82" i="39"/>
  <c r="M59" i="39"/>
  <c r="O73" i="39"/>
  <c r="Y34" i="39"/>
  <c r="G20" i="39"/>
  <c r="G35" i="39"/>
  <c r="D192" i="1"/>
  <c r="AF192" i="1" s="1"/>
  <c r="G51" i="39"/>
  <c r="U61" i="39"/>
  <c r="AE20" i="39"/>
  <c r="O13" i="39"/>
  <c r="U11" i="39"/>
  <c r="O99" i="39"/>
  <c r="W18" i="39"/>
  <c r="AC50" i="39"/>
  <c r="C29" i="39"/>
  <c r="O71" i="39"/>
  <c r="AI32" i="39"/>
  <c r="AC83" i="39"/>
  <c r="D14" i="1"/>
  <c r="AF14" i="1" s="1"/>
  <c r="AK171" i="1"/>
  <c r="W171" i="1"/>
  <c r="AH61" i="1"/>
  <c r="AM61" i="1"/>
  <c r="O37" i="39"/>
  <c r="AI66" i="39"/>
  <c r="AE44" i="39"/>
  <c r="Y15" i="39"/>
  <c r="D334" i="1"/>
  <c r="AF334" i="1" s="1"/>
  <c r="AC85" i="39"/>
  <c r="D362" i="1"/>
  <c r="AF362" i="1" s="1"/>
  <c r="S83" i="39"/>
  <c r="U73" i="39"/>
  <c r="Y28" i="39"/>
  <c r="AC38" i="39"/>
  <c r="I59" i="39"/>
  <c r="D256" i="1"/>
  <c r="AT256" i="1" s="1"/>
  <c r="Q21" i="39"/>
  <c r="Y18" i="39"/>
  <c r="AC13" i="39"/>
  <c r="G37" i="39"/>
  <c r="D369" i="1"/>
  <c r="AF369" i="1" s="1"/>
  <c r="M33" i="39"/>
  <c r="K42" i="39"/>
  <c r="D236" i="1"/>
  <c r="AR236" i="1" s="1"/>
  <c r="Y10" i="39"/>
  <c r="AC103" i="39"/>
  <c r="AI30" i="39"/>
  <c r="A47" i="39"/>
  <c r="A34" i="39"/>
  <c r="AI15" i="39"/>
  <c r="Q109" i="39"/>
  <c r="I68" i="39"/>
  <c r="D403" i="1"/>
  <c r="AF403" i="1" s="1"/>
  <c r="M30" i="39"/>
  <c r="AG12" i="39"/>
  <c r="Q78" i="39"/>
  <c r="M50" i="39"/>
  <c r="O61" i="39"/>
  <c r="M27" i="39"/>
  <c r="U43" i="39"/>
  <c r="AE10" i="39"/>
  <c r="O14" i="39"/>
  <c r="D37" i="1"/>
  <c r="AF37" i="1" s="1"/>
  <c r="D297" i="1"/>
  <c r="AF297" i="1" s="1"/>
  <c r="AA24" i="39"/>
  <c r="D125" i="1"/>
  <c r="AF125" i="1" s="1"/>
  <c r="D38" i="1"/>
  <c r="AF38" i="1" s="1"/>
  <c r="AE11" i="39"/>
  <c r="E33" i="39"/>
  <c r="M93" i="39"/>
  <c r="Q128" i="39"/>
  <c r="AA65" i="39"/>
  <c r="U68" i="39"/>
  <c r="S102" i="39"/>
  <c r="Y29" i="39"/>
  <c r="K29" i="39"/>
  <c r="AA19" i="39"/>
  <c r="S65" i="39"/>
  <c r="AC101" i="39"/>
  <c r="K80" i="39"/>
  <c r="I22" i="39"/>
  <c r="U33" i="39"/>
  <c r="E17" i="39"/>
  <c r="O64" i="39"/>
  <c r="D148" i="1"/>
  <c r="AF148" i="1" s="1"/>
  <c r="D390" i="1"/>
  <c r="AF390" i="1" s="1"/>
  <c r="AC76" i="39"/>
  <c r="D155" i="1"/>
  <c r="AF155" i="1" s="1"/>
  <c r="W70" i="39"/>
  <c r="G53" i="39"/>
  <c r="M45" i="39"/>
  <c r="O105" i="39"/>
  <c r="AC80" i="39"/>
  <c r="D57" i="1"/>
  <c r="AF57" i="1" s="1"/>
  <c r="K36" i="39"/>
  <c r="AC86" i="39"/>
  <c r="O84" i="39"/>
  <c r="K17" i="39"/>
  <c r="E9" i="39"/>
  <c r="C21" i="39"/>
  <c r="D264" i="1"/>
  <c r="AF264" i="1" s="1"/>
  <c r="K51" i="39"/>
  <c r="D181" i="1"/>
  <c r="AF181"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AF196" i="1" s="1"/>
  <c r="Q117" i="39"/>
  <c r="S68" i="39"/>
  <c r="AI65" i="39"/>
  <c r="D224" i="1"/>
  <c r="AF224" i="1" s="1"/>
  <c r="D254" i="1"/>
  <c r="AF254" i="1" s="1"/>
  <c r="S88" i="39"/>
  <c r="D324" i="1"/>
  <c r="AF324" i="1" s="1"/>
  <c r="O20" i="39"/>
  <c r="AC18" i="39"/>
  <c r="Q11" i="39"/>
  <c r="M62" i="39"/>
  <c r="I37" i="39"/>
  <c r="O32" i="39"/>
  <c r="E36" i="39"/>
  <c r="A10" i="39"/>
  <c r="E28" i="39"/>
  <c r="O123" i="39"/>
  <c r="G46" i="39"/>
  <c r="AA55" i="39"/>
  <c r="D3" i="1"/>
  <c r="AF3" i="1" s="1"/>
  <c r="O47" i="39"/>
  <c r="AA10" i="39"/>
  <c r="O19" i="39"/>
  <c r="S16" i="39"/>
  <c r="AE27" i="39"/>
  <c r="AA73" i="39"/>
  <c r="W59" i="39"/>
  <c r="D174" i="1"/>
  <c r="AF174" i="1" s="1"/>
  <c r="W46" i="39"/>
  <c r="D433" i="1"/>
  <c r="X433" i="1" s="1"/>
  <c r="D78" i="1"/>
  <c r="Q42" i="39"/>
  <c r="O106" i="39"/>
  <c r="M55" i="39"/>
  <c r="AI70" i="39"/>
  <c r="D49" i="1"/>
  <c r="AF49" i="1" s="1"/>
  <c r="K28" i="39"/>
  <c r="M47" i="39"/>
  <c r="D214" i="1"/>
  <c r="AF214" i="1" s="1"/>
  <c r="D60" i="1"/>
  <c r="AF60" i="1" s="1"/>
  <c r="S63" i="39"/>
  <c r="AC48" i="39"/>
  <c r="AC33" i="39"/>
  <c r="O44" i="39"/>
  <c r="Q73" i="39"/>
  <c r="K35" i="39"/>
  <c r="D204" i="1"/>
  <c r="AF204" i="1" s="1"/>
  <c r="O120" i="39"/>
  <c r="K37" i="39"/>
  <c r="AI19" i="39"/>
  <c r="AI46" i="39"/>
  <c r="O103" i="39"/>
  <c r="U54" i="39"/>
  <c r="W75" i="1"/>
  <c r="D413" i="1"/>
  <c r="AF413" i="1" s="1"/>
  <c r="S114" i="39"/>
  <c r="W66" i="39"/>
  <c r="D139" i="1"/>
  <c r="Y139" i="1" s="1"/>
  <c r="AI48" i="39"/>
  <c r="AE13" i="39"/>
  <c r="O76" i="39"/>
  <c r="AE28" i="39"/>
  <c r="S61" i="39"/>
  <c r="D97" i="1"/>
  <c r="D15" i="1"/>
  <c r="AF15" i="1" s="1"/>
  <c r="Q64" i="39"/>
  <c r="D119" i="1"/>
  <c r="AF119" i="1" s="1"/>
  <c r="Q133" i="39"/>
  <c r="D238" i="1"/>
  <c r="AF238" i="1" s="1"/>
  <c r="K63" i="39"/>
  <c r="O15" i="39"/>
  <c r="S24" i="39"/>
  <c r="Q19" i="39"/>
  <c r="D25" i="1"/>
  <c r="AT25" i="1" s="1"/>
  <c r="O16" i="39"/>
  <c r="AC62" i="39"/>
  <c r="O118" i="39"/>
  <c r="D43" i="1"/>
  <c r="Y43" i="1" s="1"/>
  <c r="Y45" i="39"/>
  <c r="AE19" i="39"/>
  <c r="AI27" i="39"/>
  <c r="D326" i="1"/>
  <c r="AM326" i="1" s="1"/>
  <c r="AA45" i="39"/>
  <c r="U77" i="39"/>
  <c r="K34" i="39"/>
  <c r="D112" i="1"/>
  <c r="AF112" i="1" s="1"/>
  <c r="Q66" i="39"/>
  <c r="AA41" i="39"/>
  <c r="M31" i="39"/>
  <c r="K30" i="39"/>
  <c r="I42" i="39"/>
  <c r="D349" i="1"/>
  <c r="AF349" i="1" s="1"/>
  <c r="AI23" i="39"/>
  <c r="D55" i="1"/>
  <c r="AF55" i="1" s="1"/>
  <c r="G30" i="39"/>
  <c r="D414" i="1"/>
  <c r="AF414" i="1" s="1"/>
  <c r="U71" i="39"/>
  <c r="S31" i="39"/>
  <c r="AC93" i="39"/>
  <c r="AC26" i="39"/>
  <c r="U31" i="39"/>
  <c r="D388" i="1"/>
  <c r="AF388" i="1" s="1"/>
  <c r="K18" i="39"/>
  <c r="Y27" i="39"/>
  <c r="D53" i="1"/>
  <c r="AF53" i="1" s="1"/>
  <c r="AG317" i="1"/>
  <c r="AI41" i="39"/>
  <c r="Q63" i="39"/>
  <c r="AC30" i="39"/>
  <c r="K12" i="39"/>
  <c r="M61" i="39"/>
  <c r="W68" i="39"/>
  <c r="AC75" i="39"/>
  <c r="D117" i="1"/>
  <c r="BE117" i="1" s="1"/>
  <c r="Q70" i="39"/>
  <c r="D447" i="1"/>
  <c r="AF447" i="1" s="1"/>
  <c r="AA75" i="39"/>
  <c r="W17" i="39"/>
  <c r="W38" i="39"/>
  <c r="E13" i="39"/>
  <c r="C25" i="39"/>
  <c r="AE14" i="39"/>
  <c r="D12" i="1"/>
  <c r="AF12" i="1" s="1"/>
  <c r="D261" i="1"/>
  <c r="AF261" i="1" s="1"/>
  <c r="AA14" i="39"/>
  <c r="BF317" i="1"/>
  <c r="M91" i="39"/>
  <c r="D114" i="1"/>
  <c r="AF114"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1" i="1"/>
  <c r="AF311" i="1" s="1"/>
  <c r="AC69" i="39"/>
  <c r="I65" i="39"/>
  <c r="D415" i="1"/>
  <c r="AF415" i="1" s="1"/>
  <c r="D168" i="1"/>
  <c r="AF168" i="1" s="1"/>
  <c r="Q24" i="39"/>
  <c r="A14" i="39"/>
  <c r="D292" i="1"/>
  <c r="AF292" i="1" s="1"/>
  <c r="AQ450" i="1"/>
  <c r="AM450" i="1"/>
  <c r="AR450" i="1"/>
  <c r="AH450" i="1"/>
  <c r="AA450" i="1"/>
  <c r="AI450" i="1"/>
  <c r="AG450" i="1"/>
  <c r="AJ450" i="1"/>
  <c r="W450" i="1"/>
  <c r="AK450" i="1"/>
  <c r="X450" i="1"/>
  <c r="AN450" i="1"/>
  <c r="Z450" i="1"/>
  <c r="AL450" i="1"/>
  <c r="Y450" i="1"/>
  <c r="AI20" i="1"/>
  <c r="Y20" i="1"/>
  <c r="AN20" i="1"/>
  <c r="AM20" i="1"/>
  <c r="AA20" i="1"/>
  <c r="AJ20" i="1"/>
  <c r="AL20" i="1"/>
  <c r="AQ20" i="1"/>
  <c r="Z20" i="1"/>
  <c r="AG20" i="1"/>
  <c r="AR20" i="1"/>
  <c r="AK20" i="1"/>
  <c r="X20" i="1"/>
  <c r="AH20" i="1"/>
  <c r="W20" i="1"/>
  <c r="AM197" i="1"/>
  <c r="AJ197" i="1"/>
  <c r="AI197" i="1"/>
  <c r="Z197" i="1"/>
  <c r="Y197" i="1"/>
  <c r="AL197" i="1"/>
  <c r="AA197" i="1"/>
  <c r="AK197" i="1"/>
  <c r="AH197" i="1"/>
  <c r="AG197" i="1"/>
  <c r="X197" i="1"/>
  <c r="AN197" i="1"/>
  <c r="AQ197" i="1"/>
  <c r="AR197" i="1"/>
  <c r="W197" i="1"/>
  <c r="AH387" i="1"/>
  <c r="AR387" i="1"/>
  <c r="AA387" i="1"/>
  <c r="X387" i="1"/>
  <c r="AK387" i="1"/>
  <c r="AI387" i="1"/>
  <c r="AM387" i="1"/>
  <c r="AL387" i="1"/>
  <c r="Z387" i="1"/>
  <c r="AN387" i="1"/>
  <c r="AG387" i="1"/>
  <c r="Y387" i="1"/>
  <c r="AJ387" i="1"/>
  <c r="AQ387" i="1"/>
  <c r="W387" i="1"/>
  <c r="X310" i="1"/>
  <c r="AL310" i="1"/>
  <c r="AK310" i="1"/>
  <c r="AH310" i="1"/>
  <c r="Z310" i="1"/>
  <c r="AG310" i="1"/>
  <c r="AJ310" i="1"/>
  <c r="AM310" i="1"/>
  <c r="Y310" i="1"/>
  <c r="AA310" i="1"/>
  <c r="AI310" i="1"/>
  <c r="AN310" i="1"/>
  <c r="W310" i="1"/>
  <c r="AK170" i="1"/>
  <c r="BB170" i="1"/>
  <c r="AL170" i="1"/>
  <c r="AM170" i="1"/>
  <c r="AN170" i="1"/>
  <c r="AG170" i="1"/>
  <c r="AI170" i="1"/>
  <c r="AA170" i="1"/>
  <c r="Y170" i="1"/>
  <c r="AH170" i="1"/>
  <c r="Z170" i="1"/>
  <c r="AJ170" i="1"/>
  <c r="X170" i="1"/>
  <c r="W170" i="1"/>
  <c r="Y41" i="1"/>
  <c r="AL41" i="1"/>
  <c r="BC41" i="1"/>
  <c r="AJ41" i="1"/>
  <c r="AA41" i="1"/>
  <c r="AK41" i="1"/>
  <c r="AN41" i="1"/>
  <c r="AG41" i="1"/>
  <c r="Z41" i="1"/>
  <c r="AI41" i="1"/>
  <c r="AM41" i="1"/>
  <c r="BD41" i="1"/>
  <c r="AH41" i="1"/>
  <c r="X41" i="1"/>
  <c r="W41" i="1"/>
  <c r="AH208" i="1"/>
  <c r="BE208" i="1"/>
  <c r="AK208" i="1"/>
  <c r="AL208" i="1"/>
  <c r="AT208" i="1"/>
  <c r="AG208" i="1"/>
  <c r="AS208" i="1"/>
  <c r="Y208" i="1"/>
  <c r="AI208" i="1"/>
  <c r="AM208" i="1"/>
  <c r="X208" i="1"/>
  <c r="AA208" i="1"/>
  <c r="AN208" i="1"/>
  <c r="AJ208" i="1"/>
  <c r="Z208" i="1"/>
  <c r="W208" i="1"/>
  <c r="AA461" i="1"/>
  <c r="X461" i="1"/>
  <c r="AN461" i="1"/>
  <c r="AK461" i="1"/>
  <c r="AG461" i="1"/>
  <c r="AQ461" i="1"/>
  <c r="AR461" i="1"/>
  <c r="AL461" i="1"/>
  <c r="AJ461" i="1"/>
  <c r="Z461" i="1"/>
  <c r="Y461" i="1"/>
  <c r="W461" i="1"/>
  <c r="AH461" i="1"/>
  <c r="AI461" i="1"/>
  <c r="AM461" i="1"/>
  <c r="AL322" i="1"/>
  <c r="AR322" i="1"/>
  <c r="AJ322" i="1"/>
  <c r="AN322" i="1"/>
  <c r="AH322" i="1"/>
  <c r="AM322" i="1"/>
  <c r="AG322" i="1"/>
  <c r="W322" i="1"/>
  <c r="X322" i="1"/>
  <c r="AQ322" i="1"/>
  <c r="Y322" i="1"/>
  <c r="AI322" i="1"/>
  <c r="AA322" i="1"/>
  <c r="Z322" i="1"/>
  <c r="AK322" i="1"/>
  <c r="AA352" i="1"/>
  <c r="AQ352" i="1"/>
  <c r="AK352" i="1"/>
  <c r="AR352" i="1"/>
  <c r="AL352" i="1"/>
  <c r="AG352" i="1"/>
  <c r="Y352" i="1"/>
  <c r="AI352" i="1"/>
  <c r="AH352" i="1"/>
  <c r="Z352" i="1"/>
  <c r="AM352" i="1"/>
  <c r="X352" i="1"/>
  <c r="AJ352" i="1"/>
  <c r="AN352" i="1"/>
  <c r="W352" i="1"/>
  <c r="AJ127" i="1"/>
  <c r="AR127" i="1"/>
  <c r="AL127" i="1"/>
  <c r="AH127" i="1"/>
  <c r="AA127" i="1"/>
  <c r="AG127" i="1"/>
  <c r="Z127" i="1"/>
  <c r="X127" i="1"/>
  <c r="Y127" i="1"/>
  <c r="AK127" i="1"/>
  <c r="AI127" i="1"/>
  <c r="AN127" i="1"/>
  <c r="W127" i="1"/>
  <c r="AQ127" i="1"/>
  <c r="AM127" i="1"/>
  <c r="AK156" i="1"/>
  <c r="AG156" i="1"/>
  <c r="AZ156" i="1"/>
  <c r="AA156" i="1"/>
  <c r="BB156" i="1"/>
  <c r="AM156" i="1"/>
  <c r="AL156" i="1"/>
  <c r="AI156" i="1"/>
  <c r="AQ156" i="1"/>
  <c r="AN156" i="1"/>
  <c r="AW156" i="1"/>
  <c r="AV156" i="1"/>
  <c r="Z156" i="1"/>
  <c r="Y156" i="1"/>
  <c r="BA156" i="1"/>
  <c r="AH156" i="1"/>
  <c r="AX156" i="1"/>
  <c r="AJ156" i="1"/>
  <c r="X156" i="1"/>
  <c r="AT156" i="1"/>
  <c r="W156" i="1"/>
  <c r="W185" i="1"/>
  <c r="AN185" i="1"/>
  <c r="AH185" i="1"/>
  <c r="BD185" i="1"/>
  <c r="AK185" i="1"/>
  <c r="Y185" i="1"/>
  <c r="Z185" i="1"/>
  <c r="AL185" i="1"/>
  <c r="AJ185" i="1"/>
  <c r="X185" i="1"/>
  <c r="BC185" i="1"/>
  <c r="AI185" i="1"/>
  <c r="AM185" i="1"/>
  <c r="AG185" i="1"/>
  <c r="AA185" i="1"/>
  <c r="AL454" i="1"/>
  <c r="AI454" i="1"/>
  <c r="AM454" i="1"/>
  <c r="AH454" i="1"/>
  <c r="AN454" i="1"/>
  <c r="AA454" i="1"/>
  <c r="Y454" i="1"/>
  <c r="AK454" i="1"/>
  <c r="Z454" i="1"/>
  <c r="AJ454" i="1"/>
  <c r="AG454" i="1"/>
  <c r="X454" i="1"/>
  <c r="BD454" i="1"/>
  <c r="W454" i="1"/>
  <c r="AT146" i="1"/>
  <c r="AL146" i="1"/>
  <c r="AK146" i="1"/>
  <c r="AX146" i="1"/>
  <c r="AA146" i="1"/>
  <c r="AU146" i="1"/>
  <c r="AI146" i="1"/>
  <c r="AH146" i="1"/>
  <c r="AM146" i="1"/>
  <c r="AS146" i="1"/>
  <c r="W146" i="1"/>
  <c r="AV146" i="1"/>
  <c r="AJ146" i="1"/>
  <c r="Y146" i="1"/>
  <c r="AN146" i="1"/>
  <c r="AW146" i="1"/>
  <c r="AG146" i="1"/>
  <c r="AY146" i="1"/>
  <c r="Z146" i="1"/>
  <c r="X146" i="1"/>
  <c r="BF263" i="1"/>
  <c r="AM263" i="1"/>
  <c r="W263" i="1"/>
  <c r="Z263" i="1"/>
  <c r="X263" i="1"/>
  <c r="AJ263" i="1"/>
  <c r="AL263" i="1"/>
  <c r="AN263" i="1"/>
  <c r="AH263" i="1"/>
  <c r="Y263" i="1"/>
  <c r="AA263" i="1"/>
  <c r="AG263" i="1"/>
  <c r="AK263" i="1"/>
  <c r="AI263" i="1"/>
  <c r="Z179" i="1"/>
  <c r="AN179" i="1"/>
  <c r="AJ179" i="1"/>
  <c r="AI179" i="1"/>
  <c r="AK179" i="1"/>
  <c r="AH179" i="1"/>
  <c r="Y179" i="1"/>
  <c r="AR179" i="1"/>
  <c r="X179" i="1"/>
  <c r="AG179" i="1"/>
  <c r="BF179" i="1"/>
  <c r="AM179" i="1"/>
  <c r="AA179" i="1"/>
  <c r="AL179" i="1"/>
  <c r="AQ179" i="1"/>
  <c r="W179" i="1"/>
  <c r="AQ115" i="1"/>
  <c r="AA115" i="1"/>
  <c r="X115" i="1"/>
  <c r="AK115" i="1"/>
  <c r="AJ115" i="1"/>
  <c r="Z115" i="1"/>
  <c r="AL115" i="1"/>
  <c r="AN115" i="1"/>
  <c r="Y115" i="1"/>
  <c r="AG115" i="1"/>
  <c r="AI115" i="1"/>
  <c r="AH115" i="1"/>
  <c r="AM115" i="1"/>
  <c r="AR115" i="1"/>
  <c r="W115" i="1"/>
  <c r="AM231" i="1"/>
  <c r="AA231" i="1"/>
  <c r="Z231" i="1"/>
  <c r="AV231" i="1"/>
  <c r="AG231" i="1"/>
  <c r="AI231" i="1"/>
  <c r="AK231" i="1"/>
  <c r="AL231" i="1"/>
  <c r="Y231" i="1"/>
  <c r="AH231" i="1"/>
  <c r="AX231" i="1"/>
  <c r="AW231" i="1"/>
  <c r="AN231" i="1"/>
  <c r="AJ231" i="1"/>
  <c r="X231" i="1"/>
  <c r="W231" i="1"/>
  <c r="AN253" i="1"/>
  <c r="AL253" i="1"/>
  <c r="AM253" i="1"/>
  <c r="Y253" i="1"/>
  <c r="AT253" i="1"/>
  <c r="Z253" i="1"/>
  <c r="AG253" i="1"/>
  <c r="X253" i="1"/>
  <c r="AH253" i="1"/>
  <c r="AK253" i="1"/>
  <c r="AA253" i="1"/>
  <c r="W253" i="1"/>
  <c r="AJ253" i="1"/>
  <c r="AI253" i="1"/>
  <c r="AH229" i="1"/>
  <c r="Y229" i="1"/>
  <c r="AI229" i="1"/>
  <c r="AJ229" i="1"/>
  <c r="AQ229" i="1"/>
  <c r="AR229" i="1"/>
  <c r="AN229" i="1"/>
  <c r="Z229" i="1"/>
  <c r="AK229" i="1"/>
  <c r="AA229" i="1"/>
  <c r="AG229" i="1"/>
  <c r="AM229" i="1"/>
  <c r="AL229" i="1"/>
  <c r="W229" i="1"/>
  <c r="X229" i="1"/>
  <c r="X337" i="1"/>
  <c r="AI337" i="1"/>
  <c r="BA337" i="1"/>
  <c r="AG337" i="1"/>
  <c r="AT337" i="1"/>
  <c r="AQ337" i="1"/>
  <c r="AV337" i="1"/>
  <c r="AM337" i="1"/>
  <c r="BB337" i="1"/>
  <c r="AR337" i="1"/>
  <c r="AA337" i="1"/>
  <c r="Z337" i="1"/>
  <c r="AN337" i="1"/>
  <c r="AH337" i="1"/>
  <c r="AL337" i="1"/>
  <c r="AS337" i="1"/>
  <c r="AK337" i="1"/>
  <c r="Y337" i="1"/>
  <c r="AY337" i="1"/>
  <c r="AU337" i="1"/>
  <c r="AJ337" i="1"/>
  <c r="AZ337" i="1"/>
  <c r="AW337" i="1"/>
  <c r="BE337" i="1"/>
  <c r="AX337" i="1"/>
  <c r="W337" i="1"/>
  <c r="X394" i="1"/>
  <c r="AQ394" i="1"/>
  <c r="AL394" i="1"/>
  <c r="AJ394" i="1"/>
  <c r="AA394" i="1"/>
  <c r="AI394" i="1"/>
  <c r="AH394" i="1"/>
  <c r="Z394" i="1"/>
  <c r="Y394" i="1"/>
  <c r="AN394" i="1"/>
  <c r="AG394" i="1"/>
  <c r="AK394" i="1"/>
  <c r="AR394" i="1"/>
  <c r="AM394" i="1"/>
  <c r="W394" i="1"/>
  <c r="AR267" i="1"/>
  <c r="AQ267" i="1"/>
  <c r="AA267" i="1"/>
  <c r="AH267" i="1"/>
  <c r="AM267" i="1"/>
  <c r="AI267" i="1"/>
  <c r="AK267" i="1"/>
  <c r="Y267" i="1"/>
  <c r="AJ267" i="1"/>
  <c r="X267" i="1"/>
  <c r="W267" i="1"/>
  <c r="AN267" i="1"/>
  <c r="AL267" i="1"/>
  <c r="Z267" i="1"/>
  <c r="AG267" i="1"/>
  <c r="AN328" i="1"/>
  <c r="AJ328" i="1"/>
  <c r="Z328" i="1"/>
  <c r="AK328" i="1"/>
  <c r="Y328" i="1"/>
  <c r="W328" i="1"/>
  <c r="AG328" i="1"/>
  <c r="AL328" i="1"/>
  <c r="AQ328" i="1"/>
  <c r="AI328" i="1"/>
  <c r="AH328" i="1"/>
  <c r="AM328" i="1"/>
  <c r="BF328" i="1"/>
  <c r="AR328" i="1"/>
  <c r="AA328" i="1"/>
  <c r="X328" i="1"/>
  <c r="AA206" i="1"/>
  <c r="BA206" i="1"/>
  <c r="AJ206" i="1"/>
  <c r="AG206" i="1"/>
  <c r="AL206" i="1"/>
  <c r="BE206" i="1"/>
  <c r="X206" i="1"/>
  <c r="Y206" i="1"/>
  <c r="AH206" i="1"/>
  <c r="AS206" i="1"/>
  <c r="W206" i="1"/>
  <c r="AT206" i="1"/>
  <c r="AI206" i="1"/>
  <c r="BB206" i="1"/>
  <c r="Z206" i="1"/>
  <c r="AK206" i="1"/>
  <c r="AN206" i="1"/>
  <c r="AM206" i="1"/>
  <c r="AR399" i="1"/>
  <c r="AK399" i="1"/>
  <c r="AJ399" i="1"/>
  <c r="AN399" i="1"/>
  <c r="AL399" i="1"/>
  <c r="W399" i="1"/>
  <c r="AH399" i="1"/>
  <c r="X399" i="1"/>
  <c r="AI399" i="1"/>
  <c r="AG399" i="1"/>
  <c r="AA399" i="1"/>
  <c r="BF399" i="1"/>
  <c r="Y399" i="1"/>
  <c r="Z399" i="1"/>
  <c r="AQ399" i="1"/>
  <c r="AM399" i="1"/>
  <c r="AN45" i="1"/>
  <c r="BC45" i="1"/>
  <c r="BD45" i="1"/>
  <c r="X45" i="1"/>
  <c r="AA45" i="1"/>
  <c r="Z45" i="1"/>
  <c r="AJ45" i="1"/>
  <c r="AM45" i="1"/>
  <c r="AH45" i="1"/>
  <c r="AI45" i="1"/>
  <c r="AG45" i="1"/>
  <c r="AK45" i="1"/>
  <c r="Y45" i="1"/>
  <c r="AL45" i="1"/>
  <c r="W45" i="1"/>
  <c r="AJ377" i="1"/>
  <c r="AR377" i="1"/>
  <c r="AG377" i="1"/>
  <c r="AA377" i="1"/>
  <c r="AH377" i="1"/>
  <c r="W377" i="1"/>
  <c r="AQ377" i="1"/>
  <c r="AL377" i="1"/>
  <c r="X377" i="1"/>
  <c r="AM377" i="1"/>
  <c r="Z377" i="1"/>
  <c r="AN377" i="1"/>
  <c r="AI377" i="1"/>
  <c r="AK377" i="1"/>
  <c r="Y377" i="1"/>
  <c r="BE377" i="1"/>
  <c r="AI291" i="1"/>
  <c r="W291" i="1"/>
  <c r="X291" i="1"/>
  <c r="AJ291" i="1"/>
  <c r="AM291" i="1"/>
  <c r="Z291" i="1"/>
  <c r="AK291" i="1"/>
  <c r="AL291" i="1"/>
  <c r="AN291" i="1"/>
  <c r="AA291" i="1"/>
  <c r="AH291" i="1"/>
  <c r="AG291" i="1"/>
  <c r="Y291" i="1"/>
  <c r="BF291" i="1"/>
  <c r="AI31" i="1"/>
  <c r="AR31" i="1"/>
  <c r="AX31" i="1"/>
  <c r="Y31" i="1"/>
  <c r="AH31" i="1"/>
  <c r="AW31" i="1"/>
  <c r="AG31" i="1"/>
  <c r="AM31" i="1"/>
  <c r="AJ31" i="1"/>
  <c r="Z31" i="1"/>
  <c r="AK31" i="1"/>
  <c r="AT31" i="1"/>
  <c r="AA31" i="1"/>
  <c r="AL31" i="1"/>
  <c r="AV31" i="1"/>
  <c r="AN31" i="1"/>
  <c r="AS31" i="1"/>
  <c r="AQ31" i="1"/>
  <c r="AU31" i="1"/>
  <c r="W31" i="1"/>
  <c r="X31" i="1"/>
  <c r="AY31" i="1"/>
  <c r="AJ426" i="1"/>
  <c r="AM426" i="1"/>
  <c r="Z426" i="1"/>
  <c r="AN426" i="1"/>
  <c r="AA426" i="1"/>
  <c r="AI426" i="1"/>
  <c r="AR426" i="1"/>
  <c r="AH426" i="1"/>
  <c r="X426" i="1"/>
  <c r="AG426" i="1"/>
  <c r="AK426" i="1"/>
  <c r="AL426" i="1"/>
  <c r="Y426" i="1"/>
  <c r="AQ426" i="1"/>
  <c r="W426" i="1"/>
  <c r="AM355" i="1"/>
  <c r="X355" i="1"/>
  <c r="AR355" i="1"/>
  <c r="AL355" i="1"/>
  <c r="AK355" i="1"/>
  <c r="AG355" i="1"/>
  <c r="AA355" i="1"/>
  <c r="Y355" i="1"/>
  <c r="Z355" i="1"/>
  <c r="AJ355" i="1"/>
  <c r="AH355" i="1"/>
  <c r="AN355" i="1"/>
  <c r="W355" i="1"/>
  <c r="AI355" i="1"/>
  <c r="AQ355" i="1"/>
  <c r="AK274" i="1"/>
  <c r="X274" i="1"/>
  <c r="Z274" i="1"/>
  <c r="AA274" i="1"/>
  <c r="Y274" i="1"/>
  <c r="AI274" i="1"/>
  <c r="AJ274" i="1"/>
  <c r="AN274" i="1"/>
  <c r="AG274" i="1"/>
  <c r="AL274" i="1"/>
  <c r="AH274" i="1"/>
  <c r="AR274" i="1"/>
  <c r="AM274" i="1"/>
  <c r="W274" i="1"/>
  <c r="Z459" i="1"/>
  <c r="X459" i="1"/>
  <c r="AN459" i="1"/>
  <c r="AG459" i="1"/>
  <c r="Y459" i="1"/>
  <c r="AH459" i="1"/>
  <c r="AJ459" i="1"/>
  <c r="AQ459" i="1"/>
  <c r="AM459" i="1"/>
  <c r="AI459" i="1"/>
  <c r="AL459" i="1"/>
  <c r="AA459" i="1"/>
  <c r="AR459" i="1"/>
  <c r="AK459" i="1"/>
  <c r="W459" i="1"/>
  <c r="AH371" i="1"/>
  <c r="W371" i="1"/>
  <c r="Y371" i="1"/>
  <c r="AL371" i="1"/>
  <c r="AJ371" i="1"/>
  <c r="AK371" i="1"/>
  <c r="Z371" i="1"/>
  <c r="AX371" i="1"/>
  <c r="X371" i="1"/>
  <c r="AI371" i="1"/>
  <c r="AA371" i="1"/>
  <c r="AM371" i="1"/>
  <c r="AG371" i="1"/>
  <c r="AN371" i="1"/>
  <c r="AG449" i="1"/>
  <c r="AM449" i="1"/>
  <c r="W449" i="1"/>
  <c r="AH449" i="1"/>
  <c r="AQ449" i="1"/>
  <c r="AJ449" i="1"/>
  <c r="AI449" i="1"/>
  <c r="AK449" i="1"/>
  <c r="X449" i="1"/>
  <c r="Z449" i="1"/>
  <c r="AL449" i="1"/>
  <c r="AN449" i="1"/>
  <c r="AR449" i="1"/>
  <c r="AA449" i="1"/>
  <c r="Y449" i="1"/>
  <c r="AG268" i="1"/>
  <c r="X268" i="1"/>
  <c r="AN268" i="1"/>
  <c r="AA268" i="1"/>
  <c r="AI268" i="1"/>
  <c r="AL268" i="1"/>
  <c r="AJ268" i="1"/>
  <c r="BF268" i="1"/>
  <c r="W268" i="1"/>
  <c r="AK268" i="1"/>
  <c r="Y268" i="1"/>
  <c r="AH268" i="1"/>
  <c r="AM268" i="1"/>
  <c r="Z268" i="1"/>
  <c r="AH405" i="1"/>
  <c r="AR405" i="1"/>
  <c r="AL405" i="1"/>
  <c r="AA405" i="1"/>
  <c r="X405" i="1"/>
  <c r="AI405" i="1"/>
  <c r="AK405" i="1"/>
  <c r="AQ405" i="1"/>
  <c r="Y405" i="1"/>
  <c r="AJ405" i="1"/>
  <c r="AN405" i="1"/>
  <c r="AG405" i="1"/>
  <c r="Z405" i="1"/>
  <c r="W405" i="1"/>
  <c r="AM405" i="1"/>
  <c r="AQ131" i="1"/>
  <c r="X131" i="1"/>
  <c r="AJ131" i="1"/>
  <c r="AH131" i="1"/>
  <c r="AI131" i="1"/>
  <c r="Z131" i="1"/>
  <c r="AA131" i="1"/>
  <c r="AL131" i="1"/>
  <c r="AN131" i="1"/>
  <c r="BF131" i="1"/>
  <c r="AR131" i="1"/>
  <c r="AM131" i="1"/>
  <c r="AG131" i="1"/>
  <c r="Y131" i="1"/>
  <c r="AK131" i="1"/>
  <c r="W131" i="1"/>
  <c r="AH82" i="1"/>
  <c r="AK82" i="1"/>
  <c r="AJ82" i="1"/>
  <c r="Y82" i="1"/>
  <c r="AA82" i="1"/>
  <c r="W82" i="1"/>
  <c r="AQ82" i="1"/>
  <c r="Z82" i="1"/>
  <c r="X82" i="1"/>
  <c r="AI82" i="1"/>
  <c r="AM82" i="1"/>
  <c r="AG82" i="1"/>
  <c r="AN82" i="1"/>
  <c r="AL82" i="1"/>
  <c r="AR82" i="1"/>
  <c r="AI323" i="1"/>
  <c r="AQ323" i="1"/>
  <c r="AG323" i="1"/>
  <c r="AR323" i="1"/>
  <c r="AH323" i="1"/>
  <c r="AJ323" i="1"/>
  <c r="AL323" i="1"/>
  <c r="W323" i="1"/>
  <c r="AA323" i="1"/>
  <c r="AN323" i="1"/>
  <c r="Y323" i="1"/>
  <c r="AM323" i="1"/>
  <c r="Z323" i="1"/>
  <c r="AK323" i="1"/>
  <c r="X323" i="1"/>
  <c r="AH77" i="1"/>
  <c r="W77" i="1"/>
  <c r="AA77" i="1"/>
  <c r="Y77" i="1"/>
  <c r="AN77" i="1"/>
  <c r="AG77" i="1"/>
  <c r="AI77" i="1"/>
  <c r="AM77" i="1"/>
  <c r="AL77" i="1"/>
  <c r="AJ77" i="1"/>
  <c r="AQ77" i="1"/>
  <c r="AR77" i="1"/>
  <c r="X77" i="1"/>
  <c r="Z77" i="1"/>
  <c r="AK77" i="1"/>
  <c r="AL218" i="1"/>
  <c r="Z218" i="1"/>
  <c r="AN218" i="1"/>
  <c r="AI218" i="1"/>
  <c r="AK218" i="1"/>
  <c r="AH218" i="1"/>
  <c r="AM218" i="1"/>
  <c r="AA218" i="1"/>
  <c r="AG218" i="1"/>
  <c r="AJ218" i="1"/>
  <c r="AQ218" i="1"/>
  <c r="X218" i="1"/>
  <c r="Y218" i="1"/>
  <c r="AR218" i="1"/>
  <c r="W218" i="1"/>
  <c r="AN74" i="1"/>
  <c r="AJ74" i="1"/>
  <c r="AG74" i="1"/>
  <c r="W74" i="1"/>
  <c r="AH74" i="1"/>
  <c r="AK74" i="1"/>
  <c r="Y74" i="1"/>
  <c r="AI74" i="1"/>
  <c r="AL74" i="1"/>
  <c r="AR74" i="1"/>
  <c r="AQ74" i="1"/>
  <c r="AM74" i="1"/>
  <c r="Z74" i="1"/>
  <c r="AA74" i="1"/>
  <c r="X74" i="1"/>
  <c r="AN345" i="1"/>
  <c r="BD345" i="1"/>
  <c r="AH345" i="1"/>
  <c r="X345" i="1"/>
  <c r="AQ345" i="1"/>
  <c r="AA345" i="1"/>
  <c r="Z345" i="1"/>
  <c r="AI345" i="1"/>
  <c r="AG345" i="1"/>
  <c r="AR345" i="1"/>
  <c r="AJ345" i="1"/>
  <c r="AM345" i="1"/>
  <c r="Y345" i="1"/>
  <c r="BC345" i="1"/>
  <c r="AK345" i="1"/>
  <c r="AL345" i="1"/>
  <c r="W345" i="1"/>
  <c r="AH143" i="1"/>
  <c r="AL143" i="1"/>
  <c r="AG143" i="1"/>
  <c r="Z143" i="1"/>
  <c r="AI143" i="1"/>
  <c r="AA143" i="1"/>
  <c r="AN143" i="1"/>
  <c r="AM143" i="1"/>
  <c r="AR143" i="1"/>
  <c r="AQ143" i="1"/>
  <c r="X143" i="1"/>
  <c r="AK143" i="1"/>
  <c r="AJ143" i="1"/>
  <c r="Y143" i="1"/>
  <c r="W143" i="1"/>
  <c r="AK65" i="1"/>
  <c r="X65" i="1"/>
  <c r="AT65" i="1"/>
  <c r="AV65" i="1"/>
  <c r="Y65" i="1"/>
  <c r="AI65" i="1"/>
  <c r="AG65" i="1"/>
  <c r="Z65" i="1"/>
  <c r="AW65" i="1"/>
  <c r="AL65" i="1"/>
  <c r="W65" i="1"/>
  <c r="AA65" i="1"/>
  <c r="AQ65" i="1"/>
  <c r="AY65" i="1"/>
  <c r="AU65" i="1"/>
  <c r="AM65" i="1"/>
  <c r="AS65" i="1"/>
  <c r="AJ65" i="1"/>
  <c r="AN65" i="1"/>
  <c r="AH65" i="1"/>
  <c r="AX65" i="1"/>
  <c r="AR65" i="1"/>
  <c r="AQ228" i="1"/>
  <c r="AR228" i="1"/>
  <c r="AG228" i="1"/>
  <c r="AM228" i="1"/>
  <c r="Z228" i="1"/>
  <c r="AA228" i="1"/>
  <c r="AJ228" i="1"/>
  <c r="AH228" i="1"/>
  <c r="Y228" i="1"/>
  <c r="AL228" i="1"/>
  <c r="AI228" i="1"/>
  <c r="AK228" i="1"/>
  <c r="AN228" i="1"/>
  <c r="X228" i="1"/>
  <c r="W228" i="1"/>
  <c r="AA338" i="1"/>
  <c r="AQ338" i="1"/>
  <c r="Y338" i="1"/>
  <c r="AR338" i="1"/>
  <c r="BC338" i="1"/>
  <c r="BD338" i="1"/>
  <c r="AH338" i="1"/>
  <c r="AK338" i="1"/>
  <c r="Z338" i="1"/>
  <c r="AN338" i="1"/>
  <c r="AL338" i="1"/>
  <c r="AI338" i="1"/>
  <c r="AJ338" i="1"/>
  <c r="AM338" i="1"/>
  <c r="X338" i="1"/>
  <c r="AG338" i="1"/>
  <c r="W338" i="1"/>
  <c r="AK332" i="1"/>
  <c r="Y332" i="1"/>
  <c r="W332" i="1"/>
  <c r="AA332" i="1"/>
  <c r="AQ332" i="1"/>
  <c r="AN332" i="1"/>
  <c r="AM332" i="1"/>
  <c r="AG332" i="1"/>
  <c r="X332" i="1"/>
  <c r="AI332" i="1"/>
  <c r="AJ332" i="1"/>
  <c r="AR332" i="1"/>
  <c r="AH332" i="1"/>
  <c r="AL332" i="1"/>
  <c r="Z332" i="1"/>
  <c r="AG24" i="1"/>
  <c r="X24" i="1"/>
  <c r="AW24" i="1"/>
  <c r="AU24" i="1"/>
  <c r="AK24" i="1"/>
  <c r="AI24" i="1"/>
  <c r="Y24" i="1"/>
  <c r="AL24" i="1"/>
  <c r="AS24" i="1"/>
  <c r="AT24" i="1"/>
  <c r="AX24" i="1"/>
  <c r="AM24" i="1"/>
  <c r="AN24" i="1"/>
  <c r="AY24" i="1"/>
  <c r="AJ24" i="1"/>
  <c r="AH24" i="1"/>
  <c r="Z24" i="1"/>
  <c r="AV24" i="1"/>
  <c r="AA24" i="1"/>
  <c r="W24" i="1"/>
  <c r="Y138" i="1"/>
  <c r="AJ138" i="1"/>
  <c r="Z138" i="1"/>
  <c r="AH138" i="1"/>
  <c r="AA138" i="1"/>
  <c r="AL138" i="1"/>
  <c r="BC138" i="1"/>
  <c r="BB138" i="1"/>
  <c r="W138" i="1"/>
  <c r="AM138" i="1"/>
  <c r="AG138" i="1"/>
  <c r="AK138" i="1"/>
  <c r="AI138" i="1"/>
  <c r="AN138" i="1"/>
  <c r="X138" i="1"/>
  <c r="BD138" i="1"/>
  <c r="AH58" i="1"/>
  <c r="AM58" i="1"/>
  <c r="AK58" i="1"/>
  <c r="AN58" i="1"/>
  <c r="AI58" i="1"/>
  <c r="AR58" i="1"/>
  <c r="AA58" i="1"/>
  <c r="X58" i="1"/>
  <c r="AJ58" i="1"/>
  <c r="W58" i="1"/>
  <c r="Y58" i="1"/>
  <c r="AG58" i="1"/>
  <c r="Z58" i="1"/>
  <c r="AL58" i="1"/>
  <c r="AQ58" i="1"/>
  <c r="AU99" i="1"/>
  <c r="AS99" i="1"/>
  <c r="AW99" i="1"/>
  <c r="BC99" i="1"/>
  <c r="X99" i="1"/>
  <c r="AH99" i="1"/>
  <c r="BD99" i="1"/>
  <c r="AT99" i="1"/>
  <c r="AN99" i="1"/>
  <c r="AA99" i="1"/>
  <c r="AX99" i="1"/>
  <c r="AJ99" i="1"/>
  <c r="AK99" i="1"/>
  <c r="W99" i="1"/>
  <c r="AV99" i="1"/>
  <c r="AM99" i="1"/>
  <c r="AL99" i="1"/>
  <c r="AG99" i="1"/>
  <c r="AY99" i="1"/>
  <c r="BA99" i="1"/>
  <c r="AI99" i="1"/>
  <c r="Y99" i="1"/>
  <c r="Z99" i="1"/>
  <c r="BB99" i="1"/>
  <c r="AQ165" i="1"/>
  <c r="AL165" i="1"/>
  <c r="AK165" i="1"/>
  <c r="Y165" i="1"/>
  <c r="Z165" i="1"/>
  <c r="AI165" i="1"/>
  <c r="AJ165" i="1"/>
  <c r="AM165" i="1"/>
  <c r="AG165" i="1"/>
  <c r="AH165" i="1"/>
  <c r="AN165" i="1"/>
  <c r="X165" i="1"/>
  <c r="AR165" i="1"/>
  <c r="AA165" i="1"/>
  <c r="W165" i="1"/>
  <c r="AL80" i="1"/>
  <c r="AG80" i="1"/>
  <c r="AK80" i="1"/>
  <c r="AI80" i="1"/>
  <c r="AH80" i="1"/>
  <c r="Y80" i="1"/>
  <c r="AN80" i="1"/>
  <c r="W80" i="1"/>
  <c r="AR80" i="1"/>
  <c r="X80" i="1"/>
  <c r="AQ80" i="1"/>
  <c r="Z80" i="1"/>
  <c r="AJ80" i="1"/>
  <c r="AA80" i="1"/>
  <c r="AM80" i="1"/>
  <c r="AA84" i="1"/>
  <c r="AW84" i="1"/>
  <c r="Z84" i="1"/>
  <c r="AI84" i="1"/>
  <c r="AG84" i="1"/>
  <c r="AK84" i="1"/>
  <c r="AJ84" i="1"/>
  <c r="AS84" i="1"/>
  <c r="AU84" i="1"/>
  <c r="AN84" i="1"/>
  <c r="AH84" i="1"/>
  <c r="AT84" i="1"/>
  <c r="AM84" i="1"/>
  <c r="AL84" i="1"/>
  <c r="AY84" i="1"/>
  <c r="X84" i="1"/>
  <c r="AX84" i="1"/>
  <c r="AV84" i="1"/>
  <c r="Y84" i="1"/>
  <c r="W84" i="1"/>
  <c r="AN419" i="1"/>
  <c r="AJ419" i="1"/>
  <c r="W419" i="1"/>
  <c r="AL419" i="1"/>
  <c r="AX419" i="1"/>
  <c r="AH419" i="1"/>
  <c r="AM419" i="1"/>
  <c r="AV419" i="1"/>
  <c r="AW419" i="1"/>
  <c r="X419" i="1"/>
  <c r="AG419" i="1"/>
  <c r="Y419" i="1"/>
  <c r="AI419" i="1"/>
  <c r="Z419" i="1"/>
  <c r="AA419" i="1"/>
  <c r="AK419" i="1"/>
  <c r="AN421" i="1"/>
  <c r="AL421" i="1"/>
  <c r="AG421" i="1"/>
  <c r="AM421" i="1"/>
  <c r="AA421" i="1"/>
  <c r="X421" i="1"/>
  <c r="W421" i="1"/>
  <c r="Z421" i="1"/>
  <c r="Y421" i="1"/>
  <c r="AK421" i="1"/>
  <c r="AJ421" i="1"/>
  <c r="AQ421" i="1"/>
  <c r="AH421" i="1"/>
  <c r="AI421" i="1"/>
  <c r="AR421" i="1"/>
  <c r="AN420" i="1"/>
  <c r="AM420" i="1"/>
  <c r="W420" i="1"/>
  <c r="Y420" i="1"/>
  <c r="AR420" i="1"/>
  <c r="AG420" i="1"/>
  <c r="AK420" i="1"/>
  <c r="X420" i="1"/>
  <c r="AI420" i="1"/>
  <c r="AQ420" i="1"/>
  <c r="AH420" i="1"/>
  <c r="AA420" i="1"/>
  <c r="AL420" i="1"/>
  <c r="AJ420" i="1"/>
  <c r="Z420" i="1"/>
  <c r="AI144" i="1"/>
  <c r="W144" i="1"/>
  <c r="AH144" i="1"/>
  <c r="AL144" i="1"/>
  <c r="Z144" i="1"/>
  <c r="Y144" i="1"/>
  <c r="AK144" i="1"/>
  <c r="AN144" i="1"/>
  <c r="AJ144" i="1"/>
  <c r="AG144" i="1"/>
  <c r="AM144" i="1"/>
  <c r="X144" i="1"/>
  <c r="BB144" i="1"/>
  <c r="AA144" i="1"/>
  <c r="AK408" i="1"/>
  <c r="X408" i="1"/>
  <c r="AQ408" i="1"/>
  <c r="AJ408" i="1"/>
  <c r="AL408" i="1"/>
  <c r="Y408" i="1"/>
  <c r="AA408" i="1"/>
  <c r="AI408" i="1"/>
  <c r="AR408" i="1"/>
  <c r="AN408" i="1"/>
  <c r="Z408" i="1"/>
  <c r="AG408" i="1"/>
  <c r="AM408" i="1"/>
  <c r="AH408" i="1"/>
  <c r="W408" i="1"/>
  <c r="AQ160" i="1"/>
  <c r="AA160" i="1"/>
  <c r="X160" i="1"/>
  <c r="AR160" i="1"/>
  <c r="Y160" i="1"/>
  <c r="AN160" i="1"/>
  <c r="W160" i="1"/>
  <c r="AL160" i="1"/>
  <c r="Z160" i="1"/>
  <c r="AH160" i="1"/>
  <c r="AG160" i="1"/>
  <c r="AK160" i="1"/>
  <c r="AJ160" i="1"/>
  <c r="AM160" i="1"/>
  <c r="AI160" i="1"/>
  <c r="Y273" i="1"/>
  <c r="AM273" i="1"/>
  <c r="AN273" i="1"/>
  <c r="AK273" i="1"/>
  <c r="Z273" i="1"/>
  <c r="AR273" i="1"/>
  <c r="AI273" i="1"/>
  <c r="X273" i="1"/>
  <c r="AG273" i="1"/>
  <c r="AL273" i="1"/>
  <c r="AH273" i="1"/>
  <c r="AA273" i="1"/>
  <c r="BB273" i="1"/>
  <c r="AJ273" i="1"/>
  <c r="W273" i="1"/>
  <c r="W232" i="1"/>
  <c r="AQ232" i="1"/>
  <c r="AI232" i="1"/>
  <c r="AR232" i="1"/>
  <c r="AJ232" i="1"/>
  <c r="AL232" i="1"/>
  <c r="AH232" i="1"/>
  <c r="X232" i="1"/>
  <c r="AA232" i="1"/>
  <c r="AK232" i="1"/>
  <c r="Y232" i="1"/>
  <c r="Z232" i="1"/>
  <c r="AG232" i="1"/>
  <c r="AM232" i="1"/>
  <c r="AN232" i="1"/>
  <c r="AL88" i="1"/>
  <c r="AM88" i="1"/>
  <c r="AG88" i="1"/>
  <c r="AR88" i="1"/>
  <c r="X88" i="1"/>
  <c r="AJ88" i="1"/>
  <c r="Z88" i="1"/>
  <c r="AA88" i="1"/>
  <c r="Y88" i="1"/>
  <c r="AK88" i="1"/>
  <c r="W88" i="1"/>
  <c r="AQ88" i="1"/>
  <c r="AH88" i="1"/>
  <c r="AI88" i="1"/>
  <c r="AN88" i="1"/>
  <c r="AK219" i="1"/>
  <c r="AG219" i="1"/>
  <c r="AJ219" i="1"/>
  <c r="AH219" i="1"/>
  <c r="AQ219" i="1"/>
  <c r="AA219" i="1"/>
  <c r="AL219" i="1"/>
  <c r="AI219" i="1"/>
  <c r="X219" i="1"/>
  <c r="AN219" i="1"/>
  <c r="AM219" i="1"/>
  <c r="AR219" i="1"/>
  <c r="Z219" i="1"/>
  <c r="Y219" i="1"/>
  <c r="W219" i="1"/>
  <c r="AI455" i="1"/>
  <c r="AK455" i="1"/>
  <c r="AG455" i="1"/>
  <c r="Y455" i="1"/>
  <c r="AH455" i="1"/>
  <c r="AL455" i="1"/>
  <c r="W455" i="1"/>
  <c r="BD455" i="1"/>
  <c r="AM455" i="1"/>
  <c r="AN455" i="1"/>
  <c r="X455" i="1"/>
  <c r="Z455" i="1"/>
  <c r="AJ455" i="1"/>
  <c r="AA455" i="1"/>
  <c r="W343" i="1"/>
  <c r="AA343" i="1"/>
  <c r="AK343" i="1"/>
  <c r="AG343" i="1"/>
  <c r="AQ343" i="1"/>
  <c r="Z343" i="1"/>
  <c r="Y343" i="1"/>
  <c r="BC343" i="1"/>
  <c r="AR343" i="1"/>
  <c r="AL343" i="1"/>
  <c r="AJ343" i="1"/>
  <c r="AH343" i="1"/>
  <c r="AI343" i="1"/>
  <c r="X343" i="1"/>
  <c r="AM343" i="1"/>
  <c r="BD343" i="1"/>
  <c r="AN343" i="1"/>
  <c r="AI347" i="1"/>
  <c r="AZ347" i="1"/>
  <c r="AM347" i="1"/>
  <c r="AN347" i="1"/>
  <c r="X347" i="1"/>
  <c r="AG347" i="1"/>
  <c r="AK347" i="1"/>
  <c r="Z347" i="1"/>
  <c r="AL347" i="1"/>
  <c r="Y347" i="1"/>
  <c r="AH347" i="1"/>
  <c r="W347" i="1"/>
  <c r="AJ347" i="1"/>
  <c r="AA347" i="1"/>
  <c r="AA444" i="1"/>
  <c r="AM444" i="1"/>
  <c r="AL444" i="1"/>
  <c r="AU444" i="1"/>
  <c r="AI444" i="1"/>
  <c r="AH444" i="1"/>
  <c r="AV444" i="1"/>
  <c r="AY444" i="1"/>
  <c r="AW444" i="1"/>
  <c r="AN444" i="1"/>
  <c r="Z444" i="1"/>
  <c r="X444" i="1"/>
  <c r="AJ444" i="1"/>
  <c r="AK444" i="1"/>
  <c r="AS444" i="1"/>
  <c r="AX444" i="1"/>
  <c r="AG444" i="1"/>
  <c r="Y444" i="1"/>
  <c r="AT444" i="1"/>
  <c r="W444" i="1"/>
  <c r="Z244" i="1"/>
  <c r="AJ244" i="1"/>
  <c r="AH244" i="1"/>
  <c r="AM244" i="1"/>
  <c r="AG244" i="1"/>
  <c r="AR244" i="1"/>
  <c r="AK244" i="1"/>
  <c r="X244" i="1"/>
  <c r="AL244" i="1"/>
  <c r="AQ244" i="1"/>
  <c r="AA244" i="1"/>
  <c r="AI244" i="1"/>
  <c r="Y244" i="1"/>
  <c r="AN244" i="1"/>
  <c r="W244" i="1"/>
  <c r="AN33" i="1"/>
  <c r="AK33" i="1"/>
  <c r="AL33" i="1"/>
  <c r="AH33" i="1"/>
  <c r="AI33" i="1"/>
  <c r="AG33" i="1"/>
  <c r="Y33" i="1"/>
  <c r="AQ33" i="1"/>
  <c r="AM33" i="1"/>
  <c r="W33" i="1"/>
  <c r="Z33" i="1"/>
  <c r="AA33" i="1"/>
  <c r="X33" i="1"/>
  <c r="AR33" i="1"/>
  <c r="AJ33" i="1"/>
  <c r="AL312" i="1"/>
  <c r="AU312" i="1"/>
  <c r="AK312" i="1"/>
  <c r="AX312" i="1"/>
  <c r="AT312" i="1"/>
  <c r="AV312" i="1"/>
  <c r="Z312" i="1"/>
  <c r="AJ312" i="1"/>
  <c r="AY312" i="1"/>
  <c r="AW312" i="1"/>
  <c r="AS312" i="1"/>
  <c r="AM312" i="1"/>
  <c r="AN312" i="1"/>
  <c r="AG312" i="1"/>
  <c r="Y312" i="1"/>
  <c r="AA312" i="1"/>
  <c r="X312" i="1"/>
  <c r="AH312" i="1"/>
  <c r="AI312" i="1"/>
  <c r="W312" i="1"/>
  <c r="AJ243" i="1"/>
  <c r="AL243" i="1"/>
  <c r="AH243" i="1"/>
  <c r="AQ243" i="1"/>
  <c r="AG243" i="1"/>
  <c r="AM243" i="1"/>
  <c r="AK243" i="1"/>
  <c r="Y243" i="1"/>
  <c r="AR243" i="1"/>
  <c r="AN243" i="1"/>
  <c r="AI243" i="1"/>
  <c r="AA243" i="1"/>
  <c r="Z243" i="1"/>
  <c r="X243" i="1"/>
  <c r="W243" i="1"/>
  <c r="AK424" i="1"/>
  <c r="BF424" i="1"/>
  <c r="Z424" i="1"/>
  <c r="AX424" i="1"/>
  <c r="AI424" i="1"/>
  <c r="W424" i="1"/>
  <c r="AL424" i="1"/>
  <c r="AH424" i="1"/>
  <c r="AN424" i="1"/>
  <c r="AA424" i="1"/>
  <c r="X424" i="1"/>
  <c r="AJ424" i="1"/>
  <c r="AM424" i="1"/>
  <c r="AG424" i="1"/>
  <c r="Y424" i="1"/>
  <c r="AW424" i="1"/>
  <c r="AN90" i="1"/>
  <c r="AU90" i="1"/>
  <c r="BB90" i="1"/>
  <c r="AX90" i="1"/>
  <c r="AA90" i="1"/>
  <c r="AV90" i="1"/>
  <c r="BE90" i="1"/>
  <c r="AJ90" i="1"/>
  <c r="AT90" i="1"/>
  <c r="AG90" i="1"/>
  <c r="W90" i="1"/>
  <c r="AW90" i="1"/>
  <c r="AM90" i="1"/>
  <c r="X90" i="1"/>
  <c r="AS90" i="1"/>
  <c r="AH90" i="1"/>
  <c r="BA90" i="1"/>
  <c r="Y90" i="1"/>
  <c r="AI90" i="1"/>
  <c r="AL90" i="1"/>
  <c r="AY90" i="1"/>
  <c r="Z90" i="1"/>
  <c r="AK90" i="1"/>
  <c r="AJ411" i="1"/>
  <c r="Z411" i="1"/>
  <c r="AG411" i="1"/>
  <c r="AM411" i="1"/>
  <c r="W411" i="1"/>
  <c r="AN411" i="1"/>
  <c r="Y411" i="1"/>
  <c r="AQ411" i="1"/>
  <c r="AR411" i="1"/>
  <c r="X411" i="1"/>
  <c r="AA411" i="1"/>
  <c r="AK411" i="1"/>
  <c r="AI411" i="1"/>
  <c r="AH411" i="1"/>
  <c r="AL411" i="1"/>
  <c r="AH460" i="1"/>
  <c r="W460" i="1"/>
  <c r="AI460" i="1"/>
  <c r="AA460" i="1"/>
  <c r="Z460" i="1"/>
  <c r="AJ460" i="1"/>
  <c r="Y460" i="1"/>
  <c r="AM460" i="1"/>
  <c r="AG460" i="1"/>
  <c r="AK460" i="1"/>
  <c r="X460" i="1"/>
  <c r="AQ460" i="1"/>
  <c r="AL460" i="1"/>
  <c r="AN460" i="1"/>
  <c r="AR460" i="1"/>
  <c r="AK180" i="1"/>
  <c r="Y180" i="1"/>
  <c r="AJ180" i="1"/>
  <c r="X180" i="1"/>
  <c r="AH180" i="1"/>
  <c r="AM180" i="1"/>
  <c r="AL180" i="1"/>
  <c r="W180" i="1"/>
  <c r="AI180" i="1"/>
  <c r="BF180" i="1"/>
  <c r="AA180" i="1"/>
  <c r="AN180" i="1"/>
  <c r="AG180" i="1"/>
  <c r="Z180" i="1"/>
  <c r="BF93" i="1"/>
  <c r="AJ93" i="1"/>
  <c r="AG93" i="1"/>
  <c r="AM93" i="1"/>
  <c r="AK93" i="1"/>
  <c r="Z93" i="1"/>
  <c r="AI93" i="1"/>
  <c r="W93" i="1"/>
  <c r="AN93" i="1"/>
  <c r="AL93" i="1"/>
  <c r="AH93" i="1"/>
  <c r="X93" i="1"/>
  <c r="AA93" i="1"/>
  <c r="Y93" i="1"/>
  <c r="AG463" i="1"/>
  <c r="Z463" i="1"/>
  <c r="AN463" i="1"/>
  <c r="AJ463" i="1"/>
  <c r="AK463" i="1"/>
  <c r="AR463" i="1"/>
  <c r="AH463" i="1"/>
  <c r="X463" i="1"/>
  <c r="AI463" i="1"/>
  <c r="Y463" i="1"/>
  <c r="W463" i="1"/>
  <c r="AL463" i="1"/>
  <c r="AM463" i="1"/>
  <c r="AQ463" i="1"/>
  <c r="AA463" i="1"/>
  <c r="AG130" i="1"/>
  <c r="AI130" i="1"/>
  <c r="AH130" i="1"/>
  <c r="AM130" i="1"/>
  <c r="AL130" i="1"/>
  <c r="AQ130" i="1"/>
  <c r="Y130" i="1"/>
  <c r="AK130" i="1"/>
  <c r="Z130" i="1"/>
  <c r="AN130" i="1"/>
  <c r="X130" i="1"/>
  <c r="AR130" i="1"/>
  <c r="AA130" i="1"/>
  <c r="AJ130" i="1"/>
  <c r="W130" i="1"/>
  <c r="AN329" i="1"/>
  <c r="AL329" i="1"/>
  <c r="AM329" i="1"/>
  <c r="AK329" i="1"/>
  <c r="AA329" i="1"/>
  <c r="Y329" i="1"/>
  <c r="AG329" i="1"/>
  <c r="BF329" i="1"/>
  <c r="AJ329" i="1"/>
  <c r="AH329" i="1"/>
  <c r="AI329" i="1"/>
  <c r="W329" i="1"/>
  <c r="X329" i="1"/>
  <c r="Z329" i="1"/>
  <c r="AI443" i="1"/>
  <c r="AK443" i="1"/>
  <c r="AV443" i="1"/>
  <c r="AM443" i="1"/>
  <c r="AL443" i="1"/>
  <c r="AX443" i="1"/>
  <c r="AS443" i="1"/>
  <c r="Z443" i="1"/>
  <c r="AT443" i="1"/>
  <c r="Y443" i="1"/>
  <c r="AW443" i="1"/>
  <c r="AU443" i="1"/>
  <c r="X443" i="1"/>
  <c r="AA443" i="1"/>
  <c r="AJ443" i="1"/>
  <c r="AH443" i="1"/>
  <c r="W443" i="1"/>
  <c r="AG443" i="1"/>
  <c r="AY443" i="1"/>
  <c r="AN443" i="1"/>
  <c r="AM16" i="1"/>
  <c r="AI16" i="1"/>
  <c r="Z16" i="1"/>
  <c r="AR16" i="1"/>
  <c r="AN16" i="1"/>
  <c r="AS16" i="1"/>
  <c r="AA16" i="1"/>
  <c r="AK16" i="1"/>
  <c r="AY16" i="1"/>
  <c r="W16" i="1"/>
  <c r="AL16" i="1"/>
  <c r="X16" i="1"/>
  <c r="Y16" i="1"/>
  <c r="AX16" i="1"/>
  <c r="AW16" i="1"/>
  <c r="AU16" i="1"/>
  <c r="AT16" i="1"/>
  <c r="AQ16" i="1"/>
  <c r="AH16" i="1"/>
  <c r="AG16" i="1"/>
  <c r="AJ16" i="1"/>
  <c r="AV16" i="1"/>
  <c r="AK354" i="1"/>
  <c r="AI354" i="1"/>
  <c r="AH354" i="1"/>
  <c r="AN354" i="1"/>
  <c r="Y354" i="1"/>
  <c r="AA354" i="1"/>
  <c r="AL354" i="1"/>
  <c r="Z354" i="1"/>
  <c r="AG354" i="1"/>
  <c r="AM354" i="1"/>
  <c r="X354" i="1"/>
  <c r="AJ354" i="1"/>
  <c r="W354" i="1"/>
  <c r="AG350" i="1"/>
  <c r="AH350" i="1"/>
  <c r="AK350" i="1"/>
  <c r="AN350" i="1"/>
  <c r="AA350" i="1"/>
  <c r="AI350" i="1"/>
  <c r="AJ350" i="1"/>
  <c r="AQ350" i="1"/>
  <c r="AL350" i="1"/>
  <c r="AR350" i="1"/>
  <c r="Z350" i="1"/>
  <c r="Y350" i="1"/>
  <c r="X350" i="1"/>
  <c r="AM350" i="1"/>
  <c r="W350" i="1"/>
  <c r="AY246" i="1"/>
  <c r="Y246" i="1"/>
  <c r="AN246" i="1"/>
  <c r="AU246" i="1"/>
  <c r="X246" i="1"/>
  <c r="AX246" i="1"/>
  <c r="AM246" i="1"/>
  <c r="AL246" i="1"/>
  <c r="AW246" i="1"/>
  <c r="AK246" i="1"/>
  <c r="AT246" i="1"/>
  <c r="W246" i="1"/>
  <c r="AG246" i="1"/>
  <c r="AH246" i="1"/>
  <c r="AV246" i="1"/>
  <c r="AS246" i="1"/>
  <c r="AA246" i="1"/>
  <c r="AJ246" i="1"/>
  <c r="AI246" i="1"/>
  <c r="Z246" i="1"/>
  <c r="AV423" i="1"/>
  <c r="AM423" i="1"/>
  <c r="AQ423" i="1"/>
  <c r="W423" i="1"/>
  <c r="AH423" i="1"/>
  <c r="AL423" i="1"/>
  <c r="X423" i="1"/>
  <c r="AN423" i="1"/>
  <c r="AY423" i="1"/>
  <c r="AJ423" i="1"/>
  <c r="AR423" i="1"/>
  <c r="AG423" i="1"/>
  <c r="AX423" i="1"/>
  <c r="Z423" i="1"/>
  <c r="Y423" i="1"/>
  <c r="AS423" i="1"/>
  <c r="AW423" i="1"/>
  <c r="AK423" i="1"/>
  <c r="AI423" i="1"/>
  <c r="AU423" i="1"/>
  <c r="AA423" i="1"/>
  <c r="AT423"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3" i="1"/>
  <c r="AL213" i="1"/>
  <c r="AK213" i="1"/>
  <c r="AI213" i="1"/>
  <c r="AR213" i="1"/>
  <c r="AQ213" i="1"/>
  <c r="X213" i="1"/>
  <c r="Y213" i="1"/>
  <c r="W213" i="1"/>
  <c r="AN213" i="1"/>
  <c r="AA213" i="1"/>
  <c r="Z213" i="1"/>
  <c r="AG213" i="1"/>
  <c r="AH213" i="1"/>
  <c r="AM213" i="1"/>
  <c r="AI366" i="1"/>
  <c r="AR366" i="1"/>
  <c r="AJ366" i="1"/>
  <c r="Z366" i="1"/>
  <c r="AG366" i="1"/>
  <c r="AL366" i="1"/>
  <c r="AA366" i="1"/>
  <c r="AQ366" i="1"/>
  <c r="W366" i="1"/>
  <c r="AN366" i="1"/>
  <c r="AK366" i="1"/>
  <c r="Y366" i="1"/>
  <c r="AH366" i="1"/>
  <c r="AM366" i="1"/>
  <c r="X366" i="1"/>
  <c r="X221" i="1"/>
  <c r="AA221" i="1"/>
  <c r="W221" i="1"/>
  <c r="AK221" i="1"/>
  <c r="AG221" i="1"/>
  <c r="AL221" i="1"/>
  <c r="AN221" i="1"/>
  <c r="BF221" i="1"/>
  <c r="AJ221" i="1"/>
  <c r="Z221" i="1"/>
  <c r="Y221" i="1"/>
  <c r="AI221" i="1"/>
  <c r="AM221" i="1"/>
  <c r="AH221" i="1"/>
  <c r="AK137" i="1"/>
  <c r="W137" i="1"/>
  <c r="AJ137" i="1"/>
  <c r="AR137" i="1"/>
  <c r="Z137" i="1"/>
  <c r="AG137" i="1"/>
  <c r="X137" i="1"/>
  <c r="AM137" i="1"/>
  <c r="AQ137" i="1"/>
  <c r="AA137" i="1"/>
  <c r="AI137" i="1"/>
  <c r="AL137" i="1"/>
  <c r="Y137" i="1"/>
  <c r="AN137" i="1"/>
  <c r="AH137" i="1"/>
  <c r="AR182" i="1"/>
  <c r="AK182" i="1"/>
  <c r="AG182" i="1"/>
  <c r="AQ182" i="1"/>
  <c r="Y182" i="1"/>
  <c r="AI182" i="1"/>
  <c r="AN182" i="1"/>
  <c r="AM182" i="1"/>
  <c r="Z182" i="1"/>
  <c r="AJ182" i="1"/>
  <c r="AL182" i="1"/>
  <c r="AH182" i="1"/>
  <c r="AA182" i="1"/>
  <c r="X182" i="1"/>
  <c r="W182" i="1"/>
  <c r="AM441" i="1"/>
  <c r="AQ441" i="1"/>
  <c r="AG441" i="1"/>
  <c r="AN441" i="1"/>
  <c r="AR441" i="1"/>
  <c r="Y441" i="1"/>
  <c r="AA441" i="1"/>
  <c r="AJ441" i="1"/>
  <c r="AI441" i="1"/>
  <c r="AH441" i="1"/>
  <c r="X441" i="1"/>
  <c r="Z441" i="1"/>
  <c r="AL441" i="1"/>
  <c r="AK441" i="1"/>
  <c r="W441" i="1"/>
  <c r="AL375" i="1"/>
  <c r="X375" i="1"/>
  <c r="AM375" i="1"/>
  <c r="AX375" i="1"/>
  <c r="AG375" i="1"/>
  <c r="AJ375" i="1"/>
  <c r="Y375" i="1"/>
  <c r="AK375" i="1"/>
  <c r="AN375" i="1"/>
  <c r="AA375" i="1"/>
  <c r="AH375" i="1"/>
  <c r="W375" i="1"/>
  <c r="AI375" i="1"/>
  <c r="Z375" i="1"/>
  <c r="AH18" i="1"/>
  <c r="AI18" i="1"/>
  <c r="AL18" i="1"/>
  <c r="X18" i="1"/>
  <c r="AA18" i="1"/>
  <c r="AM18" i="1"/>
  <c r="AQ18" i="1"/>
  <c r="AK18" i="1"/>
  <c r="AG18" i="1"/>
  <c r="AR18" i="1"/>
  <c r="Y18" i="1"/>
  <c r="AN18" i="1"/>
  <c r="Z18" i="1"/>
  <c r="AJ18" i="1"/>
  <c r="W18" i="1"/>
  <c r="AA247" i="1"/>
  <c r="AN247" i="1"/>
  <c r="AJ247" i="1"/>
  <c r="AH247" i="1"/>
  <c r="AI247" i="1"/>
  <c r="AK247" i="1"/>
  <c r="Z247" i="1"/>
  <c r="Y247" i="1"/>
  <c r="X247" i="1"/>
  <c r="AL247" i="1"/>
  <c r="AG247" i="1"/>
  <c r="AR247" i="1"/>
  <c r="W247" i="1"/>
  <c r="AM247" i="1"/>
  <c r="AQ247" i="1"/>
  <c r="AK29" i="1"/>
  <c r="AG29" i="1"/>
  <c r="AM29" i="1"/>
  <c r="AJ29" i="1"/>
  <c r="Y29" i="1"/>
  <c r="Z29" i="1"/>
  <c r="AN29" i="1"/>
  <c r="X29" i="1"/>
  <c r="AI29" i="1"/>
  <c r="AH29" i="1"/>
  <c r="AR29" i="1"/>
  <c r="W29" i="1"/>
  <c r="AL29" i="1"/>
  <c r="AQ29" i="1"/>
  <c r="AA29" i="1"/>
  <c r="AH397" i="1"/>
  <c r="AG397" i="1"/>
  <c r="AI397" i="1"/>
  <c r="AR397" i="1"/>
  <c r="Z397" i="1"/>
  <c r="AK397" i="1"/>
  <c r="AQ397" i="1"/>
  <c r="AM397" i="1"/>
  <c r="AL397" i="1"/>
  <c r="X397" i="1"/>
  <c r="AA397" i="1"/>
  <c r="Y397" i="1"/>
  <c r="AN397" i="1"/>
  <c r="AJ397" i="1"/>
  <c r="W397" i="1"/>
  <c r="AW178" i="1"/>
  <c r="AT178" i="1"/>
  <c r="AY178" i="1"/>
  <c r="AA178" i="1"/>
  <c r="BD178" i="1"/>
  <c r="BB178" i="1"/>
  <c r="AH178" i="1"/>
  <c r="AS178" i="1"/>
  <c r="AN178" i="1"/>
  <c r="AJ178" i="1"/>
  <c r="X178" i="1"/>
  <c r="AL178" i="1"/>
  <c r="AU178" i="1"/>
  <c r="AV178" i="1"/>
  <c r="Y178" i="1"/>
  <c r="AM178" i="1"/>
  <c r="AI178" i="1"/>
  <c r="Z178" i="1"/>
  <c r="AK178" i="1"/>
  <c r="AX178" i="1"/>
  <c r="BC178" i="1"/>
  <c r="AG178" i="1"/>
  <c r="W178" i="1"/>
  <c r="X216" i="1"/>
  <c r="AV216" i="1"/>
  <c r="AX216" i="1"/>
  <c r="AT216" i="1"/>
  <c r="AJ216" i="1"/>
  <c r="AL216" i="1"/>
  <c r="AS216" i="1"/>
  <c r="AN216" i="1"/>
  <c r="AH216" i="1"/>
  <c r="AG216" i="1"/>
  <c r="Y216" i="1"/>
  <c r="AU216" i="1"/>
  <c r="AY216" i="1"/>
  <c r="AM216" i="1"/>
  <c r="AI216" i="1"/>
  <c r="Z216" i="1"/>
  <c r="AK216" i="1"/>
  <c r="AW216" i="1"/>
  <c r="AA216" i="1"/>
  <c r="W216" i="1"/>
  <c r="AI327" i="1"/>
  <c r="AG327" i="1"/>
  <c r="Y327" i="1"/>
  <c r="AQ327" i="1"/>
  <c r="AN327" i="1"/>
  <c r="Z327" i="1"/>
  <c r="AJ327" i="1"/>
  <c r="AM327" i="1"/>
  <c r="AH327" i="1"/>
  <c r="AA327" i="1"/>
  <c r="AK327" i="1"/>
  <c r="AL327" i="1"/>
  <c r="X327" i="1"/>
  <c r="AR327" i="1"/>
  <c r="W327" i="1"/>
  <c r="AL395" i="1"/>
  <c r="AK395" i="1"/>
  <c r="AJ395" i="1"/>
  <c r="AG395" i="1"/>
  <c r="AI395" i="1"/>
  <c r="X395" i="1"/>
  <c r="AN395" i="1"/>
  <c r="AR395" i="1"/>
  <c r="AH395" i="1"/>
  <c r="W395" i="1"/>
  <c r="AQ395" i="1"/>
  <c r="AM395" i="1"/>
  <c r="AA395" i="1"/>
  <c r="Y395" i="1"/>
  <c r="Z395" i="1"/>
  <c r="BC162" i="1"/>
  <c r="Z162" i="1"/>
  <c r="AJ162" i="1"/>
  <c r="X162" i="1"/>
  <c r="BD162" i="1"/>
  <c r="AA162" i="1"/>
  <c r="AL162" i="1"/>
  <c r="AH162" i="1"/>
  <c r="AI162" i="1"/>
  <c r="AN162" i="1"/>
  <c r="AG162" i="1"/>
  <c r="AM162" i="1"/>
  <c r="Y162" i="1"/>
  <c r="BF162" i="1"/>
  <c r="AK162" i="1"/>
  <c r="W162" i="1"/>
  <c r="AA374" i="1"/>
  <c r="Z374" i="1"/>
  <c r="AK374" i="1"/>
  <c r="AG374" i="1"/>
  <c r="AX374" i="1"/>
  <c r="AN374" i="1"/>
  <c r="AL374" i="1"/>
  <c r="AI374" i="1"/>
  <c r="W374" i="1"/>
  <c r="AH374" i="1"/>
  <c r="Y374" i="1"/>
  <c r="AM374" i="1"/>
  <c r="AJ374" i="1"/>
  <c r="X374" i="1"/>
  <c r="AG67" i="1"/>
  <c r="AM67" i="1"/>
  <c r="AI67" i="1"/>
  <c r="AK67" i="1"/>
  <c r="AN67" i="1"/>
  <c r="AH67" i="1"/>
  <c r="X67" i="1"/>
  <c r="AA67" i="1"/>
  <c r="AL67" i="1"/>
  <c r="Y67" i="1"/>
  <c r="AY67" i="1"/>
  <c r="Z67" i="1"/>
  <c r="AJ67" i="1"/>
  <c r="W67" i="1"/>
  <c r="AM215" i="1"/>
  <c r="AK215" i="1"/>
  <c r="AU215" i="1"/>
  <c r="AH215" i="1"/>
  <c r="AY215" i="1"/>
  <c r="Z215" i="1"/>
  <c r="AW215" i="1"/>
  <c r="BA215" i="1"/>
  <c r="AS215" i="1"/>
  <c r="W215" i="1"/>
  <c r="X215" i="1"/>
  <c r="AI215" i="1"/>
  <c r="AX215" i="1"/>
  <c r="AN215" i="1"/>
  <c r="AR215" i="1"/>
  <c r="AV215" i="1"/>
  <c r="AA215" i="1"/>
  <c r="AJ215" i="1"/>
  <c r="AQ215" i="1"/>
  <c r="AG215" i="1"/>
  <c r="AT215" i="1"/>
  <c r="Y215" i="1"/>
  <c r="AL215" i="1"/>
  <c r="Y68" i="1"/>
  <c r="AM68" i="1"/>
  <c r="AH68" i="1"/>
  <c r="AR68" i="1"/>
  <c r="AK68" i="1"/>
  <c r="AA68" i="1"/>
  <c r="AJ68" i="1"/>
  <c r="AL68" i="1"/>
  <c r="Z68" i="1"/>
  <c r="X68" i="1"/>
  <c r="AG68" i="1"/>
  <c r="W68" i="1"/>
  <c r="AQ68" i="1"/>
  <c r="AN68" i="1"/>
  <c r="AI68" i="1"/>
  <c r="AL141" i="1"/>
  <c r="AR141" i="1"/>
  <c r="AQ141" i="1"/>
  <c r="AG141" i="1"/>
  <c r="AM141" i="1"/>
  <c r="AK141" i="1"/>
  <c r="AN141" i="1"/>
  <c r="AH141" i="1"/>
  <c r="AJ141" i="1"/>
  <c r="Y141" i="1"/>
  <c r="AI141" i="1"/>
  <c r="AA141" i="1"/>
  <c r="X141" i="1"/>
  <c r="Z141" i="1"/>
  <c r="W141" i="1"/>
  <c r="AR158" i="1"/>
  <c r="X158" i="1"/>
  <c r="AG158" i="1"/>
  <c r="AK158" i="1"/>
  <c r="AA158" i="1"/>
  <c r="AL158" i="1"/>
  <c r="AM158" i="1"/>
  <c r="AH158" i="1"/>
  <c r="Z158" i="1"/>
  <c r="AI158" i="1"/>
  <c r="AN158" i="1"/>
  <c r="Y158" i="1"/>
  <c r="AJ158" i="1"/>
  <c r="AQ158" i="1"/>
  <c r="W158" i="1"/>
  <c r="Z81" i="1"/>
  <c r="AI81" i="1"/>
  <c r="AG81" i="1"/>
  <c r="W81" i="1"/>
  <c r="AN81" i="1"/>
  <c r="AR81" i="1"/>
  <c r="X81" i="1"/>
  <c r="AQ81" i="1"/>
  <c r="Y81" i="1"/>
  <c r="AK81" i="1"/>
  <c r="AJ81" i="1"/>
  <c r="AM81" i="1"/>
  <c r="AA81" i="1"/>
  <c r="AL81" i="1"/>
  <c r="AH81" i="1"/>
  <c r="BC344" i="1"/>
  <c r="AN344" i="1"/>
  <c r="X344" i="1"/>
  <c r="AG344" i="1"/>
  <c r="AQ344" i="1"/>
  <c r="AM344" i="1"/>
  <c r="AR344" i="1"/>
  <c r="AL344" i="1"/>
  <c r="AJ344" i="1"/>
  <c r="AH344" i="1"/>
  <c r="AI344" i="1"/>
  <c r="BD344" i="1"/>
  <c r="Z344" i="1"/>
  <c r="Y344" i="1"/>
  <c r="AK344" i="1"/>
  <c r="W344" i="1"/>
  <c r="AA344" i="1"/>
  <c r="AL358" i="1"/>
  <c r="AA358" i="1"/>
  <c r="AK358" i="1"/>
  <c r="AJ358" i="1"/>
  <c r="Y358" i="1"/>
  <c r="AI358" i="1"/>
  <c r="BB358" i="1"/>
  <c r="AG358" i="1"/>
  <c r="X358" i="1"/>
  <c r="AN358" i="1"/>
  <c r="AH358" i="1"/>
  <c r="W358" i="1"/>
  <c r="AM358" i="1"/>
  <c r="Z358" i="1"/>
  <c r="AI368" i="1"/>
  <c r="Y368" i="1"/>
  <c r="AK368" i="1"/>
  <c r="AH368" i="1"/>
  <c r="Z368" i="1"/>
  <c r="AJ368" i="1"/>
  <c r="AG368" i="1"/>
  <c r="AR368" i="1"/>
  <c r="AL368" i="1"/>
  <c r="AM368" i="1"/>
  <c r="AN368" i="1"/>
  <c r="X368" i="1"/>
  <c r="AA368" i="1"/>
  <c r="BE368" i="1"/>
  <c r="AQ368" i="1"/>
  <c r="W368" i="1"/>
  <c r="AK462" i="1"/>
  <c r="Y462" i="1"/>
  <c r="AR462" i="1"/>
  <c r="AN462" i="1"/>
  <c r="X462" i="1"/>
  <c r="AG462" i="1"/>
  <c r="AL462" i="1"/>
  <c r="AQ462" i="1"/>
  <c r="AM462" i="1"/>
  <c r="Z462" i="1"/>
  <c r="AA462" i="1"/>
  <c r="AH462" i="1"/>
  <c r="AI462" i="1"/>
  <c r="AJ462" i="1"/>
  <c r="W462" i="1"/>
  <c r="X445" i="1"/>
  <c r="AA445" i="1"/>
  <c r="W445" i="1"/>
  <c r="AN445" i="1"/>
  <c r="AJ445" i="1"/>
  <c r="Z445" i="1"/>
  <c r="BC445" i="1"/>
  <c r="AL445" i="1"/>
  <c r="Y445" i="1"/>
  <c r="AH445" i="1"/>
  <c r="BD445" i="1"/>
  <c r="AI445" i="1"/>
  <c r="AK445" i="1"/>
  <c r="AM445" i="1"/>
  <c r="AG445" i="1"/>
  <c r="AN17" i="1"/>
  <c r="AM17" i="1"/>
  <c r="X17" i="1"/>
  <c r="Z17" i="1"/>
  <c r="AH17" i="1"/>
  <c r="AQ17" i="1"/>
  <c r="AJ17" i="1"/>
  <c r="AA17" i="1"/>
  <c r="AL17" i="1"/>
  <c r="AK17" i="1"/>
  <c r="AI17" i="1"/>
  <c r="AG17" i="1"/>
  <c r="Y17" i="1"/>
  <c r="AR17" i="1"/>
  <c r="W17" i="1"/>
  <c r="AA341" i="1"/>
  <c r="AH341" i="1"/>
  <c r="AK341" i="1"/>
  <c r="X341" i="1"/>
  <c r="AG341" i="1"/>
  <c r="AN341" i="1"/>
  <c r="Z341" i="1"/>
  <c r="BC341" i="1"/>
  <c r="AI341" i="1"/>
  <c r="AJ341" i="1"/>
  <c r="AQ341" i="1"/>
  <c r="BD341" i="1"/>
  <c r="AL341" i="1"/>
  <c r="AR341" i="1"/>
  <c r="Y341" i="1"/>
  <c r="AM341" i="1"/>
  <c r="W341" i="1"/>
  <c r="AA39" i="1"/>
  <c r="AQ39" i="1"/>
  <c r="AK39" i="1"/>
  <c r="Y39" i="1"/>
  <c r="AN39" i="1"/>
  <c r="AL39" i="1"/>
  <c r="AM39" i="1"/>
  <c r="AH39" i="1"/>
  <c r="X39" i="1"/>
  <c r="AR39" i="1"/>
  <c r="AI39" i="1"/>
  <c r="Z39" i="1"/>
  <c r="AG39" i="1"/>
  <c r="W39" i="1"/>
  <c r="AJ39" i="1"/>
  <c r="X269" i="1"/>
  <c r="BC269" i="1"/>
  <c r="Y269" i="1"/>
  <c r="Z269" i="1"/>
  <c r="AI269" i="1"/>
  <c r="AA269" i="1"/>
  <c r="AL269" i="1"/>
  <c r="AH269" i="1"/>
  <c r="AJ269" i="1"/>
  <c r="AM269" i="1"/>
  <c r="AG269" i="1"/>
  <c r="AN269" i="1"/>
  <c r="AK269" i="1"/>
  <c r="AZ269" i="1"/>
  <c r="AR269" i="1"/>
  <c r="AQ269" i="1"/>
  <c r="W269" i="1"/>
  <c r="BD269" i="1"/>
  <c r="AN301" i="1"/>
  <c r="AA301" i="1"/>
  <c r="AM301" i="1"/>
  <c r="Z301" i="1"/>
  <c r="X301" i="1"/>
  <c r="AJ301" i="1"/>
  <c r="Y301" i="1"/>
  <c r="AK301" i="1"/>
  <c r="BD301" i="1"/>
  <c r="AG301" i="1"/>
  <c r="AH301" i="1"/>
  <c r="AL301" i="1"/>
  <c r="AI301" i="1"/>
  <c r="W301" i="1"/>
  <c r="BC301" i="1"/>
  <c r="AM161" i="1"/>
  <c r="Z161" i="1"/>
  <c r="AI161" i="1"/>
  <c r="AN161" i="1"/>
  <c r="AK161" i="1"/>
  <c r="AR161" i="1"/>
  <c r="AL161" i="1"/>
  <c r="AA161" i="1"/>
  <c r="X161" i="1"/>
  <c r="AG161" i="1"/>
  <c r="AH161" i="1"/>
  <c r="AJ161" i="1"/>
  <c r="AQ161" i="1"/>
  <c r="Y161" i="1"/>
  <c r="W161" i="1"/>
  <c r="X200" i="1"/>
  <c r="Y200" i="1"/>
  <c r="AL200" i="1"/>
  <c r="AK200" i="1"/>
  <c r="BD200" i="1"/>
  <c r="AJ200" i="1"/>
  <c r="W200" i="1"/>
  <c r="AN200" i="1"/>
  <c r="AA200" i="1"/>
  <c r="AM200" i="1"/>
  <c r="BC200" i="1"/>
  <c r="AH200" i="1"/>
  <c r="Z200" i="1"/>
  <c r="AI200" i="1"/>
  <c r="AG200" i="1"/>
  <c r="AJ102" i="1"/>
  <c r="Y102" i="1"/>
  <c r="AN102" i="1"/>
  <c r="AH102" i="1"/>
  <c r="AM102" i="1"/>
  <c r="AL102" i="1"/>
  <c r="Z102" i="1"/>
  <c r="AA102" i="1"/>
  <c r="AI102" i="1"/>
  <c r="AG102" i="1"/>
  <c r="AR102" i="1"/>
  <c r="X102" i="1"/>
  <c r="AQ102" i="1"/>
  <c r="AK102" i="1"/>
  <c r="W102" i="1"/>
  <c r="AX432" i="1"/>
  <c r="AT432" i="1"/>
  <c r="AG432" i="1"/>
  <c r="BD432" i="1"/>
  <c r="AU432" i="1"/>
  <c r="AK432" i="1"/>
  <c r="BC432" i="1"/>
  <c r="AL432" i="1"/>
  <c r="AH432" i="1"/>
  <c r="Y432" i="1"/>
  <c r="Z432" i="1"/>
  <c r="X432" i="1"/>
  <c r="AM432" i="1"/>
  <c r="AA432" i="1"/>
  <c r="AI432" i="1"/>
  <c r="AV432" i="1"/>
  <c r="AN432" i="1"/>
  <c r="AW432" i="1"/>
  <c r="AY432" i="1"/>
  <c r="AS432" i="1"/>
  <c r="AJ432" i="1"/>
  <c r="W432" i="1"/>
  <c r="AQ225" i="1"/>
  <c r="Y225" i="1"/>
  <c r="BE225" i="1"/>
  <c r="AL225" i="1"/>
  <c r="AX225" i="1"/>
  <c r="AH225" i="1"/>
  <c r="Z225" i="1"/>
  <c r="AM225" i="1"/>
  <c r="BA225" i="1"/>
  <c r="X225" i="1"/>
  <c r="AV225" i="1"/>
  <c r="AA225" i="1"/>
  <c r="BB225" i="1"/>
  <c r="AW225" i="1"/>
  <c r="AR225" i="1"/>
  <c r="AJ225" i="1"/>
  <c r="AN225" i="1"/>
  <c r="AG225" i="1"/>
  <c r="AU225" i="1"/>
  <c r="AI225" i="1"/>
  <c r="AK225" i="1"/>
  <c r="AP225" i="1"/>
  <c r="W225" i="1"/>
  <c r="AG134" i="1"/>
  <c r="AQ134" i="1"/>
  <c r="AI134" i="1"/>
  <c r="AL134" i="1"/>
  <c r="AA134" i="1"/>
  <c r="AR134" i="1"/>
  <c r="AM134" i="1"/>
  <c r="AN134" i="1"/>
  <c r="AX134" i="1"/>
  <c r="AK134" i="1"/>
  <c r="Y134" i="1"/>
  <c r="AY134" i="1"/>
  <c r="AV134" i="1"/>
  <c r="AU134" i="1"/>
  <c r="AT134" i="1"/>
  <c r="AS134" i="1"/>
  <c r="AJ134" i="1"/>
  <c r="X134" i="1"/>
  <c r="Z134" i="1"/>
  <c r="AH134" i="1"/>
  <c r="AW134" i="1"/>
  <c r="W134"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0" i="1"/>
  <c r="AK300" i="1"/>
  <c r="BC300" i="1"/>
  <c r="Z300" i="1"/>
  <c r="AH300" i="1"/>
  <c r="AG300" i="1"/>
  <c r="Y300" i="1"/>
  <c r="BD300" i="1"/>
  <c r="W300" i="1"/>
  <c r="AN300" i="1"/>
  <c r="AA300" i="1"/>
  <c r="AI300" i="1"/>
  <c r="X300" i="1"/>
  <c r="AL300" i="1"/>
  <c r="AJ300" i="1"/>
  <c r="AH48" i="1"/>
  <c r="AK48" i="1"/>
  <c r="AQ48" i="1"/>
  <c r="AJ48" i="1"/>
  <c r="AR48" i="1"/>
  <c r="X48" i="1"/>
  <c r="AL48" i="1"/>
  <c r="AI48" i="1"/>
  <c r="AM48" i="1"/>
  <c r="AN48" i="1"/>
  <c r="AG48" i="1"/>
  <c r="Z48" i="1"/>
  <c r="Y48" i="1"/>
  <c r="AA48" i="1"/>
  <c r="W48" i="1"/>
  <c r="AT417" i="1"/>
  <c r="Y417" i="1"/>
  <c r="Z417" i="1"/>
  <c r="AL417" i="1"/>
  <c r="AJ417" i="1"/>
  <c r="AI417" i="1"/>
  <c r="AK417" i="1"/>
  <c r="AM417" i="1"/>
  <c r="AS417" i="1"/>
  <c r="AX417" i="1"/>
  <c r="AV417" i="1"/>
  <c r="AN417" i="1"/>
  <c r="W417" i="1"/>
  <c r="X417" i="1"/>
  <c r="AG417" i="1"/>
  <c r="AU417" i="1"/>
  <c r="AA417" i="1"/>
  <c r="AH417" i="1"/>
  <c r="AW417" i="1"/>
  <c r="AY417" i="1"/>
  <c r="AW289" i="1"/>
  <c r="AL289" i="1"/>
  <c r="AS289" i="1"/>
  <c r="AI289" i="1"/>
  <c r="AY289" i="1"/>
  <c r="Y289" i="1"/>
  <c r="AT289" i="1"/>
  <c r="AJ289" i="1"/>
  <c r="AK289" i="1"/>
  <c r="AG289" i="1"/>
  <c r="Z289" i="1"/>
  <c r="X289" i="1"/>
  <c r="AQ289" i="1"/>
  <c r="AM289" i="1"/>
  <c r="AR289" i="1"/>
  <c r="AU289" i="1"/>
  <c r="AV289" i="1"/>
  <c r="AN289" i="1"/>
  <c r="AX289" i="1"/>
  <c r="W289" i="1"/>
  <c r="AA289" i="1"/>
  <c r="AH289" i="1"/>
  <c r="AX133" i="1"/>
  <c r="AA133" i="1"/>
  <c r="Y133" i="1"/>
  <c r="AH133" i="1"/>
  <c r="AS133" i="1"/>
  <c r="X133" i="1"/>
  <c r="AK133" i="1"/>
  <c r="AU133" i="1"/>
  <c r="AW133" i="1"/>
  <c r="W133" i="1"/>
  <c r="AV133" i="1"/>
  <c r="AG133" i="1"/>
  <c r="AM133" i="1"/>
  <c r="Z133" i="1"/>
  <c r="AJ133" i="1"/>
  <c r="AY133" i="1"/>
  <c r="AL133" i="1"/>
  <c r="AI133" i="1"/>
  <c r="AT133" i="1"/>
  <c r="AN133" i="1"/>
  <c r="AU118" i="1"/>
  <c r="AT118" i="1"/>
  <c r="AV118" i="1"/>
  <c r="W118" i="1"/>
  <c r="AM118" i="1"/>
  <c r="AH118" i="1"/>
  <c r="AY118" i="1"/>
  <c r="AQ118" i="1"/>
  <c r="AL118" i="1"/>
  <c r="AA118" i="1"/>
  <c r="Y118" i="1"/>
  <c r="BB118" i="1"/>
  <c r="AG118" i="1"/>
  <c r="BA118" i="1"/>
  <c r="AI118" i="1"/>
  <c r="AK118" i="1"/>
  <c r="Z118" i="1"/>
  <c r="AN118" i="1"/>
  <c r="AX118" i="1"/>
  <c r="X118" i="1"/>
  <c r="AS118" i="1"/>
  <c r="AW118" i="1"/>
  <c r="AJ118" i="1"/>
  <c r="AR118" i="1"/>
  <c r="AU255" i="1"/>
  <c r="BA255" i="1"/>
  <c r="AV255" i="1"/>
  <c r="AZ255" i="1"/>
  <c r="BC255" i="1"/>
  <c r="AL255" i="1"/>
  <c r="AW255" i="1"/>
  <c r="AJ255" i="1"/>
  <c r="AN255" i="1"/>
  <c r="AA255" i="1"/>
  <c r="AT255" i="1"/>
  <c r="AH255" i="1"/>
  <c r="BD255" i="1"/>
  <c r="AI255" i="1"/>
  <c r="BB255" i="1"/>
  <c r="AY255" i="1"/>
  <c r="AK255" i="1"/>
  <c r="AS255" i="1"/>
  <c r="Z255" i="1"/>
  <c r="AM255" i="1"/>
  <c r="Y255" i="1"/>
  <c r="AR255" i="1"/>
  <c r="AG255" i="1"/>
  <c r="X255" i="1"/>
  <c r="AX255" i="1"/>
  <c r="W255" i="1"/>
  <c r="AY157" i="1"/>
  <c r="AI157" i="1"/>
  <c r="Z157" i="1"/>
  <c r="AQ157" i="1"/>
  <c r="AV157" i="1"/>
  <c r="AK157" i="1"/>
  <c r="AR157" i="1"/>
  <c r="Y157" i="1"/>
  <c r="AU157" i="1"/>
  <c r="AN157" i="1"/>
  <c r="X157" i="1"/>
  <c r="AL157" i="1"/>
  <c r="AW157" i="1"/>
  <c r="AG157" i="1"/>
  <c r="AS157" i="1"/>
  <c r="AJ157" i="1"/>
  <c r="AT157" i="1"/>
  <c r="AH157" i="1"/>
  <c r="AA157" i="1"/>
  <c r="AM157" i="1"/>
  <c r="AX157" i="1"/>
  <c r="W157" i="1"/>
  <c r="AI203" i="1"/>
  <c r="W203" i="1"/>
  <c r="AA203" i="1"/>
  <c r="X203" i="1"/>
  <c r="AL203" i="1"/>
  <c r="AN203" i="1"/>
  <c r="BC203" i="1"/>
  <c r="AJ203" i="1"/>
  <c r="AH203" i="1"/>
  <c r="AR203" i="1"/>
  <c r="AG203" i="1"/>
  <c r="BD203" i="1"/>
  <c r="Z203" i="1"/>
  <c r="AK203" i="1"/>
  <c r="AP203" i="1"/>
  <c r="Y203" i="1"/>
  <c r="AQ203" i="1"/>
  <c r="BB203" i="1"/>
  <c r="AM203" i="1"/>
  <c r="X111" i="1"/>
  <c r="AQ111" i="1"/>
  <c r="AL111" i="1"/>
  <c r="AG111" i="1"/>
  <c r="AR111" i="1"/>
  <c r="AM111" i="1"/>
  <c r="AZ111" i="1"/>
  <c r="AJ111" i="1"/>
  <c r="AN111" i="1"/>
  <c r="AK111" i="1"/>
  <c r="W111" i="1"/>
  <c r="Z111" i="1"/>
  <c r="AI111" i="1"/>
  <c r="AA111" i="1"/>
  <c r="Y111" i="1"/>
  <c r="AH111" i="1"/>
  <c r="AN407" i="1"/>
  <c r="AK407" i="1"/>
  <c r="AQ407" i="1"/>
  <c r="Y407" i="1"/>
  <c r="X407" i="1"/>
  <c r="AA407" i="1"/>
  <c r="AL407" i="1"/>
  <c r="AJ404" i="1"/>
  <c r="AL404" i="1"/>
  <c r="AK404" i="1"/>
  <c r="AG404" i="1"/>
  <c r="AN404" i="1"/>
  <c r="AI404" i="1"/>
  <c r="Z404" i="1"/>
  <c r="AM404" i="1"/>
  <c r="AH404" i="1"/>
  <c r="AL303" i="1"/>
  <c r="Y303" i="1"/>
  <c r="AK303" i="1"/>
  <c r="AI303" i="1"/>
  <c r="AM303" i="1"/>
  <c r="Z303" i="1"/>
  <c r="AN303" i="1"/>
  <c r="BD303" i="1"/>
  <c r="AJ303" i="1"/>
  <c r="BC303" i="1"/>
  <c r="AG303" i="1"/>
  <c r="AA303" i="1"/>
  <c r="X303" i="1"/>
  <c r="AH303" i="1"/>
  <c r="W303" i="1"/>
  <c r="W307" i="1"/>
  <c r="Y307" i="1"/>
  <c r="AG307" i="1"/>
  <c r="AI307" i="1"/>
  <c r="AJ307" i="1"/>
  <c r="AQ307" i="1"/>
  <c r="AN307" i="1"/>
  <c r="AM307" i="1"/>
  <c r="AA307" i="1"/>
  <c r="Z307" i="1"/>
  <c r="X307" i="1"/>
  <c r="AL307" i="1"/>
  <c r="AR307" i="1"/>
  <c r="AK307" i="1"/>
  <c r="AH307" i="1"/>
  <c r="AR5" i="1"/>
  <c r="AI5" i="1"/>
  <c r="AG5" i="1"/>
  <c r="AQ5" i="1"/>
  <c r="AM5" i="1"/>
  <c r="AL5" i="1"/>
  <c r="W5" i="1"/>
  <c r="Z5" i="1"/>
  <c r="AN5" i="1"/>
  <c r="AJ5" i="1"/>
  <c r="AK5" i="1"/>
  <c r="Y5" i="1"/>
  <c r="AA5" i="1"/>
  <c r="X5" i="1"/>
  <c r="AH5" i="1"/>
  <c r="AA304" i="1"/>
  <c r="AN304" i="1"/>
  <c r="BD304" i="1"/>
  <c r="AG304" i="1"/>
  <c r="Y304" i="1"/>
  <c r="AL304" i="1"/>
  <c r="Z304" i="1"/>
  <c r="X304" i="1"/>
  <c r="AK304" i="1"/>
  <c r="AJ304" i="1"/>
  <c r="AM304" i="1"/>
  <c r="AI304" i="1"/>
  <c r="AH304" i="1"/>
  <c r="BC304" i="1"/>
  <c r="W304" i="1"/>
  <c r="AG10" i="39"/>
  <c r="S18" i="39"/>
  <c r="D446" i="1"/>
  <c r="AF446" i="1" s="1"/>
  <c r="D34" i="1"/>
  <c r="AF34" i="1" s="1"/>
  <c r="W407" i="1"/>
  <c r="U78" i="39"/>
  <c r="AA464" i="1"/>
  <c r="AL464" i="1"/>
  <c r="AT464" i="1"/>
  <c r="AY464" i="1"/>
  <c r="AM464" i="1"/>
  <c r="AV464" i="1"/>
  <c r="AH464" i="1"/>
  <c r="X464" i="1"/>
  <c r="AX464" i="1"/>
  <c r="Z464" i="1"/>
  <c r="AU464" i="1"/>
  <c r="AR464" i="1"/>
  <c r="AJ464" i="1"/>
  <c r="AG464" i="1"/>
  <c r="AK464" i="1"/>
  <c r="AN464" i="1"/>
  <c r="AI464" i="1"/>
  <c r="AS464" i="1"/>
  <c r="Y464" i="1"/>
  <c r="AQ464" i="1"/>
  <c r="AW464" i="1"/>
  <c r="D136" i="1"/>
  <c r="AF136" i="1" s="1"/>
  <c r="D226" i="1"/>
  <c r="AF226" i="1" s="1"/>
  <c r="AA60" i="39"/>
  <c r="O89" i="39"/>
  <c r="Q91" i="39"/>
  <c r="AC70" i="39"/>
  <c r="U50" i="39"/>
  <c r="E22" i="39"/>
  <c r="D172" i="1"/>
  <c r="AF172" i="1" s="1"/>
  <c r="Y153" i="1"/>
  <c r="BB153" i="1"/>
  <c r="AI153" i="1"/>
  <c r="AA153" i="1"/>
  <c r="AK153" i="1"/>
  <c r="AL153" i="1"/>
  <c r="X153" i="1"/>
  <c r="AH153" i="1"/>
  <c r="AS153" i="1"/>
  <c r="AJ153" i="1"/>
  <c r="AU153" i="1"/>
  <c r="AG153" i="1"/>
  <c r="AM153" i="1"/>
  <c r="AN153" i="1"/>
  <c r="AY153" i="1"/>
  <c r="AW153" i="1"/>
  <c r="Z153" i="1"/>
  <c r="BA153" i="1"/>
  <c r="AX153" i="1"/>
  <c r="AT153" i="1"/>
  <c r="AQ153" i="1"/>
  <c r="AV153" i="1"/>
  <c r="W153" i="1"/>
  <c r="AA11" i="39"/>
  <c r="I44" i="39"/>
  <c r="D103" i="1"/>
  <c r="AF103" i="1" s="1"/>
  <c r="Q50" i="39"/>
  <c r="AG11" i="39"/>
  <c r="Z318" i="1"/>
  <c r="AL318" i="1"/>
  <c r="AL75" i="1"/>
  <c r="Y75" i="1"/>
  <c r="BF425" i="1"/>
  <c r="AL425" i="1"/>
  <c r="S19" i="39"/>
  <c r="AJ61" i="1"/>
  <c r="AN319" i="1"/>
  <c r="BF319" i="1"/>
  <c r="AH380" i="1"/>
  <c r="Y317" i="1"/>
  <c r="X317" i="1"/>
  <c r="AH171" i="1"/>
  <c r="X171" i="1"/>
  <c r="S38" i="39"/>
  <c r="O121" i="39"/>
  <c r="M81" i="39"/>
  <c r="Y258" i="1"/>
  <c r="AI258" i="1"/>
  <c r="X258" i="1"/>
  <c r="AN258" i="1"/>
  <c r="Z258" i="1"/>
  <c r="AM258" i="1"/>
  <c r="AG258" i="1"/>
  <c r="AP258" i="1"/>
  <c r="AA258" i="1"/>
  <c r="AJ258" i="1"/>
  <c r="AK258" i="1"/>
  <c r="AL258" i="1"/>
  <c r="AH258" i="1"/>
  <c r="W258" i="1"/>
  <c r="W442" i="1"/>
  <c r="S22" i="39"/>
  <c r="D9" i="1"/>
  <c r="AF9" i="1" s="1"/>
  <c r="M102" i="39"/>
  <c r="S113" i="39"/>
  <c r="AA22" i="39"/>
  <c r="W16" i="39"/>
  <c r="AC35" i="39"/>
  <c r="K33" i="39"/>
  <c r="K79" i="39"/>
  <c r="AC100" i="39"/>
  <c r="AA451" i="1"/>
  <c r="AL451" i="1"/>
  <c r="G38" i="39"/>
  <c r="D42" i="1"/>
  <c r="AF42" i="1" s="1"/>
  <c r="AA15" i="39"/>
  <c r="D184" i="1"/>
  <c r="AF184" i="1" s="1"/>
  <c r="Q81" i="39"/>
  <c r="AP23" i="1"/>
  <c r="AM23" i="1"/>
  <c r="AX23" i="1"/>
  <c r="X23" i="1"/>
  <c r="AL23" i="1"/>
  <c r="AH23" i="1"/>
  <c r="AK23" i="1"/>
  <c r="AJ23" i="1"/>
  <c r="AG23" i="1"/>
  <c r="Y23" i="1"/>
  <c r="AN23" i="1"/>
  <c r="AA23" i="1"/>
  <c r="Z23" i="1"/>
  <c r="AW23" i="1"/>
  <c r="AI23" i="1"/>
  <c r="W23" i="1"/>
  <c r="K31" i="39"/>
  <c r="M84" i="39"/>
  <c r="Q140" i="39"/>
  <c r="D436" i="1"/>
  <c r="AF436" i="1" s="1"/>
  <c r="AC59" i="39"/>
  <c r="I34" i="39"/>
  <c r="G29" i="39"/>
  <c r="AN422" i="1"/>
  <c r="AA442" i="1"/>
  <c r="AX442" i="1"/>
  <c r="AJ442" i="1"/>
  <c r="O125" i="39"/>
  <c r="AA21" i="39"/>
  <c r="AC24" i="39"/>
  <c r="AC44" i="39"/>
  <c r="W19" i="39"/>
  <c r="AJ416" i="1"/>
  <c r="AA27" i="39"/>
  <c r="AG407" i="1"/>
  <c r="AQ404" i="1"/>
  <c r="AI285" i="1"/>
  <c r="AN285" i="1"/>
  <c r="AK285" i="1"/>
  <c r="AA285" i="1"/>
  <c r="AJ285" i="1"/>
  <c r="AM285" i="1"/>
  <c r="X285" i="1"/>
  <c r="AL285" i="1"/>
  <c r="AH285" i="1"/>
  <c r="Z285" i="1"/>
  <c r="AG285" i="1"/>
  <c r="Y285" i="1"/>
  <c r="W285" i="1"/>
  <c r="D435" i="1"/>
  <c r="AF435" i="1" s="1"/>
  <c r="D370" i="1"/>
  <c r="AF370" i="1" s="1"/>
  <c r="AI62" i="39"/>
  <c r="Q79" i="39"/>
  <c r="S73" i="39"/>
  <c r="AA318" i="1"/>
  <c r="Y318" i="1"/>
  <c r="AI75" i="1"/>
  <c r="Z75" i="1"/>
  <c r="Y425" i="1"/>
  <c r="AN425" i="1"/>
  <c r="AI61" i="1"/>
  <c r="AA319" i="1"/>
  <c r="AJ380" i="1"/>
  <c r="AA317" i="1"/>
  <c r="AI317" i="1"/>
  <c r="BB171" i="1"/>
  <c r="AI171" i="1"/>
  <c r="K26" i="39"/>
  <c r="K27" i="39"/>
  <c r="AI67" i="39"/>
  <c r="G36" i="39"/>
  <c r="AC32" i="39"/>
  <c r="W13" i="39"/>
  <c r="G9" i="39"/>
  <c r="AE42" i="39"/>
  <c r="M105" i="39"/>
  <c r="G14" i="39"/>
  <c r="S46" i="39"/>
  <c r="M39" i="39"/>
  <c r="D186" i="1"/>
  <c r="AF186" i="1" s="1"/>
  <c r="AI69" i="39"/>
  <c r="AG451" i="1"/>
  <c r="AJ451" i="1"/>
  <c r="D393" i="1"/>
  <c r="AF393" i="1" s="1"/>
  <c r="S25" i="39"/>
  <c r="AA17" i="39"/>
  <c r="AI43" i="39"/>
  <c r="S48" i="39"/>
  <c r="O45" i="39"/>
  <c r="U60" i="39"/>
  <c r="K77" i="39"/>
  <c r="O129" i="39"/>
  <c r="AE24" i="39"/>
  <c r="Y36" i="39"/>
  <c r="Q60" i="39"/>
  <c r="W41" i="39"/>
  <c r="AJ422" i="1"/>
  <c r="AK422" i="1"/>
  <c r="AG442" i="1"/>
  <c r="Y442" i="1"/>
  <c r="AU442" i="1"/>
  <c r="G54" i="39"/>
  <c r="O26" i="39"/>
  <c r="U14" i="39"/>
  <c r="D314" i="1"/>
  <c r="AF314" i="1" s="1"/>
  <c r="D396" i="1"/>
  <c r="AF396" i="1" s="1"/>
  <c r="O114" i="39"/>
  <c r="I35" i="39"/>
  <c r="Y32" i="39"/>
  <c r="D195" i="1"/>
  <c r="AF195" i="1" s="1"/>
  <c r="D169" i="1"/>
  <c r="AF169" i="1" s="1"/>
  <c r="I17" i="39"/>
  <c r="A15" i="39"/>
  <c r="E16" i="39"/>
  <c r="AN416" i="1"/>
  <c r="AH407" i="1"/>
  <c r="Y404" i="1"/>
  <c r="X124" i="1"/>
  <c r="AL124" i="1"/>
  <c r="AX124" i="1"/>
  <c r="AQ124" i="1"/>
  <c r="AT124" i="1"/>
  <c r="AH124" i="1"/>
  <c r="BB124" i="1"/>
  <c r="AW124" i="1"/>
  <c r="AZ124" i="1"/>
  <c r="AK124" i="1"/>
  <c r="AV124" i="1"/>
  <c r="AN124" i="1"/>
  <c r="BA124" i="1"/>
  <c r="AG124" i="1"/>
  <c r="AU124" i="1"/>
  <c r="AY124" i="1"/>
  <c r="Z124" i="1"/>
  <c r="AS124" i="1"/>
  <c r="AA124" i="1"/>
  <c r="AM124" i="1"/>
  <c r="AI124" i="1"/>
  <c r="Y124" i="1"/>
  <c r="AJ124" i="1"/>
  <c r="W124" i="1"/>
  <c r="Z363" i="1"/>
  <c r="AI363" i="1"/>
  <c r="BD363" i="1"/>
  <c r="AL363" i="1"/>
  <c r="AA363" i="1"/>
  <c r="Y363" i="1"/>
  <c r="X363" i="1"/>
  <c r="W363" i="1"/>
  <c r="BB363" i="1"/>
  <c r="BC363" i="1"/>
  <c r="AJ363" i="1"/>
  <c r="AM363" i="1"/>
  <c r="AK363" i="1"/>
  <c r="AG363" i="1"/>
  <c r="AN363" i="1"/>
  <c r="AH363" i="1"/>
  <c r="AM382" i="1"/>
  <c r="AR382" i="1"/>
  <c r="AG382" i="1"/>
  <c r="AI382" i="1"/>
  <c r="AK382" i="1"/>
  <c r="AH382" i="1"/>
  <c r="Y382" i="1"/>
  <c r="AL382" i="1"/>
  <c r="AZ382" i="1"/>
  <c r="AN382" i="1"/>
  <c r="AA382" i="1"/>
  <c r="Z382" i="1"/>
  <c r="X382" i="1"/>
  <c r="AQ382" i="1"/>
  <c r="AJ382" i="1"/>
  <c r="W382" i="1"/>
  <c r="Y453" i="1"/>
  <c r="AN453" i="1"/>
  <c r="X453" i="1"/>
  <c r="AH453" i="1"/>
  <c r="Z453" i="1"/>
  <c r="AM453" i="1"/>
  <c r="AA453" i="1"/>
  <c r="AG453" i="1"/>
  <c r="AI453" i="1"/>
  <c r="AL453" i="1"/>
  <c r="AQ453" i="1"/>
  <c r="AG465" i="1"/>
  <c r="AR465" i="1"/>
  <c r="AM465" i="1"/>
  <c r="AK465" i="1"/>
  <c r="Y465" i="1"/>
  <c r="X465" i="1"/>
  <c r="AH465" i="1"/>
  <c r="Z465" i="1"/>
  <c r="AQ465" i="1"/>
  <c r="AA465" i="1"/>
  <c r="AN465" i="1"/>
  <c r="AI465" i="1"/>
  <c r="AL465" i="1"/>
  <c r="AJ465" i="1"/>
  <c r="Y379" i="1"/>
  <c r="AQ379" i="1"/>
  <c r="W379" i="1"/>
  <c r="X379" i="1"/>
  <c r="AA379" i="1"/>
  <c r="AI379" i="1"/>
  <c r="AN379" i="1"/>
  <c r="AJ379" i="1"/>
  <c r="AL379" i="1"/>
  <c r="AR379" i="1"/>
  <c r="Z379" i="1"/>
  <c r="AH379" i="1"/>
  <c r="AM379" i="1"/>
  <c r="AK379" i="1"/>
  <c r="AG379" i="1"/>
  <c r="AM427" i="1"/>
  <c r="AR427" i="1"/>
  <c r="AA427" i="1"/>
  <c r="AQ427" i="1"/>
  <c r="X427" i="1"/>
  <c r="AG427" i="1"/>
  <c r="AK427" i="1"/>
  <c r="AH427" i="1"/>
  <c r="Y427" i="1"/>
  <c r="AI427" i="1"/>
  <c r="AL427" i="1"/>
  <c r="Z427" i="1"/>
  <c r="AJ427" i="1"/>
  <c r="AH318" i="1"/>
  <c r="AA75" i="1"/>
  <c r="AJ75" i="1"/>
  <c r="AK425" i="1"/>
  <c r="AJ319" i="1"/>
  <c r="X380" i="1"/>
  <c r="AH248" i="1"/>
  <c r="AQ248" i="1"/>
  <c r="AN248" i="1"/>
  <c r="Z248" i="1"/>
  <c r="Y248" i="1"/>
  <c r="AI248" i="1"/>
  <c r="AM248" i="1"/>
  <c r="AG248" i="1"/>
  <c r="W248" i="1"/>
  <c r="AL248" i="1"/>
  <c r="AR248" i="1"/>
  <c r="AJ248" i="1"/>
  <c r="AA248" i="1"/>
  <c r="X248" i="1"/>
  <c r="AK248" i="1"/>
  <c r="AA241" i="1"/>
  <c r="BC241" i="1"/>
  <c r="AK241" i="1"/>
  <c r="AJ241" i="1"/>
  <c r="AI241" i="1"/>
  <c r="AG241" i="1"/>
  <c r="AH241" i="1"/>
  <c r="AL241" i="1"/>
  <c r="Y241" i="1"/>
  <c r="BD241" i="1"/>
  <c r="Z241" i="1"/>
  <c r="X241" i="1"/>
  <c r="AN241" i="1"/>
  <c r="AM241" i="1"/>
  <c r="W241" i="1"/>
  <c r="AR83" i="1"/>
  <c r="Z83" i="1"/>
  <c r="AM83" i="1"/>
  <c r="Y83" i="1"/>
  <c r="AA83" i="1"/>
  <c r="AG83" i="1"/>
  <c r="AI83" i="1"/>
  <c r="AJ83" i="1"/>
  <c r="W83" i="1"/>
  <c r="AN83" i="1"/>
  <c r="AK83" i="1"/>
  <c r="AQ83" i="1"/>
  <c r="AH83" i="1"/>
  <c r="AL83" i="1"/>
  <c r="X83" i="1"/>
  <c r="O83" i="39"/>
  <c r="K54" i="39"/>
  <c r="Q85" i="39"/>
  <c r="U46" i="39"/>
  <c r="I50" i="39"/>
  <c r="W54" i="39"/>
  <c r="Y39" i="39"/>
  <c r="AA57" i="39"/>
  <c r="G40" i="39"/>
  <c r="AC67" i="39"/>
  <c r="S75" i="39"/>
  <c r="M67" i="39"/>
  <c r="AQ129" i="1"/>
  <c r="AI129" i="1"/>
  <c r="AA129" i="1"/>
  <c r="Y129" i="1"/>
  <c r="AK129" i="1"/>
  <c r="AJ129" i="1"/>
  <c r="AG129" i="1"/>
  <c r="AH129" i="1"/>
  <c r="Z129" i="1"/>
  <c r="AN129" i="1"/>
  <c r="X129" i="1"/>
  <c r="AL129" i="1"/>
  <c r="AR129" i="1"/>
  <c r="AM129" i="1"/>
  <c r="W129" i="1"/>
  <c r="A49" i="39"/>
  <c r="AI71" i="39"/>
  <c r="AN451" i="1"/>
  <c r="AM451" i="1"/>
  <c r="Y22" i="39"/>
  <c r="W48" i="39"/>
  <c r="A27" i="39"/>
  <c r="Y31" i="39"/>
  <c r="AR422" i="1"/>
  <c r="AI422" i="1"/>
  <c r="AW442" i="1"/>
  <c r="AT442" i="1"/>
  <c r="AA77" i="39"/>
  <c r="W15" i="39"/>
  <c r="E26" i="39"/>
  <c r="Y416" i="1"/>
  <c r="K24" i="39"/>
  <c r="W21" i="39"/>
  <c r="Q34" i="39"/>
  <c r="C17" i="39"/>
  <c r="AC31" i="39"/>
  <c r="I21" i="39"/>
  <c r="Z407" i="1"/>
  <c r="Q32" i="39"/>
  <c r="M26" i="39"/>
  <c r="W20" i="39"/>
  <c r="O31" i="39"/>
  <c r="I19" i="39"/>
  <c r="AA26" i="39"/>
  <c r="D96" i="1"/>
  <c r="AF96" i="1" s="1"/>
  <c r="AA404" i="1"/>
  <c r="AL113" i="1"/>
  <c r="AN113" i="1"/>
  <c r="AH113" i="1"/>
  <c r="Y113" i="1"/>
  <c r="AU113" i="1"/>
  <c r="AX113" i="1"/>
  <c r="AM113" i="1"/>
  <c r="AJ113" i="1"/>
  <c r="AK113" i="1"/>
  <c r="AI113" i="1"/>
  <c r="AS113" i="1"/>
  <c r="Z113" i="1"/>
  <c r="X113" i="1"/>
  <c r="AV113" i="1"/>
  <c r="W113" i="1"/>
  <c r="AA113" i="1"/>
  <c r="AG113" i="1"/>
  <c r="AY113" i="1"/>
  <c r="AW113" i="1"/>
  <c r="AT113" i="1"/>
  <c r="AI259" i="1"/>
  <c r="AP259" i="1"/>
  <c r="AR259" i="1"/>
  <c r="AV259" i="1"/>
  <c r="AH259" i="1"/>
  <c r="AW259" i="1"/>
  <c r="AN259" i="1"/>
  <c r="AK259" i="1"/>
  <c r="Z259" i="1"/>
  <c r="AX259" i="1"/>
  <c r="AG259" i="1"/>
  <c r="AM259" i="1"/>
  <c r="Y259" i="1"/>
  <c r="AA259" i="1"/>
  <c r="AQ259" i="1"/>
  <c r="AL259" i="1"/>
  <c r="AU259" i="1"/>
  <c r="AJ259" i="1"/>
  <c r="X259" i="1"/>
  <c r="W259" i="1"/>
  <c r="X121" i="1"/>
  <c r="AM121" i="1"/>
  <c r="BB121" i="1"/>
  <c r="AL121" i="1"/>
  <c r="Z121" i="1"/>
  <c r="AX121" i="1"/>
  <c r="AN121" i="1"/>
  <c r="AP121" i="1"/>
  <c r="AG121" i="1"/>
  <c r="AI121" i="1"/>
  <c r="W121" i="1"/>
  <c r="BA121" i="1"/>
  <c r="AA121" i="1"/>
  <c r="AK121" i="1"/>
  <c r="AH121" i="1"/>
  <c r="Y121" i="1"/>
  <c r="AW121" i="1"/>
  <c r="AJ121" i="1"/>
  <c r="AH336" i="1"/>
  <c r="Y336" i="1"/>
  <c r="AA336" i="1"/>
  <c r="AG336" i="1"/>
  <c r="Z336" i="1"/>
  <c r="AN336" i="1"/>
  <c r="AK336" i="1"/>
  <c r="AI336" i="1"/>
  <c r="AM336" i="1"/>
  <c r="AJ336" i="1"/>
  <c r="AL336" i="1"/>
  <c r="X336" i="1"/>
  <c r="W336" i="1"/>
  <c r="AQ336" i="1"/>
  <c r="AK245" i="1"/>
  <c r="AG245" i="1"/>
  <c r="AM245" i="1"/>
  <c r="X245" i="1"/>
  <c r="AA245" i="1"/>
  <c r="Y245" i="1"/>
  <c r="AH245" i="1"/>
  <c r="Z245" i="1"/>
  <c r="W245" i="1"/>
  <c r="AQ245" i="1"/>
  <c r="AL245" i="1"/>
  <c r="AJ245" i="1"/>
  <c r="AI245" i="1"/>
  <c r="AR245" i="1"/>
  <c r="AN245" i="1"/>
  <c r="AN340" i="1"/>
  <c r="AM340" i="1"/>
  <c r="AL340" i="1"/>
  <c r="X340" i="1"/>
  <c r="Z340" i="1"/>
  <c r="AG340" i="1"/>
  <c r="BC340" i="1"/>
  <c r="AJ340" i="1"/>
  <c r="Y340" i="1"/>
  <c r="AH340" i="1"/>
  <c r="AK340" i="1"/>
  <c r="AA340" i="1"/>
  <c r="AI340" i="1"/>
  <c r="BD340" i="1"/>
  <c r="W340" i="1"/>
  <c r="AK30" i="1"/>
  <c r="Z30" i="1"/>
  <c r="AJ30" i="1"/>
  <c r="AG30" i="1"/>
  <c r="X30" i="1"/>
  <c r="Y30" i="1"/>
  <c r="AL30" i="1"/>
  <c r="AH30" i="1"/>
  <c r="AR30" i="1"/>
  <c r="AM30" i="1"/>
  <c r="AA30" i="1"/>
  <c r="AQ30" i="1"/>
  <c r="AN30" i="1"/>
  <c r="AI30" i="1"/>
  <c r="Z339" i="1"/>
  <c r="AA339" i="1"/>
  <c r="AJ339" i="1"/>
  <c r="BD339" i="1"/>
  <c r="X339" i="1"/>
  <c r="Y339" i="1"/>
  <c r="AH339" i="1"/>
  <c r="BC339" i="1"/>
  <c r="AN339" i="1"/>
  <c r="AM339" i="1"/>
  <c r="AG339" i="1"/>
  <c r="AL339" i="1"/>
  <c r="AK339" i="1"/>
  <c r="AQ339" i="1"/>
  <c r="AI339" i="1"/>
  <c r="AR339" i="1"/>
  <c r="W339" i="1"/>
  <c r="AK401" i="1"/>
  <c r="Z401" i="1"/>
  <c r="Y401" i="1"/>
  <c r="AL401" i="1"/>
  <c r="AR401" i="1"/>
  <c r="AM401" i="1"/>
  <c r="AI401" i="1"/>
  <c r="AN401" i="1"/>
  <c r="AG401" i="1"/>
  <c r="AJ401" i="1"/>
  <c r="W401" i="1"/>
  <c r="AQ401" i="1"/>
  <c r="AA401" i="1"/>
  <c r="AH401" i="1"/>
  <c r="X401" i="1"/>
  <c r="AI296" i="1"/>
  <c r="AJ296" i="1"/>
  <c r="Y296" i="1"/>
  <c r="AH296" i="1"/>
  <c r="W296" i="1"/>
  <c r="BD296" i="1"/>
  <c r="BB296" i="1"/>
  <c r="AA296" i="1"/>
  <c r="X296" i="1"/>
  <c r="BC296" i="1"/>
  <c r="AQ296" i="1"/>
  <c r="AK296" i="1"/>
  <c r="AL296" i="1"/>
  <c r="AR296" i="1"/>
  <c r="AM296" i="1"/>
  <c r="AG296" i="1"/>
  <c r="Z296" i="1"/>
  <c r="AN296" i="1"/>
  <c r="AJ242" i="1"/>
  <c r="BC242" i="1"/>
  <c r="AH242" i="1"/>
  <c r="AG242" i="1"/>
  <c r="X242" i="1"/>
  <c r="BD242" i="1"/>
  <c r="Z242" i="1"/>
  <c r="AI242" i="1"/>
  <c r="Y242" i="1"/>
  <c r="W242" i="1"/>
  <c r="AK242" i="1"/>
  <c r="AN242" i="1"/>
  <c r="AL242" i="1"/>
  <c r="AM242" i="1"/>
  <c r="AA242" i="1"/>
  <c r="X21" i="1"/>
  <c r="AL21" i="1"/>
  <c r="Z21" i="1"/>
  <c r="AM21" i="1"/>
  <c r="AJ21" i="1"/>
  <c r="AA21" i="1"/>
  <c r="W21" i="1"/>
  <c r="AN21" i="1"/>
  <c r="AQ21" i="1"/>
  <c r="AG21" i="1"/>
  <c r="AK21" i="1"/>
  <c r="AH21" i="1"/>
  <c r="Y21" i="1"/>
  <c r="AI21" i="1"/>
  <c r="AR21" i="1"/>
  <c r="Y145" i="1"/>
  <c r="AI145" i="1"/>
  <c r="Z145" i="1"/>
  <c r="AA145" i="1"/>
  <c r="X145" i="1"/>
  <c r="AH145" i="1"/>
  <c r="AK145" i="1"/>
  <c r="AJ145" i="1"/>
  <c r="AM145" i="1"/>
  <c r="AL145" i="1"/>
  <c r="AN145" i="1"/>
  <c r="BB145" i="1"/>
  <c r="AG145" i="1"/>
  <c r="W145" i="1"/>
  <c r="AI315" i="1"/>
  <c r="AQ315" i="1"/>
  <c r="AR315" i="1"/>
  <c r="Y315" i="1"/>
  <c r="AJ315" i="1"/>
  <c r="AK315" i="1"/>
  <c r="X315" i="1"/>
  <c r="AH315" i="1"/>
  <c r="AM315" i="1"/>
  <c r="Z315" i="1"/>
  <c r="AG315" i="1"/>
  <c r="AA315" i="1"/>
  <c r="AL315" i="1"/>
  <c r="AN315" i="1"/>
  <c r="W315" i="1"/>
  <c r="O77" i="39"/>
  <c r="AM151" i="1"/>
  <c r="AL151" i="1"/>
  <c r="X151" i="1"/>
  <c r="AK151" i="1"/>
  <c r="AA151" i="1"/>
  <c r="AN151" i="1"/>
  <c r="W151" i="1"/>
  <c r="BB151" i="1"/>
  <c r="Y151" i="1"/>
  <c r="AH151" i="1"/>
  <c r="AI151" i="1"/>
  <c r="Z151" i="1"/>
  <c r="AG151" i="1"/>
  <c r="AJ151" i="1"/>
  <c r="O53" i="39"/>
  <c r="BC171" i="1"/>
  <c r="AG171" i="1"/>
  <c r="AG36" i="1"/>
  <c r="AT36" i="1"/>
  <c r="AL36" i="1"/>
  <c r="AW36" i="1"/>
  <c r="AJ36" i="1"/>
  <c r="Y36" i="1"/>
  <c r="AS36" i="1"/>
  <c r="AI36" i="1"/>
  <c r="AV36" i="1"/>
  <c r="Z36" i="1"/>
  <c r="X36" i="1"/>
  <c r="AU36" i="1"/>
  <c r="AN36" i="1"/>
  <c r="AA36" i="1"/>
  <c r="AM36" i="1"/>
  <c r="AY36" i="1"/>
  <c r="AX36" i="1"/>
  <c r="AK36" i="1"/>
  <c r="AH36" i="1"/>
  <c r="W36" i="1"/>
  <c r="AM278" i="1"/>
  <c r="AA278" i="1"/>
  <c r="AI278" i="1"/>
  <c r="Y278" i="1"/>
  <c r="AH278" i="1"/>
  <c r="AR278" i="1"/>
  <c r="AK278" i="1"/>
  <c r="AL278" i="1"/>
  <c r="AG278" i="1"/>
  <c r="AQ278" i="1"/>
  <c r="AN278" i="1"/>
  <c r="AJ278" i="1"/>
  <c r="X278" i="1"/>
  <c r="Z278" i="1"/>
  <c r="W278" i="1"/>
  <c r="Y342" i="1"/>
  <c r="BD342" i="1"/>
  <c r="AK342" i="1"/>
  <c r="AL342" i="1"/>
  <c r="AR342" i="1"/>
  <c r="AN342" i="1"/>
  <c r="AG342" i="1"/>
  <c r="AQ342" i="1"/>
  <c r="X342" i="1"/>
  <c r="AA342" i="1"/>
  <c r="BC342" i="1"/>
  <c r="AI342" i="1"/>
  <c r="W342" i="1"/>
  <c r="Z342" i="1"/>
  <c r="AJ342" i="1"/>
  <c r="AM342" i="1"/>
  <c r="AH342" i="1"/>
  <c r="AJ128" i="1"/>
  <c r="AA128" i="1"/>
  <c r="AR128" i="1"/>
  <c r="Z128" i="1"/>
  <c r="X128" i="1"/>
  <c r="Y128" i="1"/>
  <c r="AG128" i="1"/>
  <c r="AM128" i="1"/>
  <c r="AL128" i="1"/>
  <c r="AI128" i="1"/>
  <c r="AK128" i="1"/>
  <c r="AH128" i="1"/>
  <c r="AN128" i="1"/>
  <c r="AQ128" i="1"/>
  <c r="W128" i="1"/>
  <c r="X391" i="1"/>
  <c r="AL391" i="1"/>
  <c r="AM391" i="1"/>
  <c r="AN391" i="1"/>
  <c r="AA391" i="1"/>
  <c r="AH391" i="1"/>
  <c r="AJ391" i="1"/>
  <c r="AG391" i="1"/>
  <c r="AI391" i="1"/>
  <c r="AK391" i="1"/>
  <c r="Y391" i="1"/>
  <c r="W391" i="1"/>
  <c r="AQ391" i="1"/>
  <c r="AR391" i="1"/>
  <c r="Z391" i="1"/>
  <c r="Z142" i="1"/>
  <c r="AN142" i="1"/>
  <c r="AM142" i="1"/>
  <c r="AR142" i="1"/>
  <c r="AI142" i="1"/>
  <c r="AL142" i="1"/>
  <c r="AK142" i="1"/>
  <c r="Y142" i="1"/>
  <c r="X142" i="1"/>
  <c r="AH142" i="1"/>
  <c r="AG142" i="1"/>
  <c r="AJ142" i="1"/>
  <c r="AQ142" i="1"/>
  <c r="AA142" i="1"/>
  <c r="W142" i="1"/>
  <c r="AQ28" i="1"/>
  <c r="AN28" i="1"/>
  <c r="AR28" i="1"/>
  <c r="W28" i="1"/>
  <c r="AJ28" i="1"/>
  <c r="AL28" i="1"/>
  <c r="Y28" i="1"/>
  <c r="X28" i="1"/>
  <c r="AI28" i="1"/>
  <c r="AA28" i="1"/>
  <c r="AG28" i="1"/>
  <c r="Z28" i="1"/>
  <c r="AH28" i="1"/>
  <c r="AM28" i="1"/>
  <c r="AK28" i="1"/>
  <c r="AG282" i="1"/>
  <c r="AL282" i="1"/>
  <c r="AH282" i="1"/>
  <c r="X282" i="1"/>
  <c r="AA282" i="1"/>
  <c r="Y282" i="1"/>
  <c r="AK282" i="1"/>
  <c r="AR282" i="1"/>
  <c r="BB282" i="1"/>
  <c r="AN282" i="1"/>
  <c r="BC282" i="1"/>
  <c r="AM282" i="1"/>
  <c r="Z282" i="1"/>
  <c r="AI282" i="1"/>
  <c r="AJ282" i="1"/>
  <c r="BD282" i="1"/>
  <c r="W282" i="1"/>
  <c r="X32" i="1"/>
  <c r="AA32" i="1"/>
  <c r="AM32" i="1"/>
  <c r="AN32" i="1"/>
  <c r="AH32" i="1"/>
  <c r="Z32" i="1"/>
  <c r="Y32" i="1"/>
  <c r="AJ32" i="1"/>
  <c r="AL32" i="1"/>
  <c r="AI32" i="1"/>
  <c r="AK32" i="1"/>
  <c r="W32" i="1"/>
  <c r="AR32" i="1"/>
  <c r="AG32" i="1"/>
  <c r="AQ32" i="1"/>
  <c r="M63" i="39"/>
  <c r="W404" i="1"/>
  <c r="AK346" i="1"/>
  <c r="X346" i="1"/>
  <c r="AL346" i="1"/>
  <c r="AH346" i="1"/>
  <c r="Z346" i="1"/>
  <c r="AQ346" i="1"/>
  <c r="AG346" i="1"/>
  <c r="AN346" i="1"/>
  <c r="AJ346" i="1"/>
  <c r="AI346" i="1"/>
  <c r="Y346" i="1"/>
  <c r="AA346" i="1"/>
  <c r="AM346" i="1"/>
  <c r="AR346" i="1"/>
  <c r="BC346" i="1"/>
  <c r="BD346" i="1"/>
  <c r="W346" i="1"/>
  <c r="Q114" i="39"/>
  <c r="Q36" i="39"/>
  <c r="S104" i="39"/>
  <c r="W422" i="1"/>
  <c r="AK302" i="1"/>
  <c r="AJ302" i="1"/>
  <c r="BC302" i="1"/>
  <c r="AI302" i="1"/>
  <c r="Z302" i="1"/>
  <c r="AA302" i="1"/>
  <c r="X302" i="1"/>
  <c r="AM302" i="1"/>
  <c r="AG302" i="1"/>
  <c r="AN302" i="1"/>
  <c r="AH302" i="1"/>
  <c r="Y302" i="1"/>
  <c r="BD302" i="1"/>
  <c r="AL302" i="1"/>
  <c r="W302" i="1"/>
  <c r="AK159" i="1"/>
  <c r="W159" i="1"/>
  <c r="AJ159" i="1"/>
  <c r="AL159" i="1"/>
  <c r="X159" i="1"/>
  <c r="AI159" i="1"/>
  <c r="AM159" i="1"/>
  <c r="AH159" i="1"/>
  <c r="AA159" i="1"/>
  <c r="BF159" i="1"/>
  <c r="Y159" i="1"/>
  <c r="AG159" i="1"/>
  <c r="AR159" i="1"/>
  <c r="AQ159" i="1"/>
  <c r="Z159" i="1"/>
  <c r="AN159" i="1"/>
  <c r="W61" i="1"/>
  <c r="AG318" i="1"/>
  <c r="AN75" i="1"/>
  <c r="X75" i="1"/>
  <c r="AA425" i="1"/>
  <c r="AA61" i="1"/>
  <c r="BF61" i="1"/>
  <c r="AH319" i="1"/>
  <c r="AG380" i="1"/>
  <c r="AK380" i="1"/>
  <c r="AK317" i="1"/>
  <c r="Z317" i="1"/>
  <c r="Y171" i="1"/>
  <c r="AM171" i="1"/>
  <c r="Q38" i="39"/>
  <c r="E48" i="39"/>
  <c r="K75" i="39"/>
  <c r="I43" i="39"/>
  <c r="W465" i="1"/>
  <c r="AG230" i="1"/>
  <c r="Y230" i="1"/>
  <c r="AI230" i="1"/>
  <c r="AQ230" i="1"/>
  <c r="AK230" i="1"/>
  <c r="AJ230" i="1"/>
  <c r="AA230" i="1"/>
  <c r="AL230" i="1"/>
  <c r="AN230" i="1"/>
  <c r="AR230" i="1"/>
  <c r="X230" i="1"/>
  <c r="AM230" i="1"/>
  <c r="Z230" i="1"/>
  <c r="AH230" i="1"/>
  <c r="W230" i="1"/>
  <c r="AR284" i="1"/>
  <c r="AH284" i="1"/>
  <c r="AN284" i="1"/>
  <c r="AX284" i="1"/>
  <c r="AP284" i="1"/>
  <c r="AY284" i="1"/>
  <c r="X284" i="1"/>
  <c r="Z284" i="1"/>
  <c r="AI284" i="1"/>
  <c r="AJ284" i="1"/>
  <c r="AG284" i="1"/>
  <c r="AW284" i="1"/>
  <c r="AU284" i="1"/>
  <c r="AQ284" i="1"/>
  <c r="AV284" i="1"/>
  <c r="Y284" i="1"/>
  <c r="AL284" i="1"/>
  <c r="AK284" i="1"/>
  <c r="AM284" i="1"/>
  <c r="AA284" i="1"/>
  <c r="Q106" i="39"/>
  <c r="D431" i="1"/>
  <c r="AF431" i="1" s="1"/>
  <c r="D100" i="1"/>
  <c r="AF100" i="1" s="1"/>
  <c r="AE15" i="39"/>
  <c r="S11" i="39"/>
  <c r="K78" i="39"/>
  <c r="AA84" i="39"/>
  <c r="K21" i="39"/>
  <c r="Q28" i="39"/>
  <c r="Q49" i="39"/>
  <c r="C27" i="39"/>
  <c r="C41" i="39"/>
  <c r="M103" i="39"/>
  <c r="AQ451" i="1"/>
  <c r="Y451" i="1"/>
  <c r="D47" i="1"/>
  <c r="AF47" i="1" s="1"/>
  <c r="AA48" i="39"/>
  <c r="D73" i="1"/>
  <c r="AF73" i="1" s="1"/>
  <c r="D235" i="1"/>
  <c r="AF235" i="1" s="1"/>
  <c r="I24" i="39"/>
  <c r="D335" i="1"/>
  <c r="AF335" i="1" s="1"/>
  <c r="M101" i="39"/>
  <c r="I67" i="39"/>
  <c r="AI40" i="39"/>
  <c r="C28" i="39"/>
  <c r="E31" i="39"/>
  <c r="AJ110" i="1"/>
  <c r="AM110" i="1"/>
  <c r="AK110" i="1"/>
  <c r="X110" i="1"/>
  <c r="AL110" i="1"/>
  <c r="AG110" i="1"/>
  <c r="AH110" i="1"/>
  <c r="Y110" i="1"/>
  <c r="AA110" i="1"/>
  <c r="AN110" i="1"/>
  <c r="AQ110" i="1"/>
  <c r="AR110" i="1"/>
  <c r="AI110" i="1"/>
  <c r="Z110" i="1"/>
  <c r="W110" i="1"/>
  <c r="AA36" i="39"/>
  <c r="Y422" i="1"/>
  <c r="AL422" i="1"/>
  <c r="AN442" i="1"/>
  <c r="X442" i="1"/>
  <c r="M52" i="39"/>
  <c r="AC95" i="39"/>
  <c r="M22" i="39"/>
  <c r="Q27" i="39"/>
  <c r="S93" i="39"/>
  <c r="D176" i="1"/>
  <c r="AF176" i="1" s="1"/>
  <c r="AA80" i="39"/>
  <c r="O69" i="39"/>
  <c r="AC39" i="39"/>
  <c r="AI20" i="39"/>
  <c r="X416" i="1"/>
  <c r="Y17" i="39"/>
  <c r="O33" i="39"/>
  <c r="AM193" i="1"/>
  <c r="AL193" i="1"/>
  <c r="BC193" i="1"/>
  <c r="AI193" i="1"/>
  <c r="BD193" i="1"/>
  <c r="Z193" i="1"/>
  <c r="AG193" i="1"/>
  <c r="AY193" i="1"/>
  <c r="AN193" i="1"/>
  <c r="W193" i="1"/>
  <c r="AW193" i="1"/>
  <c r="X193" i="1"/>
  <c r="AK193" i="1"/>
  <c r="AT193" i="1"/>
  <c r="AU193" i="1"/>
  <c r="AJ193" i="1"/>
  <c r="AH193" i="1"/>
  <c r="AX193" i="1"/>
  <c r="AS193" i="1"/>
  <c r="AV193" i="1"/>
  <c r="AA193" i="1"/>
  <c r="Y193" i="1"/>
  <c r="AM407" i="1"/>
  <c r="M40" i="39"/>
  <c r="U27" i="39"/>
  <c r="W30" i="39"/>
  <c r="Q51" i="39"/>
  <c r="Y25" i="39"/>
  <c r="U19" i="39"/>
  <c r="Y356" i="1"/>
  <c r="AG356" i="1"/>
  <c r="X356" i="1"/>
  <c r="Z356" i="1"/>
  <c r="AI356" i="1"/>
  <c r="AM356" i="1"/>
  <c r="AA356" i="1"/>
  <c r="AN356" i="1"/>
  <c r="AJ356" i="1"/>
  <c r="AL356" i="1"/>
  <c r="BC356" i="1"/>
  <c r="AH356" i="1"/>
  <c r="AK356" i="1"/>
  <c r="BD356" i="1"/>
  <c r="W356" i="1"/>
  <c r="AL101" i="1"/>
  <c r="AG101" i="1"/>
  <c r="Y101" i="1"/>
  <c r="X101" i="1"/>
  <c r="AJ101" i="1"/>
  <c r="AM101" i="1"/>
  <c r="AI101" i="1"/>
  <c r="AQ101" i="1"/>
  <c r="AP101" i="1"/>
  <c r="AX101" i="1"/>
  <c r="AH101" i="1"/>
  <c r="AA101" i="1"/>
  <c r="AV101" i="1"/>
  <c r="AW101" i="1"/>
  <c r="AU101" i="1"/>
  <c r="AK101" i="1"/>
  <c r="AR101" i="1"/>
  <c r="BE101" i="1"/>
  <c r="Z101" i="1"/>
  <c r="AN101" i="1"/>
  <c r="W101" i="1"/>
  <c r="AX94" i="1"/>
  <c r="AW94" i="1"/>
  <c r="AK94" i="1"/>
  <c r="AG94" i="1"/>
  <c r="Y94" i="1"/>
  <c r="AA94" i="1"/>
  <c r="Z94" i="1"/>
  <c r="X94" i="1"/>
  <c r="AH94" i="1"/>
  <c r="AR94" i="1"/>
  <c r="AM94" i="1"/>
  <c r="AU94" i="1"/>
  <c r="AL94" i="1"/>
  <c r="AN94" i="1"/>
  <c r="AJ94" i="1"/>
  <c r="W94" i="1"/>
  <c r="AI94" i="1"/>
  <c r="AQ94" i="1"/>
  <c r="AP94" i="1"/>
  <c r="AV94"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78" i="1"/>
  <c r="AA378" i="1"/>
  <c r="AQ378" i="1"/>
  <c r="AH378" i="1"/>
  <c r="AG378" i="1"/>
  <c r="AK378" i="1"/>
  <c r="AR378" i="1"/>
  <c r="AL378" i="1"/>
  <c r="AM378" i="1"/>
  <c r="AN378" i="1"/>
  <c r="W378" i="1"/>
  <c r="X378" i="1"/>
  <c r="AJ378" i="1"/>
  <c r="AI378" i="1"/>
  <c r="Y378" i="1"/>
  <c r="AM318" i="1"/>
  <c r="D373" i="1"/>
  <c r="AF373" i="1" s="1"/>
  <c r="D376" i="1"/>
  <c r="AF376" i="1" s="1"/>
  <c r="W451" i="1"/>
  <c r="W425" i="1"/>
  <c r="D89" i="1"/>
  <c r="AF89" i="1" s="1"/>
  <c r="S14" i="39"/>
  <c r="D357" i="1"/>
  <c r="AF357" i="1" s="1"/>
  <c r="W464" i="1"/>
  <c r="M100" i="39"/>
  <c r="S96" i="39"/>
  <c r="S111" i="39"/>
  <c r="AK318" i="1"/>
  <c r="AM75" i="1"/>
  <c r="AG75" i="1"/>
  <c r="AI425" i="1"/>
  <c r="M16" i="39"/>
  <c r="Z61" i="1"/>
  <c r="X61" i="1"/>
  <c r="AG319" i="1"/>
  <c r="AM319" i="1"/>
  <c r="Y380" i="1"/>
  <c r="AN380" i="1"/>
  <c r="AL317" i="1"/>
  <c r="AN317" i="1"/>
  <c r="Z171" i="1"/>
  <c r="S37" i="39"/>
  <c r="K71" i="39"/>
  <c r="Q126" i="39"/>
  <c r="AC36" i="39"/>
  <c r="S82" i="39"/>
  <c r="AI53" i="39"/>
  <c r="O94" i="39"/>
  <c r="Q96" i="39"/>
  <c r="M74" i="39"/>
  <c r="A37" i="39"/>
  <c r="K60" i="39"/>
  <c r="E44" i="39"/>
  <c r="S100" i="39"/>
  <c r="I12" i="39"/>
  <c r="K10" i="39"/>
  <c r="O11" i="39"/>
  <c r="O130" i="39"/>
  <c r="Q132" i="39"/>
  <c r="O133" i="39"/>
  <c r="W51" i="39"/>
  <c r="O27" i="39"/>
  <c r="S28" i="39"/>
  <c r="D132" i="1"/>
  <c r="AF132" i="1" s="1"/>
  <c r="O62" i="39"/>
  <c r="AE43" i="39"/>
  <c r="A50" i="39"/>
  <c r="X451" i="1"/>
  <c r="AH451" i="1"/>
  <c r="A25" i="39"/>
  <c r="AC27" i="39"/>
  <c r="I16" i="39"/>
  <c r="AC65" i="39"/>
  <c r="S57" i="39"/>
  <c r="U24" i="39"/>
  <c r="Q110" i="39"/>
  <c r="AC11" i="39"/>
  <c r="U10" i="39"/>
  <c r="E53" i="39"/>
  <c r="AA53" i="39"/>
  <c r="C30" i="39"/>
  <c r="O72" i="39"/>
  <c r="M58" i="39"/>
  <c r="D412" i="1"/>
  <c r="AF412" i="1" s="1"/>
  <c r="AC43" i="39"/>
  <c r="AM422" i="1"/>
  <c r="AH422" i="1"/>
  <c r="AV442" i="1"/>
  <c r="Z442" i="1"/>
  <c r="AA13" i="39"/>
  <c r="Q103" i="39"/>
  <c r="D187" i="1"/>
  <c r="AF187" i="1" s="1"/>
  <c r="I66" i="39"/>
  <c r="Y13" i="39"/>
  <c r="G13" i="39"/>
  <c r="W65" i="39"/>
  <c r="AA37" i="39"/>
  <c r="O66" i="39"/>
  <c r="I40" i="39"/>
  <c r="Y35" i="39"/>
  <c r="Q138" i="39"/>
  <c r="Q58" i="39"/>
  <c r="C15" i="39"/>
  <c r="AQ416" i="1"/>
  <c r="U20" i="39"/>
  <c r="E18" i="39"/>
  <c r="AI407" i="1"/>
  <c r="D147" i="1"/>
  <c r="AF147" i="1" s="1"/>
  <c r="Y16" i="39"/>
  <c r="AN233" i="1"/>
  <c r="AJ233" i="1"/>
  <c r="AL233" i="1"/>
  <c r="AH233" i="1"/>
  <c r="W233" i="1"/>
  <c r="BF233" i="1"/>
  <c r="AP233" i="1"/>
  <c r="AG233" i="1"/>
  <c r="AK233" i="1"/>
  <c r="AI233" i="1"/>
  <c r="X233" i="1"/>
  <c r="AA233" i="1"/>
  <c r="Y233" i="1"/>
  <c r="Z233" i="1"/>
  <c r="AM233" i="1"/>
  <c r="BB233" i="1"/>
  <c r="AL321" i="1"/>
  <c r="AN321" i="1"/>
  <c r="X321" i="1"/>
  <c r="AG321" i="1"/>
  <c r="AK321" i="1"/>
  <c r="Y321" i="1"/>
  <c r="AM321" i="1"/>
  <c r="AA321" i="1"/>
  <c r="AH321" i="1"/>
  <c r="BD321" i="1"/>
  <c r="BC321" i="1"/>
  <c r="AJ321" i="1"/>
  <c r="AI321" i="1"/>
  <c r="Z321" i="1"/>
  <c r="W321" i="1"/>
  <c r="AH381" i="1"/>
  <c r="AL381" i="1"/>
  <c r="Z381" i="1"/>
  <c r="AN381" i="1"/>
  <c r="AA381" i="1"/>
  <c r="AR381" i="1"/>
  <c r="X381" i="1"/>
  <c r="AG381" i="1"/>
  <c r="AQ381" i="1"/>
  <c r="AI381" i="1"/>
  <c r="AK381" i="1"/>
  <c r="AJ381" i="1"/>
  <c r="AM381" i="1"/>
  <c r="W381" i="1"/>
  <c r="Y381" i="1"/>
  <c r="AA249" i="1"/>
  <c r="AQ249" i="1"/>
  <c r="AK249" i="1"/>
  <c r="AR249" i="1"/>
  <c r="AN249" i="1"/>
  <c r="AJ249" i="1"/>
  <c r="Z249" i="1"/>
  <c r="AG249" i="1"/>
  <c r="AM249" i="1"/>
  <c r="AH249" i="1"/>
  <c r="AL249" i="1"/>
  <c r="W249" i="1"/>
  <c r="X249" i="1"/>
  <c r="AI249" i="1"/>
  <c r="Y249" i="1"/>
  <c r="X290" i="1"/>
  <c r="Z290" i="1"/>
  <c r="AN290" i="1"/>
  <c r="AG290" i="1"/>
  <c r="AL290" i="1"/>
  <c r="AM290" i="1"/>
  <c r="AJ290" i="1"/>
  <c r="AR290" i="1"/>
  <c r="AY290" i="1"/>
  <c r="AA290" i="1"/>
  <c r="W290" i="1"/>
  <c r="BC290" i="1"/>
  <c r="AQ290" i="1"/>
  <c r="AK290" i="1"/>
  <c r="AI290" i="1"/>
  <c r="AW290" i="1"/>
  <c r="AX290" i="1"/>
  <c r="AV290" i="1"/>
  <c r="AS290" i="1"/>
  <c r="Y290" i="1"/>
  <c r="AH290" i="1"/>
  <c r="AU290" i="1"/>
  <c r="BD290" i="1"/>
  <c r="AT290" i="1"/>
  <c r="S84" i="39"/>
  <c r="W319" i="1"/>
  <c r="W318" i="1"/>
  <c r="O128" i="39"/>
  <c r="AN91" i="1"/>
  <c r="AR91" i="1"/>
  <c r="AI91" i="1"/>
  <c r="X91" i="1"/>
  <c r="Z91" i="1"/>
  <c r="AJ91" i="1"/>
  <c r="AG91" i="1"/>
  <c r="Y91" i="1"/>
  <c r="AH91" i="1"/>
  <c r="AM91" i="1"/>
  <c r="AK91" i="1"/>
  <c r="AA91" i="1"/>
  <c r="AL91" i="1"/>
  <c r="AQ91" i="1"/>
  <c r="W91" i="1"/>
  <c r="AA400" i="1"/>
  <c r="AK400" i="1"/>
  <c r="AM400" i="1"/>
  <c r="Z400" i="1"/>
  <c r="Y400" i="1"/>
  <c r="AH400" i="1"/>
  <c r="AG400" i="1"/>
  <c r="AI400" i="1"/>
  <c r="AL400" i="1"/>
  <c r="AQ400" i="1"/>
  <c r="AR400" i="1"/>
  <c r="AN400" i="1"/>
  <c r="AJ400" i="1"/>
  <c r="W400" i="1"/>
  <c r="X400" i="1"/>
  <c r="Y313" i="1"/>
  <c r="AM313" i="1"/>
  <c r="Z313" i="1"/>
  <c r="AL313" i="1"/>
  <c r="X313" i="1"/>
  <c r="AI313" i="1"/>
  <c r="AK313" i="1"/>
  <c r="AR313" i="1"/>
  <c r="AA313" i="1"/>
  <c r="AJ313" i="1"/>
  <c r="AG313" i="1"/>
  <c r="AH313" i="1"/>
  <c r="W313" i="1"/>
  <c r="AQ313" i="1"/>
  <c r="AN313" i="1"/>
  <c r="AI318" i="1"/>
  <c r="BF75" i="1"/>
  <c r="X425" i="1"/>
  <c r="AJ425" i="1"/>
  <c r="K15" i="39"/>
  <c r="AG61" i="1"/>
  <c r="AL61" i="1"/>
  <c r="Y319" i="1"/>
  <c r="AK319" i="1"/>
  <c r="BF380" i="1"/>
  <c r="AA380" i="1"/>
  <c r="AH317" i="1"/>
  <c r="AL171" i="1"/>
  <c r="AJ171" i="1"/>
  <c r="S36" i="39"/>
  <c r="G11" i="39"/>
  <c r="AC22" i="39"/>
  <c r="Q141" i="39"/>
  <c r="O122" i="39"/>
  <c r="AC102" i="39"/>
  <c r="D71" i="1"/>
  <c r="AF71" i="1" s="1"/>
  <c r="Y14" i="39"/>
  <c r="I26" i="39"/>
  <c r="Y24" i="39"/>
  <c r="AC47" i="39"/>
  <c r="E54" i="39"/>
  <c r="O131" i="39"/>
  <c r="Z451" i="1"/>
  <c r="D209" i="1"/>
  <c r="AF209"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2" i="1"/>
  <c r="AA422" i="1"/>
  <c r="AY442" i="1"/>
  <c r="AS442" i="1"/>
  <c r="Q135" i="39"/>
  <c r="AE16" i="39"/>
  <c r="E15" i="39"/>
  <c r="Y52" i="39"/>
  <c r="W42" i="39"/>
  <c r="Q71" i="39"/>
  <c r="U32" i="39"/>
  <c r="G15" i="39"/>
  <c r="AH416" i="1"/>
  <c r="AA416" i="1"/>
  <c r="S35" i="39"/>
  <c r="D98" i="1"/>
  <c r="AF98" i="1" s="1"/>
  <c r="C22" i="39"/>
  <c r="K23" i="39"/>
  <c r="O25" i="39"/>
  <c r="M21" i="39"/>
  <c r="Y12" i="39"/>
  <c r="AC23" i="39"/>
  <c r="W14" i="39"/>
  <c r="AA20" i="39"/>
  <c r="U13" i="39"/>
  <c r="I13" i="39"/>
  <c r="S23" i="39"/>
  <c r="K19" i="39"/>
  <c r="Q26" i="39"/>
  <c r="AR453" i="1"/>
  <c r="AR361" i="1"/>
  <c r="W361" i="1"/>
  <c r="AH361" i="1"/>
  <c r="AM361" i="1"/>
  <c r="Y361" i="1"/>
  <c r="BC361" i="1"/>
  <c r="BD361" i="1"/>
  <c r="AG361" i="1"/>
  <c r="AI361" i="1"/>
  <c r="AN361" i="1"/>
  <c r="AJ361" i="1"/>
  <c r="BB361" i="1"/>
  <c r="AK361" i="1"/>
  <c r="Z361" i="1"/>
  <c r="X361" i="1"/>
  <c r="AL361" i="1"/>
  <c r="AQ361" i="1"/>
  <c r="AA361" i="1"/>
  <c r="AJ367" i="1"/>
  <c r="AK367" i="1"/>
  <c r="Z367" i="1"/>
  <c r="X367" i="1"/>
  <c r="AN367" i="1"/>
  <c r="AL367" i="1"/>
  <c r="AR367" i="1"/>
  <c r="AM367" i="1"/>
  <c r="AG367" i="1"/>
  <c r="AH367" i="1"/>
  <c r="AI367" i="1"/>
  <c r="AQ367" i="1"/>
  <c r="AA367" i="1"/>
  <c r="Y367" i="1"/>
  <c r="W367" i="1"/>
  <c r="AJ190" i="1"/>
  <c r="AI190" i="1"/>
  <c r="X190" i="1"/>
  <c r="Y190" i="1"/>
  <c r="AL190" i="1"/>
  <c r="AA190" i="1"/>
  <c r="AK190" i="1"/>
  <c r="AN190" i="1"/>
  <c r="AH190" i="1"/>
  <c r="AG190" i="1"/>
  <c r="AM190" i="1"/>
  <c r="BB190" i="1"/>
  <c r="Z190" i="1"/>
  <c r="W190" i="1"/>
  <c r="BD190" i="1"/>
  <c r="BC190" i="1"/>
  <c r="BB207" i="1"/>
  <c r="AA207" i="1"/>
  <c r="AH207" i="1"/>
  <c r="X207" i="1"/>
  <c r="AK207" i="1"/>
  <c r="AM207" i="1"/>
  <c r="AN207" i="1"/>
  <c r="AJ207" i="1"/>
  <c r="AG207" i="1"/>
  <c r="Z207" i="1"/>
  <c r="AI207" i="1"/>
  <c r="AL207" i="1"/>
  <c r="Y207" i="1"/>
  <c r="W207" i="1"/>
  <c r="AA140" i="1"/>
  <c r="AK140" i="1"/>
  <c r="AQ140" i="1"/>
  <c r="X140" i="1"/>
  <c r="AG140" i="1"/>
  <c r="AH140" i="1"/>
  <c r="AL140" i="1"/>
  <c r="AM140" i="1"/>
  <c r="AJ140" i="1"/>
  <c r="AR140" i="1"/>
  <c r="AI140" i="1"/>
  <c r="AN140" i="1"/>
  <c r="Y140" i="1"/>
  <c r="Z140" i="1"/>
  <c r="W140" i="1"/>
  <c r="AM251" i="1"/>
  <c r="Z251" i="1"/>
  <c r="AA251" i="1"/>
  <c r="AH251" i="1"/>
  <c r="BB251" i="1"/>
  <c r="AJ251" i="1"/>
  <c r="AL251" i="1"/>
  <c r="AI251" i="1"/>
  <c r="AN251" i="1"/>
  <c r="AK251" i="1"/>
  <c r="AG251" i="1"/>
  <c r="X251" i="1"/>
  <c r="Y251" i="1"/>
  <c r="W251" i="1"/>
  <c r="Z384" i="1"/>
  <c r="AH384" i="1"/>
  <c r="AL384" i="1"/>
  <c r="Y384" i="1"/>
  <c r="AM384" i="1"/>
  <c r="AN384" i="1"/>
  <c r="AJ384" i="1"/>
  <c r="AG384" i="1"/>
  <c r="AA384" i="1"/>
  <c r="W384" i="1"/>
  <c r="AK384" i="1"/>
  <c r="AQ384" i="1"/>
  <c r="X384" i="1"/>
  <c r="AI384" i="1"/>
  <c r="AR384" i="1"/>
  <c r="Z64" i="1"/>
  <c r="AM64" i="1"/>
  <c r="AI64" i="1"/>
  <c r="AH64" i="1"/>
  <c r="AQ64" i="1"/>
  <c r="AR64" i="1"/>
  <c r="W64" i="1"/>
  <c r="AK64" i="1"/>
  <c r="AN64" i="1"/>
  <c r="AJ64" i="1"/>
  <c r="X64" i="1"/>
  <c r="AL64" i="1"/>
  <c r="AA64" i="1"/>
  <c r="Y64" i="1"/>
  <c r="AG64" i="1"/>
  <c r="O109" i="39"/>
  <c r="BD456" i="1"/>
  <c r="AK331" i="1"/>
  <c r="AI331" i="1"/>
  <c r="AL331" i="1"/>
  <c r="BD331" i="1"/>
  <c r="BC331" i="1"/>
  <c r="AG331" i="1"/>
  <c r="AH331" i="1"/>
  <c r="AA331" i="1"/>
  <c r="Y331" i="1"/>
  <c r="Z331" i="1"/>
  <c r="W331" i="1"/>
  <c r="AN331" i="1"/>
  <c r="AM331" i="1"/>
  <c r="X331" i="1"/>
  <c r="AJ331" i="1"/>
  <c r="AM164" i="1"/>
  <c r="Y164" i="1"/>
  <c r="BF164" i="1"/>
  <c r="X164" i="1"/>
  <c r="BD164" i="1"/>
  <c r="AG164" i="1"/>
  <c r="AI164" i="1"/>
  <c r="AK164" i="1"/>
  <c r="AN164" i="1"/>
  <c r="AA164" i="1"/>
  <c r="AJ164" i="1"/>
  <c r="AH164" i="1"/>
  <c r="BC164" i="1"/>
  <c r="Z164" i="1"/>
  <c r="AL164" i="1"/>
  <c r="W164" i="1"/>
  <c r="AK135" i="1"/>
  <c r="Y135" i="1"/>
  <c r="AM135" i="1"/>
  <c r="AG135" i="1"/>
  <c r="Z135" i="1"/>
  <c r="AA135" i="1"/>
  <c r="X135" i="1"/>
  <c r="AL135" i="1"/>
  <c r="BD135" i="1"/>
  <c r="BC135" i="1"/>
  <c r="AH135" i="1"/>
  <c r="W135" i="1"/>
  <c r="AJ135" i="1"/>
  <c r="AN135" i="1"/>
  <c r="AI135" i="1"/>
  <c r="AG223" i="1"/>
  <c r="Y223" i="1"/>
  <c r="AQ223" i="1"/>
  <c r="AM223" i="1"/>
  <c r="AN223" i="1"/>
  <c r="AJ223" i="1"/>
  <c r="AL223" i="1"/>
  <c r="AI223" i="1"/>
  <c r="AR223" i="1"/>
  <c r="AA223" i="1"/>
  <c r="X223" i="1"/>
  <c r="Z223" i="1"/>
  <c r="AH223" i="1"/>
  <c r="AK223" i="1"/>
  <c r="W223" i="1"/>
  <c r="X305" i="1"/>
  <c r="Y305" i="1"/>
  <c r="AJ305" i="1"/>
  <c r="AK305" i="1"/>
  <c r="AH305" i="1"/>
  <c r="BC305" i="1"/>
  <c r="BD305" i="1"/>
  <c r="AI305" i="1"/>
  <c r="Z305" i="1"/>
  <c r="AG305" i="1"/>
  <c r="AN305" i="1"/>
  <c r="AA305" i="1"/>
  <c r="AL305" i="1"/>
  <c r="AM305" i="1"/>
  <c r="W305" i="1"/>
  <c r="C40" i="39"/>
  <c r="X318" i="1"/>
  <c r="BF318" i="1"/>
  <c r="AK75" i="1"/>
  <c r="AM425" i="1"/>
  <c r="Z425" i="1"/>
  <c r="O18" i="39"/>
  <c r="Y61" i="1"/>
  <c r="AN61" i="1"/>
  <c r="AI319" i="1"/>
  <c r="X319" i="1"/>
  <c r="AL380" i="1"/>
  <c r="AM380" i="1"/>
  <c r="AM317" i="1"/>
  <c r="AA171" i="1"/>
  <c r="AN171" i="1"/>
  <c r="O38" i="39"/>
  <c r="A48" i="39"/>
  <c r="AI126" i="1"/>
  <c r="Z126" i="1"/>
  <c r="AA126" i="1"/>
  <c r="AN126" i="1"/>
  <c r="AQ126" i="1"/>
  <c r="Y126" i="1"/>
  <c r="AM126" i="1"/>
  <c r="AG126" i="1"/>
  <c r="X126" i="1"/>
  <c r="AL126" i="1"/>
  <c r="AH126" i="1"/>
  <c r="AR126" i="1"/>
  <c r="AJ126" i="1"/>
  <c r="AK126" i="1"/>
  <c r="W126" i="1"/>
  <c r="K76" i="39"/>
  <c r="AA79" i="39"/>
  <c r="M99" i="39"/>
  <c r="S101" i="39"/>
  <c r="Q137" i="39"/>
  <c r="O127" i="39"/>
  <c r="AC97" i="39"/>
  <c r="W36" i="39"/>
  <c r="U30" i="39"/>
  <c r="Q54" i="39"/>
  <c r="O52" i="39"/>
  <c r="M43" i="39"/>
  <c r="I30" i="39"/>
  <c r="AR277" i="1"/>
  <c r="AL277" i="1"/>
  <c r="W277" i="1"/>
  <c r="AI277" i="1"/>
  <c r="AA277" i="1"/>
  <c r="AJ277" i="1"/>
  <c r="AG277" i="1"/>
  <c r="AH277" i="1"/>
  <c r="AN277" i="1"/>
  <c r="AK277" i="1"/>
  <c r="Y277" i="1"/>
  <c r="AM277" i="1"/>
  <c r="AQ277" i="1"/>
  <c r="Z277" i="1"/>
  <c r="X277" i="1"/>
  <c r="AI68" i="39"/>
  <c r="M97" i="39"/>
  <c r="O48" i="39"/>
  <c r="D440" i="1"/>
  <c r="AF440" i="1" s="1"/>
  <c r="AR451" i="1"/>
  <c r="AH211" i="1"/>
  <c r="Y211" i="1"/>
  <c r="AM211" i="1"/>
  <c r="Z211" i="1"/>
  <c r="AK211" i="1"/>
  <c r="AI211" i="1"/>
  <c r="AR211" i="1"/>
  <c r="AJ211" i="1"/>
  <c r="X211" i="1"/>
  <c r="AA211" i="1"/>
  <c r="W211" i="1"/>
  <c r="AQ211" i="1"/>
  <c r="AL211" i="1"/>
  <c r="AN211" i="1"/>
  <c r="AG211" i="1"/>
  <c r="G21" i="39"/>
  <c r="I60" i="39"/>
  <c r="G55" i="39"/>
  <c r="Q74" i="39"/>
  <c r="E25" i="39"/>
  <c r="O58" i="39"/>
  <c r="Z422" i="1"/>
  <c r="X422" i="1"/>
  <c r="AM442" i="1"/>
  <c r="AH442" i="1"/>
  <c r="W71" i="39"/>
  <c r="Z105" i="1"/>
  <c r="AM105" i="1"/>
  <c r="AN105" i="1"/>
  <c r="AA105" i="1"/>
  <c r="AR105" i="1"/>
  <c r="AI105" i="1"/>
  <c r="AQ105" i="1"/>
  <c r="AL105" i="1"/>
  <c r="AH105" i="1"/>
  <c r="AG105" i="1"/>
  <c r="W105" i="1"/>
  <c r="Y105" i="1"/>
  <c r="X105" i="1"/>
  <c r="AJ105" i="1"/>
  <c r="AK105" i="1"/>
  <c r="K20" i="39"/>
  <c r="I14" i="39"/>
  <c r="O59" i="39"/>
  <c r="O56" i="39"/>
  <c r="I32" i="39"/>
  <c r="G27" i="39"/>
  <c r="M24" i="39"/>
  <c r="Z416" i="1"/>
  <c r="M28" i="39"/>
  <c r="D56" i="1"/>
  <c r="AF56" i="1" s="1"/>
  <c r="O23" i="39"/>
  <c r="W12" i="39"/>
  <c r="Q23" i="39"/>
  <c r="AR407" i="1"/>
  <c r="G24" i="39"/>
  <c r="G16" i="39"/>
  <c r="AR404" i="1"/>
  <c r="AJ453" i="1"/>
  <c r="AN427" i="1"/>
  <c r="AN279" i="1"/>
  <c r="AA279" i="1"/>
  <c r="AL279" i="1"/>
  <c r="X279" i="1"/>
  <c r="AQ279" i="1"/>
  <c r="BF279" i="1"/>
  <c r="Z279" i="1"/>
  <c r="AM279" i="1"/>
  <c r="AR279" i="1"/>
  <c r="AG279" i="1"/>
  <c r="Y279" i="1"/>
  <c r="AH279" i="1"/>
  <c r="AI279" i="1"/>
  <c r="AJ279" i="1"/>
  <c r="AK279" i="1"/>
  <c r="W279" i="1"/>
  <c r="AN85" i="1"/>
  <c r="Y85" i="1"/>
  <c r="AX85" i="1"/>
  <c r="AS85" i="1"/>
  <c r="X85" i="1"/>
  <c r="AY85" i="1"/>
  <c r="AW85" i="1"/>
  <c r="AU85" i="1"/>
  <c r="AL85" i="1"/>
  <c r="AK85" i="1"/>
  <c r="AV85" i="1"/>
  <c r="AI85" i="1"/>
  <c r="AT85" i="1"/>
  <c r="AA85" i="1"/>
  <c r="AH85" i="1"/>
  <c r="Z85" i="1"/>
  <c r="AG85" i="1"/>
  <c r="AJ85" i="1"/>
  <c r="AM85" i="1"/>
  <c r="W85" i="1"/>
  <c r="B3" i="49"/>
  <c r="B3" i="39"/>
  <c r="B4" i="39"/>
  <c r="B4" i="49"/>
  <c r="B2" i="39"/>
  <c r="B2" i="38"/>
  <c r="B2" i="49"/>
  <c r="S8" i="39"/>
  <c r="B3" i="38"/>
  <c r="B4" i="38"/>
  <c r="W183" i="1"/>
  <c r="AK183" i="1"/>
  <c r="Z183" i="1"/>
  <c r="AH183" i="1"/>
  <c r="AJ183" i="1"/>
  <c r="BD183" i="1"/>
  <c r="Y183" i="1"/>
  <c r="AG183" i="1"/>
  <c r="AA183" i="1"/>
  <c r="AI183" i="1"/>
  <c r="BC183" i="1"/>
  <c r="AN183" i="1"/>
  <c r="X183" i="1"/>
  <c r="AL183" i="1"/>
  <c r="AM183" i="1"/>
  <c r="AQ452" i="1"/>
  <c r="Z452" i="1"/>
  <c r="BD452" i="1"/>
  <c r="AA452" i="1"/>
  <c r="W452" i="1"/>
  <c r="AK452" i="1"/>
  <c r="AN452" i="1"/>
  <c r="X452" i="1"/>
  <c r="AL452" i="1"/>
  <c r="AG452" i="1"/>
  <c r="Y452" i="1"/>
  <c r="AH452" i="1"/>
  <c r="AM452" i="1"/>
  <c r="AI452" i="1"/>
  <c r="AR452" i="1"/>
  <c r="BC452" i="1"/>
  <c r="AJ452" i="1"/>
  <c r="AH402" i="1"/>
  <c r="AA402" i="1"/>
  <c r="Y402" i="1"/>
  <c r="AG402" i="1"/>
  <c r="Z402" i="1"/>
  <c r="AN402" i="1"/>
  <c r="AK402" i="1"/>
  <c r="AJ402" i="1"/>
  <c r="X402" i="1"/>
  <c r="AQ402" i="1"/>
  <c r="AR402" i="1"/>
  <c r="AL402" i="1"/>
  <c r="AI402" i="1"/>
  <c r="W402" i="1"/>
  <c r="AM402" i="1"/>
  <c r="Z365" i="1"/>
  <c r="AW365" i="1"/>
  <c r="X365" i="1"/>
  <c r="AH365" i="1"/>
  <c r="BA365" i="1"/>
  <c r="AQ365" i="1"/>
  <c r="AX365" i="1"/>
  <c r="AV365" i="1"/>
  <c r="AR365" i="1"/>
  <c r="AY365" i="1"/>
  <c r="AZ365" i="1"/>
  <c r="AI365" i="1"/>
  <c r="AG365" i="1"/>
  <c r="AS365" i="1"/>
  <c r="AM365" i="1"/>
  <c r="AT365" i="1"/>
  <c r="AU365" i="1"/>
  <c r="AA365" i="1"/>
  <c r="BE365" i="1"/>
  <c r="AK365" i="1"/>
  <c r="AN365" i="1"/>
  <c r="Y365" i="1"/>
  <c r="AJ365" i="1"/>
  <c r="W365" i="1"/>
  <c r="AL365" i="1"/>
  <c r="AR416" i="1"/>
  <c r="AM416" i="1"/>
  <c r="AL416" i="1"/>
  <c r="AG416"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1" i="1"/>
  <c r="AR201" i="1"/>
  <c r="Z201" i="1"/>
  <c r="AN201" i="1"/>
  <c r="AK201" i="1"/>
  <c r="AL201" i="1"/>
  <c r="AG201" i="1"/>
  <c r="AA201" i="1"/>
  <c r="AJ201" i="1"/>
  <c r="X201" i="1"/>
  <c r="AH201" i="1"/>
  <c r="AM201" i="1"/>
  <c r="Y201" i="1"/>
  <c r="AI201" i="1"/>
  <c r="W201" i="1"/>
  <c r="D448" i="1"/>
  <c r="AF448" i="1" s="1"/>
  <c r="D270" i="1"/>
  <c r="AF270" i="1" s="1"/>
  <c r="W13" i="1"/>
  <c r="W380" i="1"/>
  <c r="AN318" i="1"/>
  <c r="AH425" i="1"/>
  <c r="AK61" i="1"/>
  <c r="AL319" i="1"/>
  <c r="AI380" i="1"/>
  <c r="BD171" i="1"/>
  <c r="D430" i="1"/>
  <c r="AF430" i="1" s="1"/>
  <c r="AA28" i="39"/>
  <c r="M51" i="39"/>
  <c r="AK451" i="1"/>
  <c r="AC99" i="39"/>
  <c r="D220" i="1"/>
  <c r="AF220" i="1" s="1"/>
  <c r="U34" i="39"/>
  <c r="AK442" i="1"/>
  <c r="AL442" i="1"/>
  <c r="D66" i="1"/>
  <c r="AF66" i="1" s="1"/>
  <c r="M89" i="39"/>
  <c r="U35" i="39"/>
  <c r="AI33" i="39"/>
  <c r="M46" i="39"/>
  <c r="K38" i="39"/>
  <c r="Q30" i="39"/>
  <c r="AI416" i="1"/>
  <c r="G18" i="39"/>
  <c r="M19" i="39"/>
  <c r="AJ407" i="1"/>
  <c r="AA18" i="39"/>
  <c r="O49" i="39"/>
  <c r="AL149" i="1"/>
  <c r="AI149" i="1"/>
  <c r="AM149" i="1"/>
  <c r="AJ149" i="1"/>
  <c r="AA149" i="1"/>
  <c r="AH149" i="1"/>
  <c r="Y149" i="1"/>
  <c r="AG149" i="1"/>
  <c r="AN149" i="1"/>
  <c r="X149" i="1"/>
  <c r="Z149" i="1"/>
  <c r="W149" i="1"/>
  <c r="AQ149" i="1"/>
  <c r="AK149" i="1"/>
  <c r="X404" i="1"/>
  <c r="Y30" i="39"/>
  <c r="D173" i="1"/>
  <c r="AF173" i="1" s="1"/>
  <c r="O57" i="39"/>
  <c r="G28" i="39"/>
  <c r="AA34" i="39"/>
  <c r="Q59" i="39"/>
  <c r="K39" i="39"/>
  <c r="W40" i="39"/>
  <c r="AK453" i="1"/>
  <c r="D252" i="1"/>
  <c r="AF252" i="1" s="1"/>
  <c r="C34" i="39"/>
  <c r="Q84" i="39"/>
  <c r="M66" i="39"/>
  <c r="O82" i="39"/>
  <c r="K53" i="39"/>
  <c r="W53" i="39"/>
  <c r="AI45" i="39"/>
  <c r="S74" i="39"/>
  <c r="BD389" i="1"/>
  <c r="AN389" i="1"/>
  <c r="AG389" i="1"/>
  <c r="AJ389" i="1"/>
  <c r="Z389" i="1"/>
  <c r="BB389" i="1"/>
  <c r="AW389" i="1"/>
  <c r="AR389" i="1"/>
  <c r="AX389" i="1"/>
  <c r="AS389" i="1"/>
  <c r="AV389" i="1"/>
  <c r="AI389" i="1"/>
  <c r="BC389" i="1"/>
  <c r="BA389" i="1"/>
  <c r="AZ389" i="1"/>
  <c r="AK389" i="1"/>
  <c r="AU389" i="1"/>
  <c r="AM389" i="1"/>
  <c r="Y389" i="1"/>
  <c r="AQ389" i="1"/>
  <c r="AT389" i="1"/>
  <c r="AA389" i="1"/>
  <c r="AL389" i="1"/>
  <c r="X389" i="1"/>
  <c r="AH389" i="1"/>
  <c r="AY389" i="1"/>
  <c r="BE389" i="1"/>
  <c r="W389" i="1"/>
  <c r="Y20" i="39"/>
  <c r="G33" i="39"/>
  <c r="U22" i="39"/>
  <c r="AI39" i="39"/>
  <c r="O70" i="39"/>
  <c r="D283" i="1"/>
  <c r="AF283" i="1" s="1"/>
  <c r="U8" i="39"/>
  <c r="K9" i="39"/>
  <c r="Y21" i="39"/>
  <c r="S45" i="39"/>
  <c r="D202" i="1"/>
  <c r="AF202" i="1" s="1"/>
  <c r="I28" i="39"/>
  <c r="C23" i="39"/>
  <c r="E27" i="39"/>
  <c r="M98" i="39"/>
  <c r="C36" i="39"/>
  <c r="AI55" i="39"/>
  <c r="O43" i="39"/>
  <c r="Q123" i="39"/>
  <c r="E38" i="39"/>
  <c r="Y41" i="39"/>
  <c r="K72" i="39"/>
  <c r="D409" i="1"/>
  <c r="AF409" i="1" s="1"/>
  <c r="G52" i="39"/>
  <c r="I64" i="39"/>
  <c r="I31" i="39"/>
  <c r="E20" i="39"/>
  <c r="O80" i="39"/>
  <c r="Q107" i="39"/>
  <c r="D4" i="1"/>
  <c r="AF4" i="1" s="1"/>
  <c r="O9" i="39"/>
  <c r="C8" i="39"/>
  <c r="AI8" i="39"/>
  <c r="E8" i="39"/>
  <c r="W8" i="39"/>
  <c r="AE8" i="39"/>
  <c r="M9" i="39"/>
  <c r="S9" i="39"/>
  <c r="W25" i="39"/>
  <c r="U38" i="39"/>
  <c r="AA42" i="39"/>
  <c r="W24" i="39"/>
  <c r="O39" i="39"/>
  <c r="K49" i="39"/>
  <c r="AE25" i="39"/>
  <c r="U40" i="39"/>
  <c r="D106" i="1"/>
  <c r="AF106" i="1" s="1"/>
  <c r="Q10" i="39"/>
  <c r="D122" i="1"/>
  <c r="AF122" i="1" s="1"/>
  <c r="S44" i="39"/>
  <c r="K32" i="39"/>
  <c r="AC56" i="39"/>
  <c r="Y26" i="39"/>
  <c r="AE21" i="39"/>
  <c r="D306" i="1"/>
  <c r="AF306" i="1" s="1"/>
  <c r="AC45" i="39"/>
  <c r="D177" i="1"/>
  <c r="AF177" i="1" s="1"/>
  <c r="D429" i="1"/>
  <c r="AF429" i="1" s="1"/>
  <c r="E45" i="39"/>
  <c r="K61" i="39"/>
  <c r="Q44" i="39"/>
  <c r="O113" i="39"/>
  <c r="M70" i="39"/>
  <c r="Q90" i="39"/>
  <c r="E49" i="39"/>
  <c r="M92" i="39"/>
  <c r="AC90" i="39"/>
  <c r="Y56" i="39"/>
  <c r="K73" i="39"/>
  <c r="E24" i="39"/>
  <c r="Q57" i="39"/>
  <c r="D237" i="1"/>
  <c r="AF237" i="1" s="1"/>
  <c r="G48" i="39"/>
  <c r="D120" i="1"/>
  <c r="AF120" i="1" s="1"/>
  <c r="AA8" i="39"/>
  <c r="AK262" i="1"/>
  <c r="BB262" i="1"/>
  <c r="AH262" i="1"/>
  <c r="AN262" i="1"/>
  <c r="AS262" i="1"/>
  <c r="AZ262" i="1"/>
  <c r="AL262" i="1"/>
  <c r="AM262" i="1"/>
  <c r="AG262" i="1"/>
  <c r="AA262" i="1"/>
  <c r="Z262" i="1"/>
  <c r="AJ262" i="1"/>
  <c r="X262" i="1"/>
  <c r="AT262" i="1"/>
  <c r="Y262" i="1"/>
  <c r="AI262" i="1"/>
  <c r="W262" i="1"/>
  <c r="W47" i="39"/>
  <c r="S10" i="39"/>
  <c r="U23" i="39"/>
  <c r="U25" i="39"/>
  <c r="K46" i="39"/>
  <c r="AE22" i="39"/>
  <c r="W31" i="39"/>
  <c r="D286" i="1"/>
  <c r="AA38" i="39"/>
  <c r="AC94" i="39"/>
  <c r="A38" i="39"/>
  <c r="AI64" i="39"/>
  <c r="AA59" i="39"/>
  <c r="U49" i="39"/>
  <c r="W67" i="39"/>
  <c r="AE23" i="39"/>
  <c r="M94" i="39"/>
  <c r="Q129" i="39"/>
  <c r="M42" i="39"/>
  <c r="G26" i="39"/>
  <c r="Q82" i="39"/>
  <c r="Q43" i="39"/>
  <c r="A8" i="39"/>
  <c r="A17" i="39"/>
  <c r="K22" i="39"/>
  <c r="M25" i="39"/>
  <c r="AI22" i="39"/>
  <c r="Q31" i="39"/>
  <c r="AK217" i="1"/>
  <c r="AL217" i="1"/>
  <c r="BD217" i="1"/>
  <c r="Z217" i="1"/>
  <c r="AG217" i="1"/>
  <c r="BB217" i="1"/>
  <c r="AZ217" i="1"/>
  <c r="AX217" i="1"/>
  <c r="BA217" i="1"/>
  <c r="AY217" i="1"/>
  <c r="AH217" i="1"/>
  <c r="AI217" i="1"/>
  <c r="AA217" i="1"/>
  <c r="AT217" i="1"/>
  <c r="AJ217" i="1"/>
  <c r="AS217" i="1"/>
  <c r="AR217" i="1"/>
  <c r="X217" i="1"/>
  <c r="Y217" i="1"/>
  <c r="AU217" i="1"/>
  <c r="AQ217" i="1"/>
  <c r="AV217" i="1"/>
  <c r="BE217" i="1"/>
  <c r="AW217" i="1"/>
  <c r="AN217" i="1"/>
  <c r="AM217" i="1"/>
  <c r="BC217" i="1"/>
  <c r="W217" i="1"/>
  <c r="AK271" i="1"/>
  <c r="AU271" i="1"/>
  <c r="AS271" i="1"/>
  <c r="AA271" i="1"/>
  <c r="AZ271" i="1"/>
  <c r="AR271" i="1"/>
  <c r="AG271" i="1"/>
  <c r="AI271" i="1"/>
  <c r="BB271" i="1"/>
  <c r="AM271" i="1"/>
  <c r="AT271" i="1"/>
  <c r="AJ271" i="1"/>
  <c r="Z271" i="1"/>
  <c r="AY271" i="1"/>
  <c r="AW271" i="1"/>
  <c r="AX271" i="1"/>
  <c r="AV271" i="1"/>
  <c r="BD271" i="1"/>
  <c r="BA271" i="1"/>
  <c r="X271" i="1"/>
  <c r="Y271" i="1"/>
  <c r="AN271" i="1"/>
  <c r="BC271" i="1"/>
  <c r="AH271" i="1"/>
  <c r="AL271" i="1"/>
  <c r="W271" i="1"/>
  <c r="AA46" i="39"/>
  <c r="O10" i="39"/>
  <c r="G22" i="39"/>
  <c r="U28" i="39"/>
  <c r="C37" i="39"/>
  <c r="E47" i="39"/>
  <c r="G50" i="39"/>
  <c r="AA71" i="39"/>
  <c r="S90" i="39"/>
  <c r="O112" i="39"/>
  <c r="AC88" i="39"/>
  <c r="U67" i="39"/>
  <c r="M87" i="39"/>
  <c r="Y51" i="39"/>
  <c r="W64" i="39"/>
  <c r="K68" i="39"/>
  <c r="I62" i="39"/>
  <c r="AE35" i="39"/>
  <c r="Q122" i="39"/>
  <c r="D260" i="1"/>
  <c r="AF260" i="1" s="1"/>
  <c r="Q62" i="39"/>
  <c r="Q134" i="39"/>
  <c r="O95" i="39"/>
  <c r="K69" i="39"/>
  <c r="G43" i="39"/>
  <c r="K57" i="39"/>
  <c r="C38" i="39"/>
  <c r="O117" i="39"/>
  <c r="AA49" i="39"/>
  <c r="O119" i="39"/>
  <c r="AC92" i="39"/>
  <c r="I29" i="39"/>
  <c r="O55" i="39"/>
  <c r="M76" i="39"/>
  <c r="AI28" i="39"/>
  <c r="Q9" i="39"/>
  <c r="O30" i="39"/>
  <c r="AG276" i="1"/>
  <c r="AM276" i="1"/>
  <c r="AN276" i="1"/>
  <c r="BB276" i="1"/>
  <c r="AH276" i="1"/>
  <c r="Y276" i="1"/>
  <c r="AJ276" i="1"/>
  <c r="AZ276" i="1"/>
  <c r="X276" i="1"/>
  <c r="AA276" i="1"/>
  <c r="AI276" i="1"/>
  <c r="AL276" i="1"/>
  <c r="AK276" i="1"/>
  <c r="Z276" i="1"/>
  <c r="W276" i="1"/>
  <c r="Y116" i="1"/>
  <c r="AI116" i="1"/>
  <c r="AH116" i="1"/>
  <c r="AX116" i="1"/>
  <c r="AR116" i="1"/>
  <c r="AA116" i="1"/>
  <c r="BB116" i="1"/>
  <c r="AN116" i="1"/>
  <c r="AK116" i="1"/>
  <c r="AW116" i="1"/>
  <c r="AM116" i="1"/>
  <c r="AP116" i="1"/>
  <c r="BA116" i="1"/>
  <c r="AG116" i="1"/>
  <c r="AQ116" i="1"/>
  <c r="Z116" i="1"/>
  <c r="AJ116" i="1"/>
  <c r="AL116" i="1"/>
  <c r="X116" i="1"/>
  <c r="W116" i="1"/>
  <c r="BF79" i="1"/>
  <c r="AG79" i="1"/>
  <c r="AA79" i="1"/>
  <c r="AZ79" i="1"/>
  <c r="Z79" i="1"/>
  <c r="AP79" i="1"/>
  <c r="AN79" i="1"/>
  <c r="Y79" i="1"/>
  <c r="AL79" i="1"/>
  <c r="X79" i="1"/>
  <c r="AH79" i="1"/>
  <c r="AJ79" i="1"/>
  <c r="AI79" i="1"/>
  <c r="AM79" i="1"/>
  <c r="AK79" i="1"/>
  <c r="BB79" i="1"/>
  <c r="W79" i="1"/>
  <c r="I8" i="39"/>
  <c r="Q47" i="39"/>
  <c r="I25" i="39"/>
  <c r="O50" i="39"/>
  <c r="D104" i="1"/>
  <c r="AF104" i="1" s="1"/>
  <c r="AM95" i="1"/>
  <c r="Y95" i="1"/>
  <c r="AN95" i="1"/>
  <c r="AJ95" i="1"/>
  <c r="X95" i="1"/>
  <c r="AH95" i="1"/>
  <c r="AL95" i="1"/>
  <c r="AI95" i="1"/>
  <c r="AK95" i="1"/>
  <c r="AG95" i="1"/>
  <c r="AA95" i="1"/>
  <c r="Z95" i="1"/>
  <c r="W95" i="1"/>
  <c r="AI49" i="39"/>
  <c r="O86" i="39"/>
  <c r="K56" i="39"/>
  <c r="Q88" i="39"/>
  <c r="A36" i="39"/>
  <c r="M69" i="39"/>
  <c r="O124" i="39"/>
  <c r="Q97" i="39"/>
  <c r="Q127" i="39"/>
  <c r="S94" i="39"/>
  <c r="AC58" i="39"/>
  <c r="AA74" i="39"/>
  <c r="O51" i="39"/>
  <c r="AE18" i="39"/>
  <c r="E19" i="39"/>
  <c r="K25" i="39"/>
  <c r="M29" i="39"/>
  <c r="O34" i="39"/>
  <c r="A18" i="39"/>
  <c r="Q35" i="39"/>
  <c r="AI24" i="39"/>
  <c r="C18" i="39"/>
  <c r="D294" i="1"/>
  <c r="AF294" i="1" s="1"/>
  <c r="O96" i="39"/>
  <c r="Y23" i="39"/>
  <c r="AL227" i="1"/>
  <c r="Y227" i="1"/>
  <c r="AQ227" i="1"/>
  <c r="AI227" i="1"/>
  <c r="X227" i="1"/>
  <c r="AJ227" i="1"/>
  <c r="AK227" i="1"/>
  <c r="AH227" i="1"/>
  <c r="AM227" i="1"/>
  <c r="Z227" i="1"/>
  <c r="AG227" i="1"/>
  <c r="W227" i="1"/>
  <c r="AR227" i="1"/>
  <c r="AA227" i="1"/>
  <c r="AN227" i="1"/>
  <c r="AK386" i="1"/>
  <c r="AI386" i="1"/>
  <c r="Z386" i="1"/>
  <c r="AJ386" i="1"/>
  <c r="AM386" i="1"/>
  <c r="Y386" i="1"/>
  <c r="AR386" i="1"/>
  <c r="AU386" i="1"/>
  <c r="AW386" i="1"/>
  <c r="AS386" i="1"/>
  <c r="BB386" i="1"/>
  <c r="AL386" i="1"/>
  <c r="BA386" i="1"/>
  <c r="AX386" i="1"/>
  <c r="AG386" i="1"/>
  <c r="AT386" i="1"/>
  <c r="BC386" i="1"/>
  <c r="AV386" i="1"/>
  <c r="X386" i="1"/>
  <c r="AN386" i="1"/>
  <c r="AH386" i="1"/>
  <c r="AA386" i="1"/>
  <c r="AZ386" i="1"/>
  <c r="BD386" i="1"/>
  <c r="K47" i="39"/>
  <c r="E52" i="39"/>
  <c r="Q53" i="39"/>
  <c r="Q98" i="39"/>
  <c r="AP325" i="1"/>
  <c r="X325" i="1"/>
  <c r="Y325" i="1"/>
  <c r="AG325" i="1"/>
  <c r="AQ325" i="1"/>
  <c r="AI325" i="1"/>
  <c r="AW325" i="1"/>
  <c r="AS325" i="1"/>
  <c r="AL325" i="1"/>
  <c r="AM325" i="1"/>
  <c r="AR325" i="1"/>
  <c r="Z325" i="1"/>
  <c r="AJ325" i="1"/>
  <c r="AT325" i="1"/>
  <c r="AK325" i="1"/>
  <c r="AN325" i="1"/>
  <c r="AA325" i="1"/>
  <c r="AH325" i="1"/>
  <c r="AX325" i="1"/>
  <c r="BD325" i="1"/>
  <c r="W325" i="1"/>
  <c r="W62" i="39"/>
  <c r="D348" i="1"/>
  <c r="AF348" i="1" s="1"/>
  <c r="K8" i="39"/>
  <c r="M72" i="39"/>
  <c r="K59" i="39"/>
  <c r="D272" i="1"/>
  <c r="AF272" i="1" s="1"/>
  <c r="W57" i="39"/>
  <c r="E40" i="39"/>
  <c r="S81" i="39"/>
  <c r="O91" i="39"/>
  <c r="Q93" i="39"/>
  <c r="AA62" i="39"/>
  <c r="I55" i="39"/>
  <c r="G45" i="39"/>
  <c r="Y43" i="39"/>
  <c r="D353" i="1"/>
  <c r="AF353" i="1" s="1"/>
  <c r="AI61" i="39"/>
  <c r="W34" i="39"/>
  <c r="D154" i="1"/>
  <c r="AF154" i="1" s="1"/>
  <c r="Y8" i="39"/>
  <c r="W28" i="39"/>
  <c r="O46" i="39"/>
  <c r="M41" i="39"/>
  <c r="AL265" i="1"/>
  <c r="BD265" i="1"/>
  <c r="AZ265" i="1"/>
  <c r="AT265" i="1"/>
  <c r="AG265" i="1"/>
  <c r="AW265" i="1"/>
  <c r="Z265" i="1"/>
  <c r="BC265" i="1"/>
  <c r="X265" i="1"/>
  <c r="AR265" i="1"/>
  <c r="AX265" i="1"/>
  <c r="BA265" i="1"/>
  <c r="AM265" i="1"/>
  <c r="AK265" i="1"/>
  <c r="AH265" i="1"/>
  <c r="AS265" i="1"/>
  <c r="AI265" i="1"/>
  <c r="AJ265" i="1"/>
  <c r="AN265" i="1"/>
  <c r="AA265" i="1"/>
  <c r="Y265" i="1"/>
  <c r="BB265" i="1"/>
  <c r="AM288" i="1"/>
  <c r="Z288" i="1"/>
  <c r="X288" i="1"/>
  <c r="AH288" i="1"/>
  <c r="AG288" i="1"/>
  <c r="AL288" i="1"/>
  <c r="AJ288" i="1"/>
  <c r="AR288" i="1"/>
  <c r="AN288" i="1"/>
  <c r="Y288" i="1"/>
  <c r="AQ288" i="1"/>
  <c r="AI288" i="1"/>
  <c r="AA288" i="1"/>
  <c r="W288" i="1"/>
  <c r="AK288" i="1"/>
  <c r="AK240" i="1"/>
  <c r="AM240" i="1"/>
  <c r="Y240" i="1"/>
  <c r="AA240" i="1"/>
  <c r="AR240" i="1"/>
  <c r="AG240" i="1"/>
  <c r="Z240" i="1"/>
  <c r="AH240" i="1"/>
  <c r="AL240" i="1"/>
  <c r="AI240" i="1"/>
  <c r="AQ240" i="1"/>
  <c r="X240" i="1"/>
  <c r="AJ240" i="1"/>
  <c r="AN240" i="1"/>
  <c r="S99" i="39"/>
  <c r="I61" i="39"/>
  <c r="AA70" i="39"/>
  <c r="AC87" i="39"/>
  <c r="E46" i="39"/>
  <c r="K67" i="39"/>
  <c r="Y50" i="39"/>
  <c r="O111" i="39"/>
  <c r="W63" i="39"/>
  <c r="M86" i="39"/>
  <c r="U65" i="39"/>
  <c r="Q121" i="39"/>
  <c r="G49" i="39"/>
  <c r="AE36" i="39"/>
  <c r="AE38" i="39"/>
  <c r="A26" i="39"/>
  <c r="AE39" i="39"/>
  <c r="U29" i="39"/>
  <c r="AK72" i="1"/>
  <c r="AH72" i="1"/>
  <c r="AJ72" i="1"/>
  <c r="AI72" i="1"/>
  <c r="AA72" i="1"/>
  <c r="AM72" i="1"/>
  <c r="X72" i="1"/>
  <c r="AG72" i="1"/>
  <c r="BA72" i="1"/>
  <c r="AN72" i="1"/>
  <c r="Y72" i="1"/>
  <c r="AL72" i="1"/>
  <c r="BD72" i="1"/>
  <c r="Z72" i="1"/>
  <c r="BC72" i="1"/>
  <c r="W72" i="1"/>
  <c r="C19" i="39"/>
  <c r="AE32" i="39"/>
  <c r="AC79" i="39"/>
  <c r="Z152" i="1"/>
  <c r="AM152" i="1"/>
  <c r="X152" i="1"/>
  <c r="AG152" i="1"/>
  <c r="AK152" i="1"/>
  <c r="Y152" i="1"/>
  <c r="AH152" i="1"/>
  <c r="BB152" i="1"/>
  <c r="AJ152" i="1"/>
  <c r="AA152" i="1"/>
  <c r="AL152" i="1"/>
  <c r="AI152" i="1"/>
  <c r="AN152" i="1"/>
  <c r="BA152" i="1"/>
  <c r="W152" i="1"/>
  <c r="S72" i="39"/>
  <c r="D234" i="1"/>
  <c r="AF234" i="1" s="1"/>
  <c r="E35" i="39"/>
  <c r="AI42" i="39"/>
  <c r="AA54" i="39"/>
  <c r="M64" i="39"/>
  <c r="AC64" i="39"/>
  <c r="C32" i="39"/>
  <c r="AE29" i="39"/>
  <c r="W52" i="39"/>
  <c r="O78" i="39"/>
  <c r="A31" i="39"/>
  <c r="AI57" i="39"/>
  <c r="D295" i="1"/>
  <c r="AF295" i="1" s="1"/>
  <c r="AC73" i="39"/>
  <c r="AA63" i="39"/>
  <c r="Q94" i="39"/>
  <c r="O92" i="39"/>
  <c r="E43" i="39"/>
  <c r="M73" i="39"/>
  <c r="D281" i="1"/>
  <c r="AF281" i="1" s="1"/>
  <c r="Q80" i="39"/>
  <c r="M10" i="39"/>
  <c r="M38" i="39"/>
  <c r="Q52" i="39"/>
  <c r="U48" i="39"/>
  <c r="O87" i="39"/>
  <c r="Q89" i="39"/>
  <c r="G42" i="39"/>
  <c r="E37" i="39"/>
  <c r="W55" i="39"/>
  <c r="AA58" i="39"/>
  <c r="AC68" i="39"/>
  <c r="I52" i="39"/>
  <c r="I63" i="39"/>
  <c r="U72" i="39"/>
  <c r="U44" i="39"/>
  <c r="D239" i="1"/>
  <c r="AF239" i="1" s="1"/>
  <c r="O85" i="39"/>
  <c r="A35" i="39"/>
  <c r="AI47" i="39"/>
  <c r="D257" i="1"/>
  <c r="AF257" i="1" s="1"/>
  <c r="Q87" i="39"/>
  <c r="U52" i="39"/>
  <c r="K52" i="39"/>
  <c r="O54" i="39"/>
  <c r="D166" i="1"/>
  <c r="AF166" i="1" s="1"/>
  <c r="S17" i="39"/>
  <c r="E10" i="39"/>
  <c r="AI12" i="39"/>
  <c r="O17" i="39"/>
  <c r="C11" i="39"/>
  <c r="K14" i="39"/>
  <c r="M15" i="39"/>
  <c r="Q17" i="39"/>
  <c r="A11" i="39"/>
  <c r="M18" i="39"/>
  <c r="D364" i="1"/>
  <c r="AF364" i="1" s="1"/>
  <c r="AC78" i="39"/>
  <c r="D107"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298" i="1"/>
  <c r="AF298" i="1" s="1"/>
  <c r="A21" i="39"/>
  <c r="AC37" i="39"/>
  <c r="AA69" i="39"/>
  <c r="O110" i="39"/>
  <c r="U47" i="39"/>
  <c r="I51" i="39"/>
  <c r="K55" i="39"/>
  <c r="AE31" i="39"/>
  <c r="D52" i="1"/>
  <c r="AT52" i="1" s="1"/>
  <c r="U58" i="39"/>
  <c r="AC74" i="39"/>
  <c r="D275" i="1"/>
  <c r="AF275"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D316" i="1"/>
  <c r="AF316" i="1" s="1"/>
  <c r="AI16" i="39"/>
  <c r="I56" i="39"/>
  <c r="Y9" i="39"/>
  <c r="O12" i="39"/>
  <c r="O81" i="39"/>
  <c r="M78" i="39"/>
  <c r="G41" i="39"/>
  <c r="U63" i="39"/>
  <c r="AI31" i="39"/>
  <c r="AI63" i="39"/>
  <c r="D308" i="1"/>
  <c r="K64" i="39"/>
  <c r="S86" i="39"/>
  <c r="Q41" i="39"/>
  <c r="Y19" i="39"/>
  <c r="O40" i="39"/>
  <c r="AI26" i="39"/>
  <c r="U17" i="39"/>
  <c r="A16" i="39"/>
  <c r="AC9" i="39"/>
  <c r="AI9" i="39"/>
  <c r="D250" i="1"/>
  <c r="AF250" i="1" s="1"/>
  <c r="X456" i="1" l="1"/>
  <c r="AH168" i="1"/>
  <c r="AA333" i="1"/>
  <c r="AN333" i="1"/>
  <c r="AV333" i="1"/>
  <c r="BA333" i="1"/>
  <c r="AR333" i="1"/>
  <c r="AF107" i="1"/>
  <c r="AZ107" i="1"/>
  <c r="AF97" i="1"/>
  <c r="AZ97" i="1"/>
  <c r="AC333" i="1"/>
  <c r="AA406" i="1"/>
  <c r="BA406" i="1"/>
  <c r="AM406" i="1"/>
  <c r="AJ46" i="1"/>
  <c r="BE256" i="1"/>
  <c r="Y150" i="1"/>
  <c r="AN112" i="1"/>
  <c r="Y456" i="1"/>
  <c r="Z456" i="1"/>
  <c r="AI456" i="1"/>
  <c r="AG456" i="1"/>
  <c r="AM456" i="1"/>
  <c r="AL456" i="1"/>
  <c r="W456" i="1"/>
  <c r="AK456" i="1"/>
  <c r="AH456" i="1"/>
  <c r="AJ456" i="1"/>
  <c r="AA456" i="1"/>
  <c r="AN456" i="1"/>
  <c r="B198" i="49"/>
  <c r="B187" i="49"/>
  <c r="B176" i="49"/>
  <c r="B166" i="49"/>
  <c r="B155" i="49"/>
  <c r="B144" i="49"/>
  <c r="B135" i="49"/>
  <c r="B126" i="49"/>
  <c r="B117" i="49"/>
  <c r="B108" i="49"/>
  <c r="B99" i="49"/>
  <c r="B90" i="49"/>
  <c r="B82" i="49"/>
  <c r="B74" i="49"/>
  <c r="B66" i="49"/>
  <c r="B58" i="49"/>
  <c r="B50" i="49"/>
  <c r="B42" i="49"/>
  <c r="B34" i="49"/>
  <c r="B26" i="49"/>
  <c r="B18" i="49"/>
  <c r="B10" i="49"/>
  <c r="B200" i="55"/>
  <c r="B192" i="55"/>
  <c r="B184" i="55"/>
  <c r="B176" i="55"/>
  <c r="B168" i="55"/>
  <c r="B160" i="55"/>
  <c r="B112" i="55"/>
  <c r="B48" i="55"/>
  <c r="B196" i="49"/>
  <c r="B186" i="49"/>
  <c r="B175" i="49"/>
  <c r="B164" i="49"/>
  <c r="B154" i="49"/>
  <c r="B143" i="49"/>
  <c r="B134" i="49"/>
  <c r="B125" i="49"/>
  <c r="B116" i="49"/>
  <c r="B107" i="49"/>
  <c r="B98" i="49"/>
  <c r="B89" i="49"/>
  <c r="B81" i="49"/>
  <c r="B73" i="49"/>
  <c r="B65" i="49"/>
  <c r="B57" i="49"/>
  <c r="B49" i="49"/>
  <c r="B41" i="49"/>
  <c r="A41" i="49" s="1"/>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93" i="55"/>
  <c r="B69" i="55"/>
  <c r="B45" i="55"/>
  <c r="B21" i="55"/>
  <c r="B162" i="55"/>
  <c r="B114" i="55"/>
  <c r="B66" i="55"/>
  <c r="B18" i="55"/>
  <c r="B118" i="49"/>
  <c r="B59" i="49"/>
  <c r="B201" i="55"/>
  <c r="B137" i="55"/>
  <c r="B81" i="55"/>
  <c r="B17" i="55"/>
  <c r="B104" i="55"/>
  <c r="B40" i="55"/>
  <c r="B207" i="49"/>
  <c r="B195" i="49"/>
  <c r="B184" i="49"/>
  <c r="A184" i="49" s="1"/>
  <c r="B174" i="49"/>
  <c r="B163" i="49"/>
  <c r="B152" i="49"/>
  <c r="B142" i="49"/>
  <c r="B133" i="49"/>
  <c r="B124" i="49"/>
  <c r="B115" i="49"/>
  <c r="B106" i="49"/>
  <c r="A106" i="49" s="1"/>
  <c r="B96" i="49"/>
  <c r="B88" i="49"/>
  <c r="B80" i="49"/>
  <c r="B72" i="49"/>
  <c r="B64" i="49"/>
  <c r="B56" i="49"/>
  <c r="B48" i="49"/>
  <c r="B40" i="49"/>
  <c r="A40" i="49" s="1"/>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3" i="55"/>
  <c r="B157" i="55"/>
  <c r="B141" i="55"/>
  <c r="B125" i="55"/>
  <c r="B109" i="55"/>
  <c r="B77" i="55"/>
  <c r="B53" i="55"/>
  <c r="B29" i="55"/>
  <c r="B186" i="55"/>
  <c r="B138" i="55"/>
  <c r="B90" i="55"/>
  <c r="B50" i="55"/>
  <c r="B146" i="49"/>
  <c r="B91" i="49"/>
  <c r="B35" i="49"/>
  <c r="B169" i="55"/>
  <c r="B121" i="55"/>
  <c r="B57" i="55"/>
  <c r="B152" i="55"/>
  <c r="B80" i="55"/>
  <c r="B16" i="55"/>
  <c r="B204" i="49"/>
  <c r="B194" i="49"/>
  <c r="B183" i="49"/>
  <c r="B172" i="49"/>
  <c r="B162" i="49"/>
  <c r="B151" i="49"/>
  <c r="B141" i="49"/>
  <c r="A141" i="49" s="1"/>
  <c r="B132" i="49"/>
  <c r="B123" i="49"/>
  <c r="B114" i="49"/>
  <c r="B104" i="49"/>
  <c r="B95" i="49"/>
  <c r="B87" i="49"/>
  <c r="B79" i="49"/>
  <c r="B71" i="49"/>
  <c r="B63" i="49"/>
  <c r="B55" i="49"/>
  <c r="B47" i="49"/>
  <c r="B39" i="49"/>
  <c r="B31" i="49"/>
  <c r="B23" i="49"/>
  <c r="B15" i="49"/>
  <c r="B7" i="49"/>
  <c r="A7" i="49" s="1"/>
  <c r="B197" i="55"/>
  <c r="B189" i="55"/>
  <c r="B181" i="55"/>
  <c r="B165" i="55"/>
  <c r="B149" i="55"/>
  <c r="B133" i="55"/>
  <c r="B117" i="55"/>
  <c r="B101" i="55"/>
  <c r="B85" i="55"/>
  <c r="B61" i="55"/>
  <c r="B37" i="55"/>
  <c r="B13" i="55"/>
  <c r="B154" i="55"/>
  <c r="B106" i="55"/>
  <c r="B58" i="55"/>
  <c r="B10" i="55"/>
  <c r="B109" i="49"/>
  <c r="B51" i="49"/>
  <c r="B193" i="55"/>
  <c r="B145" i="55"/>
  <c r="B89" i="55"/>
  <c r="B33" i="55"/>
  <c r="B128" i="55"/>
  <c r="B64" i="55"/>
  <c r="B203" i="49"/>
  <c r="B192" i="49"/>
  <c r="B182" i="49"/>
  <c r="B171" i="49"/>
  <c r="B160" i="49"/>
  <c r="B150" i="49"/>
  <c r="B140" i="49"/>
  <c r="B131" i="49"/>
  <c r="A131" i="49" s="1"/>
  <c r="B122" i="49"/>
  <c r="B112" i="49"/>
  <c r="B103" i="49"/>
  <c r="B94" i="49"/>
  <c r="B86" i="49"/>
  <c r="B78" i="49"/>
  <c r="B70" i="49"/>
  <c r="B62" i="49"/>
  <c r="A62" i="49" s="1"/>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93" i="49"/>
  <c r="A93" i="49" s="1"/>
  <c r="B77" i="49"/>
  <c r="B61" i="49"/>
  <c r="B45" i="49"/>
  <c r="B29" i="49"/>
  <c r="B13" i="49"/>
  <c r="B203" i="55"/>
  <c r="B187" i="55"/>
  <c r="B171" i="55"/>
  <c r="B155" i="55"/>
  <c r="B139" i="55"/>
  <c r="B123" i="55"/>
  <c r="B107" i="55"/>
  <c r="B91" i="55"/>
  <c r="B75" i="55"/>
  <c r="B59" i="55"/>
  <c r="B43" i="55"/>
  <c r="B27" i="55"/>
  <c r="B11" i="55"/>
  <c r="B128" i="49"/>
  <c r="B101" i="49"/>
  <c r="B76" i="49"/>
  <c r="B52" i="49"/>
  <c r="B28" i="49"/>
  <c r="B202" i="55"/>
  <c r="B170" i="55"/>
  <c r="B122" i="55"/>
  <c r="B74" i="55"/>
  <c r="B26" i="55"/>
  <c r="B136" i="49"/>
  <c r="B75" i="49"/>
  <c r="B19" i="49"/>
  <c r="B161" i="55"/>
  <c r="B105" i="55"/>
  <c r="B49" i="55"/>
  <c r="B9" i="55"/>
  <c r="B96" i="55"/>
  <c r="B32" i="55"/>
  <c r="B202" i="49"/>
  <c r="B191" i="49"/>
  <c r="B180" i="49"/>
  <c r="A180" i="49" s="1"/>
  <c r="B170" i="49"/>
  <c r="A170" i="49" s="1"/>
  <c r="B159" i="49"/>
  <c r="B148" i="49"/>
  <c r="B139" i="49"/>
  <c r="B130" i="49"/>
  <c r="B120" i="49"/>
  <c r="B111" i="49"/>
  <c r="B102" i="49"/>
  <c r="A102" i="49" s="1"/>
  <c r="B85" i="49"/>
  <c r="B69" i="49"/>
  <c r="B53" i="49"/>
  <c r="B37" i="49"/>
  <c r="B21" i="49"/>
  <c r="B195" i="55"/>
  <c r="B179" i="55"/>
  <c r="B163" i="55"/>
  <c r="B147" i="55"/>
  <c r="B131" i="55"/>
  <c r="B115" i="55"/>
  <c r="B99" i="55"/>
  <c r="B83" i="55"/>
  <c r="B67" i="55"/>
  <c r="B51" i="55"/>
  <c r="B35" i="55"/>
  <c r="B19" i="55"/>
  <c r="B138" i="49"/>
  <c r="B110" i="49"/>
  <c r="B84" i="49"/>
  <c r="B60" i="49"/>
  <c r="B36" i="49"/>
  <c r="B12" i="49"/>
  <c r="B178" i="55"/>
  <c r="B130" i="55"/>
  <c r="B82" i="55"/>
  <c r="B34" i="55"/>
  <c r="B167" i="49"/>
  <c r="B100" i="49"/>
  <c r="B43" i="49"/>
  <c r="B185" i="55"/>
  <c r="B129" i="55"/>
  <c r="B73" i="55"/>
  <c r="B25" i="55"/>
  <c r="B120" i="55"/>
  <c r="B56" i="55"/>
  <c r="B200" i="49"/>
  <c r="B190" i="49"/>
  <c r="A190" i="49" s="1"/>
  <c r="B179" i="49"/>
  <c r="B168" i="49"/>
  <c r="A168" i="49" s="1"/>
  <c r="B158" i="49"/>
  <c r="B147" i="49"/>
  <c r="A147" i="49" s="1"/>
  <c r="B119" i="49"/>
  <c r="B92" i="49"/>
  <c r="B68" i="49"/>
  <c r="B44" i="49"/>
  <c r="B20" i="49"/>
  <c r="B194" i="55"/>
  <c r="B146" i="55"/>
  <c r="B98" i="55"/>
  <c r="B42" i="55"/>
  <c r="B156" i="49"/>
  <c r="B83" i="49"/>
  <c r="B27" i="49"/>
  <c r="A27" i="49" s="1"/>
  <c r="B177" i="55"/>
  <c r="B113" i="55"/>
  <c r="B65" i="55"/>
  <c r="B144" i="55"/>
  <c r="B88" i="55"/>
  <c r="B24" i="55"/>
  <c r="B199" i="49"/>
  <c r="B188" i="49"/>
  <c r="A188" i="49" s="1"/>
  <c r="B178" i="49"/>
  <c r="B127" i="49"/>
  <c r="A127" i="49" s="1"/>
  <c r="B67" i="49"/>
  <c r="B11" i="49"/>
  <c r="B153" i="55"/>
  <c r="B97" i="55"/>
  <c r="B41" i="55"/>
  <c r="B136" i="55"/>
  <c r="B72" i="55"/>
  <c r="B8" i="55"/>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B206" i="49"/>
  <c r="A206" i="49"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G19" i="31" s="1"/>
  <c r="E11" i="31"/>
  <c r="E3" i="31"/>
  <c r="B205" i="49"/>
  <c r="A205" i="49" s="1"/>
  <c r="B197" i="49"/>
  <c r="A197" i="49" s="1"/>
  <c r="B189" i="49"/>
  <c r="A189" i="49" s="1"/>
  <c r="B181" i="49"/>
  <c r="A181" i="49" s="1"/>
  <c r="B173" i="49"/>
  <c r="A173" i="49" s="1"/>
  <c r="B165" i="49"/>
  <c r="A165" i="49" s="1"/>
  <c r="B157" i="49"/>
  <c r="A157" i="49" s="1"/>
  <c r="B149" i="49"/>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AF293" i="1"/>
  <c r="BF293" i="1"/>
  <c r="AP333" i="1"/>
  <c r="AI333" i="1"/>
  <c r="AJ333" i="1"/>
  <c r="BE406" i="1"/>
  <c r="AI406" i="1"/>
  <c r="BB406" i="1"/>
  <c r="AB333" i="1"/>
  <c r="AE406" i="1"/>
  <c r="Y333" i="1"/>
  <c r="AK333" i="1"/>
  <c r="AM333" i="1"/>
  <c r="AL406" i="1"/>
  <c r="AG406" i="1"/>
  <c r="AB406" i="1"/>
  <c r="AD333" i="1"/>
  <c r="AG333" i="1"/>
  <c r="BB333" i="1"/>
  <c r="AQ333" i="1"/>
  <c r="Y406" i="1"/>
  <c r="X406" i="1"/>
  <c r="AC406" i="1"/>
  <c r="AE333" i="1"/>
  <c r="Z333" i="1"/>
  <c r="AL333" i="1"/>
  <c r="W406" i="1"/>
  <c r="AP406" i="1"/>
  <c r="AR406" i="1"/>
  <c r="AZ406" i="1"/>
  <c r="AU406" i="1"/>
  <c r="AN406" i="1"/>
  <c r="Z406" i="1"/>
  <c r="X333" i="1"/>
  <c r="AW333" i="1"/>
  <c r="AW406" i="1"/>
  <c r="AX406" i="1"/>
  <c r="AJ406" i="1"/>
  <c r="W333" i="1"/>
  <c r="AH333" i="1"/>
  <c r="AX333" i="1"/>
  <c r="AH406" i="1"/>
  <c r="AK406" i="1"/>
  <c r="AV406" i="1"/>
  <c r="A174" i="49"/>
  <c r="A110" i="49"/>
  <c r="A171" i="49"/>
  <c r="A107" i="49"/>
  <c r="A104" i="49"/>
  <c r="A56" i="49"/>
  <c r="A71" i="49"/>
  <c r="A23" i="49"/>
  <c r="A112" i="49"/>
  <c r="A46" i="49"/>
  <c r="A30" i="49"/>
  <c r="A202" i="49"/>
  <c r="A148" i="49"/>
  <c r="A85" i="49"/>
  <c r="A69" i="49"/>
  <c r="A37" i="49"/>
  <c r="A21" i="49"/>
  <c r="A159" i="49"/>
  <c r="A133" i="49"/>
  <c r="A109" i="49"/>
  <c r="A76" i="49"/>
  <c r="A68" i="49"/>
  <c r="A60" i="49"/>
  <c r="A12" i="49"/>
  <c r="A183" i="49"/>
  <c r="A132" i="49"/>
  <c r="A119" i="49"/>
  <c r="A108" i="49"/>
  <c r="A91" i="49"/>
  <c r="A83" i="49"/>
  <c r="A59" i="49"/>
  <c r="A43" i="49"/>
  <c r="A35" i="49"/>
  <c r="A11" i="49"/>
  <c r="A196" i="49"/>
  <c r="A156" i="49"/>
  <c r="A143" i="49"/>
  <c r="A130" i="49"/>
  <c r="A117" i="49"/>
  <c r="A98" i="49"/>
  <c r="A82" i="49"/>
  <c r="A74" i="49"/>
  <c r="A66" i="49"/>
  <c r="A58" i="49"/>
  <c r="A50" i="49"/>
  <c r="A34" i="49"/>
  <c r="A26" i="49"/>
  <c r="A18" i="49"/>
  <c r="A10" i="49"/>
  <c r="A154" i="49"/>
  <c r="A116" i="49"/>
  <c r="A89" i="49"/>
  <c r="A81" i="49"/>
  <c r="A73" i="49"/>
  <c r="A65" i="49"/>
  <c r="A57" i="49"/>
  <c r="A49" i="49"/>
  <c r="A25" i="49"/>
  <c r="A17" i="49"/>
  <c r="A9" i="49"/>
  <c r="A52" i="49"/>
  <c r="A99" i="49"/>
  <c r="A19" i="49"/>
  <c r="A115" i="49"/>
  <c r="A152" i="49"/>
  <c r="A114" i="49"/>
  <c r="A33" i="49"/>
  <c r="BB78" i="1"/>
  <c r="BC78" i="1"/>
  <c r="AN55" i="1"/>
  <c r="AB325" i="1"/>
  <c r="Z434" i="1"/>
  <c r="AC325" i="1"/>
  <c r="AD325" i="1"/>
  <c r="AE325" i="1"/>
  <c r="AF78" i="1"/>
  <c r="AZ78" i="1"/>
  <c r="AA155" i="1"/>
  <c r="Z188" i="1"/>
  <c r="A142" i="49"/>
  <c r="A45" i="49"/>
  <c r="A176" i="49"/>
  <c r="A100" i="49"/>
  <c r="A36" i="49"/>
  <c r="A175" i="49"/>
  <c r="A135" i="49"/>
  <c r="A151" i="49"/>
  <c r="A149" i="49"/>
  <c r="A140" i="49"/>
  <c r="A96" i="49"/>
  <c r="A80" i="49"/>
  <c r="A64" i="49"/>
  <c r="A32" i="49"/>
  <c r="A16" i="49"/>
  <c r="A139" i="49"/>
  <c r="A103" i="49"/>
  <c r="A95" i="49"/>
  <c r="A87" i="49"/>
  <c r="A63" i="49"/>
  <c r="A55" i="49"/>
  <c r="A39" i="49"/>
  <c r="A200" i="49"/>
  <c r="A120" i="49"/>
  <c r="A111" i="49"/>
  <c r="A94" i="49"/>
  <c r="A78" i="49"/>
  <c r="A54" i="49"/>
  <c r="A14" i="49"/>
  <c r="Y57" i="1"/>
  <c r="AM192" i="1"/>
  <c r="AW414" i="1"/>
  <c r="AT286" i="1"/>
  <c r="BE286" i="1"/>
  <c r="AQ155" i="1"/>
  <c r="AZ155" i="1"/>
  <c r="AV188" i="1"/>
  <c r="AK222" i="1"/>
  <c r="AX155" i="1"/>
  <c r="AI54" i="1"/>
  <c r="Z155" i="1"/>
  <c r="AA311" i="1"/>
  <c r="AI188" i="1"/>
  <c r="AW188" i="1"/>
  <c r="AG54" i="1"/>
  <c r="AW155" i="1"/>
  <c r="AP311" i="1"/>
  <c r="AR188" i="1"/>
  <c r="AG309" i="1"/>
  <c r="AJ54" i="1"/>
  <c r="AN155" i="1"/>
  <c r="Y188" i="1"/>
  <c r="AT309" i="1"/>
  <c r="AZ188" i="1"/>
  <c r="AT188" i="1"/>
  <c r="Z54" i="1"/>
  <c r="AJ155" i="1"/>
  <c r="X188" i="1"/>
  <c r="AH309" i="1"/>
  <c r="A31" i="49"/>
  <c r="A15" i="49"/>
  <c r="A124" i="49"/>
  <c r="A86" i="49"/>
  <c r="A70" i="49"/>
  <c r="A38" i="49"/>
  <c r="A123" i="49"/>
  <c r="A101" i="49"/>
  <c r="A77" i="49"/>
  <c r="A53" i="49"/>
  <c r="A29" i="49"/>
  <c r="A167" i="49"/>
  <c r="A84" i="49"/>
  <c r="A44" i="49"/>
  <c r="A20" i="49"/>
  <c r="A198" i="49"/>
  <c r="A182" i="49"/>
  <c r="A166" i="49"/>
  <c r="A150" i="49"/>
  <c r="A75" i="49"/>
  <c r="A67" i="49"/>
  <c r="A51" i="49"/>
  <c r="AT457" i="1"/>
  <c r="AM261" i="1"/>
  <c r="AG349" i="1"/>
  <c r="AY25" i="1"/>
  <c r="Y359" i="1"/>
  <c r="Z326" i="1"/>
  <c r="Z3" i="1"/>
  <c r="AL293" i="1"/>
  <c r="AZ349" i="1"/>
  <c r="Y457" i="1"/>
  <c r="AZ457" i="1"/>
  <c r="X457" i="1"/>
  <c r="AM385" i="1"/>
  <c r="W385" i="1"/>
  <c r="Z8" i="1"/>
  <c r="AY385" i="1"/>
  <c r="AI3" i="1"/>
  <c r="AU385" i="1"/>
  <c r="AG385" i="1"/>
  <c r="AV385" i="1"/>
  <c r="AA293" i="1"/>
  <c r="AX125" i="1"/>
  <c r="AH349" i="1"/>
  <c r="Y349" i="1"/>
  <c r="AJ349" i="1"/>
  <c r="AL8" i="1"/>
  <c r="AI8" i="1"/>
  <c r="AH385" i="1"/>
  <c r="Y385" i="1"/>
  <c r="AK224" i="1"/>
  <c r="X293" i="1"/>
  <c r="BD175" i="1"/>
  <c r="W125" i="1"/>
  <c r="W189" i="1"/>
  <c r="AB457" i="1"/>
  <c r="Y8" i="1"/>
  <c r="X8" i="1"/>
  <c r="AH8" i="1"/>
  <c r="Z385" i="1"/>
  <c r="X385" i="1"/>
  <c r="AH224" i="1"/>
  <c r="AI293" i="1"/>
  <c r="AT175" i="1"/>
  <c r="AA189" i="1"/>
  <c r="AL349" i="1"/>
  <c r="AK8" i="1"/>
  <c r="Z349" i="1"/>
  <c r="AM349" i="1"/>
  <c r="AN8" i="1"/>
  <c r="AG8" i="1"/>
  <c r="AL385" i="1"/>
  <c r="AK385" i="1"/>
  <c r="AW293" i="1"/>
  <c r="AJ175" i="1"/>
  <c r="Z447" i="1"/>
  <c r="AW189" i="1"/>
  <c r="AI349" i="1"/>
  <c r="AA349" i="1"/>
  <c r="AN349" i="1"/>
  <c r="AA8" i="1"/>
  <c r="AM8" i="1"/>
  <c r="AS385" i="1"/>
  <c r="AX385" i="1"/>
  <c r="AN293" i="1"/>
  <c r="W447" i="1"/>
  <c r="AI189" i="1"/>
  <c r="AN49" i="1"/>
  <c r="AW385" i="1"/>
  <c r="AJ385" i="1"/>
  <c r="AI385" i="1"/>
  <c r="AG293" i="1"/>
  <c r="AK349" i="1"/>
  <c r="AQ8" i="1"/>
  <c r="X349" i="1"/>
  <c r="AJ8" i="1"/>
  <c r="AL49" i="1"/>
  <c r="AN385" i="1"/>
  <c r="AA385" i="1"/>
  <c r="AT385" i="1"/>
  <c r="AK293" i="1"/>
  <c r="Z261" i="1"/>
  <c r="X54" i="1"/>
  <c r="AM155" i="1"/>
  <c r="Y155" i="1"/>
  <c r="AG155" i="1"/>
  <c r="AH188" i="1"/>
  <c r="AY188" i="1"/>
  <c r="AN188" i="1"/>
  <c r="AQ309" i="1"/>
  <c r="AM86" i="1"/>
  <c r="AL87" i="1"/>
  <c r="AG457" i="1"/>
  <c r="BB457" i="1"/>
  <c r="AC457" i="1"/>
  <c r="W54" i="1"/>
  <c r="AA54" i="1"/>
  <c r="AG188" i="1"/>
  <c r="BA188" i="1"/>
  <c r="AU188" i="1"/>
  <c r="AW86" i="1"/>
  <c r="AY117" i="1"/>
  <c r="AR87" i="1"/>
  <c r="Z457" i="1"/>
  <c r="AN457" i="1"/>
  <c r="BB155" i="1"/>
  <c r="AK54" i="1"/>
  <c r="AH54" i="1"/>
  <c r="AV155" i="1"/>
  <c r="AK155" i="1"/>
  <c r="AX188" i="1"/>
  <c r="AS188" i="1"/>
  <c r="AJ188" i="1"/>
  <c r="BC188" i="1"/>
  <c r="AK86" i="1"/>
  <c r="AW117" i="1"/>
  <c r="AR212" i="1"/>
  <c r="AJ457" i="1"/>
  <c r="AI457" i="1"/>
  <c r="BA155" i="1"/>
  <c r="X155" i="1"/>
  <c r="AM54" i="1"/>
  <c r="Y54" i="1"/>
  <c r="AT155" i="1"/>
  <c r="AL155" i="1"/>
  <c r="Y311" i="1"/>
  <c r="AK188" i="1"/>
  <c r="AA188" i="1"/>
  <c r="BB188" i="1"/>
  <c r="AM309" i="1"/>
  <c r="AJ297" i="1"/>
  <c r="AW212" i="1"/>
  <c r="AM222" i="1"/>
  <c r="AK457" i="1"/>
  <c r="AA457" i="1"/>
  <c r="AH457" i="1"/>
  <c r="W457" i="1"/>
  <c r="AL54" i="1"/>
  <c r="AN54" i="1"/>
  <c r="AH155" i="1"/>
  <c r="AI155" i="1"/>
  <c r="Z311" i="1"/>
  <c r="AM188" i="1"/>
  <c r="BD188" i="1"/>
  <c r="AL188" i="1"/>
  <c r="X309" i="1"/>
  <c r="AU139" i="1"/>
  <c r="AL457" i="1"/>
  <c r="AM457" i="1"/>
  <c r="AW398" i="1"/>
  <c r="AN266" i="1"/>
  <c r="W398" i="1"/>
  <c r="Z123" i="1"/>
  <c r="AA398" i="1"/>
  <c r="AM123" i="1"/>
  <c r="AM12" i="1"/>
  <c r="Y123" i="1"/>
  <c r="BC12" i="1"/>
  <c r="AV266" i="1"/>
  <c r="AN7" i="1"/>
  <c r="AQ12" i="1"/>
  <c r="AK266" i="1"/>
  <c r="AH388" i="1"/>
  <c r="AM168" i="1"/>
  <c r="AH92" i="1"/>
  <c r="AU256" i="1"/>
  <c r="AN334" i="1"/>
  <c r="Z388" i="1"/>
  <c r="AR168" i="1"/>
  <c r="Y92" i="1"/>
  <c r="AR256" i="1"/>
  <c r="BB150" i="1"/>
  <c r="AK334" i="1"/>
  <c r="AT168" i="1"/>
  <c r="X43" i="1"/>
  <c r="BD236" i="1"/>
  <c r="Z150" i="1"/>
  <c r="Z334" i="1"/>
  <c r="AI150" i="1"/>
  <c r="AY434" i="1"/>
  <c r="AI168" i="1"/>
  <c r="Y55" i="1"/>
  <c r="Y112" i="1"/>
  <c r="AK433" i="1"/>
  <c r="W59" i="1"/>
  <c r="AQ256" i="1"/>
  <c r="AN388" i="1"/>
  <c r="AI256" i="1"/>
  <c r="AL388" i="1"/>
  <c r="AG168" i="1"/>
  <c r="AI92" i="1"/>
  <c r="AT112" i="1"/>
  <c r="AK59" i="1"/>
  <c r="Z119" i="1"/>
  <c r="X369" i="1"/>
  <c r="AN369" i="1"/>
  <c r="AH46" i="1"/>
  <c r="AK256" i="1"/>
  <c r="AH256" i="1"/>
  <c r="AG256" i="1"/>
  <c r="AM150" i="1"/>
  <c r="AL150" i="1"/>
  <c r="AH334" i="1"/>
  <c r="Y334" i="1"/>
  <c r="AZ388" i="1"/>
  <c r="AG388" i="1"/>
  <c r="AL168" i="1"/>
  <c r="AA168" i="1"/>
  <c r="Y168" i="1"/>
  <c r="AZ112" i="1"/>
  <c r="AH112" i="1"/>
  <c r="AM112" i="1"/>
  <c r="AY256" i="1"/>
  <c r="AX256" i="1"/>
  <c r="AN256" i="1"/>
  <c r="AA150" i="1"/>
  <c r="AJ334" i="1"/>
  <c r="X388" i="1"/>
  <c r="AA388" i="1"/>
  <c r="BD168" i="1"/>
  <c r="AU168" i="1"/>
  <c r="AX168" i="1"/>
  <c r="X55" i="1"/>
  <c r="AI55" i="1"/>
  <c r="AJ92" i="1"/>
  <c r="W112" i="1"/>
  <c r="AX112" i="1"/>
  <c r="Z112" i="1"/>
  <c r="AH433" i="1"/>
  <c r="AK43" i="1"/>
  <c r="AS59" i="1"/>
  <c r="AA59" i="1"/>
  <c r="Y236" i="1"/>
  <c r="AV256" i="1"/>
  <c r="AW256" i="1"/>
  <c r="AJ150" i="1"/>
  <c r="AG150" i="1"/>
  <c r="AI334" i="1"/>
  <c r="W388" i="1"/>
  <c r="AI388" i="1"/>
  <c r="Z168" i="1"/>
  <c r="AW168" i="1"/>
  <c r="BB168" i="1"/>
  <c r="AH55" i="1"/>
  <c r="AK55" i="1"/>
  <c r="AK92" i="1"/>
  <c r="AL112" i="1"/>
  <c r="AA112" i="1"/>
  <c r="AN434" i="1"/>
  <c r="X434" i="1"/>
  <c r="AW433" i="1"/>
  <c r="AA433" i="1"/>
  <c r="AJ43" i="1"/>
  <c r="AQ59" i="1"/>
  <c r="BD59" i="1"/>
  <c r="AK434" i="1"/>
  <c r="AK236" i="1"/>
  <c r="Z256" i="1"/>
  <c r="AH150" i="1"/>
  <c r="AJ55" i="1"/>
  <c r="AM92" i="1"/>
  <c r="AW112" i="1"/>
  <c r="AI434" i="1"/>
  <c r="Z433" i="1"/>
  <c r="AH43" i="1"/>
  <c r="AL59" i="1"/>
  <c r="AQ236" i="1"/>
  <c r="AK150" i="1"/>
  <c r="AM334" i="1"/>
  <c r="AA334" i="1"/>
  <c r="BB388" i="1"/>
  <c r="AY168" i="1"/>
  <c r="AP256" i="1"/>
  <c r="X256" i="1"/>
  <c r="AL256" i="1"/>
  <c r="X334" i="1"/>
  <c r="AL334" i="1"/>
  <c r="AK388" i="1"/>
  <c r="AJ388" i="1"/>
  <c r="BC168" i="1"/>
  <c r="AJ168" i="1"/>
  <c r="AK168" i="1"/>
  <c r="AA55" i="1"/>
  <c r="AG92" i="1"/>
  <c r="AA92" i="1"/>
  <c r="AI112" i="1"/>
  <c r="AK112" i="1"/>
  <c r="AG434" i="1"/>
  <c r="AM433" i="1"/>
  <c r="AX59" i="1"/>
  <c r="AW434" i="1"/>
  <c r="AH236" i="1"/>
  <c r="W256" i="1"/>
  <c r="AA256" i="1"/>
  <c r="AP388" i="1"/>
  <c r="AZ168" i="1"/>
  <c r="X168" i="1"/>
  <c r="AM55" i="1"/>
  <c r="AV112" i="1"/>
  <c r="AN150" i="1"/>
  <c r="X150" i="1"/>
  <c r="AM256" i="1"/>
  <c r="Y256" i="1"/>
  <c r="AJ256" i="1"/>
  <c r="BA150" i="1"/>
  <c r="AQ150" i="1"/>
  <c r="AG334" i="1"/>
  <c r="AZ334" i="1"/>
  <c r="AM388" i="1"/>
  <c r="Y388" i="1"/>
  <c r="AN168" i="1"/>
  <c r="AS168" i="1"/>
  <c r="AV168" i="1"/>
  <c r="BA168" i="1"/>
  <c r="AL55" i="1"/>
  <c r="AN92" i="1"/>
  <c r="X92" i="1"/>
  <c r="AG112" i="1"/>
  <c r="AJ112" i="1"/>
  <c r="AS112" i="1"/>
  <c r="AL434" i="1"/>
  <c r="AU434" i="1"/>
  <c r="BC433" i="1"/>
  <c r="Y59" i="1"/>
  <c r="W434" i="1"/>
  <c r="AG55" i="1"/>
  <c r="Y434" i="1"/>
  <c r="AU112" i="1"/>
  <c r="BA112" i="1"/>
  <c r="X112" i="1"/>
  <c r="AS433" i="1"/>
  <c r="AL43" i="1"/>
  <c r="AI59" i="1"/>
  <c r="Z55" i="1"/>
  <c r="AL92" i="1"/>
  <c r="AH434" i="1"/>
  <c r="X59" i="1"/>
  <c r="AD457" i="1"/>
  <c r="AE457" i="1"/>
  <c r="AF418" i="1"/>
  <c r="AT418" i="1"/>
  <c r="AF52" i="1"/>
  <c r="AS52" i="1"/>
  <c r="AF256" i="1"/>
  <c r="AS256" i="1"/>
  <c r="AF286" i="1"/>
  <c r="AS286" i="1"/>
  <c r="AF439" i="1"/>
  <c r="AS439" i="1"/>
  <c r="AQ308" i="1"/>
  <c r="AT308" i="1"/>
  <c r="AR326" i="1"/>
  <c r="A48" i="49"/>
  <c r="A172" i="49"/>
  <c r="A22" i="49"/>
  <c r="A158" i="49"/>
  <c r="A13" i="49"/>
  <c r="A136" i="49"/>
  <c r="A92" i="49"/>
  <c r="A28" i="49"/>
  <c r="A203" i="49"/>
  <c r="A126" i="49"/>
  <c r="A125" i="49"/>
  <c r="A90" i="49"/>
  <c r="A42" i="49"/>
  <c r="A199" i="49"/>
  <c r="A187" i="49"/>
  <c r="A164" i="49"/>
  <c r="AF308" i="1"/>
  <c r="AR308" i="1"/>
  <c r="AG330" i="1"/>
  <c r="AH238" i="1"/>
  <c r="AI311" i="1"/>
  <c r="AJ311" i="1"/>
  <c r="AR309" i="1"/>
  <c r="AK309" i="1"/>
  <c r="AA309" i="1"/>
  <c r="AJ359" i="1"/>
  <c r="W86" i="1"/>
  <c r="AY86" i="1"/>
  <c r="AA117" i="1"/>
  <c r="AN117" i="1"/>
  <c r="Y25" i="1"/>
  <c r="W25" i="1"/>
  <c r="AN297" i="1"/>
  <c r="AY139" i="1"/>
  <c r="AI222" i="1"/>
  <c r="AG212" i="1"/>
  <c r="AX212" i="1"/>
  <c r="AW326" i="1"/>
  <c r="AN326" i="1"/>
  <c r="X222" i="1"/>
  <c r="X87" i="1"/>
  <c r="AY87" i="1"/>
  <c r="AL311" i="1"/>
  <c r="Z309" i="1"/>
  <c r="W309" i="1"/>
  <c r="AW309" i="1"/>
  <c r="AL222" i="1"/>
  <c r="AK359" i="1"/>
  <c r="AS86" i="1"/>
  <c r="AJ86" i="1"/>
  <c r="AU117" i="1"/>
  <c r="AP117" i="1"/>
  <c r="AH25" i="1"/>
  <c r="AV25" i="1"/>
  <c r="AI297" i="1"/>
  <c r="AS297" i="1"/>
  <c r="W139" i="1"/>
  <c r="AM139" i="1"/>
  <c r="BD212" i="1"/>
  <c r="AV212" i="1"/>
  <c r="AG326" i="1"/>
  <c r="AU326" i="1"/>
  <c r="AM87" i="1"/>
  <c r="Y87" i="1"/>
  <c r="AH311" i="1"/>
  <c r="AV309" i="1"/>
  <c r="AX309" i="1"/>
  <c r="AU309" i="1"/>
  <c r="AN359" i="1"/>
  <c r="Z86" i="1"/>
  <c r="AX86" i="1"/>
  <c r="AI117" i="1"/>
  <c r="AH117" i="1"/>
  <c r="AI25" i="1"/>
  <c r="AL25" i="1"/>
  <c r="Z297" i="1"/>
  <c r="AM297" i="1"/>
  <c r="AV139" i="1"/>
  <c r="Z139" i="1"/>
  <c r="AQ212" i="1"/>
  <c r="AH326" i="1"/>
  <c r="AU87" i="1"/>
  <c r="AE456" i="1"/>
  <c r="BD311" i="1"/>
  <c r="AM311" i="1"/>
  <c r="AL309" i="1"/>
  <c r="AS309" i="1"/>
  <c r="AJ309" i="1"/>
  <c r="AG222" i="1"/>
  <c r="AH86" i="1"/>
  <c r="AL86" i="1"/>
  <c r="W117" i="1"/>
  <c r="AX117" i="1"/>
  <c r="AU25" i="1"/>
  <c r="AW25" i="1"/>
  <c r="AW297" i="1"/>
  <c r="AK297" i="1"/>
  <c r="AA139" i="1"/>
  <c r="AN139" i="1"/>
  <c r="BE212" i="1"/>
  <c r="X212" i="1"/>
  <c r="X359" i="1"/>
  <c r="AJ222" i="1"/>
  <c r="AV326" i="1"/>
  <c r="AS87" i="1"/>
  <c r="AD456" i="1"/>
  <c r="AA222" i="1"/>
  <c r="AT86" i="1"/>
  <c r="AI86" i="1"/>
  <c r="AG86" i="1"/>
  <c r="AG117" i="1"/>
  <c r="BB117" i="1"/>
  <c r="AS25" i="1"/>
  <c r="Z25" i="1"/>
  <c r="AH297" i="1"/>
  <c r="AX297" i="1"/>
  <c r="AL139" i="1"/>
  <c r="AS139" i="1"/>
  <c r="AP212" i="1"/>
  <c r="AH212" i="1"/>
  <c r="W326" i="1"/>
  <c r="AA359" i="1"/>
  <c r="AH87" i="1"/>
  <c r="AK311" i="1"/>
  <c r="X311" i="1"/>
  <c r="AL359" i="1"/>
  <c r="Y309" i="1"/>
  <c r="AN309" i="1"/>
  <c r="AM359" i="1"/>
  <c r="AU86" i="1"/>
  <c r="Y86" i="1"/>
  <c r="X86" i="1"/>
  <c r="Y117" i="1"/>
  <c r="AJ25" i="1"/>
  <c r="AA297" i="1"/>
  <c r="AT297" i="1"/>
  <c r="AT139" i="1"/>
  <c r="Z359" i="1"/>
  <c r="Y212" i="1"/>
  <c r="AU212" i="1"/>
  <c r="AA326" i="1"/>
  <c r="AG87" i="1"/>
  <c r="AQ87" i="1"/>
  <c r="AB456" i="1"/>
  <c r="AN311" i="1"/>
  <c r="AG311" i="1"/>
  <c r="AY309" i="1"/>
  <c r="AI309" i="1"/>
  <c r="AH359" i="1"/>
  <c r="AA86" i="1"/>
  <c r="AV86" i="1"/>
  <c r="AN86" i="1"/>
  <c r="AU297" i="1"/>
  <c r="AG297" i="1"/>
  <c r="BC212" i="1"/>
  <c r="X326" i="1"/>
  <c r="BD87" i="1"/>
  <c r="AC456" i="1"/>
  <c r="A207" i="49"/>
  <c r="A72" i="49"/>
  <c r="A24" i="49"/>
  <c r="A8" i="49"/>
  <c r="A162" i="49"/>
  <c r="A118" i="49"/>
  <c r="A79" i="49"/>
  <c r="A47" i="49"/>
  <c r="A61" i="49"/>
  <c r="A146" i="49"/>
  <c r="AF2" i="1"/>
  <c r="AF92" i="1"/>
  <c r="AP92" i="1"/>
  <c r="AJ78" i="1"/>
  <c r="AK254" i="1"/>
  <c r="AL38" i="1"/>
  <c r="AX287" i="1"/>
  <c r="BC415" i="1"/>
  <c r="Y238" i="1"/>
  <c r="AV38" i="1"/>
  <c r="AL330" i="1"/>
  <c r="AH76" i="1"/>
  <c r="AM76" i="1"/>
  <c r="AJ415" i="1"/>
  <c r="Y438" i="1"/>
  <c r="Y383" i="1"/>
  <c r="AR210" i="1"/>
  <c r="BC199" i="1"/>
  <c r="AM438" i="1"/>
  <c r="BB14" i="1"/>
  <c r="X383" i="1"/>
  <c r="AA210" i="1"/>
  <c r="AK415" i="1"/>
  <c r="AN35" i="1"/>
  <c r="AS199" i="1"/>
  <c r="AP14" i="1"/>
  <c r="AQ415" i="1"/>
  <c r="AP287" i="1"/>
  <c r="AM35" i="1"/>
  <c r="BB38" i="1"/>
  <c r="AJ254" i="1"/>
  <c r="AX383" i="1"/>
  <c r="BB383" i="1"/>
  <c r="AT415" i="1"/>
  <c r="BB415" i="1"/>
  <c r="AN210" i="1"/>
  <c r="AA287" i="1"/>
  <c r="AK287" i="1"/>
  <c r="AG287" i="1"/>
  <c r="W415" i="1"/>
  <c r="X415" i="1"/>
  <c r="Z415" i="1"/>
  <c r="Y330" i="1"/>
  <c r="Y35" i="1"/>
  <c r="AI35" i="1"/>
  <c r="AI330" i="1"/>
  <c r="AX76" i="1"/>
  <c r="AK76" i="1"/>
  <c r="AN238" i="1"/>
  <c r="AM238" i="1"/>
  <c r="AG199" i="1"/>
  <c r="AN199" i="1"/>
  <c r="AK38" i="1"/>
  <c r="AP38" i="1"/>
  <c r="AH38" i="1"/>
  <c r="AN254" i="1"/>
  <c r="Z254" i="1"/>
  <c r="AK330" i="1"/>
  <c r="AA438" i="1"/>
  <c r="AN438" i="1"/>
  <c r="AM415" i="1"/>
  <c r="AW415" i="1"/>
  <c r="AG35" i="1"/>
  <c r="BD35" i="1"/>
  <c r="AM330" i="1"/>
  <c r="AG76" i="1"/>
  <c r="AU76" i="1"/>
  <c r="X238" i="1"/>
  <c r="AI238" i="1"/>
  <c r="AA330" i="1"/>
  <c r="W199" i="1"/>
  <c r="AU199" i="1"/>
  <c r="AT199" i="1"/>
  <c r="AM38" i="1"/>
  <c r="BC38" i="1"/>
  <c r="AX38" i="1"/>
  <c r="BD38" i="1"/>
  <c r="AL254" i="1"/>
  <c r="AG254" i="1"/>
  <c r="AX438" i="1"/>
  <c r="AU438" i="1"/>
  <c r="AK438" i="1"/>
  <c r="BE287" i="1"/>
  <c r="AR14" i="1"/>
  <c r="BC383" i="1"/>
  <c r="W330" i="1"/>
  <c r="BC35" i="1"/>
  <c r="AQ35" i="1"/>
  <c r="AW76" i="1"/>
  <c r="AV76" i="1"/>
  <c r="AK238" i="1"/>
  <c r="AA238" i="1"/>
  <c r="AN330" i="1"/>
  <c r="AK199" i="1"/>
  <c r="Z199" i="1"/>
  <c r="AI199" i="1"/>
  <c r="X38" i="1"/>
  <c r="AZ38" i="1"/>
  <c r="AA38" i="1"/>
  <c r="AI254" i="1"/>
  <c r="X254" i="1"/>
  <c r="AW438" i="1"/>
  <c r="W438" i="1"/>
  <c r="AG438" i="1"/>
  <c r="W383" i="1"/>
  <c r="AI383" i="1"/>
  <c r="Z210" i="1"/>
  <c r="AK210" i="1"/>
  <c r="BE415" i="1"/>
  <c r="AL210" i="1"/>
  <c r="AM14" i="1"/>
  <c r="Z383" i="1"/>
  <c r="AA383" i="1"/>
  <c r="BD383" i="1"/>
  <c r="X210" i="1"/>
  <c r="AI210" i="1"/>
  <c r="Z287" i="1"/>
  <c r="AH287" i="1"/>
  <c r="AN415" i="1"/>
  <c r="AH415" i="1"/>
  <c r="AK35" i="1"/>
  <c r="AR35" i="1"/>
  <c r="W76" i="1"/>
  <c r="AI76" i="1"/>
  <c r="AS76" i="1"/>
  <c r="AJ238" i="1"/>
  <c r="Z238" i="1"/>
  <c r="AA199" i="1"/>
  <c r="X199" i="1"/>
  <c r="AV199" i="1"/>
  <c r="AU38" i="1"/>
  <c r="Z38" i="1"/>
  <c r="AR38" i="1"/>
  <c r="AA254" i="1"/>
  <c r="AT254" i="1"/>
  <c r="AT438" i="1"/>
  <c r="AS438" i="1"/>
  <c r="Z438" i="1"/>
  <c r="AL14" i="1"/>
  <c r="AJ383" i="1"/>
  <c r="AM383" i="1"/>
  <c r="AL383" i="1"/>
  <c r="W210" i="1"/>
  <c r="AH210" i="1"/>
  <c r="Y287" i="1"/>
  <c r="AQ287" i="1"/>
  <c r="AL415" i="1"/>
  <c r="AZ415" i="1"/>
  <c r="AG415" i="1"/>
  <c r="W35" i="1"/>
  <c r="X35" i="1"/>
  <c r="Z35" i="1"/>
  <c r="AA76" i="1"/>
  <c r="Z76" i="1"/>
  <c r="X76" i="1"/>
  <c r="Z330" i="1"/>
  <c r="AT238" i="1"/>
  <c r="AX199" i="1"/>
  <c r="AH199" i="1"/>
  <c r="Y199" i="1"/>
  <c r="BE38" i="1"/>
  <c r="AG38" i="1"/>
  <c r="AQ38" i="1"/>
  <c r="Y254" i="1"/>
  <c r="W254" i="1"/>
  <c r="AH438" i="1"/>
  <c r="AV438" i="1"/>
  <c r="AJ438" i="1"/>
  <c r="AN383" i="1"/>
  <c r="AM210" i="1"/>
  <c r="AJ287" i="1"/>
  <c r="AN287" i="1"/>
  <c r="AI287" i="1"/>
  <c r="BA415" i="1"/>
  <c r="AH14" i="1"/>
  <c r="BE383" i="1"/>
  <c r="AK383" i="1"/>
  <c r="AG210" i="1"/>
  <c r="Y210" i="1"/>
  <c r="AR287" i="1"/>
  <c r="X287" i="1"/>
  <c r="AV415" i="1"/>
  <c r="AA415" i="1"/>
  <c r="AS415" i="1"/>
  <c r="AL35" i="1"/>
  <c r="AY35" i="1"/>
  <c r="AH35" i="1"/>
  <c r="AT76" i="1"/>
  <c r="Y76" i="1"/>
  <c r="AL76" i="1"/>
  <c r="X330" i="1"/>
  <c r="W238" i="1"/>
  <c r="AG238" i="1"/>
  <c r="AL199" i="1"/>
  <c r="AJ199" i="1"/>
  <c r="BD199" i="1"/>
  <c r="BF330" i="1"/>
  <c r="AW38" i="1"/>
  <c r="Y38" i="1"/>
  <c r="AI38" i="1"/>
  <c r="AM254" i="1"/>
  <c r="AI438" i="1"/>
  <c r="X438" i="1"/>
  <c r="AI415" i="1"/>
  <c r="AW287" i="1"/>
  <c r="AM287" i="1"/>
  <c r="AP383" i="1"/>
  <c r="AV383" i="1"/>
  <c r="AU415" i="1"/>
  <c r="AX14" i="1"/>
  <c r="AJ14" i="1"/>
  <c r="AZ383" i="1"/>
  <c r="AI14" i="1"/>
  <c r="BA14" i="1"/>
  <c r="AH383" i="1"/>
  <c r="AW383" i="1"/>
  <c r="AG383" i="1"/>
  <c r="AJ210" i="1"/>
  <c r="AQ210" i="1"/>
  <c r="AL287" i="1"/>
  <c r="AV287" i="1"/>
  <c r="AX415" i="1"/>
  <c r="AR415" i="1"/>
  <c r="BD415" i="1"/>
  <c r="AA35" i="1"/>
  <c r="BB35" i="1"/>
  <c r="AJ35" i="1"/>
  <c r="AY76" i="1"/>
  <c r="AN76" i="1"/>
  <c r="AJ76" i="1"/>
  <c r="BB238" i="1"/>
  <c r="AL238" i="1"/>
  <c r="AY199" i="1"/>
  <c r="AW199" i="1"/>
  <c r="AM199" i="1"/>
  <c r="AH330" i="1"/>
  <c r="AJ38" i="1"/>
  <c r="AN38" i="1"/>
  <c r="W38" i="1"/>
  <c r="AH254" i="1"/>
  <c r="AY438" i="1"/>
  <c r="AL438" i="1"/>
  <c r="AT266" i="1"/>
  <c r="BA7" i="1"/>
  <c r="AZ266" i="1"/>
  <c r="BD266" i="1"/>
  <c r="BD12" i="1"/>
  <c r="X12" i="1"/>
  <c r="BB398" i="1"/>
  <c r="AU266" i="1"/>
  <c r="Z266" i="1"/>
  <c r="AA7" i="1"/>
  <c r="AK7" i="1"/>
  <c r="AU12" i="1"/>
  <c r="BE12" i="1"/>
  <c r="Z12" i="1"/>
  <c r="AQ398" i="1"/>
  <c r="Z398" i="1"/>
  <c r="AN398" i="1"/>
  <c r="BC266" i="1"/>
  <c r="AV123" i="1"/>
  <c r="BB123" i="1"/>
  <c r="AI123" i="1"/>
  <c r="AI369" i="1"/>
  <c r="Y46" i="1"/>
  <c r="BC46" i="1"/>
  <c r="AR266" i="1"/>
  <c r="AI266" i="1"/>
  <c r="AY12" i="1"/>
  <c r="Y12" i="1"/>
  <c r="AR12" i="1"/>
  <c r="AX12" i="1"/>
  <c r="Y266" i="1"/>
  <c r="AY266" i="1"/>
  <c r="X7" i="1"/>
  <c r="AJ12" i="1"/>
  <c r="AA12" i="1"/>
  <c r="AP12" i="1"/>
  <c r="BD398" i="1"/>
  <c r="AJ398" i="1"/>
  <c r="AM398" i="1"/>
  <c r="BA123" i="1"/>
  <c r="X123" i="1"/>
  <c r="AQ123" i="1"/>
  <c r="AL369" i="1"/>
  <c r="Y369" i="1"/>
  <c r="AG46" i="1"/>
  <c r="AN46" i="1"/>
  <c r="Y119" i="1"/>
  <c r="AH123" i="1"/>
  <c r="AK123" i="1"/>
  <c r="AN123" i="1"/>
  <c r="AJ369" i="1"/>
  <c r="AG369" i="1"/>
  <c r="AR46" i="1"/>
  <c r="AK46" i="1"/>
  <c r="AH398" i="1"/>
  <c r="BB266" i="1"/>
  <c r="X266" i="1"/>
  <c r="AI12" i="1"/>
  <c r="AL12" i="1"/>
  <c r="AV12" i="1"/>
  <c r="AA123" i="1"/>
  <c r="AJ123" i="1"/>
  <c r="AK369" i="1"/>
  <c r="AH369" i="1"/>
  <c r="W46" i="1"/>
  <c r="AI46" i="1"/>
  <c r="AA46" i="1"/>
  <c r="AG398" i="1"/>
  <c r="AU119" i="1"/>
  <c r="AM266" i="1"/>
  <c r="AX266" i="1"/>
  <c r="AH266" i="1"/>
  <c r="AM7" i="1"/>
  <c r="AH7" i="1"/>
  <c r="AG12" i="1"/>
  <c r="AW12" i="1"/>
  <c r="BB12" i="1"/>
  <c r="AI398" i="1"/>
  <c r="AR398" i="1"/>
  <c r="BC398" i="1"/>
  <c r="AS123" i="1"/>
  <c r="AZ123" i="1"/>
  <c r="AL123" i="1"/>
  <c r="AM369" i="1"/>
  <c r="AA369" i="1"/>
  <c r="BD46" i="1"/>
  <c r="Z46" i="1"/>
  <c r="AW266" i="1"/>
  <c r="AT123" i="1"/>
  <c r="AS266" i="1"/>
  <c r="AJ266" i="1"/>
  <c r="AL266" i="1"/>
  <c r="Z7" i="1"/>
  <c r="AJ7" i="1"/>
  <c r="W12" i="1"/>
  <c r="AH12" i="1"/>
  <c r="AK12" i="1"/>
  <c r="AN12" i="1"/>
  <c r="AX398" i="1"/>
  <c r="AK398" i="1"/>
  <c r="X398" i="1"/>
  <c r="AU123" i="1"/>
  <c r="AG123" i="1"/>
  <c r="AX369" i="1"/>
  <c r="AQ46" i="1"/>
  <c r="X46" i="1"/>
  <c r="Y7" i="1"/>
  <c r="AL7" i="1"/>
  <c r="AZ398" i="1"/>
  <c r="AL398" i="1"/>
  <c r="AA266" i="1"/>
  <c r="AI7" i="1"/>
  <c r="AG7" i="1"/>
  <c r="AZ12" i="1"/>
  <c r="AV398" i="1"/>
  <c r="Y398" i="1"/>
  <c r="AX123" i="1"/>
  <c r="AW123" i="1"/>
  <c r="Z369" i="1"/>
  <c r="AL46" i="1"/>
  <c r="AM46" i="1"/>
  <c r="AJ117" i="1"/>
  <c r="AF117" i="1"/>
  <c r="Y326" i="1"/>
  <c r="AF326" i="1"/>
  <c r="AA25" i="1"/>
  <c r="AF25" i="1"/>
  <c r="AI139" i="1"/>
  <c r="AF139" i="1"/>
  <c r="Z87" i="1"/>
  <c r="AF87" i="1"/>
  <c r="AL212" i="1"/>
  <c r="AF212" i="1"/>
  <c r="BF222" i="1"/>
  <c r="AF222" i="1"/>
  <c r="Z43" i="1"/>
  <c r="AF43" i="1"/>
  <c r="AJ433" i="1"/>
  <c r="AF433" i="1"/>
  <c r="AG236" i="1"/>
  <c r="AF236" i="1"/>
  <c r="AT59" i="1"/>
  <c r="AF59" i="1"/>
  <c r="AM434" i="1"/>
  <c r="AF434" i="1"/>
  <c r="AD353" i="1"/>
  <c r="AE353" i="1"/>
  <c r="AE373" i="1"/>
  <c r="AD373" i="1"/>
  <c r="AE436" i="1"/>
  <c r="AD436" i="1"/>
  <c r="AD415" i="1"/>
  <c r="AE415" i="1"/>
  <c r="AE238" i="1"/>
  <c r="AD238" i="1"/>
  <c r="AE254" i="1"/>
  <c r="AD254" i="1"/>
  <c r="AE38" i="1"/>
  <c r="AD38" i="1"/>
  <c r="AD14" i="1"/>
  <c r="AE14" i="1"/>
  <c r="AE199" i="1"/>
  <c r="AD199" i="1"/>
  <c r="AE210" i="1"/>
  <c r="AD210" i="1"/>
  <c r="AD76" i="1"/>
  <c r="AE76" i="1"/>
  <c r="AE330" i="1"/>
  <c r="AD330" i="1"/>
  <c r="AE287" i="1"/>
  <c r="AD287" i="1"/>
  <c r="AE383" i="1"/>
  <c r="AD383" i="1"/>
  <c r="AE35" i="1"/>
  <c r="AD35" i="1"/>
  <c r="AD438" i="1"/>
  <c r="AE438" i="1"/>
  <c r="AD4" i="1"/>
  <c r="AE4" i="1"/>
  <c r="AD234" i="1"/>
  <c r="AE234" i="1"/>
  <c r="AD272" i="1"/>
  <c r="AE272" i="1"/>
  <c r="AE440" i="1"/>
  <c r="AD440" i="1"/>
  <c r="AE47" i="1"/>
  <c r="AD47" i="1"/>
  <c r="AE314" i="1"/>
  <c r="AD314" i="1"/>
  <c r="AE393" i="1"/>
  <c r="AD393" i="1"/>
  <c r="AE435" i="1"/>
  <c r="AD435" i="1"/>
  <c r="BC236" i="1"/>
  <c r="AM236" i="1"/>
  <c r="AE103" i="1"/>
  <c r="AD103" i="1"/>
  <c r="AW87" i="1"/>
  <c r="AT87" i="1"/>
  <c r="AJ87" i="1"/>
  <c r="AE261" i="1"/>
  <c r="AD261" i="1"/>
  <c r="AZ447" i="1"/>
  <c r="AD447" i="1"/>
  <c r="AE447" i="1"/>
  <c r="AE349" i="1"/>
  <c r="AD349" i="1"/>
  <c r="AE49" i="1"/>
  <c r="AD49" i="1"/>
  <c r="AD174" i="1"/>
  <c r="AE174" i="1"/>
  <c r="AE3" i="1"/>
  <c r="AD3" i="1"/>
  <c r="AE224" i="1"/>
  <c r="AD224" i="1"/>
  <c r="AP125" i="1"/>
  <c r="AE125" i="1"/>
  <c r="AD125" i="1"/>
  <c r="X175" i="1"/>
  <c r="AE175" i="1"/>
  <c r="AD175" i="1"/>
  <c r="AE385" i="1"/>
  <c r="AD385" i="1"/>
  <c r="AE293" i="1"/>
  <c r="AD293" i="1"/>
  <c r="AD8" i="1"/>
  <c r="AE8" i="1"/>
  <c r="AK189" i="1"/>
  <c r="AE189" i="1"/>
  <c r="AD189" i="1"/>
  <c r="AE396" i="1"/>
  <c r="AD396" i="1"/>
  <c r="AE370" i="1"/>
  <c r="AD370" i="1"/>
  <c r="AD52" i="1"/>
  <c r="AE52" i="1"/>
  <c r="AE409" i="1"/>
  <c r="AD409" i="1"/>
  <c r="AE66" i="1"/>
  <c r="AD66" i="1"/>
  <c r="AE308" i="1"/>
  <c r="AD308" i="1"/>
  <c r="AE107" i="1"/>
  <c r="AD107" i="1"/>
  <c r="AE166" i="1"/>
  <c r="AD166" i="1"/>
  <c r="AE202" i="1"/>
  <c r="AD202" i="1"/>
  <c r="AE252" i="1"/>
  <c r="AD252" i="1"/>
  <c r="AE173" i="1"/>
  <c r="AD173" i="1"/>
  <c r="AD430" i="1"/>
  <c r="AE430" i="1"/>
  <c r="AJ434" i="1"/>
  <c r="AE357" i="1"/>
  <c r="AD357" i="1"/>
  <c r="AL117" i="1"/>
  <c r="X117" i="1"/>
  <c r="AK25" i="1"/>
  <c r="AG25" i="1"/>
  <c r="AK139" i="1"/>
  <c r="AH139" i="1"/>
  <c r="AA212" i="1"/>
  <c r="AJ212" i="1"/>
  <c r="AN433" i="1"/>
  <c r="AG433" i="1"/>
  <c r="AG43" i="1"/>
  <c r="AH59" i="1"/>
  <c r="Z59" i="1"/>
  <c r="AX326" i="1"/>
  <c r="AQ326" i="1"/>
  <c r="AV434" i="1"/>
  <c r="AL236" i="1"/>
  <c r="AD226" i="1"/>
  <c r="AE226" i="1"/>
  <c r="AI87" i="1"/>
  <c r="BF87" i="1"/>
  <c r="AD12" i="1"/>
  <c r="AE12" i="1"/>
  <c r="AE119" i="1"/>
  <c r="AD119" i="1"/>
  <c r="AE369" i="1"/>
  <c r="AD369" i="1"/>
  <c r="AE123" i="1"/>
  <c r="AD123" i="1"/>
  <c r="AD266" i="1"/>
  <c r="AE266" i="1"/>
  <c r="AE46" i="1"/>
  <c r="AD46" i="1"/>
  <c r="AD398" i="1"/>
  <c r="AE398" i="1"/>
  <c r="AE7" i="1"/>
  <c r="AD7" i="1"/>
  <c r="AE239" i="1"/>
  <c r="AD239" i="1"/>
  <c r="AE429" i="1"/>
  <c r="AD429" i="1"/>
  <c r="AD98" i="1"/>
  <c r="AE98" i="1"/>
  <c r="AE71" i="1"/>
  <c r="AD71" i="1"/>
  <c r="AE169" i="1"/>
  <c r="AD169" i="1"/>
  <c r="AD311" i="1"/>
  <c r="AE311" i="1"/>
  <c r="AE117" i="1"/>
  <c r="AD117" i="1"/>
  <c r="AE326" i="1"/>
  <c r="AD326" i="1"/>
  <c r="AE25" i="1"/>
  <c r="AD25" i="1"/>
  <c r="AE139" i="1"/>
  <c r="AD139" i="1"/>
  <c r="AE155" i="1"/>
  <c r="AD155" i="1"/>
  <c r="AD297" i="1"/>
  <c r="AE297" i="1"/>
  <c r="AE87" i="1"/>
  <c r="AD87" i="1"/>
  <c r="AE212" i="1"/>
  <c r="AD212" i="1"/>
  <c r="AE188" i="1"/>
  <c r="AD188" i="1"/>
  <c r="AE86" i="1"/>
  <c r="AD86" i="1"/>
  <c r="AE309" i="1"/>
  <c r="AD309" i="1"/>
  <c r="AE359" i="1"/>
  <c r="AD359" i="1"/>
  <c r="AE54" i="1"/>
  <c r="AD54" i="1"/>
  <c r="AE222" i="1"/>
  <c r="AD222" i="1"/>
  <c r="AD257" i="1"/>
  <c r="AE257" i="1"/>
  <c r="AE27" i="1"/>
  <c r="AD27" i="1"/>
  <c r="AE209" i="1"/>
  <c r="AD209" i="1"/>
  <c r="AE132" i="1"/>
  <c r="AD132" i="1"/>
  <c r="AD335" i="1"/>
  <c r="AE335" i="1"/>
  <c r="AE172" i="1"/>
  <c r="AD172" i="1"/>
  <c r="AD136" i="1"/>
  <c r="AE136" i="1"/>
  <c r="AE34" i="1"/>
  <c r="AD34" i="1"/>
  <c r="AE298" i="1"/>
  <c r="AD298" i="1"/>
  <c r="AE364" i="1"/>
  <c r="AD364" i="1"/>
  <c r="AE295" i="1"/>
  <c r="AD295" i="1"/>
  <c r="AE154" i="1"/>
  <c r="AD154" i="1"/>
  <c r="AE294" i="1"/>
  <c r="AD294" i="1"/>
  <c r="AE177" i="1"/>
  <c r="AD177" i="1"/>
  <c r="AE122" i="1"/>
  <c r="AD122" i="1"/>
  <c r="AE270" i="1"/>
  <c r="AD270" i="1"/>
  <c r="AE89" i="1"/>
  <c r="AD89" i="1"/>
  <c r="AM117" i="1"/>
  <c r="AV117" i="1"/>
  <c r="BA117" i="1"/>
  <c r="AM25" i="1"/>
  <c r="BE25" i="1"/>
  <c r="W297" i="1"/>
  <c r="X297" i="1"/>
  <c r="AG139" i="1"/>
  <c r="AJ139" i="1"/>
  <c r="AW139" i="1"/>
  <c r="AN212" i="1"/>
  <c r="AI212" i="1"/>
  <c r="BA212" i="1"/>
  <c r="Y433" i="1"/>
  <c r="BC43" i="1"/>
  <c r="AM59" i="1"/>
  <c r="BE59" i="1"/>
  <c r="AR59" i="1"/>
  <c r="AE195" i="1"/>
  <c r="AD195" i="1"/>
  <c r="AK326" i="1"/>
  <c r="AI326" i="1"/>
  <c r="AI236" i="1"/>
  <c r="AI359" i="1"/>
  <c r="AE446" i="1"/>
  <c r="AD446" i="1"/>
  <c r="BB87" i="1"/>
  <c r="AA87" i="1"/>
  <c r="AV87" i="1"/>
  <c r="AE292" i="1"/>
  <c r="AD292" i="1"/>
  <c r="AE53" i="1"/>
  <c r="AD53" i="1"/>
  <c r="AE15" i="1"/>
  <c r="AD15" i="1"/>
  <c r="AE181" i="1"/>
  <c r="AD181" i="1"/>
  <c r="AE37" i="1"/>
  <c r="AD37" i="1"/>
  <c r="AD109" i="1"/>
  <c r="AE109" i="1"/>
  <c r="AD191" i="1"/>
  <c r="AE191" i="1"/>
  <c r="AD40" i="1"/>
  <c r="AE40" i="1"/>
  <c r="AE198" i="1"/>
  <c r="AD198" i="1"/>
  <c r="AE26" i="1"/>
  <c r="AD26" i="1"/>
  <c r="AE167" i="1"/>
  <c r="AD167" i="1"/>
  <c r="AD108" i="1"/>
  <c r="AE108" i="1"/>
  <c r="AE418" i="1"/>
  <c r="AD418" i="1"/>
  <c r="AE283" i="1"/>
  <c r="AD283" i="1"/>
  <c r="AE348" i="1"/>
  <c r="AD348" i="1"/>
  <c r="AE237" i="1"/>
  <c r="AD237" i="1"/>
  <c r="AD448" i="1"/>
  <c r="AE448" i="1"/>
  <c r="AE147" i="1"/>
  <c r="AD147" i="1"/>
  <c r="AE235" i="1"/>
  <c r="AD235" i="1"/>
  <c r="AE186" i="1"/>
  <c r="AD186" i="1"/>
  <c r="AE184" i="1"/>
  <c r="AD184" i="1"/>
  <c r="AE114" i="1"/>
  <c r="AD114" i="1"/>
  <c r="AE414" i="1"/>
  <c r="AD414" i="1"/>
  <c r="AE97" i="1"/>
  <c r="AD97" i="1"/>
  <c r="AD60" i="1"/>
  <c r="AE60" i="1"/>
  <c r="AE196" i="1"/>
  <c r="AD196" i="1"/>
  <c r="AE57" i="1"/>
  <c r="AD57" i="1"/>
  <c r="AE390" i="1"/>
  <c r="AD390" i="1"/>
  <c r="AE362" i="1"/>
  <c r="AD362" i="1"/>
  <c r="AD192" i="1"/>
  <c r="AE192" i="1"/>
  <c r="AD280" i="1"/>
  <c r="AE280" i="1"/>
  <c r="AE163" i="1"/>
  <c r="AD163" i="1"/>
  <c r="AE6" i="1"/>
  <c r="AD6" i="1"/>
  <c r="AE458" i="1"/>
  <c r="AD458" i="1"/>
  <c r="AE428" i="1"/>
  <c r="AD428" i="1"/>
  <c r="AD439" i="1"/>
  <c r="AE439" i="1"/>
  <c r="AE2" i="1"/>
  <c r="AD2" i="1"/>
  <c r="AD104" i="1"/>
  <c r="AE104" i="1"/>
  <c r="AD120" i="1"/>
  <c r="AE120" i="1"/>
  <c r="AD281" i="1"/>
  <c r="AE281" i="1"/>
  <c r="AE220" i="1"/>
  <c r="AD220" i="1"/>
  <c r="AE250" i="1"/>
  <c r="AD250" i="1"/>
  <c r="AE316" i="1"/>
  <c r="AD316" i="1"/>
  <c r="AE275" i="1"/>
  <c r="AD275" i="1"/>
  <c r="AE260" i="1"/>
  <c r="AD260" i="1"/>
  <c r="AE286" i="1"/>
  <c r="AD286" i="1"/>
  <c r="AE306" i="1"/>
  <c r="AD306" i="1"/>
  <c r="AE106" i="1"/>
  <c r="AD106" i="1"/>
  <c r="AD56" i="1"/>
  <c r="AE56" i="1"/>
  <c r="AR117" i="1"/>
  <c r="AK117" i="1"/>
  <c r="Z117" i="1"/>
  <c r="AN25" i="1"/>
  <c r="X25" i="1"/>
  <c r="AX25" i="1"/>
  <c r="AE73" i="1"/>
  <c r="AD73" i="1"/>
  <c r="AL297" i="1"/>
  <c r="Y297" i="1"/>
  <c r="AD100" i="1"/>
  <c r="AE100" i="1"/>
  <c r="X139" i="1"/>
  <c r="AX139" i="1"/>
  <c r="AM212" i="1"/>
  <c r="AK212" i="1"/>
  <c r="BB212" i="1"/>
  <c r="AG359" i="1"/>
  <c r="AT434" i="1"/>
  <c r="AD96" i="1"/>
  <c r="AE96" i="1"/>
  <c r="BA59" i="1"/>
  <c r="AJ59" i="1"/>
  <c r="AJ326" i="1"/>
  <c r="AL326" i="1"/>
  <c r="AE9" i="1"/>
  <c r="AD9" i="1"/>
  <c r="BC87" i="1"/>
  <c r="AN87" i="1"/>
  <c r="AK87" i="1"/>
  <c r="AE413" i="1"/>
  <c r="AD413" i="1"/>
  <c r="AE204" i="1"/>
  <c r="AD204" i="1"/>
  <c r="AE214" i="1"/>
  <c r="AD214" i="1"/>
  <c r="AE78" i="1"/>
  <c r="AD78" i="1"/>
  <c r="AE324" i="1"/>
  <c r="AD324" i="1"/>
  <c r="AE264" i="1"/>
  <c r="AD264" i="1"/>
  <c r="AE148" i="1"/>
  <c r="AD148" i="1"/>
  <c r="AE403" i="1"/>
  <c r="AD403" i="1"/>
  <c r="AE299" i="1"/>
  <c r="AD299" i="1"/>
  <c r="AE351" i="1"/>
  <c r="AD351" i="1"/>
  <c r="AE410" i="1"/>
  <c r="AD410" i="1"/>
  <c r="AD392" i="1"/>
  <c r="AE392" i="1"/>
  <c r="AE437" i="1"/>
  <c r="AD437" i="1"/>
  <c r="AD44" i="1"/>
  <c r="AE44" i="1"/>
  <c r="AE360" i="1"/>
  <c r="AD360" i="1"/>
  <c r="AE372" i="1"/>
  <c r="AD372" i="1"/>
  <c r="AE187" i="1"/>
  <c r="AD187" i="1"/>
  <c r="AE412" i="1"/>
  <c r="AD412" i="1"/>
  <c r="AD376" i="1"/>
  <c r="AE376" i="1"/>
  <c r="AE176" i="1"/>
  <c r="AD176" i="1"/>
  <c r="AE431" i="1"/>
  <c r="AD431" i="1"/>
  <c r="AE42" i="1"/>
  <c r="AD42" i="1"/>
  <c r="AD168" i="1"/>
  <c r="AE168" i="1"/>
  <c r="AE388" i="1"/>
  <c r="AD388" i="1"/>
  <c r="AE55" i="1"/>
  <c r="AD55" i="1"/>
  <c r="AD112" i="1"/>
  <c r="AE112" i="1"/>
  <c r="AE43" i="1"/>
  <c r="AD43" i="1"/>
  <c r="AE433" i="1"/>
  <c r="AD433" i="1"/>
  <c r="AE236" i="1"/>
  <c r="AD236" i="1"/>
  <c r="AE256" i="1"/>
  <c r="AD256" i="1"/>
  <c r="AE334" i="1"/>
  <c r="AD334" i="1"/>
  <c r="AD92" i="1"/>
  <c r="AE92" i="1"/>
  <c r="AE59" i="1"/>
  <c r="AD59" i="1"/>
  <c r="AD150" i="1"/>
  <c r="AE150" i="1"/>
  <c r="AE434" i="1"/>
  <c r="AD434" i="1"/>
  <c r="AG413" i="1"/>
  <c r="AC413" i="1"/>
  <c r="AB413" i="1"/>
  <c r="W204" i="1"/>
  <c r="AC204" i="1"/>
  <c r="AB204" i="1"/>
  <c r="AA214" i="1"/>
  <c r="AB214" i="1"/>
  <c r="AC214" i="1"/>
  <c r="X78" i="1"/>
  <c r="AC78" i="1"/>
  <c r="AB78" i="1"/>
  <c r="AL324" i="1"/>
  <c r="AC324" i="1"/>
  <c r="AB324" i="1"/>
  <c r="AW264" i="1"/>
  <c r="AC264" i="1"/>
  <c r="AB264" i="1"/>
  <c r="W148" i="1"/>
  <c r="AC148" i="1"/>
  <c r="AB148" i="1"/>
  <c r="Z403" i="1"/>
  <c r="AC403" i="1"/>
  <c r="AB403" i="1"/>
  <c r="AA299" i="1"/>
  <c r="AC299" i="1"/>
  <c r="AB299" i="1"/>
  <c r="W351" i="1"/>
  <c r="AC351" i="1"/>
  <c r="AB351" i="1"/>
  <c r="W410" i="1"/>
  <c r="AC410" i="1"/>
  <c r="AB410" i="1"/>
  <c r="W392" i="1"/>
  <c r="AC392" i="1"/>
  <c r="AB392" i="1"/>
  <c r="AG437" i="1"/>
  <c r="AC437" i="1"/>
  <c r="AB437" i="1"/>
  <c r="AM44" i="1"/>
  <c r="AC44" i="1"/>
  <c r="AB44" i="1"/>
  <c r="X360" i="1"/>
  <c r="AC360" i="1"/>
  <c r="AB360" i="1"/>
  <c r="AG372" i="1"/>
  <c r="AC372" i="1"/>
  <c r="AB372" i="1"/>
  <c r="AC308" i="1"/>
  <c r="AB308" i="1"/>
  <c r="AC107" i="1"/>
  <c r="AB107" i="1"/>
  <c r="AZ166" i="1"/>
  <c r="AC166" i="1"/>
  <c r="AB166" i="1"/>
  <c r="AC120" i="1"/>
  <c r="AB120" i="1"/>
  <c r="AC73" i="1"/>
  <c r="AB73" i="1"/>
  <c r="AC100" i="1"/>
  <c r="AB100" i="1"/>
  <c r="AT78" i="1"/>
  <c r="AC195" i="1"/>
  <c r="AB195" i="1"/>
  <c r="BB125" i="1"/>
  <c r="AC393" i="1"/>
  <c r="AB393" i="1"/>
  <c r="W264" i="1"/>
  <c r="AJ189" i="1"/>
  <c r="AC42" i="1"/>
  <c r="AB42" i="1"/>
  <c r="W168" i="1"/>
  <c r="AC168" i="1"/>
  <c r="AB168" i="1"/>
  <c r="AC388" i="1"/>
  <c r="AB388" i="1"/>
  <c r="W55" i="1"/>
  <c r="AC55" i="1"/>
  <c r="AB55" i="1"/>
  <c r="AC112" i="1"/>
  <c r="AB112" i="1"/>
  <c r="BD43" i="1"/>
  <c r="AC43" i="1"/>
  <c r="AB43" i="1"/>
  <c r="BD433" i="1"/>
  <c r="AC433" i="1"/>
  <c r="AB433" i="1"/>
  <c r="AZ236" i="1"/>
  <c r="AC236" i="1"/>
  <c r="AB236" i="1"/>
  <c r="AC256" i="1"/>
  <c r="AB256" i="1"/>
  <c r="W334" i="1"/>
  <c r="AC334" i="1"/>
  <c r="AB334" i="1"/>
  <c r="W92" i="1"/>
  <c r="AC92" i="1"/>
  <c r="AB92" i="1"/>
  <c r="BB59" i="1"/>
  <c r="AC59" i="1"/>
  <c r="AB59" i="1"/>
  <c r="W150" i="1"/>
  <c r="AC150" i="1"/>
  <c r="AB150" i="1"/>
  <c r="AX434" i="1"/>
  <c r="AC434" i="1"/>
  <c r="AB434" i="1"/>
  <c r="AC52" i="1"/>
  <c r="AB52" i="1"/>
  <c r="AC272" i="1"/>
  <c r="AB272" i="1"/>
  <c r="AC27" i="1"/>
  <c r="AB27" i="1"/>
  <c r="AC239" i="1"/>
  <c r="AB239" i="1"/>
  <c r="AC409" i="1"/>
  <c r="AB409" i="1"/>
  <c r="AC66" i="1"/>
  <c r="AB66" i="1"/>
  <c r="AC440" i="1"/>
  <c r="AB440" i="1"/>
  <c r="AW324" i="1"/>
  <c r="AC187" i="1"/>
  <c r="AB187" i="1"/>
  <c r="AZ412" i="1"/>
  <c r="AC412" i="1"/>
  <c r="AB412" i="1"/>
  <c r="AC376" i="1"/>
  <c r="AB376" i="1"/>
  <c r="AC176" i="1"/>
  <c r="AB176" i="1"/>
  <c r="AC431" i="1"/>
  <c r="AB431" i="1"/>
  <c r="Y264" i="1"/>
  <c r="AC436" i="1"/>
  <c r="AB436" i="1"/>
  <c r="Y415" i="1"/>
  <c r="AC415" i="1"/>
  <c r="AB415" i="1"/>
  <c r="AC238" i="1"/>
  <c r="AB238" i="1"/>
  <c r="AC254" i="1"/>
  <c r="AB254" i="1"/>
  <c r="AC38" i="1"/>
  <c r="AB38" i="1"/>
  <c r="AN14" i="1"/>
  <c r="AC14" i="1"/>
  <c r="AB14" i="1"/>
  <c r="AC199" i="1"/>
  <c r="AB199" i="1"/>
  <c r="AB210" i="1"/>
  <c r="AC210" i="1"/>
  <c r="AC76" i="1"/>
  <c r="AB76" i="1"/>
  <c r="AJ330" i="1"/>
  <c r="AC330" i="1"/>
  <c r="AB330" i="1"/>
  <c r="W287" i="1"/>
  <c r="AC287" i="1"/>
  <c r="AB287" i="1"/>
  <c r="AC383" i="1"/>
  <c r="AB383" i="1"/>
  <c r="AC35" i="1"/>
  <c r="AB35" i="1"/>
  <c r="AC438" i="1"/>
  <c r="AB438" i="1"/>
  <c r="AC169" i="1"/>
  <c r="AB169" i="1"/>
  <c r="AC430" i="1"/>
  <c r="AB430" i="1"/>
  <c r="AC103" i="1"/>
  <c r="AB103" i="1"/>
  <c r="AW261" i="1"/>
  <c r="AC261" i="1"/>
  <c r="AB261" i="1"/>
  <c r="AQ447" i="1"/>
  <c r="AC447" i="1"/>
  <c r="AB447" i="1"/>
  <c r="W349" i="1"/>
  <c r="AC349" i="1"/>
  <c r="AB349" i="1"/>
  <c r="AH49" i="1"/>
  <c r="AC49" i="1"/>
  <c r="AB49" i="1"/>
  <c r="AG174" i="1"/>
  <c r="AC174" i="1"/>
  <c r="AB174" i="1"/>
  <c r="AX3" i="1"/>
  <c r="AC3" i="1"/>
  <c r="AB3" i="1"/>
  <c r="AN224" i="1"/>
  <c r="AC224" i="1"/>
  <c r="AB224" i="1"/>
  <c r="AN125" i="1"/>
  <c r="AC125" i="1"/>
  <c r="AB125" i="1"/>
  <c r="W175" i="1"/>
  <c r="AC175" i="1"/>
  <c r="AB175" i="1"/>
  <c r="AC385" i="1"/>
  <c r="AB385" i="1"/>
  <c r="W293" i="1"/>
  <c r="AC293" i="1"/>
  <c r="AB293" i="1"/>
  <c r="W8" i="1"/>
  <c r="AC8" i="1"/>
  <c r="AB8" i="1"/>
  <c r="X189" i="1"/>
  <c r="AC189" i="1"/>
  <c r="AB189" i="1"/>
  <c r="AC9" i="1"/>
  <c r="AB9" i="1"/>
  <c r="AC298" i="1"/>
  <c r="AB298" i="1"/>
  <c r="AC364" i="1"/>
  <c r="AB364" i="1"/>
  <c r="AC202" i="1"/>
  <c r="AB202" i="1"/>
  <c r="AC173" i="1"/>
  <c r="AB173" i="1"/>
  <c r="AA324" i="1"/>
  <c r="AC429" i="1"/>
  <c r="AB429" i="1"/>
  <c r="AC98" i="1"/>
  <c r="AB98" i="1"/>
  <c r="AC209" i="1"/>
  <c r="AB209" i="1"/>
  <c r="AC71" i="1"/>
  <c r="AB71" i="1"/>
  <c r="AC47" i="1"/>
  <c r="AB47" i="1"/>
  <c r="AU293" i="1"/>
  <c r="AV214" i="1"/>
  <c r="AH175" i="1"/>
  <c r="AH261" i="1"/>
  <c r="AU447" i="1"/>
  <c r="AG125" i="1"/>
  <c r="W403" i="1"/>
  <c r="AL189" i="1"/>
  <c r="AB226" i="1"/>
  <c r="AC226" i="1"/>
  <c r="AC12" i="1"/>
  <c r="AB12" i="1"/>
  <c r="AV119" i="1"/>
  <c r="AC119" i="1"/>
  <c r="AB119" i="1"/>
  <c r="W369" i="1"/>
  <c r="AC369" i="1"/>
  <c r="AB369" i="1"/>
  <c r="W123" i="1"/>
  <c r="AC123" i="1"/>
  <c r="AB123" i="1"/>
  <c r="AG266" i="1"/>
  <c r="AC266" i="1"/>
  <c r="AB266" i="1"/>
  <c r="AC46" i="1"/>
  <c r="AB46" i="1"/>
  <c r="AC398" i="1"/>
  <c r="AB398" i="1"/>
  <c r="W7" i="1"/>
  <c r="AC7" i="1"/>
  <c r="AB7" i="1"/>
  <c r="AC104" i="1"/>
  <c r="AB104" i="1"/>
  <c r="AC154" i="1"/>
  <c r="AB154" i="1"/>
  <c r="AZ252" i="1"/>
  <c r="AC252" i="1"/>
  <c r="AB252" i="1"/>
  <c r="AC373" i="1"/>
  <c r="AB373" i="1"/>
  <c r="AU264" i="1"/>
  <c r="AZ403" i="1"/>
  <c r="AC281" i="1"/>
  <c r="AB281" i="1"/>
  <c r="AC348" i="1"/>
  <c r="AB348" i="1"/>
  <c r="AQ148" i="1"/>
  <c r="AC250" i="1"/>
  <c r="AB250" i="1"/>
  <c r="AC316" i="1"/>
  <c r="AB316" i="1"/>
  <c r="AC275" i="1"/>
  <c r="AB275" i="1"/>
  <c r="AT148" i="1"/>
  <c r="AC294" i="1"/>
  <c r="AB294" i="1"/>
  <c r="AC177" i="1"/>
  <c r="AB177" i="1"/>
  <c r="AC122" i="1"/>
  <c r="AB122" i="1"/>
  <c r="AC270" i="1"/>
  <c r="AB270" i="1"/>
  <c r="AC357" i="1"/>
  <c r="AB357" i="1"/>
  <c r="Y293" i="1"/>
  <c r="AQ214" i="1"/>
  <c r="AK175" i="1"/>
  <c r="AX261" i="1"/>
  <c r="Y447" i="1"/>
  <c r="AC396" i="1"/>
  <c r="AB396" i="1"/>
  <c r="AC186" i="1"/>
  <c r="AB186" i="1"/>
  <c r="AC370" i="1"/>
  <c r="AB370" i="1"/>
  <c r="AG189" i="1"/>
  <c r="AC172" i="1"/>
  <c r="AB172" i="1"/>
  <c r="AC136" i="1"/>
  <c r="AB136" i="1"/>
  <c r="AC34" i="1"/>
  <c r="AB34" i="1"/>
  <c r="W311" i="1"/>
  <c r="AC311" i="1"/>
  <c r="AB311" i="1"/>
  <c r="AZ117" i="1"/>
  <c r="AC117" i="1"/>
  <c r="AB117" i="1"/>
  <c r="AC326" i="1"/>
  <c r="AB326" i="1"/>
  <c r="AC25" i="1"/>
  <c r="AB25" i="1"/>
  <c r="AC139" i="1"/>
  <c r="AB139" i="1"/>
  <c r="W155" i="1"/>
  <c r="AC155" i="1"/>
  <c r="AB155" i="1"/>
  <c r="AC297" i="1"/>
  <c r="AB297" i="1"/>
  <c r="W87" i="1"/>
  <c r="AC87" i="1"/>
  <c r="AB87" i="1"/>
  <c r="AC212" i="1"/>
  <c r="AB212" i="1"/>
  <c r="W188" i="1"/>
  <c r="AC188" i="1"/>
  <c r="AB188" i="1"/>
  <c r="AC86" i="1"/>
  <c r="AB86" i="1"/>
  <c r="AC309" i="1"/>
  <c r="AB309" i="1"/>
  <c r="BB359" i="1"/>
  <c r="AC359" i="1"/>
  <c r="AB359" i="1"/>
  <c r="AC54" i="1"/>
  <c r="AB54" i="1"/>
  <c r="Z222" i="1"/>
  <c r="AB222" i="1"/>
  <c r="AC222" i="1"/>
  <c r="AC4" i="1"/>
  <c r="AB4" i="1"/>
  <c r="AC283" i="1"/>
  <c r="AB283" i="1"/>
  <c r="AC147" i="1"/>
  <c r="AB147" i="1"/>
  <c r="AC353" i="1"/>
  <c r="AB353" i="1"/>
  <c r="AC237" i="1"/>
  <c r="AB237" i="1"/>
  <c r="AC132" i="1"/>
  <c r="AB132" i="1"/>
  <c r="AC314" i="1"/>
  <c r="AB314" i="1"/>
  <c r="AC435" i="1"/>
  <c r="AB435" i="1"/>
  <c r="AC446" i="1"/>
  <c r="AB446" i="1"/>
  <c r="AL292" i="1"/>
  <c r="AC292" i="1"/>
  <c r="AB292" i="1"/>
  <c r="AP53" i="1"/>
  <c r="AC53" i="1"/>
  <c r="AB53" i="1"/>
  <c r="AC15" i="1"/>
  <c r="AB15" i="1"/>
  <c r="Y181" i="1"/>
  <c r="AC181" i="1"/>
  <c r="AB181" i="1"/>
  <c r="AX37" i="1"/>
  <c r="AC37" i="1"/>
  <c r="AB37" i="1"/>
  <c r="W109" i="1"/>
  <c r="AC109" i="1"/>
  <c r="AB109" i="1"/>
  <c r="BB191" i="1"/>
  <c r="AC191" i="1"/>
  <c r="AB191" i="1"/>
  <c r="AN40" i="1"/>
  <c r="AC40" i="1"/>
  <c r="AB40" i="1"/>
  <c r="AI198" i="1"/>
  <c r="AC198" i="1"/>
  <c r="AB198" i="1"/>
  <c r="Z26" i="1"/>
  <c r="AC26" i="1"/>
  <c r="AB26" i="1"/>
  <c r="AK167" i="1"/>
  <c r="AC167" i="1"/>
  <c r="AB167" i="1"/>
  <c r="AN108" i="1"/>
  <c r="AC108" i="1"/>
  <c r="AB108" i="1"/>
  <c r="AL418" i="1"/>
  <c r="AC418" i="1"/>
  <c r="AB418" i="1"/>
  <c r="AC235" i="1"/>
  <c r="AB235" i="1"/>
  <c r="AC295" i="1"/>
  <c r="AB295" i="1"/>
  <c r="AC257" i="1"/>
  <c r="AB257" i="1"/>
  <c r="AC220" i="1"/>
  <c r="AB220" i="1"/>
  <c r="AC448" i="1"/>
  <c r="AB448" i="1"/>
  <c r="AC335" i="1"/>
  <c r="AB335" i="1"/>
  <c r="AB234" i="1"/>
  <c r="AC234" i="1"/>
  <c r="AC260" i="1"/>
  <c r="AB260" i="1"/>
  <c r="AC286" i="1"/>
  <c r="AB286" i="1"/>
  <c r="AC306" i="1"/>
  <c r="AB306" i="1"/>
  <c r="AC106" i="1"/>
  <c r="AB106" i="1"/>
  <c r="AC56" i="1"/>
  <c r="AB56" i="1"/>
  <c r="AC89" i="1"/>
  <c r="AB89" i="1"/>
  <c r="AV293" i="1"/>
  <c r="Z293" i="1"/>
  <c r="AC96" i="1"/>
  <c r="AB96" i="1"/>
  <c r="AK78" i="1"/>
  <c r="AV261" i="1"/>
  <c r="AA447" i="1"/>
  <c r="AS189" i="1"/>
  <c r="AC184" i="1"/>
  <c r="AB184" i="1"/>
  <c r="W114" i="1"/>
  <c r="AC114" i="1"/>
  <c r="AB114" i="1"/>
  <c r="W414" i="1"/>
  <c r="AC414" i="1"/>
  <c r="AB414" i="1"/>
  <c r="BA97" i="1"/>
  <c r="AC97" i="1"/>
  <c r="AB97" i="1"/>
  <c r="AN60" i="1"/>
  <c r="AC60" i="1"/>
  <c r="AB60" i="1"/>
  <c r="Z196" i="1"/>
  <c r="AC196" i="1"/>
  <c r="AB196" i="1"/>
  <c r="AV57" i="1"/>
  <c r="AC57" i="1"/>
  <c r="AB57" i="1"/>
  <c r="W390" i="1"/>
  <c r="AC390" i="1"/>
  <c r="AB390" i="1"/>
  <c r="Z362" i="1"/>
  <c r="AC362" i="1"/>
  <c r="AB362" i="1"/>
  <c r="AN192" i="1"/>
  <c r="AC192" i="1"/>
  <c r="AB192" i="1"/>
  <c r="AQ280" i="1"/>
  <c r="AC280" i="1"/>
  <c r="AB280" i="1"/>
  <c r="Z163" i="1"/>
  <c r="AC163" i="1"/>
  <c r="AB163" i="1"/>
  <c r="BA6" i="1"/>
  <c r="AC6" i="1"/>
  <c r="AB6" i="1"/>
  <c r="W458" i="1"/>
  <c r="AC458" i="1"/>
  <c r="AB458" i="1"/>
  <c r="AA428" i="1"/>
  <c r="AC428" i="1"/>
  <c r="AB428" i="1"/>
  <c r="W439" i="1"/>
  <c r="AC439" i="1"/>
  <c r="AB439" i="1"/>
  <c r="AC2" i="1"/>
  <c r="AB2" i="1"/>
  <c r="A204" i="49"/>
  <c r="A178" i="49"/>
  <c r="A138" i="49"/>
  <c r="A163" i="49"/>
  <c r="A179" i="49"/>
  <c r="A155" i="49"/>
  <c r="A195" i="49"/>
  <c r="A134" i="49"/>
  <c r="AI214" i="1"/>
  <c r="W212" i="1"/>
  <c r="AZ212" i="1"/>
  <c r="AM15" i="1"/>
  <c r="AZ15" i="1"/>
  <c r="AN204" i="1"/>
  <c r="AI204" i="1"/>
  <c r="AA434" i="1"/>
  <c r="AU433" i="1"/>
  <c r="AL433" i="1"/>
  <c r="AX433" i="1"/>
  <c r="W43" i="1"/>
  <c r="AA43" i="1"/>
  <c r="AN59" i="1"/>
  <c r="AG59" i="1"/>
  <c r="W236" i="1"/>
  <c r="Z236" i="1"/>
  <c r="X236" i="1"/>
  <c r="AV433" i="1"/>
  <c r="W433" i="1"/>
  <c r="AT433" i="1"/>
  <c r="AN43" i="1"/>
  <c r="AM43" i="1"/>
  <c r="AN236" i="1"/>
  <c r="AJ236" i="1"/>
  <c r="AI433" i="1"/>
  <c r="AY433" i="1"/>
  <c r="AI43" i="1"/>
  <c r="AA236" i="1"/>
  <c r="D2" i="55"/>
  <c r="AA148" i="1"/>
  <c r="AI148" i="1"/>
  <c r="AH204" i="1"/>
  <c r="AQ204" i="1"/>
  <c r="AK324" i="1"/>
  <c r="AV324" i="1"/>
  <c r="AK214" i="1"/>
  <c r="AY214" i="1"/>
  <c r="BC214" i="1"/>
  <c r="W78" i="1"/>
  <c r="AM78" i="1"/>
  <c r="AJ264" i="1"/>
  <c r="AT264" i="1"/>
  <c r="AA403" i="1"/>
  <c r="X403" i="1"/>
  <c r="AL148" i="1"/>
  <c r="AN148" i="1"/>
  <c r="AM148" i="1"/>
  <c r="Y204" i="1"/>
  <c r="AP204" i="1"/>
  <c r="W324" i="1"/>
  <c r="AQ324" i="1"/>
  <c r="W44" i="1"/>
  <c r="AN392" i="1"/>
  <c r="AN214" i="1"/>
  <c r="AJ214" i="1"/>
  <c r="AR214" i="1"/>
  <c r="AX78" i="1"/>
  <c r="AI78" i="1"/>
  <c r="AW78" i="1"/>
  <c r="X264" i="1"/>
  <c r="AN264" i="1"/>
  <c r="BD264" i="1"/>
  <c r="AN403" i="1"/>
  <c r="AI403" i="1"/>
  <c r="AS148" i="1"/>
  <c r="AG148" i="1"/>
  <c r="X148" i="1"/>
  <c r="AM204" i="1"/>
  <c r="AU204" i="1"/>
  <c r="X204" i="1"/>
  <c r="AR324" i="1"/>
  <c r="AI324" i="1"/>
  <c r="Y324" i="1"/>
  <c r="X44" i="1"/>
  <c r="X437" i="1"/>
  <c r="AS392" i="1"/>
  <c r="BD214" i="1"/>
  <c r="X214" i="1"/>
  <c r="AM214" i="1"/>
  <c r="AA78" i="1"/>
  <c r="AV78" i="1"/>
  <c r="AR78" i="1"/>
  <c r="AI264" i="1"/>
  <c r="AK264" i="1"/>
  <c r="AH264" i="1"/>
  <c r="AJ403" i="1"/>
  <c r="AH403" i="1"/>
  <c r="AI299" i="1"/>
  <c r="BB204" i="1"/>
  <c r="BE204" i="1"/>
  <c r="BD204" i="1"/>
  <c r="AN324" i="1"/>
  <c r="Z324" i="1"/>
  <c r="X324" i="1"/>
  <c r="AP214" i="1"/>
  <c r="AW214" i="1"/>
  <c r="AU214" i="1"/>
  <c r="AG78" i="1"/>
  <c r="BF78" i="1"/>
  <c r="AS78" i="1"/>
  <c r="AG264" i="1"/>
  <c r="BC264" i="1"/>
  <c r="Z264" i="1"/>
  <c r="AG403" i="1"/>
  <c r="AL403" i="1"/>
  <c r="AG299" i="1"/>
  <c r="AQ360" i="1"/>
  <c r="Z148" i="1"/>
  <c r="AJ360" i="1"/>
  <c r="AV148" i="1"/>
  <c r="AU148" i="1"/>
  <c r="AW148" i="1"/>
  <c r="BB351" i="1"/>
  <c r="AK204" i="1"/>
  <c r="AJ204" i="1"/>
  <c r="AR204" i="1"/>
  <c r="AH324" i="1"/>
  <c r="AM324" i="1"/>
  <c r="AG324" i="1"/>
  <c r="AV410" i="1"/>
  <c r="AL214" i="1"/>
  <c r="BA214" i="1"/>
  <c r="Y214" i="1"/>
  <c r="AH78" i="1"/>
  <c r="AN78" i="1"/>
  <c r="AL78" i="1"/>
  <c r="BB264" i="1"/>
  <c r="AA264" i="1"/>
  <c r="AX264" i="1"/>
  <c r="AM403" i="1"/>
  <c r="AJ299" i="1"/>
  <c r="BA148" i="1"/>
  <c r="AH148" i="1"/>
  <c r="Y148" i="1"/>
  <c r="BB148" i="1"/>
  <c r="AX148" i="1"/>
  <c r="AH351" i="1"/>
  <c r="Z204" i="1"/>
  <c r="AG204" i="1"/>
  <c r="AL204" i="1"/>
  <c r="AU324" i="1"/>
  <c r="AJ324" i="1"/>
  <c r="X410" i="1"/>
  <c r="BE214" i="1"/>
  <c r="AX214" i="1"/>
  <c r="AH214" i="1"/>
  <c r="Z78" i="1"/>
  <c r="Y78" i="1"/>
  <c r="BA78" i="1"/>
  <c r="AV264" i="1"/>
  <c r="AL264" i="1"/>
  <c r="AY264" i="1"/>
  <c r="AK403" i="1"/>
  <c r="AZ148" i="1"/>
  <c r="AK148" i="1"/>
  <c r="AJ148" i="1"/>
  <c r="AA204" i="1"/>
  <c r="BC204" i="1"/>
  <c r="AI372" i="1"/>
  <c r="AX324" i="1"/>
  <c r="AL410" i="1"/>
  <c r="W214" i="1"/>
  <c r="Z214" i="1"/>
  <c r="AG214" i="1"/>
  <c r="AQ78" i="1"/>
  <c r="AP78" i="1"/>
  <c r="AM264" i="1"/>
  <c r="AS264" i="1"/>
  <c r="Y403" i="1"/>
  <c r="AN2" i="1"/>
  <c r="X57" i="1"/>
  <c r="AA362" i="1"/>
  <c r="AG57" i="1"/>
  <c r="AR57" i="1"/>
  <c r="AK192" i="1"/>
  <c r="AR414" i="1"/>
  <c r="Z6" i="1"/>
  <c r="BB60" i="1"/>
  <c r="BD97" i="1"/>
  <c r="BB196" i="1"/>
  <c r="AM428" i="1"/>
  <c r="AW192" i="1"/>
  <c r="AQ414" i="1"/>
  <c r="AJ362" i="1"/>
  <c r="AJ114" i="1"/>
  <c r="Z57" i="1"/>
  <c r="AU414" i="1"/>
  <c r="AN428" i="1"/>
  <c r="AX57" i="1"/>
  <c r="Z192" i="1"/>
  <c r="AL414" i="1"/>
  <c r="BD362" i="1"/>
  <c r="AL6" i="1"/>
  <c r="Y390" i="1"/>
  <c r="AI439" i="1"/>
  <c r="X280" i="1"/>
  <c r="AL57" i="1"/>
  <c r="AI192" i="1"/>
  <c r="BB414" i="1"/>
  <c r="AH362" i="1"/>
  <c r="AY6" i="1"/>
  <c r="Z390" i="1"/>
  <c r="AA439" i="1"/>
  <c r="AZ280" i="1"/>
  <c r="AJ428" i="1"/>
  <c r="BE390" i="1"/>
  <c r="AU6" i="1"/>
  <c r="AA390" i="1"/>
  <c r="BD60" i="1"/>
  <c r="AR439" i="1"/>
  <c r="AA97" i="1"/>
  <c r="AX2" i="1"/>
  <c r="AT6" i="1"/>
  <c r="AA60" i="1"/>
  <c r="AJ458" i="1"/>
  <c r="AR428" i="1"/>
  <c r="Z97" i="1"/>
  <c r="AL196" i="1"/>
  <c r="AJ293" i="1"/>
  <c r="AH293" i="1"/>
  <c r="AM175" i="1"/>
  <c r="AV175" i="1"/>
  <c r="AX175" i="1"/>
  <c r="AG261" i="1"/>
  <c r="AI261" i="1"/>
  <c r="AS261" i="1"/>
  <c r="AP447" i="1"/>
  <c r="BD447" i="1"/>
  <c r="BC447" i="1"/>
  <c r="AA125" i="1"/>
  <c r="AW125" i="1"/>
  <c r="X125" i="1"/>
  <c r="BC189" i="1"/>
  <c r="BB189" i="1"/>
  <c r="BD189" i="1"/>
  <c r="BC174" i="1"/>
  <c r="AG175" i="1"/>
  <c r="BC175" i="1"/>
  <c r="AN175" i="1"/>
  <c r="AA261" i="1"/>
  <c r="AN261" i="1"/>
  <c r="Y261" i="1"/>
  <c r="AJ447" i="1"/>
  <c r="AM447" i="1"/>
  <c r="AW447" i="1"/>
  <c r="AL125" i="1"/>
  <c r="AQ125" i="1"/>
  <c r="BA125" i="1"/>
  <c r="AX293" i="1"/>
  <c r="AM293" i="1"/>
  <c r="AZ175" i="1"/>
  <c r="BB175" i="1"/>
  <c r="AW175" i="1"/>
  <c r="AJ261" i="1"/>
  <c r="AU261" i="1"/>
  <c r="AG447" i="1"/>
  <c r="BB447" i="1"/>
  <c r="AH447" i="1"/>
  <c r="AR125" i="1"/>
  <c r="AJ125" i="1"/>
  <c r="BA189" i="1"/>
  <c r="AN189" i="1"/>
  <c r="Y189" i="1"/>
  <c r="AA175" i="1"/>
  <c r="AL175" i="1"/>
  <c r="Y175" i="1"/>
  <c r="AT261" i="1"/>
  <c r="AY261" i="1"/>
  <c r="AN447" i="1"/>
  <c r="AK447" i="1"/>
  <c r="AI447" i="1"/>
  <c r="AM125" i="1"/>
  <c r="AK125" i="1"/>
  <c r="Z189" i="1"/>
  <c r="AT189" i="1"/>
  <c r="AX189" i="1"/>
  <c r="BA175" i="1"/>
  <c r="AI175" i="1"/>
  <c r="AS175" i="1"/>
  <c r="W261" i="1"/>
  <c r="X261" i="1"/>
  <c r="X447" i="1"/>
  <c r="AV447" i="1"/>
  <c r="AR447" i="1"/>
  <c r="AL447" i="1"/>
  <c r="AI125" i="1"/>
  <c r="Y125" i="1"/>
  <c r="BD125" i="1"/>
  <c r="AZ189" i="1"/>
  <c r="AM189" i="1"/>
  <c r="Z175" i="1"/>
  <c r="AY175" i="1"/>
  <c r="AU175" i="1"/>
  <c r="AR175" i="1"/>
  <c r="AK261" i="1"/>
  <c r="AL261" i="1"/>
  <c r="BE447" i="1"/>
  <c r="AX447" i="1"/>
  <c r="AH125" i="1"/>
  <c r="Z125" i="1"/>
  <c r="AH189" i="1"/>
  <c r="X174" i="1"/>
  <c r="AH2" i="1"/>
  <c r="AM413" i="1"/>
  <c r="W413" i="1"/>
  <c r="AR413" i="1"/>
  <c r="AN413" i="1"/>
  <c r="AL413" i="1"/>
  <c r="AI413" i="1"/>
  <c r="X413" i="1"/>
  <c r="AJ413" i="1"/>
  <c r="AQ413" i="1"/>
  <c r="Y413" i="1"/>
  <c r="Z413" i="1"/>
  <c r="AH413" i="1"/>
  <c r="AK413" i="1"/>
  <c r="AA413" i="1"/>
  <c r="AM198" i="1"/>
  <c r="AX167" i="1"/>
  <c r="AI26" i="1"/>
  <c r="Y37" i="1"/>
  <c r="AA53" i="1"/>
  <c r="AQ57" i="1"/>
  <c r="AJ57" i="1"/>
  <c r="BE192" i="1"/>
  <c r="AK414" i="1"/>
  <c r="AH414" i="1"/>
  <c r="BE414" i="1"/>
  <c r="Y362" i="1"/>
  <c r="AN362" i="1"/>
  <c r="AS6" i="1"/>
  <c r="AN6" i="1"/>
  <c r="AA6" i="1"/>
  <c r="AL390" i="1"/>
  <c r="AN390" i="1"/>
  <c r="AL163" i="1"/>
  <c r="AH60" i="1"/>
  <c r="AS60" i="1"/>
  <c r="W60" i="1"/>
  <c r="Z439" i="1"/>
  <c r="AM439" i="1"/>
  <c r="AN439" i="1"/>
  <c r="AN458" i="1"/>
  <c r="AZ458" i="1"/>
  <c r="AS428" i="1"/>
  <c r="AG280" i="1"/>
  <c r="AN280" i="1"/>
  <c r="AI97" i="1"/>
  <c r="X97" i="1"/>
  <c r="AG97" i="1"/>
  <c r="AX163" i="1"/>
  <c r="AH196" i="1"/>
  <c r="AH163" i="1"/>
  <c r="AT428" i="1"/>
  <c r="Z114" i="1"/>
  <c r="AJ163" i="1"/>
  <c r="AW428" i="1"/>
  <c r="AS2" i="1"/>
  <c r="AI2" i="1"/>
  <c r="AU57" i="1"/>
  <c r="AA57" i="1"/>
  <c r="AW57" i="1"/>
  <c r="AX192" i="1"/>
  <c r="AV414" i="1"/>
  <c r="AX414" i="1"/>
  <c r="AG414" i="1"/>
  <c r="AM362" i="1"/>
  <c r="X362" i="1"/>
  <c r="W6" i="1"/>
  <c r="AZ6" i="1"/>
  <c r="Y6" i="1"/>
  <c r="BD192" i="1"/>
  <c r="AQ390" i="1"/>
  <c r="AV390" i="1"/>
  <c r="AM390" i="1"/>
  <c r="AR60" i="1"/>
  <c r="AW60" i="1"/>
  <c r="AJ60" i="1"/>
  <c r="Z428" i="1"/>
  <c r="AU439" i="1"/>
  <c r="AX439" i="1"/>
  <c r="AW439" i="1"/>
  <c r="AG458" i="1"/>
  <c r="AH428" i="1"/>
  <c r="AK280" i="1"/>
  <c r="AR280" i="1"/>
  <c r="AS97" i="1"/>
  <c r="AL97" i="1"/>
  <c r="AK97" i="1"/>
  <c r="AQ428" i="1"/>
  <c r="X196" i="1"/>
  <c r="AI196" i="1"/>
  <c r="AY114" i="1"/>
  <c r="X428" i="1"/>
  <c r="AT2" i="1"/>
  <c r="AA2" i="1"/>
  <c r="AN57" i="1"/>
  <c r="AK57" i="1"/>
  <c r="AH57" i="1"/>
  <c r="AQ192" i="1"/>
  <c r="BD414" i="1"/>
  <c r="AS414" i="1"/>
  <c r="BC414" i="1"/>
  <c r="AI362" i="1"/>
  <c r="AG362" i="1"/>
  <c r="W192" i="1"/>
  <c r="BB6" i="1"/>
  <c r="AV6" i="1"/>
  <c r="AJ6" i="1"/>
  <c r="AA192" i="1"/>
  <c r="AH192" i="1"/>
  <c r="AG390" i="1"/>
  <c r="AK390" i="1"/>
  <c r="AU390" i="1"/>
  <c r="BC428" i="1"/>
  <c r="BC60" i="1"/>
  <c r="AV60" i="1"/>
  <c r="AZ60" i="1"/>
  <c r="AY428" i="1"/>
  <c r="AQ439" i="1"/>
  <c r="BE439" i="1"/>
  <c r="AK439" i="1"/>
  <c r="AI458" i="1"/>
  <c r="AG163" i="1"/>
  <c r="AU428" i="1"/>
  <c r="AI280" i="1"/>
  <c r="AH280" i="1"/>
  <c r="AV97" i="1"/>
  <c r="AX97" i="1"/>
  <c r="Y97" i="1"/>
  <c r="AV428" i="1"/>
  <c r="AN196" i="1"/>
  <c r="AJ196" i="1"/>
  <c r="W2" i="1"/>
  <c r="X2" i="1"/>
  <c r="AM57" i="1"/>
  <c r="AI57" i="1"/>
  <c r="X192" i="1"/>
  <c r="AX6" i="1"/>
  <c r="AW6" i="1"/>
  <c r="AH6" i="1"/>
  <c r="BC192" i="1"/>
  <c r="AI390" i="1"/>
  <c r="AX390" i="1"/>
  <c r="X390" i="1"/>
  <c r="AI428" i="1"/>
  <c r="BA60" i="1"/>
  <c r="AK60" i="1"/>
  <c r="AY60" i="1"/>
  <c r="AT60" i="1"/>
  <c r="AJ439" i="1"/>
  <c r="Y439" i="1"/>
  <c r="Z458" i="1"/>
  <c r="AH458" i="1"/>
  <c r="Y163" i="1"/>
  <c r="AM280" i="1"/>
  <c r="AJ280" i="1"/>
  <c r="AM97" i="1"/>
  <c r="AH97" i="1"/>
  <c r="AL428" i="1"/>
  <c r="Y196" i="1"/>
  <c r="AA196" i="1"/>
  <c r="AV2" i="1"/>
  <c r="AG2" i="1"/>
  <c r="AJ2" i="1"/>
  <c r="AG192" i="1"/>
  <c r="BA414" i="1"/>
  <c r="AZ414" i="1"/>
  <c r="Y414" i="1"/>
  <c r="AI414" i="1"/>
  <c r="W362" i="1"/>
  <c r="AL362" i="1"/>
  <c r="W57" i="1"/>
  <c r="BA192" i="1"/>
  <c r="Y192" i="1"/>
  <c r="AM414" i="1"/>
  <c r="Z414" i="1"/>
  <c r="AT414" i="1"/>
  <c r="X414" i="1"/>
  <c r="BB362" i="1"/>
  <c r="AK362" i="1"/>
  <c r="AG6" i="1"/>
  <c r="AI6" i="1"/>
  <c r="X6" i="1"/>
  <c r="AP192" i="1"/>
  <c r="AP390" i="1"/>
  <c r="AH390" i="1"/>
  <c r="AR390" i="1"/>
  <c r="AJ192" i="1"/>
  <c r="AR192" i="1"/>
  <c r="AM60" i="1"/>
  <c r="Y60" i="1"/>
  <c r="Z60" i="1"/>
  <c r="X60" i="1"/>
  <c r="AH439" i="1"/>
  <c r="AL439" i="1"/>
  <c r="X163" i="1"/>
  <c r="BD428" i="1"/>
  <c r="AL458" i="1"/>
  <c r="Y458" i="1"/>
  <c r="W163" i="1"/>
  <c r="Z280" i="1"/>
  <c r="Y280" i="1"/>
  <c r="AW97" i="1"/>
  <c r="AN97" i="1"/>
  <c r="AK196" i="1"/>
  <c r="AG196" i="1"/>
  <c r="AW2" i="1"/>
  <c r="Y2" i="1"/>
  <c r="Z2" i="1"/>
  <c r="AJ414" i="1"/>
  <c r="AN414" i="1"/>
  <c r="AA414" i="1"/>
  <c r="BC362" i="1"/>
  <c r="AM6" i="1"/>
  <c r="AK6" i="1"/>
  <c r="AL192" i="1"/>
  <c r="AW390" i="1"/>
  <c r="AJ390" i="1"/>
  <c r="AU60" i="1"/>
  <c r="AX60" i="1"/>
  <c r="AG60" i="1"/>
  <c r="AW163" i="1"/>
  <c r="AG439" i="1"/>
  <c r="AV439" i="1"/>
  <c r="AI163" i="1"/>
  <c r="AG428" i="1"/>
  <c r="X458" i="1"/>
  <c r="AK458" i="1"/>
  <c r="Y428" i="1"/>
  <c r="AL280" i="1"/>
  <c r="AA280" i="1"/>
  <c r="W97" i="1"/>
  <c r="BB97" i="1"/>
  <c r="BD196" i="1"/>
  <c r="AM196" i="1"/>
  <c r="AY2" i="1"/>
  <c r="AM2" i="1"/>
  <c r="AK2" i="1"/>
  <c r="AM163" i="1"/>
  <c r="AI60" i="1"/>
  <c r="AL60" i="1"/>
  <c r="AP439" i="1"/>
  <c r="X439" i="1"/>
  <c r="AY439" i="1"/>
  <c r="AN163" i="1"/>
  <c r="AK428" i="1"/>
  <c r="AM458" i="1"/>
  <c r="AA458" i="1"/>
  <c r="W280" i="1"/>
  <c r="AJ97" i="1"/>
  <c r="AT97" i="1"/>
  <c r="W196" i="1"/>
  <c r="AK163" i="1"/>
  <c r="AA163" i="1"/>
  <c r="AU2" i="1"/>
  <c r="AL2" i="1"/>
  <c r="BA292" i="1"/>
  <c r="AA191" i="1"/>
  <c r="BB292" i="1"/>
  <c r="AM109" i="1"/>
  <c r="X191" i="1"/>
  <c r="AA26" i="1"/>
  <c r="AN181" i="1"/>
  <c r="AX109" i="1"/>
  <c r="Y191" i="1"/>
  <c r="AM40" i="1"/>
  <c r="AY181" i="1"/>
  <c r="AG191" i="1"/>
  <c r="AI40" i="1"/>
  <c r="AK418" i="1"/>
  <c r="AW15" i="1"/>
  <c r="AJ181" i="1"/>
  <c r="AM26" i="1"/>
  <c r="W418" i="1"/>
  <c r="BE40" i="1"/>
  <c r="AI15" i="1"/>
  <c r="W167" i="1"/>
  <c r="AP15" i="1"/>
  <c r="BA198" i="1"/>
  <c r="AG418" i="1"/>
  <c r="Z37" i="1"/>
  <c r="Z167" i="1"/>
  <c r="AK198" i="1"/>
  <c r="X198" i="1"/>
  <c r="W292" i="1"/>
  <c r="Z292" i="1"/>
  <c r="AG292" i="1"/>
  <c r="AI108" i="1"/>
  <c r="AH418" i="1"/>
  <c r="AV37" i="1"/>
  <c r="AA37" i="1"/>
  <c r="W181" i="1"/>
  <c r="AV181" i="1"/>
  <c r="AK181" i="1"/>
  <c r="AG109" i="1"/>
  <c r="AH109" i="1"/>
  <c r="AK191" i="1"/>
  <c r="AX191" i="1"/>
  <c r="AH191" i="1"/>
  <c r="AW108" i="1"/>
  <c r="Z40" i="1"/>
  <c r="AZ40" i="1"/>
  <c r="AR418" i="1"/>
  <c r="AG108" i="1"/>
  <c r="AY167" i="1"/>
  <c r="AL167" i="1"/>
  <c r="AL26" i="1"/>
  <c r="AM418" i="1"/>
  <c r="Y15" i="1"/>
  <c r="BA15" i="1"/>
  <c r="AJ15" i="1"/>
  <c r="AN26" i="1"/>
  <c r="W198" i="1"/>
  <c r="Z198" i="1"/>
  <c r="BB198" i="1"/>
  <c r="AT292" i="1"/>
  <c r="X292" i="1"/>
  <c r="AX292" i="1"/>
  <c r="Y108" i="1"/>
  <c r="AW37" i="1"/>
  <c r="AT37" i="1"/>
  <c r="AS181" i="1"/>
  <c r="AI181" i="1"/>
  <c r="AX181" i="1"/>
  <c r="AY109" i="1"/>
  <c r="AN109" i="1"/>
  <c r="BA191" i="1"/>
  <c r="AL191" i="1"/>
  <c r="AU191" i="1"/>
  <c r="AH108" i="1"/>
  <c r="AV108" i="1"/>
  <c r="Y40" i="1"/>
  <c r="AQ40" i="1"/>
  <c r="AJ108" i="1"/>
  <c r="AJ167" i="1"/>
  <c r="AV167" i="1"/>
  <c r="AJ418" i="1"/>
  <c r="AN15" i="1"/>
  <c r="AX15" i="1"/>
  <c r="AG15" i="1"/>
  <c r="AJ26" i="1"/>
  <c r="Y198" i="1"/>
  <c r="AN198" i="1"/>
  <c r="AR198" i="1"/>
  <c r="BD292" i="1"/>
  <c r="AM292" i="1"/>
  <c r="BC292" i="1"/>
  <c r="AK26" i="1"/>
  <c r="AK108" i="1"/>
  <c r="AY37" i="1"/>
  <c r="AK37" i="1"/>
  <c r="X37" i="1"/>
  <c r="BB181" i="1"/>
  <c r="AG181" i="1"/>
  <c r="AT181" i="1"/>
  <c r="AG26" i="1"/>
  <c r="AI109" i="1"/>
  <c r="X109" i="1"/>
  <c r="AI191" i="1"/>
  <c r="AR191" i="1"/>
  <c r="AZ191" i="1"/>
  <c r="AU108" i="1"/>
  <c r="BB40" i="1"/>
  <c r="X40" i="1"/>
  <c r="AP40" i="1"/>
  <c r="Y167" i="1"/>
  <c r="X167" i="1"/>
  <c r="AA15" i="1"/>
  <c r="X15" i="1"/>
  <c r="AL15" i="1"/>
  <c r="AJ198" i="1"/>
  <c r="AH198" i="1"/>
  <c r="AX198" i="1"/>
  <c r="AA292" i="1"/>
  <c r="Y292" i="1"/>
  <c r="AZ292" i="1"/>
  <c r="AA418" i="1"/>
  <c r="AA108" i="1"/>
  <c r="AM37" i="1"/>
  <c r="AS37" i="1"/>
  <c r="AJ37" i="1"/>
  <c r="BA181" i="1"/>
  <c r="X181" i="1"/>
  <c r="AW181" i="1"/>
  <c r="X26" i="1"/>
  <c r="Y109" i="1"/>
  <c r="AU109" i="1"/>
  <c r="X418" i="1"/>
  <c r="AN191" i="1"/>
  <c r="AM191" i="1"/>
  <c r="BD191" i="1"/>
  <c r="AM108" i="1"/>
  <c r="Z418" i="1"/>
  <c r="AN418" i="1"/>
  <c r="AK40" i="1"/>
  <c r="BD40" i="1"/>
  <c r="AL40" i="1"/>
  <c r="AT167" i="1"/>
  <c r="AG167" i="1"/>
  <c r="AL108" i="1"/>
  <c r="BB15" i="1"/>
  <c r="AU15" i="1"/>
  <c r="AH15" i="1"/>
  <c r="BC198" i="1"/>
  <c r="AG198" i="1"/>
  <c r="AA198" i="1"/>
  <c r="AW292" i="1"/>
  <c r="AH292" i="1"/>
  <c r="AI292" i="1"/>
  <c r="AV418" i="1"/>
  <c r="AL37" i="1"/>
  <c r="AH37" i="1"/>
  <c r="AN37" i="1"/>
  <c r="AQ181" i="1"/>
  <c r="AA181" i="1"/>
  <c r="AU181" i="1"/>
  <c r="AJ109" i="1"/>
  <c r="AW109" i="1"/>
  <c r="AX418" i="1"/>
  <c r="AW191" i="1"/>
  <c r="AJ191" i="1"/>
  <c r="BC191" i="1"/>
  <c r="AW418" i="1"/>
  <c r="AP418" i="1"/>
  <c r="AH40" i="1"/>
  <c r="AA40" i="1"/>
  <c r="AJ40" i="1"/>
  <c r="Y26" i="1"/>
  <c r="AN167" i="1"/>
  <c r="AH167" i="1"/>
  <c r="AI167" i="1"/>
  <c r="AX108" i="1"/>
  <c r="Z108" i="1"/>
  <c r="AK15" i="1"/>
  <c r="BE15" i="1"/>
  <c r="AZ198" i="1"/>
  <c r="BD198" i="1"/>
  <c r="AW198" i="1"/>
  <c r="AJ292" i="1"/>
  <c r="AR292" i="1"/>
  <c r="AK292" i="1"/>
  <c r="W37" i="1"/>
  <c r="AG37" i="1"/>
  <c r="AI37" i="1"/>
  <c r="AH181" i="1"/>
  <c r="AM181" i="1"/>
  <c r="Z181" i="1"/>
  <c r="Z109" i="1"/>
  <c r="AA109" i="1"/>
  <c r="Z191" i="1"/>
  <c r="AY191" i="1"/>
  <c r="W191" i="1"/>
  <c r="AI418" i="1"/>
  <c r="X108" i="1"/>
  <c r="AX40" i="1"/>
  <c r="AW40" i="1"/>
  <c r="AR40" i="1"/>
  <c r="AA167" i="1"/>
  <c r="AU167" i="1"/>
  <c r="AW167" i="1"/>
  <c r="AU418" i="1"/>
  <c r="AY108" i="1"/>
  <c r="BF26" i="1"/>
  <c r="AV15" i="1"/>
  <c r="AY15" i="1"/>
  <c r="AL198" i="1"/>
  <c r="AT198" i="1"/>
  <c r="AG53" i="1"/>
  <c r="AN292" i="1"/>
  <c r="AU37" i="1"/>
  <c r="AL181" i="1"/>
  <c r="AZ181" i="1"/>
  <c r="AL109" i="1"/>
  <c r="AK109" i="1"/>
  <c r="AV109" i="1"/>
  <c r="AS191" i="1"/>
  <c r="AT191" i="1"/>
  <c r="AV191" i="1"/>
  <c r="Y418" i="1"/>
  <c r="W40" i="1"/>
  <c r="AG40" i="1"/>
  <c r="AM167" i="1"/>
  <c r="AS167" i="1"/>
  <c r="AQ418" i="1"/>
  <c r="AH26" i="1"/>
  <c r="W15" i="1"/>
  <c r="Z15" i="1"/>
  <c r="AG14" i="1"/>
  <c r="AK14" i="1"/>
  <c r="AA14" i="1"/>
  <c r="AQ14" i="1"/>
  <c r="X14" i="1"/>
  <c r="AW14" i="1"/>
  <c r="Z14" i="1"/>
  <c r="Y14" i="1"/>
  <c r="AR250" i="1"/>
  <c r="AQ250" i="1"/>
  <c r="BD351" i="1"/>
  <c r="Y351" i="1"/>
  <c r="AK49" i="1"/>
  <c r="X49" i="1"/>
  <c r="Z372" i="1"/>
  <c r="AW3" i="1"/>
  <c r="AH3" i="1"/>
  <c r="AH119" i="1"/>
  <c r="AY119" i="1"/>
  <c r="BA119" i="1"/>
  <c r="AG224" i="1"/>
  <c r="AN372" i="1"/>
  <c r="BE437" i="1"/>
  <c r="BD44" i="1"/>
  <c r="AA44" i="1"/>
  <c r="Y437" i="1"/>
  <c r="AV392" i="1"/>
  <c r="Y392" i="1"/>
  <c r="AT410" i="1"/>
  <c r="AY410" i="1"/>
  <c r="AX372" i="1"/>
  <c r="AS114" i="1"/>
  <c r="AM114" i="1"/>
  <c r="AT114" i="1"/>
  <c r="AH372" i="1"/>
  <c r="AJ174" i="1"/>
  <c r="Y174" i="1"/>
  <c r="X299" i="1"/>
  <c r="AL299" i="1"/>
  <c r="AT299" i="1"/>
  <c r="X53" i="1"/>
  <c r="AK360" i="1"/>
  <c r="AM360" i="1"/>
  <c r="AH53" i="1"/>
  <c r="AM53" i="1"/>
  <c r="AJ351" i="1"/>
  <c r="Y49" i="1"/>
  <c r="AA49" i="1"/>
  <c r="X3" i="1"/>
  <c r="AV3" i="1"/>
  <c r="AL119" i="1"/>
  <c r="AX119" i="1"/>
  <c r="AW119" i="1"/>
  <c r="X224" i="1"/>
  <c r="AH44" i="1"/>
  <c r="AI44" i="1"/>
  <c r="AN437" i="1"/>
  <c r="AH392" i="1"/>
  <c r="AA392" i="1"/>
  <c r="AT392" i="1"/>
  <c r="Y410" i="1"/>
  <c r="AG410" i="1"/>
  <c r="AM372" i="1"/>
  <c r="AL114" i="1"/>
  <c r="AA114" i="1"/>
  <c r="AG114" i="1"/>
  <c r="BD174" i="1"/>
  <c r="AL174" i="1"/>
  <c r="AS299" i="1"/>
  <c r="Y299" i="1"/>
  <c r="AW299" i="1"/>
  <c r="AA372" i="1"/>
  <c r="AR360" i="1"/>
  <c r="AA360" i="1"/>
  <c r="W53" i="1"/>
  <c r="AL53" i="1"/>
  <c r="AJ49" i="1"/>
  <c r="AQ49" i="1"/>
  <c r="W224" i="1"/>
  <c r="AN44" i="1"/>
  <c r="AL44" i="1"/>
  <c r="AW114" i="1"/>
  <c r="W174" i="1"/>
  <c r="AH174" i="1"/>
  <c r="AR299" i="1"/>
  <c r="Z299" i="1"/>
  <c r="Y360" i="1"/>
  <c r="AG360" i="1"/>
  <c r="AG351" i="1"/>
  <c r="AA351" i="1"/>
  <c r="BB119" i="1"/>
  <c r="BD360" i="1"/>
  <c r="AL360" i="1"/>
  <c r="Y53" i="1"/>
  <c r="AW53" i="1"/>
  <c r="AN351" i="1"/>
  <c r="Z351" i="1"/>
  <c r="BC49" i="1"/>
  <c r="AG49" i="1"/>
  <c r="Y3" i="1"/>
  <c r="AN3" i="1"/>
  <c r="W119" i="1"/>
  <c r="AS119" i="1"/>
  <c r="AA224" i="1"/>
  <c r="Z224" i="1"/>
  <c r="Y44" i="1"/>
  <c r="AK44" i="1"/>
  <c r="Z437" i="1"/>
  <c r="X392" i="1"/>
  <c r="AY392" i="1"/>
  <c r="AJ392" i="1"/>
  <c r="AW410" i="1"/>
  <c r="AS410" i="1"/>
  <c r="X114" i="1"/>
  <c r="AN114" i="1"/>
  <c r="W372" i="1"/>
  <c r="AI174" i="1"/>
  <c r="BB174" i="1"/>
  <c r="BA299" i="1"/>
  <c r="BB299" i="1"/>
  <c r="AJ372" i="1"/>
  <c r="AJ53" i="1"/>
  <c r="Y224" i="1"/>
  <c r="W437" i="1"/>
  <c r="AA437" i="1"/>
  <c r="AN410" i="1"/>
  <c r="AH410" i="1"/>
  <c r="AX114" i="1"/>
  <c r="AK372" i="1"/>
  <c r="W360" i="1"/>
  <c r="BC360" i="1"/>
  <c r="AN360" i="1"/>
  <c r="AI53" i="1"/>
  <c r="AX53" i="1"/>
  <c r="AM351" i="1"/>
  <c r="X351" i="1"/>
  <c r="AI49" i="1"/>
  <c r="AM49" i="1"/>
  <c r="W3" i="1"/>
  <c r="AA3" i="1"/>
  <c r="AK3" i="1"/>
  <c r="AA119" i="1"/>
  <c r="AK119" i="1"/>
  <c r="AM224" i="1"/>
  <c r="AI224" i="1"/>
  <c r="X372" i="1"/>
  <c r="AJ44" i="1"/>
  <c r="Z44" i="1"/>
  <c r="AL372" i="1"/>
  <c r="AL437" i="1"/>
  <c r="AI392" i="1"/>
  <c r="Z392" i="1"/>
  <c r="AM410" i="1"/>
  <c r="AU410" i="1"/>
  <c r="AK437" i="1"/>
  <c r="AV114" i="1"/>
  <c r="AK114" i="1"/>
  <c r="Z174" i="1"/>
  <c r="AK174" i="1"/>
  <c r="W299" i="1"/>
  <c r="AM299" i="1"/>
  <c r="BC299" i="1"/>
  <c r="Y372" i="1"/>
  <c r="AJ3" i="1"/>
  <c r="AL3" i="1"/>
  <c r="X119" i="1"/>
  <c r="AM119" i="1"/>
  <c r="AH437" i="1"/>
  <c r="AK392" i="1"/>
  <c r="AM392" i="1"/>
  <c r="AG392" i="1"/>
  <c r="AZ174" i="1"/>
  <c r="AH360" i="1"/>
  <c r="AI360" i="1"/>
  <c r="Z360" i="1"/>
  <c r="AK53" i="1"/>
  <c r="Z53" i="1"/>
  <c r="AK351" i="1"/>
  <c r="AI351" i="1"/>
  <c r="Z49" i="1"/>
  <c r="AR49" i="1"/>
  <c r="BF3" i="1"/>
  <c r="AG3" i="1"/>
  <c r="AG119" i="1"/>
  <c r="AI119" i="1"/>
  <c r="AJ119" i="1"/>
  <c r="AL224" i="1"/>
  <c r="AJ224" i="1"/>
  <c r="AG44" i="1"/>
  <c r="BC44" i="1"/>
  <c r="AJ437" i="1"/>
  <c r="AX392" i="1"/>
  <c r="AW392" i="1"/>
  <c r="AK410" i="1"/>
  <c r="AJ410" i="1"/>
  <c r="AA410" i="1"/>
  <c r="AU114" i="1"/>
  <c r="AH114" i="1"/>
  <c r="AM174" i="1"/>
  <c r="AN174" i="1"/>
  <c r="AN299" i="1"/>
  <c r="BD299" i="1"/>
  <c r="AH299" i="1"/>
  <c r="BB360" i="1"/>
  <c r="AN53" i="1"/>
  <c r="AL351" i="1"/>
  <c r="BF351" i="1"/>
  <c r="W49" i="1"/>
  <c r="BD49" i="1"/>
  <c r="AM3" i="1"/>
  <c r="AT119" i="1"/>
  <c r="AN119" i="1"/>
  <c r="BD224" i="1"/>
  <c r="AI437" i="1"/>
  <c r="AM437" i="1"/>
  <c r="AU392" i="1"/>
  <c r="AL392" i="1"/>
  <c r="AI410" i="1"/>
  <c r="AX410" i="1"/>
  <c r="Z410" i="1"/>
  <c r="Y114" i="1"/>
  <c r="AI114" i="1"/>
  <c r="AA174" i="1"/>
  <c r="AX299" i="1"/>
  <c r="AK299" i="1"/>
  <c r="W266" i="1"/>
  <c r="W359" i="1"/>
  <c r="W222" i="1"/>
  <c r="AN222" i="1"/>
  <c r="Y222" i="1"/>
  <c r="W108" i="1"/>
  <c r="W26" i="1"/>
  <c r="AO13" i="1"/>
  <c r="A191" i="49"/>
  <c r="A194" i="49"/>
  <c r="A186" i="49"/>
  <c r="A122" i="49"/>
  <c r="A192" i="49"/>
  <c r="A160" i="49"/>
  <c r="A144" i="49"/>
  <c r="A128" i="49"/>
  <c r="A88" i="49"/>
  <c r="W14" i="1"/>
  <c r="AO380" i="1"/>
  <c r="B5" i="49"/>
  <c r="AO143" i="1"/>
  <c r="AO337" i="1"/>
  <c r="AO276" i="1"/>
  <c r="AX428" i="1"/>
  <c r="W428" i="1"/>
  <c r="AO208" i="1"/>
  <c r="AO41" i="1"/>
  <c r="AO20" i="1"/>
  <c r="AO345" i="1"/>
  <c r="AO218" i="1"/>
  <c r="AO231" i="1"/>
  <c r="AO115" i="1"/>
  <c r="AO384" i="1"/>
  <c r="AO140" i="1"/>
  <c r="AO313" i="1"/>
  <c r="AO321" i="1"/>
  <c r="AO284" i="1"/>
  <c r="AO30" i="1"/>
  <c r="AO279" i="1"/>
  <c r="AO455" i="1"/>
  <c r="AO265" i="1"/>
  <c r="AO365" i="1"/>
  <c r="AO344" i="1"/>
  <c r="AO68" i="1"/>
  <c r="AO397" i="1"/>
  <c r="AO240" i="1"/>
  <c r="AO382" i="1"/>
  <c r="AO225" i="1"/>
  <c r="AO310" i="1"/>
  <c r="AO171" i="1"/>
  <c r="AO157" i="1"/>
  <c r="AO386" i="1"/>
  <c r="AO110" i="1"/>
  <c r="AO75" i="1"/>
  <c r="AO340" i="1"/>
  <c r="AO245" i="1"/>
  <c r="AO153" i="1"/>
  <c r="Z308" i="1"/>
  <c r="AH308" i="1"/>
  <c r="AU308" i="1"/>
  <c r="AY308" i="1"/>
  <c r="AA308" i="1"/>
  <c r="AW308" i="1"/>
  <c r="X308" i="1"/>
  <c r="AM308" i="1"/>
  <c r="AX308" i="1"/>
  <c r="AI308" i="1"/>
  <c r="AK308" i="1"/>
  <c r="AP308" i="1"/>
  <c r="AV308" i="1"/>
  <c r="AJ308" i="1"/>
  <c r="AL308" i="1"/>
  <c r="Y308" i="1"/>
  <c r="AG308" i="1"/>
  <c r="AN308" i="1"/>
  <c r="W308" i="1"/>
  <c r="AW234" i="1"/>
  <c r="AH234" i="1"/>
  <c r="AK234" i="1"/>
  <c r="AA234" i="1"/>
  <c r="AX234" i="1"/>
  <c r="AY234" i="1"/>
  <c r="BD234" i="1"/>
  <c r="AN234" i="1"/>
  <c r="BE234" i="1"/>
  <c r="AL234" i="1"/>
  <c r="AP234" i="1"/>
  <c r="AG234" i="1"/>
  <c r="AR234" i="1"/>
  <c r="BC234" i="1"/>
  <c r="BA234" i="1"/>
  <c r="X234" i="1"/>
  <c r="AI234" i="1"/>
  <c r="Z234" i="1"/>
  <c r="AQ234" i="1"/>
  <c r="Y234" i="1"/>
  <c r="AV234" i="1"/>
  <c r="AU234" i="1"/>
  <c r="AJ234" i="1"/>
  <c r="AM234" i="1"/>
  <c r="W234" i="1"/>
  <c r="AO72" i="1"/>
  <c r="AM154" i="1"/>
  <c r="AN154" i="1"/>
  <c r="AL154" i="1"/>
  <c r="AK154" i="1"/>
  <c r="AI154" i="1"/>
  <c r="AQ154" i="1"/>
  <c r="AJ154" i="1"/>
  <c r="AH154" i="1"/>
  <c r="Y154" i="1"/>
  <c r="AG154" i="1"/>
  <c r="Z154" i="1"/>
  <c r="X154" i="1"/>
  <c r="BA154" i="1"/>
  <c r="AA154" i="1"/>
  <c r="W154" i="1"/>
  <c r="AO79" i="1"/>
  <c r="AO271" i="1"/>
  <c r="AO389" i="1"/>
  <c r="Z220" i="1"/>
  <c r="AG220" i="1"/>
  <c r="AW220" i="1"/>
  <c r="AM220" i="1"/>
  <c r="Y220" i="1"/>
  <c r="AJ220" i="1"/>
  <c r="AL220" i="1"/>
  <c r="BE220" i="1"/>
  <c r="AI220" i="1"/>
  <c r="AN220" i="1"/>
  <c r="AK220" i="1"/>
  <c r="AX220" i="1"/>
  <c r="AR220" i="1"/>
  <c r="BB220" i="1"/>
  <c r="AP220" i="1"/>
  <c r="W220" i="1"/>
  <c r="AQ220" i="1"/>
  <c r="AV220" i="1"/>
  <c r="AH220" i="1"/>
  <c r="AA220" i="1"/>
  <c r="AZ220" i="1"/>
  <c r="BD220" i="1"/>
  <c r="X220" i="1"/>
  <c r="BC220" i="1"/>
  <c r="AO452" i="1"/>
  <c r="AO85" i="1"/>
  <c r="Z56" i="1"/>
  <c r="AH56" i="1"/>
  <c r="Y56" i="1"/>
  <c r="BC56" i="1"/>
  <c r="AW56" i="1"/>
  <c r="AJ56" i="1"/>
  <c r="AA56" i="1"/>
  <c r="AG56" i="1"/>
  <c r="AL56" i="1"/>
  <c r="AZ56" i="1"/>
  <c r="AT56" i="1"/>
  <c r="AK56" i="1"/>
  <c r="AX56" i="1"/>
  <c r="AM56" i="1"/>
  <c r="BA56" i="1"/>
  <c r="BB56" i="1"/>
  <c r="W56" i="1"/>
  <c r="AI56" i="1"/>
  <c r="X56" i="1"/>
  <c r="AN56" i="1"/>
  <c r="BD56" i="1"/>
  <c r="AV56" i="1"/>
  <c r="AO105" i="1"/>
  <c r="AO164" i="1"/>
  <c r="AK209" i="1"/>
  <c r="AI209" i="1"/>
  <c r="BE209" i="1"/>
  <c r="W209" i="1"/>
  <c r="AH209" i="1"/>
  <c r="AG209" i="1"/>
  <c r="AN209" i="1"/>
  <c r="AS209" i="1"/>
  <c r="Y209" i="1"/>
  <c r="AJ209" i="1"/>
  <c r="X209" i="1"/>
  <c r="AA209" i="1"/>
  <c r="AL209" i="1"/>
  <c r="AT209" i="1"/>
  <c r="AM209" i="1"/>
  <c r="Z209"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19" i="1"/>
  <c r="AH376" i="1"/>
  <c r="AG376" i="1"/>
  <c r="AL376" i="1"/>
  <c r="AA376" i="1"/>
  <c r="AX376" i="1"/>
  <c r="AI376" i="1"/>
  <c r="AM376" i="1"/>
  <c r="W376" i="1"/>
  <c r="AK376" i="1"/>
  <c r="Y376" i="1"/>
  <c r="Z376" i="1"/>
  <c r="X376" i="1"/>
  <c r="AN376" i="1"/>
  <c r="AJ376" i="1"/>
  <c r="Y431" i="1"/>
  <c r="AU431" i="1"/>
  <c r="Z431" i="1"/>
  <c r="AS431" i="1"/>
  <c r="AA431" i="1"/>
  <c r="AX431" i="1"/>
  <c r="AZ431" i="1"/>
  <c r="AW431" i="1"/>
  <c r="X431" i="1"/>
  <c r="BB431" i="1"/>
  <c r="AM431" i="1"/>
  <c r="BC431" i="1"/>
  <c r="AY431" i="1"/>
  <c r="AV431" i="1"/>
  <c r="BD431" i="1"/>
  <c r="AG431" i="1"/>
  <c r="W431" i="1"/>
  <c r="AN431" i="1"/>
  <c r="BA431" i="1"/>
  <c r="AL431" i="1"/>
  <c r="AR431" i="1"/>
  <c r="AJ431" i="1"/>
  <c r="AK431" i="1"/>
  <c r="AI431" i="1"/>
  <c r="AH431" i="1"/>
  <c r="AT431" i="1"/>
  <c r="AO230" i="1"/>
  <c r="AO61" i="1"/>
  <c r="AO422" i="1"/>
  <c r="AO391" i="1"/>
  <c r="AO113" i="1"/>
  <c r="AO129" i="1"/>
  <c r="AO248" i="1"/>
  <c r="AA370" i="1"/>
  <c r="AH370" i="1"/>
  <c r="AG370" i="1"/>
  <c r="AX370" i="1"/>
  <c r="AN370" i="1"/>
  <c r="AJ370" i="1"/>
  <c r="AI370" i="1"/>
  <c r="AM370" i="1"/>
  <c r="Y370" i="1"/>
  <c r="X370" i="1"/>
  <c r="Z370" i="1"/>
  <c r="AL370" i="1"/>
  <c r="W370" i="1"/>
  <c r="AK370" i="1"/>
  <c r="BA436" i="1"/>
  <c r="Z436" i="1"/>
  <c r="AI436" i="1"/>
  <c r="AV436" i="1"/>
  <c r="AS436" i="1"/>
  <c r="AA436" i="1"/>
  <c r="Y436" i="1"/>
  <c r="AX436" i="1"/>
  <c r="AW436" i="1"/>
  <c r="AU436" i="1"/>
  <c r="X436" i="1"/>
  <c r="AR436" i="1"/>
  <c r="AZ436" i="1"/>
  <c r="AG436" i="1"/>
  <c r="AN436" i="1"/>
  <c r="BC436" i="1"/>
  <c r="AK436" i="1"/>
  <c r="AT436" i="1"/>
  <c r="AM436" i="1"/>
  <c r="AH436" i="1"/>
  <c r="AY436" i="1"/>
  <c r="BB436" i="1"/>
  <c r="BD436" i="1"/>
  <c r="AL436" i="1"/>
  <c r="AJ436" i="1"/>
  <c r="W436" i="1"/>
  <c r="AO442" i="1"/>
  <c r="AO300" i="1"/>
  <c r="AO19" i="1"/>
  <c r="AO269" i="1"/>
  <c r="AO341" i="1"/>
  <c r="AO358" i="1"/>
  <c r="AO81" i="1"/>
  <c r="AO67" i="1"/>
  <c r="AO29" i="1"/>
  <c r="AO441" i="1"/>
  <c r="AO221" i="1"/>
  <c r="G12" i="31"/>
  <c r="BB250" i="1"/>
  <c r="Z250" i="1"/>
  <c r="X250" i="1"/>
  <c r="AN250" i="1"/>
  <c r="AW250" i="1"/>
  <c r="AZ250" i="1"/>
  <c r="AK250" i="1"/>
  <c r="AL250" i="1"/>
  <c r="Y250" i="1"/>
  <c r="AX250" i="1"/>
  <c r="AH250" i="1"/>
  <c r="AA250" i="1"/>
  <c r="AJ250" i="1"/>
  <c r="AM250" i="1"/>
  <c r="AV250" i="1"/>
  <c r="AI250" i="1"/>
  <c r="AG250" i="1"/>
  <c r="W250" i="1"/>
  <c r="AH298" i="1"/>
  <c r="AG298" i="1"/>
  <c r="AW298" i="1"/>
  <c r="X298" i="1"/>
  <c r="Z298" i="1"/>
  <c r="BB298" i="1"/>
  <c r="AJ298" i="1"/>
  <c r="AI298" i="1"/>
  <c r="AP298" i="1"/>
  <c r="AA298" i="1"/>
  <c r="AX298" i="1"/>
  <c r="AV298" i="1"/>
  <c r="AM298" i="1"/>
  <c r="Y298" i="1"/>
  <c r="AN298" i="1"/>
  <c r="BE298" i="1"/>
  <c r="AL298" i="1"/>
  <c r="AK298" i="1"/>
  <c r="W298" i="1"/>
  <c r="AW281" i="1"/>
  <c r="X281" i="1"/>
  <c r="AR281" i="1"/>
  <c r="Y281" i="1"/>
  <c r="BC281" i="1"/>
  <c r="AK281" i="1"/>
  <c r="AX281" i="1"/>
  <c r="Z281" i="1"/>
  <c r="BB281" i="1"/>
  <c r="AV281" i="1"/>
  <c r="AH281" i="1"/>
  <c r="W281" i="1"/>
  <c r="BD281" i="1"/>
  <c r="AA281" i="1"/>
  <c r="AM281" i="1"/>
  <c r="AI281" i="1"/>
  <c r="AN281" i="1"/>
  <c r="AG281" i="1"/>
  <c r="AJ281" i="1"/>
  <c r="AL281" i="1"/>
  <c r="BE52" i="1"/>
  <c r="AQ52" i="1"/>
  <c r="AX52" i="1"/>
  <c r="X52" i="1"/>
  <c r="AG52" i="1"/>
  <c r="AJ52" i="1"/>
  <c r="AH52" i="1"/>
  <c r="AK52" i="1"/>
  <c r="Z52" i="1"/>
  <c r="AA52" i="1"/>
  <c r="Y52" i="1"/>
  <c r="AN52" i="1"/>
  <c r="AW52" i="1"/>
  <c r="AI52" i="1"/>
  <c r="AU52" i="1"/>
  <c r="AV52" i="1"/>
  <c r="AP52" i="1"/>
  <c r="AR52" i="1"/>
  <c r="AM52" i="1"/>
  <c r="AL52" i="1"/>
  <c r="W52" i="1"/>
  <c r="AO288" i="1"/>
  <c r="Z348" i="1"/>
  <c r="AL348" i="1"/>
  <c r="BB348" i="1"/>
  <c r="X348" i="1"/>
  <c r="AA348" i="1"/>
  <c r="AM348" i="1"/>
  <c r="AJ348" i="1"/>
  <c r="AG348" i="1"/>
  <c r="AN348" i="1"/>
  <c r="AK348" i="1"/>
  <c r="AZ348" i="1"/>
  <c r="BD348" i="1"/>
  <c r="AH348" i="1"/>
  <c r="AI348" i="1"/>
  <c r="BC348" i="1"/>
  <c r="Y348" i="1"/>
  <c r="BA348" i="1"/>
  <c r="W348" i="1"/>
  <c r="AL294" i="1"/>
  <c r="AI294" i="1"/>
  <c r="Y294" i="1"/>
  <c r="AM294" i="1"/>
  <c r="AG294" i="1"/>
  <c r="AA294" i="1"/>
  <c r="AK294" i="1"/>
  <c r="Z294" i="1"/>
  <c r="AJ294" i="1"/>
  <c r="AN294" i="1"/>
  <c r="AZ294" i="1"/>
  <c r="AH294" i="1"/>
  <c r="X294" i="1"/>
  <c r="W294" i="1"/>
  <c r="AO116" i="1"/>
  <c r="BC409" i="1"/>
  <c r="AL409" i="1"/>
  <c r="AZ409" i="1"/>
  <c r="AY409" i="1"/>
  <c r="AU409" i="1"/>
  <c r="AK409" i="1"/>
  <c r="BA409" i="1"/>
  <c r="BE409" i="1"/>
  <c r="AX409" i="1"/>
  <c r="AG409" i="1"/>
  <c r="Z409" i="1"/>
  <c r="BB409" i="1"/>
  <c r="AN409" i="1"/>
  <c r="AH409" i="1"/>
  <c r="AT409" i="1"/>
  <c r="X409" i="1"/>
  <c r="AW409" i="1"/>
  <c r="AJ409" i="1"/>
  <c r="AI409" i="1"/>
  <c r="AV409" i="1"/>
  <c r="AM409" i="1"/>
  <c r="AR409" i="1"/>
  <c r="AA409" i="1"/>
  <c r="AQ409" i="1"/>
  <c r="BD409" i="1"/>
  <c r="AS409" i="1"/>
  <c r="Y409" i="1"/>
  <c r="W409" i="1"/>
  <c r="AO149" i="1"/>
  <c r="AL270" i="1"/>
  <c r="AA270" i="1"/>
  <c r="AJ270" i="1"/>
  <c r="AN270" i="1"/>
  <c r="AH270" i="1"/>
  <c r="AW270" i="1"/>
  <c r="AG270" i="1"/>
  <c r="Z270" i="1"/>
  <c r="Y270" i="1"/>
  <c r="BD270" i="1"/>
  <c r="AZ270" i="1"/>
  <c r="BB270" i="1"/>
  <c r="BC270" i="1"/>
  <c r="AX270" i="1"/>
  <c r="X270" i="1"/>
  <c r="AI270" i="1"/>
  <c r="AK270" i="1"/>
  <c r="AM270" i="1"/>
  <c r="W270" i="1"/>
  <c r="AK147" i="1"/>
  <c r="AL147" i="1"/>
  <c r="AG147" i="1"/>
  <c r="AT147" i="1"/>
  <c r="Z147" i="1"/>
  <c r="AS147" i="1"/>
  <c r="AN147" i="1"/>
  <c r="AI147" i="1"/>
  <c r="AX147" i="1"/>
  <c r="AV147" i="1"/>
  <c r="AZ147" i="1"/>
  <c r="AM147" i="1"/>
  <c r="AA147" i="1"/>
  <c r="AW147" i="1"/>
  <c r="Y147" i="1"/>
  <c r="BB147" i="1"/>
  <c r="AJ147" i="1"/>
  <c r="AQ147" i="1"/>
  <c r="AH147" i="1"/>
  <c r="X147" i="1"/>
  <c r="AU147" i="1"/>
  <c r="BA147" i="1"/>
  <c r="W147" i="1"/>
  <c r="Z132" i="1"/>
  <c r="AJ132" i="1"/>
  <c r="AT132" i="1"/>
  <c r="BA132" i="1"/>
  <c r="AH132" i="1"/>
  <c r="AS132" i="1"/>
  <c r="AA132" i="1"/>
  <c r="AK132" i="1"/>
  <c r="AL132" i="1"/>
  <c r="AM132" i="1"/>
  <c r="AY132" i="1"/>
  <c r="BD132" i="1"/>
  <c r="AW132" i="1"/>
  <c r="X132" i="1"/>
  <c r="AR132" i="1"/>
  <c r="AX132" i="1"/>
  <c r="AG132" i="1"/>
  <c r="BB132" i="1"/>
  <c r="AZ132" i="1"/>
  <c r="Y132" i="1"/>
  <c r="AI132" i="1"/>
  <c r="AU132" i="1"/>
  <c r="AV132" i="1"/>
  <c r="AN132" i="1"/>
  <c r="BC132" i="1"/>
  <c r="W132" i="1"/>
  <c r="AO464" i="1"/>
  <c r="AJ373" i="1"/>
  <c r="AK373" i="1"/>
  <c r="AL373" i="1"/>
  <c r="X373" i="1"/>
  <c r="Y373" i="1"/>
  <c r="AM373" i="1"/>
  <c r="AN373" i="1"/>
  <c r="Z373" i="1"/>
  <c r="W373" i="1"/>
  <c r="AX373" i="1"/>
  <c r="AG373" i="1"/>
  <c r="AH373" i="1"/>
  <c r="AA373" i="1"/>
  <c r="AI373" i="1"/>
  <c r="AO94" i="1"/>
  <c r="AO101" i="1"/>
  <c r="AO193" i="1"/>
  <c r="AJ235" i="1"/>
  <c r="AR235" i="1"/>
  <c r="AN235" i="1"/>
  <c r="AL235" i="1"/>
  <c r="AH235" i="1"/>
  <c r="BA235" i="1"/>
  <c r="AX235" i="1"/>
  <c r="AK235" i="1"/>
  <c r="BD235" i="1"/>
  <c r="AP235" i="1"/>
  <c r="AI235" i="1"/>
  <c r="Y235" i="1"/>
  <c r="AA235" i="1"/>
  <c r="X235" i="1"/>
  <c r="BE235" i="1"/>
  <c r="AW235" i="1"/>
  <c r="BC235" i="1"/>
  <c r="Z235" i="1"/>
  <c r="AQ235" i="1"/>
  <c r="W235" i="1"/>
  <c r="AM235" i="1"/>
  <c r="AG235" i="1"/>
  <c r="AO302" i="1"/>
  <c r="AG186" i="1"/>
  <c r="AM186" i="1"/>
  <c r="Z186" i="1"/>
  <c r="AL186" i="1"/>
  <c r="X186" i="1"/>
  <c r="AA186" i="1"/>
  <c r="AK186" i="1"/>
  <c r="AI186" i="1"/>
  <c r="AX186" i="1"/>
  <c r="BD186" i="1"/>
  <c r="AQ186" i="1"/>
  <c r="AW186" i="1"/>
  <c r="AN186" i="1"/>
  <c r="AR186" i="1"/>
  <c r="W186" i="1"/>
  <c r="AV186" i="1"/>
  <c r="AJ186" i="1"/>
  <c r="AH186" i="1"/>
  <c r="Y186" i="1"/>
  <c r="BC186" i="1"/>
  <c r="Z435" i="1"/>
  <c r="AH435" i="1"/>
  <c r="AL435" i="1"/>
  <c r="AW435" i="1"/>
  <c r="AV435" i="1"/>
  <c r="AX435" i="1"/>
  <c r="AA435" i="1"/>
  <c r="AJ435" i="1"/>
  <c r="AK435" i="1"/>
  <c r="AM435" i="1"/>
  <c r="AG435" i="1"/>
  <c r="X435" i="1"/>
  <c r="AQ435" i="1"/>
  <c r="AR435" i="1"/>
  <c r="AI435" i="1"/>
  <c r="Y435" i="1"/>
  <c r="AY435" i="1"/>
  <c r="AP435" i="1"/>
  <c r="AN435" i="1"/>
  <c r="W435" i="1"/>
  <c r="AM42" i="1"/>
  <c r="AN42" i="1"/>
  <c r="BC42" i="1"/>
  <c r="AJ42" i="1"/>
  <c r="Y42" i="1"/>
  <c r="X42" i="1"/>
  <c r="Z42" i="1"/>
  <c r="BD42" i="1"/>
  <c r="AK42" i="1"/>
  <c r="AG42" i="1"/>
  <c r="AI42" i="1"/>
  <c r="AH42" i="1"/>
  <c r="AL42" i="1"/>
  <c r="AA42" i="1"/>
  <c r="W42" i="1"/>
  <c r="AO258" i="1"/>
  <c r="AO307" i="1"/>
  <c r="AO118" i="1"/>
  <c r="AO161" i="1"/>
  <c r="AO301" i="1"/>
  <c r="AO17" i="1"/>
  <c r="AO395" i="1"/>
  <c r="AO366" i="1"/>
  <c r="AO69" i="1"/>
  <c r="AO354" i="1"/>
  <c r="AO463" i="1"/>
  <c r="AO180" i="1"/>
  <c r="G17" i="31"/>
  <c r="B2" i="2"/>
  <c r="AK272" i="1"/>
  <c r="AH272" i="1"/>
  <c r="AW272" i="1"/>
  <c r="AA272" i="1"/>
  <c r="AG272" i="1"/>
  <c r="BB272" i="1"/>
  <c r="BC272" i="1"/>
  <c r="AZ272" i="1"/>
  <c r="X272" i="1"/>
  <c r="AN272" i="1"/>
  <c r="AM272" i="1"/>
  <c r="AX272" i="1"/>
  <c r="AT272" i="1"/>
  <c r="AJ272" i="1"/>
  <c r="AL272" i="1"/>
  <c r="AU272" i="1"/>
  <c r="BD272" i="1"/>
  <c r="Y272" i="1"/>
  <c r="AI272" i="1"/>
  <c r="AY272" i="1"/>
  <c r="AR272" i="1"/>
  <c r="AV272" i="1"/>
  <c r="Z272" i="1"/>
  <c r="BA272" i="1"/>
  <c r="AS272" i="1"/>
  <c r="W272" i="1"/>
  <c r="AI306" i="1"/>
  <c r="Z306" i="1"/>
  <c r="AR306" i="1"/>
  <c r="AL306" i="1"/>
  <c r="X306" i="1"/>
  <c r="AG306" i="1"/>
  <c r="AA306" i="1"/>
  <c r="Y306" i="1"/>
  <c r="BD306" i="1"/>
  <c r="AQ306" i="1"/>
  <c r="BC306" i="1"/>
  <c r="AH306" i="1"/>
  <c r="AM306" i="1"/>
  <c r="AJ306" i="1"/>
  <c r="AN306" i="1"/>
  <c r="AK306" i="1"/>
  <c r="W306" i="1"/>
  <c r="Y106" i="1"/>
  <c r="BD106" i="1"/>
  <c r="AP106" i="1"/>
  <c r="AX106" i="1"/>
  <c r="AN106" i="1"/>
  <c r="BB106" i="1"/>
  <c r="AR106" i="1"/>
  <c r="AL106" i="1"/>
  <c r="AH106" i="1"/>
  <c r="AA106" i="1"/>
  <c r="AQ106" i="1"/>
  <c r="Z106" i="1"/>
  <c r="AI106" i="1"/>
  <c r="W106" i="1"/>
  <c r="X106" i="1"/>
  <c r="BA106" i="1"/>
  <c r="AM106" i="1"/>
  <c r="AK106" i="1"/>
  <c r="AG106" i="1"/>
  <c r="AJ106" i="1"/>
  <c r="AV106" i="1"/>
  <c r="AW106" i="1"/>
  <c r="Y107" i="1"/>
  <c r="X107" i="1"/>
  <c r="AM107" i="1"/>
  <c r="BB107" i="1"/>
  <c r="AA107" i="1"/>
  <c r="AK107" i="1"/>
  <c r="AH107" i="1"/>
  <c r="AN107" i="1"/>
  <c r="AI107" i="1"/>
  <c r="Z107" i="1"/>
  <c r="AJ107" i="1"/>
  <c r="AG107" i="1"/>
  <c r="BA107" i="1"/>
  <c r="AL107" i="1"/>
  <c r="W107" i="1"/>
  <c r="Z166" i="1"/>
  <c r="BA166" i="1"/>
  <c r="AG166" i="1"/>
  <c r="BE166" i="1"/>
  <c r="AA166" i="1"/>
  <c r="BB166" i="1"/>
  <c r="AH166" i="1"/>
  <c r="Y166" i="1"/>
  <c r="AM166" i="1"/>
  <c r="AJ166" i="1"/>
  <c r="AK166" i="1"/>
  <c r="AW166" i="1"/>
  <c r="AX166" i="1"/>
  <c r="AL166" i="1"/>
  <c r="BD166" i="1"/>
  <c r="AP166" i="1"/>
  <c r="AI166" i="1"/>
  <c r="AN166" i="1"/>
  <c r="AQ166" i="1"/>
  <c r="AR166" i="1"/>
  <c r="X166" i="1"/>
  <c r="AU166" i="1"/>
  <c r="BC166" i="1"/>
  <c r="AY166" i="1"/>
  <c r="AV166" i="1"/>
  <c r="W166" i="1"/>
  <c r="AO152" i="1"/>
  <c r="AO227" i="1"/>
  <c r="AO217" i="1"/>
  <c r="AY429" i="1"/>
  <c r="AX429" i="1"/>
  <c r="AG429" i="1"/>
  <c r="AM429" i="1"/>
  <c r="X429" i="1"/>
  <c r="Z429" i="1"/>
  <c r="AK429" i="1"/>
  <c r="AH429" i="1"/>
  <c r="AJ429" i="1"/>
  <c r="AT429" i="1"/>
  <c r="AA429" i="1"/>
  <c r="AU429" i="1"/>
  <c r="BC429" i="1"/>
  <c r="AN429" i="1"/>
  <c r="AW429" i="1"/>
  <c r="AV429" i="1"/>
  <c r="AL429" i="1"/>
  <c r="BD429" i="1"/>
  <c r="AI429" i="1"/>
  <c r="AS429" i="1"/>
  <c r="Y429" i="1"/>
  <c r="W429" i="1"/>
  <c r="BE202" i="1"/>
  <c r="AK202" i="1"/>
  <c r="AR202" i="1"/>
  <c r="Z202" i="1"/>
  <c r="AP202" i="1"/>
  <c r="BB202" i="1"/>
  <c r="AT202" i="1"/>
  <c r="AH202" i="1"/>
  <c r="AJ202" i="1"/>
  <c r="AL202" i="1"/>
  <c r="AW202" i="1"/>
  <c r="AS202" i="1"/>
  <c r="AG202" i="1"/>
  <c r="BC202" i="1"/>
  <c r="AU202" i="1"/>
  <c r="Y202" i="1"/>
  <c r="AM202" i="1"/>
  <c r="AV202" i="1"/>
  <c r="AA202" i="1"/>
  <c r="BD202" i="1"/>
  <c r="AN202" i="1"/>
  <c r="AX202" i="1"/>
  <c r="X202" i="1"/>
  <c r="AI202" i="1"/>
  <c r="AQ202" i="1"/>
  <c r="W202"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48" i="1"/>
  <c r="AK448" i="1"/>
  <c r="AL448" i="1"/>
  <c r="AI448" i="1"/>
  <c r="Z448" i="1"/>
  <c r="AW448" i="1"/>
  <c r="AV448" i="1"/>
  <c r="AA448" i="1"/>
  <c r="X448" i="1"/>
  <c r="AG448" i="1"/>
  <c r="AX448" i="1"/>
  <c r="BD448" i="1"/>
  <c r="Y448" i="1"/>
  <c r="AJ448" i="1"/>
  <c r="AM448" i="1"/>
  <c r="AH448" i="1"/>
  <c r="AY448" i="1"/>
  <c r="BC448" i="1"/>
  <c r="W448" i="1"/>
  <c r="AO223" i="1"/>
  <c r="AO367" i="1"/>
  <c r="AO62" i="1"/>
  <c r="AO249" i="1"/>
  <c r="AO233" i="1"/>
  <c r="AN357" i="1"/>
  <c r="AL357" i="1"/>
  <c r="AX357" i="1"/>
  <c r="AA357" i="1"/>
  <c r="Y357" i="1"/>
  <c r="AR357" i="1"/>
  <c r="BD357" i="1"/>
  <c r="X357" i="1"/>
  <c r="AJ357" i="1"/>
  <c r="BC357" i="1"/>
  <c r="AH357" i="1"/>
  <c r="AI357" i="1"/>
  <c r="AW357" i="1"/>
  <c r="AM357" i="1"/>
  <c r="AG357" i="1"/>
  <c r="Z357" i="1"/>
  <c r="AK357" i="1"/>
  <c r="AQ357" i="1"/>
  <c r="W357" i="1"/>
  <c r="W73" i="1"/>
  <c r="BC73" i="1"/>
  <c r="AW73" i="1"/>
  <c r="AA73" i="1"/>
  <c r="Y73" i="1"/>
  <c r="AZ73" i="1"/>
  <c r="Z73" i="1"/>
  <c r="AT73" i="1"/>
  <c r="AK73" i="1"/>
  <c r="AM73" i="1"/>
  <c r="AJ73" i="1"/>
  <c r="BA73" i="1"/>
  <c r="BB73" i="1"/>
  <c r="BD73" i="1"/>
  <c r="AN73" i="1"/>
  <c r="X73" i="1"/>
  <c r="AG73" i="1"/>
  <c r="AX73" i="1"/>
  <c r="AL73" i="1"/>
  <c r="AI73" i="1"/>
  <c r="AH73" i="1"/>
  <c r="AO32" i="1"/>
  <c r="AO28" i="1"/>
  <c r="AO151" i="1"/>
  <c r="AO315" i="1"/>
  <c r="AO145" i="1"/>
  <c r="AT96" i="1"/>
  <c r="AZ96" i="1"/>
  <c r="BD96" i="1"/>
  <c r="BC96" i="1"/>
  <c r="AL96" i="1"/>
  <c r="AX96" i="1"/>
  <c r="BB96" i="1"/>
  <c r="BA96" i="1"/>
  <c r="Y96" i="1"/>
  <c r="AH96" i="1"/>
  <c r="AJ96" i="1"/>
  <c r="AU96" i="1"/>
  <c r="AA96" i="1"/>
  <c r="AV96" i="1"/>
  <c r="AG96" i="1"/>
  <c r="AN96" i="1"/>
  <c r="Z96" i="1"/>
  <c r="AS96" i="1"/>
  <c r="AI96" i="1"/>
  <c r="AK96" i="1"/>
  <c r="AR96" i="1"/>
  <c r="X96" i="1"/>
  <c r="AM96" i="1"/>
  <c r="AW96" i="1"/>
  <c r="W96" i="1"/>
  <c r="AO83" i="1"/>
  <c r="AO453" i="1"/>
  <c r="AH103" i="1"/>
  <c r="X103" i="1"/>
  <c r="W103" i="1"/>
  <c r="AJ103" i="1"/>
  <c r="AN103" i="1"/>
  <c r="Z103" i="1"/>
  <c r="AV103" i="1"/>
  <c r="AM103" i="1"/>
  <c r="AI103" i="1"/>
  <c r="AX103" i="1"/>
  <c r="AG103" i="1"/>
  <c r="AK103" i="1"/>
  <c r="AA103" i="1"/>
  <c r="AL103" i="1"/>
  <c r="AW103" i="1"/>
  <c r="Y103" i="1"/>
  <c r="AO303" i="1"/>
  <c r="AO203" i="1"/>
  <c r="AO51" i="1"/>
  <c r="AO22" i="1"/>
  <c r="AO102" i="1"/>
  <c r="AO200" i="1"/>
  <c r="AO39" i="1"/>
  <c r="AO216" i="1"/>
  <c r="AO63" i="1"/>
  <c r="AO10" i="1"/>
  <c r="AO423" i="1"/>
  <c r="AO350" i="1"/>
  <c r="AO16" i="1"/>
  <c r="AO329" i="1"/>
  <c r="BA316" i="1"/>
  <c r="AL316" i="1"/>
  <c r="AW316" i="1"/>
  <c r="AA316" i="1"/>
  <c r="BC316" i="1"/>
  <c r="AN316" i="1"/>
  <c r="Y316" i="1"/>
  <c r="AK316" i="1"/>
  <c r="BB316" i="1"/>
  <c r="AI316" i="1"/>
  <c r="AH316" i="1"/>
  <c r="AZ316" i="1"/>
  <c r="AX316" i="1"/>
  <c r="Z316" i="1"/>
  <c r="AG316" i="1"/>
  <c r="BD316" i="1"/>
  <c r="AJ316" i="1"/>
  <c r="AM316" i="1"/>
  <c r="X316" i="1"/>
  <c r="BF316" i="1"/>
  <c r="AV316" i="1"/>
  <c r="W316" i="1"/>
  <c r="AG120" i="1"/>
  <c r="AQ120" i="1"/>
  <c r="AA120" i="1"/>
  <c r="AI120" i="1"/>
  <c r="AP120" i="1"/>
  <c r="AJ120" i="1"/>
  <c r="AX120" i="1"/>
  <c r="Z120" i="1"/>
  <c r="BB120" i="1"/>
  <c r="AK120" i="1"/>
  <c r="AN120" i="1"/>
  <c r="AW120" i="1"/>
  <c r="AH120" i="1"/>
  <c r="Y120" i="1"/>
  <c r="AR120" i="1"/>
  <c r="X120" i="1"/>
  <c r="AM120" i="1"/>
  <c r="BA120" i="1"/>
  <c r="AL120" i="1"/>
  <c r="W120" i="1"/>
  <c r="AR27" i="1"/>
  <c r="AK27" i="1"/>
  <c r="AN27" i="1"/>
  <c r="AQ27" i="1"/>
  <c r="Z27" i="1"/>
  <c r="AG27" i="1"/>
  <c r="AW27" i="1"/>
  <c r="AM27" i="1"/>
  <c r="AY27" i="1"/>
  <c r="AI27" i="1"/>
  <c r="X27" i="1"/>
  <c r="AH27" i="1"/>
  <c r="AA27" i="1"/>
  <c r="AP27" i="1"/>
  <c r="Y27" i="1"/>
  <c r="AU27" i="1"/>
  <c r="AL27" i="1"/>
  <c r="AV27" i="1"/>
  <c r="AX27" i="1"/>
  <c r="AJ27" i="1"/>
  <c r="W27" i="1"/>
  <c r="AL239" i="1"/>
  <c r="AN239" i="1"/>
  <c r="AA239" i="1"/>
  <c r="Y239" i="1"/>
  <c r="AI239" i="1"/>
  <c r="Z239" i="1"/>
  <c r="AG239" i="1"/>
  <c r="X239" i="1"/>
  <c r="AK239" i="1"/>
  <c r="AH239" i="1"/>
  <c r="AM239" i="1"/>
  <c r="AZ239" i="1"/>
  <c r="AJ239" i="1"/>
  <c r="W239" i="1"/>
  <c r="AM353" i="1"/>
  <c r="AA353" i="1"/>
  <c r="AN353" i="1"/>
  <c r="AG353" i="1"/>
  <c r="Y353" i="1"/>
  <c r="AJ353" i="1"/>
  <c r="AH353" i="1"/>
  <c r="AI353" i="1"/>
  <c r="AK353" i="1"/>
  <c r="X353" i="1"/>
  <c r="AL353" i="1"/>
  <c r="Z353" i="1"/>
  <c r="W353" i="1"/>
  <c r="AK260" i="1"/>
  <c r="AG260" i="1"/>
  <c r="AH260" i="1"/>
  <c r="AJ260" i="1"/>
  <c r="X260" i="1"/>
  <c r="AL260" i="1"/>
  <c r="AI260" i="1"/>
  <c r="AM260" i="1"/>
  <c r="Z260" i="1"/>
  <c r="Y260" i="1"/>
  <c r="AA260" i="1"/>
  <c r="AN260" i="1"/>
  <c r="W260" i="1"/>
  <c r="AY177" i="1"/>
  <c r="AI177" i="1"/>
  <c r="AN177" i="1"/>
  <c r="AH177" i="1"/>
  <c r="AV177" i="1"/>
  <c r="BC177" i="1"/>
  <c r="X177" i="1"/>
  <c r="AT177" i="1"/>
  <c r="AX177" i="1"/>
  <c r="Y177" i="1"/>
  <c r="AS177" i="1"/>
  <c r="AR177" i="1"/>
  <c r="BD177" i="1"/>
  <c r="AW177" i="1"/>
  <c r="AM177" i="1"/>
  <c r="AU177" i="1"/>
  <c r="AG177" i="1"/>
  <c r="Z177" i="1"/>
  <c r="AJ177" i="1"/>
  <c r="AL177" i="1"/>
  <c r="AA177" i="1"/>
  <c r="BB177" i="1"/>
  <c r="AK177" i="1"/>
  <c r="W177" i="1"/>
  <c r="AQ122" i="1"/>
  <c r="AY122" i="1"/>
  <c r="AM122" i="1"/>
  <c r="AV122" i="1"/>
  <c r="AG122" i="1"/>
  <c r="Y122" i="1"/>
  <c r="BB122" i="1"/>
  <c r="AN122" i="1"/>
  <c r="AJ122" i="1"/>
  <c r="X122" i="1"/>
  <c r="AI122" i="1"/>
  <c r="AX122" i="1"/>
  <c r="AT122" i="1"/>
  <c r="Z122" i="1"/>
  <c r="AW122" i="1"/>
  <c r="AL122" i="1"/>
  <c r="AS122" i="1"/>
  <c r="AH122" i="1"/>
  <c r="AU122" i="1"/>
  <c r="AK122" i="1"/>
  <c r="AA122" i="1"/>
  <c r="AZ122" i="1"/>
  <c r="BA122" i="1"/>
  <c r="W122" i="1"/>
  <c r="AO201" i="1"/>
  <c r="AO11" i="1"/>
  <c r="AX440" i="1"/>
  <c r="AN440" i="1"/>
  <c r="AA440" i="1"/>
  <c r="BC440" i="1"/>
  <c r="AM440" i="1"/>
  <c r="AR440" i="1"/>
  <c r="AH440" i="1"/>
  <c r="BE440" i="1"/>
  <c r="Y440" i="1"/>
  <c r="AP440" i="1"/>
  <c r="BD440" i="1"/>
  <c r="X440" i="1"/>
  <c r="AQ440" i="1"/>
  <c r="AI440" i="1"/>
  <c r="BA440" i="1"/>
  <c r="AG440" i="1"/>
  <c r="Z440" i="1"/>
  <c r="AK440" i="1"/>
  <c r="AL440" i="1"/>
  <c r="AV440" i="1"/>
  <c r="AW440" i="1"/>
  <c r="AU440" i="1"/>
  <c r="AY440" i="1"/>
  <c r="AJ440" i="1"/>
  <c r="W440" i="1"/>
  <c r="AO305" i="1"/>
  <c r="AO378" i="1"/>
  <c r="AO36" i="1"/>
  <c r="AO21" i="1"/>
  <c r="AO121" i="1"/>
  <c r="AO241" i="1"/>
  <c r="AV396" i="1"/>
  <c r="AH396" i="1"/>
  <c r="AZ396" i="1"/>
  <c r="AU396" i="1"/>
  <c r="AS396" i="1"/>
  <c r="Z396" i="1"/>
  <c r="AM396" i="1"/>
  <c r="AY396" i="1"/>
  <c r="AI396" i="1"/>
  <c r="BA396" i="1"/>
  <c r="AN396" i="1"/>
  <c r="AA396" i="1"/>
  <c r="BB396" i="1"/>
  <c r="X396" i="1"/>
  <c r="AT396" i="1"/>
  <c r="AX396" i="1"/>
  <c r="AL396" i="1"/>
  <c r="Y396" i="1"/>
  <c r="AW396" i="1"/>
  <c r="AJ396" i="1"/>
  <c r="AK396" i="1"/>
  <c r="AG396" i="1"/>
  <c r="W396" i="1"/>
  <c r="AO285" i="1"/>
  <c r="AT226" i="1"/>
  <c r="AK226" i="1"/>
  <c r="Y226" i="1"/>
  <c r="AG226" i="1"/>
  <c r="AV226" i="1"/>
  <c r="AX226" i="1"/>
  <c r="AU226" i="1"/>
  <c r="AI226" i="1"/>
  <c r="AS226" i="1"/>
  <c r="AL226" i="1"/>
  <c r="AW226" i="1"/>
  <c r="X226" i="1"/>
  <c r="AH226" i="1"/>
  <c r="AA226" i="1"/>
  <c r="AN226" i="1"/>
  <c r="AY226" i="1"/>
  <c r="AJ226" i="1"/>
  <c r="AM226" i="1"/>
  <c r="Z226" i="1"/>
  <c r="W226" i="1"/>
  <c r="AO407" i="1"/>
  <c r="AO5" i="1"/>
  <c r="AO255" i="1"/>
  <c r="AO289" i="1"/>
  <c r="AO48" i="1"/>
  <c r="AO141" i="1"/>
  <c r="AO374" i="1"/>
  <c r="AO327" i="1"/>
  <c r="AO18" i="1"/>
  <c r="AO137" i="1"/>
  <c r="AO213" i="1"/>
  <c r="AO93" i="1"/>
  <c r="X364" i="1"/>
  <c r="AI364" i="1"/>
  <c r="AH364" i="1"/>
  <c r="BB364" i="1"/>
  <c r="AK364" i="1"/>
  <c r="AM364" i="1"/>
  <c r="Z364" i="1"/>
  <c r="Y364" i="1"/>
  <c r="AL364" i="1"/>
  <c r="AG364" i="1"/>
  <c r="AN364" i="1"/>
  <c r="AZ364" i="1"/>
  <c r="AA364" i="1"/>
  <c r="AJ364" i="1"/>
  <c r="W364" i="1"/>
  <c r="AG295" i="1"/>
  <c r="AN295" i="1"/>
  <c r="AK295" i="1"/>
  <c r="BC295" i="1"/>
  <c r="AM295" i="1"/>
  <c r="Z295" i="1"/>
  <c r="Y295" i="1"/>
  <c r="AJ295" i="1"/>
  <c r="AR295" i="1"/>
  <c r="AH295" i="1"/>
  <c r="AA295" i="1"/>
  <c r="AQ295" i="1"/>
  <c r="AL295" i="1"/>
  <c r="AI295" i="1"/>
  <c r="X295" i="1"/>
  <c r="BD295" i="1"/>
  <c r="W295" i="1"/>
  <c r="Z104" i="1"/>
  <c r="AL104" i="1"/>
  <c r="AA104" i="1"/>
  <c r="Y104" i="1"/>
  <c r="X104" i="1"/>
  <c r="AZ104" i="1"/>
  <c r="AG104" i="1"/>
  <c r="AM104" i="1"/>
  <c r="AJ104" i="1"/>
  <c r="AI104" i="1"/>
  <c r="BB104" i="1"/>
  <c r="AK104" i="1"/>
  <c r="AR104" i="1"/>
  <c r="AQ104" i="1"/>
  <c r="AH104" i="1"/>
  <c r="AN104" i="1"/>
  <c r="W104" i="1"/>
  <c r="AN286" i="1"/>
  <c r="AH286" i="1"/>
  <c r="AV286" i="1"/>
  <c r="AU286" i="1"/>
  <c r="Z286" i="1"/>
  <c r="AG286" i="1"/>
  <c r="AI286" i="1"/>
  <c r="X286" i="1"/>
  <c r="AK286" i="1"/>
  <c r="AA286" i="1"/>
  <c r="AM286" i="1"/>
  <c r="AX286" i="1"/>
  <c r="AY286" i="1"/>
  <c r="AW286" i="1"/>
  <c r="AP286" i="1"/>
  <c r="Y286" i="1"/>
  <c r="AJ286" i="1"/>
  <c r="AL286" i="1"/>
  <c r="W286" i="1"/>
  <c r="AO262" i="1"/>
  <c r="AI237" i="1"/>
  <c r="AR237" i="1"/>
  <c r="AA237" i="1"/>
  <c r="AG237" i="1"/>
  <c r="AX237" i="1"/>
  <c r="X237" i="1"/>
  <c r="AW237" i="1"/>
  <c r="AJ237" i="1"/>
  <c r="Z237" i="1"/>
  <c r="AK237" i="1"/>
  <c r="AQ237" i="1"/>
  <c r="AL237" i="1"/>
  <c r="AM237" i="1"/>
  <c r="AP237" i="1"/>
  <c r="AN237" i="1"/>
  <c r="Y237" i="1"/>
  <c r="AH237" i="1"/>
  <c r="W237" i="1"/>
  <c r="AI252" i="1"/>
  <c r="AU252" i="1"/>
  <c r="AH252" i="1"/>
  <c r="BA252" i="1"/>
  <c r="AL252" i="1"/>
  <c r="AW252" i="1"/>
  <c r="X252" i="1"/>
  <c r="AV252" i="1"/>
  <c r="AQ252" i="1"/>
  <c r="AJ252" i="1"/>
  <c r="AA252" i="1"/>
  <c r="AK252" i="1"/>
  <c r="AX252" i="1"/>
  <c r="W252" i="1"/>
  <c r="Z252" i="1"/>
  <c r="AY252" i="1"/>
  <c r="AP252" i="1"/>
  <c r="AG252" i="1"/>
  <c r="BB252" i="1"/>
  <c r="AN252" i="1"/>
  <c r="Y252" i="1"/>
  <c r="AM252" i="1"/>
  <c r="BA173" i="1"/>
  <c r="AJ173" i="1"/>
  <c r="AT173" i="1"/>
  <c r="AH173" i="1"/>
  <c r="AX173" i="1"/>
  <c r="BD173" i="1"/>
  <c r="AZ173" i="1"/>
  <c r="AU173" i="1"/>
  <c r="Z173" i="1"/>
  <c r="AM173" i="1"/>
  <c r="AG173" i="1"/>
  <c r="AV173" i="1"/>
  <c r="AS173" i="1"/>
  <c r="BC173" i="1"/>
  <c r="AN173" i="1"/>
  <c r="AL173" i="1"/>
  <c r="AW173" i="1"/>
  <c r="AI173" i="1"/>
  <c r="BB173" i="1"/>
  <c r="Y173" i="1"/>
  <c r="X173" i="1"/>
  <c r="AK173" i="1"/>
  <c r="AA173" i="1"/>
  <c r="W173" i="1"/>
  <c r="AO183" i="1"/>
  <c r="AO126" i="1"/>
  <c r="AO135" i="1"/>
  <c r="AO331" i="1"/>
  <c r="AO207" i="1"/>
  <c r="AO190" i="1"/>
  <c r="AO361" i="1"/>
  <c r="Y187" i="1"/>
  <c r="AW187" i="1"/>
  <c r="AN187" i="1"/>
  <c r="BB187" i="1"/>
  <c r="AA187" i="1"/>
  <c r="AH187" i="1"/>
  <c r="AJ187" i="1"/>
  <c r="AX187" i="1"/>
  <c r="AK187" i="1"/>
  <c r="AQ187" i="1"/>
  <c r="W187" i="1"/>
  <c r="AI187" i="1"/>
  <c r="Z187" i="1"/>
  <c r="AV187" i="1"/>
  <c r="AM187" i="1"/>
  <c r="AY187" i="1"/>
  <c r="AG187" i="1"/>
  <c r="X187" i="1"/>
  <c r="AL187" i="1"/>
  <c r="Z412" i="1"/>
  <c r="AX412" i="1"/>
  <c r="BA412" i="1"/>
  <c r="X412" i="1"/>
  <c r="AQ412" i="1"/>
  <c r="AL412" i="1"/>
  <c r="BC412" i="1"/>
  <c r="AJ412" i="1"/>
  <c r="AW412" i="1"/>
  <c r="AM412" i="1"/>
  <c r="AI412" i="1"/>
  <c r="AR412" i="1"/>
  <c r="AN412" i="1"/>
  <c r="BB412" i="1"/>
  <c r="AG412" i="1"/>
  <c r="BD412" i="1"/>
  <c r="AK412" i="1"/>
  <c r="AP412" i="1"/>
  <c r="Y412" i="1"/>
  <c r="W412" i="1"/>
  <c r="AH412" i="1"/>
  <c r="AA412" i="1"/>
  <c r="AV412" i="1"/>
  <c r="AA89" i="1"/>
  <c r="AK89" i="1"/>
  <c r="AL89" i="1"/>
  <c r="AQ89" i="1"/>
  <c r="Z89" i="1"/>
  <c r="AU89" i="1"/>
  <c r="X89" i="1"/>
  <c r="AY89" i="1"/>
  <c r="AH89" i="1"/>
  <c r="AR89" i="1"/>
  <c r="Y89" i="1"/>
  <c r="AV89" i="1"/>
  <c r="AX89" i="1"/>
  <c r="AT89" i="1"/>
  <c r="AG89" i="1"/>
  <c r="AI89" i="1"/>
  <c r="AS89" i="1"/>
  <c r="AM89" i="1"/>
  <c r="AJ89" i="1"/>
  <c r="AW89" i="1"/>
  <c r="AN89" i="1"/>
  <c r="W89" i="1"/>
  <c r="AO346" i="1"/>
  <c r="AO128" i="1"/>
  <c r="AO278" i="1"/>
  <c r="Y169" i="1"/>
  <c r="AM169" i="1"/>
  <c r="AU169" i="1"/>
  <c r="AZ169" i="1"/>
  <c r="BA169" i="1"/>
  <c r="AV169" i="1"/>
  <c r="AK169" i="1"/>
  <c r="BD169" i="1"/>
  <c r="AN169" i="1"/>
  <c r="AA169" i="1"/>
  <c r="AI169" i="1"/>
  <c r="Z169" i="1"/>
  <c r="AS169" i="1"/>
  <c r="W169" i="1"/>
  <c r="AH169" i="1"/>
  <c r="AX169" i="1"/>
  <c r="AL169" i="1"/>
  <c r="X169" i="1"/>
  <c r="AG169" i="1"/>
  <c r="AT169" i="1"/>
  <c r="BB169" i="1"/>
  <c r="AJ169" i="1"/>
  <c r="BC169" i="1"/>
  <c r="AW169" i="1"/>
  <c r="AG172" i="1"/>
  <c r="BC172" i="1"/>
  <c r="AH172" i="1"/>
  <c r="AA172" i="1"/>
  <c r="AT172" i="1"/>
  <c r="X172" i="1"/>
  <c r="BD172" i="1"/>
  <c r="AV172" i="1"/>
  <c r="AX172" i="1"/>
  <c r="Y172" i="1"/>
  <c r="AW172" i="1"/>
  <c r="AK172" i="1"/>
  <c r="AS172" i="1"/>
  <c r="AM172" i="1"/>
  <c r="AU172" i="1"/>
  <c r="AN172" i="1"/>
  <c r="Z172" i="1"/>
  <c r="AY172" i="1"/>
  <c r="AJ172" i="1"/>
  <c r="AI172" i="1"/>
  <c r="AL172" i="1"/>
  <c r="BB172" i="1"/>
  <c r="W172" i="1"/>
  <c r="AN136" i="1"/>
  <c r="Y136" i="1"/>
  <c r="AG136" i="1"/>
  <c r="AI136" i="1"/>
  <c r="AY136" i="1"/>
  <c r="W136" i="1"/>
  <c r="Z136" i="1"/>
  <c r="AH136" i="1"/>
  <c r="AL136" i="1"/>
  <c r="AJ136" i="1"/>
  <c r="AX136" i="1"/>
  <c r="AM136" i="1"/>
  <c r="AA136" i="1"/>
  <c r="AK136" i="1"/>
  <c r="X136" i="1"/>
  <c r="AJ34" i="1"/>
  <c r="AU34" i="1"/>
  <c r="W34" i="1"/>
  <c r="AX34" i="1"/>
  <c r="Y34" i="1"/>
  <c r="Z34" i="1"/>
  <c r="AL34" i="1"/>
  <c r="AH34" i="1"/>
  <c r="AN34" i="1"/>
  <c r="AM34" i="1"/>
  <c r="AK34" i="1"/>
  <c r="AY34" i="1"/>
  <c r="AV34" i="1"/>
  <c r="AG34" i="1"/>
  <c r="X34" i="1"/>
  <c r="AW34" i="1"/>
  <c r="AA34" i="1"/>
  <c r="AI34" i="1"/>
  <c r="AO304" i="1"/>
  <c r="AO432" i="1"/>
  <c r="AO445" i="1"/>
  <c r="AO158" i="1"/>
  <c r="AO162" i="1"/>
  <c r="AO375" i="1"/>
  <c r="AO64" i="1"/>
  <c r="Z98" i="1"/>
  <c r="BD98" i="1"/>
  <c r="AV98" i="1"/>
  <c r="AH98" i="1"/>
  <c r="AM98" i="1"/>
  <c r="BA98" i="1"/>
  <c r="BE98" i="1"/>
  <c r="AQ98" i="1"/>
  <c r="AL98" i="1"/>
  <c r="AU98" i="1"/>
  <c r="AY98" i="1"/>
  <c r="AN98" i="1"/>
  <c r="X98" i="1"/>
  <c r="AS98" i="1"/>
  <c r="AG98" i="1"/>
  <c r="AA98" i="1"/>
  <c r="BC98" i="1"/>
  <c r="AZ98" i="1"/>
  <c r="AJ98" i="1"/>
  <c r="AT98" i="1"/>
  <c r="AK98" i="1"/>
  <c r="AI98" i="1"/>
  <c r="AW98" i="1"/>
  <c r="AX98" i="1"/>
  <c r="BB98" i="1"/>
  <c r="Y98" i="1"/>
  <c r="AR98" i="1"/>
  <c r="W98" i="1"/>
  <c r="AO425" i="1"/>
  <c r="AN47" i="1"/>
  <c r="AR47" i="1"/>
  <c r="Y47" i="1"/>
  <c r="AK47" i="1"/>
  <c r="BC47" i="1"/>
  <c r="AH47" i="1"/>
  <c r="Z47" i="1"/>
  <c r="AM47" i="1"/>
  <c r="AG47" i="1"/>
  <c r="AI47" i="1"/>
  <c r="AQ47" i="1"/>
  <c r="AA47" i="1"/>
  <c r="AL47" i="1"/>
  <c r="X47" i="1"/>
  <c r="AJ47" i="1"/>
  <c r="W47" i="1"/>
  <c r="BD47" i="1"/>
  <c r="AO404" i="1"/>
  <c r="AO427" i="1"/>
  <c r="AO379" i="1"/>
  <c r="AW393" i="1"/>
  <c r="AJ393" i="1"/>
  <c r="W393" i="1"/>
  <c r="AH393" i="1"/>
  <c r="Y393" i="1"/>
  <c r="AA393" i="1"/>
  <c r="AT393" i="1"/>
  <c r="Z393" i="1"/>
  <c r="AV393" i="1"/>
  <c r="AI393" i="1"/>
  <c r="X393" i="1"/>
  <c r="AQ393" i="1"/>
  <c r="AS393" i="1"/>
  <c r="AL393" i="1"/>
  <c r="AG393" i="1"/>
  <c r="AX393" i="1"/>
  <c r="AK393" i="1"/>
  <c r="AU393" i="1"/>
  <c r="AR393" i="1"/>
  <c r="AM393" i="1"/>
  <c r="AN393" i="1"/>
  <c r="AY393" i="1"/>
  <c r="Z9" i="1"/>
  <c r="W9" i="1"/>
  <c r="Y9" i="1"/>
  <c r="AV9" i="1"/>
  <c r="AN9" i="1"/>
  <c r="AH9" i="1"/>
  <c r="X9" i="1"/>
  <c r="AX9" i="1"/>
  <c r="AU9" i="1"/>
  <c r="AJ9" i="1"/>
  <c r="AT9" i="1"/>
  <c r="AA9" i="1"/>
  <c r="AY9" i="1"/>
  <c r="AW9" i="1"/>
  <c r="AS9" i="1"/>
  <c r="AM9" i="1"/>
  <c r="AL9" i="1"/>
  <c r="AI9" i="1"/>
  <c r="AG9" i="1"/>
  <c r="AK9" i="1"/>
  <c r="Z446" i="1"/>
  <c r="AT446" i="1"/>
  <c r="X446" i="1"/>
  <c r="AR446" i="1"/>
  <c r="AV446" i="1"/>
  <c r="Y446" i="1"/>
  <c r="AI446" i="1"/>
  <c r="AY446" i="1"/>
  <c r="AX446" i="1"/>
  <c r="AK446" i="1"/>
  <c r="AQ446" i="1"/>
  <c r="AL446" i="1"/>
  <c r="AM446" i="1"/>
  <c r="AN446" i="1"/>
  <c r="AA446" i="1"/>
  <c r="AW446" i="1"/>
  <c r="AJ446" i="1"/>
  <c r="AG446" i="1"/>
  <c r="AU446" i="1"/>
  <c r="AH446" i="1"/>
  <c r="AS446" i="1"/>
  <c r="W446"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0" i="1"/>
  <c r="AN430" i="1"/>
  <c r="AW430" i="1"/>
  <c r="AI430" i="1"/>
  <c r="AA430" i="1"/>
  <c r="BD430" i="1"/>
  <c r="BC430" i="1"/>
  <c r="Y430" i="1"/>
  <c r="AM430" i="1"/>
  <c r="BB430" i="1"/>
  <c r="AK430" i="1"/>
  <c r="AL430" i="1"/>
  <c r="AH430" i="1"/>
  <c r="Z430" i="1"/>
  <c r="AS430" i="1"/>
  <c r="AZ430" i="1"/>
  <c r="AJ430" i="1"/>
  <c r="BA430" i="1"/>
  <c r="AT430" i="1"/>
  <c r="AG430" i="1"/>
  <c r="X430" i="1"/>
  <c r="W430" i="1"/>
  <c r="AO402" i="1"/>
  <c r="AO356" i="1"/>
  <c r="AT176" i="1"/>
  <c r="AK176" i="1"/>
  <c r="AW176" i="1"/>
  <c r="AJ176" i="1"/>
  <c r="AX176" i="1"/>
  <c r="AA176" i="1"/>
  <c r="Y176" i="1"/>
  <c r="X176" i="1"/>
  <c r="BC176" i="1"/>
  <c r="BA176" i="1"/>
  <c r="BB176" i="1"/>
  <c r="AR176" i="1"/>
  <c r="Z176" i="1"/>
  <c r="BD176" i="1"/>
  <c r="AH176" i="1"/>
  <c r="AM176" i="1"/>
  <c r="AL176" i="1"/>
  <c r="AI176" i="1"/>
  <c r="AN176" i="1"/>
  <c r="AZ176" i="1"/>
  <c r="AG176" i="1"/>
  <c r="W176" i="1"/>
  <c r="AO282" i="1"/>
  <c r="AO142" i="1"/>
  <c r="AO296" i="1"/>
  <c r="AO339" i="1"/>
  <c r="AO259" i="1"/>
  <c r="Y314" i="1"/>
  <c r="W314" i="1"/>
  <c r="AJ314" i="1"/>
  <c r="Z314" i="1"/>
  <c r="AK314" i="1"/>
  <c r="AG314" i="1"/>
  <c r="AL314" i="1"/>
  <c r="AA314" i="1"/>
  <c r="AH314" i="1"/>
  <c r="X314" i="1"/>
  <c r="AN314" i="1"/>
  <c r="AM314" i="1"/>
  <c r="AI314" i="1"/>
  <c r="BB314" i="1"/>
  <c r="AO23" i="1"/>
  <c r="AO317" i="1"/>
  <c r="AO111" i="1"/>
  <c r="AO417" i="1"/>
  <c r="AO368" i="1"/>
  <c r="AO215" i="1"/>
  <c r="AO178" i="1"/>
  <c r="AO247" i="1"/>
  <c r="AO246" i="1"/>
  <c r="AO130" i="1"/>
  <c r="N4" i="31"/>
  <c r="AM275" i="1"/>
  <c r="AH275" i="1"/>
  <c r="AN275" i="1"/>
  <c r="AG275" i="1"/>
  <c r="AI275" i="1"/>
  <c r="AL275" i="1"/>
  <c r="Z275" i="1"/>
  <c r="AK275" i="1"/>
  <c r="Y275" i="1"/>
  <c r="X275" i="1"/>
  <c r="AZ275" i="1"/>
  <c r="AJ275" i="1"/>
  <c r="AA275" i="1"/>
  <c r="W275" i="1"/>
  <c r="AL257" i="1"/>
  <c r="Z257" i="1"/>
  <c r="X257" i="1"/>
  <c r="AX257" i="1"/>
  <c r="AK257" i="1"/>
  <c r="AM257" i="1"/>
  <c r="AW257" i="1"/>
  <c r="AP257" i="1"/>
  <c r="AI257" i="1"/>
  <c r="AJ257" i="1"/>
  <c r="AH257" i="1"/>
  <c r="AN257" i="1"/>
  <c r="AA257" i="1"/>
  <c r="AG257" i="1"/>
  <c r="Y257" i="1"/>
  <c r="W257" i="1"/>
  <c r="AO95" i="1"/>
  <c r="AG283" i="1"/>
  <c r="AR283" i="1"/>
  <c r="Y283" i="1"/>
  <c r="AL283" i="1"/>
  <c r="X283" i="1"/>
  <c r="AN283" i="1"/>
  <c r="AW283" i="1"/>
  <c r="AX283" i="1"/>
  <c r="Z283" i="1"/>
  <c r="AK283" i="1"/>
  <c r="AM283" i="1"/>
  <c r="AH283" i="1"/>
  <c r="AQ283" i="1"/>
  <c r="AI283" i="1"/>
  <c r="AA283" i="1"/>
  <c r="W283" i="1"/>
  <c r="AJ283" i="1"/>
  <c r="AO70" i="1"/>
  <c r="AO211" i="1"/>
  <c r="AO277" i="1"/>
  <c r="AO251" i="1"/>
  <c r="AO400" i="1"/>
  <c r="AO91" i="1"/>
  <c r="AO318" i="1"/>
  <c r="AO290" i="1"/>
  <c r="AO381" i="1"/>
  <c r="AO451" i="1"/>
  <c r="AO50" i="1"/>
  <c r="AO416" i="1"/>
  <c r="AX335" i="1"/>
  <c r="Z335" i="1"/>
  <c r="AV335" i="1"/>
  <c r="X335" i="1"/>
  <c r="Y335" i="1"/>
  <c r="AA335" i="1"/>
  <c r="AT335" i="1"/>
  <c r="BA335" i="1"/>
  <c r="AM335" i="1"/>
  <c r="AW335" i="1"/>
  <c r="AN335" i="1"/>
  <c r="AH335" i="1"/>
  <c r="AL335" i="1"/>
  <c r="AI335" i="1"/>
  <c r="AZ335" i="1"/>
  <c r="AK335" i="1"/>
  <c r="AG335" i="1"/>
  <c r="BB335" i="1"/>
  <c r="AQ335" i="1"/>
  <c r="AJ335" i="1"/>
  <c r="W335" i="1"/>
  <c r="AI100" i="1"/>
  <c r="AA100" i="1"/>
  <c r="AG100" i="1"/>
  <c r="Z100" i="1"/>
  <c r="AK100" i="1"/>
  <c r="X100" i="1"/>
  <c r="W100" i="1"/>
  <c r="AM100" i="1"/>
  <c r="AN100" i="1"/>
  <c r="AH100" i="1"/>
  <c r="BA100" i="1"/>
  <c r="AL100" i="1"/>
  <c r="Y100" i="1"/>
  <c r="BD100" i="1"/>
  <c r="AJ100" i="1"/>
  <c r="AO465" i="1"/>
  <c r="AO159" i="1"/>
  <c r="AO342" i="1"/>
  <c r="AO242" i="1"/>
  <c r="AO401" i="1"/>
  <c r="AO336" i="1"/>
  <c r="AO363" i="1"/>
  <c r="AO124" i="1"/>
  <c r="AG195" i="1"/>
  <c r="X195" i="1"/>
  <c r="Y195" i="1"/>
  <c r="AX195" i="1"/>
  <c r="BD195" i="1"/>
  <c r="AM195" i="1"/>
  <c r="AI195" i="1"/>
  <c r="AV195" i="1"/>
  <c r="Z195" i="1"/>
  <c r="AP195" i="1"/>
  <c r="AR195" i="1"/>
  <c r="AQ195" i="1"/>
  <c r="AH195" i="1"/>
  <c r="AW195" i="1"/>
  <c r="AK195" i="1"/>
  <c r="BF195" i="1"/>
  <c r="AL195" i="1"/>
  <c r="AA195" i="1"/>
  <c r="AN195" i="1"/>
  <c r="AJ195" i="1"/>
  <c r="W195" i="1"/>
  <c r="AN184" i="1"/>
  <c r="Y184" i="1"/>
  <c r="AM184" i="1"/>
  <c r="AK184" i="1"/>
  <c r="AL184" i="1"/>
  <c r="AJ184" i="1"/>
  <c r="AG184" i="1"/>
  <c r="BD184" i="1"/>
  <c r="AA184" i="1"/>
  <c r="BC184" i="1"/>
  <c r="Z184" i="1"/>
  <c r="X184" i="1"/>
  <c r="AI184" i="1"/>
  <c r="AH184" i="1"/>
  <c r="W184" i="1"/>
  <c r="AO133" i="1"/>
  <c r="AO134" i="1"/>
  <c r="AO462" i="1"/>
  <c r="AO182" i="1"/>
  <c r="AO443" i="1"/>
  <c r="AO460" i="1"/>
  <c r="AO343" i="1"/>
  <c r="AO82" i="1"/>
  <c r="AO377" i="1"/>
  <c r="AO424" i="1"/>
  <c r="AO244" i="1"/>
  <c r="AO80" i="1"/>
  <c r="AO165" i="1"/>
  <c r="AO322" i="1"/>
  <c r="AO88" i="1"/>
  <c r="AO408" i="1"/>
  <c r="AO99" i="1"/>
  <c r="AO338" i="1"/>
  <c r="AO268" i="1"/>
  <c r="AO328" i="1"/>
  <c r="AO454" i="1"/>
  <c r="AO197" i="1"/>
  <c r="AO232" i="1"/>
  <c r="AO160" i="1"/>
  <c r="AO419" i="1"/>
  <c r="AO228" i="1"/>
  <c r="AO426" i="1"/>
  <c r="AO229" i="1"/>
  <c r="AO263" i="1"/>
  <c r="AO352" i="1"/>
  <c r="AO387" i="1"/>
  <c r="AO90" i="1"/>
  <c r="AO347" i="1"/>
  <c r="AO273" i="1"/>
  <c r="AO420" i="1"/>
  <c r="AO74" i="1"/>
  <c r="AO77" i="1"/>
  <c r="AO371" i="1"/>
  <c r="AO31" i="1"/>
  <c r="AO291" i="1"/>
  <c r="AO206" i="1"/>
  <c r="AO267" i="1"/>
  <c r="AO253" i="1"/>
  <c r="AO461" i="1"/>
  <c r="AO411" i="1"/>
  <c r="AO144" i="1"/>
  <c r="AO58" i="1"/>
  <c r="AO65" i="1"/>
  <c r="AO323" i="1"/>
  <c r="AO449" i="1"/>
  <c r="AO274" i="1"/>
  <c r="AO312" i="1"/>
  <c r="AO444" i="1"/>
  <c r="AO84" i="1"/>
  <c r="AO138" i="1"/>
  <c r="AO131" i="1"/>
  <c r="AO459" i="1"/>
  <c r="AO355" i="1"/>
  <c r="AO45" i="1"/>
  <c r="AO185" i="1"/>
  <c r="AO127" i="1"/>
  <c r="AO243" i="1"/>
  <c r="AO33" i="1"/>
  <c r="AO219" i="1"/>
  <c r="AO421" i="1"/>
  <c r="AO24" i="1"/>
  <c r="AO332" i="1"/>
  <c r="AO405" i="1"/>
  <c r="AO399" i="1"/>
  <c r="AO394" i="1"/>
  <c r="AO179" i="1"/>
  <c r="AO146" i="1"/>
  <c r="AO156" i="1"/>
  <c r="AO170" i="1"/>
  <c r="AO450" i="1"/>
  <c r="AO333" i="1" l="1"/>
  <c r="AO406" i="1"/>
  <c r="Z20" i="2" a="1"/>
  <c r="Z20" i="2" s="1"/>
  <c r="AO325" i="1"/>
  <c r="AO457" i="1"/>
  <c r="AO456" i="1"/>
  <c r="AO385" i="1"/>
  <c r="G156" i="31"/>
  <c r="F156" i="31" s="1"/>
  <c r="G108" i="31"/>
  <c r="F108" i="31" s="1"/>
  <c r="G146" i="31"/>
  <c r="F146" i="31" s="1"/>
  <c r="AO309" i="1"/>
  <c r="AO287" i="1"/>
  <c r="AO150" i="1"/>
  <c r="G195" i="31"/>
  <c r="F195" i="31" s="1"/>
  <c r="AO55" i="1"/>
  <c r="AO369" i="1"/>
  <c r="AO92" i="1"/>
  <c r="AO112" i="1"/>
  <c r="AO398" i="1"/>
  <c r="AO415" i="1"/>
  <c r="AO35" i="1"/>
  <c r="AO254" i="1"/>
  <c r="AO123" i="1"/>
  <c r="AO188" i="1"/>
  <c r="AO383" i="1"/>
  <c r="AO334" i="1"/>
  <c r="AO46" i="1"/>
  <c r="AO388" i="1"/>
  <c r="AO238" i="1"/>
  <c r="AO139" i="1"/>
  <c r="AO54" i="1"/>
  <c r="AO87" i="1"/>
  <c r="AO38" i="1"/>
  <c r="AO349" i="1"/>
  <c r="AO256" i="1"/>
  <c r="AO76" i="1"/>
  <c r="AO12" i="1"/>
  <c r="AO155" i="1"/>
  <c r="AO117" i="1"/>
  <c r="AO330" i="1"/>
  <c r="AO326" i="1"/>
  <c r="AO86" i="1"/>
  <c r="AO8" i="1"/>
  <c r="AO7" i="1"/>
  <c r="AO297" i="1"/>
  <c r="AO438" i="1"/>
  <c r="AO434" i="1"/>
  <c r="AO168" i="1"/>
  <c r="AO25" i="1"/>
  <c r="AO199" i="1"/>
  <c r="AO210" i="1"/>
  <c r="AO311" i="1"/>
  <c r="G122" i="31"/>
  <c r="F122" i="31" s="1"/>
  <c r="AO212" i="1"/>
  <c r="G170" i="31"/>
  <c r="F170" i="31" s="1"/>
  <c r="AO433" i="1"/>
  <c r="AO236" i="1"/>
  <c r="AO403" i="1"/>
  <c r="AO293" i="1"/>
  <c r="AO264" i="1"/>
  <c r="AB59" i="2" a="1"/>
  <c r="AB59" i="2" s="1"/>
  <c r="AB71" i="2" a="1"/>
  <c r="AB71" i="2" s="1"/>
  <c r="AC71" i="2" s="1" a="1"/>
  <c r="AC71" i="2" s="1"/>
  <c r="AB63" i="2" a="1"/>
  <c r="AB63" i="2" s="1"/>
  <c r="AC63" i="2" s="1" a="1"/>
  <c r="AC63" i="2" s="1"/>
  <c r="AB65" i="2" a="1"/>
  <c r="AB65" i="2" s="1"/>
  <c r="AC65" i="2" s="1" a="1"/>
  <c r="AC65" i="2" s="1"/>
  <c r="AB69" i="2" a="1"/>
  <c r="AB69" i="2" s="1"/>
  <c r="AB62" i="2" a="1"/>
  <c r="AB62" i="2" s="1"/>
  <c r="AC62" i="2" s="1" a="1"/>
  <c r="AC62" i="2" s="1"/>
  <c r="AB58" i="2" a="1"/>
  <c r="AB58" i="2" s="1"/>
  <c r="AB68" i="2" a="1"/>
  <c r="AB68" i="2" s="1"/>
  <c r="AC68" i="2" s="1" a="1"/>
  <c r="AC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58" i="2" a="1"/>
  <c r="AC58" i="2" s="1"/>
  <c r="AO148" i="1"/>
  <c r="AO324" i="1"/>
  <c r="AO43" i="1"/>
  <c r="AO59" i="1"/>
  <c r="G199" i="31"/>
  <c r="F199" i="31" s="1"/>
  <c r="AO78" i="1"/>
  <c r="AO214" i="1"/>
  <c r="AO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59" i="2" a="1"/>
  <c r="AC59" i="2" s="1"/>
  <c r="AC69" i="2" a="1"/>
  <c r="AC69" i="2" s="1"/>
  <c r="AO359" i="1"/>
  <c r="AO266" i="1"/>
  <c r="AO125" i="1"/>
  <c r="AO447" i="1"/>
  <c r="AO189" i="1"/>
  <c r="AO175" i="1"/>
  <c r="AO261" i="1"/>
  <c r="AO372" i="1"/>
  <c r="AO167" i="1"/>
  <c r="AO44" i="1"/>
  <c r="AO15" i="1"/>
  <c r="AO410" i="1"/>
  <c r="AO224" i="1"/>
  <c r="AO191" i="1"/>
  <c r="AO418" i="1"/>
  <c r="AO163" i="1"/>
  <c r="AO280" i="1"/>
  <c r="AO119" i="1"/>
  <c r="AO198" i="1"/>
  <c r="AO413" i="1"/>
  <c r="AO439"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2" i="1"/>
  <c r="AO299" i="1"/>
  <c r="AO360" i="1"/>
  <c r="AO292" i="1"/>
  <c r="AO97" i="1"/>
  <c r="AO60" i="1"/>
  <c r="AO458" i="1"/>
  <c r="AO57" i="1"/>
  <c r="AO362" i="1"/>
  <c r="AO390" i="1"/>
  <c r="AO428" i="1"/>
  <c r="AO196" i="1"/>
  <c r="AO6" i="1"/>
  <c r="AO414" i="1"/>
  <c r="AO37" i="1"/>
  <c r="AO2" i="1"/>
  <c r="AO40" i="1"/>
  <c r="AO26" i="1"/>
  <c r="AO108" i="1"/>
  <c r="AO181" i="1"/>
  <c r="AO222" i="1"/>
  <c r="AO174" i="1"/>
  <c r="AO109" i="1"/>
  <c r="AO14" i="1"/>
  <c r="AO3" i="1"/>
  <c r="AO53" i="1"/>
  <c r="AO114" i="1"/>
  <c r="AO437" i="1"/>
  <c r="AO392" i="1"/>
  <c r="AO49" i="1"/>
  <c r="AO351" i="1"/>
  <c r="AO376" i="1"/>
  <c r="AO436" i="1"/>
  <c r="AO308" i="1"/>
  <c r="AO132" i="1"/>
  <c r="AO370" i="1"/>
  <c r="AO364" i="1"/>
  <c r="AO270" i="1"/>
  <c r="AO47" i="1"/>
  <c r="AO226" i="1"/>
  <c r="AO122" i="1"/>
  <c r="AO177" i="1"/>
  <c r="AO260" i="1"/>
  <c r="G67" i="31"/>
  <c r="F67" i="31" s="1"/>
  <c r="G128" i="31"/>
  <c r="F128" i="31" s="1"/>
  <c r="G101" i="31"/>
  <c r="F101" i="31" s="1"/>
  <c r="G113" i="31"/>
  <c r="F113" i="31" s="1"/>
  <c r="G140" i="31"/>
  <c r="F140" i="31" s="1"/>
  <c r="G41" i="31"/>
  <c r="F41" i="31" s="1"/>
  <c r="G61" i="31"/>
  <c r="F61" i="31" s="1"/>
  <c r="G39" i="31"/>
  <c r="F39" i="31" s="1"/>
  <c r="G86" i="31"/>
  <c r="F86" i="31" s="1"/>
  <c r="G203" i="31"/>
  <c r="F203" i="31" s="1"/>
  <c r="G120" i="31"/>
  <c r="F120" i="31" s="1"/>
  <c r="G178" i="31"/>
  <c r="F178" i="31" s="1"/>
  <c r="G93" i="31"/>
  <c r="F93" i="31" s="1"/>
  <c r="G127" i="31"/>
  <c r="F127" i="31" s="1"/>
  <c r="AO172" i="1"/>
  <c r="AO173" i="1"/>
  <c r="AO252" i="1"/>
  <c r="G138" i="31"/>
  <c r="F138" i="31" s="1"/>
  <c r="G21" i="31"/>
  <c r="F21" i="31" s="1"/>
  <c r="G92" i="31"/>
  <c r="F92" i="31" s="1"/>
  <c r="AO120" i="1"/>
  <c r="G134" i="31"/>
  <c r="F134" i="31" s="1"/>
  <c r="G65" i="31"/>
  <c r="F65" i="31" s="1"/>
  <c r="G164" i="31"/>
  <c r="F164" i="31" s="1"/>
  <c r="AO96" i="1"/>
  <c r="AO448" i="1"/>
  <c r="G44" i="31"/>
  <c r="F44" i="31" s="1"/>
  <c r="G35" i="31"/>
  <c r="F35" i="31" s="1"/>
  <c r="G191" i="31"/>
  <c r="F191" i="31" s="1"/>
  <c r="AO348" i="1"/>
  <c r="G87" i="31"/>
  <c r="G180" i="31"/>
  <c r="F180" i="31" s="1"/>
  <c r="AO431" i="1"/>
  <c r="G30" i="31"/>
  <c r="F30" i="31" s="1"/>
  <c r="G149" i="31"/>
  <c r="F149" i="31" s="1"/>
  <c r="G109" i="31"/>
  <c r="F109" i="31" s="1"/>
  <c r="G193" i="31"/>
  <c r="F193" i="31" s="1"/>
  <c r="G37" i="31"/>
  <c r="F37" i="31" s="1"/>
  <c r="AO283" i="1"/>
  <c r="G125" i="31"/>
  <c r="F125" i="31" s="1"/>
  <c r="G159" i="31"/>
  <c r="F159" i="31" s="1"/>
  <c r="AO430" i="1"/>
  <c r="G107" i="31"/>
  <c r="F107" i="31" s="1"/>
  <c r="G42" i="31"/>
  <c r="F42" i="31" s="1"/>
  <c r="G179" i="31"/>
  <c r="F179" i="31" s="1"/>
  <c r="AO286" i="1"/>
  <c r="G168" i="31"/>
  <c r="F168" i="31" s="1"/>
  <c r="G187" i="31"/>
  <c r="F187" i="31" s="1"/>
  <c r="G76" i="31"/>
  <c r="F76" i="31" s="1"/>
  <c r="G188" i="31"/>
  <c r="F188" i="31" s="1"/>
  <c r="G165" i="31"/>
  <c r="F165" i="31" s="1"/>
  <c r="G11" i="31"/>
  <c r="F11" i="31" s="1"/>
  <c r="AO202" i="1"/>
  <c r="G200" i="31"/>
  <c r="F200" i="31" s="1"/>
  <c r="G82" i="31"/>
  <c r="F82" i="31" s="1"/>
  <c r="AO235" i="1"/>
  <c r="AO147" i="1"/>
  <c r="AO294" i="1"/>
  <c r="AO250" i="1"/>
  <c r="G62" i="31"/>
  <c r="F62" i="31" s="1"/>
  <c r="G3" i="31"/>
  <c r="F3" i="31" s="1"/>
  <c r="G116" i="31"/>
  <c r="F116" i="31" s="1"/>
  <c r="G154" i="31"/>
  <c r="F154" i="31" s="1"/>
  <c r="G150" i="31"/>
  <c r="F150" i="31" s="1"/>
  <c r="G152" i="31"/>
  <c r="F152" i="31" s="1"/>
  <c r="G106" i="31"/>
  <c r="F106" i="31" s="1"/>
  <c r="G10" i="31"/>
  <c r="F10" i="31" s="1"/>
  <c r="AO335" i="1"/>
  <c r="G48" i="31"/>
  <c r="F48" i="31" s="1"/>
  <c r="G158" i="31"/>
  <c r="F158" i="31" s="1"/>
  <c r="G189" i="31"/>
  <c r="F189" i="31" s="1"/>
  <c r="G23" i="31"/>
  <c r="F23" i="31" s="1"/>
  <c r="G147" i="31"/>
  <c r="F147" i="31" s="1"/>
  <c r="G137" i="31"/>
  <c r="F137" i="31" s="1"/>
  <c r="AO393" i="1"/>
  <c r="AO98" i="1"/>
  <c r="G38" i="31"/>
  <c r="F38" i="31" s="1"/>
  <c r="G75" i="31"/>
  <c r="F75" i="31" s="1"/>
  <c r="G47" i="31"/>
  <c r="AO136" i="1"/>
  <c r="AO169" i="1"/>
  <c r="AO187" i="1"/>
  <c r="G202" i="31"/>
  <c r="F202" i="31" s="1"/>
  <c r="G32" i="31"/>
  <c r="F32" i="31" s="1"/>
  <c r="G173" i="31"/>
  <c r="F173" i="31" s="1"/>
  <c r="G9" i="31"/>
  <c r="F9" i="31" s="1"/>
  <c r="AO27" i="1"/>
  <c r="G54" i="31"/>
  <c r="F54" i="31" s="1"/>
  <c r="G175" i="31"/>
  <c r="F175" i="31" s="1"/>
  <c r="G15" i="31"/>
  <c r="F15" i="31" s="1"/>
  <c r="AO103" i="1"/>
  <c r="AO66" i="1"/>
  <c r="G80" i="31"/>
  <c r="F80" i="31" s="1"/>
  <c r="G97" i="31"/>
  <c r="F97" i="31" s="1"/>
  <c r="AO281" i="1"/>
  <c r="G31" i="31"/>
  <c r="F31" i="31" s="1"/>
  <c r="G90" i="31"/>
  <c r="F90" i="31" s="1"/>
  <c r="G99" i="31"/>
  <c r="F99" i="31" s="1"/>
  <c r="G59" i="31"/>
  <c r="F59" i="31" s="1"/>
  <c r="G112" i="31"/>
  <c r="F112" i="31" s="1"/>
  <c r="AO71" i="1"/>
  <c r="G119" i="31"/>
  <c r="F119" i="31" s="1"/>
  <c r="G181" i="31"/>
  <c r="F181" i="31" s="1"/>
  <c r="G28" i="31"/>
  <c r="F28" i="31" s="1"/>
  <c r="AO100" i="1"/>
  <c r="AO257" i="1"/>
  <c r="G40" i="31"/>
  <c r="F40" i="31" s="1"/>
  <c r="AO314" i="1"/>
  <c r="AO4" i="1"/>
  <c r="G51" i="31"/>
  <c r="F51" i="31" s="1"/>
  <c r="G45" i="31"/>
  <c r="F45" i="31" s="1"/>
  <c r="G94" i="31"/>
  <c r="F94" i="31" s="1"/>
  <c r="G71" i="31"/>
  <c r="F71" i="31" s="1"/>
  <c r="G167" i="31"/>
  <c r="F167" i="31" s="1"/>
  <c r="G91" i="31"/>
  <c r="F91" i="31" s="1"/>
  <c r="G141" i="31"/>
  <c r="F141" i="31" s="1"/>
  <c r="G14" i="31"/>
  <c r="F14" i="31" s="1"/>
  <c r="G182" i="31"/>
  <c r="F182" i="31" s="1"/>
  <c r="G79" i="31"/>
  <c r="F79" i="31" s="1"/>
  <c r="G186" i="31"/>
  <c r="F186" i="31" s="1"/>
  <c r="AO396" i="1"/>
  <c r="G192" i="31"/>
  <c r="F192" i="31" s="1"/>
  <c r="G139" i="31"/>
  <c r="F139" i="31" s="1"/>
  <c r="G103" i="31"/>
  <c r="F103" i="31" s="1"/>
  <c r="AO429" i="1"/>
  <c r="AO166" i="1"/>
  <c r="AO306" i="1"/>
  <c r="G194" i="31"/>
  <c r="F194" i="31" s="1"/>
  <c r="G89" i="31"/>
  <c r="F89" i="31" s="1"/>
  <c r="G118" i="31"/>
  <c r="F118" i="31" s="1"/>
  <c r="AO42" i="1"/>
  <c r="AO435" i="1"/>
  <c r="AO409" i="1"/>
  <c r="G69" i="31"/>
  <c r="G29" i="31"/>
  <c r="F29" i="31" s="1"/>
  <c r="G83" i="31"/>
  <c r="F83" i="31" s="1"/>
  <c r="AO154" i="1"/>
  <c r="AO234" i="1"/>
  <c r="G148" i="31"/>
  <c r="F148" i="31" s="1"/>
  <c r="G4" i="31"/>
  <c r="F4" i="31" s="1"/>
  <c r="G197" i="31"/>
  <c r="F197" i="31" s="1"/>
  <c r="G204" i="31"/>
  <c r="F204" i="31" s="1"/>
  <c r="G169" i="31"/>
  <c r="F169" i="31" s="1"/>
  <c r="AO275" i="1"/>
  <c r="G60" i="31"/>
  <c r="F60" i="31" s="1"/>
  <c r="G136" i="31"/>
  <c r="F136" i="31" s="1"/>
  <c r="G135" i="31"/>
  <c r="F135" i="31" s="1"/>
  <c r="G130" i="31"/>
  <c r="F130" i="31" s="1"/>
  <c r="G50" i="31"/>
  <c r="F50" i="31" s="1"/>
  <c r="G205" i="31"/>
  <c r="F205" i="31" s="1"/>
  <c r="G36" i="31"/>
  <c r="F36" i="31" s="1"/>
  <c r="G111" i="31"/>
  <c r="F111" i="31" s="1"/>
  <c r="G16" i="31"/>
  <c r="F16" i="31" s="1"/>
  <c r="G34" i="31"/>
  <c r="F34" i="31" s="1"/>
  <c r="AO104" i="1"/>
  <c r="G46" i="31"/>
  <c r="F46" i="31" s="1"/>
  <c r="G131" i="31"/>
  <c r="F131" i="31" s="1"/>
  <c r="G104" i="31"/>
  <c r="F104" i="31" s="1"/>
  <c r="G52" i="31"/>
  <c r="F52" i="31" s="1"/>
  <c r="AO239" i="1"/>
  <c r="AO316" i="1"/>
  <c r="G176" i="31"/>
  <c r="F176" i="31" s="1"/>
  <c r="G5" i="31"/>
  <c r="F5" i="31" s="1"/>
  <c r="AO73" i="1"/>
  <c r="AO272" i="1"/>
  <c r="G43" i="31"/>
  <c r="F43" i="31" s="1"/>
  <c r="G142" i="31"/>
  <c r="F142" i="31" s="1"/>
  <c r="G27" i="31"/>
  <c r="F27" i="31" s="1"/>
  <c r="G55" i="31"/>
  <c r="F55" i="31" s="1"/>
  <c r="G26" i="31"/>
  <c r="F26" i="31" s="1"/>
  <c r="G166" i="31"/>
  <c r="F166" i="31" s="1"/>
  <c r="G56" i="31"/>
  <c r="F56" i="31" s="1"/>
  <c r="G105" i="31"/>
  <c r="F105" i="31" s="1"/>
  <c r="AO56" i="1"/>
  <c r="G155" i="31"/>
  <c r="F155" i="31" s="1"/>
  <c r="G132" i="31"/>
  <c r="F132" i="31" s="1"/>
  <c r="AO184" i="1"/>
  <c r="AO195" i="1"/>
  <c r="G190" i="31"/>
  <c r="F190" i="31" s="1"/>
  <c r="G102" i="31"/>
  <c r="F102" i="31" s="1"/>
  <c r="G177" i="31"/>
  <c r="F177" i="31" s="1"/>
  <c r="AO446" i="1"/>
  <c r="AO9" i="1"/>
  <c r="G84" i="31"/>
  <c r="F84" i="31" s="1"/>
  <c r="G115" i="31"/>
  <c r="F115" i="31" s="1"/>
  <c r="G8" i="31"/>
  <c r="F8" i="31" s="1"/>
  <c r="G85" i="31"/>
  <c r="F85" i="31" s="1"/>
  <c r="AO89" i="1"/>
  <c r="G162" i="31"/>
  <c r="F162" i="31" s="1"/>
  <c r="AO440" i="1"/>
  <c r="AO353" i="1"/>
  <c r="G157" i="31"/>
  <c r="F157" i="31" s="1"/>
  <c r="G70" i="31"/>
  <c r="F70" i="31" s="1"/>
  <c r="G143" i="31"/>
  <c r="F143" i="31" s="1"/>
  <c r="AO357" i="1"/>
  <c r="AO107" i="1"/>
  <c r="AO106" i="1"/>
  <c r="G126" i="31"/>
  <c r="F126" i="31" s="1"/>
  <c r="G198" i="31"/>
  <c r="G63" i="31"/>
  <c r="F63" i="31" s="1"/>
  <c r="G174" i="31"/>
  <c r="F174" i="31" s="1"/>
  <c r="AO186" i="1"/>
  <c r="AO373" i="1"/>
  <c r="AO52" i="1"/>
  <c r="G74" i="31"/>
  <c r="F74" i="31" s="1"/>
  <c r="G110" i="31"/>
  <c r="F110" i="31" s="1"/>
  <c r="G58" i="31"/>
  <c r="F58" i="31" s="1"/>
  <c r="G98" i="31"/>
  <c r="F98" i="31" s="1"/>
  <c r="G96" i="31"/>
  <c r="F96" i="31" s="1"/>
  <c r="G53" i="31"/>
  <c r="F53" i="31" s="1"/>
  <c r="G49" i="31"/>
  <c r="F49" i="31" s="1"/>
  <c r="G117" i="31"/>
  <c r="F117" i="31" s="1"/>
  <c r="G196" i="31"/>
  <c r="F196" i="31" s="1"/>
  <c r="AO176" i="1"/>
  <c r="G88" i="31"/>
  <c r="F88" i="31" s="1"/>
  <c r="G184" i="31"/>
  <c r="F184" i="31" s="1"/>
  <c r="G22" i="31"/>
  <c r="G183" i="31"/>
  <c r="F183" i="31" s="1"/>
  <c r="G95" i="31"/>
  <c r="F95" i="31" s="1"/>
  <c r="G151" i="31"/>
  <c r="F151" i="31" s="1"/>
  <c r="G18" i="31"/>
  <c r="F18" i="31" s="1"/>
  <c r="AO34" i="1"/>
  <c r="AO412" i="1"/>
  <c r="AO237" i="1"/>
  <c r="AO295" i="1"/>
  <c r="G133" i="31"/>
  <c r="F133" i="31" s="1"/>
  <c r="G201" i="31"/>
  <c r="F201" i="31" s="1"/>
  <c r="G24" i="31"/>
  <c r="F24" i="31" s="1"/>
  <c r="G114" i="31"/>
  <c r="F114" i="31" s="1"/>
  <c r="G13" i="31"/>
  <c r="F13" i="31" s="1"/>
  <c r="G77" i="31"/>
  <c r="F77" i="31" s="1"/>
  <c r="G68" i="31"/>
  <c r="F68" i="31" s="1"/>
  <c r="G153" i="31"/>
  <c r="F153" i="31" s="1"/>
  <c r="G81" i="31"/>
  <c r="F81" i="31" s="1"/>
  <c r="G145" i="31"/>
  <c r="F145" i="31" s="1"/>
  <c r="AO298" i="1"/>
  <c r="G163" i="31"/>
  <c r="F163" i="31" s="1"/>
  <c r="G172" i="31"/>
  <c r="F172" i="31" s="1"/>
  <c r="G6" i="31"/>
  <c r="F6" i="31" s="1"/>
  <c r="G171" i="31"/>
  <c r="F171" i="31" s="1"/>
  <c r="G129" i="31"/>
  <c r="F129" i="31" s="1"/>
  <c r="G33" i="31"/>
  <c r="F33" i="31" s="1"/>
  <c r="G72" i="31"/>
  <c r="F72" i="31" s="1"/>
  <c r="G7" i="31"/>
  <c r="F7" i="31" s="1"/>
  <c r="W22" i="2"/>
  <c r="G121" i="31"/>
  <c r="F121" i="31" s="1"/>
  <c r="G64" i="31"/>
  <c r="F64" i="31" s="1"/>
  <c r="G57" i="31"/>
  <c r="G100" i="31"/>
  <c r="F100" i="31" s="1"/>
  <c r="G161" i="31"/>
  <c r="F161" i="31" s="1"/>
  <c r="G144" i="31"/>
  <c r="F144" i="31" s="1"/>
  <c r="G2" i="31"/>
  <c r="F2" i="31" s="1"/>
  <c r="G123" i="31"/>
  <c r="F123" i="31" s="1"/>
  <c r="G160" i="31"/>
  <c r="F160" i="31" s="1"/>
  <c r="G66" i="31"/>
  <c r="F66" i="31" s="1"/>
  <c r="G185" i="31"/>
  <c r="F185" i="31" s="1"/>
  <c r="G124" i="31"/>
  <c r="F124" i="31" s="1"/>
  <c r="G78" i="31"/>
  <c r="F78" i="31" s="1"/>
  <c r="G25" i="31"/>
  <c r="F25" i="31" s="1"/>
  <c r="G73" i="31"/>
  <c r="F73" i="31" s="1"/>
  <c r="AO209" i="1"/>
  <c r="AO220" i="1"/>
  <c r="Z67" i="2" l="1"/>
  <c r="AV67" i="2" s="1"/>
  <c r="Z61" i="2"/>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5" i="1"/>
  <c r="BK457" i="1"/>
  <c r="BK449" i="1"/>
  <c r="BK441" i="1"/>
  <c r="BK433" i="1"/>
  <c r="BK425" i="1"/>
  <c r="BK417" i="1"/>
  <c r="BK409" i="1"/>
  <c r="BK401" i="1"/>
  <c r="BK393" i="1"/>
  <c r="BK385" i="1"/>
  <c r="BK378" i="1"/>
  <c r="BK370" i="1"/>
  <c r="BK362" i="1"/>
  <c r="BK354" i="1"/>
  <c r="BK346" i="1"/>
  <c r="BK338" i="1"/>
  <c r="BK330" i="1"/>
  <c r="BK322" i="1"/>
  <c r="BK314" i="1"/>
  <c r="BK306" i="1"/>
  <c r="BK298" i="1"/>
  <c r="BK292" i="1"/>
  <c r="BK284" i="1"/>
  <c r="BK276" i="1"/>
  <c r="BK268" i="1"/>
  <c r="BK260" i="1"/>
  <c r="BK252" i="1"/>
  <c r="BK244" i="1"/>
  <c r="BK236" i="1"/>
  <c r="BK228" i="1"/>
  <c r="BK220" i="1"/>
  <c r="BK212" i="1"/>
  <c r="BK203" i="1"/>
  <c r="BK195" i="1"/>
  <c r="BK186" i="1"/>
  <c r="BK178" i="1"/>
  <c r="BK170" i="1"/>
  <c r="BK162" i="1"/>
  <c r="BK154" i="1"/>
  <c r="BK146" i="1"/>
  <c r="BK138" i="1"/>
  <c r="BK130" i="1"/>
  <c r="BK122" i="1"/>
  <c r="BK114" i="1"/>
  <c r="BK106" i="1"/>
  <c r="BK464" i="1"/>
  <c r="BK456" i="1"/>
  <c r="BK448" i="1"/>
  <c r="BK440" i="1"/>
  <c r="BK432" i="1"/>
  <c r="BK424" i="1"/>
  <c r="BK416" i="1"/>
  <c r="BK408" i="1"/>
  <c r="BK400" i="1"/>
  <c r="BK392" i="1"/>
  <c r="BK377" i="1"/>
  <c r="BK369" i="1"/>
  <c r="BK361" i="1"/>
  <c r="BK353" i="1"/>
  <c r="BK345" i="1"/>
  <c r="BK337" i="1"/>
  <c r="BK329" i="1"/>
  <c r="BK321" i="1"/>
  <c r="BK313" i="1"/>
  <c r="BK305" i="1"/>
  <c r="BK297" i="1"/>
  <c r="BK291" i="1"/>
  <c r="BK283" i="1"/>
  <c r="BK275" i="1"/>
  <c r="BK267" i="1"/>
  <c r="BK259" i="1"/>
  <c r="BK251" i="1"/>
  <c r="BK243" i="1"/>
  <c r="BK235" i="1"/>
  <c r="BK227" i="1"/>
  <c r="BK219" i="1"/>
  <c r="BK211" i="1"/>
  <c r="BK202" i="1"/>
  <c r="BK193" i="1"/>
  <c r="BK185" i="1"/>
  <c r="BK177" i="1"/>
  <c r="BK169" i="1"/>
  <c r="BK161" i="1"/>
  <c r="BK153" i="1"/>
  <c r="BK145" i="1"/>
  <c r="BK137" i="1"/>
  <c r="BK129" i="1"/>
  <c r="BK121" i="1"/>
  <c r="BK113" i="1"/>
  <c r="BK105" i="1"/>
  <c r="BK97" i="1"/>
  <c r="BK89" i="1"/>
  <c r="BK81" i="1"/>
  <c r="BK74" i="1"/>
  <c r="BK66" i="1"/>
  <c r="BK58" i="1"/>
  <c r="BK50" i="1"/>
  <c r="BK42" i="1"/>
  <c r="BK34" i="1"/>
  <c r="BK26" i="1"/>
  <c r="BK18" i="1"/>
  <c r="BK10" i="1"/>
  <c r="BK41" i="1"/>
  <c r="BK33" i="1"/>
  <c r="BK17" i="1"/>
  <c r="BK9" i="1"/>
  <c r="BK307" i="1"/>
  <c r="BK245" i="1"/>
  <c r="BK204" i="1"/>
  <c r="BK163" i="1"/>
  <c r="BK107" i="1"/>
  <c r="BK60" i="1"/>
  <c r="BK4" i="1"/>
  <c r="BK75" i="1"/>
  <c r="BK11" i="1"/>
  <c r="BK463" i="1"/>
  <c r="BK455" i="1"/>
  <c r="BK447" i="1"/>
  <c r="BK439" i="1"/>
  <c r="BK431" i="1"/>
  <c r="BK423" i="1"/>
  <c r="BK415" i="1"/>
  <c r="BK407" i="1"/>
  <c r="BK399" i="1"/>
  <c r="BK391" i="1"/>
  <c r="BK384" i="1"/>
  <c r="BK376" i="1"/>
  <c r="BK368" i="1"/>
  <c r="BK360" i="1"/>
  <c r="BK352" i="1"/>
  <c r="BK344" i="1"/>
  <c r="BK336" i="1"/>
  <c r="BK328" i="1"/>
  <c r="BK312" i="1"/>
  <c r="BK304" i="1"/>
  <c r="BK290" i="1"/>
  <c r="BK282" i="1"/>
  <c r="BK274" i="1"/>
  <c r="BK266" i="1"/>
  <c r="BK258" i="1"/>
  <c r="BK250" i="1"/>
  <c r="BK242" i="1"/>
  <c r="BK234" i="1"/>
  <c r="BK226" i="1"/>
  <c r="BK218" i="1"/>
  <c r="BK210" i="1"/>
  <c r="BK201" i="1"/>
  <c r="BK192" i="1"/>
  <c r="BK184" i="1"/>
  <c r="BK176" i="1"/>
  <c r="BK168" i="1"/>
  <c r="BK160" i="1"/>
  <c r="BK152" i="1"/>
  <c r="BK144" i="1"/>
  <c r="BK136" i="1"/>
  <c r="BK128" i="1"/>
  <c r="BK120" i="1"/>
  <c r="BK112" i="1"/>
  <c r="BK104" i="1"/>
  <c r="BK96" i="1"/>
  <c r="BK88" i="1"/>
  <c r="BK80" i="1"/>
  <c r="BK73" i="1"/>
  <c r="BK65" i="1"/>
  <c r="BK57" i="1"/>
  <c r="BK49" i="1"/>
  <c r="BK25" i="1"/>
  <c r="BK331" i="1"/>
  <c r="BK261" i="1"/>
  <c r="BK187" i="1"/>
  <c r="BK139" i="1"/>
  <c r="BK91" i="1"/>
  <c r="BK12" i="1"/>
  <c r="BK59" i="1"/>
  <c r="BK35" i="1"/>
  <c r="BK462" i="1"/>
  <c r="BK454" i="1"/>
  <c r="BK446" i="1"/>
  <c r="BK438" i="1"/>
  <c r="BK430" i="1"/>
  <c r="BK422" i="1"/>
  <c r="BK414" i="1"/>
  <c r="BK406" i="1"/>
  <c r="BK398" i="1"/>
  <c r="BK390" i="1"/>
  <c r="BK383" i="1"/>
  <c r="BK375" i="1"/>
  <c r="BK367" i="1"/>
  <c r="BK359" i="1"/>
  <c r="BK351" i="1"/>
  <c r="BK343" i="1"/>
  <c r="BK335" i="1"/>
  <c r="BK327" i="1"/>
  <c r="BK319" i="1"/>
  <c r="BK311" i="1"/>
  <c r="BK303" i="1"/>
  <c r="BK296" i="1"/>
  <c r="BK289" i="1"/>
  <c r="BK281" i="1"/>
  <c r="BK273" i="1"/>
  <c r="BK265" i="1"/>
  <c r="BK257" i="1"/>
  <c r="BK249" i="1"/>
  <c r="BK241" i="1"/>
  <c r="BK233" i="1"/>
  <c r="BK225" i="1"/>
  <c r="BK217" i="1"/>
  <c r="BK209" i="1"/>
  <c r="BK200" i="1"/>
  <c r="BK191" i="1"/>
  <c r="BK183" i="1"/>
  <c r="BK175" i="1"/>
  <c r="BK167" i="1"/>
  <c r="BK159" i="1"/>
  <c r="BK151" i="1"/>
  <c r="BK143" i="1"/>
  <c r="BK135" i="1"/>
  <c r="BK127" i="1"/>
  <c r="BK119" i="1"/>
  <c r="BK111" i="1"/>
  <c r="BK103" i="1"/>
  <c r="BK95" i="1"/>
  <c r="BK87" i="1"/>
  <c r="BK72" i="1"/>
  <c r="BK64" i="1"/>
  <c r="BK56" i="1"/>
  <c r="BK48" i="1"/>
  <c r="BK40" i="1"/>
  <c r="BK32" i="1"/>
  <c r="BK24" i="1"/>
  <c r="BK16" i="1"/>
  <c r="BK8" i="1"/>
  <c r="BK434" i="1"/>
  <c r="BK394" i="1"/>
  <c r="BK363" i="1"/>
  <c r="BK323" i="1"/>
  <c r="BK285" i="1"/>
  <c r="BK237" i="1"/>
  <c r="BK196" i="1"/>
  <c r="BK147" i="1"/>
  <c r="BK99" i="1"/>
  <c r="BK52" i="1"/>
  <c r="BK20" i="1"/>
  <c r="BK82" i="1"/>
  <c r="BK27" i="1"/>
  <c r="BK461" i="1"/>
  <c r="BK453" i="1"/>
  <c r="BK445" i="1"/>
  <c r="BK437" i="1"/>
  <c r="BK429" i="1"/>
  <c r="BK421" i="1"/>
  <c r="BK413" i="1"/>
  <c r="BK405" i="1"/>
  <c r="BK397" i="1"/>
  <c r="BK389" i="1"/>
  <c r="BK382" i="1"/>
  <c r="BK374" i="1"/>
  <c r="BK366" i="1"/>
  <c r="BK358" i="1"/>
  <c r="BK350" i="1"/>
  <c r="BK342" i="1"/>
  <c r="BH342" i="1" s="1"/>
  <c r="BK334" i="1"/>
  <c r="BK326" i="1"/>
  <c r="BK318" i="1"/>
  <c r="BK310" i="1"/>
  <c r="BK302" i="1"/>
  <c r="BK295" i="1"/>
  <c r="BK288" i="1"/>
  <c r="BK280" i="1"/>
  <c r="BH280" i="1" s="1"/>
  <c r="BK272" i="1"/>
  <c r="BK264" i="1"/>
  <c r="BK256" i="1"/>
  <c r="BK248" i="1"/>
  <c r="BK240" i="1"/>
  <c r="BK232" i="1"/>
  <c r="BK224" i="1"/>
  <c r="BK216" i="1"/>
  <c r="BH216" i="1" s="1"/>
  <c r="BK208" i="1"/>
  <c r="BK199" i="1"/>
  <c r="BK190" i="1"/>
  <c r="BK182" i="1"/>
  <c r="BK174" i="1"/>
  <c r="BK166" i="1"/>
  <c r="BK158" i="1"/>
  <c r="BK150" i="1"/>
  <c r="BH150" i="1" s="1"/>
  <c r="BK142" i="1"/>
  <c r="BK134" i="1"/>
  <c r="BK126" i="1"/>
  <c r="BK118" i="1"/>
  <c r="BK110" i="1"/>
  <c r="BK102" i="1"/>
  <c r="BK94" i="1"/>
  <c r="BK86" i="1"/>
  <c r="BK79" i="1"/>
  <c r="BK71" i="1"/>
  <c r="BK63" i="1"/>
  <c r="BK55" i="1"/>
  <c r="BK47" i="1"/>
  <c r="BK39" i="1"/>
  <c r="BK31" i="1"/>
  <c r="BK23" i="1"/>
  <c r="BH23" i="1" s="1"/>
  <c r="BK15" i="1"/>
  <c r="BK7" i="1"/>
  <c r="BK442" i="1"/>
  <c r="BK386" i="1"/>
  <c r="BK355" i="1"/>
  <c r="BK315" i="1"/>
  <c r="BK277" i="1"/>
  <c r="BK229" i="1"/>
  <c r="BK155" i="1"/>
  <c r="BK115" i="1"/>
  <c r="BK68" i="1"/>
  <c r="BK28" i="1"/>
  <c r="BK67" i="1"/>
  <c r="BK19" i="1"/>
  <c r="BK460" i="1"/>
  <c r="BK452" i="1"/>
  <c r="BK444" i="1"/>
  <c r="BK436" i="1"/>
  <c r="BK428" i="1"/>
  <c r="BK420" i="1"/>
  <c r="BK412" i="1"/>
  <c r="BK404" i="1"/>
  <c r="BK396" i="1"/>
  <c r="BK388" i="1"/>
  <c r="BK381" i="1"/>
  <c r="BK373" i="1"/>
  <c r="BK365" i="1"/>
  <c r="BK357" i="1"/>
  <c r="BK349" i="1"/>
  <c r="BK341" i="1"/>
  <c r="BK333" i="1"/>
  <c r="BK325" i="1"/>
  <c r="BK317" i="1"/>
  <c r="BK309" i="1"/>
  <c r="BK301" i="1"/>
  <c r="BK294" i="1"/>
  <c r="BK287" i="1"/>
  <c r="BK279" i="1"/>
  <c r="BK271" i="1"/>
  <c r="BK263" i="1"/>
  <c r="BK255" i="1"/>
  <c r="BK247" i="1"/>
  <c r="BK239" i="1"/>
  <c r="BK231" i="1"/>
  <c r="BK223" i="1"/>
  <c r="BK215" i="1"/>
  <c r="BK207" i="1"/>
  <c r="BK198" i="1"/>
  <c r="BK189" i="1"/>
  <c r="BK181" i="1"/>
  <c r="BK173" i="1"/>
  <c r="BK165" i="1"/>
  <c r="BK157" i="1"/>
  <c r="BK149" i="1"/>
  <c r="BK141" i="1"/>
  <c r="BK133" i="1"/>
  <c r="BK125" i="1"/>
  <c r="BK117" i="1"/>
  <c r="BK109" i="1"/>
  <c r="BK101" i="1"/>
  <c r="BK93" i="1"/>
  <c r="BK85" i="1"/>
  <c r="BK78" i="1"/>
  <c r="BK70" i="1"/>
  <c r="BK62" i="1"/>
  <c r="BK54" i="1"/>
  <c r="BK46" i="1"/>
  <c r="BK38" i="1"/>
  <c r="BK30" i="1"/>
  <c r="BK22" i="1"/>
  <c r="BK14" i="1"/>
  <c r="BK6" i="1"/>
  <c r="BH6" i="1" s="1"/>
  <c r="BK450" i="1"/>
  <c r="BK418" i="1"/>
  <c r="BK402" i="1"/>
  <c r="BK379" i="1"/>
  <c r="BK347" i="1"/>
  <c r="BK299" i="1"/>
  <c r="BK269" i="1"/>
  <c r="BK221" i="1"/>
  <c r="BK179" i="1"/>
  <c r="BK131" i="1"/>
  <c r="BK83" i="1"/>
  <c r="BK44" i="1"/>
  <c r="BK98" i="1"/>
  <c r="BK43" i="1"/>
  <c r="BK459" i="1"/>
  <c r="BK451" i="1"/>
  <c r="BK443" i="1"/>
  <c r="BK435" i="1"/>
  <c r="BK427" i="1"/>
  <c r="BK419" i="1"/>
  <c r="BK411" i="1"/>
  <c r="BK403" i="1"/>
  <c r="BK395" i="1"/>
  <c r="BK387" i="1"/>
  <c r="BK380" i="1"/>
  <c r="BK372" i="1"/>
  <c r="BK364" i="1"/>
  <c r="BK356" i="1"/>
  <c r="BK348" i="1"/>
  <c r="BK340" i="1"/>
  <c r="BK332" i="1"/>
  <c r="BK324" i="1"/>
  <c r="BK316" i="1"/>
  <c r="BK308" i="1"/>
  <c r="BK300" i="1"/>
  <c r="BK293" i="1"/>
  <c r="BK286" i="1"/>
  <c r="BK278" i="1"/>
  <c r="BK270" i="1"/>
  <c r="BK262" i="1"/>
  <c r="BK254" i="1"/>
  <c r="BK246" i="1"/>
  <c r="BK238" i="1"/>
  <c r="BK230" i="1"/>
  <c r="BK222" i="1"/>
  <c r="BK214" i="1"/>
  <c r="BK206" i="1"/>
  <c r="BK197" i="1"/>
  <c r="BK188" i="1"/>
  <c r="BK180" i="1"/>
  <c r="BK172" i="1"/>
  <c r="BK164" i="1"/>
  <c r="BK156" i="1"/>
  <c r="BK148" i="1"/>
  <c r="BK140" i="1"/>
  <c r="BK132" i="1"/>
  <c r="BK124" i="1"/>
  <c r="BK116" i="1"/>
  <c r="BK108" i="1"/>
  <c r="BK100" i="1"/>
  <c r="BK92" i="1"/>
  <c r="BK84" i="1"/>
  <c r="BK77" i="1"/>
  <c r="BK69" i="1"/>
  <c r="BK61" i="1"/>
  <c r="BK53" i="1"/>
  <c r="BK45" i="1"/>
  <c r="BK37" i="1"/>
  <c r="BK29" i="1"/>
  <c r="BK21" i="1"/>
  <c r="BK13" i="1"/>
  <c r="BK5" i="1"/>
  <c r="BK458" i="1"/>
  <c r="BK426" i="1"/>
  <c r="BK410" i="1"/>
  <c r="BK371" i="1"/>
  <c r="BK339" i="1"/>
  <c r="BK253" i="1"/>
  <c r="BK213" i="1"/>
  <c r="BK171" i="1"/>
  <c r="BK123" i="1"/>
  <c r="BK76" i="1"/>
  <c r="BK36" i="1"/>
  <c r="BK90" i="1"/>
  <c r="BK51" i="1"/>
  <c r="BK3" i="1"/>
  <c r="BJ2" i="1"/>
  <c r="BH2" i="1" s="1"/>
  <c r="BJ465" i="1"/>
  <c r="BH465" i="1" s="1"/>
  <c r="BJ457" i="1"/>
  <c r="BJ449" i="1"/>
  <c r="BH449" i="1" s="1"/>
  <c r="BJ441" i="1"/>
  <c r="BJ433" i="1"/>
  <c r="BJ425" i="1"/>
  <c r="BJ417" i="1"/>
  <c r="BJ409" i="1"/>
  <c r="BH409" i="1" s="1"/>
  <c r="BJ401" i="1"/>
  <c r="BJ393" i="1"/>
  <c r="BJ385" i="1"/>
  <c r="BJ378" i="1"/>
  <c r="BJ370" i="1"/>
  <c r="BJ362" i="1"/>
  <c r="BJ354" i="1"/>
  <c r="BJ346" i="1"/>
  <c r="BH346" i="1" s="1"/>
  <c r="BJ338" i="1"/>
  <c r="BH338" i="1" s="1"/>
  <c r="BJ330" i="1"/>
  <c r="BH330" i="1" s="1"/>
  <c r="BJ322" i="1"/>
  <c r="BH322" i="1" s="1"/>
  <c r="BJ314" i="1"/>
  <c r="BJ306" i="1"/>
  <c r="BJ298" i="1"/>
  <c r="BJ292" i="1"/>
  <c r="BJ284" i="1"/>
  <c r="BH284" i="1" s="1"/>
  <c r="BJ276" i="1"/>
  <c r="BH276" i="1" s="1"/>
  <c r="BJ268" i="1"/>
  <c r="BJ260" i="1"/>
  <c r="BH260" i="1" s="1"/>
  <c r="BJ252" i="1"/>
  <c r="BJ244" i="1"/>
  <c r="BJ236" i="1"/>
  <c r="BJ228" i="1"/>
  <c r="BJ220" i="1"/>
  <c r="BH220" i="1" s="1"/>
  <c r="BJ212" i="1"/>
  <c r="BH212" i="1" s="1"/>
  <c r="BJ203" i="1"/>
  <c r="BJ195" i="1"/>
  <c r="BJ186" i="1"/>
  <c r="BJ178" i="1"/>
  <c r="BJ170" i="1"/>
  <c r="BJ162" i="1"/>
  <c r="BJ154" i="1"/>
  <c r="BH154" i="1" s="1"/>
  <c r="BJ146" i="1"/>
  <c r="BH146" i="1" s="1"/>
  <c r="BJ138" i="1"/>
  <c r="BH138" i="1" s="1"/>
  <c r="BJ130" i="1"/>
  <c r="BH130" i="1" s="1"/>
  <c r="BJ122" i="1"/>
  <c r="BJ114" i="1"/>
  <c r="BJ106" i="1"/>
  <c r="BJ98" i="1"/>
  <c r="BJ90" i="1"/>
  <c r="BJ82" i="1"/>
  <c r="BJ75" i="1"/>
  <c r="BJ67" i="1"/>
  <c r="BJ59" i="1"/>
  <c r="BH59" i="1" s="1"/>
  <c r="BJ51" i="1"/>
  <c r="BJ43" i="1"/>
  <c r="BJ35" i="1"/>
  <c r="BH35" i="1" s="1"/>
  <c r="BJ27" i="1"/>
  <c r="BJ19" i="1"/>
  <c r="BJ11" i="1"/>
  <c r="BJ3" i="1"/>
  <c r="BJ196" i="1"/>
  <c r="BJ139" i="1"/>
  <c r="BJ68" i="1"/>
  <c r="BJ12" i="1"/>
  <c r="BJ464" i="1"/>
  <c r="BJ456" i="1"/>
  <c r="BH456" i="1" s="1"/>
  <c r="BJ448" i="1"/>
  <c r="BJ440" i="1"/>
  <c r="BH440" i="1" s="1"/>
  <c r="BJ432" i="1"/>
  <c r="BH432" i="1" s="1"/>
  <c r="BJ424" i="1"/>
  <c r="BJ416" i="1"/>
  <c r="BJ408" i="1"/>
  <c r="BJ400" i="1"/>
  <c r="BJ392" i="1"/>
  <c r="BH392" i="1" s="1"/>
  <c r="BJ377" i="1"/>
  <c r="BH377" i="1" s="1"/>
  <c r="BJ369" i="1"/>
  <c r="BJ361" i="1"/>
  <c r="BJ353" i="1"/>
  <c r="BJ345" i="1"/>
  <c r="BJ337" i="1"/>
  <c r="BJ329" i="1"/>
  <c r="BH329" i="1" s="1"/>
  <c r="BJ321" i="1"/>
  <c r="BH321" i="1" s="1"/>
  <c r="BJ313" i="1"/>
  <c r="BJ305" i="1"/>
  <c r="BJ297" i="1"/>
  <c r="BJ291" i="1"/>
  <c r="BJ283" i="1"/>
  <c r="BJ275" i="1"/>
  <c r="BJ267" i="1"/>
  <c r="BH267" i="1" s="1"/>
  <c r="BJ259" i="1"/>
  <c r="BH259" i="1" s="1"/>
  <c r="BJ251" i="1"/>
  <c r="BH251" i="1" s="1"/>
  <c r="BJ243" i="1"/>
  <c r="BJ235" i="1"/>
  <c r="BJ227" i="1"/>
  <c r="BJ219" i="1"/>
  <c r="BJ211" i="1"/>
  <c r="BJ202" i="1"/>
  <c r="BH202" i="1" s="1"/>
  <c r="BJ193" i="1"/>
  <c r="BH193" i="1" s="1"/>
  <c r="BJ185" i="1"/>
  <c r="BH185" i="1" s="1"/>
  <c r="BJ177" i="1"/>
  <c r="BJ169" i="1"/>
  <c r="BJ161" i="1"/>
  <c r="BJ153" i="1"/>
  <c r="BJ145" i="1"/>
  <c r="BJ137" i="1"/>
  <c r="BH137" i="1" s="1"/>
  <c r="BJ129" i="1"/>
  <c r="BH129" i="1" s="1"/>
  <c r="BJ121" i="1"/>
  <c r="BJ113" i="1"/>
  <c r="BH113" i="1" s="1"/>
  <c r="BJ105" i="1"/>
  <c r="BJ97" i="1"/>
  <c r="BJ89" i="1"/>
  <c r="BJ81" i="1"/>
  <c r="BJ74" i="1"/>
  <c r="BH74" i="1" s="1"/>
  <c r="BJ66" i="1"/>
  <c r="BH66" i="1" s="1"/>
  <c r="BJ58" i="1"/>
  <c r="BH58" i="1" s="1"/>
  <c r="BJ50" i="1"/>
  <c r="BH50" i="1" s="1"/>
  <c r="BJ42" i="1"/>
  <c r="BJ34" i="1"/>
  <c r="BJ26" i="1"/>
  <c r="BJ18" i="1"/>
  <c r="BJ10" i="1"/>
  <c r="BH10" i="1" s="1"/>
  <c r="BJ434" i="1"/>
  <c r="BJ379" i="1"/>
  <c r="BJ331" i="1"/>
  <c r="BJ285" i="1"/>
  <c r="BJ245" i="1"/>
  <c r="BJ187" i="1"/>
  <c r="BJ131" i="1"/>
  <c r="BH131" i="1" s="1"/>
  <c r="BJ76" i="1"/>
  <c r="BJ28" i="1"/>
  <c r="BJ463" i="1"/>
  <c r="BJ455" i="1"/>
  <c r="BJ447" i="1"/>
  <c r="BH447" i="1" s="1"/>
  <c r="BJ439" i="1"/>
  <c r="BH439" i="1" s="1"/>
  <c r="BJ431" i="1"/>
  <c r="BJ423" i="1"/>
  <c r="BH423" i="1" s="1"/>
  <c r="BJ415" i="1"/>
  <c r="BH415" i="1" s="1"/>
  <c r="BJ407" i="1"/>
  <c r="BJ399" i="1"/>
  <c r="BJ391" i="1"/>
  <c r="BJ384" i="1"/>
  <c r="BH384" i="1" s="1"/>
  <c r="BJ376" i="1"/>
  <c r="BH376" i="1" s="1"/>
  <c r="BJ368" i="1"/>
  <c r="BJ360" i="1"/>
  <c r="BH360" i="1" s="1"/>
  <c r="BJ352" i="1"/>
  <c r="BH352" i="1" s="1"/>
  <c r="BJ344" i="1"/>
  <c r="BJ336" i="1"/>
  <c r="BJ328" i="1"/>
  <c r="BJ312" i="1"/>
  <c r="BH312" i="1" s="1"/>
  <c r="BJ304" i="1"/>
  <c r="BJ290" i="1"/>
  <c r="BJ282" i="1"/>
  <c r="BH282" i="1" s="1"/>
  <c r="BJ274" i="1"/>
  <c r="BJ266" i="1"/>
  <c r="BJ258" i="1"/>
  <c r="BJ250" i="1"/>
  <c r="BJ242" i="1"/>
  <c r="BH242" i="1" s="1"/>
  <c r="BJ234" i="1"/>
  <c r="BJ226" i="1"/>
  <c r="BJ218" i="1"/>
  <c r="BH218" i="1" s="1"/>
  <c r="BJ210" i="1"/>
  <c r="BH210" i="1" s="1"/>
  <c r="BJ201" i="1"/>
  <c r="BJ192" i="1"/>
  <c r="BJ184" i="1"/>
  <c r="BJ176" i="1"/>
  <c r="BH176" i="1" s="1"/>
  <c r="BJ168" i="1"/>
  <c r="BJ160" i="1"/>
  <c r="BJ152" i="1"/>
  <c r="BH152" i="1" s="1"/>
  <c r="BJ144" i="1"/>
  <c r="BJ136" i="1"/>
  <c r="BJ128" i="1"/>
  <c r="BJ120" i="1"/>
  <c r="BJ112" i="1"/>
  <c r="BH112" i="1" s="1"/>
  <c r="BJ104" i="1"/>
  <c r="BJ96" i="1"/>
  <c r="BJ88" i="1"/>
  <c r="BH88" i="1" s="1"/>
  <c r="BJ80" i="1"/>
  <c r="BJ73" i="1"/>
  <c r="BJ65" i="1"/>
  <c r="BJ57" i="1"/>
  <c r="BJ49" i="1"/>
  <c r="BH49" i="1" s="1"/>
  <c r="BJ41" i="1"/>
  <c r="BJ33" i="1"/>
  <c r="BJ25" i="1"/>
  <c r="BH25" i="1" s="1"/>
  <c r="BJ17" i="1"/>
  <c r="BH17" i="1" s="1"/>
  <c r="BJ9" i="1"/>
  <c r="BJ24" i="1"/>
  <c r="BJ8" i="1"/>
  <c r="BJ38" i="1"/>
  <c r="BJ6" i="1"/>
  <c r="BJ402" i="1"/>
  <c r="BJ355" i="1"/>
  <c r="BJ315" i="1"/>
  <c r="BJ277" i="1"/>
  <c r="BJ229" i="1"/>
  <c r="BJ171" i="1"/>
  <c r="BJ107" i="1"/>
  <c r="BH107" i="1" s="1"/>
  <c r="BJ52" i="1"/>
  <c r="BJ462" i="1"/>
  <c r="BJ454" i="1"/>
  <c r="BH454" i="1" s="1"/>
  <c r="BJ446" i="1"/>
  <c r="BJ438" i="1"/>
  <c r="BJ430" i="1"/>
  <c r="BJ422" i="1"/>
  <c r="BJ414" i="1"/>
  <c r="BH414" i="1" s="1"/>
  <c r="BJ406" i="1"/>
  <c r="BJ398" i="1"/>
  <c r="BH398" i="1" s="1"/>
  <c r="BJ390" i="1"/>
  <c r="BH390" i="1" s="1"/>
  <c r="BJ383" i="1"/>
  <c r="BJ375" i="1"/>
  <c r="BJ367" i="1"/>
  <c r="BJ359" i="1"/>
  <c r="BJ351" i="1"/>
  <c r="BH351" i="1" s="1"/>
  <c r="BJ343" i="1"/>
  <c r="BJ335" i="1"/>
  <c r="BJ327" i="1"/>
  <c r="BH327" i="1" s="1"/>
  <c r="BJ319" i="1"/>
  <c r="BJ311" i="1"/>
  <c r="BJ303" i="1"/>
  <c r="BJ296" i="1"/>
  <c r="BJ289" i="1"/>
  <c r="BH289" i="1" s="1"/>
  <c r="BJ281" i="1"/>
  <c r="BJ273" i="1"/>
  <c r="BH273" i="1" s="1"/>
  <c r="BJ265" i="1"/>
  <c r="BH265" i="1" s="1"/>
  <c r="BJ257" i="1"/>
  <c r="BJ249" i="1"/>
  <c r="BJ241" i="1"/>
  <c r="BJ233" i="1"/>
  <c r="BJ225" i="1"/>
  <c r="BH225" i="1" s="1"/>
  <c r="BJ217" i="1"/>
  <c r="BJ209" i="1"/>
  <c r="BH209" i="1" s="1"/>
  <c r="BJ200" i="1"/>
  <c r="BH200" i="1" s="1"/>
  <c r="BJ191" i="1"/>
  <c r="BH191" i="1" s="1"/>
  <c r="BJ183" i="1"/>
  <c r="BJ175" i="1"/>
  <c r="BJ167" i="1"/>
  <c r="BJ159" i="1"/>
  <c r="BH159" i="1" s="1"/>
  <c r="BJ151" i="1"/>
  <c r="BJ143" i="1"/>
  <c r="BH143" i="1" s="1"/>
  <c r="BJ135" i="1"/>
  <c r="BH135" i="1" s="1"/>
  <c r="BJ127" i="1"/>
  <c r="BJ119" i="1"/>
  <c r="BJ111" i="1"/>
  <c r="BJ103" i="1"/>
  <c r="BJ95" i="1"/>
  <c r="BH95" i="1" s="1"/>
  <c r="BJ87" i="1"/>
  <c r="BJ72" i="1"/>
  <c r="BH72" i="1" s="1"/>
  <c r="BJ64" i="1"/>
  <c r="BJ56" i="1"/>
  <c r="BJ48" i="1"/>
  <c r="BJ40" i="1"/>
  <c r="BJ32" i="1"/>
  <c r="BJ16" i="1"/>
  <c r="BH16" i="1" s="1"/>
  <c r="BJ7" i="1"/>
  <c r="BH7" i="1" s="1"/>
  <c r="BJ14" i="1"/>
  <c r="BJ426" i="1"/>
  <c r="BH426" i="1" s="1"/>
  <c r="BJ371" i="1"/>
  <c r="BJ339" i="1"/>
  <c r="BJ237" i="1"/>
  <c r="BH237" i="1" s="1"/>
  <c r="BJ179" i="1"/>
  <c r="BJ123" i="1"/>
  <c r="BH123" i="1" s="1"/>
  <c r="BJ83" i="1"/>
  <c r="BH83" i="1" s="1"/>
  <c r="BJ36" i="1"/>
  <c r="BJ461" i="1"/>
  <c r="BJ453" i="1"/>
  <c r="BH453" i="1" s="1"/>
  <c r="BJ445" i="1"/>
  <c r="BJ437" i="1"/>
  <c r="BJ429" i="1"/>
  <c r="BJ421" i="1"/>
  <c r="BJ413" i="1"/>
  <c r="BJ405" i="1"/>
  <c r="BJ397" i="1"/>
  <c r="BJ389" i="1"/>
  <c r="BH389" i="1" s="1"/>
  <c r="BJ382" i="1"/>
  <c r="BJ374" i="1"/>
  <c r="BJ366" i="1"/>
  <c r="BJ358" i="1"/>
  <c r="BJ350" i="1"/>
  <c r="BJ342" i="1"/>
  <c r="BJ334" i="1"/>
  <c r="BJ326" i="1"/>
  <c r="BH326" i="1" s="1"/>
  <c r="BJ318" i="1"/>
  <c r="BJ310" i="1"/>
  <c r="BJ302" i="1"/>
  <c r="BJ295" i="1"/>
  <c r="BJ288" i="1"/>
  <c r="BJ280" i="1"/>
  <c r="BJ272" i="1"/>
  <c r="BJ264" i="1"/>
  <c r="BH264" i="1" s="1"/>
  <c r="BJ256" i="1"/>
  <c r="BJ248" i="1"/>
  <c r="BJ240" i="1"/>
  <c r="BJ232" i="1"/>
  <c r="BJ224" i="1"/>
  <c r="BJ216" i="1"/>
  <c r="BJ208" i="1"/>
  <c r="BJ199" i="1"/>
  <c r="BH199" i="1" s="1"/>
  <c r="BJ190" i="1"/>
  <c r="BJ182" i="1"/>
  <c r="BJ174" i="1"/>
  <c r="BJ166" i="1"/>
  <c r="BJ158" i="1"/>
  <c r="BJ150" i="1"/>
  <c r="BJ142" i="1"/>
  <c r="BH142" i="1" s="1"/>
  <c r="BJ134" i="1"/>
  <c r="BH134" i="1" s="1"/>
  <c r="BJ126" i="1"/>
  <c r="BJ118" i="1"/>
  <c r="BJ110" i="1"/>
  <c r="BJ102" i="1"/>
  <c r="BJ94" i="1"/>
  <c r="BJ86" i="1"/>
  <c r="BJ79" i="1"/>
  <c r="BJ71" i="1"/>
  <c r="BH71" i="1" s="1"/>
  <c r="BJ63" i="1"/>
  <c r="BJ55" i="1"/>
  <c r="BJ47" i="1"/>
  <c r="BJ39" i="1"/>
  <c r="BJ31" i="1"/>
  <c r="BJ23" i="1"/>
  <c r="BJ15" i="1"/>
  <c r="BJ22" i="1"/>
  <c r="BJ410" i="1"/>
  <c r="BJ363" i="1"/>
  <c r="BJ307" i="1"/>
  <c r="BJ261" i="1"/>
  <c r="BJ213" i="1"/>
  <c r="BJ155" i="1"/>
  <c r="BJ99" i="1"/>
  <c r="BJ44" i="1"/>
  <c r="BJ460" i="1"/>
  <c r="BJ452" i="1"/>
  <c r="BJ444" i="1"/>
  <c r="BJ436" i="1"/>
  <c r="BH436" i="1" s="1"/>
  <c r="BJ428" i="1"/>
  <c r="BH428" i="1" s="1"/>
  <c r="BJ420" i="1"/>
  <c r="BJ412" i="1"/>
  <c r="BJ404" i="1"/>
  <c r="BJ396" i="1"/>
  <c r="BJ388" i="1"/>
  <c r="BJ381" i="1"/>
  <c r="BJ373" i="1"/>
  <c r="BH373" i="1" s="1"/>
  <c r="BJ365" i="1"/>
  <c r="BH365" i="1" s="1"/>
  <c r="BJ357" i="1"/>
  <c r="BJ349" i="1"/>
  <c r="BJ341" i="1"/>
  <c r="BJ333" i="1"/>
  <c r="BJ325" i="1"/>
  <c r="BJ317" i="1"/>
  <c r="BJ309" i="1"/>
  <c r="BH309" i="1" s="1"/>
  <c r="BJ301" i="1"/>
  <c r="BH301" i="1" s="1"/>
  <c r="BJ294" i="1"/>
  <c r="BJ287" i="1"/>
  <c r="BJ279" i="1"/>
  <c r="BJ271" i="1"/>
  <c r="BJ263" i="1"/>
  <c r="BJ255" i="1"/>
  <c r="BJ247" i="1"/>
  <c r="BH247" i="1" s="1"/>
  <c r="BJ239" i="1"/>
  <c r="BH239" i="1" s="1"/>
  <c r="BJ231" i="1"/>
  <c r="BJ223" i="1"/>
  <c r="BJ215" i="1"/>
  <c r="BJ207" i="1"/>
  <c r="BJ198" i="1"/>
  <c r="BJ189" i="1"/>
  <c r="BJ181" i="1"/>
  <c r="BH181" i="1" s="1"/>
  <c r="BJ173" i="1"/>
  <c r="BH173" i="1" s="1"/>
  <c r="BJ165" i="1"/>
  <c r="BJ157" i="1"/>
  <c r="BJ149" i="1"/>
  <c r="BJ141" i="1"/>
  <c r="BJ133" i="1"/>
  <c r="BJ125" i="1"/>
  <c r="BJ117" i="1"/>
  <c r="BH117" i="1" s="1"/>
  <c r="BJ109" i="1"/>
  <c r="BH109" i="1" s="1"/>
  <c r="BJ101" i="1"/>
  <c r="BJ93" i="1"/>
  <c r="BJ85" i="1"/>
  <c r="BJ78" i="1"/>
  <c r="BJ70" i="1"/>
  <c r="BJ62" i="1"/>
  <c r="BJ54" i="1"/>
  <c r="BH54" i="1" s="1"/>
  <c r="BJ46" i="1"/>
  <c r="BH46" i="1" s="1"/>
  <c r="BJ30" i="1"/>
  <c r="BJ442" i="1"/>
  <c r="BH442" i="1" s="1"/>
  <c r="BJ386" i="1"/>
  <c r="BJ323" i="1"/>
  <c r="BJ269" i="1"/>
  <c r="BJ204" i="1"/>
  <c r="BJ147" i="1"/>
  <c r="BH147" i="1" s="1"/>
  <c r="BJ91" i="1"/>
  <c r="BJ20" i="1"/>
  <c r="BJ459" i="1"/>
  <c r="BJ451" i="1"/>
  <c r="BJ443" i="1"/>
  <c r="BJ435" i="1"/>
  <c r="BH435" i="1" s="1"/>
  <c r="BJ427" i="1"/>
  <c r="BJ419" i="1"/>
  <c r="BJ411" i="1"/>
  <c r="BJ403" i="1"/>
  <c r="BJ395" i="1"/>
  <c r="BJ387" i="1"/>
  <c r="BJ380" i="1"/>
  <c r="BJ372" i="1"/>
  <c r="BH372" i="1" s="1"/>
  <c r="BJ364" i="1"/>
  <c r="BJ356" i="1"/>
  <c r="BJ348" i="1"/>
  <c r="BJ340" i="1"/>
  <c r="BJ332" i="1"/>
  <c r="BJ324" i="1"/>
  <c r="BJ316" i="1"/>
  <c r="BJ308" i="1"/>
  <c r="BH308" i="1" s="1"/>
  <c r="BJ300" i="1"/>
  <c r="BJ293" i="1"/>
  <c r="BJ286" i="1"/>
  <c r="BJ278" i="1"/>
  <c r="BJ270" i="1"/>
  <c r="BJ262" i="1"/>
  <c r="BJ254" i="1"/>
  <c r="BJ246" i="1"/>
  <c r="BH246" i="1" s="1"/>
  <c r="BJ238" i="1"/>
  <c r="BJ230" i="1"/>
  <c r="BJ222" i="1"/>
  <c r="BJ214" i="1"/>
  <c r="BJ206" i="1"/>
  <c r="BJ197" i="1"/>
  <c r="BJ188" i="1"/>
  <c r="BJ180" i="1"/>
  <c r="BH180" i="1" s="1"/>
  <c r="BJ172" i="1"/>
  <c r="BJ164" i="1"/>
  <c r="BJ156" i="1"/>
  <c r="BJ148" i="1"/>
  <c r="BJ140" i="1"/>
  <c r="BJ132" i="1"/>
  <c r="BJ124" i="1"/>
  <c r="BJ116" i="1"/>
  <c r="BH116" i="1" s="1"/>
  <c r="BJ108" i="1"/>
  <c r="BJ100" i="1"/>
  <c r="BJ92" i="1"/>
  <c r="BJ84" i="1"/>
  <c r="BJ77" i="1"/>
  <c r="BJ69" i="1"/>
  <c r="BJ61" i="1"/>
  <c r="BJ53" i="1"/>
  <c r="BH53" i="1" s="1"/>
  <c r="BJ45" i="1"/>
  <c r="BJ37" i="1"/>
  <c r="BJ29" i="1"/>
  <c r="BJ21" i="1"/>
  <c r="BJ13" i="1"/>
  <c r="BJ5" i="1"/>
  <c r="BJ458" i="1"/>
  <c r="BJ450" i="1"/>
  <c r="BH450" i="1" s="1"/>
  <c r="BJ418" i="1"/>
  <c r="BH418" i="1" s="1"/>
  <c r="BJ394" i="1"/>
  <c r="BJ347" i="1"/>
  <c r="BJ299" i="1"/>
  <c r="BJ253" i="1"/>
  <c r="BH253" i="1" s="1"/>
  <c r="BJ221" i="1"/>
  <c r="BJ163" i="1"/>
  <c r="BH163" i="1" s="1"/>
  <c r="BJ115" i="1"/>
  <c r="BH115" i="1" s="1"/>
  <c r="BJ60" i="1"/>
  <c r="BJ4" i="1"/>
  <c r="BH4" i="1" s="1"/>
  <c r="BH226" i="1"/>
  <c r="BH96" i="1"/>
  <c r="BH41" i="1"/>
  <c r="BH33" i="1"/>
  <c r="BH431" i="1"/>
  <c r="BH304" i="1"/>
  <c r="BH168" i="1"/>
  <c r="BH160" i="1"/>
  <c r="BH444" i="1"/>
  <c r="BH457" i="1"/>
  <c r="BH401" i="1"/>
  <c r="BH393" i="1"/>
  <c r="BH385" i="1"/>
  <c r="BH268" i="1"/>
  <c r="BH203" i="1"/>
  <c r="BH195" i="1"/>
  <c r="BH462" i="1"/>
  <c r="BH335" i="1"/>
  <c r="BH151" i="1"/>
  <c r="BH448" i="1"/>
  <c r="BH369" i="1"/>
  <c r="BH313" i="1"/>
  <c r="BH305" i="1"/>
  <c r="BH243" i="1"/>
  <c r="BH177" i="1"/>
  <c r="BH405" i="1"/>
  <c r="BH121" i="1"/>
  <c r="BH155" i="1"/>
  <c r="BH86" i="1"/>
  <c r="BH70" i="1" l="1"/>
  <c r="BH133" i="1"/>
  <c r="BH198" i="1"/>
  <c r="BH263" i="1"/>
  <c r="BH325" i="1"/>
  <c r="BH388" i="1"/>
  <c r="BH452" i="1"/>
  <c r="BH229" i="1"/>
  <c r="BH221" i="1"/>
  <c r="BH5" i="1"/>
  <c r="BH69" i="1"/>
  <c r="BH132" i="1"/>
  <c r="BH197" i="1"/>
  <c r="BH262" i="1"/>
  <c r="BH324" i="1"/>
  <c r="BH387" i="1"/>
  <c r="BH451" i="1"/>
  <c r="BH27" i="1"/>
  <c r="BH12" i="1"/>
  <c r="BH425" i="1"/>
  <c r="BH285" i="1"/>
  <c r="BH32" i="1"/>
  <c r="BH103" i="1"/>
  <c r="BH167" i="1"/>
  <c r="BH233" i="1"/>
  <c r="BH296" i="1"/>
  <c r="BH359" i="1"/>
  <c r="BH422" i="1"/>
  <c r="BH57" i="1"/>
  <c r="BH120" i="1"/>
  <c r="BH184" i="1"/>
  <c r="BH250" i="1"/>
  <c r="BH43" i="1"/>
  <c r="BH139" i="1"/>
  <c r="BH122" i="1"/>
  <c r="BH363" i="1"/>
  <c r="BH13" i="1"/>
  <c r="BH77" i="1"/>
  <c r="BH140" i="1"/>
  <c r="BH206" i="1"/>
  <c r="BH270" i="1"/>
  <c r="BH332" i="1"/>
  <c r="BH395" i="1"/>
  <c r="BH459" i="1"/>
  <c r="BH14" i="1"/>
  <c r="BH213" i="1"/>
  <c r="BH31" i="1"/>
  <c r="BH94" i="1"/>
  <c r="BH158" i="1"/>
  <c r="BH224" i="1"/>
  <c r="BH288" i="1"/>
  <c r="BH350" i="1"/>
  <c r="BH413" i="1"/>
  <c r="BH114" i="1"/>
  <c r="BH178" i="1"/>
  <c r="BH244" i="1"/>
  <c r="BH306" i="1"/>
  <c r="BH370" i="1"/>
  <c r="BH433" i="1"/>
  <c r="BH269" i="1"/>
  <c r="BH40" i="1"/>
  <c r="BH323" i="1"/>
  <c r="BH78" i="1"/>
  <c r="BH141" i="1"/>
  <c r="BH207" i="1"/>
  <c r="BH271" i="1"/>
  <c r="BH333" i="1"/>
  <c r="BH396" i="1"/>
  <c r="BH460" i="1"/>
  <c r="BH277" i="1"/>
  <c r="BH82" i="1"/>
  <c r="BH36" i="1"/>
  <c r="BH434" i="1"/>
  <c r="BH64" i="1"/>
  <c r="BH127" i="1"/>
  <c r="BH257" i="1"/>
  <c r="BH319" i="1"/>
  <c r="BH383" i="1"/>
  <c r="BH446" i="1"/>
  <c r="BH187" i="1"/>
  <c r="BH80" i="1"/>
  <c r="BH144" i="1"/>
  <c r="BH274" i="1"/>
  <c r="BH407" i="1"/>
  <c r="BH11" i="1"/>
  <c r="BH55" i="1"/>
  <c r="BH118" i="1"/>
  <c r="BH182" i="1"/>
  <c r="BH248" i="1"/>
  <c r="BH310" i="1"/>
  <c r="BH374" i="1"/>
  <c r="BH437" i="1"/>
  <c r="BH34" i="1"/>
  <c r="BH97" i="1"/>
  <c r="BH161" i="1"/>
  <c r="BH227" i="1"/>
  <c r="BH291" i="1"/>
  <c r="BH353" i="1"/>
  <c r="BH386" i="1"/>
  <c r="BH44" i="1"/>
  <c r="BH99" i="1"/>
  <c r="BH371" i="1"/>
  <c r="BH344" i="1"/>
  <c r="BH164" i="1"/>
  <c r="BH307" i="1"/>
  <c r="BH416" i="1"/>
  <c r="BH3" i="1"/>
  <c r="BH402" i="1"/>
  <c r="BH75" i="1"/>
  <c r="BH76" i="1"/>
  <c r="BH261" i="1"/>
  <c r="BH45" i="1"/>
  <c r="BH108" i="1"/>
  <c r="BH172" i="1"/>
  <c r="BH238" i="1"/>
  <c r="BH300" i="1"/>
  <c r="BH364" i="1"/>
  <c r="BH427" i="1"/>
  <c r="BH68" i="1"/>
  <c r="BH410" i="1"/>
  <c r="BH63" i="1"/>
  <c r="BH126" i="1"/>
  <c r="BH190" i="1"/>
  <c r="BH256" i="1"/>
  <c r="BH318" i="1"/>
  <c r="BH382" i="1"/>
  <c r="BH445" i="1"/>
  <c r="BH8" i="1"/>
  <c r="BH42" i="1"/>
  <c r="BH105" i="1"/>
  <c r="BH169" i="1"/>
  <c r="BH235" i="1"/>
  <c r="BH297" i="1"/>
  <c r="BH361" i="1"/>
  <c r="BH424" i="1"/>
  <c r="BH403" i="1"/>
  <c r="BH91" i="1"/>
  <c r="BH19" i="1"/>
  <c r="BH278" i="1"/>
  <c r="BH340" i="1"/>
  <c r="BH315" i="1"/>
  <c r="BH421" i="1"/>
  <c r="BH20" i="1"/>
  <c r="BH179" i="1"/>
  <c r="BH62" i="1"/>
  <c r="BH317" i="1"/>
  <c r="BH87" i="1"/>
  <c r="BH217" i="1"/>
  <c r="BH281" i="1"/>
  <c r="BH343" i="1"/>
  <c r="BH406" i="1"/>
  <c r="BH104" i="1"/>
  <c r="BH234" i="1"/>
  <c r="BH368" i="1"/>
  <c r="BH458" i="1"/>
  <c r="BH61" i="1"/>
  <c r="BH124" i="1"/>
  <c r="BH188" i="1"/>
  <c r="BH254" i="1"/>
  <c r="BH316" i="1"/>
  <c r="BH380" i="1"/>
  <c r="BH443" i="1"/>
  <c r="BH149" i="1"/>
  <c r="BH175" i="1"/>
  <c r="BH241" i="1"/>
  <c r="BH303" i="1"/>
  <c r="BH367" i="1"/>
  <c r="BH430" i="1"/>
  <c r="BH65" i="1"/>
  <c r="BH128" i="1"/>
  <c r="BH192" i="1"/>
  <c r="BH258" i="1"/>
  <c r="BH85" i="1"/>
  <c r="BH279" i="1"/>
  <c r="BH404" i="1"/>
  <c r="BH22" i="1"/>
  <c r="BH48" i="1"/>
  <c r="BH215" i="1"/>
  <c r="BH341" i="1"/>
  <c r="BH111" i="1"/>
  <c r="BH299" i="1"/>
  <c r="BH21" i="1"/>
  <c r="BH84" i="1"/>
  <c r="BH148" i="1"/>
  <c r="BH214" i="1"/>
  <c r="BH39" i="1"/>
  <c r="BH102" i="1"/>
  <c r="BH166" i="1"/>
  <c r="BH232" i="1"/>
  <c r="BH295" i="1"/>
  <c r="BH358" i="1"/>
  <c r="BH60" i="1"/>
  <c r="BH171" i="1"/>
  <c r="BH24" i="1"/>
  <c r="BH15" i="1"/>
  <c r="BH79" i="1"/>
  <c r="BH208" i="1"/>
  <c r="BH272" i="1"/>
  <c r="BH334" i="1"/>
  <c r="BH397" i="1"/>
  <c r="BH461" i="1"/>
  <c r="BH125" i="1"/>
  <c r="BH189" i="1"/>
  <c r="BH255" i="1"/>
  <c r="BH381" i="1"/>
  <c r="BH336" i="1"/>
  <c r="BH399" i="1"/>
  <c r="BH463" i="1"/>
  <c r="BH245" i="1"/>
  <c r="BH26" i="1"/>
  <c r="BH89" i="1"/>
  <c r="BH153" i="1"/>
  <c r="BH219" i="1"/>
  <c r="BH283" i="1"/>
  <c r="BH345" i="1"/>
  <c r="BH408" i="1"/>
  <c r="BH106" i="1"/>
  <c r="BH170" i="1"/>
  <c r="BH236" i="1"/>
  <c r="BH298" i="1"/>
  <c r="BH362" i="1"/>
  <c r="BH339" i="1"/>
  <c r="BH52" i="1"/>
  <c r="BH455" i="1"/>
  <c r="BH93" i="1"/>
  <c r="BH157" i="1"/>
  <c r="BH223" i="1"/>
  <c r="BH287" i="1"/>
  <c r="BH349" i="1"/>
  <c r="BH412" i="1"/>
  <c r="BH56" i="1"/>
  <c r="BH119" i="1"/>
  <c r="BH183" i="1"/>
  <c r="BH249" i="1"/>
  <c r="BH311" i="1"/>
  <c r="BH375" i="1"/>
  <c r="BH438" i="1"/>
  <c r="BH136" i="1"/>
  <c r="BH201" i="1"/>
  <c r="BH266" i="1"/>
  <c r="BH328" i="1"/>
  <c r="BH391" i="1"/>
  <c r="BH347" i="1"/>
  <c r="BH51" i="1"/>
  <c r="BH9" i="1"/>
  <c r="BH331" i="1"/>
  <c r="BH196" i="1"/>
  <c r="BH186" i="1"/>
  <c r="BH252" i="1"/>
  <c r="BH314" i="1"/>
  <c r="BH378" i="1"/>
  <c r="BH441" i="1"/>
  <c r="BH90" i="1"/>
  <c r="BH29" i="1"/>
  <c r="BH92" i="1"/>
  <c r="BH156" i="1"/>
  <c r="BH222" i="1"/>
  <c r="BH286" i="1"/>
  <c r="BH348" i="1"/>
  <c r="BH411" i="1"/>
  <c r="BH98" i="1"/>
  <c r="BH30" i="1"/>
  <c r="BH67" i="1"/>
  <c r="BH355" i="1"/>
  <c r="BH47" i="1"/>
  <c r="BH110" i="1"/>
  <c r="BH174" i="1"/>
  <c r="BH240" i="1"/>
  <c r="BH302" i="1"/>
  <c r="BH366" i="1"/>
  <c r="BH429" i="1"/>
  <c r="BH394" i="1"/>
  <c r="BH73" i="1"/>
  <c r="BH204" i="1"/>
  <c r="BH18" i="1"/>
  <c r="BH81" i="1"/>
  <c r="BH145" i="1"/>
  <c r="BH211" i="1"/>
  <c r="BH275" i="1"/>
  <c r="BH337" i="1"/>
  <c r="BH400" i="1"/>
  <c r="BH464" i="1"/>
  <c r="BH162" i="1"/>
  <c r="BH228" i="1"/>
  <c r="BH292" i="1"/>
  <c r="BH354" i="1"/>
  <c r="BH417" i="1"/>
  <c r="BH37" i="1"/>
  <c r="BH100" i="1"/>
  <c r="BH230" i="1"/>
  <c r="BH293" i="1"/>
  <c r="BH356" i="1"/>
  <c r="BH419" i="1"/>
  <c r="BH379" i="1"/>
  <c r="BH38" i="1"/>
  <c r="BH101" i="1"/>
  <c r="BH165" i="1"/>
  <c r="BH231" i="1"/>
  <c r="BH294" i="1"/>
  <c r="BH357" i="1"/>
  <c r="BH420" i="1"/>
  <c r="BH28" i="1"/>
  <c r="BH290"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74" i="2" l="1"/>
  <c r="BC65" i="2"/>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D9" i="55" l="1"/>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<sst xmlns="http://schemas.openxmlformats.org/spreadsheetml/2006/main" count="5000" uniqueCount="906">
  <si>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</si>
  <si>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</si>
  <si>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</si>
  <si>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</si>
  <si>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</si>
  <si>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</si>
  <si>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</si>
  <si>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</si>
  <si>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</si>
  <si>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</si>
  <si>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</si>
  <si>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</si>
  <si>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</si>
  <si>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</si>
  <si>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</si>
  <si>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</si>
  <si>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</si>
  <si>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</si>
  <si>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</si>
  <si>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</si>
  <si>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</si>
  <si>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</si>
  <si>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</si>
  <si>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</si>
  <si>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</si>
  <si>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</si>
  <si>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</si>
  <si>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</si>
  <si>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</si>
  <si>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</si>
  <si>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</si>
  <si>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</si>
  <si>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</si>
  <si>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</si>
  <si>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</si>
  <si>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</si>
  <si>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</si>
  <si>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</si>
  <si>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</si>
  <si>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</si>
  <si>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</si>
  <si>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</si>
  <si>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</si>
  <si>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</si>
  <si>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</si>
  <si>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</si>
  <si>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</si>
  <si>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</si>
  <si>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</si>
  <si>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</si>
  <si>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</si>
  <si>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</si>
  <si>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</si>
  <si>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</si>
  <si>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</si>
  <si>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</si>
  <si>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</si>
  <si>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</si>
  <si>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</si>
  <si>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</si>
  <si>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</si>
  <si>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</si>
  <si>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</si>
  <si>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</si>
  <si>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</si>
  <si>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</si>
  <si>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</si>
  <si>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</si>
  <si>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</si>
  <si>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</si>
  <si>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</si>
  <si>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</si>
  <si>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</si>
  <si>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</si>
  <si>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</si>
  <si>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</si>
  <si>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</si>
  <si>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</si>
  <si>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</si>
  <si>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</si>
  <si>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</si>
  <si>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</si>
  <si>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</si>
  <si>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</si>
  <si>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</si>
  <si>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</si>
  <si>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</si>
  <si>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</si>
  <si>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</si>
  <si>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</si>
  <si>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</si>
  <si>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</si>
  <si>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</si>
  <si>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</si>
  <si>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</si>
  <si>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</si>
  <si>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</si>
  <si>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</si>
  <si>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</si>
  <si>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</si>
  <si>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</si>
  <si>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</si>
  <si>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</si>
  <si>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</si>
  <si>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</si>
  <si>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</si>
  <si>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</si>
  <si>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</si>
  <si>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</si>
  <si>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</si>
  <si>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</si>
  <si>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</si>
  <si>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</si>
  <si>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</si>
  <si>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</si>
  <si>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</si>
  <si>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</si>
  <si>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</si>
  <si>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</si>
  <si>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</si>
  <si>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</si>
  <si>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</si>
  <si>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</si>
  <si>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</si>
  <si>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</si>
  <si>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</si>
  <si>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</si>
  <si>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</si>
  <si>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</si>
  <si>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</si>
  <si>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</si>
  <si>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</si>
  <si>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</si>
  <si>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</si>
  <si>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</si>
  <si>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</si>
  <si>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</si>
  <si>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</si>
  <si>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</si>
  <si>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</si>
  <si>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</si>
  <si>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</si>
  <si>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</si>
  <si>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</si>
  <si>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</si>
  <si>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</si>
  <si>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</si>
  <si>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</si>
  <si>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</si>
  <si>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</si>
  <si>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</si>
  <si>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</si>
  <si>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</si>
  <si>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</si>
  <si>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</si>
  <si>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</si>
  <si>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</si>
  <si>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</si>
  <si>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</si>
  <si>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</si>
  <si>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</si>
  <si>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</si>
  <si>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</si>
  <si>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</si>
  <si>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</si>
  <si>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</si>
  <si>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</si>
  <si>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</si>
  <si>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</si>
  <si>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</si>
  <si>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</si>
  <si>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</si>
  <si>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</si>
  <si>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</si>
  <si>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</si>
  <si>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</si>
  <si>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</si>
  <si>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</si>
  <si>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</si>
  <si>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</si>
  <si>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</si>
  <si>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</si>
  <si>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</si>
  <si>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</si>
  <si>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</si>
  <si>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</si>
  <si>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</si>
  <si>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</si>
  <si>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</si>
  <si>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</si>
  <si>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</si>
  <si>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</si>
  <si>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</si>
  <si>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</si>
  <si>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</si>
  <si>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</si>
  <si>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</si>
  <si>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</si>
  <si>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</si>
  <si>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</si>
  <si>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</si>
  <si>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</si>
  <si>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</si>
  <si>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</si>
  <si>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</si>
  <si>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</si>
  <si>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</si>
  <si>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</si>
  <si>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</si>
  <si>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</si>
  <si>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</si>
  <si>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</si>
  <si>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</si>
  <si>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</si>
  <si>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</si>
  <si>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</si>
  <si>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</si>
  <si>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</si>
  <si>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</si>
  <si>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</si>
  <si>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</si>
  <si>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</si>
  <si>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</si>
  <si>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</si>
  <si>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</si>
  <si>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</si>
  <si>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</si>
  <si>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</si>
  <si>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</si>
  <si>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</si>
  <si>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</si>
  <si>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</si>
  <si>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</si>
  <si>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</si>
  <si>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</si>
  <si>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</si>
  <si>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</si>
  <si>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</si>
  <si>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</si>
  <si>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</si>
  <si>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</si>
  <si>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</si>
  <si>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</si>
  <si>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</si>
  <si>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</si>
  <si>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</si>
  <si>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</si>
  <si>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</si>
  <si>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</si>
  <si>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</si>
  <si>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</si>
  <si>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</si>
  <si>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</si>
  <si>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</si>
  <si>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</si>
  <si>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</si>
  <si>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</si>
  <si>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</si>
  <si>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</si>
  <si>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</si>
  <si>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</si>
  <si>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</si>
  <si>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</si>
  <si>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</si>
  <si>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</si>
  <si>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</si>
  <si>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</si>
  <si>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</si>
  <si>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</si>
  <si>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</si>
  <si>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</si>
  <si>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</si>
  <si>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</si>
  <si>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</si>
  <si>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</si>
  <si>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</si>
  <si>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</si>
  <si>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</si>
  <si>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</si>
  <si>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</si>
  <si>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</si>
  <si>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</si>
  <si>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</si>
  <si>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</si>
  <si>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</si>
  <si>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</si>
  <si>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</si>
  <si>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</si>
  <si>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</si>
  <si>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</si>
  <si>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</si>
  <si>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</si>
  <si>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</si>
  <si>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</si>
  <si>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</si>
  <si>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</si>
  <si>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</si>
  <si>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</si>
  <si>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</si>
  <si>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</si>
  <si>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</si>
  <si>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</si>
  <si>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</si>
  <si>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</si>
  <si>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</si>
  <si>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</si>
  <si>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</si>
  <si>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</si>
  <si>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</si>
  <si>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</si>
  <si>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</si>
  <si>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</si>
  <si>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</si>
  <si>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</si>
  <si>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</si>
  <si>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</si>
  <si>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</si>
  <si>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</si>
  <si>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</si>
  <si>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</si>
  <si>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</si>
  <si>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</si>
  <si>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</si>
  <si>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</si>
  <si>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</si>
  <si>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</si>
  <si>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</si>
  <si>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</si>
  <si>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</si>
  <si>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</si>
  <si>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</si>
  <si>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</si>
  <si>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</si>
  <si>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</si>
  <si>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</si>
  <si>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</si>
  <si>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</si>
  <si>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</si>
  <si>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</si>
  <si>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</si>
  <si>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</si>
  <si>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</si>
  <si>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</si>
  <si>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</si>
  <si>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</si>
  <si>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</si>
  <si>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</si>
  <si>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</si>
  <si>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</si>
  <si>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</si>
  <si>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</si>
  <si>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</si>
  <si>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</si>
  <si>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</si>
  <si>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</si>
  <si>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</si>
  <si>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</si>
  <si>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</si>
  <si>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</si>
  <si>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</si>
  <si>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</si>
  <si>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</si>
  <si>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</si>
  <si>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</si>
  <si>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</si>
  <si>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</si>
  <si>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</si>
  <si>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</si>
  <si>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</si>
  <si>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</si>
  <si>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</si>
  <si>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</si>
  <si>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</si>
  <si>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</si>
  <si>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</si>
  <si>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</si>
  <si>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</si>
  <si>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</si>
  <si>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</si>
  <si>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</si>
  <si>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</si>
  <si>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</si>
  <si>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</si>
  <si>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</si>
  <si>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</si>
  <si>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</si>
  <si>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</si>
  <si>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</si>
  <si>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</si>
  <si>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</si>
  <si>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</si>
  <si>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</si>
  <si>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</si>
  <si>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</si>
  <si>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</si>
  <si>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</si>
  <si>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</si>
  <si>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</si>
  <si>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</si>
  <si>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</si>
  <si>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</si>
  <si>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</si>
  <si>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</si>
  <si>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</si>
  <si>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</si>
  <si>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</si>
  <si>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</si>
  <si>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</si>
  <si>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</si>
  <si>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</si>
  <si>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</si>
  <si>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</si>
  <si>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</si>
  <si>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</si>
  <si>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</si>
  <si>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</si>
  <si>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</si>
  <si>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</si>
  <si>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</si>
  <si>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</si>
  <si>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</si>
  <si>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</si>
  <si>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</si>
  <si>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</si>
  <si>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</si>
  <si>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</si>
  <si>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</si>
  <si>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</si>
  <si>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</si>
  <si>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</si>
  <si>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</si>
  <si>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</si>
  <si>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</si>
  <si>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</si>
  <si>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</si>
  <si>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</si>
  <si>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</si>
  <si>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</si>
  <si>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</si>
  <si>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</si>
  <si>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</si>
  <si>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</si>
  <si>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</si>
  <si>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</si>
  <si>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</si>
  <si>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</si>
  <si>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</si>
  <si>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</si>
  <si>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</si>
  <si>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</si>
  <si>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</si>
  <si>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</si>
  <si>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</si>
  <si>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</si>
  <si>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</si>
  <si>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</si>
  <si>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</si>
  <si>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</si>
  <si>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</si>
  <si>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</si>
  <si>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</si>
  <si>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</si>
  <si>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</si>
  <si>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</si>
  <si>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</si>
  <si>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</si>
  <si>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</si>
  <si>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</si>
  <si>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</si>
  <si>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</si>
  <si>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</si>
  <si>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</si>
  <si>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</si>
  <si>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</si>
  <si>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</si>
  <si>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</si>
  <si>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</si>
  <si>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</si>
  <si>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</si>
  <si>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</si>
  <si>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</si>
  <si>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</si>
  <si>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</si>
  <si>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</si>
  <si>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</si>
  <si>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</si>
  <si>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</si>
  <si>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</si>
  <si>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</si>
  <si>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</si>
  <si>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</si>
  <si>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</si>
  <si>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</si>
  <si>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</si>
  <si>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</si>
  <si>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</si>
  <si>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</si>
  <si>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</si>
  <si>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</si>
  <si>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</si>
  <si>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</si>
  <si>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</si>
  <si>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</si>
  <si>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</si>
  <si>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</si>
  <si>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</si>
  <si>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</si>
  <si>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</si>
  <si>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</si>
  <si>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</si>
  <si>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</si>
  <si>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</si>
  <si>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</si>
  <si>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</si>
  <si>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</si>
  <si>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</si>
  <si>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</si>
  <si>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</si>
  <si>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</si>
  <si>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</si>
  <si>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</si>
  <si>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</si>
  <si>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</si>
  <si>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</si>
  <si>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</si>
  <si>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</si>
  <si>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</si>
  <si>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</si>
  <si>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</si>
  <si>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</si>
  <si>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</si>
  <si>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</si>
  <si>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</si>
  <si>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</si>
  <si>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</si>
  <si>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</si>
  <si>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</si>
  <si>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</si>
  <si>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</si>
  <si>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</si>
  <si>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</si>
  <si>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</si>
  <si>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</si>
  <si>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</si>
  <si>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</si>
  <si>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</si>
  <si>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</si>
  <si>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</si>
  <si>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</si>
  <si>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</si>
  <si>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</si>
  <si>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</si>
  <si>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</si>
  <si>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</si>
  <si>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</si>
  <si>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</si>
  <si>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</si>
  <si>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</si>
  <si>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</si>
  <si>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</si>
  <si>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</si>
  <si>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</si>
  <si>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</si>
  <si>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</si>
  <si>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</si>
  <si>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</si>
  <si>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</si>
  <si>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</si>
  <si>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</si>
  <si>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</si>
  <si>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</si>
  <si>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</si>
  <si>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</si>
  <si>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</si>
  <si>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</si>
  <si>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</si>
  <si>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</si>
  <si>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</si>
  <si>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</si>
  <si>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</si>
  <si>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</si>
  <si>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</si>
  <si>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</si>
  <si>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</si>
  <si>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</si>
  <si>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</si>
  <si>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</si>
  <si>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</si>
  <si>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</si>
  <si>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</si>
  <si>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</si>
  <si>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</si>
  <si>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</si>
  <si>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</si>
  <si>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</si>
  <si>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</si>
  <si>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</si>
  <si>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</si>
  <si>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</si>
  <si>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</si>
  <si>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</si>
  <si>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</si>
  <si>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</si>
  <si>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</si>
  <si>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</si>
  <si>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</si>
  <si>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</si>
  <si>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</si>
  <si>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</si>
  <si>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</si>
  <si>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</si>
  <si>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</si>
  <si>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</si>
  <si>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</si>
  <si>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</si>
  <si>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</si>
  <si>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</si>
  <si>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</si>
  <si>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</si>
  <si>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</si>
  <si>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</si>
  <si>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</si>
  <si>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</si>
  <si>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</si>
  <si>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</si>
  <si>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</si>
  <si>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</si>
  <si>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</si>
  <si>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</si>
  <si>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</si>
  <si>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</si>
  <si>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</si>
  <si>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</si>
  <si>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</si>
  <si>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</si>
  <si>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</si>
  <si>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</si>
  <si>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</si>
  <si>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</si>
  <si>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</si>
  <si>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</si>
  <si>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</si>
  <si>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</si>
  <si>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</si>
  <si>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</si>
  <si>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</si>
  <si>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</si>
  <si>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</si>
  <si>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</si>
  <si>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</si>
  <si>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</si>
  <si>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</si>
  <si>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</si>
  <si>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</si>
  <si>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</si>
  <si>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</si>
  <si>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</si>
  <si>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</si>
  <si>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</si>
  <si>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</si>
  <si>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</si>
  <si>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</si>
  <si>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</si>
  <si>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</si>
  <si>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</si>
  <si>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</si>
  <si>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</si>
  <si>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</si>
  <si>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</si>
  <si>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</si>
  <si>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</si>
  <si>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</si>
  <si>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</si>
  <si>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</si>
  <si>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</si>
  <si>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</si>
  <si>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</si>
  <si>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</si>
  <si>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</si>
  <si>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</si>
  <si>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</si>
  <si>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</si>
  <si>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</si>
  <si>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</si>
  <si>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</si>
  <si>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</si>
  <si>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</si>
  <si>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</si>
  <si>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</si>
  <si>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</si>
  <si>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</si>
  <si>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</si>
  <si>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</si>
  <si>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</si>
  <si>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</si>
  <si>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</si>
  <si>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</si>
  <si>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</si>
  <si>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</si>
  <si>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</si>
  <si>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</si>
  <si>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</si>
  <si>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</si>
  <si>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</si>
  <si>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</si>
  <si>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</si>
  <si>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</si>
  <si>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</si>
  <si>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</si>
  <si>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</si>
  <si>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</si>
  <si>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</si>
  <si>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</si>
  <si>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</si>
  <si>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</si>
  <si>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</si>
  <si>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</si>
  <si>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</si>
  <si>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</si>
  <si>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</si>
  <si>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</si>
  <si>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</si>
  <si>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</si>
  <si>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</si>
  <si>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</si>
  <si>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</si>
  <si>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</si>
  <si>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</si>
  <si>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</si>
  <si>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</si>
  <si>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</si>
  <si>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</si>
  <si>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</si>
  <si>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</si>
  <si>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</si>
  <si>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</si>
  <si>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</si>
  <si>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</si>
  <si>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</si>
  <si>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</si>
  <si>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</si>
  <si>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</si>
  <si>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</si>
  <si>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</si>
  <si>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</si>
  <si>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</si>
  <si>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</si>
  <si>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</si>
  <si>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</si>
  <si>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</si>
  <si>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</si>
  <si>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</si>
  <si>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</si>
  <si>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</si>
  <si>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</si>
  <si>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</si>
  <si>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</si>
  <si>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</si>
  <si>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</si>
  <si>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</si>
  <si>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</si>
  <si>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</si>
  <si>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</si>
  <si>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</si>
  <si>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</si>
  <si>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</si>
  <si>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</si>
  <si>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</si>
  <si>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</si>
  <si>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</si>
  <si>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</si>
  <si>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</si>
  <si>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</si>
  <si>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</si>
  <si>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</si>
  <si>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</si>
  <si>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</si>
  <si>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</si>
  <si>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</si>
  <si>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</si>
  <si>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</si>
  <si>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</si>
  <si>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</si>
  <si>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</si>
  <si>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</si>
  <si>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</si>
  <si>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</si>
  <si>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</si>
  <si>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</si>
  <si>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</si>
  <si>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</si>
  <si>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</si>
  <si>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</si>
  <si>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</si>
  <si>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</si>
  <si>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</si>
  <si>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</si>
  <si>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</si>
  <si>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</si>
  <si>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</si>
  <si>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</si>
  <si>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</si>
  <si>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</si>
  <si>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</si>
  <si>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</si>
  <si>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</si>
  <si>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</si>
  <si>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</si>
  <si>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</si>
  <si>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</si>
  <si>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</si>
  <si>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</si>
  <si>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</si>
  <si>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</si>
  <si>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</si>
  <si>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</si>
  <si>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</si>
  <si>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</si>
  <si>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</si>
  <si>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</si>
  <si>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</si>
  <si>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</si>
  <si>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</si>
  <si>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</si>
  <si>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</si>
  <si>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</si>
  <si>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</si>
  <si>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</si>
  <si>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</si>
  <si>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</si>
  <si>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</si>
  <si>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</si>
  <si>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</si>
  <si>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</si>
  <si>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</si>
  <si>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</si>
  <si>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</si>
  <si>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</si>
  <si>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</si>
  <si>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</si>
  <si>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</si>
  <si>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</si>
  <si>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</si>
  <si>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</si>
  <si>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</si>
  <si>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</si>
  <si>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</si>
  <si>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</si>
  <si>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</si>
  <si>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</si>
  <si>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</si>
  <si>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</si>
  <si>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</si>
  <si>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</si>
  <si>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</si>
  <si>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</si>
  <si>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</si>
  <si>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</si>
  <si>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</si>
  <si>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</si>
  <si>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</si>
  <si>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</si>
  <si>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</si>
  <si>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</si>
  <si>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</si>
  <si>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</si>
  <si>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</si>
  <si>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</si>
  <si>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</si>
  <si>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</si>
  <si>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</si>
  <si>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</si>
  <si>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</si>
  <si>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</si>
  <si>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</si>
  <si>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</si>
  <si>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</si>
  <si>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</si>
  <si>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</si>
  <si>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</si>
  <si>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</si>
  <si>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</si>
  <si>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</si>
  <si>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</si>
  <si>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</si>
  <si>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</si>
  <si>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</si>
  <si>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</si>
  <si>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</si>
  <si>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</si>
  <si>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</si>
  <si>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</si>
  <si>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</si>
  <si>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</si>
  <si>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</si>
  <si>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</si>
  <si>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No longer generally available unless you call</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</si>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</sst>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1">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85.364750925924" missingItemsLimit="0" createdVersion="6" refreshedVersion="6" minRefreshableVersion="3" recordCount="464" xr:uid="{BC500BA4-8601-4A2B-A0A3-992A9D9863AE}">
  <cacheSource type="worksheet">
    <worksheetSource name="mydata"/>
  </cacheSource>
  <cacheFields count="83">
    <cacheField name="Network" numFmtId="0">
      <sharedItems count="464">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Plus"/>
        <s v="Game Show Network"/>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s v=""/>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1"/>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AspireTV"/>
    <s v="Lifestyle"/>
    <s v=""/>
    <x v="1"/>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s v=""/>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s v=""/>
    <s v=""/>
    <s v=""/>
    <s v=""/>
    <n v="0"/>
    <n v="0"/>
    <n v="0"/>
    <n v="0"/>
    <n v="1"/>
    <s v=""/>
    <s v=""/>
    <s v=""/>
    <s v=""/>
    <s v=""/>
    <s v=""/>
    <s v=""/>
    <s v=""/>
    <s v=""/>
    <s v=""/>
    <s v=""/>
    <s v=""/>
    <s v=""/>
    <s v=""/>
    <s v=""/>
    <s v=""/>
    <s v=""/>
    <s v=""/>
    <s v=""/>
  </r>
  <r>
    <x v="70"/>
    <s v="CBS News"/>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Cheddar Business, Cheddar Business News"/>
    <s v="News"/>
    <s v=""/>
    <x v="1"/>
    <s v="Yes"/>
    <s v="Yes"/>
    <s v="Yes"/>
    <s v="Yes"/>
    <m/>
    <s v="Yes"/>
    <s v="Yes"/>
    <s v="Yes"/>
    <m/>
    <x v="1"/>
    <s v="Yes"/>
    <s v="Yes"/>
    <s v="Yes"/>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6"/>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8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0"/>
    <s v=""/>
    <s v="Entertainment"/>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1"/>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2"/>
    <s v=""/>
    <s v="Entertainment"/>
    <s v=""/>
    <x v="1"/>
    <s v="Comedy Extra"/>
    <s v="Comedy Extra"/>
    <m/>
    <s v="Yes"/>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m/>
    <s v="Yes"/>
    <s v="Yes"/>
    <m/>
    <s v="Yes"/>
    <s v="Yes"/>
    <s v="Yes"/>
    <m/>
    <x v="1"/>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7"/>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8"/>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99"/>
    <s v="CC"/>
    <s v="Entertainment"/>
    <s v=""/>
    <x v="1"/>
    <s v="Yes"/>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0"/>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3"/>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4"/>
    <s v=""/>
    <s v="Lifestyle"/>
    <s v=""/>
    <x v="1"/>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5"/>
    <s v="Cozy TV, Cozi TV"/>
    <s v="Entertainment"/>
    <s v=""/>
    <x v="0"/>
    <m/>
    <m/>
    <m/>
    <m/>
    <m/>
    <m/>
    <m/>
    <m/>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6"/>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0"/>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s v=""/>
    <s v="Lifestyle"/>
    <s v=""/>
    <x v="1"/>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5"/>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7"/>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y Channel"/>
    <s v="Kids and family"/>
    <s v=""/>
    <x v="1"/>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19"/>
    <s v="Discovery Life Channel"/>
    <s v="Lifestyle"/>
    <s v=""/>
    <x v="1"/>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1"/>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4"/>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5"/>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0"/>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4"/>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8"/>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39"/>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0"/>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6"/>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8"/>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3"/>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4"/>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8"/>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1"/>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2"/>
    <s v=""/>
    <s v="Sports"/>
    <s v=""/>
    <x v="0"/>
    <m/>
    <m/>
    <m/>
    <m/>
    <m/>
    <m/>
    <m/>
    <m/>
    <m/>
    <x v="0"/>
    <m/>
    <m/>
    <m/>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4"/>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6"/>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167"/>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8"/>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69"/>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0"/>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1"/>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s v=""/>
    <s v=""/>
    <s v=""/>
    <s v=""/>
    <n v="0"/>
    <n v="0"/>
    <n v="0"/>
    <n v="0"/>
    <n v="2"/>
    <s v=""/>
    <s v=""/>
    <s v=""/>
    <s v=""/>
    <s v=""/>
    <s v=""/>
    <s v=""/>
    <s v=""/>
    <s v=""/>
    <s v=""/>
    <s v=""/>
    <s v=""/>
    <s v=""/>
    <s v=""/>
    <s v=""/>
    <s v=""/>
    <s v=""/>
    <s v=""/>
    <s v=""/>
  </r>
  <r>
    <x v="176"/>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7"/>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8"/>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0"/>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1"/>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2"/>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3"/>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4"/>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5"/>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6"/>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7"/>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89"/>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0"/>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1"/>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2"/>
    <s v="Game+"/>
    <s v="Sports"/>
    <s v=""/>
    <x v="0"/>
    <m/>
    <m/>
    <m/>
    <m/>
    <m/>
    <m/>
    <m/>
    <m/>
    <m/>
    <x v="0"/>
    <m/>
    <m/>
    <s v="Yes"/>
    <m/>
    <m/>
    <m/>
    <m/>
    <s v=""/>
    <s v=""/>
    <s v=""/>
    <s v=""/>
    <s v=""/>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3"/>
    <m/>
    <s v="Kids and family"/>
    <s v=""/>
    <x v="0"/>
    <s v="Hallmark Movies Now"/>
    <s v="Hallmark Movies Now"/>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4"/>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5"/>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7"/>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8"/>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09"/>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0"/>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2"/>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3"/>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5"/>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6"/>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7"/>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8"/>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9"/>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20"/>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1"/>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2"/>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3"/>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1"/>
    <s v="Law &amp; Crime, Law&amp;Crime"/>
    <s v="News"/>
    <s v=""/>
    <x v="1"/>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2"/>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3"/>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4"/>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5"/>
    <s v=""/>
    <s v="Lifestyle"/>
    <s v=""/>
    <x v="1"/>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6"/>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7"/>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9"/>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40"/>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8"/>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49"/>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50"/>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2"/>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3"/>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4"/>
    <s v=""/>
    <s v="Entertainment"/>
    <s v=""/>
    <x v="1"/>
    <s v="Comedy Extra"/>
    <s v="Comedy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5"/>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6"/>
    <s v=""/>
    <s v="Music channels"/>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60"/>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1"/>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2"/>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3"/>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4"/>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6"/>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7"/>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8"/>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9"/>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270"/>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1"/>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2"/>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3"/>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4"/>
    <s v="NESN"/>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5"/>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7"/>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8"/>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79"/>
    <s v=""/>
    <s v="Sports"/>
    <s v=""/>
    <x v="0"/>
    <m/>
    <s v="Yes"/>
    <m/>
    <m/>
    <m/>
    <m/>
    <m/>
    <m/>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80"/>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1"/>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2"/>
    <s v="Nick Jr, Nick Jur"/>
    <s v="Kids and family"/>
    <s v=""/>
    <x v="1"/>
    <s v="Kids Extra"/>
    <s v="Yes"/>
    <s v="Yes"/>
    <s v="Yes"/>
    <m/>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Nickelodeon/Nick At Nite"/>
    <s v="Kids and family"/>
    <s v=""/>
    <x v="1"/>
    <m/>
    <m/>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5"/>
    <s v="Nick Toons"/>
    <s v="Kids and family"/>
    <s v=""/>
    <x v="1"/>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8"/>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89"/>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0"/>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1"/>
    <s v="One America News Network"/>
    <s v="News"/>
    <s v=""/>
    <x v="0"/>
    <m/>
    <m/>
    <m/>
    <m/>
    <s v="Yes"/>
    <s v="Yes"/>
    <s v="Yes"/>
    <s v="Yes"/>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4"/>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5"/>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6"/>
    <s v="Oprah Winfrey Network"/>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7"/>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98"/>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5"/>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6"/>
    <s v="Paramount"/>
    <s v="Entertainment"/>
    <s v=""/>
    <x v="1"/>
    <s v="Comedy Extra"/>
    <s v="Yes"/>
    <m/>
    <s v="Yes"/>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8"/>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9"/>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1"/>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2"/>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3"/>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4"/>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5"/>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6"/>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7"/>
    <s v="QVC Live"/>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s v="QVC2, QVC Plus"/>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2"/>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3"/>
    <s v=""/>
    <s v="Music channels"/>
    <s v=""/>
    <x v="1"/>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4"/>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5"/>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7"/>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8"/>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1"/>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3"/>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4"/>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5"/>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9"/>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6"/>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47"/>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4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49"/>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1"/>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2"/>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3"/>
    <s v="Spike"/>
    <s v="Entertainment"/>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4"/>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5"/>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6"/>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57"/>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58"/>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59"/>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0"/>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3"/>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67"/>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7"/>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79"/>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0"/>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1"/>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2"/>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4"/>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5"/>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6"/>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8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88"/>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89"/>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1"/>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2"/>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s v=""/>
    <s v="Spanish"/>
    <s v=""/>
    <x v="0"/>
    <m/>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6"/>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97"/>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98"/>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9"/>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1"/>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2"/>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3"/>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0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0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1"/>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2"/>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3"/>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4"/>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6"/>
    <s v=""/>
    <s v="Kids and family"/>
    <s v=""/>
    <x v="1"/>
    <s v="Comedy Extra"/>
    <s v="Comedy Extra"/>
    <m/>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17"/>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0"/>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3"/>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4"/>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6"/>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27"/>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8"/>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29"/>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0"/>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3"/>
    <s v="UpTV"/>
    <s v="Kids and family"/>
    <s v=""/>
    <x v="1"/>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4"/>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5"/>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7"/>
    <s v="VH 1"/>
    <s v="Entertainment"/>
    <s v=""/>
    <x v="1"/>
    <s v="Lifestyle Extra"/>
    <s v="Lifestyle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38"/>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39"/>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4"/>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5"/>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6"/>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47"/>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8"/>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9"/>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0"/>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1"/>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2"/>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3"/>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5"/>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6"/>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57"/>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9"/>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7" firstHeaderRow="2" firstDataRow="2" firstDataCol="1" rowPageCount="1"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2">
    <i>
      <x v="4"/>
    </i>
    <i>
      <x v="10"/>
    </i>
    <i>
      <x v="13"/>
    </i>
    <i>
      <x v="36"/>
    </i>
    <i>
      <x v="38"/>
    </i>
    <i>
      <x v="54"/>
    </i>
    <i>
      <x v="58"/>
    </i>
    <i>
      <x v="64"/>
    </i>
    <i>
      <x v="69"/>
    </i>
    <i>
      <x v="71"/>
    </i>
    <i>
      <x v="76"/>
    </i>
    <i>
      <x v="77"/>
    </i>
    <i>
      <x v="94"/>
    </i>
    <i>
      <x v="95"/>
    </i>
    <i>
      <x v="96"/>
    </i>
    <i>
      <x v="102"/>
    </i>
    <i>
      <x v="105"/>
    </i>
    <i>
      <x v="110"/>
    </i>
    <i>
      <x v="115"/>
    </i>
    <i>
      <x v="120"/>
    </i>
    <i>
      <x v="121"/>
    </i>
    <i>
      <x v="122"/>
    </i>
    <i>
      <x v="130"/>
    </i>
    <i>
      <x v="145"/>
    </i>
    <i>
      <x v="146"/>
    </i>
    <i>
      <x v="153"/>
    </i>
    <i>
      <x v="154"/>
    </i>
    <i>
      <x v="164"/>
    </i>
    <i>
      <x v="166"/>
    </i>
    <i>
      <x v="167"/>
    </i>
    <i>
      <x v="171"/>
    </i>
    <i>
      <x v="173"/>
    </i>
    <i>
      <x v="174"/>
    </i>
    <i>
      <x v="179"/>
    </i>
    <i>
      <x v="186"/>
    </i>
    <i>
      <x v="187"/>
    </i>
    <i>
      <x v="189"/>
    </i>
    <i>
      <x v="196"/>
    </i>
    <i>
      <x v="210"/>
    </i>
    <i>
      <x v="215"/>
    </i>
    <i>
      <x v="218"/>
    </i>
    <i>
      <x v="223"/>
    </i>
    <i>
      <x v="234"/>
    </i>
    <i>
      <x v="237"/>
    </i>
    <i>
      <x v="248"/>
    </i>
    <i>
      <x v="250"/>
    </i>
    <i>
      <x v="253"/>
    </i>
    <i>
      <x v="260"/>
    </i>
    <i>
      <x v="263"/>
    </i>
    <i>
      <x v="264"/>
    </i>
    <i>
      <x v="268"/>
    </i>
    <i>
      <x v="269"/>
    </i>
    <i>
      <x v="270"/>
    </i>
    <i>
      <x v="273"/>
    </i>
    <i>
      <x v="274"/>
    </i>
    <i>
      <x v="278"/>
    </i>
    <i>
      <x v="290"/>
    </i>
    <i>
      <x v="292"/>
    </i>
    <i>
      <x v="314"/>
    </i>
    <i>
      <x v="332"/>
    </i>
    <i>
      <x v="333"/>
    </i>
    <i>
      <x v="346"/>
    </i>
    <i>
      <x v="347"/>
    </i>
    <i>
      <x v="362"/>
    </i>
    <i>
      <x v="381"/>
    </i>
    <i>
      <x v="384"/>
    </i>
    <i>
      <x v="386"/>
    </i>
    <i>
      <x v="387"/>
    </i>
    <i>
      <x v="394"/>
    </i>
    <i>
      <x v="396"/>
    </i>
    <i>
      <x v="401"/>
    </i>
    <i>
      <x v="404"/>
    </i>
    <i>
      <x v="407"/>
    </i>
    <i>
      <x v="410"/>
    </i>
    <i>
      <x v="412"/>
    </i>
    <i>
      <x v="413"/>
    </i>
    <i>
      <x v="428"/>
    </i>
    <i>
      <x v="429"/>
    </i>
    <i>
      <x v="434"/>
    </i>
    <i>
      <x v="445"/>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50"/>
    </i>
    <i>
      <x v="51"/>
    </i>
    <i>
      <x v="90"/>
    </i>
    <i>
      <x v="92"/>
    </i>
    <i>
      <x v="99"/>
    </i>
    <i>
      <x v="104"/>
    </i>
    <i>
      <x v="114"/>
    </i>
    <i>
      <x v="118"/>
    </i>
    <i>
      <x v="119"/>
    </i>
    <i>
      <x v="123"/>
    </i>
    <i>
      <x v="190"/>
    </i>
    <i>
      <x v="193"/>
    </i>
    <i>
      <x v="200"/>
    </i>
    <i>
      <x v="201"/>
    </i>
    <i>
      <x v="202"/>
    </i>
    <i>
      <x v="212"/>
    </i>
    <i>
      <x v="231"/>
    </i>
    <i>
      <x v="232"/>
    </i>
    <i>
      <x v="233"/>
    </i>
    <i>
      <x v="235"/>
    </i>
    <i>
      <x v="254"/>
    </i>
    <i>
      <x v="255"/>
    </i>
    <i>
      <x v="256"/>
    </i>
    <i>
      <x v="257"/>
    </i>
    <i>
      <x v="282"/>
    </i>
    <i>
      <x v="284"/>
    </i>
    <i>
      <x v="285"/>
    </i>
    <i>
      <x v="296"/>
    </i>
    <i>
      <x v="306"/>
    </i>
    <i>
      <x v="309"/>
    </i>
    <i>
      <x v="323"/>
    </i>
    <i>
      <x v="331"/>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836</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489</v>
      </c>
    </row>
    <row r="5" spans="2:2" x14ac:dyDescent="0.35">
      <c r="B5" s="28" t="s">
        <v>837</v>
      </c>
    </row>
    <row r="6" spans="2:2" x14ac:dyDescent="0.35">
      <c r="B6" s="28" t="s">
        <v>490</v>
      </c>
    </row>
    <row r="8" spans="2:2" x14ac:dyDescent="0.35">
      <c r="B8" s="149" t="s">
        <v>782</v>
      </c>
    </row>
    <row r="9" spans="2:2" x14ac:dyDescent="0.35">
      <c r="B9" s="28" t="s">
        <v>783</v>
      </c>
    </row>
    <row r="10" spans="2:2" x14ac:dyDescent="0.35">
      <c r="B10" s="28" t="s">
        <v>784</v>
      </c>
    </row>
    <row r="11" spans="2:2" x14ac:dyDescent="0.35">
      <c r="B11" s="45" t="s">
        <v>839</v>
      </c>
    </row>
    <row r="12" spans="2:2" x14ac:dyDescent="0.35">
      <c r="B12" s="45" t="s">
        <v>840</v>
      </c>
    </row>
    <row r="13" spans="2:2" x14ac:dyDescent="0.35">
      <c r="B13" s="28" t="s">
        <v>886</v>
      </c>
    </row>
    <row r="14" spans="2:2" x14ac:dyDescent="0.35">
      <c r="B14" s="28" t="s">
        <v>884</v>
      </c>
    </row>
    <row r="15" spans="2:2" x14ac:dyDescent="0.35">
      <c r="B15" s="45" t="s">
        <v>841</v>
      </c>
    </row>
    <row r="16" spans="2:2" x14ac:dyDescent="0.35">
      <c r="B16" s="45" t="s">
        <v>842</v>
      </c>
    </row>
    <row r="17" spans="2:2" x14ac:dyDescent="0.35">
      <c r="B17" s="45" t="s">
        <v>843</v>
      </c>
    </row>
    <row r="18" spans="2:2" x14ac:dyDescent="0.35">
      <c r="B18" s="28" t="s">
        <v>885</v>
      </c>
    </row>
    <row r="19" spans="2:2" x14ac:dyDescent="0.35">
      <c r="B19" s="28" t="s">
        <v>887</v>
      </c>
    </row>
    <row r="20" spans="2:2" x14ac:dyDescent="0.35">
      <c r="B20" s="28" t="s">
        <v>785</v>
      </c>
    </row>
    <row r="22" spans="2:2" x14ac:dyDescent="0.35">
      <c r="B22" s="149" t="s">
        <v>472</v>
      </c>
    </row>
    <row r="23" spans="2:2" x14ac:dyDescent="0.35">
      <c r="B23" s="28" t="s">
        <v>786</v>
      </c>
    </row>
    <row r="24" spans="2:2" x14ac:dyDescent="0.35">
      <c r="B24" s="28" t="s">
        <v>787</v>
      </c>
    </row>
    <row r="25" spans="2:2" x14ac:dyDescent="0.35">
      <c r="B25" s="28" t="s">
        <v>888</v>
      </c>
    </row>
    <row r="26" spans="2:2" x14ac:dyDescent="0.35">
      <c r="B26" s="28" t="s">
        <v>844</v>
      </c>
    </row>
    <row r="27" spans="2:2" x14ac:dyDescent="0.35">
      <c r="B27" s="28" t="s">
        <v>788</v>
      </c>
    </row>
    <row r="28" spans="2:2" x14ac:dyDescent="0.35">
      <c r="B28" s="28" t="s">
        <v>838</v>
      </c>
    </row>
    <row r="29" spans="2:2" x14ac:dyDescent="0.35">
      <c r="B29" s="28" t="s">
        <v>789</v>
      </c>
    </row>
    <row r="30" spans="2:2" x14ac:dyDescent="0.35">
      <c r="B30" s="28" t="s">
        <v>760</v>
      </c>
    </row>
    <row r="31" spans="2:2" x14ac:dyDescent="0.35">
      <c r="B31" s="28" t="s">
        <v>845</v>
      </c>
    </row>
    <row r="32" spans="2:2" x14ac:dyDescent="0.35">
      <c r="B32" s="28" t="s">
        <v>338</v>
      </c>
    </row>
    <row r="33" spans="1:2" x14ac:dyDescent="0.35">
      <c r="B33" s="28" t="s">
        <v>846</v>
      </c>
    </row>
    <row r="34" spans="1:2" x14ac:dyDescent="0.35">
      <c r="B34" s="28" t="s">
        <v>847</v>
      </c>
    </row>
    <row r="36" spans="1:2" x14ac:dyDescent="0.35">
      <c r="B36" s="28" t="s">
        <v>848</v>
      </c>
    </row>
    <row r="37" spans="1:2" x14ac:dyDescent="0.35">
      <c r="B37" s="28" t="s">
        <v>491</v>
      </c>
    </row>
    <row r="38" spans="1:2" x14ac:dyDescent="0.35">
      <c r="B38" s="28" t="s">
        <v>849</v>
      </c>
    </row>
    <row r="39" spans="1:2" x14ac:dyDescent="0.35">
      <c r="B39" s="45" t="s">
        <v>492</v>
      </c>
    </row>
    <row r="40" spans="1:2" x14ac:dyDescent="0.35">
      <c r="B40" s="45"/>
    </row>
    <row r="41" spans="1:2" x14ac:dyDescent="0.35">
      <c r="B41" s="149" t="s">
        <v>779</v>
      </c>
    </row>
    <row r="42" spans="1:2" x14ac:dyDescent="0.35">
      <c r="A42" s="152"/>
      <c r="B42" s="28" t="s">
        <v>790</v>
      </c>
    </row>
    <row r="43" spans="1:2" x14ac:dyDescent="0.35">
      <c r="A43" s="153"/>
      <c r="B43" s="28" t="s">
        <v>791</v>
      </c>
    </row>
    <row r="44" spans="1:2" x14ac:dyDescent="0.35">
      <c r="A44" s="154" t="s">
        <v>780</v>
      </c>
      <c r="B44" s="150" t="s">
        <v>799</v>
      </c>
    </row>
    <row r="45" spans="1:2" x14ac:dyDescent="0.35">
      <c r="A45" s="155">
        <v>1</v>
      </c>
      <c r="B45" s="28" t="s">
        <v>792</v>
      </c>
    </row>
    <row r="46" spans="1:2" x14ac:dyDescent="0.35">
      <c r="A46" s="156">
        <v>2</v>
      </c>
      <c r="B46" s="28" t="s">
        <v>793</v>
      </c>
    </row>
    <row r="47" spans="1:2" ht="13.3" thickBot="1" x14ac:dyDescent="0.4">
      <c r="A47" s="157">
        <v>3</v>
      </c>
      <c r="B47" s="28" t="s">
        <v>794</v>
      </c>
    </row>
    <row r="48" spans="1:2" ht="13.3" thickBot="1" x14ac:dyDescent="0.4">
      <c r="A48" s="158"/>
      <c r="B48" s="150" t="s">
        <v>795</v>
      </c>
    </row>
    <row r="49" spans="1:2" x14ac:dyDescent="0.35">
      <c r="A49" s="159"/>
      <c r="B49" s="150" t="s">
        <v>796</v>
      </c>
    </row>
    <row r="50" spans="1:2" x14ac:dyDescent="0.35">
      <c r="A50" s="160"/>
      <c r="B50" s="150" t="s">
        <v>797</v>
      </c>
    </row>
    <row r="51" spans="1:2" x14ac:dyDescent="0.35">
      <c r="A51" s="161"/>
      <c r="B51" s="150" t="s">
        <v>798</v>
      </c>
    </row>
    <row r="52" spans="1:2" x14ac:dyDescent="0.35">
      <c r="A52" s="162" t="s">
        <v>780</v>
      </c>
      <c r="B52" s="150" t="s">
        <v>800</v>
      </c>
    </row>
    <row r="54" spans="1:2" x14ac:dyDescent="0.35">
      <c r="B54" s="149" t="s">
        <v>698</v>
      </c>
    </row>
    <row r="55" spans="1:2" x14ac:dyDescent="0.35">
      <c r="B55" s="28" t="s">
        <v>699</v>
      </c>
    </row>
    <row r="56" spans="1:2" x14ac:dyDescent="0.35">
      <c r="B56" s="28" t="s">
        <v>493</v>
      </c>
    </row>
    <row r="57" spans="1:2" x14ac:dyDescent="0.35">
      <c r="B57" s="28" t="s">
        <v>471</v>
      </c>
    </row>
    <row r="58" spans="1:2" x14ac:dyDescent="0.35">
      <c r="B58" s="45" t="s">
        <v>483</v>
      </c>
    </row>
    <row r="60" spans="1:2" x14ac:dyDescent="0.35">
      <c r="B60" s="149" t="s">
        <v>476</v>
      </c>
    </row>
    <row r="61" spans="1:2" x14ac:dyDescent="0.35">
      <c r="B61" s="28" t="s">
        <v>494</v>
      </c>
    </row>
    <row r="62" spans="1:2" x14ac:dyDescent="0.35">
      <c r="B62" s="28" t="s">
        <v>477</v>
      </c>
    </row>
    <row r="63" spans="1:2" x14ac:dyDescent="0.35">
      <c r="B63" s="28" t="s">
        <v>495</v>
      </c>
    </row>
    <row r="64" spans="1:2" x14ac:dyDescent="0.35">
      <c r="B64" s="28" t="s">
        <v>478</v>
      </c>
    </row>
    <row r="65" spans="2:2" x14ac:dyDescent="0.35">
      <c r="B65" s="28" t="s">
        <v>496</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479</v>
      </c>
    </row>
    <row r="68" spans="2:2" x14ac:dyDescent="0.35">
      <c r="B68" s="28" t="s">
        <v>497</v>
      </c>
    </row>
    <row r="70" spans="2:2" x14ac:dyDescent="0.35">
      <c r="B70" s="149" t="s">
        <v>475</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850</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481</v>
      </c>
    </row>
    <row r="76" spans="2:2" x14ac:dyDescent="0.35">
      <c r="B76" s="28" t="s">
        <v>480</v>
      </c>
    </row>
    <row r="77" spans="2:2" x14ac:dyDescent="0.35">
      <c r="B77" s="28" t="s">
        <v>484</v>
      </c>
    </row>
    <row r="79" spans="2:2" x14ac:dyDescent="0.35">
      <c r="B79" s="149" t="s">
        <v>485</v>
      </c>
    </row>
    <row r="80" spans="2:2" x14ac:dyDescent="0.35">
      <c r="B80" s="28" t="s">
        <v>851</v>
      </c>
    </row>
    <row r="81" spans="2:2" x14ac:dyDescent="0.35">
      <c r="B81" s="28" t="s">
        <v>852</v>
      </c>
    </row>
    <row r="82" spans="2:2" x14ac:dyDescent="0.35">
      <c r="B82" s="28" t="s">
        <v>534</v>
      </c>
    </row>
    <row r="83" spans="2:2" x14ac:dyDescent="0.35">
      <c r="B83" s="28" t="s">
        <v>482</v>
      </c>
    </row>
    <row r="84" spans="2:2" x14ac:dyDescent="0.35">
      <c r="B84" s="28" t="s">
        <v>498</v>
      </c>
    </row>
    <row r="85" spans="2:2" x14ac:dyDescent="0.35">
      <c r="B85" s="28" t="s">
        <v>486</v>
      </c>
    </row>
    <row r="86" spans="2:2" x14ac:dyDescent="0.35">
      <c r="B86" s="28" t="s">
        <v>801</v>
      </c>
    </row>
    <row r="87" spans="2:2" x14ac:dyDescent="0.35">
      <c r="B87" s="28" t="s">
        <v>535</v>
      </c>
    </row>
    <row r="88" spans="2:2" x14ac:dyDescent="0.35">
      <c r="B88" s="28" t="s">
        <v>499</v>
      </c>
    </row>
    <row r="111" spans="2:2" x14ac:dyDescent="0.35">
      <c r="B111" s="151" t="s">
        <v>761</v>
      </c>
    </row>
    <row r="147" spans="2:2" x14ac:dyDescent="0.35">
      <c r="B147" s="151" t="s">
        <v>553</v>
      </c>
    </row>
    <row r="188" spans="2:2" x14ac:dyDescent="0.35">
      <c r="B188" s="151" t="s">
        <v>889</v>
      </c>
    </row>
    <row r="231" spans="2:2" x14ac:dyDescent="0.35">
      <c r="B231" s="151" t="s">
        <v>905</v>
      </c>
    </row>
    <row r="272" spans="2:2" x14ac:dyDescent="0.35">
      <c r="B272" s="151" t="s">
        <v>853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717</v>
      </c>
      <c r="B1" s="136" t="s">
        <v>735</v>
      </c>
      <c r="C1" s="26" t="s">
        <v>194</v>
      </c>
      <c r="D1" s="26" t="s">
        <v>729</v>
      </c>
      <c r="E1" s="26" t="s">
        <v>724</v>
      </c>
      <c r="F1" s="26" t="s">
        <v>725</v>
      </c>
      <c r="G1" s="26" t="s">
        <v>726</v>
      </c>
      <c r="H1" s="26" t="s">
        <v>727</v>
      </c>
      <c r="I1" s="26" t="s">
        <v>728</v>
      </c>
      <c r="J1" s="26" t="s">
        <v>730</v>
      </c>
      <c r="K1" s="26" t="s">
        <v>731</v>
      </c>
      <c r="L1" s="26" t="s">
        <v>732</v>
      </c>
      <c r="M1" s="26" t="s">
        <v>733</v>
      </c>
      <c r="N1" s="26" t="s">
        <v>775</v>
      </c>
      <c r="O1" s="26" t="s">
        <v>718</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734</v>
      </c>
      <c r="C2" s="139">
        <v>20</v>
      </c>
      <c r="D2" s="30" t="s">
        <v>1</v>
      </c>
      <c r="E2" s="30" t="s">
        <v>1</v>
      </c>
      <c r="F2" s="30" t="s">
        <v>1</v>
      </c>
      <c r="G2" s="30" t="s">
        <v>1</v>
      </c>
      <c r="H2" s="30" t="s">
        <v>1</v>
      </c>
      <c r="I2" s="30" t="s">
        <v>1</v>
      </c>
      <c r="J2" s="30"/>
      <c r="K2" s="30"/>
      <c r="L2" s="30"/>
      <c r="M2" s="30"/>
      <c r="N2" s="30"/>
      <c r="O2" s="140" t="s">
        <v>84</v>
      </c>
    </row>
    <row r="3" spans="1:35" ht="13.3" thickBot="1" x14ac:dyDescent="0.4">
      <c r="A3" s="77" t="s">
        <v>196</v>
      </c>
      <c r="B3" s="138" t="s">
        <v>734</v>
      </c>
      <c r="C3" s="113">
        <v>25</v>
      </c>
      <c r="D3" s="30" t="s">
        <v>1</v>
      </c>
      <c r="E3" s="30" t="s">
        <v>1</v>
      </c>
      <c r="F3" s="30" t="s">
        <v>1</v>
      </c>
      <c r="G3" s="30" t="s">
        <v>1</v>
      </c>
      <c r="H3" s="30" t="s">
        <v>1</v>
      </c>
      <c r="I3" s="30" t="s">
        <v>1</v>
      </c>
      <c r="J3" s="30" t="s">
        <v>1</v>
      </c>
      <c r="K3" s="30" t="s">
        <v>1</v>
      </c>
      <c r="L3" s="30" t="s">
        <v>1</v>
      </c>
      <c r="M3" s="30"/>
      <c r="N3" s="30"/>
      <c r="O3" s="140" t="s">
        <v>719</v>
      </c>
    </row>
    <row r="4" spans="1:35" ht="13.3" thickBot="1" x14ac:dyDescent="0.4">
      <c r="A4" s="77" t="s">
        <v>197</v>
      </c>
      <c r="B4" s="138" t="s">
        <v>734</v>
      </c>
      <c r="C4" s="113">
        <v>25</v>
      </c>
      <c r="D4" s="30" t="s">
        <v>1</v>
      </c>
      <c r="E4" s="30" t="s">
        <v>1</v>
      </c>
      <c r="F4" s="30" t="s">
        <v>1</v>
      </c>
      <c r="G4" s="30" t="s">
        <v>1</v>
      </c>
      <c r="H4" s="30" t="s">
        <v>1</v>
      </c>
      <c r="I4" s="30" t="s">
        <v>1</v>
      </c>
      <c r="J4" s="30" t="s">
        <v>1</v>
      </c>
      <c r="K4" s="30" t="s">
        <v>1</v>
      </c>
      <c r="L4" s="30" t="s">
        <v>1</v>
      </c>
      <c r="M4" s="30"/>
      <c r="N4" s="30"/>
      <c r="O4" s="140" t="s">
        <v>719</v>
      </c>
    </row>
    <row r="5" spans="1:35" ht="13.3" thickBot="1" x14ac:dyDescent="0.4">
      <c r="A5" s="77" t="s">
        <v>541</v>
      </c>
      <c r="B5" s="138" t="s">
        <v>734</v>
      </c>
      <c r="C5" s="113">
        <v>50</v>
      </c>
      <c r="D5" s="30" t="s">
        <v>1</v>
      </c>
      <c r="E5" s="30" t="s">
        <v>1</v>
      </c>
      <c r="F5" s="30" t="s">
        <v>1</v>
      </c>
      <c r="G5" s="30" t="s">
        <v>1</v>
      </c>
      <c r="H5" s="30" t="s">
        <v>1</v>
      </c>
      <c r="I5" s="30" t="s">
        <v>1</v>
      </c>
      <c r="J5" s="30" t="s">
        <v>1</v>
      </c>
      <c r="K5" s="30"/>
      <c r="L5" s="30" t="s">
        <v>1</v>
      </c>
      <c r="M5" s="30"/>
      <c r="N5" s="30"/>
      <c r="O5" s="140" t="s">
        <v>720</v>
      </c>
    </row>
    <row r="6" spans="1:35" ht="13.3" thickBot="1" x14ac:dyDescent="0.4">
      <c r="A6" s="77" t="s">
        <v>542</v>
      </c>
      <c r="B6" s="138" t="s">
        <v>734</v>
      </c>
      <c r="C6" s="113">
        <v>70</v>
      </c>
      <c r="D6" s="30" t="s">
        <v>1</v>
      </c>
      <c r="E6" s="30" t="s">
        <v>1</v>
      </c>
      <c r="F6" s="30" t="s">
        <v>1</v>
      </c>
      <c r="G6" s="30" t="s">
        <v>1</v>
      </c>
      <c r="H6" s="30" t="s">
        <v>1</v>
      </c>
      <c r="I6" s="30" t="s">
        <v>1</v>
      </c>
      <c r="J6" s="30" t="s">
        <v>1</v>
      </c>
      <c r="K6" s="30"/>
      <c r="L6" s="30" t="s">
        <v>1</v>
      </c>
      <c r="M6" s="30"/>
      <c r="N6" s="30"/>
      <c r="O6" s="140" t="s">
        <v>720</v>
      </c>
    </row>
    <row r="7" spans="1:35" ht="13.3" thickBot="1" x14ac:dyDescent="0.4">
      <c r="A7" s="77" t="s">
        <v>736</v>
      </c>
      <c r="B7" s="138" t="s">
        <v>734</v>
      </c>
      <c r="C7" s="113">
        <v>93</v>
      </c>
      <c r="D7" s="30" t="s">
        <v>1</v>
      </c>
      <c r="E7" s="30" t="s">
        <v>1</v>
      </c>
      <c r="F7" s="30" t="s">
        <v>1</v>
      </c>
      <c r="G7" s="30" t="s">
        <v>1</v>
      </c>
      <c r="H7" s="30" t="s">
        <v>1</v>
      </c>
      <c r="I7" s="30" t="s">
        <v>1</v>
      </c>
      <c r="J7" s="30" t="s">
        <v>1</v>
      </c>
      <c r="K7" s="30"/>
      <c r="L7" s="30" t="s">
        <v>1</v>
      </c>
      <c r="M7" s="30"/>
      <c r="N7" s="30"/>
      <c r="O7" s="140" t="s">
        <v>720</v>
      </c>
    </row>
    <row r="8" spans="1:35" ht="13.3" thickBot="1" x14ac:dyDescent="0.4">
      <c r="A8" s="77" t="s">
        <v>737</v>
      </c>
      <c r="B8" s="138" t="s">
        <v>734</v>
      </c>
      <c r="C8" s="113">
        <v>110</v>
      </c>
      <c r="D8" s="30" t="s">
        <v>1</v>
      </c>
      <c r="E8" s="30" t="s">
        <v>1</v>
      </c>
      <c r="F8" s="30" t="s">
        <v>1</v>
      </c>
      <c r="G8" s="30" t="s">
        <v>1</v>
      </c>
      <c r="H8" s="30" t="s">
        <v>1</v>
      </c>
      <c r="I8" s="30" t="s">
        <v>1</v>
      </c>
      <c r="J8" s="30" t="s">
        <v>1</v>
      </c>
      <c r="K8" s="30"/>
      <c r="L8" s="30" t="s">
        <v>1</v>
      </c>
      <c r="M8" s="30"/>
      <c r="N8" s="30"/>
      <c r="O8" s="140" t="s">
        <v>720</v>
      </c>
    </row>
    <row r="9" spans="1:35" ht="13.3" thickBot="1" x14ac:dyDescent="0.4">
      <c r="A9" s="77" t="s">
        <v>739</v>
      </c>
      <c r="B9" s="138" t="s">
        <v>734</v>
      </c>
      <c r="C9" s="113">
        <v>124</v>
      </c>
      <c r="D9" s="30" t="s">
        <v>1</v>
      </c>
      <c r="E9" s="30" t="s">
        <v>1</v>
      </c>
      <c r="F9" s="30" t="s">
        <v>1</v>
      </c>
      <c r="G9" s="30" t="s">
        <v>1</v>
      </c>
      <c r="H9" s="30" t="s">
        <v>1</v>
      </c>
      <c r="I9" s="30" t="s">
        <v>1</v>
      </c>
      <c r="J9" s="30" t="s">
        <v>1</v>
      </c>
      <c r="K9" s="30"/>
      <c r="L9" s="30" t="s">
        <v>1</v>
      </c>
      <c r="M9" s="30"/>
      <c r="N9" s="30"/>
      <c r="O9" s="140" t="s">
        <v>720</v>
      </c>
    </row>
    <row r="10" spans="1:35" ht="13.3" thickBot="1" x14ac:dyDescent="0.4">
      <c r="A10" s="77" t="s">
        <v>738</v>
      </c>
      <c r="B10" s="138" t="s">
        <v>734</v>
      </c>
      <c r="C10" s="113">
        <v>135</v>
      </c>
      <c r="D10" s="30" t="s">
        <v>1</v>
      </c>
      <c r="E10" s="30" t="s">
        <v>1</v>
      </c>
      <c r="F10" s="30" t="s">
        <v>1</v>
      </c>
      <c r="G10" s="30" t="s">
        <v>1</v>
      </c>
      <c r="H10" s="30" t="s">
        <v>1</v>
      </c>
      <c r="I10" s="30" t="s">
        <v>1</v>
      </c>
      <c r="J10" s="30" t="s">
        <v>1</v>
      </c>
      <c r="K10" s="30"/>
      <c r="L10" s="30" t="s">
        <v>1</v>
      </c>
      <c r="M10" s="30"/>
      <c r="N10" s="30"/>
      <c r="O10" s="140" t="s">
        <v>720</v>
      </c>
    </row>
    <row r="11" spans="1:35" ht="13.3" thickBot="1" x14ac:dyDescent="0.4">
      <c r="A11" s="77" t="s">
        <v>740</v>
      </c>
      <c r="B11" s="138" t="s">
        <v>734</v>
      </c>
      <c r="C11" s="113">
        <v>86</v>
      </c>
      <c r="D11" s="30" t="s">
        <v>1</v>
      </c>
      <c r="E11" s="30" t="s">
        <v>1</v>
      </c>
      <c r="F11" s="30" t="s">
        <v>1</v>
      </c>
      <c r="G11" s="30" t="s">
        <v>1</v>
      </c>
      <c r="H11" s="30" t="s">
        <v>1</v>
      </c>
      <c r="I11" s="30" t="s">
        <v>1</v>
      </c>
      <c r="J11" s="30" t="s">
        <v>1</v>
      </c>
      <c r="K11" s="30"/>
      <c r="L11" s="30" t="s">
        <v>1</v>
      </c>
      <c r="M11" s="30"/>
      <c r="N11" s="30"/>
      <c r="O11" s="140" t="s">
        <v>720</v>
      </c>
    </row>
    <row r="12" spans="1:35" ht="13.3" thickBot="1" x14ac:dyDescent="0.4">
      <c r="A12" s="77" t="s">
        <v>181</v>
      </c>
      <c r="B12" s="138" t="s">
        <v>734</v>
      </c>
      <c r="C12" s="113">
        <v>50</v>
      </c>
      <c r="D12" s="30" t="s">
        <v>1</v>
      </c>
      <c r="E12" s="30" t="s">
        <v>1</v>
      </c>
      <c r="F12" s="30" t="s">
        <v>1</v>
      </c>
      <c r="G12" s="30" t="s">
        <v>1</v>
      </c>
      <c r="H12" s="30"/>
      <c r="I12" s="30" t="s">
        <v>1</v>
      </c>
      <c r="J12" s="30" t="s">
        <v>1</v>
      </c>
      <c r="K12" s="30" t="s">
        <v>1</v>
      </c>
      <c r="L12" s="30" t="s">
        <v>1</v>
      </c>
      <c r="M12" s="30"/>
      <c r="N12" s="30"/>
      <c r="O12" s="140" t="s">
        <v>721</v>
      </c>
    </row>
    <row r="13" spans="1:35" ht="13.3" thickBot="1" x14ac:dyDescent="0.4">
      <c r="A13" s="77" t="s">
        <v>180</v>
      </c>
      <c r="B13" s="138" t="s">
        <v>734</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734</v>
      </c>
      <c r="C14" s="113">
        <v>45</v>
      </c>
      <c r="D14" s="30" t="s">
        <v>1</v>
      </c>
      <c r="E14" s="30" t="s">
        <v>1</v>
      </c>
      <c r="F14" s="30" t="s">
        <v>1</v>
      </c>
      <c r="G14" s="30" t="s">
        <v>1</v>
      </c>
      <c r="H14" s="30" t="s">
        <v>1</v>
      </c>
      <c r="I14" s="30" t="s">
        <v>1</v>
      </c>
      <c r="J14" s="30" t="s">
        <v>1</v>
      </c>
      <c r="K14" s="30"/>
      <c r="L14" s="30" t="s">
        <v>1</v>
      </c>
      <c r="M14" s="30" t="s">
        <v>1</v>
      </c>
      <c r="N14" s="30"/>
      <c r="O14" s="140" t="s">
        <v>722</v>
      </c>
    </row>
    <row r="15" spans="1:35" ht="13.3" thickBot="1" x14ac:dyDescent="0.4">
      <c r="A15" s="77" t="s">
        <v>199</v>
      </c>
      <c r="B15" s="138" t="s">
        <v>734</v>
      </c>
      <c r="C15" s="113">
        <v>55</v>
      </c>
      <c r="D15" s="30" t="s">
        <v>1</v>
      </c>
      <c r="E15" s="30" t="s">
        <v>1</v>
      </c>
      <c r="F15" s="30" t="s">
        <v>1</v>
      </c>
      <c r="G15" s="30" t="s">
        <v>1</v>
      </c>
      <c r="H15" s="30" t="s">
        <v>1</v>
      </c>
      <c r="I15" s="30" t="s">
        <v>1</v>
      </c>
      <c r="J15" s="30" t="s">
        <v>1</v>
      </c>
      <c r="K15" s="30"/>
      <c r="L15" s="30"/>
      <c r="M15" s="30"/>
      <c r="N15" s="30"/>
      <c r="O15" s="140" t="s">
        <v>723</v>
      </c>
    </row>
    <row r="16" spans="1:35" ht="13.3" thickBot="1" x14ac:dyDescent="0.4">
      <c r="A16" s="77" t="s">
        <v>448</v>
      </c>
      <c r="B16" s="138" t="s">
        <v>778</v>
      </c>
      <c r="C16" s="113">
        <v>60</v>
      </c>
      <c r="D16" s="30" t="s">
        <v>1</v>
      </c>
      <c r="E16" s="30" t="s">
        <v>1</v>
      </c>
      <c r="F16" s="30" t="s">
        <v>1</v>
      </c>
      <c r="G16" s="30" t="s">
        <v>1</v>
      </c>
      <c r="H16" s="30" t="s">
        <v>1</v>
      </c>
      <c r="I16" s="30" t="s">
        <v>1</v>
      </c>
      <c r="J16" s="30" t="s">
        <v>1</v>
      </c>
      <c r="K16" s="30"/>
      <c r="L16" s="30"/>
      <c r="M16" s="30"/>
      <c r="N16" s="30" t="s">
        <v>896</v>
      </c>
      <c r="O16" s="140" t="s">
        <v>723</v>
      </c>
    </row>
    <row r="17" spans="1:15" ht="13.3" thickBot="1" x14ac:dyDescent="0.4">
      <c r="A17" s="77" t="s">
        <v>251</v>
      </c>
      <c r="B17" s="138" t="s">
        <v>734</v>
      </c>
      <c r="C17" s="113">
        <v>15</v>
      </c>
      <c r="D17" s="30"/>
      <c r="E17" s="30" t="s">
        <v>1</v>
      </c>
      <c r="F17" s="30" t="s">
        <v>1</v>
      </c>
      <c r="G17" s="30" t="s">
        <v>1</v>
      </c>
      <c r="H17" s="30" t="s">
        <v>1</v>
      </c>
      <c r="I17" s="30"/>
      <c r="J17" s="30"/>
      <c r="K17" s="30"/>
      <c r="L17" s="30"/>
      <c r="M17" s="30"/>
      <c r="N17" s="30"/>
      <c r="O17" s="141" t="s">
        <v>193</v>
      </c>
    </row>
    <row r="18" spans="1:15" ht="13.3" thickBot="1" x14ac:dyDescent="0.4">
      <c r="A18" s="77" t="s">
        <v>809</v>
      </c>
      <c r="B18" s="138" t="s">
        <v>734</v>
      </c>
      <c r="C18" s="113">
        <v>5</v>
      </c>
      <c r="D18" s="30" t="s">
        <v>1</v>
      </c>
      <c r="E18" s="30" t="s">
        <v>1</v>
      </c>
      <c r="F18" s="30" t="s">
        <v>1</v>
      </c>
      <c r="G18" s="30" t="s">
        <v>1</v>
      </c>
      <c r="H18" s="30" t="s">
        <v>1</v>
      </c>
      <c r="I18" s="30" t="s">
        <v>1</v>
      </c>
      <c r="J18" s="30" t="s">
        <v>1</v>
      </c>
      <c r="K18" s="30"/>
      <c r="L18" s="30" t="s">
        <v>1</v>
      </c>
      <c r="M18" s="30"/>
      <c r="N18" s="30"/>
      <c r="O18" s="140" t="s">
        <v>822</v>
      </c>
    </row>
    <row r="19" spans="1:15" ht="13.3" thickBot="1" x14ac:dyDescent="0.4">
      <c r="A19" s="77" t="s">
        <v>200</v>
      </c>
      <c r="B19" s="138" t="s">
        <v>778</v>
      </c>
      <c r="C19" s="113">
        <v>15</v>
      </c>
      <c r="D19" s="30" t="s">
        <v>777</v>
      </c>
      <c r="E19" s="30" t="s">
        <v>1</v>
      </c>
      <c r="F19" s="30" t="s">
        <v>1</v>
      </c>
      <c r="G19" s="30" t="s">
        <v>1</v>
      </c>
      <c r="H19" s="30" t="s">
        <v>1</v>
      </c>
      <c r="I19" s="30" t="s">
        <v>1</v>
      </c>
      <c r="J19" s="30"/>
      <c r="K19" s="30" t="s">
        <v>1</v>
      </c>
      <c r="L19" s="30" t="s">
        <v>1</v>
      </c>
      <c r="M19" s="30"/>
      <c r="N19" s="30" t="s">
        <v>776</v>
      </c>
      <c r="O19" s="140" t="s">
        <v>173</v>
      </c>
    </row>
  </sheetData>
  <conditionalFormatting sqref="B2:B20">
    <cfRule type="expression" dxfId="620" priority="8">
      <formula>B2="Exclude"</formula>
    </cfRule>
  </conditionalFormatting>
  <conditionalFormatting sqref="A19">
    <cfRule type="expression" dxfId="619" priority="6">
      <formula>B19="Exclude"</formula>
    </cfRule>
  </conditionalFormatting>
  <conditionalFormatting sqref="A2:A17">
    <cfRule type="expression" dxfId="618" priority="5">
      <formula>B2="Exclude"</formula>
    </cfRule>
  </conditionalFormatting>
  <conditionalFormatting sqref="A18">
    <cfRule type="expression" dxfId="617" priority="3">
      <formula>B18="Exclude"</formula>
    </cfRule>
  </conditionalFormatting>
  <conditionalFormatting sqref="B6:B11">
    <cfRule type="expression" dxfId="616" priority="2">
      <formula>B6="Exclude"</formula>
    </cfRule>
  </conditionalFormatting>
  <conditionalFormatting sqref="B13:B18">
    <cfRule type="expression" dxfId="615" priority="1">
      <formula>B13="Exclude"</formula>
    </cfRule>
  </conditionalFormatting>
  <dataValidations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513</v>
      </c>
      <c r="D1" s="108" t="s">
        <v>548</v>
      </c>
      <c r="F1" s="107" t="s">
        <v>514</v>
      </c>
      <c r="H1" s="53" t="s">
        <v>523</v>
      </c>
      <c r="I1" s="61"/>
      <c r="J1" s="61"/>
      <c r="K1" s="61"/>
      <c r="L1" s="61"/>
      <c r="M1" s="61"/>
      <c r="N1" s="62"/>
      <c r="O1" s="71"/>
      <c r="P1" s="71"/>
      <c r="R1" s="126" t="s">
        <v>715</v>
      </c>
      <c r="S1" s="118"/>
      <c r="T1" s="145" t="str">
        <f>IF(profile="","No profile loaded",profile)</f>
        <v>No profile loaded</v>
      </c>
      <c r="U1" s="145"/>
      <c r="V1" s="146" t="str">
        <f ca="1">Profiles!D4</f>
        <v/>
      </c>
      <c r="AH1" s="80" t="s">
        <v>524</v>
      </c>
      <c r="AI1" s="48" t="s">
        <v>524</v>
      </c>
    </row>
    <row r="2" spans="1:35" s="84" customFormat="1" ht="12.45" thickBot="1" x14ac:dyDescent="0.4">
      <c r="A2" s="82">
        <v>1</v>
      </c>
      <c r="B2" s="83" t="str">
        <f ca="1">"Required ("&amp;COUNTIF(Data!$BL:$BL,1)&amp;")"</f>
        <v>Required (5)</v>
      </c>
      <c r="D2" s="85"/>
      <c r="F2" s="85" t="s">
        <v>524</v>
      </c>
      <c r="H2" s="96" t="str">
        <f ca="1">Analysis!C18</f>
        <v>(#1) Hulu with Live TV by itself (+0 Add-Ons) [%89 of marked] for $45</v>
      </c>
      <c r="I2" s="97"/>
      <c r="J2" s="97"/>
      <c r="K2" s="97"/>
      <c r="L2" s="97"/>
      <c r="M2" s="97"/>
      <c r="N2" s="97"/>
      <c r="O2" s="97"/>
      <c r="P2" s="98"/>
      <c r="R2" s="126" t="s">
        <v>716</v>
      </c>
      <c r="S2" s="142"/>
      <c r="T2" s="143" t="str">
        <f>marker_pick</f>
        <v>3 - Mild Interest</v>
      </c>
      <c r="U2" s="143"/>
      <c r="V2" s="144" t="str">
        <f ca="1">COUNTIFS(Data!D:D,1)&amp;" marked"</f>
        <v>9 marked</v>
      </c>
      <c r="AH2" s="81" t="s">
        <v>525</v>
      </c>
      <c r="AI2" s="84" t="str">
        <f>B6</f>
        <v>Broadcast networks</v>
      </c>
    </row>
    <row r="3" spans="1:35" s="84" customFormat="1" x14ac:dyDescent="0.35">
      <c r="A3" s="82">
        <v>2</v>
      </c>
      <c r="B3" s="100" t="str">
        <f ca="1">"High Interest ("&amp;COUNTIF(Data!$BL:$BL,2)&amp;")"</f>
        <v>High Interest (2)</v>
      </c>
      <c r="D3" s="54"/>
      <c r="F3" s="101" t="s">
        <v>515</v>
      </c>
      <c r="H3" s="58" t="str">
        <f ca="1">Analysis!D18</f>
        <v>(#2) DirecTV Now Plus with (+0 Add-Ons) / AT&amp;T Watch TV (+0 Add-Ons)  [%100 of marked] for $65</v>
      </c>
      <c r="P3" s="86"/>
      <c r="R3" s="126" t="s">
        <v>532</v>
      </c>
      <c r="S3" s="115"/>
      <c r="T3" s="128" t="str">
        <f>IF(price_limit&gt;0,price_limit,"No Limit")</f>
        <v>No Limit</v>
      </c>
      <c r="U3" s="116"/>
      <c r="V3" s="117" t="str">
        <f>IF(ISNUMBER(price_limit),COUNTIF(WhatIf!G:G,"&gt;"&amp;price_limit)&amp;" exclusions","")</f>
        <v/>
      </c>
      <c r="AH3" s="81" t="s">
        <v>526</v>
      </c>
      <c r="AI3" s="84" t="str">
        <f>D6</f>
        <v>Lifestyle</v>
      </c>
    </row>
    <row r="4" spans="1:35" s="84" customFormat="1" x14ac:dyDescent="0.35">
      <c r="A4" s="82">
        <v>3</v>
      </c>
      <c r="B4" s="102" t="str">
        <f ca="1">"Mild Interest ("&amp;COUNTIF(Data!$BL:$BL,3)&amp;")"</f>
        <v>Mild Interest (2)</v>
      </c>
      <c r="D4" s="110" t="s">
        <v>549</v>
      </c>
      <c r="F4" s="104" t="s">
        <v>516</v>
      </c>
      <c r="H4" s="59" t="str">
        <f ca="1">Analysis!E18</f>
        <v>(#3) PS Vue with (+1 Add-Ons) / AT&amp;T Watch TV (+0 Add-Ons)  [%100 of marked] for $65</v>
      </c>
      <c r="I4" s="105"/>
      <c r="J4" s="105"/>
      <c r="K4" s="105"/>
      <c r="L4" s="105"/>
      <c r="M4" s="105"/>
      <c r="N4" s="105"/>
      <c r="O4" s="105"/>
      <c r="P4" s="106"/>
      <c r="R4" s="126" t="s">
        <v>762</v>
      </c>
      <c r="S4" s="115"/>
      <c r="T4" s="127" t="str">
        <f>IF(price_weight_used&lt;&gt;50,price_weight_used,"Price &amp; Networks - Equal Weighting")</f>
        <v>Price &amp; Networks - Equal Weighting</v>
      </c>
      <c r="U4" s="116"/>
      <c r="V4" s="117"/>
      <c r="AH4" s="81" t="s">
        <v>527</v>
      </c>
      <c r="AI4" s="84" t="str">
        <f>F6</f>
        <v>Sports</v>
      </c>
    </row>
    <row r="5" spans="1:35" x14ac:dyDescent="0.35">
      <c r="AH5" s="81" t="str">
        <f>Services!A2</f>
        <v>Philo</v>
      </c>
      <c r="AI5" s="48" t="str">
        <f>H6</f>
        <v>Regional Sports Networks</v>
      </c>
    </row>
    <row r="6" spans="1:35" s="94" customFormat="1" ht="24" x14ac:dyDescent="0.35">
      <c r="A6" s="91"/>
      <c r="B6" s="92" t="s">
        <v>502</v>
      </c>
      <c r="C6" s="93"/>
      <c r="D6" s="92" t="s">
        <v>212</v>
      </c>
      <c r="E6" s="93"/>
      <c r="F6" s="92" t="s">
        <v>223</v>
      </c>
      <c r="G6" s="93"/>
      <c r="H6" s="92" t="s">
        <v>510</v>
      </c>
      <c r="I6" s="93"/>
      <c r="J6" s="92" t="s">
        <v>301</v>
      </c>
      <c r="K6" s="93"/>
      <c r="L6" s="92" t="s">
        <v>503</v>
      </c>
      <c r="M6" s="93"/>
      <c r="N6" s="92" t="s">
        <v>511</v>
      </c>
      <c r="O6" s="93"/>
      <c r="P6" s="92" t="s">
        <v>512</v>
      </c>
      <c r="Q6" s="93"/>
      <c r="R6" s="92" t="s">
        <v>231</v>
      </c>
      <c r="S6" s="93"/>
      <c r="T6" s="92" t="s">
        <v>505</v>
      </c>
      <c r="U6" s="93"/>
      <c r="V6" s="92" t="s">
        <v>222</v>
      </c>
      <c r="W6" s="93"/>
      <c r="X6" s="92" t="s">
        <v>508</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C-SPAN</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C-SPAN2</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Euro News</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Now</v>
      </c>
      <c r="Q22" s="49"/>
      <c r="R22" s="49" t="str">
        <f>IFERROR(INDEX(Data!$A$1:Q$1000,_xlfn.AGGREGATE(15,6,((Data!$C$1:$C$1000=R$6)/(Data!$C$1:$C$1000=R$6))*ROW(Data!$C$1:$C$1000),ROW(R22)-ROW(R$6)),1),"")</f>
        <v>Fox Business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Hopster</v>
      </c>
      <c r="Q23" s="49"/>
      <c r="R23" s="49" t="str">
        <f>IFERROR(INDEX(Data!$A$1:Q$1000,_xlfn.AGGREGATE(15,6,((Data!$C$1:$C$1000=R$6)/(Data!$C$1:$C$1000=R$6))*ROW(Data!$C$1:$C$1000),ROW(R23)-ROW(R$6)),1),"")</f>
        <v>Fox News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Insp</v>
      </c>
      <c r="Q24" s="49"/>
      <c r="R24" s="49" t="str">
        <f>IFERROR(INDEX(Data!$A$1:Q$1000,_xlfn.AGGREGATE(15,6,((Data!$C$1:$C$1000=R$6)/(Data!$C$1:$C$1000=R$6))*ROW(Data!$C$1:$C$1000),ROW(R24)-ROW(R$6)),1),"")</f>
        <v>France24</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 Jr.</v>
      </c>
      <c r="Q25" s="49"/>
      <c r="R25" s="49" t="str">
        <f>IFERROR(INDEX(Data!$A$1:Q$1000,_xlfn.AGGREGATE(15,6,((Data!$C$1:$C$1000=R$6)/(Data!$C$1:$C$1000=R$6))*ROW(Data!$C$1:$C$1000),ROW(R25)-ROW(R$6)),1),"")</f>
        <v>FS TV</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Nickelodeon</v>
      </c>
      <c r="Q26" s="49"/>
      <c r="R26" s="49" t="str">
        <f>IFERROR(INDEX(Data!$A$1:Q$1000,_xlfn.AGGREGATE(15,6,((Data!$C$1:$C$1000=R$6)/(Data!$C$1:$C$1000=R$6))*ROW(Data!$C$1:$C$1000),ROW(R26)-ROW(R$6)),1),"")</f>
        <v>Fusion</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Nicktoons</v>
      </c>
      <c r="Q27" s="49"/>
      <c r="R27" s="49" t="str">
        <f>IFERROR(INDEX(Data!$A$1:Q$1000,_xlfn.AGGREGATE(15,6,((Data!$C$1:$C$1000=R$6)/(Data!$C$1:$C$1000=R$6))*ROW(Data!$C$1:$C$1000),ROW(R27)-ROW(R$6)),1),"")</f>
        <v>HLN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Teen Nick</v>
      </c>
      <c r="Q28" s="49"/>
      <c r="R28" s="49" t="str">
        <f>IFERROR(INDEX(Data!$A$1:Q$1000,_xlfn.AGGREGATE(15,6,((Data!$C$1:$C$1000=R$6)/(Data!$C$1:$C$1000=R$6))*ROW(Data!$C$1:$C$1000),ROW(R28)-ROW(R$6)),1),"")</f>
        <v>Law And Crime</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TV Land</v>
      </c>
      <c r="Q29" s="49"/>
      <c r="R29" s="49" t="str">
        <f>IFERROR(INDEX(Data!$A$1:Q$1000,_xlfn.AGGREGATE(15,6,((Data!$C$1:$C$1000=R$6)/(Data!$C$1:$C$1000=R$6))*ROW(Data!$C$1:$C$1000),ROW(R29)-ROW(R$6)),1),"")</f>
        <v>Local Now</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Universal Kids</v>
      </c>
      <c r="Q30" s="49"/>
      <c r="R30" s="49" t="str">
        <f>IFERROR(INDEX(Data!$A$1:Q$1000,_xlfn.AGGREGATE(15,6,((Data!$C$1:$C$1000=R$6)/(Data!$C$1:$C$1000=R$6))*ROW(Data!$C$1:$C$1000),ROW(R30)-ROW(R$6)),1),"")</f>
        <v>MSNBC</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Up</v>
      </c>
      <c r="Q31" s="49"/>
      <c r="R31" s="49" t="str">
        <f>IFERROR(INDEX(Data!$A$1:Q$1000,_xlfn.AGGREGATE(15,6,((Data!$C$1:$C$1000=R$6)/(Data!$C$1:$C$1000=R$6))*ROW(Data!$C$1:$C$1000),ROW(R31)-ROW(R$6)),1),"")</f>
        <v>NDTV 24X7</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NECN</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News18</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The Blaze</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The Young Turks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Weather Channel</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Network</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Wthren</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Strike Zone</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Motor Trend</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Nautical Channel</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League Pass</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TV</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ht="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NBC Sports Network</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NESN National</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Network</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NFL Red Zone</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NHL Network</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Olympic Channel</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Orlando City Sc</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Television</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Sur Perú</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Telecentro</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Telefe</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TeleFormula</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Telemundo</v>
      </c>
      <c r="W71" s="49"/>
      <c r="X71" s="49" t="str">
        <f>IFERROR(INDEX(Data!$A$1:X$1000,_xlfn.AGGREGATE(15,6,((Data!$C$1:$C$1000=X$6)/(Data!$C$1:$C$1000=X$6))*ROW(Data!$C$1:$C$1000),ROW(X71)-ROW(X$6)),1),"")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TLR</v>
      </c>
      <c r="W72" s="49"/>
      <c r="X72" s="49" t="str">
        <f>IFERROR(INDEX(Data!$A$1:X$1000,_xlfn.AGGREGATE(15,6,((Data!$C$1:$C$1000=X$6)/(Data!$C$1:$C$1000=X$6))*ROW(Data!$C$1:$C$1000),ROW(X72)-ROW(X$6)),1),"")</f>
        <v>Zee Cinemalu</v>
      </c>
    </row>
    <row r="73" spans="1:24" ht="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TN</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Tr3S</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TV Chile</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TVV</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Unimas</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Universo</v>
      </c>
      <c r="W79" s="49"/>
      <c r="X79" s="49" t="str">
        <f>IFERROR(INDEX(Data!$A$1:X$1000,_xlfn.AGGREGATE(15,6,((Data!$C$1:$C$1000=X$6)/(Data!$C$1:$C$1000=X$6))*ROW(Data!$C$1:$C$1000),ROW(X79)-ROW(X$6)),1),"")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Univision</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 Desportes</v>
      </c>
      <c r="W81" s="49"/>
      <c r="X81" s="49" t="str">
        <f>IFERROR(INDEX(Data!$A$1:X$1000,_xlfn.AGGREGATE(15,6,((Data!$C$1:$C$1000=X$6)/(Data!$C$1:$C$1000=X$6))*ROW(Data!$C$1:$C$1000),ROW(X81)-ROW(X$6)),1),"")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Tlnovelas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Venevisión</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Video Rola</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Viendomovies</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VME</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Zoomoo</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614" priority="155">
      <formula>A2=3</formula>
    </cfRule>
    <cfRule type="expression" dxfId="613" priority="156">
      <formula>A2=2</formula>
    </cfRule>
    <cfRule type="expression" dxfId="612" priority="157">
      <formula>A2=1</formula>
    </cfRule>
  </conditionalFormatting>
  <conditionalFormatting sqref="A7:A207 W7:W207 U7:U207 S7:S207 Q7:Q207 O7:O207 M7:M207 K7:K207 I7:I207 G7:G207 E7:E207 C7:C207">
    <cfRule type="expression" dxfId="611" priority="101" stopIfTrue="1">
      <formula>AND(profile="",A7=3)</formula>
    </cfRule>
    <cfRule type="expression" dxfId="610" priority="1513" stopIfTrue="1">
      <formula>AND(profile="",A7=2)</formula>
    </cfRule>
    <cfRule type="expression" dxfId="609" priority="1514" stopIfTrue="1">
      <formula>AND(profile="",A7=1)</formula>
    </cfRule>
    <cfRule type="expression" dxfId="608" priority="1885" stopIfTrue="1">
      <formula>profile&lt;&gt;""</formula>
    </cfRule>
  </conditionalFormatting>
  <conditionalFormatting sqref="F3:F4">
    <cfRule type="expression" dxfId="607" priority="92">
      <formula>OR($F$2="Select",$F$2="")</formula>
    </cfRule>
  </conditionalFormatting>
  <conditionalFormatting sqref="B7:B207 D7:D207 F7:F207 H7:H207 J7:J207 L7:L207 N7:N207 P7:P207 R7:R207 T7:T207 V7:V207 X7:X207">
    <cfRule type="expression" dxfId="606" priority="90">
      <formula>AND($D$2&lt;&gt;"",ISNUMBER(SEARCH("*"&amp;$D$2&amp;"*",B7)))</formula>
    </cfRule>
  </conditionalFormatting>
  <conditionalFormatting sqref="D4">
    <cfRule type="expression" dxfId="605" priority="91">
      <formula>OR($D$2="Select",$D$2="")</formula>
    </cfRule>
  </conditionalFormatting>
  <conditionalFormatting sqref="T1:V1">
    <cfRule type="expression" dxfId="60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15" stopIfTrue="1" id="{44522A7D-7C4E-4F4F-824D-BFC016F71D08}">
            <xm:f>AND(profile&lt;&gt;"",INDEX(Data!$BL:$BL,MATCH(B7,Data!$A:$A,0),1)=3)</xm:f>
            <x14:dxf>
              <font>
                <color rgb="FFC00000"/>
              </font>
              <fill>
                <patternFill>
                  <bgColor rgb="FFC00000"/>
                </patternFill>
              </fill>
            </x14:dxf>
          </x14:cfRule>
          <x14:cfRule type="expression" priority="1883" stopIfTrue="1" id="{278BFD4B-3E7D-480C-9306-9453CBB42754}">
            <xm:f>AND(profile&lt;&gt;"",INDEX(Data!$BL:$BL,MATCH(B7,Data!$A:$A,0),1)=2)</xm:f>
            <x14:dxf>
              <font>
                <color rgb="FF92D050"/>
              </font>
              <fill>
                <patternFill>
                  <bgColor rgb="FF92D050"/>
                </patternFill>
              </fill>
            </x14:dxf>
          </x14:cfRule>
          <x14:cfRule type="expression" priority="1884"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715</v>
      </c>
      <c r="C1" s="172" t="str">
        <f>IF(profile="","No profile loaded",profile)</f>
        <v>No profile loaded</v>
      </c>
      <c r="D1" s="146" t="str">
        <f ca="1">Profiles!D4</f>
        <v/>
      </c>
      <c r="R1" s="48"/>
      <c r="S1" s="48"/>
      <c r="T1" s="48"/>
    </row>
    <row r="2" spans="1:23" x14ac:dyDescent="0.4">
      <c r="B2" s="126" t="s">
        <v>716</v>
      </c>
      <c r="C2" s="174" t="str">
        <f>marker_pick</f>
        <v>3 - Mild Interest</v>
      </c>
      <c r="D2" s="144" t="str">
        <f ca="1">COUNTIFS(Data!D:D,1)&amp;" marked"</f>
        <v>9 marked</v>
      </c>
      <c r="R2" s="48"/>
      <c r="S2" s="84"/>
      <c r="T2" s="84"/>
    </row>
    <row r="3" spans="1:23" x14ac:dyDescent="0.4">
      <c r="B3" s="126" t="s">
        <v>532</v>
      </c>
      <c r="C3" s="176" t="str">
        <f>IF(price_limit&gt;0,price_limit,"No Limit")</f>
        <v>No Limit</v>
      </c>
      <c r="D3" s="117" t="str">
        <f>IF(ISNUMBER(price_limit),COUNTIF(WhatIf!G:G,"&gt;"&amp;price_limit)&amp;" exclusions","")</f>
        <v/>
      </c>
      <c r="R3" s="48"/>
      <c r="S3" s="84"/>
      <c r="T3" s="84"/>
    </row>
    <row r="4" spans="1:23" x14ac:dyDescent="0.4">
      <c r="B4" s="126" t="s">
        <v>762</v>
      </c>
      <c r="C4" s="173" t="str">
        <f>IF(price_weight_used&lt;&gt;50,price_weight_used,"Price &amp; Networks - Equal Weighting")</f>
        <v>Price &amp; Networks - Equal Weighting</v>
      </c>
      <c r="D4" s="175"/>
      <c r="R4" s="48"/>
      <c r="S4" s="84"/>
      <c r="T4" s="84"/>
    </row>
    <row r="6" spans="1:23" ht="24.45" x14ac:dyDescent="0.4">
      <c r="B6" s="169" t="s">
        <v>464</v>
      </c>
      <c r="C6" s="178" t="str">
        <f ca="1">Analysis!C18</f>
        <v>(#1) Hulu with Live TV by itself (+0 Add-Ons) [%89 of marked] for $45</v>
      </c>
      <c r="D6" s="178" t="str">
        <f ca="1">Analysis!D18</f>
        <v>(#2) DirecTV Now Plus with (+0 Add-Ons) / AT&amp;T Watch TV (+0 Add-Ons)  [%100 of marked] for $65</v>
      </c>
      <c r="E6" s="178" t="str">
        <f ca="1">Analysis!E18</f>
        <v>(#3) PS Vue with (+1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PS Vue</v>
      </c>
      <c r="W6" s="170" t="str">
        <f ca="1">Analysis!E10</f>
        <v>AT&amp;T Watch TV</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PS Vue</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PS Vue</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PS Vue</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PS Vue</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PS Vue</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PS Vue</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PS Vue - Core</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Core</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PS Vue</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98" priority="9">
      <formula>A7=3</formula>
    </cfRule>
    <cfRule type="expression" dxfId="597" priority="10">
      <formula>A7=2</formula>
    </cfRule>
    <cfRule type="expression" dxfId="596" priority="11">
      <formula>A7=1</formula>
    </cfRule>
  </conditionalFormatting>
  <conditionalFormatting sqref="A8:A204">
    <cfRule type="expression" dxfId="595" priority="6">
      <formula>A8=3</formula>
    </cfRule>
    <cfRule type="expression" dxfId="594" priority="7">
      <formula>A8=2</formula>
    </cfRule>
    <cfRule type="expression" dxfId="593" priority="8">
      <formula>A8=1</formula>
    </cfRule>
  </conditionalFormatting>
  <conditionalFormatting sqref="C7:E204">
    <cfRule type="expression" priority="3" stopIfTrue="1">
      <formula>""</formula>
    </cfRule>
    <cfRule type="expression" dxfId="592" priority="4">
      <formula>ISNUMBER(SEARCH(" - ",C7))</formula>
    </cfRule>
    <cfRule type="expression" dxfId="591" priority="5">
      <formula>C7&lt;&gt;""</formula>
    </cfRule>
  </conditionalFormatting>
  <conditionalFormatting sqref="C1">
    <cfRule type="expression" dxfId="590" priority="2">
      <formula>profile&lt;&gt;""</formula>
    </cfRule>
  </conditionalFormatting>
  <conditionalFormatting sqref="D1">
    <cfRule type="expression" dxfId="589"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513</v>
      </c>
      <c r="D1" s="53" t="s">
        <v>715</v>
      </c>
      <c r="F1" s="53" t="s">
        <v>716</v>
      </c>
      <c r="H1" s="53" t="s">
        <v>532</v>
      </c>
      <c r="J1" s="53" t="s">
        <v>762</v>
      </c>
      <c r="K1" s="84"/>
      <c r="L1" s="53" t="s">
        <v>523</v>
      </c>
      <c r="M1" s="61"/>
      <c r="N1" s="61"/>
      <c r="O1" s="61"/>
      <c r="P1" s="61"/>
      <c r="Q1" s="61"/>
      <c r="R1" s="62"/>
      <c r="S1" s="71"/>
      <c r="T1" s="71"/>
    </row>
    <row r="2" spans="1:20" s="84" customFormat="1" ht="12.45" thickBot="1" x14ac:dyDescent="0.45">
      <c r="A2" s="82">
        <v>1</v>
      </c>
      <c r="B2" s="83" t="str">
        <f ca="1">"Required ("&amp;COUNTIF(Data!$BL:$BL,1)&amp;")"</f>
        <v>Required (5)</v>
      </c>
      <c r="D2" s="99"/>
      <c r="F2" s="85" t="s">
        <v>520</v>
      </c>
      <c r="H2" s="99" t="s">
        <v>774</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PS Vue with (+1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834</v>
      </c>
      <c r="C6" s="89"/>
      <c r="D6" s="129" t="s">
        <v>695</v>
      </c>
      <c r="E6" s="89"/>
      <c r="F6" s="129" t="s">
        <v>696</v>
      </c>
      <c r="G6" s="89"/>
      <c r="H6" s="129" t="s">
        <v>697</v>
      </c>
      <c r="I6" s="89"/>
      <c r="J6" s="129" t="s">
        <v>875</v>
      </c>
      <c r="K6" s="89"/>
      <c r="L6" s="129" t="s">
        <v>876</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413</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741</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206</v>
      </c>
      <c r="G10" s="49">
        <v>1</v>
      </c>
      <c r="H10" s="49" t="s">
        <v>42</v>
      </c>
      <c r="I10" s="49"/>
      <c r="J10" s="49"/>
      <c r="K10" s="49">
        <v>1</v>
      </c>
      <c r="L10" s="49" t="s">
        <v>641</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412</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211</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610</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605</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601</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236</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434</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435</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337</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803</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242</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369</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372</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422</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260</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603</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352</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425</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255</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255</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255</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255</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255</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255</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255</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255</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255</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255</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255</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255</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255</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255</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255</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255</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255</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255</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255</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255</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255</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255</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255</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255</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255</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255</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255</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255</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255</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255</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255</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255</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255</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255</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255</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255</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255</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255</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255</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255</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255</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255</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255</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255</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255</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255</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255</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255</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255</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255</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255</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255</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255</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255</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255</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255</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255</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255</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255</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255</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255</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255</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255</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255</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255</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255</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255</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255</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255</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255</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255</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255</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255</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255</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255</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255</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255</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255</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255</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255</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255</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255</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255</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255</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255</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255</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255</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255</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255</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255</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255</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255</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255</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255</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255</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255</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255</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255</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255</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255</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255</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255</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255</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88" priority="66">
      <formula>A2=3</formula>
    </cfRule>
    <cfRule type="expression" dxfId="587" priority="67">
      <formula>A2=2</formula>
    </cfRule>
    <cfRule type="expression" dxfId="586" priority="68">
      <formula>A2=1</formula>
    </cfRule>
  </conditionalFormatting>
  <conditionalFormatting sqref="A7">
    <cfRule type="expression" dxfId="585" priority="62">
      <formula>A7=3</formula>
    </cfRule>
    <cfRule type="expression" dxfId="584" priority="63">
      <formula>A7=2</formula>
    </cfRule>
    <cfRule type="expression" dxfId="583" priority="64">
      <formula>A7=1</formula>
    </cfRule>
  </conditionalFormatting>
  <conditionalFormatting sqref="C7:C207">
    <cfRule type="expression" dxfId="582" priority="58">
      <formula>C7=3</formula>
    </cfRule>
    <cfRule type="expression" dxfId="581" priority="59">
      <formula>C7=2</formula>
    </cfRule>
    <cfRule type="expression" dxfId="580" priority="60">
      <formula>C7=1</formula>
    </cfRule>
  </conditionalFormatting>
  <conditionalFormatting sqref="B7:B207">
    <cfRule type="expression" dxfId="579" priority="47">
      <formula>AND($D$2&lt;&gt;"",ISNUMBER(SEARCH("*"&amp;$D$2&amp;"*",B7)))</formula>
    </cfRule>
  </conditionalFormatting>
  <conditionalFormatting sqref="A8:A207">
    <cfRule type="expression" dxfId="578" priority="42">
      <formula>A8=3</formula>
    </cfRule>
    <cfRule type="expression" dxfId="577" priority="43">
      <formula>A8=2</formula>
    </cfRule>
    <cfRule type="expression" dxfId="576" priority="44">
      <formula>A8=1</formula>
    </cfRule>
  </conditionalFormatting>
  <conditionalFormatting sqref="E7:E207">
    <cfRule type="expression" dxfId="575" priority="37">
      <formula>E7=3</formula>
    </cfRule>
    <cfRule type="expression" dxfId="574" priority="38">
      <formula>E7=2</formula>
    </cfRule>
    <cfRule type="expression" dxfId="573" priority="39">
      <formula>E7=1</formula>
    </cfRule>
  </conditionalFormatting>
  <conditionalFormatting sqref="G7:G207">
    <cfRule type="expression" dxfId="572" priority="32">
      <formula>G7=3</formula>
    </cfRule>
    <cfRule type="expression" dxfId="571" priority="33">
      <formula>G7=2</formula>
    </cfRule>
    <cfRule type="expression" dxfId="570" priority="34">
      <formula>G7=1</formula>
    </cfRule>
  </conditionalFormatting>
  <conditionalFormatting sqref="I7:I207">
    <cfRule type="expression" dxfId="569" priority="27">
      <formula>I7=3</formula>
    </cfRule>
    <cfRule type="expression" dxfId="568" priority="28">
      <formula>I7=2</formula>
    </cfRule>
    <cfRule type="expression" dxfId="567" priority="29">
      <formula>I7=1</formula>
    </cfRule>
  </conditionalFormatting>
  <conditionalFormatting sqref="K105:K207">
    <cfRule type="expression" dxfId="566" priority="22">
      <formula>K105=3</formula>
    </cfRule>
    <cfRule type="expression" dxfId="565" priority="23">
      <formula>K105=2</formula>
    </cfRule>
    <cfRule type="expression" dxfId="564" priority="24">
      <formula>K105=1</formula>
    </cfRule>
  </conditionalFormatting>
  <conditionalFormatting sqref="M7:M207">
    <cfRule type="expression" dxfId="563" priority="17">
      <formula>M7=3</formula>
    </cfRule>
    <cfRule type="expression" dxfId="562" priority="18">
      <formula>M7=2</formula>
    </cfRule>
    <cfRule type="expression" dxfId="561" priority="19">
      <formula>M7=1</formula>
    </cfRule>
  </conditionalFormatting>
  <conditionalFormatting sqref="F4">
    <cfRule type="expression" dxfId="560" priority="13">
      <formula>MID($F$2,1,1)="3"</formula>
    </cfRule>
    <cfRule type="expression" dxfId="559" priority="14">
      <formula>MID($F$2,1,1)="2"</formula>
    </cfRule>
    <cfRule type="expression" dxfId="558" priority="15">
      <formula>MID($F$2,1,1)="1"</formula>
    </cfRule>
  </conditionalFormatting>
  <conditionalFormatting sqref="D4">
    <cfRule type="expression" dxfId="557" priority="9">
      <formula>profile&lt;&gt;""</formula>
    </cfRule>
  </conditionalFormatting>
  <conditionalFormatting sqref="D6">
    <cfRule type="expression" dxfId="556" priority="7">
      <formula>AND(profile&lt;&gt;"",profile=D6)</formula>
    </cfRule>
  </conditionalFormatting>
  <conditionalFormatting sqref="N6 L6 J6 H6 F6">
    <cfRule type="expression" dxfId="555" priority="5">
      <formula>AND(profile&lt;&gt;"",profile=F6)</formula>
    </cfRule>
  </conditionalFormatting>
  <conditionalFormatting sqref="B8:B207">
    <cfRule type="expression" dxfId="554" priority="4">
      <formula>AND($D$2&lt;&gt;"",ISNUMBER(SEARCH("*"&amp;$D$2&amp;"*",B8)))</formula>
    </cfRule>
  </conditionalFormatting>
  <conditionalFormatting sqref="K7:K104">
    <cfRule type="expression" dxfId="553" priority="1">
      <formula>K7=3</formula>
    </cfRule>
    <cfRule type="expression" dxfId="552" priority="2">
      <formula>K7=2</formula>
    </cfRule>
    <cfRule type="expression" dxfId="551"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513</v>
      </c>
      <c r="D1" s="108" t="s">
        <v>548</v>
      </c>
      <c r="F1" s="109" t="s">
        <v>880</v>
      </c>
      <c r="H1" s="95" t="s">
        <v>540</v>
      </c>
      <c r="N1" s="164"/>
    </row>
    <row r="2" spans="1:36" s="84" customFormat="1" ht="12.45" thickBot="1" x14ac:dyDescent="0.45">
      <c r="A2" s="82">
        <v>1</v>
      </c>
      <c r="B2" s="83" t="str">
        <f ca="1">"Required ("&amp;COUNTIF(Data!$BL:$BL,1)&amp;")"</f>
        <v>Required (5)</v>
      </c>
      <c r="D2" s="85"/>
      <c r="F2" s="85" t="s">
        <v>524</v>
      </c>
      <c r="H2" s="96" t="s">
        <v>550</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551</v>
      </c>
      <c r="V3" s="50"/>
    </row>
    <row r="4" spans="1:36" x14ac:dyDescent="0.4">
      <c r="A4" s="49">
        <v>3</v>
      </c>
      <c r="B4" s="66" t="str">
        <f ca="1">"Mild Interest ("&amp;COUNTIF(Data!$BL:$BL,3)&amp;")"</f>
        <v>Mild Interest (2)</v>
      </c>
      <c r="D4" s="110" t="s">
        <v>549</v>
      </c>
      <c r="F4" s="111" t="s">
        <v>539</v>
      </c>
      <c r="H4" s="59" t="s">
        <v>552</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t="str">
        <f ca="1">IF(B10="","",IF(INDEX(Data!$BL:$BL,MATCH(B10,Data!$A:$A,0),1)=0,"",INDEX(Data!$BL:$BL,MATCH(B10,Data!$A:$A,0),1)))</f>
        <v/>
      </c>
      <c r="B10" s="49" t="str">
        <f ca="1">IFERROR(INDEX(Data!A$1:$A$1000,_xlfn.AGGREGATE(15,6,(OFFSET(Data!$A$1,0,MATCH(B$6,Data!$1:$1,0)-1,1000,1)=IF(B$7="","Yes",B$7))/(OFFSET(Data!$A$1,0,MATCH(B$6,Data!$1:$1,0)-1,1000,1)=IF(B$7="","Yes",B$7))*ROW(Data!$C$1:$C$1000),ROW(B10)-ROW(B$7)),1),"")</f>
        <v>American Heroes</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f ca="1">IF(B11="","",IF(INDEX(Data!$BL:$BL,MATCH(B11,Data!$A:$A,0),1)=0,"",INDEX(Data!$BL:$BL,MATCH(B11,Data!$A:$A,0),1)))</f>
        <v>2</v>
      </c>
      <c r="B11" s="49" t="str">
        <f ca="1">IFERROR(INDEX(Data!A$1:$A$1000,_xlfn.AGGREGATE(15,6,(OFFSET(Data!$A$1,0,MATCH(B$6,Data!$1:$1,0)-1,1000,1)=IF(B$7="","Yes",B$7))/(OFFSET(Data!$A$1,0,MATCH(B$6,Data!$1:$1,0)-1,1000,1)=IF(B$7="","Yes",B$7))*ROW(Data!$C$1:$C$1000),ROW(B11)-ROW(B$7)),1),"")</f>
        <v>Animal Planet</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BET</v>
      </c>
      <c r="I11" s="49" t="str">
        <f ca="1">IF(J11="","",IF(INDEX(Data!$BL:$BL,MATCH(J11,Data!$A:$A,0),1)=0,"",INDEX(Data!$BL:$BL,MATCH(J11,Data!$A:$A,0),1)))</f>
        <v/>
      </c>
      <c r="J11" s="49" t="str">
        <f ca="1">IFERROR(INDEX(Data!$A$1:I$1000,_xlfn.AGGREGATE(15,6,(OFFSET(Data!$A$1,0,MATCH(J$6,Data!$1:$1,0)-1,1000,1)=IF(J$7="","Yes",J$7))/(OFFSET(Data!$A$1,0,MATCH(J$6,Data!$1:$1,0)-1,1000,1)=IF(J$7="","Yes",J$7))*ROW(Data!$C$1:$C$1000),ROW(J11)-ROW(J$7)),1),"")</f>
        <v>BET</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American News</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Aspire</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t="str">
        <f ca="1">IF(H12="","",IF(INDEX(Data!$BL:$BL,MATCH(H12,Data!$A:$A,0),1)=0,"",INDEX(Data!$BL:$BL,MATCH(H12,Data!$A:$A,0),1)))</f>
        <v/>
      </c>
      <c r="H12" s="49" t="str">
        <f ca="1">IFERROR(INDEX(Data!$A$1:G$1000,_xlfn.AGGREGATE(15,6,(OFFSET(Data!$A$1,0,MATCH(H$6,Data!$1:$1,0)-1,1000,1)=IF(H$7="","Yes",H$7))/(OFFSET(Data!$A$1,0,MATCH(H$6,Data!$1:$1,0)-1,1000,1)=IF(H$7="","Yes",H$7))*ROW(Data!$C$1:$C$1000),ROW(H12)-ROW(H$7)),1),"")</f>
        <v>Boomerang</v>
      </c>
      <c r="I12" s="49" t="str">
        <f ca="1">IF(J12="","",IF(INDEX(Data!$BL:$BL,MATCH(J12,Data!$A:$A,0),1)=0,"",INDEX(Data!$BL:$BL,MATCH(J12,Data!$A:$A,0),1)))</f>
        <v/>
      </c>
      <c r="J12" s="49" t="str">
        <f ca="1">IFERROR(INDEX(Data!$A$1:I$1000,_xlfn.AGGREGATE(15,6,(OFFSET(Data!$A$1,0,MATCH(J$6,Data!$1:$1,0)-1,1000,1)=IF(J$7="","Yes",J$7))/(OFFSET(Data!$A$1,0,MATCH(J$6,Data!$1:$1,0)-1,1000,1)=IF(J$7="","Yes",J$7))*ROW(Data!$C$1:$C$1000),ROW(J12)-ROW(J$7)),1),"")</f>
        <v>Big Ten Network</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AXS TV</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Bravo</v>
      </c>
      <c r="I13" s="49" t="str">
        <f ca="1">IF(J13="","",IF(INDEX(Data!$BL:$BL,MATCH(J13,Data!$A:$A,0),1)=0,"",INDEX(Data!$BL:$BL,MATCH(J13,Data!$A:$A,0),1)))</f>
        <v/>
      </c>
      <c r="J13" s="49" t="str">
        <f ca="1">IFERROR(INDEX(Data!$A$1:I$1000,_xlfn.AGGREGATE(15,6,(OFFSET(Data!$A$1,0,MATCH(J$6,Data!$1:$1,0)-1,1000,1)=IF(J$7="","Yes",J$7))/(OFFSET(Data!$A$1,0,MATCH(J$6,Data!$1:$1,0)-1,1000,1)=IF(J$7="","Yes",J$7))*ROW(Data!$C$1:$C$1000),ROW(J13)-ROW(J$7)),1),"")</f>
        <v>Boomerang</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BBC America</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3</v>
      </c>
      <c r="H14" s="49" t="str">
        <f ca="1">IFERROR(INDEX(Data!$A$1:G$1000,_xlfn.AGGREGATE(15,6,(OFFSET(Data!$A$1,0,MATCH(H$6,Data!$1:$1,0)-1,1000,1)=IF(H$7="","Yes",H$7))/(OFFSET(Data!$A$1,0,MATCH(H$6,Data!$1:$1,0)-1,1000,1)=IF(H$7="","Yes",H$7))*ROW(Data!$C$1:$C$1000),ROW(H14)-ROW(H$7)),1),"")</f>
        <v>Cartoon Network</v>
      </c>
      <c r="I14" s="49">
        <f ca="1">IF(J14="","",IF(INDEX(Data!$BL:$BL,MATCH(J14,Data!$A:$A,0),1)=0,"",INDEX(Data!$BL:$BL,MATCH(J14,Data!$A:$A,0),1)))</f>
        <v>3</v>
      </c>
      <c r="J14" s="49" t="str">
        <f ca="1">IFERROR(INDEX(Data!$A$1:I$1000,_xlfn.AGGREGATE(15,6,(OFFSET(Data!$A$1,0,MATCH(J$6,Data!$1:$1,0)-1,1000,1)=IF(J$7="","Yes",J$7))/(OFFSET(Data!$A$1,0,MATCH(J$6,Data!$1:$1,0)-1,1000,1)=IF(J$7="","Yes",J$7))*ROW(Data!$C$1:$C$1000),ROW(J14)-ROW(J$7)),1),"")</f>
        <v>Bravo</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BBC World News</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f ca="1">IF(H15="","",IF(INDEX(Data!$BL:$BL,MATCH(H15,Data!$A:$A,0),1)=0,"",INDEX(Data!$BL:$BL,MATCH(H15,Data!$A:$A,0),1)))</f>
        <v>1</v>
      </c>
      <c r="H15" s="49" t="str">
        <f ca="1">IFERROR(INDEX(Data!$A$1:G$1000,_xlfn.AGGREGATE(15,6,(OFFSET(Data!$A$1,0,MATCH(H$6,Data!$1:$1,0)-1,1000,1)=IF(H$7="","Yes",H$7))/(OFFSET(Data!$A$1,0,MATCH(H$6,Data!$1:$1,0)-1,1000,1)=IF(H$7="","Yes",H$7))*ROW(Data!$C$1:$C$1000),ROW(H15)-ROW(H$7)),1),"")</f>
        <v>CBS</v>
      </c>
      <c r="I15" s="49">
        <f ca="1">IF(J15="","",IF(INDEX(Data!$BL:$BL,MATCH(J15,Data!$A:$A,0),1)=0,"",INDEX(Data!$BL:$BL,MATCH(J15,Data!$A:$A,0),1)))</f>
        <v>3</v>
      </c>
      <c r="J15" s="49" t="str">
        <f ca="1">IFERROR(INDEX(Data!$A$1:I$1000,_xlfn.AGGREGATE(15,6,(OFFSET(Data!$A$1,0,MATCH(J$6,Data!$1:$1,0)-1,1000,1)=IF(J$7="","Yes",J$7))/(OFFSET(Data!$A$1,0,MATCH(J$6,Data!$1:$1,0)-1,1000,1)=IF(J$7="","Yes",J$7))*ROW(Data!$C$1:$C$1000),ROW(J15)-ROW(J$7)),1),"")</f>
        <v>Cartoon Network</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BET</v>
      </c>
      <c r="C16" s="49" t="str">
        <f ca="1">IF(D16="","",IF(INDEX(Data!$BL:$BL,MATCH(D16,Data!$A:$A,0),1)=0,"",INDEX(Data!$BL:$BL,MATCH(D16,Data!$A:$A,0),1)))</f>
        <v/>
      </c>
      <c r="D16" s="49" t="str">
        <f ca="1">IFERROR(INDEX(Data!$A$1:C$1000,_xlfn.AGGREGATE(15,6,(OFFSET(Data!$A$1,0,MATCH(D$6,Data!$1:$1,0)-1,1000,1)=IF(D$7="","Yes",D$7))/(OFFSET(Data!$A$1,0,MATCH(D$6,Data!$1:$1,0)-1,1000,1)=IF(D$7="","Yes",D$7))*ROW(Data!$C$1:$C$1000),ROW(D16)-ROW(D$7)),1),"")</f>
        <v>CNN</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Cheddar</v>
      </c>
      <c r="I16" s="49">
        <f ca="1">IF(J16="","",IF(INDEX(Data!$BL:$BL,MATCH(J16,Data!$A:$A,0),1)=0,"",INDEX(Data!$BL:$BL,MATCH(J16,Data!$A:$A,0),1)))</f>
        <v>1</v>
      </c>
      <c r="J16" s="49" t="str">
        <f ca="1">IFERROR(INDEX(Data!$A$1:I$1000,_xlfn.AGGREGATE(15,6,(OFFSET(Data!$A$1,0,MATCH(J$6,Data!$1:$1,0)-1,1000,1)=IF(J$7="","Yes",J$7))/(OFFSET(Data!$A$1,0,MATCH(J$6,Data!$1:$1,0)-1,1000,1)=IF(J$7="","Yes",J$7))*ROW(Data!$C$1:$C$1000),ROW(J16)-ROW(J$7)),1),"")</f>
        <v>CBS</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BET Her</v>
      </c>
      <c r="C17" s="49" t="str">
        <f ca="1">IF(D17="","",IF(INDEX(Data!$BL:$BL,MATCH(D17,Data!$A:$A,0),1)=0,"",INDEX(Data!$BL:$BL,MATCH(D17,Data!$A:$A,0),1)))</f>
        <v/>
      </c>
      <c r="D17" s="49" t="str">
        <f ca="1">IFERROR(INDEX(Data!$A$1:C$1000,_xlfn.AGGREGATE(15,6,(OFFSET(Data!$A$1,0,MATCH(D$6,Data!$1:$1,0)-1,1000,1)=IF(D$7="","Yes",D$7))/(OFFSET(Data!$A$1,0,MATCH(D$6,Data!$1:$1,0)-1,1000,1)=IF(D$7="","Yes",D$7))*ROW(Data!$C$1:$C$1000),ROW(D17)-ROW(D$7)),1),"")</f>
        <v>Comedy Central</v>
      </c>
      <c r="E17" s="49" t="str">
        <f ca="1">IF(F17="","",IF(INDEX(Data!$BL:$BL,MATCH(F17,Data!$A:$A,0),1)=0,"",INDEX(Data!$BL:$BL,MATCH(F17,Data!$A:$A,0),1)))</f>
        <v/>
      </c>
      <c r="F17" s="49" t="str">
        <f ca="1">IFERROR(INDEX(Data!$A$1:E$1000,_xlfn.AGGREGATE(15,6,(OFFSET(Data!$A$1,0,MATCH(F$6,Data!$1:$1,0)-1,1000,1)=IF(F$7="","Yes",F$7))/(OFFSET(Data!$A$1,0,MATCH(F$6,Data!$1:$1,0)-1,1000,1)=IF(F$7="","Yes",F$7))*ROW(Data!$C$1:$C$1000),ROW(F17)-ROW(F$7)),1),"")</f>
        <v>CNN</v>
      </c>
      <c r="G17" s="49" t="str">
        <f ca="1">IF(H17="","",IF(INDEX(Data!$BL:$BL,MATCH(H17,Data!$A:$A,0),1)=0,"",INDEX(Data!$BL:$BL,MATCH(H17,Data!$A:$A,0),1)))</f>
        <v/>
      </c>
      <c r="H17" s="49" t="str">
        <f ca="1">IFERROR(INDEX(Data!$A$1:G$1000,_xlfn.AGGREGATE(15,6,(OFFSET(Data!$A$1,0,MATCH(H$6,Data!$1:$1,0)-1,1000,1)=IF(H$7="","Yes",H$7))/(OFFSET(Data!$A$1,0,MATCH(H$6,Data!$1:$1,0)-1,1000,1)=IF(H$7="","Yes",H$7))*ROW(Data!$C$1:$C$1000),ROW(H17)-ROW(H$7)),1),"")</f>
        <v>CNBC</v>
      </c>
      <c r="I17" s="49" t="str">
        <f ca="1">IF(J17="","",IF(INDEX(Data!$BL:$BL,MATCH(J17,Data!$A:$A,0),1)=0,"",INDEX(Data!$BL:$BL,MATCH(J17,Data!$A:$A,0),1)))</f>
        <v/>
      </c>
      <c r="J17" s="49" t="str">
        <f ca="1">IFERROR(INDEX(Data!$A$1:I$1000,_xlfn.AGGREGATE(15,6,(OFFSET(Data!$A$1,0,MATCH(J$6,Data!$1:$1,0)-1,1000,1)=IF(J$7="","Yes",J$7))/(OFFSET(Data!$A$1,0,MATCH(J$6,Data!$1:$1,0)-1,1000,1)=IF(J$7="","Yes",J$7))*ROW(Data!$C$1:$C$1000),ROW(J17)-ROW(J$7)),1),"")</f>
        <v>CBS Sports Network</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Cheddar</v>
      </c>
      <c r="C18" s="49" t="str">
        <f ca="1">IF(D18="","",IF(INDEX(Data!$BL:$BL,MATCH(D18,Data!$A:$A,0),1)=0,"",INDEX(Data!$BL:$BL,MATCH(D18,Data!$A:$A,0),1)))</f>
        <v/>
      </c>
      <c r="D18" s="49" t="str">
        <f ca="1">IFERROR(INDEX(Data!$A$1:C$1000,_xlfn.AGGREGATE(15,6,(OFFSET(Data!$A$1,0,MATCH(D$6,Data!$1:$1,0)-1,1000,1)=IF(D$7="","Yes",D$7))/(OFFSET(Data!$A$1,0,MATCH(D$6,Data!$1:$1,0)-1,1000,1)=IF(D$7="","Yes",D$7))*ROW(Data!$C$1:$C$1000),ROW(D18)-ROW(D$7)),1),"")</f>
        <v>Comet TV</v>
      </c>
      <c r="E18" s="49" t="str">
        <f ca="1">IF(F18="","",IF(INDEX(Data!$BL:$BL,MATCH(F18,Data!$A:$A,0),1)=0,"",INDEX(Data!$BL:$BL,MATCH(F18,Data!$A:$A,0),1)))</f>
        <v/>
      </c>
      <c r="F18" s="49" t="str">
        <f ca="1">IFERROR(INDEX(Data!$A$1:E$1000,_xlfn.AGGREGATE(15,6,(OFFSET(Data!$A$1,0,MATCH(F$6,Data!$1:$1,0)-1,1000,1)=IF(F$7="","Yes",F$7))/(OFFSET(Data!$A$1,0,MATCH(F$6,Data!$1:$1,0)-1,1000,1)=IF(F$7="","Yes",F$7))*ROW(Data!$C$1:$C$1000),ROW(F18)-ROW(F$7)),1),"")</f>
        <v>Comedy Central</v>
      </c>
      <c r="G18" s="49" t="str">
        <f ca="1">IF(H18="","",IF(INDEX(Data!$BL:$BL,MATCH(H18,Data!$A:$A,0),1)=0,"",INDEX(Data!$BL:$BL,MATCH(H18,Data!$A:$A,0),1)))</f>
        <v/>
      </c>
      <c r="H18" s="49" t="str">
        <f ca="1">IFERROR(INDEX(Data!$A$1:G$1000,_xlfn.AGGREGATE(15,6,(OFFSET(Data!$A$1,0,MATCH(H$6,Data!$1:$1,0)-1,1000,1)=IF(H$7="","Yes",H$7))/(OFFSET(Data!$A$1,0,MATCH(H$6,Data!$1:$1,0)-1,1000,1)=IF(H$7="","Yes",H$7))*ROW(Data!$C$1:$C$1000),ROW(H18)-ROW(H$7)),1),"")</f>
        <v>CNBC World</v>
      </c>
      <c r="I18" s="49" t="str">
        <f ca="1">IF(J18="","",IF(INDEX(Data!$BL:$BL,MATCH(J18,Data!$A:$A,0),1)=0,"",INDEX(Data!$BL:$BL,MATCH(J18,Data!$A:$A,0),1)))</f>
        <v/>
      </c>
      <c r="J18" s="49" t="str">
        <f ca="1">IFERROR(INDEX(Data!$A$1:I$1000,_xlfn.AGGREGATE(15,6,(OFFSET(Data!$A$1,0,MATCH(J$6,Data!$1:$1,0)-1,1000,1)=IF(J$7="","Yes",J$7))/(OFFSET(Data!$A$1,0,MATCH(J$6,Data!$1:$1,0)-1,1000,1)=IF(J$7="","Yes",J$7))*ROW(Data!$C$1:$C$1000),ROW(J18)-ROW(J$7)),1),"")</f>
        <v>Cheddar</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Cheddar Big News</v>
      </c>
      <c r="C19" s="49" t="str">
        <f ca="1">IF(D19="","",IF(INDEX(Data!$BL:$BL,MATCH(D19,Data!$A:$A,0),1)=0,"",INDEX(Data!$BL:$BL,MATCH(D19,Data!$A:$A,0),1)))</f>
        <v/>
      </c>
      <c r="D19" s="49" t="str">
        <f ca="1">IFERROR(INDEX(Data!$A$1:C$1000,_xlfn.AGGREGATE(15,6,(OFFSET(Data!$A$1,0,MATCH(D$6,Data!$1:$1,0)-1,1000,1)=IF(D$7="","Yes",D$7))/(OFFSET(Data!$A$1,0,MATCH(D$6,Data!$1:$1,0)-1,1000,1)=IF(D$7="","Yes",D$7))*ROW(Data!$C$1:$C$1000),ROW(D19)-ROW(D$7)),1),"")</f>
        <v>Disney Channel</v>
      </c>
      <c r="E19" s="49" t="str">
        <f ca="1">IF(F19="","",IF(INDEX(Data!$BL:$BL,MATCH(F19,Data!$A:$A,0),1)=0,"",INDEX(Data!$BL:$BL,MATCH(F19,Data!$A:$A,0),1)))</f>
        <v/>
      </c>
      <c r="F19" s="49" t="str">
        <f ca="1">IFERROR(INDEX(Data!$A$1:E$1000,_xlfn.AGGREGATE(15,6,(OFFSET(Data!$A$1,0,MATCH(F$6,Data!$1:$1,0)-1,1000,1)=IF(F$7="","Yes",F$7))/(OFFSET(Data!$A$1,0,MATCH(F$6,Data!$1:$1,0)-1,1000,1)=IF(F$7="","Yes",F$7))*ROW(Data!$C$1:$C$1000),ROW(F19)-ROW(F$7)),1),"")</f>
        <v>Comet TV</v>
      </c>
      <c r="G19" s="49" t="str">
        <f ca="1">IF(H19="","",IF(INDEX(Data!$BL:$BL,MATCH(H19,Data!$A:$A,0),1)=0,"",INDEX(Data!$BL:$BL,MATCH(H19,Data!$A:$A,0),1)))</f>
        <v/>
      </c>
      <c r="H19" s="49" t="str">
        <f ca="1">IFERROR(INDEX(Data!$A$1:G$1000,_xlfn.AGGREGATE(15,6,(OFFSET(Data!$A$1,0,MATCH(H$6,Data!$1:$1,0)-1,1000,1)=IF(H$7="","Yes",H$7))/(OFFSET(Data!$A$1,0,MATCH(H$6,Data!$1:$1,0)-1,1000,1)=IF(H$7="","Yes",H$7))*ROW(Data!$C$1:$C$1000),ROW(H19)-ROW(H$7)),1),"")</f>
        <v>CNN</v>
      </c>
      <c r="I19" s="49" t="str">
        <f ca="1">IF(J19="","",IF(INDEX(Data!$BL:$BL,MATCH(J19,Data!$A:$A,0),1)=0,"",INDEX(Data!$BL:$BL,MATCH(J19,Data!$A:$A,0),1)))</f>
        <v/>
      </c>
      <c r="J19" s="49" t="str">
        <f ca="1">IFERROR(INDEX(Data!$A$1:I$1000,_xlfn.AGGREGATE(15,6,(OFFSET(Data!$A$1,0,MATCH(J$6,Data!$1:$1,0)-1,1000,1)=IF(J$7="","Yes",J$7))/(OFFSET(Data!$A$1,0,MATCH(J$6,Data!$1:$1,0)-1,1000,1)=IF(J$7="","Yes",J$7))*ROW(Data!$C$1:$C$1000),ROW(J19)-ROW(J$7)),1),"")</f>
        <v>Cinemax</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Big News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Cleo TV</v>
      </c>
      <c r="C20" s="49" t="str">
        <f ca="1">IF(D20="","",IF(INDEX(Data!$BL:$BL,MATCH(D20,Data!$A:$A,0),1)=0,"",INDEX(Data!$BL:$BL,MATCH(D20,Data!$A:$A,0),1)))</f>
        <v/>
      </c>
      <c r="D20" s="49" t="str">
        <f ca="1">IFERROR(INDEX(Data!$A$1:C$1000,_xlfn.AGGREGATE(15,6,(OFFSET(Data!$A$1,0,MATCH(D$6,Data!$1:$1,0)-1,1000,1)=IF(D$7="","Yes",D$7))/(OFFSET(Data!$A$1,0,MATCH(D$6,Data!$1:$1,0)-1,1000,1)=IF(D$7="","Yes",D$7))*ROW(Data!$C$1:$C$1000),ROW(D20)-ROW(D$7)),1),"")</f>
        <v>Epix Drive-In</v>
      </c>
      <c r="E20" s="49" t="str">
        <f ca="1">IF(F20="","",IF(INDEX(Data!$BL:$BL,MATCH(F20,Data!$A:$A,0),1)=0,"",INDEX(Data!$BL:$BL,MATCH(F20,Data!$A:$A,0),1)))</f>
        <v/>
      </c>
      <c r="F20" s="49" t="str">
        <f ca="1">IFERROR(INDEX(Data!$A$1:E$1000,_xlfn.AGGREGATE(15,6,(OFFSET(Data!$A$1,0,MATCH(F$6,Data!$1:$1,0)-1,1000,1)=IF(F$7="","Yes",F$7))/(OFFSET(Data!$A$1,0,MATCH(F$6,Data!$1:$1,0)-1,1000,1)=IF(F$7="","Yes",F$7))*ROW(Data!$C$1:$C$1000),ROW(F20)-ROW(F$7)),1),"")</f>
        <v>Discovery Channel</v>
      </c>
      <c r="G20" s="49" t="str">
        <f ca="1">IF(H20="","",IF(INDEX(Data!$BL:$BL,MATCH(H20,Data!$A:$A,0),1)=0,"",INDEX(Data!$BL:$BL,MATCH(H20,Data!$A:$A,0),1)))</f>
        <v/>
      </c>
      <c r="H20" s="49" t="str">
        <f ca="1">IFERROR(INDEX(Data!$A$1:G$1000,_xlfn.AGGREGATE(15,6,(OFFSET(Data!$A$1,0,MATCH(H$6,Data!$1:$1,0)-1,1000,1)=IF(H$7="","Yes",H$7))/(OFFSET(Data!$A$1,0,MATCH(H$6,Data!$1:$1,0)-1,1000,1)=IF(H$7="","Yes",H$7))*ROW(Data!$C$1:$C$1000),ROW(H20)-ROW(H$7)),1),"")</f>
        <v>Comedy Central</v>
      </c>
      <c r="I20" s="49" t="str">
        <f ca="1">IF(J20="","",IF(INDEX(Data!$BL:$BL,MATCH(J20,Data!$A:$A,0),1)=0,"",INDEX(Data!$BL:$BL,MATCH(J20,Data!$A:$A,0),1)))</f>
        <v/>
      </c>
      <c r="J20" s="49" t="str">
        <f ca="1">IFERROR(INDEX(Data!$A$1:I$1000,_xlfn.AGGREGATE(15,6,(OFFSET(Data!$A$1,0,MATCH(J$6,Data!$1:$1,0)-1,1000,1)=IF(J$7="","Yes",J$7))/(OFFSET(Data!$A$1,0,MATCH(J$6,Data!$1:$1,0)-1,1000,1)=IF(J$7="","Yes",J$7))*ROW(Data!$C$1:$C$1000),ROW(J20)-ROW(J$7)),1),"")</f>
        <v>CMT</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CMT</v>
      </c>
      <c r="C21" s="49" t="str">
        <f ca="1">IF(D21="","",IF(INDEX(Data!$BL:$BL,MATCH(D21,Data!$A:$A,0),1)=0,"",INDEX(Data!$BL:$BL,MATCH(D21,Data!$A:$A,0),1)))</f>
        <v/>
      </c>
      <c r="D21" s="49" t="str">
        <f ca="1">IFERROR(INDEX(Data!$A$1:C$1000,_xlfn.AGGREGATE(15,6,(OFFSET(Data!$A$1,0,MATCH(D$6,Data!$1:$1,0)-1,1000,1)=IF(D$7="","Yes",D$7))/(OFFSET(Data!$A$1,0,MATCH(D$6,Data!$1:$1,0)-1,1000,1)=IF(D$7="","Yes",D$7))*ROW(Data!$C$1:$C$1000),ROW(D21)-ROW(D$7)),1),"")</f>
        <v>ESPN</v>
      </c>
      <c r="E21" s="49" t="str">
        <f ca="1">IF(F21="","",IF(INDEX(Data!$BL:$BL,MATCH(F21,Data!$A:$A,0),1)=0,"",INDEX(Data!$BL:$BL,MATCH(F21,Data!$A:$A,0),1)))</f>
        <v/>
      </c>
      <c r="F21" s="49" t="str">
        <f ca="1">IFERROR(INDEX(Data!$A$1:E$1000,_xlfn.AGGREGATE(15,6,(OFFSET(Data!$A$1,0,MATCH(F$6,Data!$1:$1,0)-1,1000,1)=IF(F$7="","Yes",F$7))/(OFFSET(Data!$A$1,0,MATCH(F$6,Data!$1:$1,0)-1,1000,1)=IF(F$7="","Yes",F$7))*ROW(Data!$C$1:$C$1000),ROW(F21)-ROW(F$7)),1),"")</f>
        <v>E!</v>
      </c>
      <c r="G21" s="49" t="str">
        <f ca="1">IF(H21="","",IF(INDEX(Data!$BL:$BL,MATCH(H21,Data!$A:$A,0),1)=0,"",INDEX(Data!$BL:$BL,MATCH(H21,Data!$A:$A,0),1)))</f>
        <v/>
      </c>
      <c r="H21" s="49" t="str">
        <f ca="1">IFERROR(INDEX(Data!$A$1:G$1000,_xlfn.AGGREGATE(15,6,(OFFSET(Data!$A$1,0,MATCH(H$6,Data!$1:$1,0)-1,1000,1)=IF(H$7="","Yes",H$7))/(OFFSET(Data!$A$1,0,MATCH(H$6,Data!$1:$1,0)-1,1000,1)=IF(H$7="","Yes",H$7))*ROW(Data!$C$1:$C$1000),ROW(H21)-ROW(H$7)),1),"")</f>
        <v>CW</v>
      </c>
      <c r="I21" s="49" t="str">
        <f ca="1">IF(J21="","",IF(INDEX(Data!$BL:$BL,MATCH(J21,Data!$A:$A,0),1)=0,"",INDEX(Data!$BL:$BL,MATCH(J21,Data!$A:$A,0),1)))</f>
        <v/>
      </c>
      <c r="J21" s="49" t="str">
        <f ca="1">IFERROR(INDEX(Data!$A$1:I$1000,_xlfn.AGGREGATE(15,6,(OFFSET(Data!$A$1,0,MATCH(J$6,Data!$1:$1,0)-1,1000,1)=IF(J$7="","Yes",J$7))/(OFFSET(Data!$A$1,0,MATCH(J$6,Data!$1:$1,0)-1,1000,1)=IF(J$7="","Yes",J$7))*ROW(Data!$C$1:$C$1000),ROW(J21)-ROW(J$7)),1),"")</f>
        <v>CNBC</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CNBC World</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Comedy Central</v>
      </c>
      <c r="C22" s="49" t="str">
        <f ca="1">IF(D22="","",IF(INDEX(Data!$BL:$BL,MATCH(D22,Data!$A:$A,0),1)=0,"",INDEX(Data!$BL:$BL,MATCH(D22,Data!$A:$A,0),1)))</f>
        <v/>
      </c>
      <c r="D22" s="49" t="str">
        <f ca="1">IFERROR(INDEX(Data!$A$1:C$1000,_xlfn.AGGREGATE(15,6,(OFFSET(Data!$A$1,0,MATCH(D$6,Data!$1:$1,0)-1,1000,1)=IF(D$7="","Yes",D$7))/(OFFSET(Data!$A$1,0,MATCH(D$6,Data!$1:$1,0)-1,1000,1)=IF(D$7="","Yes",D$7))*ROW(Data!$C$1:$C$1000),ROW(D22)-ROW(D$7)),1),"")</f>
        <v>ESPN 2</v>
      </c>
      <c r="E22" s="49" t="str">
        <f ca="1">IF(F22="","",IF(INDEX(Data!$BL:$BL,MATCH(F22,Data!$A:$A,0),1)=0,"",INDEX(Data!$BL:$BL,MATCH(F22,Data!$A:$A,0),1)))</f>
        <v/>
      </c>
      <c r="F22" s="49" t="str">
        <f ca="1">IFERROR(INDEX(Data!$A$1:E$1000,_xlfn.AGGREGATE(15,6,(OFFSET(Data!$A$1,0,MATCH(F$6,Data!$1:$1,0)-1,1000,1)=IF(F$7="","Yes",F$7))/(OFFSET(Data!$A$1,0,MATCH(F$6,Data!$1:$1,0)-1,1000,1)=IF(F$7="","Yes",F$7))*ROW(Data!$C$1:$C$1000),ROW(F22)-ROW(F$7)),1),"")</f>
        <v>Epix Drive-In</v>
      </c>
      <c r="G22" s="49" t="str">
        <f ca="1">IF(H22="","",IF(INDEX(Data!$BL:$BL,MATCH(H22,Data!$A:$A,0),1)=0,"",INDEX(Data!$BL:$BL,MATCH(H22,Data!$A:$A,0),1)))</f>
        <v/>
      </c>
      <c r="H22" s="49" t="str">
        <f ca="1">IFERROR(INDEX(Data!$A$1:G$1000,_xlfn.AGGREGATE(15,6,(OFFSET(Data!$A$1,0,MATCH(H$6,Data!$1:$1,0)-1,1000,1)=IF(H$7="","Yes",H$7))/(OFFSET(Data!$A$1,0,MATCH(H$6,Data!$1:$1,0)-1,1000,1)=IF(H$7="","Yes",H$7))*ROW(Data!$C$1:$C$1000),ROW(H22)-ROW(H$7)),1),"")</f>
        <v>Disney Channel</v>
      </c>
      <c r="I22" s="49" t="str">
        <f ca="1">IF(J22="","",IF(INDEX(Data!$BL:$BL,MATCH(J22,Data!$A:$A,0),1)=0,"",INDEX(Data!$BL:$BL,MATCH(J22,Data!$A:$A,0),1)))</f>
        <v/>
      </c>
      <c r="J22" s="49" t="str">
        <f ca="1">IFERROR(INDEX(Data!$A$1:I$1000,_xlfn.AGGREGATE(15,6,(OFFSET(Data!$A$1,0,MATCH(J$6,Data!$1:$1,0)-1,1000,1)=IF(J$7="","Yes",J$7))/(OFFSET(Data!$A$1,0,MATCH(J$6,Data!$1:$1,0)-1,1000,1)=IF(J$7="","Yes",J$7))*ROW(Data!$C$1:$C$1000),ROW(J22)-ROW(J$7)),1),"")</f>
        <v>CNBC World</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CNN</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Cooking Channel</v>
      </c>
      <c r="C23" s="49" t="str">
        <f ca="1">IF(D23="","",IF(INDEX(Data!$BL:$BL,MATCH(D23,Data!$A:$A,0),1)=0,"",INDEX(Data!$BL:$BL,MATCH(D23,Data!$A:$A,0),1)))</f>
        <v/>
      </c>
      <c r="D23" s="49" t="str">
        <f ca="1">IFERROR(INDEX(Data!$A$1:C$1000,_xlfn.AGGREGATE(15,6,(OFFSET(Data!$A$1,0,MATCH(D$6,Data!$1:$1,0)-1,1000,1)=IF(D$7="","Yes",D$7))/(OFFSET(Data!$A$1,0,MATCH(D$6,Data!$1:$1,0)-1,1000,1)=IF(D$7="","Yes",D$7))*ROW(Data!$C$1:$C$1000),ROW(D23)-ROW(D$7)),1),"")</f>
        <v>ESPN 3</v>
      </c>
      <c r="E23" s="49" t="str">
        <f ca="1">IF(F23="","",IF(INDEX(Data!$BL:$BL,MATCH(F23,Data!$A:$A,0),1)=0,"",INDEX(Data!$BL:$BL,MATCH(F23,Data!$A:$A,0),1)))</f>
        <v/>
      </c>
      <c r="F23" s="49" t="str">
        <f ca="1">IFERROR(INDEX(Data!$A$1:E$1000,_xlfn.AGGREGATE(15,6,(OFFSET(Data!$A$1,0,MATCH(F$6,Data!$1:$1,0)-1,1000,1)=IF(F$7="","Yes",F$7))/(OFFSET(Data!$A$1,0,MATCH(F$6,Data!$1:$1,0)-1,1000,1)=IF(F$7="","Yes",F$7))*ROW(Data!$C$1:$C$1000),ROW(F23)-ROW(F$7)),1),"")</f>
        <v>Food Network</v>
      </c>
      <c r="G23" s="49" t="str">
        <f ca="1">IF(H23="","",IF(INDEX(Data!$BL:$BL,MATCH(H23,Data!$A:$A,0),1)=0,"",INDEX(Data!$BL:$BL,MATCH(H23,Data!$A:$A,0),1)))</f>
        <v/>
      </c>
      <c r="H23" s="49" t="str">
        <f ca="1">IFERROR(INDEX(Data!$A$1:G$1000,_xlfn.AGGREGATE(15,6,(OFFSET(Data!$A$1,0,MATCH(H$6,Data!$1:$1,0)-1,1000,1)=IF(H$7="","Yes",H$7))/(OFFSET(Data!$A$1,0,MATCH(H$6,Data!$1:$1,0)-1,1000,1)=IF(H$7="","Yes",H$7))*ROW(Data!$C$1:$C$1000),ROW(H23)-ROW(H$7)),1),"")</f>
        <v>Disney Junior</v>
      </c>
      <c r="I23" s="49" t="str">
        <f ca="1">IF(J23="","",IF(INDEX(Data!$BL:$BL,MATCH(J23,Data!$A:$A,0),1)=0,"",INDEX(Data!$BL:$BL,MATCH(J23,Data!$A:$A,0),1)))</f>
        <v/>
      </c>
      <c r="J23" s="49" t="str">
        <f ca="1">IFERROR(INDEX(Data!$A$1:I$1000,_xlfn.AGGREGATE(15,6,(OFFSET(Data!$A$1,0,MATCH(J$6,Data!$1:$1,0)-1,1000,1)=IF(J$7="","Yes",J$7))/(OFFSET(Data!$A$1,0,MATCH(J$6,Data!$1:$1,0)-1,1000,1)=IF(J$7="","Yes",J$7))*ROW(Data!$C$1:$C$1000),ROW(J23)-ROW(J$7)),1),"")</f>
        <v>CNN</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Comet TV</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Sports Network</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Destination America</v>
      </c>
      <c r="C24" s="49" t="str">
        <f ca="1">IF(D24="","",IF(INDEX(Data!$BL:$BL,MATCH(D24,Data!$A:$A,0),1)=0,"",INDEX(Data!$BL:$BL,MATCH(D24,Data!$A:$A,0),1)))</f>
        <v/>
      </c>
      <c r="D24" s="49" t="str">
        <f ca="1">IFERROR(INDEX(Data!$A$1:C$1000,_xlfn.AGGREGATE(15,6,(OFFSET(Data!$A$1,0,MATCH(D$6,Data!$1:$1,0)-1,1000,1)=IF(D$7="","Yes",D$7))/(OFFSET(Data!$A$1,0,MATCH(D$6,Data!$1:$1,0)-1,1000,1)=IF(D$7="","Yes",D$7))*ROW(Data!$C$1:$C$1000),ROW(D24)-ROW(D$7)),1),"")</f>
        <v>Food Network</v>
      </c>
      <c r="E24" s="49">
        <f ca="1">IF(F24="","",IF(INDEX(Data!$BL:$BL,MATCH(F24,Data!$A:$A,0),1)=0,"",INDEX(Data!$BL:$BL,MATCH(F24,Data!$A:$A,0),1)))</f>
        <v>1</v>
      </c>
      <c r="F24" s="49" t="str">
        <f ca="1">IFERROR(INDEX(Data!$A$1:E$1000,_xlfn.AGGREGATE(15,6,(OFFSET(Data!$A$1,0,MATCH(F$6,Data!$1:$1,0)-1,1000,1)=IF(F$7="","Yes",F$7))/(OFFSET(Data!$A$1,0,MATCH(F$6,Data!$1:$1,0)-1,1000,1)=IF(F$7="","Yes",F$7))*ROW(Data!$C$1:$C$1000),ROW(F24)-ROW(F$7)),1),"")</f>
        <v>FOX</v>
      </c>
      <c r="G24" s="49" t="str">
        <f ca="1">IF(H24="","",IF(INDEX(Data!$BL:$BL,MATCH(H24,Data!$A:$A,0),1)=0,"",INDEX(Data!$BL:$BL,MATCH(H24,Data!$A:$A,0),1)))</f>
        <v/>
      </c>
      <c r="H24" s="49" t="str">
        <f ca="1">IFERROR(INDEX(Data!$A$1:G$1000,_xlfn.AGGREGATE(15,6,(OFFSET(Data!$A$1,0,MATCH(H$6,Data!$1:$1,0)-1,1000,1)=IF(H$7="","Yes",H$7))/(OFFSET(Data!$A$1,0,MATCH(H$6,Data!$1:$1,0)-1,1000,1)=IF(H$7="","Yes",H$7))*ROW(Data!$C$1:$C$1000),ROW(H24)-ROW(H$7)),1),"")</f>
        <v>Disney XD</v>
      </c>
      <c r="I24" s="49" t="str">
        <f ca="1">IF(J24="","",IF(INDEX(Data!$BL:$BL,MATCH(J24,Data!$A:$A,0),1)=0,"",INDEX(Data!$BL:$BL,MATCH(J24,Data!$A:$A,0),1)))</f>
        <v/>
      </c>
      <c r="J24" s="49" t="str">
        <f ca="1">IFERROR(INDEX(Data!$A$1:I$1000,_xlfn.AGGREGATE(15,6,(OFFSET(Data!$A$1,0,MATCH(J$6,Data!$1:$1,0)-1,1000,1)=IF(J$7="","Yes",J$7))/(OFFSET(Data!$A$1,0,MATCH(J$6,Data!$1:$1,0)-1,1000,1)=IF(J$7="","Yes",J$7))*ROW(Data!$C$1:$C$1000),ROW(J24)-ROW(J$7)),1),"")</f>
        <v>Comedy Central</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COZI</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Cheddar</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Discovery Channel</v>
      </c>
      <c r="C25" s="49" t="str">
        <f ca="1">IF(D25="","",IF(INDEX(Data!$BL:$BL,MATCH(D25,Data!$A:$A,0),1)=0,"",INDEX(Data!$BL:$BL,MATCH(D25,Data!$A:$A,0),1)))</f>
        <v/>
      </c>
      <c r="D25" s="49" t="str">
        <f ca="1">IFERROR(INDEX(Data!$A$1:C$1000,_xlfn.AGGREGATE(15,6,(OFFSET(Data!$A$1,0,MATCH(D$6,Data!$1:$1,0)-1,1000,1)=IF(D$7="","Yes",D$7))/(OFFSET(Data!$A$1,0,MATCH(D$6,Data!$1:$1,0)-1,1000,1)=IF(D$7="","Yes",D$7))*ROW(Data!$C$1:$C$1000),ROW(D25)-ROW(D$7)),1),"")</f>
        <v>Freeform</v>
      </c>
      <c r="E25" s="49" t="str">
        <f ca="1">IF(F25="","",IF(INDEX(Data!$BL:$BL,MATCH(F25,Data!$A:$A,0),1)=0,"",INDEX(Data!$BL:$BL,MATCH(F25,Data!$A:$A,0),1)))</f>
        <v/>
      </c>
      <c r="F25" s="49" t="str">
        <f ca="1">IFERROR(INDEX(Data!$A$1:E$1000,_xlfn.AGGREGATE(15,6,(OFFSET(Data!$A$1,0,MATCH(F$6,Data!$1:$1,0)-1,1000,1)=IF(F$7="","Yes",F$7))/(OFFSET(Data!$A$1,0,MATCH(F$6,Data!$1:$1,0)-1,1000,1)=IF(F$7="","Yes",F$7))*ROW(Data!$C$1:$C$1000),ROW(F25)-ROW(F$7)),1),"")</f>
        <v>Fox Sports 1</v>
      </c>
      <c r="G25" s="49" t="str">
        <f ca="1">IF(H25="","",IF(INDEX(Data!$BL:$BL,MATCH(H25,Data!$A:$A,0),1)=0,"",INDEX(Data!$BL:$BL,MATCH(H25,Data!$A:$A,0),1)))</f>
        <v/>
      </c>
      <c r="H25" s="49" t="str">
        <f ca="1">IFERROR(INDEX(Data!$A$1:G$1000,_xlfn.AGGREGATE(15,6,(OFFSET(Data!$A$1,0,MATCH(H$6,Data!$1:$1,0)-1,1000,1)=IF(H$7="","Yes",H$7))/(OFFSET(Data!$A$1,0,MATCH(H$6,Data!$1:$1,0)-1,1000,1)=IF(H$7="","Yes",H$7))*ROW(Data!$C$1:$C$1000),ROW(H25)-ROW(H$7)),1),"")</f>
        <v>E!</v>
      </c>
      <c r="I25" s="49" t="str">
        <f ca="1">IF(J25="","",IF(INDEX(Data!$BL:$BL,MATCH(J25,Data!$A:$A,0),1)=0,"",INDEX(Data!$BL:$BL,MATCH(J25,Data!$A:$A,0),1)))</f>
        <v/>
      </c>
      <c r="J25" s="49" t="str">
        <f ca="1">IFERROR(INDEX(Data!$A$1:I$1000,_xlfn.AGGREGATE(15,6,(OFFSET(Data!$A$1,0,MATCH(J$6,Data!$1:$1,0)-1,1000,1)=IF(J$7="","Yes",J$7))/(OFFSET(Data!$A$1,0,MATCH(J$6,Data!$1:$1,0)-1,1000,1)=IF(J$7="","Yes",J$7))*ROW(Data!$C$1:$C$1000),ROW(J25)-ROW(J$7)),1),"")</f>
        <v>CW</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CW</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CNBC</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Discovery Family</v>
      </c>
      <c r="C26" s="49" t="str">
        <f ca="1">IF(D26="","",IF(INDEX(Data!$BL:$BL,MATCH(D26,Data!$A:$A,0),1)=0,"",INDEX(Data!$BL:$BL,MATCH(D26,Data!$A:$A,0),1)))</f>
        <v/>
      </c>
      <c r="D26" s="49" t="str">
        <f ca="1">IFERROR(INDEX(Data!$A$1:C$1000,_xlfn.AGGREGATE(15,6,(OFFSET(Data!$A$1,0,MATCH(D$6,Data!$1:$1,0)-1,1000,1)=IF(D$7="","Yes",D$7))/(OFFSET(Data!$A$1,0,MATCH(D$6,Data!$1:$1,0)-1,1000,1)=IF(D$7="","Yes",D$7))*ROW(Data!$C$1:$C$1000),ROW(D26)-ROW(D$7)),1),"")</f>
        <v>Fuse</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2</v>
      </c>
      <c r="G26" s="49" t="str">
        <f ca="1">IF(H26="","",IF(INDEX(Data!$BL:$BL,MATCH(H26,Data!$A:$A,0),1)=0,"",INDEX(Data!$BL:$BL,MATCH(H26,Data!$A:$A,0),1)))</f>
        <v/>
      </c>
      <c r="H26" s="49" t="str">
        <f ca="1">IFERROR(INDEX(Data!$A$1:G$1000,_xlfn.AGGREGATE(15,6,(OFFSET(Data!$A$1,0,MATCH(H$6,Data!$1:$1,0)-1,1000,1)=IF(H$7="","Yes",H$7))/(OFFSET(Data!$A$1,0,MATCH(H$6,Data!$1:$1,0)-1,1000,1)=IF(H$7="","Yes",H$7))*ROW(Data!$C$1:$C$1000),ROW(H26)-ROW(H$7)),1),"")</f>
        <v>ESPN</v>
      </c>
      <c r="I26" s="49" t="str">
        <f ca="1">IF(J26="","",IF(INDEX(Data!$BL:$BL,MATCH(J26,Data!$A:$A,0),1)=0,"",INDEX(Data!$BL:$BL,MATCH(J26,Data!$A:$A,0),1)))</f>
        <v/>
      </c>
      <c r="J26" s="49" t="str">
        <f ca="1">IFERROR(INDEX(Data!$A$1:I$1000,_xlfn.AGGREGATE(15,6,(OFFSET(Data!$A$1,0,MATCH(J$6,Data!$1:$1,0)-1,1000,1)=IF(J$7="","Yes",J$7))/(OFFSET(Data!$A$1,0,MATCH(J$6,Data!$1:$1,0)-1,1000,1)=IF(J$7="","Yes",J$7))*ROW(Data!$C$1:$C$1000),ROW(J26)-ROW(J$7)),1),"")</f>
        <v>Disney Channel</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Discovery Channel</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CNN</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Discovery Life</v>
      </c>
      <c r="C27" s="49" t="str">
        <f ca="1">IF(D27="","",IF(INDEX(Data!$BL:$BL,MATCH(D27,Data!$A:$A,0),1)=0,"",INDEX(Data!$BL:$BL,MATCH(D27,Data!$A:$A,0),1)))</f>
        <v/>
      </c>
      <c r="D27" s="49" t="str">
        <f ca="1">IFERROR(INDEX(Data!$A$1:C$1000,_xlfn.AGGREGATE(15,6,(OFFSET(Data!$A$1,0,MATCH(D$6,Data!$1:$1,0)-1,1000,1)=IF(D$7="","Yes",D$7))/(OFFSET(Data!$A$1,0,MATCH(D$6,Data!$1:$1,0)-1,1000,1)=IF(D$7="","Yes",D$7))*ROW(Data!$C$1:$C$1000),ROW(D27)-ROW(D$7)),1),"")</f>
        <v>HGTV</v>
      </c>
      <c r="E27" s="49">
        <f ca="1">IF(F27="","",IF(INDEX(Data!$BL:$BL,MATCH(F27,Data!$A:$A,0),1)=0,"",INDEX(Data!$BL:$BL,MATCH(F27,Data!$A:$A,0),1)))</f>
        <v>2</v>
      </c>
      <c r="F27" s="49" t="str">
        <f ca="1">IFERROR(INDEX(Data!$A$1:E$1000,_xlfn.AGGREGATE(15,6,(OFFSET(Data!$A$1,0,MATCH(F$6,Data!$1:$1,0)-1,1000,1)=IF(F$7="","Yes",F$7))/(OFFSET(Data!$A$1,0,MATCH(F$6,Data!$1:$1,0)-1,1000,1)=IF(F$7="","Yes",F$7))*ROW(Data!$C$1:$C$1000),ROW(F27)-ROW(F$7)),1),"")</f>
        <v>Fox Sports Regionals</v>
      </c>
      <c r="G27" s="49" t="str">
        <f ca="1">IF(H27="","",IF(INDEX(Data!$BL:$BL,MATCH(H27,Data!$A:$A,0),1)=0,"",INDEX(Data!$BL:$BL,MATCH(H27,Data!$A:$A,0),1)))</f>
        <v/>
      </c>
      <c r="H27" s="49" t="str">
        <f ca="1">IFERROR(INDEX(Data!$A$1:G$1000,_xlfn.AGGREGATE(15,6,(OFFSET(Data!$A$1,0,MATCH(H$6,Data!$1:$1,0)-1,1000,1)=IF(H$7="","Yes",H$7))/(OFFSET(Data!$A$1,0,MATCH(H$6,Data!$1:$1,0)-1,1000,1)=IF(H$7="","Yes",H$7))*ROW(Data!$C$1:$C$1000),ROW(H27)-ROW(H$7)),1),"")</f>
        <v>ESPN 2</v>
      </c>
      <c r="I27" s="49" t="str">
        <f ca="1">IF(J27="","",IF(INDEX(Data!$BL:$BL,MATCH(J27,Data!$A:$A,0),1)=0,"",INDEX(Data!$BL:$BL,MATCH(J27,Data!$A:$A,0),1)))</f>
        <v/>
      </c>
      <c r="J27" s="49" t="str">
        <f ca="1">IFERROR(INDEX(Data!$A$1:I$1000,_xlfn.AGGREGATE(15,6,(OFFSET(Data!$A$1,0,MATCH(J$6,Data!$1:$1,0)-1,1000,1)=IF(J$7="","Yes",J$7))/(OFFSET(Data!$A$1,0,MATCH(J$6,Data!$1:$1,0)-1,1000,1)=IF(J$7="","Yes",J$7))*ROW(Data!$C$1:$C$1000),ROW(J27)-ROW(J$7)),1),"")</f>
        <v>Disney Junior</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Channel</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E!</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DIY</v>
      </c>
      <c r="C28" s="49" t="str">
        <f ca="1">IF(D28="","",IF(INDEX(Data!$BL:$BL,MATCH(D28,Data!$A:$A,0),1)=0,"",INDEX(Data!$BL:$BL,MATCH(D28,Data!$A:$A,0),1)))</f>
        <v/>
      </c>
      <c r="D28" s="49" t="str">
        <f ca="1">IFERROR(INDEX(Data!$A$1:C$1000,_xlfn.AGGREGATE(15,6,(OFFSET(Data!$A$1,0,MATCH(D$6,Data!$1:$1,0)-1,1000,1)=IF(D$7="","Yes",D$7))/(OFFSET(Data!$A$1,0,MATCH(D$6,Data!$1:$1,0)-1,1000,1)=IF(D$7="","Yes",D$7))*ROW(Data!$C$1:$C$1000),ROW(D28)-ROW(D$7)),1),"")</f>
        <v>History</v>
      </c>
      <c r="E28" s="49" t="str">
        <f ca="1">IF(F28="","",IF(INDEX(Data!$BL:$BL,MATCH(F28,Data!$A:$A,0),1)=0,"",INDEX(Data!$BL:$BL,MATCH(F28,Data!$A:$A,0),1)))</f>
        <v/>
      </c>
      <c r="F28" s="49" t="str">
        <f ca="1">IFERROR(INDEX(Data!$A$1:E$1000,_xlfn.AGGREGATE(15,6,(OFFSET(Data!$A$1,0,MATCH(F$6,Data!$1:$1,0)-1,1000,1)=IF(F$7="","Yes",F$7))/(OFFSET(Data!$A$1,0,MATCH(F$6,Data!$1:$1,0)-1,1000,1)=IF(F$7="","Yes",F$7))*ROW(Data!$C$1:$C$1000),ROW(F28)-ROW(F$7)),1),"")</f>
        <v>Fuse</v>
      </c>
      <c r="G28" s="49">
        <f ca="1">IF(H28="","",IF(INDEX(Data!$BL:$BL,MATCH(H28,Data!$A:$A,0),1)=0,"",INDEX(Data!$BL:$BL,MATCH(H28,Data!$A:$A,0),1)))</f>
        <v>1</v>
      </c>
      <c r="H28" s="49" t="str">
        <f ca="1">IFERROR(INDEX(Data!$A$1:G$1000,_xlfn.AGGREGATE(15,6,(OFFSET(Data!$A$1,0,MATCH(H$6,Data!$1:$1,0)-1,1000,1)=IF(H$7="","Yes",H$7))/(OFFSET(Data!$A$1,0,MATCH(H$6,Data!$1:$1,0)-1,1000,1)=IF(H$7="","Yes",H$7))*ROW(Data!$C$1:$C$1000),ROW(H28)-ROW(H$7)),1),"")</f>
        <v>FOX</v>
      </c>
      <c r="I28" s="49" t="str">
        <f ca="1">IF(J28="","",IF(INDEX(Data!$BL:$BL,MATCH(J28,Data!$A:$A,0),1)=0,"",INDEX(Data!$BL:$BL,MATCH(J28,Data!$A:$A,0),1)))</f>
        <v/>
      </c>
      <c r="J28" s="49" t="str">
        <f ca="1">IFERROR(INDEX(Data!$A$1:I$1000,_xlfn.AGGREGATE(15,6,(OFFSET(Data!$A$1,0,MATCH(J$6,Data!$1:$1,0)-1,1000,1)=IF(J$7="","Yes",J$7))/(OFFSET(Data!$A$1,0,MATCH(J$6,Data!$1:$1,0)-1,1000,1)=IF(J$7="","Yes",J$7))*ROW(Data!$C$1:$C$1000),ROW(J28)-ROW(J$7)),1),"")</f>
        <v>Disney XD</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Disney Junior</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Eleven Sports</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Food Network</v>
      </c>
      <c r="C29" s="49" t="str">
        <f ca="1">IF(D29="","",IF(INDEX(Data!$BL:$BL,MATCH(D29,Data!$A:$A,0),1)=0,"",INDEX(Data!$BL:$BL,MATCH(D29,Data!$A:$A,0),1)))</f>
        <v/>
      </c>
      <c r="D29" s="49" t="str">
        <f ca="1">IFERROR(INDEX(Data!$A$1:C$1000,_xlfn.AGGREGATE(15,6,(OFFSET(Data!$A$1,0,MATCH(D$6,Data!$1:$1,0)-1,1000,1)=IF(D$7="","Yes",D$7))/(OFFSET(Data!$A$1,0,MATCH(D$6,Data!$1:$1,0)-1,1000,1)=IF(D$7="","Yes",D$7))*ROW(Data!$C$1:$C$1000),ROW(D29)-ROW(D$7)),1),"")</f>
        <v>IFC</v>
      </c>
      <c r="E29" s="49" t="str">
        <f ca="1">IF(F29="","",IF(INDEX(Data!$BL:$BL,MATCH(F29,Data!$A:$A,0),1)=0,"",INDEX(Data!$BL:$BL,MATCH(F29,Data!$A:$A,0),1)))</f>
        <v/>
      </c>
      <c r="F29" s="49" t="str">
        <f ca="1">IFERROR(INDEX(Data!$A$1:E$1000,_xlfn.AGGREGATE(15,6,(OFFSET(Data!$A$1,0,MATCH(F$6,Data!$1:$1,0)-1,1000,1)=IF(F$7="","Yes",F$7))/(OFFSET(Data!$A$1,0,MATCH(F$6,Data!$1:$1,0)-1,1000,1)=IF(F$7="","Yes",F$7))*ROW(Data!$C$1:$C$1000),ROW(F29)-ROW(F$7)),1),"")</f>
        <v>FX</v>
      </c>
      <c r="G29" s="49" t="str">
        <f ca="1">IF(H29="","",IF(INDEX(Data!$BL:$BL,MATCH(H29,Data!$A:$A,0),1)=0,"",INDEX(Data!$BL:$BL,MATCH(H29,Data!$A:$A,0),1)))</f>
        <v/>
      </c>
      <c r="H29" s="49" t="str">
        <f ca="1">IFERROR(INDEX(Data!$A$1:G$1000,_xlfn.AGGREGATE(15,6,(OFFSET(Data!$A$1,0,MATCH(H$6,Data!$1:$1,0)-1,1000,1)=IF(H$7="","Yes",H$7))/(OFFSET(Data!$A$1,0,MATCH(H$6,Data!$1:$1,0)-1,1000,1)=IF(H$7="","Yes",H$7))*ROW(Data!$C$1:$C$1000),ROW(H29)-ROW(H$7)),1),"")</f>
        <v>Fox Business</v>
      </c>
      <c r="I29" s="49" t="str">
        <f ca="1">IF(J29="","",IF(INDEX(Data!$BL:$BL,MATCH(J29,Data!$A:$A,0),1)=0,"",INDEX(Data!$BL:$BL,MATCH(J29,Data!$A:$A,0),1)))</f>
        <v/>
      </c>
      <c r="J29" s="49" t="str">
        <f ca="1">IFERROR(INDEX(Data!$A$1:I$1000,_xlfn.AGGREGATE(15,6,(OFFSET(Data!$A$1,0,MATCH(J$6,Data!$1:$1,0)-1,1000,1)=IF(J$7="","Yes",J$7))/(OFFSET(Data!$A$1,0,MATCH(J$6,Data!$1:$1,0)-1,1000,1)=IF(J$7="","Yes",J$7))*ROW(Data!$C$1:$C$1000),ROW(J29)-ROW(J$7)),1),"")</f>
        <v>E!</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Disney XD</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Food Network</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FYI</v>
      </c>
      <c r="C30" s="49" t="str">
        <f ca="1">IF(D30="","",IF(INDEX(Data!$BL:$BL,MATCH(D30,Data!$A:$A,0),1)=0,"",INDEX(Data!$BL:$BL,MATCH(D30,Data!$A:$A,0),1)))</f>
        <v/>
      </c>
      <c r="D30" s="49" t="str">
        <f ca="1">IFERROR(INDEX(Data!$A$1:C$1000,_xlfn.AGGREGATE(15,6,(OFFSET(Data!$A$1,0,MATCH(D$6,Data!$1:$1,0)-1,1000,1)=IF(D$7="","Yes",D$7))/(OFFSET(Data!$A$1,0,MATCH(D$6,Data!$1:$1,0)-1,1000,1)=IF(D$7="","Yes",D$7))*ROW(Data!$C$1:$C$1000),ROW(D30)-ROW(D$7)),1),"")</f>
        <v>Investigation Discovery</v>
      </c>
      <c r="E30" s="49" t="str">
        <f ca="1">IF(F30="","",IF(INDEX(Data!$BL:$BL,MATCH(F30,Data!$A:$A,0),1)=0,"",INDEX(Data!$BL:$BL,MATCH(F30,Data!$A:$A,0),1)))</f>
        <v/>
      </c>
      <c r="F30" s="49" t="str">
        <f ca="1">IFERROR(INDEX(Data!$A$1:E$1000,_xlfn.AGGREGATE(15,6,(OFFSET(Data!$A$1,0,MATCH(F$6,Data!$1:$1,0)-1,1000,1)=IF(F$7="","Yes",F$7))/(OFFSET(Data!$A$1,0,MATCH(F$6,Data!$1:$1,0)-1,1000,1)=IF(F$7="","Yes",F$7))*ROW(Data!$C$1:$C$1000),ROW(F30)-ROW(F$7)),1),"")</f>
        <v>FXX</v>
      </c>
      <c r="G30" s="49" t="str">
        <f ca="1">IF(H30="","",IF(INDEX(Data!$BL:$BL,MATCH(H30,Data!$A:$A,0),1)=0,"",INDEX(Data!$BL:$BL,MATCH(H30,Data!$A:$A,0),1)))</f>
        <v/>
      </c>
      <c r="H30" s="49" t="str">
        <f ca="1">IFERROR(INDEX(Data!$A$1:G$1000,_xlfn.AGGREGATE(15,6,(OFFSET(Data!$A$1,0,MATCH(H$6,Data!$1:$1,0)-1,1000,1)=IF(H$7="","Yes",H$7))/(OFFSET(Data!$A$1,0,MATCH(H$6,Data!$1:$1,0)-1,1000,1)=IF(H$7="","Yes",H$7))*ROW(Data!$C$1:$C$1000),ROW(H30)-ROW(H$7)),1),"")</f>
        <v>Fox News</v>
      </c>
      <c r="I30" s="49" t="str">
        <f ca="1">IF(J30="","",IF(INDEX(Data!$BL:$BL,MATCH(J30,Data!$A:$A,0),1)=0,"",INDEX(Data!$BL:$BL,MATCH(J30,Data!$A:$A,0),1)))</f>
        <v/>
      </c>
      <c r="J30" s="49" t="str">
        <f ca="1">IFERROR(INDEX(Data!$A$1:I$1000,_xlfn.AGGREGATE(15,6,(OFFSET(Data!$A$1,0,MATCH(J$6,Data!$1:$1,0)-1,1000,1)=IF(J$7="","Yes",J$7))/(OFFSET(Data!$A$1,0,MATCH(J$6,Data!$1:$1,0)-1,1000,1)=IF(J$7="","Yes",J$7))*ROW(Data!$C$1:$C$1000),ROW(J30)-ROW(J$7)),1),"")</f>
        <v>ESPN</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f ca="1">IF(AB30="","",IF(INDEX(Data!$BL:$BL,MATCH(AB30,Data!$A:$A,0),1)=0,"",INDEX(Data!$BL:$BL,MATCH(AB30,Data!$A:$A,0),1)))</f>
        <v>1</v>
      </c>
      <c r="AB30" s="49" t="str">
        <f ca="1">IFERROR(INDEX(Data!$A$1:AA$1000,_xlfn.AGGREGATE(15,6,(OFFSET(Data!$A$1,0,MATCH(AB$6,Data!$1:$1,0)-1,1000,1)=IF(AB$7="","Yes",AB$7))/(OFFSET(Data!$A$1,0,MATCH(AB$6,Data!$1:$1,0)-1,1000,1)=IF(AB$7="","Yes",AB$7))*ROW(Data!$C$1:$C$1000),ROW(AB30)-ROW(AB$7)),1),"")</f>
        <v>FOX</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Game Show Network</v>
      </c>
      <c r="C31" s="49" t="str">
        <f ca="1">IF(D31="","",IF(INDEX(Data!$BL:$BL,MATCH(D31,Data!$A:$A,0),1)=0,"",INDEX(Data!$BL:$BL,MATCH(D31,Data!$A:$A,0),1)))</f>
        <v/>
      </c>
      <c r="D31" s="49" t="str">
        <f ca="1">IFERROR(INDEX(Data!$A$1:C$1000,_xlfn.AGGREGATE(15,6,(OFFSET(Data!$A$1,0,MATCH(D$6,Data!$1:$1,0)-1,1000,1)=IF(D$7="","Yes",D$7))/(OFFSET(Data!$A$1,0,MATCH(D$6,Data!$1:$1,0)-1,1000,1)=IF(D$7="","Yes",D$7))*ROW(Data!$C$1:$C$1000),ROW(D31)-ROW(D$7)),1),"")</f>
        <v>Lifetime</v>
      </c>
      <c r="E31" s="49" t="str">
        <f ca="1">IF(F31="","",IF(INDEX(Data!$BL:$BL,MATCH(F31,Data!$A:$A,0),1)=0,"",INDEX(Data!$BL:$BL,MATCH(F31,Data!$A:$A,0),1)))</f>
        <v/>
      </c>
      <c r="F31" s="49" t="str">
        <f ca="1">IFERROR(INDEX(Data!$A$1:E$1000,_xlfn.AGGREGATE(15,6,(OFFSET(Data!$A$1,0,MATCH(F$6,Data!$1:$1,0)-1,1000,1)=IF(F$7="","Yes",F$7))/(OFFSET(Data!$A$1,0,MATCH(F$6,Data!$1:$1,0)-1,1000,1)=IF(F$7="","Yes",F$7))*ROW(Data!$C$1:$C$1000),ROW(F31)-ROW(F$7)),1),"")</f>
        <v>HGTV</v>
      </c>
      <c r="G31" s="49" t="str">
        <f ca="1">IF(H31="","",IF(INDEX(Data!$BL:$BL,MATCH(H31,Data!$A:$A,0),1)=0,"",INDEX(Data!$BL:$BL,MATCH(H31,Data!$A:$A,0),1)))</f>
        <v/>
      </c>
      <c r="H31" s="49" t="str">
        <f ca="1">IFERROR(INDEX(Data!$A$1:G$1000,_xlfn.AGGREGATE(15,6,(OFFSET(Data!$A$1,0,MATCH(H$6,Data!$1:$1,0)-1,1000,1)=IF(H$7="","Yes",H$7))/(OFFSET(Data!$A$1,0,MATCH(H$6,Data!$1:$1,0)-1,1000,1)=IF(H$7="","Yes",H$7))*ROW(Data!$C$1:$C$1000),ROW(H31)-ROW(H$7)),1),"")</f>
        <v>Fox Sports 1</v>
      </c>
      <c r="I31" s="49" t="str">
        <f ca="1">IF(J31="","",IF(INDEX(Data!$BL:$BL,MATCH(J31,Data!$A:$A,0),1)=0,"",INDEX(Data!$BL:$BL,MATCH(J31,Data!$A:$A,0),1)))</f>
        <v/>
      </c>
      <c r="J31" s="49" t="str">
        <f ca="1">IFERROR(INDEX(Data!$A$1:I$1000,_xlfn.AGGREGATE(15,6,(OFFSET(Data!$A$1,0,MATCH(J$6,Data!$1:$1,0)-1,1000,1)=IF(J$7="","Yes",J$7))/(OFFSET(Data!$A$1,0,MATCH(J$6,Data!$1:$1,0)-1,1000,1)=IF(J$7="","Yes",J$7))*ROW(Data!$C$1:$C$1000),ROW(J31)-ROW(J$7)),1),"")</f>
        <v>ESPN 2</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t="str">
        <f ca="1">IF(AB31="","",IF(INDEX(Data!$BL:$BL,MATCH(AB31,Data!$A:$A,0),1)=0,"",INDEX(Data!$BL:$BL,MATCH(AB31,Data!$A:$A,0),1)))</f>
        <v/>
      </c>
      <c r="AB31" s="49" t="str">
        <f ca="1">IFERROR(INDEX(Data!$A$1:AA$1000,_xlfn.AGGREGATE(15,6,(OFFSET(Data!$A$1,0,MATCH(AB$6,Data!$1:$1,0)-1,1000,1)=IF(AB$7="","Yes",AB$7))/(OFFSET(Data!$A$1,0,MATCH(AB$6,Data!$1:$1,0)-1,1000,1)=IF(AB$7="","Yes",AB$7))*ROW(Data!$C$1:$C$1000),ROW(AB31)-ROW(AB$7)),1),"")</f>
        <v>Fox Business</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Hallmark</v>
      </c>
      <c r="C32" s="49" t="str">
        <f ca="1">IF(D32="","",IF(INDEX(Data!$BL:$BL,MATCH(D32,Data!$A:$A,0),1)=0,"",INDEX(Data!$BL:$BL,MATCH(D32,Data!$A:$A,0),1)))</f>
        <v/>
      </c>
      <c r="D32" s="49" t="str">
        <f ca="1">IFERROR(INDEX(Data!$A$1:C$1000,_xlfn.AGGREGATE(15,6,(OFFSET(Data!$A$1,0,MATCH(D$6,Data!$1:$1,0)-1,1000,1)=IF(D$7="","Yes",D$7))/(OFFSET(Data!$A$1,0,MATCH(D$6,Data!$1:$1,0)-1,1000,1)=IF(D$7="","Yes",D$7))*ROW(Data!$C$1:$C$1000),ROW(D32)-ROW(D$7)),1),"")</f>
        <v>Local Now</v>
      </c>
      <c r="E32" s="49" t="str">
        <f ca="1">IF(F32="","",IF(INDEX(Data!$BL:$BL,MATCH(F32,Data!$A:$A,0),1)=0,"",INDEX(Data!$BL:$BL,MATCH(F32,Data!$A:$A,0),1)))</f>
        <v/>
      </c>
      <c r="F32" s="49" t="str">
        <f ca="1">IFERROR(INDEX(Data!$A$1:E$1000,_xlfn.AGGREGATE(15,6,(OFFSET(Data!$A$1,0,MATCH(F$6,Data!$1:$1,0)-1,1000,1)=IF(F$7="","Yes",F$7))/(OFFSET(Data!$A$1,0,MATCH(F$6,Data!$1:$1,0)-1,1000,1)=IF(F$7="","Yes",F$7))*ROW(Data!$C$1:$C$1000),ROW(F32)-ROW(F$7)),1),"")</f>
        <v>History</v>
      </c>
      <c r="G32" s="49">
        <f ca="1">IF(H32="","",IF(INDEX(Data!$BL:$BL,MATCH(H32,Data!$A:$A,0),1)=0,"",INDEX(Data!$BL:$BL,MATCH(H32,Data!$A:$A,0),1)))</f>
        <v>2</v>
      </c>
      <c r="H32" s="49" t="str">
        <f ca="1">IFERROR(INDEX(Data!$A$1:G$1000,_xlfn.AGGREGATE(15,6,(OFFSET(Data!$A$1,0,MATCH(H$6,Data!$1:$1,0)-1,1000,1)=IF(H$7="","Yes",H$7))/(OFFSET(Data!$A$1,0,MATCH(H$6,Data!$1:$1,0)-1,1000,1)=IF(H$7="","Yes",H$7))*ROW(Data!$C$1:$C$1000),ROW(H32)-ROW(H$7)),1),"")</f>
        <v>Fox Sports Regionals</v>
      </c>
      <c r="I32" s="49" t="str">
        <f ca="1">IF(J32="","",IF(INDEX(Data!$BL:$BL,MATCH(J32,Data!$A:$A,0),1)=0,"",INDEX(Data!$BL:$BL,MATCH(J32,Data!$A:$A,0),1)))</f>
        <v/>
      </c>
      <c r="J32" s="49" t="str">
        <f ca="1">IFERROR(INDEX(Data!$A$1:I$1000,_xlfn.AGGREGATE(15,6,(OFFSET(Data!$A$1,0,MATCH(J$6,Data!$1:$1,0)-1,1000,1)=IF(J$7="","Yes",J$7))/(OFFSET(Data!$A$1,0,MATCH(J$6,Data!$1:$1,0)-1,1000,1)=IF(J$7="","Yes",J$7))*ROW(Data!$C$1:$C$1000),ROW(J32)-ROW(J$7)),1),"")</f>
        <v>ESPNews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 2</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Deportes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Nickelodeon</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Hallmark Drama</v>
      </c>
      <c r="C33" s="49" t="str">
        <f ca="1">IF(D33="","",IF(INDEX(Data!$BL:$BL,MATCH(D33,Data!$A:$A,0),1)=0,"",INDEX(Data!$BL:$BL,MATCH(D33,Data!$A:$A,0),1)))</f>
        <v/>
      </c>
      <c r="D33" s="49" t="str">
        <f ca="1">IFERROR(INDEX(Data!$A$1:C$1000,_xlfn.AGGREGATE(15,6,(OFFSET(Data!$A$1,0,MATCH(D$6,Data!$1:$1,0)-1,1000,1)=IF(D$7="","Yes",D$7))/(OFFSET(Data!$A$1,0,MATCH(D$6,Data!$1:$1,0)-1,1000,1)=IF(D$7="","Yes",D$7))*ROW(Data!$C$1:$C$1000),ROW(D33)-ROW(D$7)),1),"")</f>
        <v>Motor Trend</v>
      </c>
      <c r="E33" s="49" t="str">
        <f ca="1">IF(F33="","",IF(INDEX(Data!$BL:$BL,MATCH(F33,Data!$A:$A,0),1)=0,"",INDEX(Data!$BL:$BL,MATCH(F33,Data!$A:$A,0),1)))</f>
        <v/>
      </c>
      <c r="F33" s="49" t="str">
        <f ca="1">IFERROR(INDEX(Data!$A$1:E$1000,_xlfn.AGGREGATE(15,6,(OFFSET(Data!$A$1,0,MATCH(F$6,Data!$1:$1,0)-1,1000,1)=IF(F$7="","Yes",F$7))/(OFFSET(Data!$A$1,0,MATCH(F$6,Data!$1:$1,0)-1,1000,1)=IF(F$7="","Yes",F$7))*ROW(Data!$C$1:$C$1000),ROW(F33)-ROW(F$7)),1),"")</f>
        <v>IFC</v>
      </c>
      <c r="G33" s="49" t="str">
        <f ca="1">IF(H33="","",IF(INDEX(Data!$BL:$BL,MATCH(H33,Data!$A:$A,0),1)=0,"",INDEX(Data!$BL:$BL,MATCH(H33,Data!$A:$A,0),1)))</f>
        <v/>
      </c>
      <c r="H33" s="49" t="str">
        <f ca="1">IFERROR(INDEX(Data!$A$1:G$1000,_xlfn.AGGREGATE(15,6,(OFFSET(Data!$A$1,0,MATCH(H$6,Data!$1:$1,0)-1,1000,1)=IF(H$7="","Yes",H$7))/(OFFSET(Data!$A$1,0,MATCH(H$6,Data!$1:$1,0)-1,1000,1)=IF(H$7="","Yes",H$7))*ROW(Data!$C$1:$C$1000),ROW(H33)-ROW(H$7)),1),"")</f>
        <v>Freeform</v>
      </c>
      <c r="I33" s="49" t="str">
        <f ca="1">IF(J33="","",IF(INDEX(Data!$BL:$BL,MATCH(J33,Data!$A:$A,0),1)=0,"",INDEX(Data!$BL:$BL,MATCH(J33,Data!$A:$A,0),1)))</f>
        <v/>
      </c>
      <c r="J33" s="49" t="str">
        <f ca="1">IFERROR(INDEX(Data!$A$1:I$1000,_xlfn.AGGREGATE(15,6,(OFFSET(Data!$A$1,0,MATCH(J$6,Data!$1:$1,0)-1,1000,1)=IF(J$7="","Yes",J$7))/(OFFSET(Data!$A$1,0,MATCH(J$6,Data!$1:$1,0)-1,1000,1)=IF(J$7="","Yes",J$7))*ROW(Data!$C$1:$C$1000),ROW(J33)-ROW(J$7)),1),"")</f>
        <v>ESPNu</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ESPNews</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News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Nicktoons</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ht="24"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Hallmark Movies &amp; Mysteries</v>
      </c>
      <c r="C34" s="49" t="str">
        <f ca="1">IF(D34="","",IF(INDEX(Data!$BL:$BL,MATCH(D34,Data!$A:$A,0),1)=0,"",INDEX(Data!$BL:$BL,MATCH(D34,Data!$A:$A,0),1)))</f>
        <v/>
      </c>
      <c r="D34" s="49" t="str">
        <f ca="1">IFERROR(INDEX(Data!$A$1:C$1000,_xlfn.AGGREGATE(15,6,(OFFSET(Data!$A$1,0,MATCH(D$6,Data!$1:$1,0)-1,1000,1)=IF(D$7="","Yes",D$7))/(OFFSET(Data!$A$1,0,MATCH(D$6,Data!$1:$1,0)-1,1000,1)=IF(D$7="","Yes",D$7))*ROW(Data!$C$1:$C$1000),ROW(D34)-ROW(D$7)),1),"")</f>
        <v>Newsy</v>
      </c>
      <c r="E34" s="49" t="str">
        <f ca="1">IF(F34="","",IF(INDEX(Data!$BL:$BL,MATCH(F34,Data!$A:$A,0),1)=0,"",INDEX(Data!$BL:$BL,MATCH(F34,Data!$A:$A,0),1)))</f>
        <v/>
      </c>
      <c r="F34" s="49" t="str">
        <f ca="1">IFERROR(INDEX(Data!$A$1:E$1000,_xlfn.AGGREGATE(15,6,(OFFSET(Data!$A$1,0,MATCH(F$6,Data!$1:$1,0)-1,1000,1)=IF(F$7="","Yes",F$7))/(OFFSET(Data!$A$1,0,MATCH(F$6,Data!$1:$1,0)-1,1000,1)=IF(F$7="","Yes",F$7))*ROW(Data!$C$1:$C$1000),ROW(F34)-ROW(F$7)),1),"")</f>
        <v>Investigation Discovery</v>
      </c>
      <c r="G34" s="49" t="str">
        <f ca="1">IF(H34="","",IF(INDEX(Data!$BL:$BL,MATCH(H34,Data!$A:$A,0),1)=0,"",INDEX(Data!$BL:$BL,MATCH(H34,Data!$A:$A,0),1)))</f>
        <v/>
      </c>
      <c r="H34" s="49" t="str">
        <f ca="1">IFERROR(INDEX(Data!$A$1:G$1000,_xlfn.AGGREGATE(15,6,(OFFSET(Data!$A$1,0,MATCH(H$6,Data!$1:$1,0)-1,1000,1)=IF(H$7="","Yes",H$7))/(OFFSET(Data!$A$1,0,MATCH(H$6,Data!$1:$1,0)-1,1000,1)=IF(H$7="","Yes",H$7))*ROW(Data!$C$1:$C$1000),ROW(H34)-ROW(H$7)),1),"")</f>
        <v>FX</v>
      </c>
      <c r="I34" s="49">
        <f ca="1">IF(J34="","",IF(INDEX(Data!$BL:$BL,MATCH(J34,Data!$A:$A,0),1)=0,"",INDEX(Data!$BL:$BL,MATCH(J34,Data!$A:$A,0),1)))</f>
        <v>1</v>
      </c>
      <c r="J34" s="49" t="str">
        <f ca="1">IFERROR(INDEX(Data!$A$1:I$1000,_xlfn.AGGREGATE(15,6,(OFFSET(Data!$A$1,0,MATCH(J$6,Data!$1:$1,0)-1,1000,1)=IF(J$7="","Yes",J$7))/(OFFSET(Data!$A$1,0,MATCH(J$6,Data!$1:$1,0)-1,1000,1)=IF(J$7="","Yes",J$7))*ROW(Data!$C$1:$C$1000),ROW(J34)-ROW(J$7)),1),"")</f>
        <v>FOX</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t="str">
        <f ca="1">IF(V34="","",IF(INDEX(Data!$BL:$BL,MATCH(V34,Data!$A:$A,0),1)=0,"",INDEX(Data!$BL:$BL,MATCH(V34,Data!$A:$A,0),1)))</f>
        <v/>
      </c>
      <c r="V34" s="49" t="str">
        <f ca="1">IFERROR(INDEX(Data!$A$1:U$1000,_xlfn.AGGREGATE(15,6,(OFFSET(Data!$A$1,0,MATCH(V$6,Data!$1:$1,0)-1,1000,1)=IF(V$7="","Yes",V$7))/(OFFSET(Data!$A$1,0,MATCH(V$6,Data!$1:$1,0)-1,1000,1)=IF(V$7="","Yes",V$7))*ROW(Data!$C$1:$C$1000),ROW(V34)-ROW(V$7)),1),"")</f>
        <v>ESPNu</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Soccer Plus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Own</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HGTV</v>
      </c>
      <c r="C35" s="49" t="str">
        <f ca="1">IF(D35="","",IF(INDEX(Data!$BL:$BL,MATCH(D35,Data!$A:$A,0),1)=0,"",INDEX(Data!$BL:$BL,MATCH(D35,Data!$A:$A,0),1)))</f>
        <v/>
      </c>
      <c r="D35" s="49" t="str">
        <f ca="1">IFERROR(INDEX(Data!$A$1:C$1000,_xlfn.AGGREGATE(15,6,(OFFSET(Data!$A$1,0,MATCH(D$6,Data!$1:$1,0)-1,1000,1)=IF(D$7="","Yes",D$7))/(OFFSET(Data!$A$1,0,MATCH(D$6,Data!$1:$1,0)-1,1000,1)=IF(D$7="","Yes",D$7))*ROW(Data!$C$1:$C$1000),ROW(D35)-ROW(D$7)),1),"")</f>
        <v>Stadium</v>
      </c>
      <c r="E35" s="49" t="str">
        <f ca="1">IF(F35="","",IF(INDEX(Data!$BL:$BL,MATCH(F35,Data!$A:$A,0),1)=0,"",INDEX(Data!$BL:$BL,MATCH(F35,Data!$A:$A,0),1)))</f>
        <v/>
      </c>
      <c r="F35" s="49" t="str">
        <f ca="1">IFERROR(INDEX(Data!$A$1:E$1000,_xlfn.AGGREGATE(15,6,(OFFSET(Data!$A$1,0,MATCH(F$6,Data!$1:$1,0)-1,1000,1)=IF(F$7="","Yes",F$7))/(OFFSET(Data!$A$1,0,MATCH(F$6,Data!$1:$1,0)-1,1000,1)=IF(F$7="","Yes",F$7))*ROW(Data!$C$1:$C$1000),ROW(F35)-ROW(F$7)),1),"")</f>
        <v>Lifetime</v>
      </c>
      <c r="G35" s="49" t="str">
        <f ca="1">IF(H35="","",IF(INDEX(Data!$BL:$BL,MATCH(H35,Data!$A:$A,0),1)=0,"",INDEX(Data!$BL:$BL,MATCH(H35,Data!$A:$A,0),1)))</f>
        <v/>
      </c>
      <c r="H35" s="49" t="str">
        <f ca="1">IFERROR(INDEX(Data!$A$1:G$1000,_xlfn.AGGREGATE(15,6,(OFFSET(Data!$A$1,0,MATCH(H$6,Data!$1:$1,0)-1,1000,1)=IF(H$7="","Yes",H$7))/(OFFSET(Data!$A$1,0,MATCH(H$6,Data!$1:$1,0)-1,1000,1)=IF(H$7="","Yes",H$7))*ROW(Data!$C$1:$C$1000),ROW(H35)-ROW(H$7)),1),"")</f>
        <v>FX Movie Channel</v>
      </c>
      <c r="I35" s="49" t="str">
        <f ca="1">IF(J35="","",IF(INDEX(Data!$BL:$BL,MATCH(J35,Data!$A:$A,0),1)=0,"",INDEX(Data!$BL:$BL,MATCH(J35,Data!$A:$A,0),1)))</f>
        <v/>
      </c>
      <c r="J35" s="49" t="str">
        <f ca="1">IFERROR(INDEX(Data!$A$1:I$1000,_xlfn.AGGREGATE(15,6,(OFFSET(Data!$A$1,0,MATCH(J$6,Data!$1:$1,0)-1,1000,1)=IF(J$7="","Yes",J$7))/(OFFSET(Data!$A$1,0,MATCH(J$6,Data!$1:$1,0)-1,1000,1)=IF(J$7="","Yes",J$7))*ROW(Data!$C$1:$C$1000),ROW(J35)-ROW(J$7)),1),"")</f>
        <v>Fox Business</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Food Network</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Sports 1</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Sundance TV</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History</v>
      </c>
      <c r="C36" s="49" t="str">
        <f ca="1">IF(D36="","",IF(INDEX(Data!$BL:$BL,MATCH(D36,Data!$A:$A,0),1)=0,"",INDEX(Data!$BL:$BL,MATCH(D36,Data!$A:$A,0),1)))</f>
        <v/>
      </c>
      <c r="D36" s="49" t="str">
        <f ca="1">IFERROR(INDEX(Data!$A$1:C$1000,_xlfn.AGGREGATE(15,6,(OFFSET(Data!$A$1,0,MATCH(D$6,Data!$1:$1,0)-1,1000,1)=IF(D$7="","Yes",D$7))/(OFFSET(Data!$A$1,0,MATCH(D$6,Data!$1:$1,0)-1,1000,1)=IF(D$7="","Yes",D$7))*ROW(Data!$C$1:$C$1000),ROW(D36)-ROW(D$7)),1),"")</f>
        <v>TBS</v>
      </c>
      <c r="E36" s="49" t="str">
        <f ca="1">IF(F36="","",IF(INDEX(Data!$BL:$BL,MATCH(F36,Data!$A:$A,0),1)=0,"",INDEX(Data!$BL:$BL,MATCH(F36,Data!$A:$A,0),1)))</f>
        <v/>
      </c>
      <c r="F36" s="49" t="str">
        <f ca="1">IFERROR(INDEX(Data!$A$1:E$1000,_xlfn.AGGREGATE(15,6,(OFFSET(Data!$A$1,0,MATCH(F$6,Data!$1:$1,0)-1,1000,1)=IF(F$7="","Yes",F$7))/(OFFSET(Data!$A$1,0,MATCH(F$6,Data!$1:$1,0)-1,1000,1)=IF(F$7="","Yes",F$7))*ROW(Data!$C$1:$C$1000),ROW(F36)-ROW(F$7)),1),"")</f>
        <v>Local Now</v>
      </c>
      <c r="G36" s="49" t="str">
        <f ca="1">IF(H36="","",IF(INDEX(Data!$BL:$BL,MATCH(H36,Data!$A:$A,0),1)=0,"",INDEX(Data!$BL:$BL,MATCH(H36,Data!$A:$A,0),1)))</f>
        <v/>
      </c>
      <c r="H36" s="49" t="str">
        <f ca="1">IFERROR(INDEX(Data!$A$1:G$1000,_xlfn.AGGREGATE(15,6,(OFFSET(Data!$A$1,0,MATCH(H$6,Data!$1:$1,0)-1,1000,1)=IF(H$7="","Yes",H$7))/(OFFSET(Data!$A$1,0,MATCH(H$6,Data!$1:$1,0)-1,1000,1)=IF(H$7="","Yes",H$7))*ROW(Data!$C$1:$C$1000),ROW(H36)-ROW(H$7)),1),"")</f>
        <v>FXX</v>
      </c>
      <c r="I36" s="49" t="str">
        <f ca="1">IF(J36="","",IF(INDEX(Data!$BL:$BL,MATCH(J36,Data!$A:$A,0),1)=0,"",INDEX(Data!$BL:$BL,MATCH(J36,Data!$A:$A,0),1)))</f>
        <v/>
      </c>
      <c r="J36" s="49" t="str">
        <f ca="1">IFERROR(INDEX(Data!$A$1:I$1000,_xlfn.AGGREGATE(15,6,(OFFSET(Data!$A$1,0,MATCH(J$6,Data!$1:$1,0)-1,1000,1)=IF(J$7="","Yes",J$7))/(OFFSET(Data!$A$1,0,MATCH(J$6,Data!$1:$1,0)-1,1000,1)=IF(J$7="","Yes",J$7))*ROW(Data!$C$1:$C$1000),ROW(J36)-ROW(J$7)),1),"")</f>
        <v>Fox News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f ca="1">IF(V36="","",IF(INDEX(Data!$BL:$BL,MATCH(V36,Data!$A:$A,0),1)=0,"",INDEX(Data!$BL:$BL,MATCH(V36,Data!$A:$A,0),1)))</f>
        <v>1</v>
      </c>
      <c r="V36" s="49" t="str">
        <f ca="1">IFERROR(INDEX(Data!$A$1:U$1000,_xlfn.AGGREGATE(15,6,(OFFSET(Data!$A$1,0,MATCH(V$6,Data!$1:$1,0)-1,1000,1)=IF(V$7="","Yes",V$7))/(OFFSET(Data!$A$1,0,MATCH(V$6,Data!$1:$1,0)-1,1000,1)=IF(V$7="","Yes",V$7))*ROW(Data!$C$1:$C$1000),ROW(V36)-ROW(V$7)),1),"")</f>
        <v>FOX</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2</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TBS</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ht="24"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IFC</v>
      </c>
      <c r="C37" s="49" t="str">
        <f ca="1">IF(D37="","",IF(INDEX(Data!$BL:$BL,MATCH(D37,Data!$A:$A,0),1)=0,"",INDEX(Data!$BL:$BL,MATCH(D37,Data!$A:$A,0),1)))</f>
        <v/>
      </c>
      <c r="D37" s="49" t="str">
        <f ca="1">IFERROR(INDEX(Data!$A$1:C$1000,_xlfn.AGGREGATE(15,6,(OFFSET(Data!$A$1,0,MATCH(D$6,Data!$1:$1,0)-1,1000,1)=IF(D$7="","Yes",D$7))/(OFFSET(Data!$A$1,0,MATCH(D$6,Data!$1:$1,0)-1,1000,1)=IF(D$7="","Yes",D$7))*ROW(Data!$C$1:$C$1000),ROW(D37)-ROW(D$7)),1),"")</f>
        <v>TNT</v>
      </c>
      <c r="E37" s="49" t="str">
        <f ca="1">IF(F37="","",IF(INDEX(Data!$BL:$BL,MATCH(F37,Data!$A:$A,0),1)=0,"",INDEX(Data!$BL:$BL,MATCH(F37,Data!$A:$A,0),1)))</f>
        <v/>
      </c>
      <c r="F37" s="49" t="str">
        <f ca="1">IFERROR(INDEX(Data!$A$1:E$1000,_xlfn.AGGREGATE(15,6,(OFFSET(Data!$A$1,0,MATCH(F$6,Data!$1:$1,0)-1,1000,1)=IF(F$7="","Yes",F$7))/(OFFSET(Data!$A$1,0,MATCH(F$6,Data!$1:$1,0)-1,1000,1)=IF(F$7="","Yes",F$7))*ROW(Data!$C$1:$C$1000),ROW(F37)-ROW(F$7)),1),"")</f>
        <v>Nat Geo Wild</v>
      </c>
      <c r="G37" s="49" t="str">
        <f ca="1">IF(H37="","",IF(INDEX(Data!$BL:$BL,MATCH(H37,Data!$A:$A,0),1)=0,"",INDEX(Data!$BL:$BL,MATCH(H37,Data!$A:$A,0),1)))</f>
        <v/>
      </c>
      <c r="H37" s="49" t="str">
        <f ca="1">IFERROR(INDEX(Data!$A$1:G$1000,_xlfn.AGGREGATE(15,6,(OFFSET(Data!$A$1,0,MATCH(H$6,Data!$1:$1,0)-1,1000,1)=IF(H$7="","Yes",H$7))/(OFFSET(Data!$A$1,0,MATCH(H$6,Data!$1:$1,0)-1,1000,1)=IF(H$7="","Yes",H$7))*ROW(Data!$C$1:$C$1000),ROW(H37)-ROW(H$7)),1),"")</f>
        <v>Hallmark</v>
      </c>
      <c r="I37" s="49" t="str">
        <f ca="1">IF(J37="","",IF(INDEX(Data!$BL:$BL,MATCH(J37,Data!$A:$A,0),1)=0,"",INDEX(Data!$BL:$BL,MATCH(J37,Data!$A:$A,0),1)))</f>
        <v/>
      </c>
      <c r="J37" s="49" t="str">
        <f ca="1">IFERROR(INDEX(Data!$A$1:I$1000,_xlfn.AGGREGATE(15,6,(OFFSET(Data!$A$1,0,MATCH(J$6,Data!$1:$1,0)-1,1000,1)=IF(J$7="","Yes",J$7))/(OFFSET(Data!$A$1,0,MATCH(J$6,Data!$1:$1,0)-1,1000,1)=IF(J$7="","Yes",J$7))*ROW(Data!$C$1:$C$1000),ROW(J37)-ROW(J$7)),1),"")</f>
        <v>Fox Sports 1</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Business</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f ca="1">IF(AB37="","",IF(INDEX(Data!$BL:$BL,MATCH(AB37,Data!$A:$A,0),1)=0,"",INDEX(Data!$BL:$BL,MATCH(AB37,Data!$A:$A,0),1)))</f>
        <v>2</v>
      </c>
      <c r="AB37" s="49" t="str">
        <f ca="1">IFERROR(INDEX(Data!$A$1:AA$1000,_xlfn.AGGREGATE(15,6,(OFFSET(Data!$A$1,0,MATCH(AB$6,Data!$1:$1,0)-1,1000,1)=IF(AB$7="","Yes",AB$7))/(OFFSET(Data!$A$1,0,MATCH(AB$6,Data!$1:$1,0)-1,1000,1)=IF(AB$7="","Yes",AB$7))*ROW(Data!$C$1:$C$1000),ROW(AB37)-ROW(AB$7)),1),"")</f>
        <v>Fox Sports Regionals</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Teen Nick</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Investigation Discovery</v>
      </c>
      <c r="C38" s="49" t="str">
        <f ca="1">IF(D38="","",IF(INDEX(Data!$BL:$BL,MATCH(D38,Data!$A:$A,0),1)=0,"",INDEX(Data!$BL:$BL,MATCH(D38,Data!$A:$A,0),1)))</f>
        <v/>
      </c>
      <c r="D38" s="49" t="str">
        <f ca="1">IFERROR(INDEX(Data!$A$1:C$1000,_xlfn.AGGREGATE(15,6,(OFFSET(Data!$A$1,0,MATCH(D$6,Data!$1:$1,0)-1,1000,1)=IF(D$7="","Yes",D$7))/(OFFSET(Data!$A$1,0,MATCH(D$6,Data!$1:$1,0)-1,1000,1)=IF(D$7="","Yes",D$7))*ROW(Data!$C$1:$C$1000),ROW(D38)-ROW(D$7)),1),"")</f>
        <v>Travel Channel</v>
      </c>
      <c r="E38" s="49" t="str">
        <f ca="1">IF(F38="","",IF(INDEX(Data!$BL:$BL,MATCH(F38,Data!$A:$A,0),1)=0,"",INDEX(Data!$BL:$BL,MATCH(F38,Data!$A:$A,0),1)))</f>
        <v/>
      </c>
      <c r="F38" s="49" t="str">
        <f ca="1">IFERROR(INDEX(Data!$A$1:E$1000,_xlfn.AGGREGATE(15,6,(OFFSET(Data!$A$1,0,MATCH(F$6,Data!$1:$1,0)-1,1000,1)=IF(F$7="","Yes",F$7))/(OFFSET(Data!$A$1,0,MATCH(F$6,Data!$1:$1,0)-1,1000,1)=IF(F$7="","Yes",F$7))*ROW(Data!$C$1:$C$1000),ROW(F38)-ROW(F$7)),1),"")</f>
        <v>National Geographic</v>
      </c>
      <c r="G38" s="49" t="str">
        <f ca="1">IF(H38="","",IF(INDEX(Data!$BL:$BL,MATCH(H38,Data!$A:$A,0),1)=0,"",INDEX(Data!$BL:$BL,MATCH(H38,Data!$A:$A,0),1)))</f>
        <v/>
      </c>
      <c r="H38" s="49" t="str">
        <f ca="1">IFERROR(INDEX(Data!$A$1:G$1000,_xlfn.AGGREGATE(15,6,(OFFSET(Data!$A$1,0,MATCH(H$6,Data!$1:$1,0)-1,1000,1)=IF(H$7="","Yes",H$7))/(OFFSET(Data!$A$1,0,MATCH(H$6,Data!$1:$1,0)-1,1000,1)=IF(H$7="","Yes",H$7))*ROW(Data!$C$1:$C$1000),ROW(H38)-ROW(H$7)),1),"")</f>
        <v>HBO</v>
      </c>
      <c r="I38" s="49" t="str">
        <f ca="1">IF(J38="","",IF(INDEX(Data!$BL:$BL,MATCH(J38,Data!$A:$A,0),1)=0,"",INDEX(Data!$BL:$BL,MATCH(J38,Data!$A:$A,0),1)))</f>
        <v/>
      </c>
      <c r="J38" s="49" t="str">
        <f ca="1">IFERROR(INDEX(Data!$A$1:I$1000,_xlfn.AGGREGATE(15,6,(OFFSET(Data!$A$1,0,MATCH(J$6,Data!$1:$1,0)-1,1000,1)=IF(J$7="","Yes",J$7))/(OFFSET(Data!$A$1,0,MATCH(J$6,Data!$1:$1,0)-1,1000,1)=IF(J$7="","Yes",J$7))*ROW(Data!$C$1:$C$1000),ROW(J38)-ROW(J$7)),1),"")</f>
        <v>Fox Sports 2</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News</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t="str">
        <f ca="1">IF(AB38="","",IF(INDEX(Data!$BL:$BL,MATCH(AB38,Data!$A:$A,0),1)=0,"",INDEX(Data!$BL:$BL,MATCH(AB38,Data!$A:$A,0),1)))</f>
        <v/>
      </c>
      <c r="AB38" s="49" t="str">
        <f ca="1">IFERROR(INDEX(Data!$A$1:AA$1000,_xlfn.AGGREGATE(15,6,(OFFSET(Data!$A$1,0,MATCH(AB$6,Data!$1:$1,0)-1,1000,1)=IF(AB$7="","Yes",AB$7))/(OFFSET(Data!$A$1,0,MATCH(AB$6,Data!$1:$1,0)-1,1000,1)=IF(AB$7="","Yes",AB$7))*ROW(Data!$C$1:$C$1000),ROW(AB38)-ROW(AB$7)),1),"")</f>
        <v>FuboTV Network</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TLC</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Law And Crime</v>
      </c>
      <c r="C39" s="49" t="str">
        <f ca="1">IF(D39="","",IF(INDEX(Data!$BL:$BL,MATCH(D39,Data!$A:$A,0),1)=0,"",INDEX(Data!$BL:$BL,MATCH(D39,Data!$A:$A,0),1)))</f>
        <v/>
      </c>
      <c r="D39" s="49" t="str">
        <f ca="1">IFERROR(INDEX(Data!$A$1:C$1000,_xlfn.AGGREGATE(15,6,(OFFSET(Data!$A$1,0,MATCH(D$6,Data!$1:$1,0)-1,1000,1)=IF(D$7="","Yes",D$7))/(OFFSET(Data!$A$1,0,MATCH(D$6,Data!$1:$1,0)-1,1000,1)=IF(D$7="","Yes",D$7))*ROW(Data!$C$1:$C$1000),ROW(D39)-ROW(D$7)),1),"")</f>
        <v>Tribeca Shortlist</v>
      </c>
      <c r="E39" s="49">
        <f ca="1">IF(F39="","",IF(INDEX(Data!$BL:$BL,MATCH(F39,Data!$A:$A,0),1)=0,"",INDEX(Data!$BL:$BL,MATCH(F39,Data!$A:$A,0),1)))</f>
        <v>1</v>
      </c>
      <c r="F39" s="49" t="str">
        <f ca="1">IFERROR(INDEX(Data!$A$1:E$1000,_xlfn.AGGREGATE(15,6,(OFFSET(Data!$A$1,0,MATCH(F$6,Data!$1:$1,0)-1,1000,1)=IF(F$7="","Yes",F$7))/(OFFSET(Data!$A$1,0,MATCH(F$6,Data!$1:$1,0)-1,1000,1)=IF(F$7="","Yes",F$7))*ROW(Data!$C$1:$C$1000),ROW(F39)-ROW(F$7)),1),"")</f>
        <v>NBC</v>
      </c>
      <c r="G39" s="49" t="str">
        <f ca="1">IF(H39="","",IF(INDEX(Data!$BL:$BL,MATCH(H39,Data!$A:$A,0),1)=0,"",INDEX(Data!$BL:$BL,MATCH(H39,Data!$A:$A,0),1)))</f>
        <v/>
      </c>
      <c r="H39" s="49" t="str">
        <f ca="1">IFERROR(INDEX(Data!$A$1:G$1000,_xlfn.AGGREGATE(15,6,(OFFSET(Data!$A$1,0,MATCH(H$6,Data!$1:$1,0)-1,1000,1)=IF(H$7="","Yes",H$7))/(OFFSET(Data!$A$1,0,MATCH(H$6,Data!$1:$1,0)-1,1000,1)=IF(H$7="","Yes",H$7))*ROW(Data!$C$1:$C$1000),ROW(H39)-ROW(H$7)),1),"")</f>
        <v>HBO Family</v>
      </c>
      <c r="I39" s="49">
        <f ca="1">IF(J39="","",IF(INDEX(Data!$BL:$BL,MATCH(J39,Data!$A:$A,0),1)=0,"",INDEX(Data!$BL:$BL,MATCH(J39,Data!$A:$A,0),1)))</f>
        <v>2</v>
      </c>
      <c r="J39" s="49" t="str">
        <f ca="1">IFERROR(INDEX(Data!$A$1:I$1000,_xlfn.AGGREGATE(15,6,(OFFSET(Data!$A$1,0,MATCH(J$6,Data!$1:$1,0)-1,1000,1)=IF(J$7="","Yes",J$7))/(OFFSET(Data!$A$1,0,MATCH(J$6,Data!$1:$1,0)-1,1000,1)=IF(J$7="","Yes",J$7))*ROW(Data!$C$1:$C$1000),ROW(J39)-ROW(J$7)),1),"")</f>
        <v>Fox Sports Regionals</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Fox Sports 1</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Fuse</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TNT</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Lifetime</v>
      </c>
      <c r="C40" s="49" t="str">
        <f ca="1">IF(D40="","",IF(INDEX(Data!$BL:$BL,MATCH(D40,Data!$A:$A,0),1)=0,"",INDEX(Data!$BL:$BL,MATCH(D40,Data!$A:$A,0),1)))</f>
        <v/>
      </c>
      <c r="D40" s="49" t="str">
        <f ca="1">IFERROR(INDEX(Data!$A$1:C$1000,_xlfn.AGGREGATE(15,6,(OFFSET(Data!$A$1,0,MATCH(D$6,Data!$1:$1,0)-1,1000,1)=IF(D$7="","Yes",D$7))/(OFFSET(Data!$A$1,0,MATCH(D$6,Data!$1:$1,0)-1,1000,1)=IF(D$7="","Yes",D$7))*ROW(Data!$C$1:$C$1000),ROW(D40)-ROW(D$7)),1),"")</f>
        <v>Viceland</v>
      </c>
      <c r="E40" s="49" t="str">
        <f ca="1">IF(F40="","",IF(INDEX(Data!$BL:$BL,MATCH(F40,Data!$A:$A,0),1)=0,"",INDEX(Data!$BL:$BL,MATCH(F40,Data!$A:$A,0),1)))</f>
        <v/>
      </c>
      <c r="F40" s="49" t="str">
        <f ca="1">IFERROR(INDEX(Data!$A$1:E$1000,_xlfn.AGGREGATE(15,6,(OFFSET(Data!$A$1,0,MATCH(F$6,Data!$1:$1,0)-1,1000,1)=IF(F$7="","Yes",F$7))/(OFFSET(Data!$A$1,0,MATCH(F$6,Data!$1:$1,0)-1,1000,1)=IF(F$7="","Yes",F$7))*ROW(Data!$C$1:$C$1000),ROW(F40)-ROW(F$7)),1),"")</f>
        <v>NBC Sports Network</v>
      </c>
      <c r="G40" s="49" t="str">
        <f ca="1">IF(H40="","",IF(INDEX(Data!$BL:$BL,MATCH(H40,Data!$A:$A,0),1)=0,"",INDEX(Data!$BL:$BL,MATCH(H40,Data!$A:$A,0),1)))</f>
        <v/>
      </c>
      <c r="H40" s="49" t="str">
        <f ca="1">IFERROR(INDEX(Data!$A$1:G$1000,_xlfn.AGGREGATE(15,6,(OFFSET(Data!$A$1,0,MATCH(H$6,Data!$1:$1,0)-1,1000,1)=IF(H$7="","Yes",H$7))/(OFFSET(Data!$A$1,0,MATCH(H$6,Data!$1:$1,0)-1,1000,1)=IF(H$7="","Yes",H$7))*ROW(Data!$C$1:$C$1000),ROW(H40)-ROW(H$7)),1),"")</f>
        <v>HBO Latino</v>
      </c>
      <c r="I40" s="49" t="str">
        <f ca="1">IF(J40="","",IF(INDEX(Data!$BL:$BL,MATCH(J40,Data!$A:$A,0),1)=0,"",INDEX(Data!$BL:$BL,MATCH(J40,Data!$A:$A,0),1)))</f>
        <v/>
      </c>
      <c r="J40" s="49" t="str">
        <f ca="1">IFERROR(INDEX(Data!$A$1:I$1000,_xlfn.AGGREGATE(15,6,(OFFSET(Data!$A$1,0,MATCH(J$6,Data!$1:$1,0)-1,1000,1)=IF(J$7="","Yes",J$7))/(OFFSET(Data!$A$1,0,MATCH(J$6,Data!$1:$1,0)-1,1000,1)=IF(J$7="","Yes",J$7))*ROW(Data!$C$1:$C$1000),ROW(J40)-ROW(J$7)),1),"")</f>
        <v>Freeform</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Fox Sports 2</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FX</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TruTV</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Lifetime Movie Network</v>
      </c>
      <c r="C41" s="49" t="str">
        <f ca="1">IF(D41="","",IF(INDEX(Data!$BL:$BL,MATCH(D41,Data!$A:$A,0),1)=0,"",INDEX(Data!$BL:$BL,MATCH(D41,Data!$A:$A,0),1)))</f>
        <v/>
      </c>
      <c r="D41" s="49" t="str">
        <f ca="1">IFERROR(INDEX(Data!$A$1:C$1000,_xlfn.AGGREGATE(15,6,(OFFSET(Data!$A$1,0,MATCH(D$6,Data!$1:$1,0)-1,1000,1)=IF(D$7="","Yes",D$7))/(OFFSET(Data!$A$1,0,MATCH(D$6,Data!$1:$1,0)-1,1000,1)=IF(D$7="","Yes",D$7))*ROW(Data!$C$1:$C$1000),ROW(D41)-ROW(D$7)),1),"")</f>
        <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Regionals</v>
      </c>
      <c r="G41" s="49" t="str">
        <f ca="1">IF(H41="","",IF(INDEX(Data!$BL:$BL,MATCH(H41,Data!$A:$A,0),1)=0,"",INDEX(Data!$BL:$BL,MATCH(H41,Data!$A:$A,0),1)))</f>
        <v/>
      </c>
      <c r="H41" s="49" t="str">
        <f ca="1">IFERROR(INDEX(Data!$A$1:G$1000,_xlfn.AGGREGATE(15,6,(OFFSET(Data!$A$1,0,MATCH(H$6,Data!$1:$1,0)-1,1000,1)=IF(H$7="","Yes",H$7))/(OFFSET(Data!$A$1,0,MATCH(H$6,Data!$1:$1,0)-1,1000,1)=IF(H$7="","Yes",H$7))*ROW(Data!$C$1:$C$1000),ROW(H41)-ROW(H$7)),1),"")</f>
        <v>HLN</v>
      </c>
      <c r="I41" s="49" t="str">
        <f ca="1">IF(J41="","",IF(INDEX(Data!$BL:$BL,MATCH(J41,Data!$A:$A,0),1)=0,"",INDEX(Data!$BL:$BL,MATCH(J41,Data!$A:$A,0),1)))</f>
        <v/>
      </c>
      <c r="J41" s="49" t="str">
        <f ca="1">IFERROR(INDEX(Data!$A$1:I$1000,_xlfn.AGGREGATE(15,6,(OFFSET(Data!$A$1,0,MATCH(J$6,Data!$1:$1,0)-1,1000,1)=IF(J$7="","Yes",J$7))/(OFFSET(Data!$A$1,0,MATCH(J$6,Data!$1:$1,0)-1,1000,1)=IF(J$7="","Yes",J$7))*ROW(Data!$C$1:$C$1000),ROW(J41)-ROW(J$7)),1),"")</f>
        <v>FX</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Freeform</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 Movie Channel</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Turner Classic Movies</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Logo</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Newsy</v>
      </c>
      <c r="G42" s="49" t="str">
        <f ca="1">IF(H42="","",IF(INDEX(Data!$BL:$BL,MATCH(H42,Data!$A:$A,0),1)=0,"",INDEX(Data!$BL:$BL,MATCH(H42,Data!$A:$A,0),1)))</f>
        <v/>
      </c>
      <c r="H42" s="49" t="str">
        <f ca="1">IFERROR(INDEX(Data!$A$1:G$1000,_xlfn.AGGREGATE(15,6,(OFFSET(Data!$A$1,0,MATCH(H$6,Data!$1:$1,0)-1,1000,1)=IF(H$7="","Yes",H$7))/(OFFSET(Data!$A$1,0,MATCH(H$6,Data!$1:$1,0)-1,1000,1)=IF(H$7="","Yes",H$7))*ROW(Data!$C$1:$C$1000),ROW(H42)-ROW(H$7)),1),"")</f>
        <v>MSNBC</v>
      </c>
      <c r="I42" s="49" t="str">
        <f ca="1">IF(J42="","",IF(INDEX(Data!$BL:$BL,MATCH(J42,Data!$A:$A,0),1)=0,"",INDEX(Data!$BL:$BL,MATCH(J42,Data!$A:$A,0),1)))</f>
        <v/>
      </c>
      <c r="J42" s="49" t="str">
        <f ca="1">IFERROR(INDEX(Data!$A$1:I$1000,_xlfn.AGGREGATE(15,6,(OFFSET(Data!$A$1,0,MATCH(J$6,Data!$1:$1,0)-1,1000,1)=IF(J$7="","Yes",J$7))/(OFFSET(Data!$A$1,0,MATCH(J$6,Data!$1:$1,0)-1,1000,1)=IF(J$7="","Yes",J$7))*ROW(Data!$C$1:$C$1000),ROW(J42)-ROW(J$7)),1),"")</f>
        <v>FX Movie Channel</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FXX</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TV Land</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Motor Trend</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NFL Network</v>
      </c>
      <c r="G43" s="49" t="str">
        <f ca="1">IF(H43="","",IF(INDEX(Data!$BL:$BL,MATCH(H43,Data!$A:$A,0),1)=0,"",INDEX(Data!$BL:$BL,MATCH(H43,Data!$A:$A,0),1)))</f>
        <v/>
      </c>
      <c r="H43" s="49" t="str">
        <f ca="1">IFERROR(INDEX(Data!$A$1:G$1000,_xlfn.AGGREGATE(15,6,(OFFSET(Data!$A$1,0,MATCH(H$6,Data!$1:$1,0)-1,1000,1)=IF(H$7="","Yes",H$7))/(OFFSET(Data!$A$1,0,MATCH(H$6,Data!$1:$1,0)-1,1000,1)=IF(H$7="","Yes",H$7))*ROW(Data!$C$1:$C$1000),ROW(H43)-ROW(H$7)),1),"")</f>
        <v>MTV</v>
      </c>
      <c r="I43" s="49" t="str">
        <f ca="1">IF(J43="","",IF(INDEX(Data!$BL:$BL,MATCH(J43,Data!$A:$A,0),1)=0,"",INDEX(Data!$BL:$BL,MATCH(J43,Data!$A:$A,0),1)))</f>
        <v/>
      </c>
      <c r="J43" s="49" t="str">
        <f ca="1">IFERROR(INDEX(Data!$A$1:I$1000,_xlfn.AGGREGATE(15,6,(OFFSET(Data!$A$1,0,MATCH(J$6,Data!$1:$1,0)-1,1000,1)=IF(J$7="","Yes",J$7))/(OFFSET(Data!$A$1,0,MATCH(J$6,Data!$1:$1,0)-1,1000,1)=IF(J$7="","Yes",J$7))*ROW(Data!$C$1:$C$1000),ROW(J43)-ROW(J$7)),1),"")</f>
        <v>FXX</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FX Movie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FYI</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Velocity</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MTV</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Nick Jr.</v>
      </c>
      <c r="G44" s="49" t="str">
        <f ca="1">IF(H44="","",IF(INDEX(Data!$BL:$BL,MATCH(H44,Data!$A:$A,0),1)=0,"",INDEX(Data!$BL:$BL,MATCH(H44,Data!$A:$A,0),1)))</f>
        <v/>
      </c>
      <c r="H44" s="49" t="str">
        <f ca="1">IFERROR(INDEX(Data!$A$1:G$1000,_xlfn.AGGREGATE(15,6,(OFFSET(Data!$A$1,0,MATCH(H$6,Data!$1:$1,0)-1,1000,1)=IF(H$7="","Yes",H$7))/(OFFSET(Data!$A$1,0,MATCH(H$6,Data!$1:$1,0)-1,1000,1)=IF(H$7="","Yes",H$7))*ROW(Data!$C$1:$C$1000),ROW(H44)-ROW(H$7)),1),"")</f>
        <v>MynetworkTV</v>
      </c>
      <c r="I44" s="49" t="str">
        <f ca="1">IF(J44="","",IF(INDEX(Data!$BL:$BL,MATCH(J44,Data!$A:$A,0),1)=0,"",INDEX(Data!$BL:$BL,MATCH(J44,Data!$A:$A,0),1)))</f>
        <v/>
      </c>
      <c r="J44" s="49" t="str">
        <f ca="1">IFERROR(INDEX(Data!$A$1:I$1000,_xlfn.AGGREGATE(15,6,(OFFSET(Data!$A$1,0,MATCH(J$6,Data!$1:$1,0)-1,1000,1)=IF(J$7="","Yes",J$7))/(OFFSET(Data!$A$1,0,MATCH(J$6,Data!$1:$1,0)-1,1000,1)=IF(J$7="","Yes",J$7))*ROW(Data!$C$1:$C$1000),ROW(J44)-ROW(J$7)),1),"")</f>
        <v>Golf Channel</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FXX</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Galavision</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VH1</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MTV Classic</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Paramount Network</v>
      </c>
      <c r="G45" s="49" t="str">
        <f ca="1">IF(H45="","",IF(INDEX(Data!$BL:$BL,MATCH(H45,Data!$A:$A,0),1)=0,"",INDEX(Data!$BL:$BL,MATCH(H45,Data!$A:$A,0),1)))</f>
        <v/>
      </c>
      <c r="H45" s="49" t="str">
        <f ca="1">IFERROR(INDEX(Data!$A$1:G$1000,_xlfn.AGGREGATE(15,6,(OFFSET(Data!$A$1,0,MATCH(H$6,Data!$1:$1,0)-1,1000,1)=IF(H$7="","Yes",H$7))/(OFFSET(Data!$A$1,0,MATCH(H$6,Data!$1:$1,0)-1,1000,1)=IF(H$7="","Yes",H$7))*ROW(Data!$C$1:$C$1000),ROW(H45)-ROW(H$7)),1),"")</f>
        <v>Nat Geo Wild</v>
      </c>
      <c r="I45" s="49" t="str">
        <f ca="1">IF(J45="","",IF(INDEX(Data!$BL:$BL,MATCH(J45,Data!$A:$A,0),1)=0,"",INDEX(Data!$BL:$BL,MATCH(J45,Data!$A:$A,0),1)))</f>
        <v/>
      </c>
      <c r="J45" s="49" t="str">
        <f ca="1">IFERROR(INDEX(Data!$A$1:I$1000,_xlfn.AGGREGATE(15,6,(OFFSET(Data!$A$1,0,MATCH(J$6,Data!$1:$1,0)-1,1000,1)=IF(J$7="","Yes",J$7))/(OFFSET(Data!$A$1,0,MATCH(J$6,Data!$1:$1,0)-1,1000,1)=IF(J$7="","Yes",J$7))*ROW(Data!$C$1:$C$1000),ROW(J45)-ROW(J$7)),1),"")</f>
        <v>Hallmark</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Golf Channel</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Game Plus</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Viceland</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MTV Live</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Stadium</v>
      </c>
      <c r="G46" s="49" t="str">
        <f ca="1">IF(H46="","",IF(INDEX(Data!$BL:$BL,MATCH(H46,Data!$A:$A,0),1)=0,"",INDEX(Data!$BL:$BL,MATCH(H46,Data!$A:$A,0),1)))</f>
        <v/>
      </c>
      <c r="H46" s="49" t="str">
        <f ca="1">IFERROR(INDEX(Data!$A$1:G$1000,_xlfn.AGGREGATE(15,6,(OFFSET(Data!$A$1,0,MATCH(H$6,Data!$1:$1,0)-1,1000,1)=IF(H$7="","Yes",H$7))/(OFFSET(Data!$A$1,0,MATCH(H$6,Data!$1:$1,0)-1,1000,1)=IF(H$7="","Yes",H$7))*ROW(Data!$C$1:$C$1000),ROW(H46)-ROW(H$7)),1),"")</f>
        <v>National Geographic</v>
      </c>
      <c r="I46" s="49" t="str">
        <f ca="1">IF(J46="","",IF(INDEX(Data!$BL:$BL,MATCH(J46,Data!$A:$A,0),1)=0,"",INDEX(Data!$BL:$BL,MATCH(J46,Data!$A:$A,0),1)))</f>
        <v/>
      </c>
      <c r="J46" s="49" t="str">
        <f ca="1">IFERROR(INDEX(Data!$A$1:I$1000,_xlfn.AGGREGATE(15,6,(OFFSET(Data!$A$1,0,MATCH(J$6,Data!$1:$1,0)-1,1000,1)=IF(J$7="","Yes",J$7))/(OFFSET(Data!$A$1,0,MATCH(J$6,Data!$1:$1,0)-1,1000,1)=IF(J$7="","Yes",J$7))*ROW(Data!$C$1:$C$1000),ROW(J46)-ROW(J$7)),1),"")</f>
        <v>HBO</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HGTV</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Golf Channel</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We TV</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MTV2</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Syfy</v>
      </c>
      <c r="G47" s="49">
        <f ca="1">IF(H47="","",IF(INDEX(Data!$BL:$BL,MATCH(H47,Data!$A:$A,0),1)=0,"",INDEX(Data!$BL:$BL,MATCH(H47,Data!$A:$A,0),1)))</f>
        <v>1</v>
      </c>
      <c r="H47" s="49" t="str">
        <f ca="1">IFERROR(INDEX(Data!$A$1:G$1000,_xlfn.AGGREGATE(15,6,(OFFSET(Data!$A$1,0,MATCH(H$6,Data!$1:$1,0)-1,1000,1)=IF(H$7="","Yes",H$7))/(OFFSET(Data!$A$1,0,MATCH(H$6,Data!$1:$1,0)-1,1000,1)=IF(H$7="","Yes",H$7))*ROW(Data!$C$1:$C$1000),ROW(H47)-ROW(H$7)),1),"")</f>
        <v>NBC</v>
      </c>
      <c r="I47" s="49" t="str">
        <f ca="1">IF(J47="","",IF(INDEX(Data!$BL:$BL,MATCH(J47,Data!$A:$A,0),1)=0,"",INDEX(Data!$BL:$BL,MATCH(J47,Data!$A:$A,0),1)))</f>
        <v/>
      </c>
      <c r="J47" s="49" t="str">
        <f ca="1">IFERROR(INDEX(Data!$A$1:I$1000,_xlfn.AGGREGATE(15,6,(OFFSET(Data!$A$1,0,MATCH(J$6,Data!$1:$1,0)-1,1000,1)=IF(J$7="","Yes",J$7))/(OFFSET(Data!$A$1,0,MATCH(J$6,Data!$1:$1,0)-1,1000,1)=IF(J$7="","Yes",J$7))*ROW(Data!$C$1:$C$1000),ROW(J47)-ROW(J$7)),1),"")</f>
        <v>HBO Family</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HLN</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Hallmark</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Nick Jr.</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TBS</v>
      </c>
      <c r="G48" s="49" t="str">
        <f ca="1">IF(H48="","",IF(INDEX(Data!$BL:$BL,MATCH(H48,Data!$A:$A,0),1)=0,"",INDEX(Data!$BL:$BL,MATCH(H48,Data!$A:$A,0),1)))</f>
        <v/>
      </c>
      <c r="H48" s="49" t="str">
        <f ca="1">IFERROR(INDEX(Data!$A$1:G$1000,_xlfn.AGGREGATE(15,6,(OFFSET(Data!$A$1,0,MATCH(H$6,Data!$1:$1,0)-1,1000,1)=IF(H$7="","Yes",H$7))/(OFFSET(Data!$A$1,0,MATCH(H$6,Data!$1:$1,0)-1,1000,1)=IF(H$7="","Yes",H$7))*ROW(Data!$C$1:$C$1000),ROW(H48)-ROW(H$7)),1),"")</f>
        <v>NBC Sports Network</v>
      </c>
      <c r="I48" s="49" t="str">
        <f ca="1">IF(J48="","",IF(INDEX(Data!$BL:$BL,MATCH(J48,Data!$A:$A,0),1)=0,"",INDEX(Data!$BL:$BL,MATCH(J48,Data!$A:$A,0),1)))</f>
        <v/>
      </c>
      <c r="J48" s="49" t="str">
        <f ca="1">IFERROR(INDEX(Data!$A$1:I$1000,_xlfn.AGGREGATE(15,6,(OFFSET(Data!$A$1,0,MATCH(J$6,Data!$1:$1,0)-1,1000,1)=IF(J$7="","Yes",J$7))/(OFFSET(Data!$A$1,0,MATCH(J$6,Data!$1:$1,0)-1,1000,1)=IF(J$7="","Yes",J$7))*ROW(Data!$C$1:$C$1000),ROW(J48)-ROW(J$7)),1),"")</f>
        <v>HBO Latino</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IFC</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 Drama</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Nickelodeon</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TLC</v>
      </c>
      <c r="G49" s="49" t="str">
        <f ca="1">IF(H49="","",IF(INDEX(Data!$BL:$BL,MATCH(H49,Data!$A:$A,0),1)=0,"",INDEX(Data!$BL:$BL,MATCH(H49,Data!$A:$A,0),1)))</f>
        <v/>
      </c>
      <c r="H49" s="49" t="str">
        <f ca="1">IFERROR(INDEX(Data!$A$1:G$1000,_xlfn.AGGREGATE(15,6,(OFFSET(Data!$A$1,0,MATCH(H$6,Data!$1:$1,0)-1,1000,1)=IF(H$7="","Yes",H$7))/(OFFSET(Data!$A$1,0,MATCH(H$6,Data!$1:$1,0)-1,1000,1)=IF(H$7="","Yes",H$7))*ROW(Data!$C$1:$C$1000),ROW(H49)-ROW(H$7)),1),"")</f>
        <v>Nick Jr.</v>
      </c>
      <c r="I49" s="49" t="str">
        <f ca="1">IF(J49="","",IF(INDEX(Data!$BL:$BL,MATCH(J49,Data!$A:$A,0),1)=0,"",INDEX(Data!$BL:$BL,MATCH(J49,Data!$A:$A,0),1)))</f>
        <v/>
      </c>
      <c r="J49" s="49" t="str">
        <f ca="1">IFERROR(INDEX(Data!$A$1:I$1000,_xlfn.AGGREGATE(15,6,(OFFSET(Data!$A$1,0,MATCH(J$6,Data!$1:$1,0)-1,1000,1)=IF(J$7="","Yes",J$7))/(OFFSET(Data!$A$1,0,MATCH(J$6,Data!$1:$1,0)-1,1000,1)=IF(J$7="","Yes",J$7))*ROW(Data!$C$1:$C$1000),ROW(J49)-ROW(J$7)),1),"")</f>
        <v>HLN</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Investigation Discovery</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Movies &amp; Mysteries</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Nicktoons</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TNT</v>
      </c>
      <c r="G50" s="49" t="str">
        <f ca="1">IF(H50="","",IF(INDEX(Data!$BL:$BL,MATCH(H50,Data!$A:$A,0),1)=0,"",INDEX(Data!$BL:$BL,MATCH(H50,Data!$A:$A,0),1)))</f>
        <v/>
      </c>
      <c r="H50" s="49" t="str">
        <f ca="1">IFERROR(INDEX(Data!$A$1:G$1000,_xlfn.AGGREGATE(15,6,(OFFSET(Data!$A$1,0,MATCH(H$6,Data!$1:$1,0)-1,1000,1)=IF(H$7="","Yes",H$7))/(OFFSET(Data!$A$1,0,MATCH(H$6,Data!$1:$1,0)-1,1000,1)=IF(H$7="","Yes",H$7))*ROW(Data!$C$1:$C$1000),ROW(H50)-ROW(H$7)),1),"")</f>
        <v>Nickelodeon</v>
      </c>
      <c r="I50" s="49" t="str">
        <f ca="1">IF(J50="","",IF(INDEX(Data!$BL:$BL,MATCH(J50,Data!$A:$A,0),1)=0,"",INDEX(Data!$BL:$BL,MATCH(J50,Data!$A:$A,0),1)))</f>
        <v/>
      </c>
      <c r="J50" s="49" t="str">
        <f ca="1">IFERROR(INDEX(Data!$A$1:I$1000,_xlfn.AGGREGATE(15,6,(OFFSET(Data!$A$1,0,MATCH(J$6,Data!$1:$1,0)-1,1000,1)=IF(J$7="","Yes",J$7))/(OFFSET(Data!$A$1,0,MATCH(J$6,Data!$1:$1,0)-1,1000,1)=IF(J$7="","Yes",J$7))*ROW(Data!$C$1:$C$1000),ROW(J50)-ROW(J$7)),1),"")</f>
        <v>Longhorn Network</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Local Now</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HGTV</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Own</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Travel Channel</v>
      </c>
      <c r="G51" s="49" t="str">
        <f ca="1">IF(H51="","",IF(INDEX(Data!$BL:$BL,MATCH(H51,Data!$A:$A,0),1)=0,"",INDEX(Data!$BL:$BL,MATCH(H51,Data!$A:$A,0),1)))</f>
        <v/>
      </c>
      <c r="H51" s="49" t="str">
        <f ca="1">IFERROR(INDEX(Data!$A$1:G$1000,_xlfn.AGGREGATE(15,6,(OFFSET(Data!$A$1,0,MATCH(H$6,Data!$1:$1,0)-1,1000,1)=IF(H$7="","Yes",H$7))/(OFFSET(Data!$A$1,0,MATCH(H$6,Data!$1:$1,0)-1,1000,1)=IF(H$7="","Yes",H$7))*ROW(Data!$C$1:$C$1000),ROW(H51)-ROW(H$7)),1),"")</f>
        <v>Ovation</v>
      </c>
      <c r="I51" s="49" t="str">
        <f ca="1">IF(J51="","",IF(INDEX(Data!$BL:$BL,MATCH(J51,Data!$A:$A,0),1)=0,"",INDEX(Data!$BL:$BL,MATCH(J51,Data!$A:$A,0),1)))</f>
        <v/>
      </c>
      <c r="J51" s="49" t="str">
        <f ca="1">IFERROR(INDEX(Data!$A$1:I$1000,_xlfn.AGGREGATE(15,6,(OFFSET(Data!$A$1,0,MATCH(J$6,Data!$1:$1,0)-1,1000,1)=IF(J$7="","Yes",J$7))/(OFFSET(Data!$A$1,0,MATCH(J$6,Data!$1:$1,0)-1,1000,1)=IF(J$7="","Yes",J$7))*ROW(Data!$C$1:$C$1000),ROW(J51)-ROW(J$7)),1),"")</f>
        <v>MSG</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Los Angeles Football Club</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History</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ht="24"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Paramount Network</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Tribeca Shortlist</v>
      </c>
      <c r="G52" s="49" t="str">
        <f ca="1">IF(H52="","",IF(INDEX(Data!$BL:$BL,MATCH(H52,Data!$A:$A,0),1)=0,"",INDEX(Data!$BL:$BL,MATCH(H52,Data!$A:$A,0),1)))</f>
        <v/>
      </c>
      <c r="H52" s="49" t="str">
        <f ca="1">IFERROR(INDEX(Data!$A$1:G$1000,_xlfn.AGGREGATE(15,6,(OFFSET(Data!$A$1,0,MATCH(H$6,Data!$1:$1,0)-1,1000,1)=IF(H$7="","Yes",H$7))/(OFFSET(Data!$A$1,0,MATCH(H$6,Data!$1:$1,0)-1,1000,1)=IF(H$7="","Yes",H$7))*ROW(Data!$C$1:$C$1000),ROW(H52)-ROW(H$7)),1),"")</f>
        <v>Oxygen</v>
      </c>
      <c r="I52" s="49" t="str">
        <f ca="1">IF(J52="","",IF(INDEX(Data!$BL:$BL,MATCH(J52,Data!$A:$A,0),1)=0,"",INDEX(Data!$BL:$BL,MATCH(J52,Data!$A:$A,0),1)))</f>
        <v/>
      </c>
      <c r="J52" s="49" t="str">
        <f ca="1">IFERROR(INDEX(Data!$A$1:I$1000,_xlfn.AGGREGATE(15,6,(OFFSET(Data!$A$1,0,MATCH(J$6,Data!$1:$1,0)-1,1000,1)=IF(J$7="","Yes",J$7))/(OFFSET(Data!$A$1,0,MATCH(J$6,Data!$1:$1,0)-1,1000,1)=IF(J$7="","Yes",J$7))*ROW(Data!$C$1:$C$1000),ROW(J52)-ROW(J$7)),1),"")</f>
        <v>MSG+</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MLB Network</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HLN</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People TV</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TruTV</v>
      </c>
      <c r="G53" s="49" t="str">
        <f ca="1">IF(H53="","",IF(INDEX(Data!$BL:$BL,MATCH(H53,Data!$A:$A,0),1)=0,"",INDEX(Data!$BL:$BL,MATCH(H53,Data!$A:$A,0),1)))</f>
        <v/>
      </c>
      <c r="H53" s="49" t="str">
        <f ca="1">IFERROR(INDEX(Data!$A$1:G$1000,_xlfn.AGGREGATE(15,6,(OFFSET(Data!$A$1,0,MATCH(H$6,Data!$1:$1,0)-1,1000,1)=IF(H$7="","Yes",H$7))/(OFFSET(Data!$A$1,0,MATCH(H$6,Data!$1:$1,0)-1,1000,1)=IF(H$7="","Yes",H$7))*ROW(Data!$C$1:$C$1000),ROW(H53)-ROW(H$7)),1),"")</f>
        <v>Revolt</v>
      </c>
      <c r="I53" s="49" t="str">
        <f ca="1">IF(J53="","",IF(INDEX(Data!$BL:$BL,MATCH(J53,Data!$A:$A,0),1)=0,"",INDEX(Data!$BL:$BL,MATCH(J53,Data!$A:$A,0),1)))</f>
        <v/>
      </c>
      <c r="J53" s="49" t="str">
        <f ca="1">IFERROR(INDEX(Data!$A$1:I$1000,_xlfn.AGGREGATE(15,6,(OFFSET(Data!$A$1,0,MATCH(J$6,Data!$1:$1,0)-1,1000,1)=IF(J$7="","Yes",J$7))/(OFFSET(Data!$A$1,0,MATCH(J$6,Data!$1:$1,0)-1,1000,1)=IF(J$7="","Yes",J$7))*ROW(Data!$C$1:$C$1000),ROW(J53)-ROW(J$7)),1),"")</f>
        <v>MSNBC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Motor Trend</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IFC</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Revolt</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USA Network</v>
      </c>
      <c r="G54" s="49" t="str">
        <f ca="1">IF(H54="","",IF(INDEX(Data!$BL:$BL,MATCH(H54,Data!$A:$A,0),1)=0,"",INDEX(Data!$BL:$BL,MATCH(H54,Data!$A:$A,0),1)))</f>
        <v/>
      </c>
      <c r="H54" s="49" t="str">
        <f ca="1">IFERROR(INDEX(Data!$A$1:G$1000,_xlfn.AGGREGATE(15,6,(OFFSET(Data!$A$1,0,MATCH(H$6,Data!$1:$1,0)-1,1000,1)=IF(H$7="","Yes",H$7))/(OFFSET(Data!$A$1,0,MATCH(H$6,Data!$1:$1,0)-1,1000,1)=IF(H$7="","Yes",H$7))*ROW(Data!$C$1:$C$1000),ROW(H54)-ROW(H$7)),1),"")</f>
        <v>Syfy</v>
      </c>
      <c r="I54" s="49" t="str">
        <f ca="1">IF(J54="","",IF(INDEX(Data!$BL:$BL,MATCH(J54,Data!$A:$A,0),1)=0,"",INDEX(Data!$BL:$BL,MATCH(J54,Data!$A:$A,0),1)))</f>
        <v/>
      </c>
      <c r="J54" s="49" t="str">
        <f ca="1">IFERROR(INDEX(Data!$A$1:I$1000,_xlfn.AGGREGATE(15,6,(OFFSET(Data!$A$1,0,MATCH(J$6,Data!$1:$1,0)-1,1000,1)=IF(J$7="","Yes",J$7))/(OFFSET(Data!$A$1,0,MATCH(J$6,Data!$1:$1,0)-1,1000,1)=IF(J$7="","Yes",J$7))*ROW(Data!$C$1:$C$1000),ROW(J54)-ROW(J$7)),1),"")</f>
        <v>MTV</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MSNBC</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Lifetime</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Science</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Viceland</v>
      </c>
      <c r="G55" s="49" t="str">
        <f ca="1">IF(H55="","",IF(INDEX(Data!$BL:$BL,MATCH(H55,Data!$A:$A,0),1)=0,"",INDEX(Data!$BL:$BL,MATCH(H55,Data!$A:$A,0),1)))</f>
        <v/>
      </c>
      <c r="H55" s="49" t="str">
        <f ca="1">IFERROR(INDEX(Data!$A$1:G$1000,_xlfn.AGGREGATE(15,6,(OFFSET(Data!$A$1,0,MATCH(H$6,Data!$1:$1,0)-1,1000,1)=IF(H$7="","Yes",H$7))/(OFFSET(Data!$A$1,0,MATCH(H$6,Data!$1:$1,0)-1,1000,1)=IF(H$7="","Yes",H$7))*ROW(Data!$C$1:$C$1000),ROW(H55)-ROW(H$7)),1),"")</f>
        <v>TBS</v>
      </c>
      <c r="I55" s="49" t="str">
        <f ca="1">IF(J55="","",IF(INDEX(Data!$BL:$BL,MATCH(J55,Data!$A:$A,0),1)=0,"",INDEX(Data!$BL:$BL,MATCH(J55,Data!$A:$A,0),1)))</f>
        <v/>
      </c>
      <c r="J55" s="49" t="str">
        <f ca="1">IFERROR(INDEX(Data!$A$1:I$1000,_xlfn.AGGREGATE(15,6,(OFFSET(Data!$A$1,0,MATCH(J$6,Data!$1:$1,0)-1,1000,1)=IF(J$7="","Yes",J$7))/(OFFSET(Data!$A$1,0,MATCH(J$6,Data!$1:$1,0)-1,1000,1)=IF(J$7="","Yes",J$7))*ROW(Data!$C$1:$C$1000),ROW(J55)-ROW(J$7)),1),"")</f>
        <v>MynetworkTV</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MynetworkTV</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 Movie Network</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Sundance TV</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
      </c>
      <c r="G56" s="49" t="str">
        <f ca="1">IF(H56="","",IF(INDEX(Data!$BL:$BL,MATCH(H56,Data!$A:$A,0),1)=0,"",INDEX(Data!$BL:$BL,MATCH(H56,Data!$A:$A,0),1)))</f>
        <v/>
      </c>
      <c r="H56" s="49" t="str">
        <f ca="1">IFERROR(INDEX(Data!$A$1:G$1000,_xlfn.AGGREGATE(15,6,(OFFSET(Data!$A$1,0,MATCH(H$6,Data!$1:$1,0)-1,1000,1)=IF(H$7="","Yes",H$7))/(OFFSET(Data!$A$1,0,MATCH(H$6,Data!$1:$1,0)-1,1000,1)=IF(H$7="","Yes",H$7))*ROW(Data!$C$1:$C$1000),ROW(H56)-ROW(H$7)),1),"")</f>
        <v>Telemundo</v>
      </c>
      <c r="I56" s="49" t="str">
        <f ca="1">IF(J56="","",IF(INDEX(Data!$BL:$BL,MATCH(J56,Data!$A:$A,0),1)=0,"",INDEX(Data!$BL:$BL,MATCH(J56,Data!$A:$A,0),1)))</f>
        <v/>
      </c>
      <c r="J56" s="49" t="str">
        <f ca="1">IFERROR(INDEX(Data!$A$1:I$1000,_xlfn.AGGREGATE(15,6,(OFFSET(Data!$A$1,0,MATCH(J$6,Data!$1:$1,0)-1,1000,1)=IF(J$7="","Yes",J$7))/(OFFSET(Data!$A$1,0,MATCH(J$6,Data!$1:$1,0)-1,1000,1)=IF(J$7="","Yes",J$7))*ROW(Data!$C$1:$C$1000),ROW(J56)-ROW(J$7)),1),"")</f>
        <v>Nat Geo Wild</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Nat Geo Wild</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Local Now</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Tastemade</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TNT</v>
      </c>
      <c r="I57" s="49" t="str">
        <f ca="1">IF(J57="","",IF(INDEX(Data!$BL:$BL,MATCH(J57,Data!$A:$A,0),1)=0,"",INDEX(Data!$BL:$BL,MATCH(J57,Data!$A:$A,0),1)))</f>
        <v/>
      </c>
      <c r="J57" s="49" t="str">
        <f ca="1">IFERROR(INDEX(Data!$A$1:I$1000,_xlfn.AGGREGATE(15,6,(OFFSET(Data!$A$1,0,MATCH(J$6,Data!$1:$1,0)-1,1000,1)=IF(J$7="","Yes",J$7))/(OFFSET(Data!$A$1,0,MATCH(J$6,Data!$1:$1,0)-1,1000,1)=IF(J$7="","Yes",J$7))*ROW(Data!$C$1:$C$1000),ROW(J57)-ROW(J$7)),1),"")</f>
        <v>National Geographic</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t="str">
        <f ca="1">IF(V57="","",IF(INDEX(Data!$BL:$BL,MATCH(V57,Data!$A:$A,0),1)=0,"",INDEX(Data!$BL:$BL,MATCH(V57,Data!$A:$A,0),1)))</f>
        <v/>
      </c>
      <c r="V57" s="49" t="str">
        <f ca="1">IFERROR(INDEX(Data!$A$1:U$1000,_xlfn.AGGREGATE(15,6,(OFFSET(Data!$A$1,0,MATCH(V$6,Data!$1:$1,0)-1,1000,1)=IF(V$7="","Yes",V$7))/(OFFSET(Data!$A$1,0,MATCH(V$6,Data!$1:$1,0)-1,1000,1)=IF(V$7="","Yes",V$7))*ROW(Data!$C$1:$C$1000),ROW(V57)-ROW(V$7)),1),"")</f>
        <v>National Geographic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MSNBC</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Teen Nick</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TruTV</v>
      </c>
      <c r="I58" s="49">
        <f ca="1">IF(J58="","",IF(INDEX(Data!$BL:$BL,MATCH(J58,Data!$A:$A,0),1)=0,"",INDEX(Data!$BL:$BL,MATCH(J58,Data!$A:$A,0),1)))</f>
        <v>1</v>
      </c>
      <c r="J58" s="49" t="str">
        <f ca="1">IFERROR(INDEX(Data!$A$1:I$1000,_xlfn.AGGREGATE(15,6,(OFFSET(Data!$A$1,0,MATCH(J$6,Data!$1:$1,0)-1,1000,1)=IF(J$7="","Yes",J$7))/(OFFSET(Data!$A$1,0,MATCH(J$6,Data!$1:$1,0)-1,1000,1)=IF(J$7="","Yes",J$7))*ROW(Data!$C$1:$C$1000),ROW(J58)-ROW(J$7)),1),"")</f>
        <v>NBC</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NBA TV</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Nat Geo Wild</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TLC</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Turner Classic Movies</v>
      </c>
      <c r="I59" s="49" t="str">
        <f ca="1">IF(J59="","",IF(INDEX(Data!$BL:$BL,MATCH(J59,Data!$A:$A,0),1)=0,"",INDEX(Data!$BL:$BL,MATCH(J59,Data!$A:$A,0),1)))</f>
        <v/>
      </c>
      <c r="J59" s="49" t="str">
        <f ca="1">IFERROR(INDEX(Data!$A$1:I$1000,_xlfn.AGGREGATE(15,6,(OFFSET(Data!$A$1,0,MATCH(J$6,Data!$1:$1,0)-1,1000,1)=IF(J$7="","Yes",J$7))/(OFFSET(Data!$A$1,0,MATCH(J$6,Data!$1:$1,0)-1,1000,1)=IF(J$7="","Yes",J$7))*ROW(Data!$C$1:$C$1000),ROW(J59)-ROW(J$7)),1),"")</f>
        <v>NBC Sports Network</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f ca="1">IF(V59="","",IF(INDEX(Data!$BL:$BL,MATCH(V59,Data!$A:$A,0),1)=0,"",INDEX(Data!$BL:$BL,MATCH(V59,Data!$A:$A,0),1)))</f>
        <v>1</v>
      </c>
      <c r="V59" s="49" t="str">
        <f ca="1">IFERROR(INDEX(Data!$A$1:U$1000,_xlfn.AGGREGATE(15,6,(OFFSET(Data!$A$1,0,MATCH(V$6,Data!$1:$1,0)-1,1000,1)=IF(V$7="","Yes",V$7))/(OFFSET(Data!$A$1,0,MATCH(V$6,Data!$1:$1,0)-1,1000,1)=IF(V$7="","Yes",V$7))*ROW(Data!$C$1:$C$1000),ROW(V59)-ROW(V$7)),1),"")</f>
        <v>NBC</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National Geographic</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Travel Channel</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Universal Kids</v>
      </c>
      <c r="I60" s="49" t="str">
        <f ca="1">IF(J60="","",IF(INDEX(Data!$BL:$BL,MATCH(J60,Data!$A:$A,0),1)=0,"",INDEX(Data!$BL:$BL,MATCH(J60,Data!$A:$A,0),1)))</f>
        <v/>
      </c>
      <c r="J60" s="49" t="str">
        <f ca="1">IFERROR(INDEX(Data!$A$1:I$1000,_xlfn.AGGREGATE(15,6,(OFFSET(Data!$A$1,0,MATCH(J$6,Data!$1:$1,0)-1,1000,1)=IF(J$7="","Yes",J$7))/(OFFSET(Data!$A$1,0,MATCH(J$6,Data!$1:$1,0)-1,1000,1)=IF(J$7="","Yes",J$7))*ROW(Data!$C$1:$C$1000),ROW(J60)-ROW(J$7)),1),"")</f>
        <v>Nick Jr.</v>
      </c>
      <c r="K60" s="49" t="str">
        <f ca="1">IF(L60="","",IF(INDEX(Data!$BL:$BL,MATCH(L60,Data!$A:$A,0),1)=0,"",INDEX(Data!$BL:$BL,MATCH(L60,Data!$A:$A,0),1)))</f>
        <v/>
      </c>
      <c r="L60" s="49" t="str">
        <f ca="1">IFERROR(INDEX(Data!$A$1:K$1000,_xlfn.AGGREGATE(15,6,(OFFSET(Data!$A$1,0,MATCH(L$6,Data!$1:$1,0)-1,1000,1)=IF(L$7="","Yes",L$7))/(OFFSET(Data!$A$1,0,MATCH(L$6,Data!$1:$1,0)-1,1000,1)=IF(L$7="","Yes",L$7))*ROW(Data!$C$1:$C$1000),ROW(L60)-ROW(L$7)),1),"")</f>
        <v>Nickelodeon</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NBC Sports Network</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NBA TV</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ht="24"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TV Land</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USA Network</v>
      </c>
      <c r="I61" s="49" t="str">
        <f ca="1">IF(J61="","",IF(INDEX(Data!$BL:$BL,MATCH(J61,Data!$A:$A,0),1)=0,"",INDEX(Data!$BL:$BL,MATCH(J61,Data!$A:$A,0),1)))</f>
        <v/>
      </c>
      <c r="J61" s="49" t="str">
        <f ca="1">IFERROR(INDEX(Data!$A$1:I$1000,_xlfn.AGGREGATE(15,6,(OFFSET(Data!$A$1,0,MATCH(J$6,Data!$1:$1,0)-1,1000,1)=IF(J$7="","Yes",J$7))/(OFFSET(Data!$A$1,0,MATCH(J$6,Data!$1:$1,0)-1,1000,1)=IF(J$7="","Yes",J$7))*ROW(Data!$C$1:$C$1000),ROW(J61)-ROW(J$7)),1),"")</f>
        <v>Nickelodeon</v>
      </c>
      <c r="K61" s="49" t="str">
        <f ca="1">IF(L61="","",IF(INDEX(Data!$BL:$BL,MATCH(L61,Data!$A:$A,0),1)=0,"",INDEX(Data!$BL:$BL,MATCH(L61,Data!$A:$A,0),1)))</f>
        <v/>
      </c>
      <c r="L61" s="49" t="str">
        <f ca="1">IFERROR(INDEX(Data!$A$1:K$1000,_xlfn.AGGREGATE(15,6,(OFFSET(Data!$A$1,0,MATCH(L$6,Data!$1:$1,0)-1,1000,1)=IF(L$7="","Yes",L$7))/(OFFSET(Data!$A$1,0,MATCH(L$6,Data!$1:$1,0)-1,1000,1)=IF(L$7="","Yes",L$7))*ROW(Data!$C$1:$C$1000),ROW(L61)-ROW(L$7)),1),"")</f>
        <v>One American News</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NECN</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f ca="1">IF(AB61="","",IF(INDEX(Data!$BL:$BL,MATCH(AB61,Data!$A:$A,0),1)=0,"",INDEX(Data!$BL:$BL,MATCH(AB61,Data!$A:$A,0),1)))</f>
        <v>1</v>
      </c>
      <c r="AB61" s="49" t="str">
        <f ca="1">IFERROR(INDEX(Data!$A$1:AA$1000,_xlfn.AGGREGATE(15,6,(OFFSET(Data!$A$1,0,MATCH(AB$6,Data!$1:$1,0)-1,1000,1)=IF(AB$7="","Yes",AB$7))/(OFFSET(Data!$A$1,0,MATCH(AB$6,Data!$1:$1,0)-1,1000,1)=IF(AB$7="","Yes",AB$7))*ROW(Data!$C$1:$C$1000),ROW(AB61)-ROW(AB$7)),1),"")</f>
        <v>NBC</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Up</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VH1</v>
      </c>
      <c r="I62" s="49" t="str">
        <f ca="1">IF(J62="","",IF(INDEX(Data!$BL:$BL,MATCH(J62,Data!$A:$A,0),1)=0,"",INDEX(Data!$BL:$BL,MATCH(J62,Data!$A:$A,0),1)))</f>
        <v/>
      </c>
      <c r="J62" s="49" t="str">
        <f ca="1">IFERROR(INDEX(Data!$A$1:I$1000,_xlfn.AGGREGATE(15,6,(OFFSET(Data!$A$1,0,MATCH(J$6,Data!$1:$1,0)-1,1000,1)=IF(J$7="","Yes",J$7))/(OFFSET(Data!$A$1,0,MATCH(J$6,Data!$1:$1,0)-1,1000,1)=IF(J$7="","Yes",J$7))*ROW(Data!$C$1:$C$1000),ROW(J62)-ROW(J$7)),1),"")</f>
        <v>Olympic Channel</v>
      </c>
      <c r="K62" s="49" t="str">
        <f ca="1">IF(L62="","",IF(INDEX(Data!$BL:$BL,MATCH(L62,Data!$A:$A,0),1)=0,"",INDEX(Data!$BL:$BL,MATCH(L62,Data!$A:$A,0),1)))</f>
        <v/>
      </c>
      <c r="L62" s="49" t="str">
        <f ca="1">IFERROR(INDEX(Data!$A$1:K$1000,_xlfn.AGGREGATE(15,6,(OFFSET(Data!$A$1,0,MATCH(L$6,Data!$1:$1,0)-1,1000,1)=IF(L$7="","Yes",L$7))/(OFFSET(Data!$A$1,0,MATCH(L$6,Data!$1:$1,0)-1,1000,1)=IF(L$7="","Yes",L$7))*ROW(Data!$C$1:$C$1000),ROW(L62)-ROW(L$7)),1),"")</f>
        <v>Ovation</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NESN National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t="str">
        <f ca="1">IF(AB62="","",IF(INDEX(Data!$BL:$BL,MATCH(AB62,Data!$A:$A,0),1)=0,"",INDEX(Data!$BL:$BL,MATCH(AB62,Data!$A:$A,0),1)))</f>
        <v/>
      </c>
      <c r="AB62" s="49" t="str">
        <f ca="1">IFERROR(INDEX(Data!$A$1:AA$1000,_xlfn.AGGREGATE(15,6,(OFFSET(Data!$A$1,0,MATCH(AB$6,Data!$1:$1,0)-1,1000,1)=IF(AB$7="","Yes",AB$7))/(OFFSET(Data!$A$1,0,MATCH(AB$6,Data!$1:$1,0)-1,1000,1)=IF(AB$7="","Yes",AB$7))*ROW(Data!$C$1:$C$1000),ROW(AB62)-ROW(AB$7)),1),"")</f>
        <v>NBC Sports Network</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ht="24"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VH1</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Ovation</v>
      </c>
      <c r="K63" s="49" t="str">
        <f ca="1">IF(L63="","",IF(INDEX(Data!$BL:$BL,MATCH(L63,Data!$A:$A,0),1)=0,"",INDEX(Data!$BL:$BL,MATCH(L63,Data!$A:$A,0),1)))</f>
        <v/>
      </c>
      <c r="L63" s="49" t="str">
        <f ca="1">IFERROR(INDEX(Data!$A$1:K$1000,_xlfn.AGGREGATE(15,6,(OFFSET(Data!$A$1,0,MATCH(L$6,Data!$1:$1,0)-1,1000,1)=IF(L$7="","Yes",L$7))/(OFFSET(Data!$A$1,0,MATCH(L$6,Data!$1:$1,0)-1,1000,1)=IF(L$7="","Yes",L$7))*ROW(Data!$C$1:$C$1000),ROW(L63)-ROW(L$7)),1),"")</f>
        <v>Paramount Network</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Newsy</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NFL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Viceland</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Oxygen</v>
      </c>
      <c r="K64" s="49" t="str">
        <f ca="1">IF(L64="","",IF(INDEX(Data!$BL:$BL,MATCH(L64,Data!$A:$A,0),1)=0,"",INDEX(Data!$BL:$BL,MATCH(L64,Data!$A:$A,0),1)))</f>
        <v/>
      </c>
      <c r="L64" s="49" t="str">
        <f ca="1">IFERROR(INDEX(Data!$A$1:K$1000,_xlfn.AGGREGATE(15,6,(OFFSET(Data!$A$1,0,MATCH(L$6,Data!$1:$1,0)-1,1000,1)=IF(L$7="","Yes",L$7))/(OFFSET(Data!$A$1,0,MATCH(L$6,Data!$1:$1,0)-1,1000,1)=IF(L$7="","Yes",L$7))*ROW(Data!$C$1:$C$1000),ROW(L64)-ROW(L$7)),1),"")</f>
        <v>Reelz</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Olympic Channel</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Olympic Channel</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We TV</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Paramount Network</v>
      </c>
      <c r="K65" s="49" t="str">
        <f ca="1">IF(L65="","",IF(INDEX(Data!$BL:$BL,MATCH(L65,Data!$A:$A,0),1)=0,"",INDEX(Data!$BL:$BL,MATCH(L65,Data!$A:$A,0),1)))</f>
        <v/>
      </c>
      <c r="L65" s="49" t="str">
        <f ca="1">IFERROR(INDEX(Data!$A$1:K$1000,_xlfn.AGGREGATE(15,6,(OFFSET(Data!$A$1,0,MATCH(L$6,Data!$1:$1,0)-1,1000,1)=IF(L$7="","Yes",L$7))/(OFFSET(Data!$A$1,0,MATCH(L$6,Data!$1:$1,0)-1,1000,1)=IF(L$7="","Yes",L$7))*ROW(Data!$C$1:$C$1000),ROW(L65)-ROW(L$7)),1),"")</f>
        <v>RFD-TV</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Orlando City Sc</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Oxygen</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ht="24"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Revolt</v>
      </c>
      <c r="K66" s="49" t="str">
        <f ca="1">IF(L66="","",IF(INDEX(Data!$BL:$BL,MATCH(L66,Data!$A:$A,0),1)=0,"",INDEX(Data!$BL:$BL,MATCH(L66,Data!$A:$A,0),1)))</f>
        <v/>
      </c>
      <c r="L66" s="49" t="str">
        <f ca="1">IFERROR(INDEX(Data!$A$1:K$1000,_xlfn.AGGREGATE(15,6,(OFFSET(Data!$A$1,0,MATCH(L$6,Data!$1:$1,0)-1,1000,1)=IF(L$7="","Yes",L$7))/(OFFSET(Data!$A$1,0,MATCH(L$6,Data!$1:$1,0)-1,1000,1)=IF(L$7="","Yes",L$7))*ROW(Data!$C$1:$C$1000),ROW(L66)-ROW(L$7)),1),"")</f>
        <v>Syfy</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POP</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Pac-12 National Feed</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SEC Network</v>
      </c>
      <c r="K67" s="49" t="str">
        <f ca="1">IF(L67="","",IF(INDEX(Data!$BL:$BL,MATCH(L67,Data!$A:$A,0),1)=0,"",INDEX(Data!$BL:$BL,MATCH(L67,Data!$A:$A,0),1)))</f>
        <v/>
      </c>
      <c r="L67" s="49" t="str">
        <f ca="1">IFERROR(INDEX(Data!$A$1:K$1000,_xlfn.AGGREGATE(15,6,(OFFSET(Data!$A$1,0,MATCH(L$6,Data!$1:$1,0)-1,1000,1)=IF(L$7="","Yes",L$7))/(OFFSET(Data!$A$1,0,MATCH(L$6,Data!$1:$1,0)-1,1000,1)=IF(L$7="","Yes",L$7))*ROW(Data!$C$1:$C$1000),ROW(L67)-ROW(L$7)),1),"")</f>
        <v>TBS</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Seattle Sounders</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POP</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Syfy</v>
      </c>
      <c r="K68" s="49" t="str">
        <f ca="1">IF(L68="","",IF(INDEX(Data!$BL:$BL,MATCH(L68,Data!$A:$A,0),1)=0,"",INDEX(Data!$BL:$BL,MATCH(L68,Data!$A:$A,0),1)))</f>
        <v/>
      </c>
      <c r="L68" s="49" t="str">
        <f ca="1">IFERROR(INDEX(Data!$A$1:K$1000,_xlfn.AGGREGATE(15,6,(OFFSET(Data!$A$1,0,MATCH(L$6,Data!$1:$1,0)-1,1000,1)=IF(L$7="","Yes",L$7))/(OFFSET(Data!$A$1,0,MATCH(L$6,Data!$1:$1,0)-1,1000,1)=IF(L$7="","Yes",L$7))*ROW(Data!$C$1:$C$1000),ROW(L68)-ROW(L$7)),1),"")</f>
        <v>Teen Nick</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SEC Network</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Smithsonian</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TBS</v>
      </c>
      <c r="K69" s="49" t="str">
        <f ca="1">IF(L69="","",IF(INDEX(Data!$BL:$BL,MATCH(L69,Data!$A:$A,0),1)=0,"",INDEX(Data!$BL:$BL,MATCH(L69,Data!$A:$A,0),1)))</f>
        <v/>
      </c>
      <c r="L69" s="49" t="str">
        <f ca="1">IFERROR(INDEX(Data!$A$1:K$1000,_xlfn.AGGREGATE(15,6,(OFFSET(Data!$A$1,0,MATCH(L$6,Data!$1:$1,0)-1,1000,1)=IF(L$7="","Yes",L$7))/(OFFSET(Data!$A$1,0,MATCH(L$6,Data!$1:$1,0)-1,1000,1)=IF(L$7="","Yes",L$7))*ROW(Data!$C$1:$C$1000),ROW(L69)-ROW(L$7)),1),"")</f>
        <v>Telemundo</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Smithsonian</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Sundance TV</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Telemundo</v>
      </c>
      <c r="K70" s="49" t="str">
        <f ca="1">IF(L70="","",IF(INDEX(Data!$BL:$BL,MATCH(L70,Data!$A:$A,0),1)=0,"",INDEX(Data!$BL:$BL,MATCH(L70,Data!$A:$A,0),1)))</f>
        <v/>
      </c>
      <c r="L70" s="49" t="str">
        <f ca="1">IFERROR(INDEX(Data!$A$1:K$1000,_xlfn.AGGREGATE(15,6,(OFFSET(Data!$A$1,0,MATCH(L$6,Data!$1:$1,0)-1,1000,1)=IF(L$7="","Yes",L$7))/(OFFSET(Data!$A$1,0,MATCH(L$6,Data!$1:$1,0)-1,1000,1)=IF(L$7="","Yes",L$7))*ROW(Data!$C$1:$C$1000),ROW(L70)-ROW(L$7)),1),"")</f>
        <v>TLC</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SNY</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Syfy</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TNT</v>
      </c>
      <c r="K71" s="49" t="str">
        <f ca="1">IF(L71="","",IF(INDEX(Data!$BL:$BL,MATCH(L71,Data!$A:$A,0),1)=0,"",INDEX(Data!$BL:$BL,MATCH(L71,Data!$A:$A,0),1)))</f>
        <v/>
      </c>
      <c r="L71" s="49" t="str">
        <f ca="1">IFERROR(INDEX(Data!$A$1:K$1000,_xlfn.AGGREGATE(15,6,(OFFSET(Data!$A$1,0,MATCH(L$6,Data!$1:$1,0)-1,1000,1)=IF(L$7="","Yes",L$7))/(OFFSET(Data!$A$1,0,MATCH(L$6,Data!$1:$1,0)-1,1000,1)=IF(L$7="","Yes",L$7))*ROW(Data!$C$1:$C$1000),ROW(L71)-ROW(L$7)),1),"")</f>
        <v>TNT</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Start TV</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TBS</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TruTV</v>
      </c>
      <c r="K72" s="49" t="str">
        <f ca="1">IF(L72="","",IF(INDEX(Data!$BL:$BL,MATCH(L72,Data!$A:$A,0),1)=0,"",INDEX(Data!$BL:$BL,MATCH(L72,Data!$A:$A,0),1)))</f>
        <v/>
      </c>
      <c r="L72" s="49" t="str">
        <f ca="1">IFERROR(INDEX(Data!$A$1:K$1000,_xlfn.AGGREGATE(15,6,(OFFSET(Data!$A$1,0,MATCH(L$6,Data!$1:$1,0)-1,1000,1)=IF(L$7="","Yes",L$7))/(OFFSET(Data!$A$1,0,MATCH(L$6,Data!$1:$1,0)-1,1000,1)=IF(L$7="","Yes",L$7))*ROW(Data!$C$1:$C$1000),ROW(L72)-ROW(L$7)),1),"")</f>
        <v>TruTV</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Sundance TV</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TNT</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ht="24"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Turner Classic Movies</v>
      </c>
      <c r="K73" s="49" t="str">
        <f ca="1">IF(L73="","",IF(INDEX(Data!$BL:$BL,MATCH(L73,Data!$A:$A,0),1)=0,"",INDEX(Data!$BL:$BL,MATCH(L73,Data!$A:$A,0),1)))</f>
        <v/>
      </c>
      <c r="L73" s="49" t="str">
        <f ca="1">IFERROR(INDEX(Data!$A$1:K$1000,_xlfn.AGGREGATE(15,6,(OFFSET(Data!$A$1,0,MATCH(L$6,Data!$1:$1,0)-1,1000,1)=IF(L$7="","Yes",L$7))/(OFFSET(Data!$A$1,0,MATCH(L$6,Data!$1:$1,0)-1,1000,1)=IF(L$7="","Yes",L$7))*ROW(Data!$C$1:$C$1000),ROW(L73)-ROW(L$7)),1),"")</f>
        <v>Turner Classic Movies</v>
      </c>
      <c r="M73" s="49" t="str">
        <f ca="1">IF(N73="","",IF(INDEX(Data!$BL:$BL,MATCH(N73,Data!$A:$A,0),1)=0,"",INDEX(Data!$BL:$BL,MATCH(N73,Data!$A:$A,0),1)))</f>
        <v/>
      </c>
      <c r="N73" s="49" t="str">
        <f ca="1">IFERROR(INDEX(Data!$A$1:M$1000,_xlfn.AGGREGATE(15,6,(OFFSET(Data!$A$1,0,MATCH(N$6,Data!$1:$1,0)-1,1000,1)=IF(N$7="","Yes",N$7))/(OFFSET(Data!$A$1,0,MATCH(N$6,Data!$1:$1,0)-1,1000,1)=IF(N$7="","Yes",N$7))*ROW(Data!$C$1:$C$1000),ROW(N73)-ROW(N$7)),1),"")</f>
        <v>Nick Jr.</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Syfy</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Travel Channel</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TV Land</v>
      </c>
      <c r="K74" s="49" t="str">
        <f ca="1">IF(L74="","",IF(INDEX(Data!$BL:$BL,MATCH(L74,Data!$A:$A,0),1)=0,"",INDEX(Data!$BL:$BL,MATCH(L74,Data!$A:$A,0),1)))</f>
        <v/>
      </c>
      <c r="L74" s="49" t="str">
        <f ca="1">IFERROR(INDEX(Data!$A$1:K$1000,_xlfn.AGGREGATE(15,6,(OFFSET(Data!$A$1,0,MATCH(L$6,Data!$1:$1,0)-1,1000,1)=IF(L$7="","Yes",L$7))/(OFFSET(Data!$A$1,0,MATCH(L$6,Data!$1:$1,0)-1,1000,1)=IF(L$7="","Yes",L$7))*ROW(Data!$C$1:$C$1000),ROW(L74)-ROW(L$7)),1),"")</f>
        <v>TV Land</v>
      </c>
      <c r="M74" s="49" t="str">
        <f ca="1">IF(N74="","",IF(INDEX(Data!$BL:$BL,MATCH(N74,Data!$A:$A,0),1)=0,"",INDEX(Data!$BL:$BL,MATCH(N74,Data!$A:$A,0),1)))</f>
        <v/>
      </c>
      <c r="N74" s="49" t="str">
        <f ca="1">IFERROR(INDEX(Data!$A$1:M$1000,_xlfn.AGGREGATE(15,6,(OFFSET(Data!$A$1,0,MATCH(N$6,Data!$1:$1,0)-1,1000,1)=IF(N$7="","Yes",N$7))/(OFFSET(Data!$A$1,0,MATCH(N$6,Data!$1:$1,0)-1,1000,1)=IF(N$7="","Yes",N$7))*ROW(Data!$C$1:$C$1000),ROW(N74)-ROW(N$7)),1),"")</f>
        <v>Nickelodeon</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Tastemade</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TruTV</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ht="24"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Universal Kids</v>
      </c>
      <c r="K75" s="49" t="str">
        <f ca="1">IF(L75="","",IF(INDEX(Data!$BL:$BL,MATCH(L75,Data!$A:$A,0),1)=0,"",INDEX(Data!$BL:$BL,MATCH(L75,Data!$A:$A,0),1)))</f>
        <v/>
      </c>
      <c r="L75" s="49" t="str">
        <f ca="1">IFERROR(INDEX(Data!$A$1:K$1000,_xlfn.AGGREGATE(15,6,(OFFSET(Data!$A$1,0,MATCH(L$6,Data!$1:$1,0)-1,1000,1)=IF(L$7="","Yes",L$7))/(OFFSET(Data!$A$1,0,MATCH(L$6,Data!$1:$1,0)-1,1000,1)=IF(L$7="","Yes",L$7))*ROW(Data!$C$1:$C$1000),ROW(L75)-ROW(L$7)),1),"")</f>
        <v>Univision</v>
      </c>
      <c r="M75" s="49" t="str">
        <f ca="1">IF(N75="","",IF(INDEX(Data!$BL:$BL,MATCH(N75,Data!$A:$A,0),1)=0,"",INDEX(Data!$BL:$BL,MATCH(N75,Data!$A:$A,0),1)))</f>
        <v/>
      </c>
      <c r="N75" s="49" t="str">
        <f ca="1">IFERROR(INDEX(Data!$A$1:M$1000,_xlfn.AGGREGATE(15,6,(OFFSET(Data!$A$1,0,MATCH(N$6,Data!$1:$1,0)-1,1000,1)=IF(N$7="","Yes",N$7))/(OFFSET(Data!$A$1,0,MATCH(N$6,Data!$1:$1,0)-1,1000,1)=IF(N$7="","Yes",N$7))*ROW(Data!$C$1:$C$1000),ROW(N75)-ROW(N$7)),1),"")</f>
        <v>Nicktoons</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TBS</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Turner Classic Movies</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USA Network</v>
      </c>
      <c r="K76" s="49" t="str">
        <f ca="1">IF(L76="","",IF(INDEX(Data!$BL:$BL,MATCH(L76,Data!$A:$A,0),1)=0,"",INDEX(Data!$BL:$BL,MATCH(L76,Data!$A:$A,0),1)))</f>
        <v/>
      </c>
      <c r="L76" s="49" t="str">
        <f ca="1">IFERROR(INDEX(Data!$A$1:K$1000,_xlfn.AGGREGATE(15,6,(OFFSET(Data!$A$1,0,MATCH(L$6,Data!$1:$1,0)-1,1000,1)=IF(L$7="","Yes",L$7))/(OFFSET(Data!$A$1,0,MATCH(L$6,Data!$1:$1,0)-1,1000,1)=IF(L$7="","Yes",L$7))*ROW(Data!$C$1:$C$1000),ROW(L76)-ROW(L$7)),1),"")</f>
        <v>USA Network</v>
      </c>
      <c r="M76" s="49" t="str">
        <f ca="1">IF(N76="","",IF(INDEX(Data!$BL:$BL,MATCH(N76,Data!$A:$A,0),1)=0,"",INDEX(Data!$BL:$BL,MATCH(N76,Data!$A:$A,0),1)))</f>
        <v/>
      </c>
      <c r="N76" s="49" t="str">
        <f ca="1">IFERROR(INDEX(Data!$A$1:M$1000,_xlfn.AGGREGATE(15,6,(OFFSET(Data!$A$1,0,MATCH(N$6,Data!$1:$1,0)-1,1000,1)=IF(N$7="","Yes",N$7))/(OFFSET(Data!$A$1,0,MATCH(N$6,Data!$1:$1,0)-1,1000,1)=IF(N$7="","Yes",N$7))*ROW(Data!$C$1:$C$1000),ROW(N76)-ROW(N$7)),1),"")</f>
        <v>One American News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Telemundo</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Unimas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VH1</v>
      </c>
      <c r="K77" s="49" t="str">
        <f ca="1">IF(L77="","",IF(INDEX(Data!$BL:$BL,MATCH(L77,Data!$A:$A,0),1)=0,"",INDEX(Data!$BL:$BL,MATCH(L77,Data!$A:$A,0),1)))</f>
        <v/>
      </c>
      <c r="L77" s="49" t="str">
        <f ca="1">IFERROR(INDEX(Data!$A$1:K$1000,_xlfn.AGGREGATE(15,6,(OFFSET(Data!$A$1,0,MATCH(L$6,Data!$1:$1,0)-1,1000,1)=IF(L$7="","Yes",L$7))/(OFFSET(Data!$A$1,0,MATCH(L$6,Data!$1:$1,0)-1,1000,1)=IF(L$7="","Yes",L$7))*ROW(Data!$C$1:$C$1000),ROW(L77)-ROW(L$7)),1),"")</f>
        <v>VH1</v>
      </c>
      <c r="M77" s="49" t="str">
        <f ca="1">IF(N77="","",IF(INDEX(Data!$BL:$BL,MATCH(N77,Data!$A:$A,0),1)=0,"",INDEX(Data!$BL:$BL,MATCH(N77,Data!$A:$A,0),1)))</f>
        <v/>
      </c>
      <c r="N77" s="49" t="str">
        <f ca="1">IFERROR(INDEX(Data!$A$1:M$1000,_xlfn.AGGREGATE(15,6,(OFFSET(Data!$A$1,0,MATCH(N$6,Data!$1:$1,0)-1,1000,1)=IF(N$7="","Yes",N$7))/(OFFSET(Data!$A$1,0,MATCH(N$6,Data!$1:$1,0)-1,1000,1)=IF(N$7="","Yes",N$7))*ROW(Data!$C$1:$C$1000),ROW(N77)-ROW(N$7)),1),"")</f>
        <v>Own</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Tennis Channel</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Universal Kids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Yes Network</v>
      </c>
      <c r="K78" s="49" t="str">
        <f ca="1">IF(L78="","",IF(INDEX(Data!$BL:$BL,MATCH(L78,Data!$A:$A,0),1)=0,"",INDEX(Data!$BL:$BL,MATCH(L78,Data!$A:$A,0),1)))</f>
        <v/>
      </c>
      <c r="L78" s="49" t="str">
        <f ca="1">IFERROR(INDEX(Data!$A$1:K$1000,_xlfn.AGGREGATE(15,6,(OFFSET(Data!$A$1,0,MATCH(L$6,Data!$1:$1,0)-1,1000,1)=IF(L$7="","Yes",L$7))/(OFFSET(Data!$A$1,0,MATCH(L$6,Data!$1:$1,0)-1,1000,1)=IF(L$7="","Yes",L$7))*ROW(Data!$C$1:$C$1000),ROW(L78)-ROW(L$7)),1),"")</f>
        <v>Viceland</v>
      </c>
      <c r="M78" s="49" t="str">
        <f ca="1">IF(N78="","",IF(INDEX(Data!$BL:$BL,MATCH(N78,Data!$A:$A,0),1)=0,"",INDEX(Data!$BL:$BL,MATCH(N78,Data!$A:$A,0),1)))</f>
        <v/>
      </c>
      <c r="N78" s="49" t="str">
        <f ca="1">IFERROR(INDEX(Data!$A$1:M$1000,_xlfn.AGGREGATE(15,6,(OFFSET(Data!$A$1,0,MATCH(N$6,Data!$1:$1,0)-1,1000,1)=IF(N$7="","Yes",N$7))/(OFFSET(Data!$A$1,0,MATCH(N$6,Data!$1:$1,0)-1,1000,1)=IF(N$7="","Yes",N$7))*ROW(Data!$C$1:$C$1000),ROW(N78)-ROW(N$7)),1),"")</f>
        <v>Paramount Network</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The Young Turks</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Universo</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We TV</v>
      </c>
      <c r="M79" s="49" t="str">
        <f ca="1">IF(N79="","",IF(INDEX(Data!$BL:$BL,MATCH(N79,Data!$A:$A,0),1)=0,"",INDEX(Data!$BL:$BL,MATCH(N79,Data!$A:$A,0),1)))</f>
        <v/>
      </c>
      <c r="N79" s="49" t="str">
        <f ca="1">IFERROR(INDEX(Data!$A$1:M$1000,_xlfn.AGGREGATE(15,6,(OFFSET(Data!$A$1,0,MATCH(N$6,Data!$1:$1,0)-1,1000,1)=IF(N$7="","Yes",N$7))/(OFFSET(Data!$A$1,0,MATCH(N$6,Data!$1:$1,0)-1,1000,1)=IF(N$7="","Yes",N$7))*ROW(Data!$C$1:$C$1000),ROW(N79)-ROW(N$7)),1),"")</f>
        <v>POP</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TLC</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Univision</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ht="24"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
      </c>
      <c r="M80" s="49" t="str">
        <f ca="1">IF(N80="","",IF(INDEX(Data!$BL:$BL,MATCH(N80,Data!$A:$A,0),1)=0,"",INDEX(Data!$BL:$BL,MATCH(N80,Data!$A:$A,0),1)))</f>
        <v/>
      </c>
      <c r="N80" s="49" t="str">
        <f ca="1">IFERROR(INDEX(Data!$A$1:M$1000,_xlfn.AGGREGATE(15,6,(OFFSET(Data!$A$1,0,MATCH(N$6,Data!$1:$1,0)-1,1000,1)=IF(N$7="","Yes",N$7))/(OFFSET(Data!$A$1,0,MATCH(N$6,Data!$1:$1,0)-1,1000,1)=IF(N$7="","Yes",N$7))*ROW(Data!$C$1:$C$1000),ROW(N80)-ROW(N$7)),1),"")</f>
        <v>Reelz</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TNT</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 Desportes</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RFD-TV</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Travel Channel</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USA Network</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Science</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TruTV</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Viceland</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ht="24"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SEC Network</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Turner Classic Movies</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We TV</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Sundance TV</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Universal Kids</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Weather Channel</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Syfy</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Universo</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TBS</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USA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Teen Nick</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We TV</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Telemundo</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Yes Network</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Tennis Channel</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Youtube Originals</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TLC</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TNT</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Travel Channel</v>
      </c>
      <c r="O92" s="49" t="str">
        <f ca="1">IF(P92="","",IF(INDEX(Data!$BL:$BL,MATCH(P92,Data!$A:$A,0),1)=0,"",INDEX(Data!$BL:$BL,MATCH(P92,Data!$A:$A,0),1)))</f>
        <v/>
      </c>
      <c r="P92" s="49" t="str">
        <f ca="1">IFERROR(INDEX(Data!$A$1:O$1000,_xlfn.AGGREGATE(15,6,(OFFSET(Data!$A$1,0,MATCH(P$6,Data!$1:$1,0)-1,1000,1)=IF(P$7="","Yes",P$7))/(OFFSET(Data!$A$1,0,MATCH(P$6,Data!$1:$1,0)-1,1000,1)=IF(P$7="","Yes",P$7))*ROW(Data!$C$1:$C$1000),ROW(P92)-ROW(P$7)),1),"")</f>
        <v>NHL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TruTV</v>
      </c>
      <c r="O93" s="49" t="str">
        <f ca="1">IF(P93="","",IF(INDEX(Data!$BL:$BL,MATCH(P93,Data!$A:$A,0),1)=0,"",INDEX(Data!$BL:$BL,MATCH(P93,Data!$A:$A,0),1)))</f>
        <v/>
      </c>
      <c r="P93" s="49" t="str">
        <f ca="1">IFERROR(INDEX(Data!$A$1:O$1000,_xlfn.AGGREGATE(15,6,(OFFSET(Data!$A$1,0,MATCH(P$6,Data!$1:$1,0)-1,1000,1)=IF(P$7="","Yes",P$7))/(OFFSET(Data!$A$1,0,MATCH(P$6,Data!$1:$1,0)-1,1000,1)=IF(P$7="","Yes",P$7))*ROW(Data!$C$1:$C$1000),ROW(P93)-ROW(P$7)),1),"")</f>
        <v>Nick Jr.</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ht="24"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Turner Classic Movies</v>
      </c>
      <c r="O94" s="49" t="str">
        <f ca="1">IF(P94="","",IF(INDEX(Data!$BL:$BL,MATCH(P94,Data!$A:$A,0),1)=0,"",INDEX(Data!$BL:$BL,MATCH(P94,Data!$A:$A,0),1)))</f>
        <v/>
      </c>
      <c r="P94" s="49" t="str">
        <f ca="1">IFERROR(INDEX(Data!$A$1:O$1000,_xlfn.AGGREGATE(15,6,(OFFSET(Data!$A$1,0,MATCH(P$6,Data!$1:$1,0)-1,1000,1)=IF(P$7="","Yes",P$7))/(OFFSET(Data!$A$1,0,MATCH(P$6,Data!$1:$1,0)-1,1000,1)=IF(P$7="","Yes",P$7))*ROW(Data!$C$1:$C$1000),ROW(P94)-ROW(P$7)),1),"")</f>
        <v>Nickelodeon</v>
      </c>
      <c r="Q94" s="49" t="str">
        <f ca="1">IF(R94="","",IF(INDEX(Data!$BL:$BL,MATCH(R94,Data!$A:$A,0),1)=0,"",INDEX(Data!$BL:$BL,MATCH(R94,Data!$A:$A,0),1)))</f>
        <v/>
      </c>
      <c r="R94" s="49" t="str">
        <f ca="1">IFERROR(INDEX(Data!$A$1:Q$1000,_xlfn.AGGREGATE(15,6,(OFFSET(Data!$A$1,0,MATCH(R$6,Data!$1:$1,0)-1,1000,1)=IF(R$7="","Yes",R$7))/(OFFSET(Data!$A$1,0,MATCH(R$6,Data!$1:$1,0)-1,1000,1)=IF(R$7="","Yes",R$7))*ROW(Data!$C$1:$C$1000),ROW(R94)-ROW(R$7)),1),"")</f>
        <v>NHL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TV Land</v>
      </c>
      <c r="O95" s="49" t="str">
        <f ca="1">IF(P95="","",IF(INDEX(Data!$BL:$BL,MATCH(P95,Data!$A:$A,0),1)=0,"",INDEX(Data!$BL:$BL,MATCH(P95,Data!$A:$A,0),1)))</f>
        <v/>
      </c>
      <c r="P95" s="49" t="str">
        <f ca="1">IFERROR(INDEX(Data!$A$1:O$1000,_xlfn.AGGREGATE(15,6,(OFFSET(Data!$A$1,0,MATCH(P$6,Data!$1:$1,0)-1,1000,1)=IF(P$7="","Yes",P$7))/(OFFSET(Data!$A$1,0,MATCH(P$6,Data!$1:$1,0)-1,1000,1)=IF(P$7="","Yes",P$7))*ROW(Data!$C$1:$C$1000),ROW(P95)-ROW(P$7)),1),"")</f>
        <v>Nicktoons</v>
      </c>
      <c r="Q95" s="49" t="str">
        <f ca="1">IF(R95="","",IF(INDEX(Data!$BL:$BL,MATCH(R95,Data!$A:$A,0),1)=0,"",INDEX(Data!$BL:$BL,MATCH(R95,Data!$A:$A,0),1)))</f>
        <v/>
      </c>
      <c r="R95" s="49" t="str">
        <f ca="1">IFERROR(INDEX(Data!$A$1:Q$1000,_xlfn.AGGREGATE(15,6,(OFFSET(Data!$A$1,0,MATCH(R$6,Data!$1:$1,0)-1,1000,1)=IF(R$7="","Yes",R$7))/(OFFSET(Data!$A$1,0,MATCH(R$6,Data!$1:$1,0)-1,1000,1)=IF(R$7="","Yes",R$7))*ROW(Data!$C$1:$C$1000),ROW(R95)-ROW(R$7)),1),"")</f>
        <v>Nick Jr.</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One</v>
      </c>
      <c r="O96" s="49" t="str">
        <f ca="1">IF(P96="","",IF(INDEX(Data!$BL:$BL,MATCH(P96,Data!$A:$A,0),1)=0,"",INDEX(Data!$BL:$BL,MATCH(P96,Data!$A:$A,0),1)))</f>
        <v/>
      </c>
      <c r="P96" s="49" t="str">
        <f ca="1">IFERROR(INDEX(Data!$A$1:O$1000,_xlfn.AGGREGATE(15,6,(OFFSET(Data!$A$1,0,MATCH(P$6,Data!$1:$1,0)-1,1000,1)=IF(P$7="","Yes",P$7))/(OFFSET(Data!$A$1,0,MATCH(P$6,Data!$1:$1,0)-1,1000,1)=IF(P$7="","Yes",P$7))*ROW(Data!$C$1:$C$1000),ROW(P96)-ROW(P$7)),1),"")</f>
        <v>Olympic Channel</v>
      </c>
      <c r="Q96" s="49" t="str">
        <f ca="1">IF(R96="","",IF(INDEX(Data!$BL:$BL,MATCH(R96,Data!$A:$A,0),1)=0,"",INDEX(Data!$BL:$BL,MATCH(R96,Data!$A:$A,0),1)))</f>
        <v/>
      </c>
      <c r="R96" s="49" t="str">
        <f ca="1">IFERROR(INDEX(Data!$A$1:Q$1000,_xlfn.AGGREGATE(15,6,(OFFSET(Data!$A$1,0,MATCH(R$6,Data!$1:$1,0)-1,1000,1)=IF(R$7="","Yes",R$7))/(OFFSET(Data!$A$1,0,MATCH(R$6,Data!$1:$1,0)-1,1000,1)=IF(R$7="","Yes",R$7))*ROW(Data!$C$1:$C$1000),ROW(R96)-ROW(R$7)),1),"")</f>
        <v>Nickelodeon</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ht="24"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Unimas</v>
      </c>
      <c r="O97" s="49" t="str">
        <f ca="1">IF(P97="","",IF(INDEX(Data!$BL:$BL,MATCH(P97,Data!$A:$A,0),1)=0,"",INDEX(Data!$BL:$BL,MATCH(P97,Data!$A:$A,0),1)))</f>
        <v/>
      </c>
      <c r="P97" s="49" t="str">
        <f ca="1">IFERROR(INDEX(Data!$A$1:O$1000,_xlfn.AGGREGATE(15,6,(OFFSET(Data!$A$1,0,MATCH(P$6,Data!$1:$1,0)-1,1000,1)=IF(P$7="","Yes",P$7))/(OFFSET(Data!$A$1,0,MATCH(P$6,Data!$1:$1,0)-1,1000,1)=IF(P$7="","Yes",P$7))*ROW(Data!$C$1:$C$1000),ROW(P97)-ROW(P$7)),1),"")</f>
        <v>One American News</v>
      </c>
      <c r="Q97" s="49" t="str">
        <f ca="1">IF(R97="","",IF(INDEX(Data!$BL:$BL,MATCH(R97,Data!$A:$A,0),1)=0,"",INDEX(Data!$BL:$BL,MATCH(R97,Data!$A:$A,0),1)))</f>
        <v/>
      </c>
      <c r="R97" s="49" t="str">
        <f ca="1">IFERROR(INDEX(Data!$A$1:Q$1000,_xlfn.AGGREGATE(15,6,(OFFSET(Data!$A$1,0,MATCH(R$6,Data!$1:$1,0)-1,1000,1)=IF(R$7="","Yes",R$7))/(OFFSET(Data!$A$1,0,MATCH(R$6,Data!$1:$1,0)-1,1000,1)=IF(R$7="","Yes",R$7))*ROW(Data!$C$1:$C$1000),ROW(R97)-ROW(R$7)),1),"")</f>
        <v>Nicktoons</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Univision</v>
      </c>
      <c r="O98" s="49" t="str">
        <f ca="1">IF(P98="","",IF(INDEX(Data!$BL:$BL,MATCH(P98,Data!$A:$A,0),1)=0,"",INDEX(Data!$BL:$BL,MATCH(P98,Data!$A:$A,0),1)))</f>
        <v/>
      </c>
      <c r="P98" s="49" t="str">
        <f ca="1">IFERROR(INDEX(Data!$A$1:O$1000,_xlfn.AGGREGATE(15,6,(OFFSET(Data!$A$1,0,MATCH(P$6,Data!$1:$1,0)-1,1000,1)=IF(P$7="","Yes",P$7))/(OFFSET(Data!$A$1,0,MATCH(P$6,Data!$1:$1,0)-1,1000,1)=IF(P$7="","Yes",P$7))*ROW(Data!$C$1:$C$1000),ROW(P98)-ROW(P$7)),1),"")</f>
        <v>Ovation</v>
      </c>
      <c r="Q98" s="49" t="str">
        <f ca="1">IF(R98="","",IF(INDEX(Data!$BL:$BL,MATCH(R98,Data!$A:$A,0),1)=0,"",INDEX(Data!$BL:$BL,MATCH(R98,Data!$A:$A,0),1)))</f>
        <v/>
      </c>
      <c r="R98" s="49" t="str">
        <f ca="1">IFERROR(INDEX(Data!$A$1:Q$1000,_xlfn.AGGREGATE(15,6,(OFFSET(Data!$A$1,0,MATCH(R$6,Data!$1:$1,0)-1,1000,1)=IF(R$7="","Yes",R$7))/(OFFSET(Data!$A$1,0,MATCH(R$6,Data!$1:$1,0)-1,1000,1)=IF(R$7="","Yes",R$7))*ROW(Data!$C$1:$C$1000),ROW(R98)-ROW(R$7)),1),"")</f>
        <v>Olympic Channel</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ht="24"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Up</v>
      </c>
      <c r="O99" s="49" t="str">
        <f ca="1">IF(P99="","",IF(INDEX(Data!$BL:$BL,MATCH(P99,Data!$A:$A,0),1)=0,"",INDEX(Data!$BL:$BL,MATCH(P99,Data!$A:$A,0),1)))</f>
        <v/>
      </c>
      <c r="P99" s="49" t="str">
        <f ca="1">IFERROR(INDEX(Data!$A$1:O$1000,_xlfn.AGGREGATE(15,6,(OFFSET(Data!$A$1,0,MATCH(P$6,Data!$1:$1,0)-1,1000,1)=IF(P$7="","Yes",P$7))/(OFFSET(Data!$A$1,0,MATCH(P$6,Data!$1:$1,0)-1,1000,1)=IF(P$7="","Yes",P$7))*ROW(Data!$C$1:$C$1000),ROW(P99)-ROW(P$7)),1),"")</f>
        <v>Own</v>
      </c>
      <c r="Q99" s="49" t="str">
        <f ca="1">IF(R99="","",IF(INDEX(Data!$BL:$BL,MATCH(R99,Data!$A:$A,0),1)=0,"",INDEX(Data!$BL:$BL,MATCH(R99,Data!$A:$A,0),1)))</f>
        <v/>
      </c>
      <c r="R99" s="49" t="str">
        <f ca="1">IFERROR(INDEX(Data!$A$1:Q$1000,_xlfn.AGGREGATE(15,6,(OFFSET(Data!$A$1,0,MATCH(R$6,Data!$1:$1,0)-1,1000,1)=IF(R$7="","Yes",R$7))/(OFFSET(Data!$A$1,0,MATCH(R$6,Data!$1:$1,0)-1,1000,1)=IF(R$7="","Yes",R$7))*ROW(Data!$C$1:$C$1000),ROW(R99)-ROW(R$7)),1),"")</f>
        <v>One American News</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USA Network</v>
      </c>
      <c r="O100" s="49" t="str">
        <f ca="1">IF(P100="","",IF(INDEX(Data!$BL:$BL,MATCH(P100,Data!$A:$A,0),1)=0,"",INDEX(Data!$BL:$BL,MATCH(P100,Data!$A:$A,0),1)))</f>
        <v/>
      </c>
      <c r="P100" s="49" t="str">
        <f ca="1">IFERROR(INDEX(Data!$A$1:O$1000,_xlfn.AGGREGATE(15,6,(OFFSET(Data!$A$1,0,MATCH(P$6,Data!$1:$1,0)-1,1000,1)=IF(P$7="","Yes",P$7))/(OFFSET(Data!$A$1,0,MATCH(P$6,Data!$1:$1,0)-1,1000,1)=IF(P$7="","Yes",P$7))*ROW(Data!$C$1:$C$1000),ROW(P100)-ROW(P$7)),1),"")</f>
        <v>Oxygen</v>
      </c>
      <c r="Q100" s="49" t="str">
        <f ca="1">IF(R100="","",IF(INDEX(Data!$BL:$BL,MATCH(R100,Data!$A:$A,0),1)=0,"",INDEX(Data!$BL:$BL,MATCH(R100,Data!$A:$A,0),1)))</f>
        <v/>
      </c>
      <c r="R100" s="49" t="str">
        <f ca="1">IFERROR(INDEX(Data!$A$1:Q$1000,_xlfn.AGGREGATE(15,6,(OFFSET(Data!$A$1,0,MATCH(R$6,Data!$1:$1,0)-1,1000,1)=IF(R$7="","Yes",R$7))/(OFFSET(Data!$A$1,0,MATCH(R$6,Data!$1:$1,0)-1,1000,1)=IF(R$7="","Yes",R$7))*ROW(Data!$C$1:$C$1000),ROW(R100)-ROW(R$7)),1),"")</f>
        <v>Ovation</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ht="24"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VH1</v>
      </c>
      <c r="O101" s="49" t="str">
        <f ca="1">IF(P101="","",IF(INDEX(Data!$BL:$BL,MATCH(P101,Data!$A:$A,0),1)=0,"",INDEX(Data!$BL:$BL,MATCH(P101,Data!$A:$A,0),1)))</f>
        <v/>
      </c>
      <c r="P101" s="49" t="str">
        <f ca="1">IFERROR(INDEX(Data!$A$1:O$1000,_xlfn.AGGREGATE(15,6,(OFFSET(Data!$A$1,0,MATCH(P$6,Data!$1:$1,0)-1,1000,1)=IF(P$7="","Yes",P$7))/(OFFSET(Data!$A$1,0,MATCH(P$6,Data!$1:$1,0)-1,1000,1)=IF(P$7="","Yes",P$7))*ROW(Data!$C$1:$C$1000),ROW(P101)-ROW(P$7)),1),"")</f>
        <v>Paramount Network</v>
      </c>
      <c r="Q101" s="49" t="str">
        <f ca="1">IF(R101="","",IF(INDEX(Data!$BL:$BL,MATCH(R101,Data!$A:$A,0),1)=0,"",INDEX(Data!$BL:$BL,MATCH(R101,Data!$A:$A,0),1)))</f>
        <v/>
      </c>
      <c r="R101" s="49" t="str">
        <f ca="1">IFERROR(INDEX(Data!$A$1:Q$1000,_xlfn.AGGREGATE(15,6,(OFFSET(Data!$A$1,0,MATCH(R$6,Data!$1:$1,0)-1,1000,1)=IF(R$7="","Yes",R$7))/(OFFSET(Data!$A$1,0,MATCH(R$6,Data!$1:$1,0)-1,1000,1)=IF(R$7="","Yes",R$7))*ROW(Data!$C$1:$C$1000),ROW(R101)-ROW(R$7)),1),"")</f>
        <v>Own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Viceland</v>
      </c>
      <c r="O102" s="49" t="str">
        <f ca="1">IF(P102="","",IF(INDEX(Data!$BL:$BL,MATCH(P102,Data!$A:$A,0),1)=0,"",INDEX(Data!$BL:$BL,MATCH(P102,Data!$A:$A,0),1)))</f>
        <v/>
      </c>
      <c r="P102" s="49" t="str">
        <f ca="1">IFERROR(INDEX(Data!$A$1:O$1000,_xlfn.AGGREGATE(15,6,(OFFSET(Data!$A$1,0,MATCH(P$6,Data!$1:$1,0)-1,1000,1)=IF(P$7="","Yes",P$7))/(OFFSET(Data!$A$1,0,MATCH(P$6,Data!$1:$1,0)-1,1000,1)=IF(P$7="","Yes",P$7))*ROW(Data!$C$1:$C$1000),ROW(P102)-ROW(P$7)),1),"")</f>
        <v>POP</v>
      </c>
      <c r="Q102" s="49" t="str">
        <f ca="1">IF(R102="","",IF(INDEX(Data!$BL:$BL,MATCH(R102,Data!$A:$A,0),1)=0,"",INDEX(Data!$BL:$BL,MATCH(R102,Data!$A:$A,0),1)))</f>
        <v/>
      </c>
      <c r="R102" s="49" t="str">
        <f ca="1">IFERROR(INDEX(Data!$A$1:Q$1000,_xlfn.AGGREGATE(15,6,(OFFSET(Data!$A$1,0,MATCH(R$6,Data!$1:$1,0)-1,1000,1)=IF(R$7="","Yes",R$7))/(OFFSET(Data!$A$1,0,MATCH(R$6,Data!$1:$1,0)-1,1000,1)=IF(R$7="","Yes",R$7))*ROW(Data!$C$1:$C$1000),ROW(R102)-ROW(R$7)),1),"")</f>
        <v>Oxygen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ht="24"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We TV</v>
      </c>
      <c r="O103" s="49" t="str">
        <f ca="1">IF(P103="","",IF(INDEX(Data!$BL:$BL,MATCH(P103,Data!$A:$A,0),1)=0,"",INDEX(Data!$BL:$BL,MATCH(P103,Data!$A:$A,0),1)))</f>
        <v/>
      </c>
      <c r="P103" s="49" t="str">
        <f ca="1">IFERROR(INDEX(Data!$A$1:O$1000,_xlfn.AGGREGATE(15,6,(OFFSET(Data!$A$1,0,MATCH(P$6,Data!$1:$1,0)-1,1000,1)=IF(P$7="","Yes",P$7))/(OFFSET(Data!$A$1,0,MATCH(P$6,Data!$1:$1,0)-1,1000,1)=IF(P$7="","Yes",P$7))*ROW(Data!$C$1:$C$1000),ROW(P103)-ROW(P$7)),1),"")</f>
        <v>Reelz</v>
      </c>
      <c r="Q103" s="49" t="str">
        <f ca="1">IF(R103="","",IF(INDEX(Data!$BL:$BL,MATCH(R103,Data!$A:$A,0),1)=0,"",INDEX(Data!$BL:$BL,MATCH(R103,Data!$A:$A,0),1)))</f>
        <v/>
      </c>
      <c r="R103" s="49" t="str">
        <f ca="1">IFERROR(INDEX(Data!$A$1:Q$1000,_xlfn.AGGREGATE(15,6,(OFFSET(Data!$A$1,0,MATCH(R$6,Data!$1:$1,0)-1,1000,1)=IF(R$7="","Yes",R$7))/(OFFSET(Data!$A$1,0,MATCH(R$6,Data!$1:$1,0)-1,1000,1)=IF(R$7="","Yes",R$7))*ROW(Data!$C$1:$C$1000),ROW(R103)-ROW(R$7)),1),"")</f>
        <v>Paramount Network</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Weather Channel</v>
      </c>
      <c r="O104" s="49" t="str">
        <f ca="1">IF(P104="","",IF(INDEX(Data!$BL:$BL,MATCH(P104,Data!$A:$A,0),1)=0,"",INDEX(Data!$BL:$BL,MATCH(P104,Data!$A:$A,0),1)))</f>
        <v/>
      </c>
      <c r="P104" s="49" t="str">
        <f ca="1">IFERROR(INDEX(Data!$A$1:O$1000,_xlfn.AGGREGATE(15,6,(OFFSET(Data!$A$1,0,MATCH(P$6,Data!$1:$1,0)-1,1000,1)=IF(P$7="","Yes",P$7))/(OFFSET(Data!$A$1,0,MATCH(P$6,Data!$1:$1,0)-1,1000,1)=IF(P$7="","Yes",P$7))*ROW(Data!$C$1:$C$1000),ROW(P104)-ROW(P$7)),1),"")</f>
        <v>Revolt</v>
      </c>
      <c r="Q104" s="49" t="str">
        <f ca="1">IF(R104="","",IF(INDEX(Data!$BL:$BL,MATCH(R104,Data!$A:$A,0),1)=0,"",INDEX(Data!$BL:$BL,MATCH(R104,Data!$A:$A,0),1)))</f>
        <v/>
      </c>
      <c r="R104" s="49" t="str">
        <f ca="1">IFERROR(INDEX(Data!$A$1:Q$1000,_xlfn.AGGREGATE(15,6,(OFFSET(Data!$A$1,0,MATCH(R$6,Data!$1:$1,0)-1,1000,1)=IF(R$7="","Yes",R$7))/(OFFSET(Data!$A$1,0,MATCH(R$6,Data!$1:$1,0)-1,1000,1)=IF(R$7="","Yes",R$7))*ROW(Data!$C$1:$C$1000),ROW(R104)-ROW(R$7)),1),"")</f>
        <v>POP</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
      </c>
      <c r="O105" s="49" t="str">
        <f ca="1">IF(P105="","",IF(INDEX(Data!$BL:$BL,MATCH(P105,Data!$A:$A,0),1)=0,"",INDEX(Data!$BL:$BL,MATCH(P105,Data!$A:$A,0),1)))</f>
        <v/>
      </c>
      <c r="P105" s="49" t="str">
        <f ca="1">IFERROR(INDEX(Data!$A$1:O$1000,_xlfn.AGGREGATE(15,6,(OFFSET(Data!$A$1,0,MATCH(P$6,Data!$1:$1,0)-1,1000,1)=IF(P$7="","Yes",P$7))/(OFFSET(Data!$A$1,0,MATCH(P$6,Data!$1:$1,0)-1,1000,1)=IF(P$7="","Yes",P$7))*ROW(Data!$C$1:$C$1000),ROW(P105)-ROW(P$7)),1),"")</f>
        <v>RFD-TV</v>
      </c>
      <c r="Q105" s="49" t="str">
        <f ca="1">IF(R105="","",IF(INDEX(Data!$BL:$BL,MATCH(R105,Data!$A:$A,0),1)=0,"",INDEX(Data!$BL:$BL,MATCH(R105,Data!$A:$A,0),1)))</f>
        <v/>
      </c>
      <c r="R105" s="49" t="str">
        <f ca="1">IFERROR(INDEX(Data!$A$1:Q$1000,_xlfn.AGGREGATE(15,6,(OFFSET(Data!$A$1,0,MATCH(R$6,Data!$1:$1,0)-1,1000,1)=IF(R$7="","Yes",R$7))/(OFFSET(Data!$A$1,0,MATCH(R$6,Data!$1:$1,0)-1,1000,1)=IF(R$7="","Yes",R$7))*ROW(Data!$C$1:$C$1000),ROW(R105)-ROW(R$7)),1),"")</f>
        <v>Reelz</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Science</v>
      </c>
      <c r="Q106" s="49" t="str">
        <f ca="1">IF(R106="","",IF(INDEX(Data!$BL:$BL,MATCH(R106,Data!$A:$A,0),1)=0,"",INDEX(Data!$BL:$BL,MATCH(R106,Data!$A:$A,0),1)))</f>
        <v/>
      </c>
      <c r="R106" s="49" t="str">
        <f ca="1">IFERROR(INDEX(Data!$A$1:Q$1000,_xlfn.AGGREGATE(15,6,(OFFSET(Data!$A$1,0,MATCH(R$6,Data!$1:$1,0)-1,1000,1)=IF(R$7="","Yes",R$7))/(OFFSET(Data!$A$1,0,MATCH(R$6,Data!$1:$1,0)-1,1000,1)=IF(R$7="","Yes",R$7))*ROW(Data!$C$1:$C$1000),ROW(R106)-ROW(R$7)),1),"")</f>
        <v>Revolt</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SEC Network</v>
      </c>
      <c r="Q107" s="49" t="str">
        <f ca="1">IF(R107="","",IF(INDEX(Data!$BL:$BL,MATCH(R107,Data!$A:$A,0),1)=0,"",INDEX(Data!$BL:$BL,MATCH(R107,Data!$A:$A,0),1)))</f>
        <v/>
      </c>
      <c r="R107" s="49" t="str">
        <f ca="1">IFERROR(INDEX(Data!$A$1:Q$1000,_xlfn.AGGREGATE(15,6,(OFFSET(Data!$A$1,0,MATCH(R$6,Data!$1:$1,0)-1,1000,1)=IF(R$7="","Yes",R$7))/(OFFSET(Data!$A$1,0,MATCH(R$6,Data!$1:$1,0)-1,1000,1)=IF(R$7="","Yes",R$7))*ROW(Data!$C$1:$C$1000),ROW(R107)-ROW(R$7)),1),"")</f>
        <v>RFD-TV</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Sportsman Channel</v>
      </c>
      <c r="Q108" s="49" t="str">
        <f ca="1">IF(R108="","",IF(INDEX(Data!$BL:$BL,MATCH(R108,Data!$A:$A,0),1)=0,"",INDEX(Data!$BL:$BL,MATCH(R108,Data!$A:$A,0),1)))</f>
        <v/>
      </c>
      <c r="R108" s="49" t="str">
        <f ca="1">IFERROR(INDEX(Data!$A$1:Q$1000,_xlfn.AGGREGATE(15,6,(OFFSET(Data!$A$1,0,MATCH(R$6,Data!$1:$1,0)-1,1000,1)=IF(R$7="","Yes",R$7))/(OFFSET(Data!$A$1,0,MATCH(R$6,Data!$1:$1,0)-1,1000,1)=IF(R$7="","Yes",R$7))*ROW(Data!$C$1:$C$1000),ROW(R108)-ROW(R$7)),1),"")</f>
        <v>Science</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Sundance TV</v>
      </c>
      <c r="Q109" s="49" t="str">
        <f ca="1">IF(R109="","",IF(INDEX(Data!$BL:$BL,MATCH(R109,Data!$A:$A,0),1)=0,"",INDEX(Data!$BL:$BL,MATCH(R109,Data!$A:$A,0),1)))</f>
        <v/>
      </c>
      <c r="R109" s="49" t="str">
        <f ca="1">IFERROR(INDEX(Data!$A$1:Q$1000,_xlfn.AGGREGATE(15,6,(OFFSET(Data!$A$1,0,MATCH(R$6,Data!$1:$1,0)-1,1000,1)=IF(R$7="","Yes",R$7))/(OFFSET(Data!$A$1,0,MATCH(R$6,Data!$1:$1,0)-1,1000,1)=IF(R$7="","Yes",R$7))*ROW(Data!$C$1:$C$1000),ROW(R109)-ROW(R$7)),1),"")</f>
        <v>SEC Network</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Syfy</v>
      </c>
      <c r="Q110" s="49" t="str">
        <f ca="1">IF(R110="","",IF(INDEX(Data!$BL:$BL,MATCH(R110,Data!$A:$A,0),1)=0,"",INDEX(Data!$BL:$BL,MATCH(R110,Data!$A:$A,0),1)))</f>
        <v/>
      </c>
      <c r="R110" s="49" t="str">
        <f ca="1">IFERROR(INDEX(Data!$A$1:Q$1000,_xlfn.AGGREGATE(15,6,(OFFSET(Data!$A$1,0,MATCH(R$6,Data!$1:$1,0)-1,1000,1)=IF(R$7="","Yes",R$7))/(OFFSET(Data!$A$1,0,MATCH(R$6,Data!$1:$1,0)-1,1000,1)=IF(R$7="","Yes",R$7))*ROW(Data!$C$1:$C$1000),ROW(R110)-ROW(R$7)),1),"")</f>
        <v>Sportsman Channel</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ht="24"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TBS</v>
      </c>
      <c r="Q111" s="49" t="str">
        <f ca="1">IF(R111="","",IF(INDEX(Data!$BL:$BL,MATCH(R111,Data!$A:$A,0),1)=0,"",INDEX(Data!$BL:$BL,MATCH(R111,Data!$A:$A,0),1)))</f>
        <v/>
      </c>
      <c r="R111" s="49" t="str">
        <f ca="1">IFERROR(INDEX(Data!$A$1:Q$1000,_xlfn.AGGREGATE(15,6,(OFFSET(Data!$A$1,0,MATCH(R$6,Data!$1:$1,0)-1,1000,1)=IF(R$7="","Yes",R$7))/(OFFSET(Data!$A$1,0,MATCH(R$6,Data!$1:$1,0)-1,1000,1)=IF(R$7="","Yes",R$7))*ROW(Data!$C$1:$C$1000),ROW(R111)-ROW(R$7)),1),"")</f>
        <v>STARZ ENCORE Action</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Teen Nick</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Black</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Telemundo</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Classic</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Tennis Channel</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East</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TLC</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Family</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TNT</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Suspense</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Travel Channel</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West</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TruTV</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Westerns</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Turner Classic Movies</v>
      </c>
      <c r="Q119" s="49" t="str">
        <f ca="1">IF(R119="","",IF(INDEX(Data!$BL:$BL,MATCH(R119,Data!$A:$A,0),1)=0,"",INDEX(Data!$BL:$BL,MATCH(R119,Data!$A:$A,0),1)))</f>
        <v/>
      </c>
      <c r="R119" s="49" t="str">
        <f ca="1">IFERROR(INDEX(Data!$A$1:Q$1000,_xlfn.AGGREGATE(15,6,(OFFSET(Data!$A$1,0,MATCH(R$6,Data!$1:$1,0)-1,1000,1)=IF(R$7="","Yes",R$7))/(OFFSET(Data!$A$1,0,MATCH(R$6,Data!$1:$1,0)-1,1000,1)=IF(R$7="","Yes",R$7))*ROW(Data!$C$1:$C$1000),ROW(R119)-ROW(R$7)),1),"")</f>
        <v>Sundance TV</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TV Land</v>
      </c>
      <c r="Q120" s="49" t="str">
        <f ca="1">IF(R120="","",IF(INDEX(Data!$BL:$BL,MATCH(R120,Data!$A:$A,0),1)=0,"",INDEX(Data!$BL:$BL,MATCH(R120,Data!$A:$A,0),1)))</f>
        <v/>
      </c>
      <c r="R120" s="49" t="str">
        <f ca="1">IFERROR(INDEX(Data!$A$1:Q$1000,_xlfn.AGGREGATE(15,6,(OFFSET(Data!$A$1,0,MATCH(R$6,Data!$1:$1,0)-1,1000,1)=IF(R$7="","Yes",R$7))/(OFFSET(Data!$A$1,0,MATCH(R$6,Data!$1:$1,0)-1,1000,1)=IF(R$7="","Yes",R$7))*ROW(Data!$C$1:$C$1000),ROW(R120)-ROW(R$7)),1),"")</f>
        <v>Syfy</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One</v>
      </c>
      <c r="Q121" s="49" t="str">
        <f ca="1">IF(R121="","",IF(INDEX(Data!$BL:$BL,MATCH(R121,Data!$A:$A,0),1)=0,"",INDEX(Data!$BL:$BL,MATCH(R121,Data!$A:$A,0),1)))</f>
        <v/>
      </c>
      <c r="R121" s="49" t="str">
        <f ca="1">IFERROR(INDEX(Data!$A$1:Q$1000,_xlfn.AGGREGATE(15,6,(OFFSET(Data!$A$1,0,MATCH(R$6,Data!$1:$1,0)-1,1000,1)=IF(R$7="","Yes",R$7))/(OFFSET(Data!$A$1,0,MATCH(R$6,Data!$1:$1,0)-1,1000,1)=IF(R$7="","Yes",R$7))*ROW(Data!$C$1:$C$1000),ROW(R121)-ROW(R$7)),1),"")</f>
        <v>TBS</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TVG</v>
      </c>
      <c r="Q122" s="49" t="str">
        <f ca="1">IF(R122="","",IF(INDEX(Data!$BL:$BL,MATCH(R122,Data!$A:$A,0),1)=0,"",INDEX(Data!$BL:$BL,MATCH(R122,Data!$A:$A,0),1)))</f>
        <v/>
      </c>
      <c r="R122" s="49" t="str">
        <f ca="1">IFERROR(INDEX(Data!$A$1:Q$1000,_xlfn.AGGREGATE(15,6,(OFFSET(Data!$A$1,0,MATCH(R$6,Data!$1:$1,0)-1,1000,1)=IF(R$7="","Yes",R$7))/(OFFSET(Data!$A$1,0,MATCH(R$6,Data!$1:$1,0)-1,1000,1)=IF(R$7="","Yes",R$7))*ROW(Data!$C$1:$C$1000),ROW(R122)-ROW(R$7)),1),"")</f>
        <v>Teen Nick</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Unimas</v>
      </c>
      <c r="Q123" s="49" t="str">
        <f ca="1">IF(R123="","",IF(INDEX(Data!$BL:$BL,MATCH(R123,Data!$A:$A,0),1)=0,"",INDEX(Data!$BL:$BL,MATCH(R123,Data!$A:$A,0),1)))</f>
        <v/>
      </c>
      <c r="R123" s="49" t="str">
        <f ca="1">IFERROR(INDEX(Data!$A$1:Q$1000,_xlfn.AGGREGATE(15,6,(OFFSET(Data!$A$1,0,MATCH(R$6,Data!$1:$1,0)-1,1000,1)=IF(R$7="","Yes",R$7))/(OFFSET(Data!$A$1,0,MATCH(R$6,Data!$1:$1,0)-1,1000,1)=IF(R$7="","Yes",R$7))*ROW(Data!$C$1:$C$1000),ROW(R123)-ROW(R$7)),1),"")</f>
        <v>Telemundo</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Universal Kids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Tennis Channel</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Universo</v>
      </c>
      <c r="Q125" s="49" t="str">
        <f ca="1">IF(R125="","",IF(INDEX(Data!$BL:$BL,MATCH(R125,Data!$A:$A,0),1)=0,"",INDEX(Data!$BL:$BL,MATCH(R125,Data!$A:$A,0),1)))</f>
        <v/>
      </c>
      <c r="R125" s="49" t="str">
        <f ca="1">IFERROR(INDEX(Data!$A$1:Q$1000,_xlfn.AGGREGATE(15,6,(OFFSET(Data!$A$1,0,MATCH(R$6,Data!$1:$1,0)-1,1000,1)=IF(R$7="","Yes",R$7))/(OFFSET(Data!$A$1,0,MATCH(R$6,Data!$1:$1,0)-1,1000,1)=IF(R$7="","Yes",R$7))*ROW(Data!$C$1:$C$1000),ROW(R125)-ROW(R$7)),1),"")</f>
        <v>TLC</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Univision</v>
      </c>
      <c r="Q126" s="49" t="str">
        <f ca="1">IF(R126="","",IF(INDEX(Data!$BL:$BL,MATCH(R126,Data!$A:$A,0),1)=0,"",INDEX(Data!$BL:$BL,MATCH(R126,Data!$A:$A,0),1)))</f>
        <v/>
      </c>
      <c r="R126" s="49" t="str">
        <f ca="1">IFERROR(INDEX(Data!$A$1:Q$1000,_xlfn.AGGREGATE(15,6,(OFFSET(Data!$A$1,0,MATCH(R$6,Data!$1:$1,0)-1,1000,1)=IF(R$7="","Yes",R$7))/(OFFSET(Data!$A$1,0,MATCH(R$6,Data!$1:$1,0)-1,1000,1)=IF(R$7="","Yes",R$7))*ROW(Data!$C$1:$C$1000),ROW(R126)-ROW(R$7)),1),"")</f>
        <v>TNT</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Up</v>
      </c>
      <c r="Q127" s="49" t="str">
        <f ca="1">IF(R127="","",IF(INDEX(Data!$BL:$BL,MATCH(R127,Data!$A:$A,0),1)=0,"",INDEX(Data!$BL:$BL,MATCH(R127,Data!$A:$A,0),1)))</f>
        <v/>
      </c>
      <c r="R127" s="49" t="str">
        <f ca="1">IFERROR(INDEX(Data!$A$1:Q$1000,_xlfn.AGGREGATE(15,6,(OFFSET(Data!$A$1,0,MATCH(R$6,Data!$1:$1,0)-1,1000,1)=IF(R$7="","Yes",R$7))/(OFFSET(Data!$A$1,0,MATCH(R$6,Data!$1:$1,0)-1,1000,1)=IF(R$7="","Yes",R$7))*ROW(Data!$C$1:$C$1000),ROW(R127)-ROW(R$7)),1),"")</f>
        <v>Travel Channel</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USA Network</v>
      </c>
      <c r="Q128" s="49" t="str">
        <f ca="1">IF(R128="","",IF(INDEX(Data!$BL:$BL,MATCH(R128,Data!$A:$A,0),1)=0,"",INDEX(Data!$BL:$BL,MATCH(R128,Data!$A:$A,0),1)))</f>
        <v/>
      </c>
      <c r="R128" s="49" t="str">
        <f ca="1">IFERROR(INDEX(Data!$A$1:Q$1000,_xlfn.AGGREGATE(15,6,(OFFSET(Data!$A$1,0,MATCH(R$6,Data!$1:$1,0)-1,1000,1)=IF(R$7="","Yes",R$7))/(OFFSET(Data!$A$1,0,MATCH(R$6,Data!$1:$1,0)-1,1000,1)=IF(R$7="","Yes",R$7))*ROW(Data!$C$1:$C$1000),ROW(R128)-ROW(R$7)),1),"")</f>
        <v>TruTV</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ht="24"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VH1</v>
      </c>
      <c r="Q129" s="49" t="str">
        <f ca="1">IF(R129="","",IF(INDEX(Data!$BL:$BL,MATCH(R129,Data!$A:$A,0),1)=0,"",INDEX(Data!$BL:$BL,MATCH(R129,Data!$A:$A,0),1)))</f>
        <v/>
      </c>
      <c r="R129" s="49" t="str">
        <f ca="1">IFERROR(INDEX(Data!$A$1:Q$1000,_xlfn.AGGREGATE(15,6,(OFFSET(Data!$A$1,0,MATCH(R$6,Data!$1:$1,0)-1,1000,1)=IF(R$7="","Yes",R$7))/(OFFSET(Data!$A$1,0,MATCH(R$6,Data!$1:$1,0)-1,1000,1)=IF(R$7="","Yes",R$7))*ROW(Data!$C$1:$C$1000),ROW(R129)-ROW(R$7)),1),"")</f>
        <v>Turner Classic Movies</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Viceland</v>
      </c>
      <c r="Q130" s="49" t="str">
        <f ca="1">IF(R130="","",IF(INDEX(Data!$BL:$BL,MATCH(R130,Data!$A:$A,0),1)=0,"",INDEX(Data!$BL:$BL,MATCH(R130,Data!$A:$A,0),1)))</f>
        <v/>
      </c>
      <c r="R130" s="49" t="str">
        <f ca="1">IFERROR(INDEX(Data!$A$1:Q$1000,_xlfn.AGGREGATE(15,6,(OFFSET(Data!$A$1,0,MATCH(R$6,Data!$1:$1,0)-1,1000,1)=IF(R$7="","Yes",R$7))/(OFFSET(Data!$A$1,0,MATCH(R$6,Data!$1:$1,0)-1,1000,1)=IF(R$7="","Yes",R$7))*ROW(Data!$C$1:$C$1000),ROW(R130)-ROW(R$7)),1),"")</f>
        <v>TV Land</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We TV</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One</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Weather Channel</v>
      </c>
      <c r="Q132" s="49" t="str">
        <f ca="1">IF(R132="","",IF(INDEX(Data!$BL:$BL,MATCH(R132,Data!$A:$A,0),1)=0,"",INDEX(Data!$BL:$BL,MATCH(R132,Data!$A:$A,0),1)))</f>
        <v/>
      </c>
      <c r="R132" s="49" t="str">
        <f ca="1">IFERROR(INDEX(Data!$A$1:Q$1000,_xlfn.AGGREGATE(15,6,(OFFSET(Data!$A$1,0,MATCH(R$6,Data!$1:$1,0)-1,1000,1)=IF(R$7="","Yes",R$7))/(OFFSET(Data!$A$1,0,MATCH(R$6,Data!$1:$1,0)-1,1000,1)=IF(R$7="","Yes",R$7))*ROW(Data!$C$1:$C$1000),ROW(R132)-ROW(R$7)),1),"")</f>
        <v>TVG</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
      </c>
      <c r="Q133" s="49" t="str">
        <f ca="1">IF(R133="","",IF(INDEX(Data!$BL:$BL,MATCH(R133,Data!$A:$A,0),1)=0,"",INDEX(Data!$BL:$BL,MATCH(R133,Data!$A:$A,0),1)))</f>
        <v/>
      </c>
      <c r="R133" s="49" t="str">
        <f ca="1">IFERROR(INDEX(Data!$A$1:Q$1000,_xlfn.AGGREGATE(15,6,(OFFSET(Data!$A$1,0,MATCH(R$6,Data!$1:$1,0)-1,1000,1)=IF(R$7="","Yes",R$7))/(OFFSET(Data!$A$1,0,MATCH(R$6,Data!$1:$1,0)-1,1000,1)=IF(R$7="","Yes",R$7))*ROW(Data!$C$1:$C$1000),ROW(R133)-ROW(R$7)),1),"")</f>
        <v>Unimas</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Universal Kids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Universo</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Univision</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ht="24"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 Desportes</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Up</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USA Network</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VH1</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Viceland</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We TV</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Weather Channel</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49" priority="146">
      <formula>A2=3</formula>
    </cfRule>
    <cfRule type="expression" dxfId="548" priority="147">
      <formula>A2=2</formula>
    </cfRule>
    <cfRule type="expression" dxfId="547" priority="148">
      <formula>A2=1</formula>
    </cfRule>
  </conditionalFormatting>
  <conditionalFormatting sqref="A8:A208">
    <cfRule type="expression" dxfId="546" priority="141">
      <formula>A8=3</formula>
    </cfRule>
    <cfRule type="expression" dxfId="545" priority="142">
      <formula>A8=2</formula>
    </cfRule>
    <cfRule type="expression" dxfId="544" priority="143">
      <formula>A8=1</formula>
    </cfRule>
  </conditionalFormatting>
  <conditionalFormatting sqref="F4">
    <cfRule type="expression" dxfId="543" priority="134">
      <formula>OR($F$2="Select",$F$2="")</formula>
    </cfRule>
  </conditionalFormatting>
  <conditionalFormatting sqref="D4">
    <cfRule type="expression" dxfId="542" priority="90">
      <formula>OR($D$2="Select",$D$2="")</formula>
    </cfRule>
  </conditionalFormatting>
  <conditionalFormatting sqref="C8:C208">
    <cfRule type="expression" dxfId="541" priority="49">
      <formula>C8=3</formula>
    </cfRule>
    <cfRule type="expression" dxfId="540" priority="50">
      <formula>C8=2</formula>
    </cfRule>
    <cfRule type="expression" dxfId="539" priority="51">
      <formula>C8=1</formula>
    </cfRule>
  </conditionalFormatting>
  <conditionalFormatting sqref="AI8:AI208 AG8:AG208 AE8:AE208 AC8:AC208 AA8:AA208 Y8:Y208 W8:W208 U8:U208 S8:S208 Q8:Q208 O8:O208 M8:M208 K8:K208 I8:I208 G8:G208 E8:E208">
    <cfRule type="expression" dxfId="538" priority="11">
      <formula>E8=3</formula>
    </cfRule>
    <cfRule type="expression" dxfId="537" priority="12">
      <formula>E8=2</formula>
    </cfRule>
    <cfRule type="expression" dxfId="536" priority="13">
      <formula>E8=1</formula>
    </cfRule>
  </conditionalFormatting>
  <conditionalFormatting sqref="B8:B208">
    <cfRule type="expression" dxfId="535" priority="9">
      <formula>AND($D$2&lt;&gt;"",ISNUMBER(SEARCH("*"&amp;$D$2&amp;"*",B8)))</formula>
    </cfRule>
  </conditionalFormatting>
  <conditionalFormatting sqref="X8:X208 AJ8:AJ208 AH8:AH208 AF8:AF208 AD8:AD208 AB8:AB208 Z8:Z208 V8:V208 T8:T208 R8:R208 P8:P208 N8:N208 L8:L208 J8:J208 H8:H208 F8:F208 D8:D208">
    <cfRule type="expression" dxfId="534"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518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854</v>
      </c>
    </row>
    <row r="4" spans="2:5" x14ac:dyDescent="0.4">
      <c r="B4" s="1"/>
    </row>
    <row r="5" spans="2:5" x14ac:dyDescent="0.4">
      <c r="C5" s="69">
        <v>1</v>
      </c>
      <c r="D5" s="69">
        <v>2</v>
      </c>
      <c r="E5" s="69">
        <v>3</v>
      </c>
    </row>
    <row r="6" spans="2:5" x14ac:dyDescent="0.4">
      <c r="B6" s="69" t="s">
        <v>300</v>
      </c>
      <c r="C6" s="8">
        <f ca="1">IFERROR(MATCH(1,$BD$22:$BD$75,0),"No result")</f>
        <v>48</v>
      </c>
      <c r="D6" s="8">
        <f ca="1">IFERROR(MATCH(2,$BD$22:$BD$75,0),"No result")</f>
        <v>4</v>
      </c>
      <c r="E6" s="8">
        <f ca="1">IFERROR(MATCH(3,$BD$22:$BD$75,0),"No result")</f>
        <v>13</v>
      </c>
    </row>
    <row r="7" spans="2:5" s="1" customFormat="1" ht="29.15" x14ac:dyDescent="0.4">
      <c r="B7" s="69" t="s">
        <v>859</v>
      </c>
      <c r="C7" s="55" t="str">
        <f t="shared" ref="C7:E17" ca="1" si="0">IF(C$6="No result","",INDEX($A$22:$BZ$75,C$6,MATCH($B7,$21:$21,0)))</f>
        <v>Hulu with Live TV</v>
      </c>
      <c r="D7" s="55" t="str">
        <f t="shared" ca="1" si="0"/>
        <v>DirecTV Now Plus</v>
      </c>
      <c r="E7" s="55" t="str">
        <f t="shared" ca="1" si="0"/>
        <v>PS Vue</v>
      </c>
    </row>
    <row r="8" spans="2:5" s="1" customFormat="1" x14ac:dyDescent="0.4">
      <c r="B8" s="69" t="s">
        <v>860</v>
      </c>
      <c r="C8" s="55">
        <f t="shared" ca="1" si="0"/>
        <v>0</v>
      </c>
      <c r="D8" s="55">
        <f t="shared" ca="1" si="0"/>
        <v>0</v>
      </c>
      <c r="E8" s="55">
        <f t="shared" ca="1" si="0"/>
        <v>1</v>
      </c>
    </row>
    <row r="9" spans="2:5" s="1" customFormat="1" x14ac:dyDescent="0.4">
      <c r="B9" s="69" t="s">
        <v>878</v>
      </c>
      <c r="C9" s="55" t="str">
        <f t="shared" ca="1" si="0"/>
        <v/>
      </c>
      <c r="D9" s="55" t="str">
        <f t="shared" ca="1" si="0"/>
        <v/>
      </c>
      <c r="E9" s="55" t="str">
        <f t="shared" ca="1" si="0"/>
        <v>Core</v>
      </c>
    </row>
    <row r="10" spans="2:5" s="1" customFormat="1" ht="29.15" x14ac:dyDescent="0.4">
      <c r="B10" s="69" t="s">
        <v>867</v>
      </c>
      <c r="C10" s="55" t="str">
        <f t="shared" ca="1" si="0"/>
        <v/>
      </c>
      <c r="D10" s="55" t="str">
        <f t="shared" ca="1" si="0"/>
        <v>AT&amp;T Watch TV</v>
      </c>
      <c r="E10" s="55" t="str">
        <f t="shared" ca="1" si="0"/>
        <v>AT&amp;T Watch TV</v>
      </c>
    </row>
    <row r="11" spans="2:5" s="1" customFormat="1" x14ac:dyDescent="0.4">
      <c r="B11" s="69" t="s">
        <v>868</v>
      </c>
      <c r="C11" s="55">
        <f t="shared" ca="1" si="0"/>
        <v>0</v>
      </c>
      <c r="D11" s="55">
        <f t="shared" ca="1" si="0"/>
        <v>0</v>
      </c>
      <c r="E11" s="55">
        <f t="shared" ca="1" si="0"/>
        <v>0</v>
      </c>
    </row>
    <row r="12" spans="2:5" s="1" customFormat="1" x14ac:dyDescent="0.4">
      <c r="B12" s="69" t="s">
        <v>879</v>
      </c>
      <c r="C12" s="55" t="str">
        <f t="shared" ca="1" si="0"/>
        <v/>
      </c>
      <c r="D12" s="55" t="str">
        <f t="shared" ca="1" si="0"/>
        <v/>
      </c>
      <c r="E12" s="55" t="str">
        <f t="shared" ca="1" si="0"/>
        <v/>
      </c>
    </row>
    <row r="13" spans="2:5" s="1" customFormat="1" x14ac:dyDescent="0.4">
      <c r="B13" s="69" t="s">
        <v>454</v>
      </c>
      <c r="C13" s="56">
        <f t="shared" ca="1" si="0"/>
        <v>45</v>
      </c>
      <c r="D13" s="56">
        <f t="shared" ca="1" si="0"/>
        <v>65</v>
      </c>
      <c r="E13" s="56">
        <f t="shared" ca="1" si="0"/>
        <v>65</v>
      </c>
    </row>
    <row r="14" spans="2:5" s="1" customFormat="1" x14ac:dyDescent="0.4">
      <c r="B14" s="69" t="s">
        <v>455</v>
      </c>
      <c r="C14" s="55">
        <f t="shared" ca="1" si="0"/>
        <v>66</v>
      </c>
      <c r="D14" s="55">
        <f t="shared" ca="1" si="0"/>
        <v>79</v>
      </c>
      <c r="E14" s="55">
        <f t="shared" ca="1" si="0"/>
        <v>74</v>
      </c>
    </row>
    <row r="15" spans="2:5" s="1" customFormat="1" x14ac:dyDescent="0.4">
      <c r="B15" s="69" t="s">
        <v>469</v>
      </c>
      <c r="C15" s="55">
        <f t="shared" ca="1" si="0"/>
        <v>8</v>
      </c>
      <c r="D15" s="55">
        <f t="shared" ca="1" si="0"/>
        <v>9</v>
      </c>
      <c r="E15" s="55">
        <f t="shared" ca="1" si="0"/>
        <v>9</v>
      </c>
    </row>
    <row r="16" spans="2:5" s="1" customFormat="1" x14ac:dyDescent="0.4">
      <c r="B16" s="17" t="s">
        <v>517</v>
      </c>
      <c r="C16" s="57">
        <f t="shared" ca="1" si="0"/>
        <v>0.88888888888888884</v>
      </c>
      <c r="D16" s="57">
        <f t="shared" ca="1" si="0"/>
        <v>1</v>
      </c>
      <c r="E16" s="57">
        <f t="shared" ca="1" si="0"/>
        <v>1</v>
      </c>
    </row>
    <row r="17" spans="1:62" s="1" customFormat="1" x14ac:dyDescent="0.4">
      <c r="B17" s="69" t="s">
        <v>533</v>
      </c>
      <c r="C17" s="75">
        <f t="shared" ca="1" si="0"/>
        <v>5.625</v>
      </c>
      <c r="D17" s="75">
        <f t="shared" ca="1" si="0"/>
        <v>7.2222222222222223</v>
      </c>
      <c r="E17" s="75">
        <f t="shared" ca="1" si="0"/>
        <v>7.2222222222222223</v>
      </c>
    </row>
    <row r="18" spans="1:62" x14ac:dyDescent="0.4">
      <c r="B18" s="69" t="s">
        <v>302</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PS Vue with (+1 Add-Ons) / AT&amp;T Watch TV (+0 Add-Ons)  [%100 of marked] for $65</v>
      </c>
    </row>
    <row r="19" spans="1:62" x14ac:dyDescent="0.4">
      <c r="AW19" t="s">
        <v>771</v>
      </c>
      <c r="AX19" t="s">
        <v>772</v>
      </c>
      <c r="AY19" t="s">
        <v>773</v>
      </c>
      <c r="AZ19" t="s">
        <v>772</v>
      </c>
    </row>
    <row r="20" spans="1:62" x14ac:dyDescent="0.4">
      <c r="B20" s="17" t="s">
        <v>256</v>
      </c>
      <c r="C20" s="14">
        <f t="shared" ref="C20:T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855</v>
      </c>
      <c r="B21" s="8" t="s">
        <v>522</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859</v>
      </c>
      <c r="V21" s="21" t="s">
        <v>861</v>
      </c>
      <c r="W21" s="21" t="s">
        <v>862</v>
      </c>
      <c r="X21" s="21" t="s">
        <v>863</v>
      </c>
      <c r="Y21" s="21" t="s">
        <v>864</v>
      </c>
      <c r="Z21" s="21" t="s">
        <v>860</v>
      </c>
      <c r="AA21" s="21" t="s">
        <v>866</v>
      </c>
      <c r="AB21" s="21" t="s">
        <v>878</v>
      </c>
      <c r="AC21" s="21" t="s">
        <v>865</v>
      </c>
      <c r="AD21" s="22" t="s">
        <v>521</v>
      </c>
      <c r="AE21" s="22" t="s">
        <v>867</v>
      </c>
      <c r="AF21" s="22" t="s">
        <v>869</v>
      </c>
      <c r="AG21" s="22" t="s">
        <v>870</v>
      </c>
      <c r="AH21" s="22" t="s">
        <v>871</v>
      </c>
      <c r="AI21" s="22" t="s">
        <v>872</v>
      </c>
      <c r="AJ21" s="22" t="s">
        <v>868</v>
      </c>
      <c r="AK21" s="22" t="s">
        <v>874</v>
      </c>
      <c r="AL21" s="22" t="s">
        <v>879</v>
      </c>
      <c r="AM21" s="22" t="s">
        <v>873</v>
      </c>
      <c r="AN21" s="22" t="s">
        <v>881</v>
      </c>
      <c r="AO21" s="22" t="s">
        <v>882</v>
      </c>
      <c r="AP21" s="23" t="s">
        <v>473</v>
      </c>
      <c r="AQ21" s="23" t="s">
        <v>455</v>
      </c>
      <c r="AR21" s="23" t="s">
        <v>469</v>
      </c>
      <c r="AS21" s="23" t="s">
        <v>454</v>
      </c>
      <c r="AT21" s="23" t="s">
        <v>517</v>
      </c>
      <c r="AU21" s="23" t="s">
        <v>533</v>
      </c>
      <c r="AV21" s="23" t="s">
        <v>883</v>
      </c>
      <c r="AW21" s="44" t="s">
        <v>763</v>
      </c>
      <c r="AX21" s="44" t="s">
        <v>764</v>
      </c>
      <c r="AY21" s="44" t="s">
        <v>765</v>
      </c>
      <c r="AZ21" s="44" t="s">
        <v>766</v>
      </c>
      <c r="BA21" s="44" t="s">
        <v>768</v>
      </c>
      <c r="BB21" s="44" t="s">
        <v>769</v>
      </c>
      <c r="BC21" s="44" t="s">
        <v>767</v>
      </c>
      <c r="BD21" s="44" t="s">
        <v>770</v>
      </c>
    </row>
    <row r="22" spans="1:62" x14ac:dyDescent="0.4">
      <c r="A22" s="24" t="s">
        <v>856</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58</v>
      </c>
      <c r="W22" s="9">
        <f ca="1">COUNTIFS(OFFSET(Data!$A$1,0,MATCH($U22&amp;" qualify",Data!$1:$1,0)-1,1000,1),1)</f>
        <v>2</v>
      </c>
      <c r="X22" s="14">
        <f t="shared" ref="X22" si="3">VLOOKUP(U22,Service_DB,3,0)</f>
        <v>20</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50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Plus970</v>
      </c>
      <c r="AO22" s="24" t="str">
        <f ca="1">AE22&amp;U22&amp;W22+Y22+AG22+AI22&amp;X22+AC22+AH22+AM22</f>
        <v>DirecTV Now PlusPhilo970</v>
      </c>
      <c r="AP22" s="9" t="str">
        <f ca="1">IF(AND(W22=0,Y22=0),"",IF(A22="1a",U22,IF(AE22="","",IF(OR(ISNUMBER(MATCH(AN22,AN$21:AN21,0)),ISNUMBER(MATCH(AO22,AN$21:AN21,0))),"",U22&amp;"/"&amp;AE22))))</f>
        <v>Philo/DirecTV Now Plus</v>
      </c>
      <c r="AQ22" s="9">
        <f t="shared" ref="AQ22:AQ53" ca="1" si="11">IF(AP22="","",V22+AF22)</f>
        <v>104</v>
      </c>
      <c r="AR22" s="9">
        <f t="shared" ref="AR22:AR53" ca="1" si="12">IF(AP22="","",W22+Y22+AG22+AI22)</f>
        <v>9</v>
      </c>
      <c r="AS22" s="14">
        <f t="shared" ref="AS22:AS53" ca="1" si="13">IF(AP22="","",X22+AC22+AH22+AM22)</f>
        <v>70</v>
      </c>
      <c r="AT22" s="24">
        <f t="shared" ref="AT22:AT53" ca="1" si="14">IF(AP22="","",IF($B$2=0,0,AR22/$B$2))</f>
        <v>1</v>
      </c>
      <c r="AU22" s="74">
        <f t="shared" ref="AU22:AU53" ca="1" si="15">IF(AR22=0,"",IF(AR22="","",AS22/AR22))</f>
        <v>7.7777777777777777</v>
      </c>
      <c r="AV22" s="8">
        <f ca="1">Z22+AI22</f>
        <v>0</v>
      </c>
      <c r="AW22" s="123">
        <f t="shared" ref="AW22:AW53" ca="1" si="16">IF($AP22="","",ABS(AS22-AW$20))</f>
        <v>55</v>
      </c>
      <c r="AX22" s="124">
        <f t="shared" ref="AX22:AX53" ca="1" si="17">IF($AP22="","",ABS(AT22-AX$20))</f>
        <v>0</v>
      </c>
      <c r="AY22" s="124">
        <f t="shared" ref="AY22:AY53" ca="1" si="18">IF($AP22="","",AW22/AY$20)</f>
        <v>0.40740740740740738</v>
      </c>
      <c r="AZ22" s="124">
        <f t="shared" ref="AZ22:AZ53" ca="1" si="19">IF($AP22="","",AX22/AZ$20)</f>
        <v>0</v>
      </c>
      <c r="BA22" s="124">
        <f t="shared" ref="BA22:BA53" ca="1" si="20">IF($AP22="","",AVERAGE(AY22:AZ22))</f>
        <v>0.20370370370370369</v>
      </c>
      <c r="BB22" s="9">
        <f ca="1">IF($AP22="","",RANK(BA22,BA$22:BA$75,1)+COUNTIF(BA$22:BA22,BA22)-1)</f>
        <v>5</v>
      </c>
      <c r="BC22" s="124">
        <f t="shared" ref="BC22:BC53" ca="1" si="21">IF($AP22="","",(AY22*(price_weight_used/100))+(AZ22*(100-price_weight_used)/100))</f>
        <v>0.20370370370370369</v>
      </c>
      <c r="BD22" s="9">
        <f ca="1">IF($AP22="","",RANK(BC22,BC$22:BC$75,1)+COUNTIF(BC$22:BC22,BC22)-1)</f>
        <v>5</v>
      </c>
      <c r="BE22" s="1"/>
      <c r="BF22" s="1"/>
      <c r="BG22" s="1"/>
      <c r="BH22" s="1"/>
      <c r="BI22" s="1"/>
      <c r="BJ22" s="1"/>
    </row>
    <row r="23" spans="1:62" x14ac:dyDescent="0.4">
      <c r="A23" s="24" t="s">
        <v>856</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33</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127</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21</v>
      </c>
      <c r="BC23" s="124">
        <f t="shared" ca="1" si="21"/>
        <v>0.35555555555555557</v>
      </c>
      <c r="BD23" s="9">
        <f ca="1">IF($AP23="","",RANK(BC23,BC$22:BC$75,1)+COUNTIF(BC$22:BC23,BC23)-1)</f>
        <v>21</v>
      </c>
    </row>
    <row r="24" spans="1:62" x14ac:dyDescent="0.4">
      <c r="A24" s="24" t="s">
        <v>856</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856</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55</v>
      </c>
      <c r="W25" s="9">
        <f ca="1">COUNTIFS(OFFSET(Data!$A$1,0,MATCH($U25&amp;" qualify",Data!$1:$1,0)-1,1000,1),1)</f>
        <v>7</v>
      </c>
      <c r="X25" s="14">
        <f t="shared" si="23"/>
        <v>50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24</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TV965</v>
      </c>
      <c r="AO25" s="24" t="str">
        <f t="shared" ca="1" si="25"/>
        <v>AT&amp;T Watch TVDirecTV Now Plus965</v>
      </c>
      <c r="AP25" s="9" t="str">
        <f ca="1">IF(AND(W25=0,Y25=0),"",IF(A25="1a",U25,IF(AE25="","",IF(OR(ISNUMBER(MATCH(AN25,AN$21:AN24,0)),ISNUMBER(MATCH(AO25,AN$21:AN24,0))),"",U25&amp;"/"&amp;AE25))))</f>
        <v>DirecTV Now Plus/AT&amp;T Watch TV</v>
      </c>
      <c r="AQ25" s="9">
        <f t="shared" ca="1" si="11"/>
        <v>79</v>
      </c>
      <c r="AR25" s="9">
        <f t="shared" ca="1" si="12"/>
        <v>9</v>
      </c>
      <c r="AS25" s="14">
        <f t="shared" ca="1" si="13"/>
        <v>65</v>
      </c>
      <c r="AT25" s="24">
        <f t="shared" ca="1" si="14"/>
        <v>1</v>
      </c>
      <c r="AU25" s="74">
        <f t="shared" ca="1" si="15"/>
        <v>7.2222222222222223</v>
      </c>
      <c r="AV25" s="8">
        <f t="shared" ca="1" si="26"/>
        <v>0</v>
      </c>
      <c r="AW25" s="123">
        <f t="shared" ca="1" si="16"/>
        <v>50</v>
      </c>
      <c r="AX25" s="124">
        <f t="shared" ca="1" si="17"/>
        <v>0</v>
      </c>
      <c r="AY25" s="124">
        <f t="shared" ca="1" si="18"/>
        <v>0.37037037037037035</v>
      </c>
      <c r="AZ25" s="124">
        <f t="shared" ca="1" si="19"/>
        <v>0</v>
      </c>
      <c r="BA25" s="124">
        <f t="shared" ca="1" si="20"/>
        <v>0.18518518518518517</v>
      </c>
      <c r="BB25" s="9">
        <f ca="1">IF($AP25="","",RANK(BA25,BA$22:BA$75,1)+COUNTIF(BA$22:BA25,BA25)-1)</f>
        <v>2</v>
      </c>
      <c r="BC25" s="124">
        <f t="shared" ca="1" si="21"/>
        <v>0.18518518518518517</v>
      </c>
      <c r="BD25" s="9">
        <f ca="1">IF($AP25="","",RANK(BC25,BC$22:BC$75,1)+COUNTIF(BC$22:BC25,BC25)-1)</f>
        <v>2</v>
      </c>
    </row>
    <row r="26" spans="1:62" x14ac:dyDescent="0.4">
      <c r="A26" s="24" t="s">
        <v>856</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71</v>
      </c>
      <c r="W26" s="9">
        <f ca="1">COUNTIFS(OFFSET(Data!$A$1,0,MATCH($U26&amp;" qualify",Data!$1:$1,0)-1,1000,1),1)</f>
        <v>7</v>
      </c>
      <c r="X26" s="14">
        <f t="shared" si="23"/>
        <v>70</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23</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TV985</v>
      </c>
      <c r="AO26" s="24" t="str">
        <f t="shared" ca="1" si="25"/>
        <v>AT&amp;T Watch TVDirecTV Now Max985</v>
      </c>
      <c r="AP26" s="9" t="str">
        <f ca="1">IF(AND(W26=0,Y26=0),"",IF(A26="1a",U26,IF(AE26="","",IF(OR(ISNUMBER(MATCH(AN26,AN$21:AN25,0)),ISNUMBER(MATCH(AO26,AN$21:AN25,0))),"",U26&amp;"/"&amp;AE26))))</f>
        <v>DirecTV Now Max/AT&amp;T Watch TV</v>
      </c>
      <c r="AQ26" s="9">
        <f t="shared" ca="1" si="11"/>
        <v>94</v>
      </c>
      <c r="AR26" s="9">
        <f t="shared" ca="1" si="12"/>
        <v>9</v>
      </c>
      <c r="AS26" s="14">
        <f t="shared" ca="1" si="13"/>
        <v>85</v>
      </c>
      <c r="AT26" s="24">
        <f t="shared" ca="1" si="14"/>
        <v>1</v>
      </c>
      <c r="AU26" s="74">
        <f t="shared" ca="1" si="15"/>
        <v>9.4444444444444446</v>
      </c>
      <c r="AV26" s="8">
        <f t="shared" ca="1" si="26"/>
        <v>0</v>
      </c>
      <c r="AW26" s="123">
        <f t="shared" ca="1" si="16"/>
        <v>70</v>
      </c>
      <c r="AX26" s="124">
        <f t="shared" ca="1" si="17"/>
        <v>0</v>
      </c>
      <c r="AY26" s="124">
        <f t="shared" ca="1" si="18"/>
        <v>0.51851851851851849</v>
      </c>
      <c r="AZ26" s="124">
        <f t="shared" ca="1" si="19"/>
        <v>0</v>
      </c>
      <c r="BA26" s="124">
        <f t="shared" ca="1" si="20"/>
        <v>0.25925925925925924</v>
      </c>
      <c r="BB26" s="9">
        <f ca="1">IF($AP26="","",RANK(BA26,BA$22:BA$75,1)+COUNTIF(BA$22:BA26,BA26)-1)</f>
        <v>12</v>
      </c>
      <c r="BC26" s="124">
        <f t="shared" ca="1" si="21"/>
        <v>0.25925925925925924</v>
      </c>
      <c r="BD26" s="9">
        <f ca="1">IF($AP26="","",RANK(BC26,BC$22:BC$75,1)+COUNTIF(BC$22:BC26,BC26)-1)</f>
        <v>12</v>
      </c>
    </row>
    <row r="27" spans="1:62" x14ac:dyDescent="0.4">
      <c r="A27" s="24" t="s">
        <v>856</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72</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856</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97</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856</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125</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856</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136</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856</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22</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129</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17</v>
      </c>
      <c r="BC31" s="124">
        <f t="shared" ca="1" si="21"/>
        <v>0.31851851851851853</v>
      </c>
      <c r="BD31" s="9">
        <f ca="1">IF($AP31="","",RANK(BC31,BC$22:BC$75,1)+COUNTIF(BC$22:BC31,BC31)-1)</f>
        <v>17</v>
      </c>
    </row>
    <row r="32" spans="1:62" x14ac:dyDescent="0.4">
      <c r="A32" s="24" t="s">
        <v>856</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82</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99</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9</v>
      </c>
      <c r="BC32" s="124">
        <f t="shared" ca="1" si="21"/>
        <v>0.22222222222222221</v>
      </c>
      <c r="BD32" s="9">
        <f ca="1">IF($AP32="","",RANK(BC32,BC$22:BC$75,1)+COUNTIF(BC$22:BC32,BC32)-1)</f>
        <v>9</v>
      </c>
    </row>
    <row r="33" spans="1:56" x14ac:dyDescent="0.4">
      <c r="A33" s="24" t="s">
        <v>856</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856</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23</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74</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3</v>
      </c>
      <c r="BC34" s="124">
        <f t="shared" ca="1" si="21"/>
        <v>0.18518518518518517</v>
      </c>
      <c r="BD34" s="9">
        <f ca="1">IF($AP34="","",RANK(BC34,BC$22:BC$75,1)+COUNTIF(BC$22:BC34,BC34)-1)</f>
        <v>3</v>
      </c>
    </row>
    <row r="35" spans="1:56" x14ac:dyDescent="0.4">
      <c r="A35" s="24" t="s">
        <v>856</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77</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16</v>
      </c>
      <c r="BC35" s="124">
        <f t="shared" ca="1" si="21"/>
        <v>0.31481481481481483</v>
      </c>
      <c r="BD35" s="9">
        <f ca="1">IF($AP35="","",RANK(BC35,BC$22:BC$75,1)+COUNTIF(BC$22:BC35,BC35)-1)</f>
        <v>16</v>
      </c>
    </row>
    <row r="36" spans="1:56" x14ac:dyDescent="0.4">
      <c r="A36" s="24" t="s">
        <v>856</v>
      </c>
      <c r="B36" s="122" t="str">
        <f>Services!A16</f>
        <v>Fubo TV Extra</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6</v>
      </c>
      <c r="F36" s="9">
        <f ca="1">IF(MID($B36,1,3)=MID(F$21,1,3),"",IF($A36="1a","",COUNTIFS(OFFSET(Data!$A$1,0,MATCH($B36&amp;" qualify",Data!$1:$1,0)-1,1000,1),IF($A36="12aa","&lt;&gt;1",""),OFFSET(Data!$A$1,0,MATCH(F$21&amp;" qualify",Data!$1:$1,0)-1,1000,1),1)))</f>
        <v>7</v>
      </c>
      <c r="G36" s="9">
        <f ca="1">IF(MID($B36,1,3)=MID(G$21,1,3),"",IF($A36="1a","",COUNTIFS(OFFSET(Data!$A$1,0,MATCH($B36&amp;" qualify",Data!$1:$1,0)-1,1000,1),IF($A36="12aa","&lt;&gt;1",""),OFFSET(Data!$A$1,0,MATCH(G$21&amp;" qualify",Data!$1:$1,0)-1,1000,1),1)))</f>
        <v>7</v>
      </c>
      <c r="H36" s="9">
        <f ca="1">IF(MID($B36,1,3)=MID(H$21,1,3),"",IF($A36="1a","",COUNTIFS(OFFSET(Data!$A$1,0,MATCH($B36&amp;" qualify",Data!$1:$1,0)-1,1000,1),IF($A36="12aa","&lt;&gt;1",""),OFFSET(Data!$A$1,0,MATCH(H$21&amp;" qualify",Data!$1:$1,0)-1,1000,1),1)))</f>
        <v>9</v>
      </c>
      <c r="I36" s="9">
        <f ca="1">IF(MID($B36,1,3)=MID(I$21,1,3),"",IF($A36="1a","",COUNTIFS(OFFSET(Data!$A$1,0,MATCH($B36&amp;" qualify",Data!$1:$1,0)-1,1000,1),IF($A36="12aa","&lt;&gt;1",""),OFFSET(Data!$A$1,0,MATCH(I$21&amp;" qualify",Data!$1:$1,0)-1,1000,1),1)))</f>
        <v>9</v>
      </c>
      <c r="J36" s="9">
        <f ca="1">IF(MID($B36,1,3)=MID(J$21,1,3),"",IF($A36="1a","",COUNTIFS(OFFSET(Data!$A$1,0,MATCH($B36&amp;" qualify",Data!$1:$1,0)-1,1000,1),IF($A36="12aa","&lt;&gt;1",""),OFFSET(Data!$A$1,0,MATCH(J$21&amp;" qualify",Data!$1:$1,0)-1,1000,1),1)))</f>
        <v>9</v>
      </c>
      <c r="K36" s="9">
        <f ca="1">IF(MID($B36,1,3)=MID(K$21,1,3),"",IF($A36="1a","",COUNTIFS(OFFSET(Data!$A$1,0,MATCH($B36&amp;" qualify",Data!$1:$1,0)-1,1000,1),IF($A36="12aa","&lt;&gt;1",""),OFFSET(Data!$A$1,0,MATCH(K$21&amp;" qualify",Data!$1:$1,0)-1,1000,1),1)))</f>
        <v>9</v>
      </c>
      <c r="L36" s="9">
        <f ca="1">IF(MID($B36,1,3)=MID(L$21,1,3),"",IF($A36="1a","",COUNTIFS(OFFSET(Data!$A$1,0,MATCH($B36&amp;" qualify",Data!$1:$1,0)-1,1000,1),IF($A36="12aa","&lt;&gt;1",""),OFFSET(Data!$A$1,0,MATCH(L$21&amp;" qualify",Data!$1:$1,0)-1,1000,1),1)))</f>
        <v>8</v>
      </c>
      <c r="M36" s="9">
        <f ca="1">IF(MID($B36,1,3)=MID(M$21,1,3),"",IF($A36="1a","",COUNTIFS(OFFSET(Data!$A$1,0,MATCH($B36&amp;" qualify",Data!$1:$1,0)-1,1000,1),IF($A36="12aa","&lt;&gt;1",""),OFFSET(Data!$A$1,0,MATCH(M$21&amp;" qualify",Data!$1:$1,0)-1,1000,1),1)))</f>
        <v>7</v>
      </c>
      <c r="N36" s="9">
        <f ca="1">IF(MID($B36,1,3)=MID(N$21,1,3),"",IF($A36="1a","",COUNTIFS(OFFSET(Data!$A$1,0,MATCH($B36&amp;" qualify",Data!$1:$1,0)-1,1000,1),IF($A36="12aa","&lt;&gt;1",""),OFFSET(Data!$A$1,0,MATCH(N$21&amp;" qualify",Data!$1:$1,0)-1,1000,1),1)))</f>
        <v>8</v>
      </c>
      <c r="O36" s="9">
        <f ca="1">IF(MID($B36,1,3)=MID(O$21,1,3),"",IF($A36="1a","",COUNTIFS(OFFSET(Data!$A$1,0,MATCH($B36&amp;" qualify",Data!$1:$1,0)-1,1000,1),IF($A36="12aa","&lt;&gt;1",""),OFFSET(Data!$A$1,0,MATCH(O$21&amp;" qualify",Data!$1:$1,0)-1,1000,1),1)))</f>
        <v>7</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3</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0</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8</v>
      </c>
      <c r="AE36" s="9" t="str">
        <f t="shared" ca="1" si="6"/>
        <v>DirecTV Now Entertainment</v>
      </c>
      <c r="AF36" s="9">
        <f ca="1">IF(AE36="",0,COUNTIFS(OFFSET(Data!$A$1,0,MATCH(U36,Data!$1:$1,0)-1,1000,1),"&lt;&gt;Yes",OFFSET(Data!$A$1,0,MATCH(AE36,Data!$1:$1,0)-1,1000,1),"Yes"))</f>
        <v>35</v>
      </c>
      <c r="AG36" s="9">
        <f t="shared" ca="1" si="7"/>
        <v>9</v>
      </c>
      <c r="AH36" s="14">
        <f t="shared" ca="1" si="8"/>
        <v>93</v>
      </c>
      <c r="AI36" s="9">
        <f ca="1">IF(AE36="",0,COUNTIFS(OFFSET(Data!$A$1,0,MATCH(U36&amp;" qualify",Data!$1:$1,0)-1,1000,1),"",OFFSET(Data!$A$1,0,MATCH(AE36&amp;" qualify",Data!$1:$1,0)-1,1000,1),2))</f>
        <v>0</v>
      </c>
      <c r="AJ36" s="9">
        <f t="shared" ca="1" si="9"/>
        <v>0</v>
      </c>
      <c r="AK36" s="24">
        <f t="shared" ca="1" si="10"/>
        <v>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ExtraDirecTV Now Entertainment9153</v>
      </c>
      <c r="AO36" s="24" t="str">
        <f t="shared" ca="1" si="25"/>
        <v>DirecTV Now EntertainmentFubo TV Extra9153</v>
      </c>
      <c r="AP36" s="9" t="str">
        <f ca="1">IF(AND(W36=0,Y36=0),"",IF(A36="1a",U36,IF(AE36="","",IF(OR(ISNUMBER(MATCH(AN36,AN$21:AN35,0)),ISNUMBER(MATCH(AO36,AN$21:AN35,0))),"",U36&amp;"/"&amp;AE36))))</f>
        <v/>
      </c>
      <c r="AQ36" s="9" t="str">
        <f t="shared" ca="1" si="11"/>
        <v/>
      </c>
      <c r="AR36" s="9" t="str">
        <f t="shared" ca="1" si="12"/>
        <v/>
      </c>
      <c r="AS36" s="14" t="str">
        <f t="shared" ca="1" si="13"/>
        <v/>
      </c>
      <c r="AT36" s="24" t="str">
        <f t="shared" ca="1" si="14"/>
        <v/>
      </c>
      <c r="AU36" s="74" t="str">
        <f t="shared" ca="1" si="15"/>
        <v/>
      </c>
      <c r="AV36" s="8">
        <f t="shared" ca="1" si="26"/>
        <v>0</v>
      </c>
      <c r="AW36" s="123" t="str">
        <f t="shared" ca="1" si="16"/>
        <v/>
      </c>
      <c r="AX36" s="124" t="str">
        <f t="shared" ca="1" si="17"/>
        <v/>
      </c>
      <c r="AY36" s="124" t="str">
        <f t="shared" ca="1" si="18"/>
        <v/>
      </c>
      <c r="AZ36" s="124" t="str">
        <f t="shared" ca="1" si="19"/>
        <v/>
      </c>
      <c r="BA36" s="124" t="str">
        <f t="shared" ca="1" si="20"/>
        <v/>
      </c>
      <c r="BB36" s="9" t="str">
        <f ca="1">IF($AP36="","",RANK(BA36,BA$22:BA$75,1)+COUNTIF(BA$22:BA36,BA36)-1)</f>
        <v/>
      </c>
      <c r="BC36" s="124" t="str">
        <f t="shared" ca="1" si="21"/>
        <v/>
      </c>
      <c r="BD36" s="9" t="str">
        <f ca="1">IF($AP36="","",RANK(BC36,BC$22:BC$75,1)+COUNTIF(BC$22:BC36,BC36)-1)</f>
        <v/>
      </c>
    </row>
    <row r="37" spans="1:56" x14ac:dyDescent="0.4">
      <c r="A37" s="24" t="s">
        <v>856</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39</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40</v>
      </c>
      <c r="AG37" s="9">
        <f t="shared" ca="1" si="7"/>
        <v>6</v>
      </c>
      <c r="AH37" s="14">
        <f t="shared" ca="1" si="8"/>
        <v>50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Plus965</v>
      </c>
      <c r="AO37" s="24" t="str">
        <f t="shared" ca="1" si="25"/>
        <v>DirecTV Now PlusAT&amp;T Watch TV965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856</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71</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856</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857</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58</v>
      </c>
      <c r="W40" s="9">
        <f ca="1">COUNTIFS(OFFSET(Data!$A$1,0,MATCH($U40&amp;" qualify",Data!$1:$1,0)-1,1000,1),1)</f>
        <v>2</v>
      </c>
      <c r="X40" s="14">
        <f t="shared" si="23"/>
        <v>20</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50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Plus970</v>
      </c>
      <c r="AO40" s="24" t="str">
        <f t="shared" ca="1" si="25"/>
        <v>DirecTV Now PlusPhilo970</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857</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33</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857</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857</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55</v>
      </c>
      <c r="W43" s="9">
        <f ca="1">COUNTIFS(OFFSET(Data!$A$1,0,MATCH($U43&amp;" qualify",Data!$1:$1,0)-1,1000,1),1)</f>
        <v>7</v>
      </c>
      <c r="X43" s="14">
        <f t="shared" si="23"/>
        <v>50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24</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TV965</v>
      </c>
      <c r="AO43" s="24" t="str">
        <f t="shared" ca="1" si="25"/>
        <v>AT&amp;T Watch TVDirecTV Now Plus965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857</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71</v>
      </c>
      <c r="W44" s="9">
        <f ca="1">COUNTIFS(OFFSET(Data!$A$1,0,MATCH($U44&amp;" qualify",Data!$1:$1,0)-1,1000,1),1)</f>
        <v>7</v>
      </c>
      <c r="X44" s="14">
        <f t="shared" si="23"/>
        <v>70</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23</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TV985</v>
      </c>
      <c r="AO44" s="24" t="str">
        <f t="shared" ca="1" si="25"/>
        <v>AT&amp;T Watch TVDirecTV Now Max985</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857</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72</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857</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97</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857</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125</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857</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136</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857</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22</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857</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82</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857</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857</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7</v>
      </c>
      <c r="BC52" s="124">
        <f t="shared" ca="1" si="21"/>
        <v>0.20370370370370369</v>
      </c>
      <c r="BD52" s="9">
        <f ca="1">IF($AP52="","",RANK(BC52,BC$22:BC$75,1)+COUNTIF(BC$22:BC52,BC52)-1)</f>
        <v>7</v>
      </c>
    </row>
    <row r="53" spans="1:56" x14ac:dyDescent="0.4">
      <c r="A53" s="167" t="s">
        <v>857</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77</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857</v>
      </c>
      <c r="B54" s="134" t="str">
        <f>Services!A16</f>
        <v>Fubo TV Extra</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3</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0</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8</v>
      </c>
      <c r="AE54" s="9" t="str">
        <f t="shared" ref="AE54:AE75" ca="1" si="29">IF(AD54=0,"",INDEX(C$21:T$21,AD54-2))</f>
        <v>DirecTV Now Entertainment</v>
      </c>
      <c r="AF54" s="9">
        <f ca="1">IF(AE54="",0,COUNTIFS(OFFSET(Data!$A$1,0,MATCH(U54,Data!$1:$1,0)-1,1000,1),"&lt;&gt;Yes",OFFSET(Data!$A$1,0,MATCH(AE54,Data!$1:$1,0)-1,1000,1),"Yes"))</f>
        <v>35</v>
      </c>
      <c r="AG54" s="9">
        <f t="shared" ref="AG54:AG75" ca="1" si="30">IF(AE54="",0,INDEX(C54:T54,AD54-2))</f>
        <v>9</v>
      </c>
      <c r="AH54" s="14">
        <f t="shared" ref="AH54:AH75" ca="1" si="31">IF(AE54="",0,VLOOKUP(AE54,Service_DB,3,0))</f>
        <v>93</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ExtraDirecTV Now Entertainment9153</v>
      </c>
      <c r="AO54" s="24" t="str">
        <f t="shared" ca="1" si="25"/>
        <v>DirecTV Now EntertainmentFubo TV Extra9153</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857</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0</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39</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40</v>
      </c>
      <c r="AG55" s="9">
        <f t="shared" ca="1" si="30"/>
        <v>6</v>
      </c>
      <c r="AH55" s="14">
        <f t="shared" ca="1" si="31"/>
        <v>50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Plus965</v>
      </c>
      <c r="AO55" s="24" t="str">
        <f t="shared" ca="1" si="25"/>
        <v>DirecTV Now PlusAT&amp;T Watch TV965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857</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71</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857</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858</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58</v>
      </c>
      <c r="W58" s="9">
        <f ca="1">COUNTIFS(OFFSET(Data!$A$1,0,MATCH($U58&amp;" qualify",Data!$1:$1,0)-1,1000,1),1)</f>
        <v>2</v>
      </c>
      <c r="X58" s="14">
        <f t="shared" si="23"/>
        <v>20</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Philo220</v>
      </c>
      <c r="AO58" s="24" t="str">
        <f t="shared" ca="1" si="25"/>
        <v>Philo220</v>
      </c>
      <c r="AP58" s="9" t="str">
        <f ca="1">IF(AND(W58=0,Y58=0),"",IF(A58="1a",U58,IF(AE58="","",IF(OR(ISNUMBER(MATCH(AN58,AN$21:AN57,0)),ISNUMBER(MATCH(AO58,AN$21:AN57,0))),"",U58&amp;"/"&amp;AE58))))</f>
        <v>Philo</v>
      </c>
      <c r="AQ58" s="9">
        <f t="shared" ca="1" si="34"/>
        <v>58</v>
      </c>
      <c r="AR58" s="9">
        <f t="shared" ca="1" si="35"/>
        <v>2</v>
      </c>
      <c r="AS58" s="14">
        <f t="shared" ca="1" si="36"/>
        <v>20</v>
      </c>
      <c r="AT58" s="24">
        <f t="shared" ca="1" si="37"/>
        <v>0.22222222222222221</v>
      </c>
      <c r="AU58" s="74">
        <f t="shared" ca="1" si="38"/>
        <v>10</v>
      </c>
      <c r="AV58" s="8">
        <f t="shared" ca="1" si="26"/>
        <v>0</v>
      </c>
      <c r="AW58" s="123">
        <f t="shared" ca="1" si="39"/>
        <v>5</v>
      </c>
      <c r="AX58" s="124">
        <f t="shared" ca="1" si="40"/>
        <v>0.77777777777777779</v>
      </c>
      <c r="AY58" s="124">
        <f t="shared" ca="1" si="41"/>
        <v>3.7037037037037035E-2</v>
      </c>
      <c r="AZ58" s="124">
        <f t="shared" ca="1" si="42"/>
        <v>0.77777777777777779</v>
      </c>
      <c r="BA58" s="124">
        <f t="shared" ca="1" si="43"/>
        <v>0.40740740740740744</v>
      </c>
      <c r="BB58" s="9">
        <f ca="1">IF($AP58="","",RANK(BA58,BA$22:BA$75,1)+COUNTIF(BA$22:BA58,BA58)-1)</f>
        <v>23</v>
      </c>
      <c r="BC58" s="124">
        <f t="shared" ca="1" si="44"/>
        <v>0.40740740740740744</v>
      </c>
      <c r="BD58" s="9">
        <f ca="1">IF($AP58="","",RANK(BC58,BC$22:BC$75,1)+COUNTIF(BC$22:BC58,BC58)-1)</f>
        <v>23</v>
      </c>
    </row>
    <row r="59" spans="1:56" x14ac:dyDescent="0.4">
      <c r="A59" s="69" t="s">
        <v>858</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33</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33</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24</v>
      </c>
      <c r="BC59" s="124">
        <f t="shared" ca="1" si="44"/>
        <v>0.42592592592592599</v>
      </c>
      <c r="BD59" s="9">
        <f ca="1">IF($AP59="","",RANK(BC59,BC$22:BC$75,1)+COUNTIF(BC$22:BC59,BC59)-1)</f>
        <v>24</v>
      </c>
    </row>
    <row r="60" spans="1:56" x14ac:dyDescent="0.4">
      <c r="A60" s="69" t="s">
        <v>858</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11</v>
      </c>
      <c r="BC60" s="124">
        <f t="shared" ca="1" si="44"/>
        <v>0.20370370370370372</v>
      </c>
      <c r="BD60" s="9">
        <f ca="1">IF($AP60="","",RANK(BC60,BC$22:BC$75,1)+COUNTIF(BC$22:BC60,BC60)-1)</f>
        <v>11</v>
      </c>
    </row>
    <row r="61" spans="1:56" x14ac:dyDescent="0.4">
      <c r="A61" s="69" t="s">
        <v>858</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55</v>
      </c>
      <c r="W61" s="9">
        <f ca="1">COUNTIFS(OFFSET(Data!$A$1,0,MATCH($U61&amp;" qualify",Data!$1:$1,0)-1,1000,1),1)</f>
        <v>7</v>
      </c>
      <c r="X61" s="14">
        <f t="shared" si="23"/>
        <v>50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Plus750</v>
      </c>
      <c r="AO61" s="24" t="str">
        <f t="shared" ca="1" si="25"/>
        <v>DirecTV Now Plus750</v>
      </c>
      <c r="AP61" s="9" t="str">
        <f ca="1">IF(AND(W61=0,Y61=0),"",IF(A61="1a",U61,IF(AE61="","",IF(OR(ISNUMBER(MATCH(AN61,AN$21:AN60,0)),ISNUMBER(MATCH(AO61,AN$21:AN60,0))),"",U61&amp;"/"&amp;AE61))))</f>
        <v>DirecTV Now Plus</v>
      </c>
      <c r="AQ61" s="9">
        <f t="shared" ca="1" si="34"/>
        <v>55</v>
      </c>
      <c r="AR61" s="9">
        <f t="shared" ca="1" si="35"/>
        <v>7</v>
      </c>
      <c r="AS61" s="14">
        <f t="shared" ca="1" si="36"/>
        <v>50</v>
      </c>
      <c r="AT61" s="24">
        <f t="shared" ca="1" si="37"/>
        <v>0.77777777777777779</v>
      </c>
      <c r="AU61" s="74">
        <f t="shared" ca="1" si="38"/>
        <v>7.1428571428571432</v>
      </c>
      <c r="AV61" s="8">
        <f t="shared" ca="1" si="26"/>
        <v>0</v>
      </c>
      <c r="AW61" s="123">
        <f t="shared" ca="1" si="39"/>
        <v>35</v>
      </c>
      <c r="AX61" s="124">
        <f t="shared" ca="1" si="40"/>
        <v>0.22222222222222221</v>
      </c>
      <c r="AY61" s="124">
        <f t="shared" ca="1" si="41"/>
        <v>0.25925925925925924</v>
      </c>
      <c r="AZ61" s="124">
        <f t="shared" ca="1" si="42"/>
        <v>0.22222222222222221</v>
      </c>
      <c r="BA61" s="124">
        <f t="shared" ca="1" si="43"/>
        <v>0.24074074074074073</v>
      </c>
      <c r="BB61" s="9">
        <f ca="1">IF($AP61="","",RANK(BA61,BA$22:BA$75,1)+COUNTIF(BA$22:BA61,BA61)-1)</f>
        <v>10</v>
      </c>
      <c r="BC61" s="124">
        <f t="shared" ca="1" si="44"/>
        <v>0.24074074074074073</v>
      </c>
      <c r="BD61" s="9">
        <f ca="1">IF($AP61="","",RANK(BC61,BC$22:BC$75,1)+COUNTIF(BC$22:BC61,BC61)-1)</f>
        <v>10</v>
      </c>
    </row>
    <row r="62" spans="1:56" x14ac:dyDescent="0.4">
      <c r="A62" s="69" t="s">
        <v>858</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71</v>
      </c>
      <c r="W62" s="9">
        <f ca="1">COUNTIFS(OFFSET(Data!$A$1,0,MATCH($U62&amp;" qualify",Data!$1:$1,0)-1,1000,1),1)</f>
        <v>7</v>
      </c>
      <c r="X62" s="14">
        <f t="shared" si="23"/>
        <v>70</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Max770</v>
      </c>
      <c r="AO62" s="24" t="str">
        <f t="shared" ca="1" si="25"/>
        <v>DirecTV Now Max770</v>
      </c>
      <c r="AP62" s="9" t="str">
        <f ca="1">IF(AND(W62=0,Y62=0),"",IF(A62="1a",U62,IF(AE62="","",IF(OR(ISNUMBER(MATCH(AN62,AN$21:AN61,0)),ISNUMBER(MATCH(AO62,AN$21:AN61,0))),"",U62&amp;"/"&amp;AE62))))</f>
        <v>DirecTV Now Max</v>
      </c>
      <c r="AQ62" s="9">
        <f t="shared" ca="1" si="34"/>
        <v>71</v>
      </c>
      <c r="AR62" s="9">
        <f t="shared" ca="1" si="35"/>
        <v>7</v>
      </c>
      <c r="AS62" s="14">
        <f t="shared" ca="1" si="36"/>
        <v>70</v>
      </c>
      <c r="AT62" s="24">
        <f t="shared" ca="1" si="37"/>
        <v>0.77777777777777779</v>
      </c>
      <c r="AU62" s="74">
        <f t="shared" ca="1" si="38"/>
        <v>10</v>
      </c>
      <c r="AV62" s="8">
        <f t="shared" ca="1" si="26"/>
        <v>0</v>
      </c>
      <c r="AW62" s="123">
        <f t="shared" ca="1" si="39"/>
        <v>55</v>
      </c>
      <c r="AX62" s="124">
        <f t="shared" ca="1" si="40"/>
        <v>0.22222222222222221</v>
      </c>
      <c r="AY62" s="124">
        <f t="shared" ca="1" si="41"/>
        <v>0.40740740740740738</v>
      </c>
      <c r="AZ62" s="124">
        <f t="shared" ca="1" si="42"/>
        <v>0.22222222222222221</v>
      </c>
      <c r="BA62" s="124">
        <f t="shared" ca="1" si="43"/>
        <v>0.31481481481481477</v>
      </c>
      <c r="BB62" s="9">
        <f ca="1">IF($AP62="","",RANK(BA62,BA$22:BA$75,1)+COUNTIF(BA$22:BA62,BA62)-1)</f>
        <v>16</v>
      </c>
      <c r="BC62" s="124">
        <f t="shared" ca="1" si="44"/>
        <v>0.31481481481481477</v>
      </c>
      <c r="BD62" s="9">
        <f ca="1">IF($AP62="","",RANK(BC62,BC$22:BC$75,1)+COUNTIF(BC$22:BC62,BC62)-1)</f>
        <v>16</v>
      </c>
    </row>
    <row r="63" spans="1:56" x14ac:dyDescent="0.4">
      <c r="A63" s="69" t="s">
        <v>858</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72</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72</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14</v>
      </c>
      <c r="BC63" s="124">
        <f t="shared" ca="1" si="44"/>
        <v>0.28888888888888886</v>
      </c>
      <c r="BD63" s="9">
        <f ca="1">IF($AP63="","",RANK(BC63,BC$22:BC$75,1)+COUNTIF(BC$22:BC63,BC63)-1)</f>
        <v>14</v>
      </c>
    </row>
    <row r="64" spans="1:56" x14ac:dyDescent="0.4">
      <c r="A64" s="69" t="s">
        <v>858</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97</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97</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20</v>
      </c>
      <c r="BC64" s="124">
        <f t="shared" ca="1" si="44"/>
        <v>0.35185185185185186</v>
      </c>
      <c r="BD64" s="9">
        <f ca="1">IF($AP64="","",RANK(BC64,BC$22:BC$75,1)+COUNTIF(BC$22:BC64,BC64)-1)</f>
        <v>20</v>
      </c>
    </row>
    <row r="65" spans="1:56" x14ac:dyDescent="0.4">
      <c r="A65" s="69" t="s">
        <v>858</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125</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125</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22</v>
      </c>
      <c r="BC65" s="124">
        <f t="shared" ca="1" si="44"/>
        <v>0.40370370370370373</v>
      </c>
      <c r="BD65" s="9">
        <f ca="1">IF($AP65="","",RANK(BC65,BC$22:BC$75,1)+COUNTIF(BC$22:BC65,BC65)-1)</f>
        <v>22</v>
      </c>
    </row>
    <row r="66" spans="1:56" x14ac:dyDescent="0.4">
      <c r="A66" s="69" t="s">
        <v>858</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136</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136</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25</v>
      </c>
      <c r="BC66" s="124">
        <f t="shared" ca="1" si="44"/>
        <v>0.44444444444444442</v>
      </c>
      <c r="BD66" s="9">
        <f ca="1">IF($AP66="","",RANK(BC66,BC$22:BC$75,1)+COUNTIF(BC$22:BC66,BC66)-1)</f>
        <v>25</v>
      </c>
    </row>
    <row r="67" spans="1:56" x14ac:dyDescent="0.4">
      <c r="A67" s="69" t="s">
        <v>858</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18</v>
      </c>
      <c r="BC67" s="124">
        <f t="shared" ca="1" si="44"/>
        <v>0.31851851851851853</v>
      </c>
      <c r="BD67" s="9">
        <f ca="1">IF($AP67="","",RANK(BC67,BC$22:BC$75,1)+COUNTIF(BC$22:BC67,BC67)-1)</f>
        <v>18</v>
      </c>
    </row>
    <row r="68" spans="1:56" x14ac:dyDescent="0.4">
      <c r="A68" s="69" t="s">
        <v>858</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82</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82</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11</v>
      </c>
      <c r="BC68" s="124">
        <f t="shared" ca="1" si="44"/>
        <v>0.24074074074074073</v>
      </c>
      <c r="BD68" s="9">
        <f ca="1">IF($AP68="","",RANK(BC68,BC$22:BC$75,1)+COUNTIF(BC$22:BC68,BC68)-1)</f>
        <v>11</v>
      </c>
    </row>
    <row r="69" spans="1:56" x14ac:dyDescent="0.4">
      <c r="A69" s="69" t="s">
        <v>858</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1</v>
      </c>
      <c r="BC69" s="124">
        <f t="shared" ca="1" si="44"/>
        <v>0.16666666666666669</v>
      </c>
      <c r="BD69" s="9">
        <f ca="1">IF($AP69="","",RANK(BC69,BC$22:BC$75,1)+COUNTIF(BC$22:BC69,BC69)-1)</f>
        <v>1</v>
      </c>
    </row>
    <row r="70" spans="1:56" x14ac:dyDescent="0.4">
      <c r="A70" s="69" t="s">
        <v>858</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858</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77</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77</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13</v>
      </c>
      <c r="BC71" s="124">
        <f t="shared" ca="1" si="44"/>
        <v>0.25925925925925924</v>
      </c>
      <c r="BD71" s="9">
        <f ca="1">IF($AP71="","",RANK(BC71,BC$22:BC$75,1)+COUNTIF(BC$22:BC71,BC71)-1)</f>
        <v>13</v>
      </c>
    </row>
    <row r="72" spans="1:56" x14ac:dyDescent="0.4">
      <c r="A72" s="69" t="s">
        <v>858</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0</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Extra060</v>
      </c>
      <c r="AO72" s="24" t="str">
        <f t="shared" ca="1" si="25"/>
        <v>Fubo TV Extra060</v>
      </c>
      <c r="AP72" s="9" t="str">
        <f ca="1">IF(AND(W72=0,Y72=0),"",IF(A72="1a",U72,IF(AE72="","",IF(OR(ISNUMBER(MATCH(AN72,AN$21:AN71,0)),ISNUMBER(MATCH(AO72,AN$21:AN71,0))),"",U72&amp;"/"&amp;AE72))))</f>
        <v/>
      </c>
      <c r="AQ72" s="9" t="str">
        <f t="shared" ca="1" si="34"/>
        <v/>
      </c>
      <c r="AR72" s="9" t="str">
        <f t="shared" ca="1" si="35"/>
        <v/>
      </c>
      <c r="AS72" s="14" t="str">
        <f t="shared" ca="1" si="36"/>
        <v/>
      </c>
      <c r="AT72" s="24" t="str">
        <f t="shared" ca="1" si="37"/>
        <v/>
      </c>
      <c r="AU72" s="74" t="str">
        <f t="shared" ca="1" si="38"/>
        <v/>
      </c>
      <c r="AV72" s="8">
        <f t="shared" ca="1" si="26"/>
        <v>0</v>
      </c>
      <c r="AW72" s="123" t="str">
        <f t="shared" ca="1" si="39"/>
        <v/>
      </c>
      <c r="AX72" s="124" t="str">
        <f t="shared" ca="1" si="40"/>
        <v/>
      </c>
      <c r="AY72" s="124" t="str">
        <f t="shared" ca="1" si="41"/>
        <v/>
      </c>
      <c r="AZ72" s="124" t="str">
        <f t="shared" ca="1" si="42"/>
        <v/>
      </c>
      <c r="BA72" s="124" t="str">
        <f t="shared" ca="1" si="43"/>
        <v/>
      </c>
      <c r="BB72" s="9" t="str">
        <f ca="1">IF($AP72="","",RANK(BA72,BA$22:BA$75,1)+COUNTIF(BA$22:BA72,BA72)-1)</f>
        <v/>
      </c>
      <c r="BC72" s="124" t="str">
        <f t="shared" ca="1" si="44"/>
        <v/>
      </c>
      <c r="BD72" s="9" t="str">
        <f ca="1">IF($AP72="","",RANK(BC72,BC$22:BC$75,1)+COUNTIF(BC$22:BC72,BC72)-1)</f>
        <v/>
      </c>
    </row>
    <row r="73" spans="1:56" x14ac:dyDescent="0.4">
      <c r="A73" s="69" t="s">
        <v>858</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39</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39</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19</v>
      </c>
      <c r="BC73" s="124">
        <f t="shared" ca="1" si="44"/>
        <v>0.33333333333333337</v>
      </c>
      <c r="BD73" s="9">
        <f ca="1">IF($AP73="","",RANK(BC73,BC$22:BC$75,1)+COUNTIF(BC$22:BC73,BC73)-1)</f>
        <v>19</v>
      </c>
    </row>
    <row r="74" spans="1:56" x14ac:dyDescent="0.4">
      <c r="A74" s="69" t="s">
        <v>858</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858</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5"/>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536</v>
      </c>
      <c r="B1" s="112" t="s">
        <v>459</v>
      </c>
      <c r="C1" s="112" t="s">
        <v>194</v>
      </c>
      <c r="D1" s="131" t="s">
        <v>538</v>
      </c>
      <c r="E1" s="112" t="s">
        <v>464</v>
      </c>
      <c r="F1" s="112" t="s">
        <v>458</v>
      </c>
      <c r="G1" s="112" t="s">
        <v>781</v>
      </c>
      <c r="H1" s="26" t="s">
        <v>252</v>
      </c>
      <c r="I1" s="27"/>
      <c r="K1" s="76" t="s">
        <v>537</v>
      </c>
      <c r="L1" s="26" t="s">
        <v>86</v>
      </c>
      <c r="N1" s="45"/>
    </row>
    <row r="2" spans="1:15" ht="13.3" thickBot="1" x14ac:dyDescent="0.4">
      <c r="A2" s="77" t="str">
        <f>Services!A2</f>
        <v>Philo</v>
      </c>
      <c r="B2" s="30" t="s">
        <v>1</v>
      </c>
      <c r="C2" s="35">
        <f>Services!C2</f>
        <v>20</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10</v>
      </c>
      <c r="H2" s="30" t="str">
        <f>A2&amp;B2&amp;D2</f>
        <v>PhiloYes</v>
      </c>
      <c r="I2" s="31" t="s">
        <v>255</v>
      </c>
      <c r="J2" s="32"/>
      <c r="K2" s="30" t="s">
        <v>457</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255</v>
      </c>
      <c r="K3" s="30" t="s">
        <v>464</v>
      </c>
      <c r="L3" s="121">
        <f ca="1">SUMIF(Data!D:D,1)</f>
        <v>9</v>
      </c>
      <c r="M3" s="41" t="s">
        <v>463</v>
      </c>
      <c r="N3" s="42">
        <f>COUNTA(Data!A:A,1)</f>
        <v>466</v>
      </c>
      <c r="O3" s="28" t="s">
        <v>465</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255</v>
      </c>
      <c r="K4" s="30" t="s">
        <v>474</v>
      </c>
      <c r="L4" s="64">
        <f ca="1">SUMIF(Data!AO:AO,1)</f>
        <v>8</v>
      </c>
      <c r="M4" s="41" t="s">
        <v>463</v>
      </c>
      <c r="N4" s="121">
        <f ca="1">COUNTIFS(Data!D:D,1)</f>
        <v>9</v>
      </c>
      <c r="O4" s="28" t="s">
        <v>466</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255</v>
      </c>
      <c r="K5" s="30" t="s">
        <v>554</v>
      </c>
      <c r="L5" s="65">
        <f ca="1">IF(N4=0,0,L4/N4)</f>
        <v>0.88888888888888884</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255</v>
      </c>
      <c r="K6" s="30" t="s">
        <v>461</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255</v>
      </c>
      <c r="K7" s="30" t="s">
        <v>462</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255</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255</v>
      </c>
      <c r="K9" s="180" t="s">
        <v>523</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255</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255</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456</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255</v>
      </c>
      <c r="K12" s="28" t="str">
        <f ca="1">Analysis!E18</f>
        <v>(#3) PS Vue with (+1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255</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255</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255</v>
      </c>
    </row>
    <row r="16" spans="1:15" ht="13.3" thickBot="1" x14ac:dyDescent="0.4">
      <c r="A16" s="77" t="str">
        <f>Services!A16</f>
        <v>Fubo TV Extra</v>
      </c>
      <c r="B16" s="30" t="s">
        <v>1</v>
      </c>
      <c r="C16" s="35">
        <f>Services!C16</f>
        <v>60</v>
      </c>
      <c r="D16" s="132"/>
      <c r="E16" s="130">
        <f ca="1">COUNTIFS(Data!$D$1:$D$1000,1,OFFSET(Data!$A$1,0,MATCH($A16,Data!$1:$1,0)-1,1000,1),B16)</f>
        <v>7</v>
      </c>
      <c r="F16" s="43" t="str">
        <f>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Service Excluded</v>
      </c>
      <c r="G16" s="67">
        <f t="shared" ca="1" si="4"/>
        <v>8.5714285714285712</v>
      </c>
      <c r="H16" s="30" t="str">
        <f t="shared" si="5"/>
        <v>Fubo TV ExtraYes</v>
      </c>
      <c r="I16" s="31" t="s">
        <v>255</v>
      </c>
    </row>
    <row r="17" spans="1:31" ht="13.3" thickBot="1" x14ac:dyDescent="0.4">
      <c r="A17" s="77" t="str">
        <f>Services!A17</f>
        <v>AT&amp;T Watch TV</v>
      </c>
      <c r="B17" s="30" t="s">
        <v>1</v>
      </c>
      <c r="C17" s="35">
        <f>Services!C17</f>
        <v>15</v>
      </c>
      <c r="D17" s="132" t="s">
        <v>456</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255</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255</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255</v>
      </c>
      <c r="L19" s="28"/>
    </row>
    <row r="20" spans="1:31" ht="26.15" thickBot="1" x14ac:dyDescent="0.4">
      <c r="A20" s="37" t="s">
        <v>500</v>
      </c>
      <c r="B20" s="34"/>
      <c r="C20" s="38"/>
      <c r="D20" s="133"/>
      <c r="E20" s="34"/>
      <c r="F20" s="42"/>
      <c r="G20" s="42"/>
      <c r="H20" s="34"/>
      <c r="I20" s="31" t="s">
        <v>255</v>
      </c>
      <c r="J20" s="39"/>
      <c r="K20" s="40" t="s">
        <v>877</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251</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255</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251</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255</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251</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255</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251</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255</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737</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255</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737</v>
      </c>
      <c r="B26" s="78" t="s">
        <v>547</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255</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737</v>
      </c>
      <c r="B27" s="78" t="s">
        <v>303</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255</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737</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255</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737</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255</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736</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255</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736</v>
      </c>
      <c r="B31" s="78" t="s">
        <v>547</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255</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736</v>
      </c>
      <c r="B32" s="78" t="s">
        <v>303</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255</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736</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255</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736</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255</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542</v>
      </c>
      <c r="B35" s="78" t="s">
        <v>547</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255</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542</v>
      </c>
      <c r="B36" s="78" t="s">
        <v>303</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255</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542</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255</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542</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255</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740</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255</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740</v>
      </c>
      <c r="B40" s="78" t="s">
        <v>547</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255</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740</v>
      </c>
      <c r="B41" s="78" t="s">
        <v>303</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255</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740</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255</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740</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255</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541</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255</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541</v>
      </c>
      <c r="B45" s="78" t="s">
        <v>547</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255</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541</v>
      </c>
      <c r="B46" s="78" t="s">
        <v>303</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255</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541</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255</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541</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255</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738</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255</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738</v>
      </c>
      <c r="B50" s="78" t="s">
        <v>547</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255</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738</v>
      </c>
      <c r="B51" s="78" t="s">
        <v>303</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255</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738</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255</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738</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255</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739</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255</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739</v>
      </c>
      <c r="B55" s="78" t="s">
        <v>547</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255</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739</v>
      </c>
      <c r="B56" s="78" t="s">
        <v>303</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255</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739</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255</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739</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255</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339</v>
      </c>
      <c r="B59" s="78" t="s">
        <v>347</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255</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339</v>
      </c>
      <c r="B60" s="78" t="s">
        <v>262</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255</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339</v>
      </c>
      <c r="B61" s="78" t="s">
        <v>345</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255</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339</v>
      </c>
      <c r="B62" s="78" t="s">
        <v>334</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255</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339</v>
      </c>
      <c r="B63" s="78" t="s">
        <v>346</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255</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339</v>
      </c>
      <c r="B64" s="78" t="s">
        <v>349</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255</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339</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255</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339</v>
      </c>
      <c r="B66" s="78" t="s">
        <v>350</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255</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339</v>
      </c>
      <c r="B67" s="78" t="s">
        <v>348</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255</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339</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255</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339</v>
      </c>
      <c r="B69" s="78" t="s">
        <v>223</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255</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449</v>
      </c>
      <c r="B70" s="78" t="s">
        <v>347</v>
      </c>
      <c r="C70" s="35">
        <v>5</v>
      </c>
      <c r="D70" s="132"/>
      <c r="E70" s="130">
        <f ca="1">COUNTIFS(Data!$D$1:$D$1000,1,OFFSET(Data!$A$1,0,MATCH($A70,Data!$1:$1,0)-1,1000,1),B70)</f>
        <v>0</v>
      </c>
      <c r="F70" s="43" t="str">
        <f>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Service Excluded</v>
      </c>
      <c r="G70" s="67" t="str">
        <f t="shared" ca="1" si="13"/>
        <v/>
      </c>
      <c r="H70" s="30" t="str">
        <f t="shared" si="14"/>
        <v>FUBO TV ExtraAdventure</v>
      </c>
      <c r="I70" s="31" t="s">
        <v>255</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449</v>
      </c>
      <c r="B71" s="78" t="s">
        <v>262</v>
      </c>
      <c r="C71" s="35">
        <v>5</v>
      </c>
      <c r="D71" s="132"/>
      <c r="E71" s="130">
        <f ca="1">COUNTIFS(Data!$D$1:$D$1000,1,OFFSET(Data!$A$1,0,MATCH($A71,Data!$1:$1,0)-1,1000,1),B71)</f>
        <v>0</v>
      </c>
      <c r="F71" s="43" t="str">
        <f>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Service Excluded</v>
      </c>
      <c r="G71" s="67" t="str">
        <f t="shared" ca="1" si="13"/>
        <v/>
      </c>
      <c r="H71" s="30" t="str">
        <f t="shared" si="14"/>
        <v>FUBO TV ExtraAMC Premier</v>
      </c>
      <c r="I71" s="31" t="s">
        <v>255</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449</v>
      </c>
      <c r="B72" s="78" t="s">
        <v>345</v>
      </c>
      <c r="C72" s="35">
        <v>12</v>
      </c>
      <c r="D72" s="132"/>
      <c r="E72" s="130">
        <f ca="1">COUNTIFS(Data!$D$1:$D$1000,1,OFFSET(Data!$A$1,0,MATCH($A72,Data!$1:$1,0)-1,1000,1),B72)</f>
        <v>0</v>
      </c>
      <c r="F72" s="43" t="str">
        <f>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Service Excluded</v>
      </c>
      <c r="G72" s="67" t="str">
        <f t="shared" ca="1" si="13"/>
        <v/>
      </c>
      <c r="H72" s="30" t="str">
        <f t="shared" si="14"/>
        <v>FUBO TV ExtraCycling</v>
      </c>
      <c r="I72" s="31" t="s">
        <v>255</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449</v>
      </c>
      <c r="B73" s="78" t="s">
        <v>334</v>
      </c>
      <c r="C73" s="35">
        <v>6</v>
      </c>
      <c r="D73" s="132"/>
      <c r="E73" s="130">
        <f ca="1">COUNTIFS(Data!$D$1:$D$1000,1,OFFSET(Data!$A$1,0,MATCH($A73,Data!$1:$1,0)-1,1000,1),B73)</f>
        <v>0</v>
      </c>
      <c r="F73" s="43" t="str">
        <f>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Service Excluded</v>
      </c>
      <c r="G73" s="67" t="str">
        <f t="shared" ca="1" si="13"/>
        <v/>
      </c>
      <c r="H73" s="30" t="str">
        <f t="shared" si="14"/>
        <v>FUBO TV ExtraFX+</v>
      </c>
      <c r="I73" s="31" t="s">
        <v>255</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449</v>
      </c>
      <c r="B74" s="78" t="s">
        <v>346</v>
      </c>
      <c r="C74" s="35">
        <v>6</v>
      </c>
      <c r="D74" s="132"/>
      <c r="E74" s="130">
        <f ca="1">COUNTIFS(Data!$D$1:$D$1000,1,OFFSET(Data!$A$1,0,MATCH($A74,Data!$1:$1,0)-1,1000,1),B74)</f>
        <v>0</v>
      </c>
      <c r="F74" s="43" t="str">
        <f>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Service Excluded</v>
      </c>
      <c r="G74" s="67" t="str">
        <f t="shared" ca="1" si="13"/>
        <v/>
      </c>
      <c r="H74" s="30" t="str">
        <f t="shared" si="14"/>
        <v>FUBO TV ExtraIntl Sports</v>
      </c>
      <c r="I74" s="31" t="s">
        <v>255</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449</v>
      </c>
      <c r="B75" s="78" t="s">
        <v>349</v>
      </c>
      <c r="C75" s="35">
        <v>8</v>
      </c>
      <c r="D75" s="132"/>
      <c r="E75" s="130">
        <f ca="1">COUNTIFS(Data!$D$1:$D$1000,1,OFFSET(Data!$A$1,0,MATCH($A75,Data!$1:$1,0)-1,1000,1),B75)</f>
        <v>0</v>
      </c>
      <c r="F75" s="43" t="str">
        <f>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Service Excluded</v>
      </c>
      <c r="G75" s="67" t="str">
        <f t="shared" ca="1" si="13"/>
        <v/>
      </c>
      <c r="H75" s="30" t="str">
        <f t="shared" si="14"/>
        <v>FUBO TV ExtraLatino</v>
      </c>
      <c r="I75" s="31" t="s">
        <v>255</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449</v>
      </c>
      <c r="B76" s="78" t="s">
        <v>170</v>
      </c>
      <c r="C76" s="35">
        <v>29</v>
      </c>
      <c r="D76" s="132"/>
      <c r="E76" s="130">
        <f ca="1">COUNTIFS(Data!$D$1:$D$1000,1,OFFSET(Data!$A$1,0,MATCH($A76,Data!$1:$1,0)-1,1000,1),B76)</f>
        <v>0</v>
      </c>
      <c r="F76" s="43" t="str">
        <f>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Service Excluded</v>
      </c>
      <c r="G76" s="67" t="str">
        <f t="shared" ca="1" si="13"/>
        <v/>
      </c>
      <c r="H76" s="30" t="str">
        <f t="shared" si="14"/>
        <v>FUBO TV ExtraNBA League Pass</v>
      </c>
      <c r="I76" s="31" t="s">
        <v>255</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449</v>
      </c>
      <c r="B77" s="78" t="s">
        <v>350</v>
      </c>
      <c r="C77" s="35">
        <v>15</v>
      </c>
      <c r="D77" s="132"/>
      <c r="E77" s="130">
        <f ca="1">COUNTIFS(Data!$D$1:$D$1000,1,OFFSET(Data!$A$1,0,MATCH($A77,Data!$1:$1,0)-1,1000,1),B77)</f>
        <v>0</v>
      </c>
      <c r="F77" s="43" t="str">
        <f>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Service Excluded</v>
      </c>
      <c r="G77" s="67" t="str">
        <f t="shared" ca="1" si="13"/>
        <v/>
      </c>
      <c r="H77" s="30" t="str">
        <f t="shared" si="14"/>
        <v>FUBO TV ExtraPortuguese</v>
      </c>
      <c r="I77" s="31" t="s">
        <v>255</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449</v>
      </c>
      <c r="B78" s="78" t="s">
        <v>348</v>
      </c>
      <c r="C78" s="35">
        <v>8</v>
      </c>
      <c r="D78" s="132"/>
      <c r="E78" s="130">
        <f ca="1">COUNTIFS(Data!$D$1:$D$1000,1,OFFSET(Data!$A$1,0,MATCH($A78,Data!$1:$1,0)-1,1000,1),B78)</f>
        <v>0</v>
      </c>
      <c r="F78" s="43" t="str">
        <f>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Service Excluded</v>
      </c>
      <c r="G78" s="67" t="str">
        <f t="shared" ca="1" si="13"/>
        <v/>
      </c>
      <c r="H78" s="30" t="str">
        <f t="shared" si="14"/>
        <v>FUBO TV ExtraRAI Italia</v>
      </c>
      <c r="I78" s="31" t="s">
        <v>255</v>
      </c>
      <c r="K78" s="28" t="str">
        <f t="shared" ref="K78:K100"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449</v>
      </c>
      <c r="B79" s="78" t="s">
        <v>66</v>
      </c>
      <c r="C79" s="35">
        <v>11</v>
      </c>
      <c r="D79" s="132"/>
      <c r="E79" s="130">
        <f ca="1">COUNTIFS(Data!$D$1:$D$1000,1,OFFSET(Data!$A$1,0,MATCH($A79,Data!$1:$1,0)-1,1000,1),B79)</f>
        <v>0</v>
      </c>
      <c r="F79" s="43" t="str">
        <f>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Service Excluded</v>
      </c>
      <c r="G79" s="67" t="str">
        <f t="shared" ca="1" si="13"/>
        <v/>
      </c>
      <c r="H79" s="30" t="str">
        <f t="shared" si="14"/>
        <v>FUBO TV ExtraShowtime</v>
      </c>
      <c r="I79" s="31" t="s">
        <v>255</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449</v>
      </c>
      <c r="B80" s="78" t="s">
        <v>223</v>
      </c>
      <c r="C80" s="35">
        <v>9</v>
      </c>
      <c r="D80" s="132"/>
      <c r="E80" s="130">
        <f ca="1">COUNTIFS(Data!$D$1:$D$1000,1,OFFSET(Data!$A$1,0,MATCH($A80,Data!$1:$1,0)-1,1000,1),B80)</f>
        <v>0</v>
      </c>
      <c r="F80" s="43" t="str">
        <f>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Service Excluded</v>
      </c>
      <c r="G80" s="67" t="str">
        <f t="shared" ca="1" si="13"/>
        <v/>
      </c>
      <c r="H80" s="30" t="str">
        <f t="shared" si="14"/>
        <v>FUBO TV ExtraSports</v>
      </c>
      <c r="I80" s="31" t="s">
        <v>255</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255</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301</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255</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303</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255</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255</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255</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255</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809</v>
      </c>
      <c r="B87" s="78" t="s">
        <v>263</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255</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198</v>
      </c>
      <c r="B88" s="78" t="s">
        <v>17</v>
      </c>
      <c r="C88" s="35">
        <v>15</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PS VueCinemax</v>
      </c>
      <c r="I88" s="31" t="s">
        <v>255</v>
      </c>
      <c r="K88" s="28" t="str">
        <f t="shared" si="16"/>
        <v>PS Vue/Cinemax</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328</v>
      </c>
      <c r="C89" s="35">
        <v>5</v>
      </c>
      <c r="D89" s="132"/>
      <c r="E89" s="130">
        <f ca="1">COUNTIFS(Data!$D$1:$D$1000,1,OFFSET(Data!$A$1,0,MATCH($A89,Data!$1:$1,0)-1,1000,1),B89)</f>
        <v>1</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f t="shared" ca="1" si="17"/>
        <v>5</v>
      </c>
      <c r="H89" s="30" t="str">
        <f t="shared" si="18"/>
        <v>PS VueCore</v>
      </c>
      <c r="I89" s="31" t="s">
        <v>255</v>
      </c>
      <c r="K89" s="28" t="str">
        <f t="shared" si="16"/>
        <v>PS Vue/Core</v>
      </c>
      <c r="L89" s="45" t="str">
        <f t="array" aca="1" ref="L89" ca="1">_xlfn.TEXTJOIN(", ",TRUE,IF((Data!$D$1:$D$1000=1)*(OFFSET(Data!$A$1,0,MATCH($A89,Data!$1:$1,0)-1,1000,1)=$B89),Data!$A$1:$A$1000,""))</f>
        <v>Fox Sports Regionals</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329</v>
      </c>
      <c r="C90" s="35">
        <v>15</v>
      </c>
      <c r="D90" s="132"/>
      <c r="E90" s="130">
        <f ca="1">COUNTIFS(Data!$D$1:$D$1000,1,OFFSET(Data!$A$1,0,MATCH($A90,Data!$1:$1,0)-1,1000,1),B90)</f>
        <v>0</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t="str">
        <f t="shared" ca="1" si="17"/>
        <v/>
      </c>
      <c r="H90" s="30" t="str">
        <f t="shared" si="18"/>
        <v>PS VueElite</v>
      </c>
      <c r="I90" s="31" t="s">
        <v>255</v>
      </c>
      <c r="K90" s="28" t="str">
        <f t="shared" si="16"/>
        <v>PS Vue/Elite</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209</v>
      </c>
      <c r="C91" s="35">
        <v>4</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VueEPIX Hits</v>
      </c>
      <c r="I91" s="31" t="s">
        <v>255</v>
      </c>
      <c r="K91" s="28" t="str">
        <f t="shared" si="16"/>
        <v>PS Vue/EPIX Hits</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303</v>
      </c>
      <c r="C92" s="35">
        <v>5</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VueEspanol</v>
      </c>
      <c r="I92" s="31" t="s">
        <v>255</v>
      </c>
      <c r="K92" s="28" t="str">
        <f t="shared" si="16"/>
        <v>PS Vue/Espanol</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807</v>
      </c>
      <c r="C93" s="35">
        <v>15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VueFox-Soccer</v>
      </c>
      <c r="I93" s="31" t="s">
        <v>255</v>
      </c>
      <c r="K93" s="28" t="str">
        <f t="shared" si="16"/>
        <v>PS Vue/Fox-Soccer</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804</v>
      </c>
      <c r="C94" s="35">
        <v>6</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VueFX-Plus</v>
      </c>
      <c r="I94" s="31" t="s">
        <v>255</v>
      </c>
      <c r="K94" s="28" t="str">
        <f t="shared" si="16"/>
        <v>PS Vue/FX-Plus</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41</v>
      </c>
      <c r="C95" s="35">
        <v>15</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VueHBO</v>
      </c>
      <c r="I95" s="31" t="s">
        <v>255</v>
      </c>
      <c r="K95" s="28" t="str">
        <f t="shared" si="16"/>
        <v>PS Vue/HBO</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808</v>
      </c>
      <c r="C96" s="35">
        <v>22</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VueHBO-Cinemax</v>
      </c>
      <c r="I96" s="31" t="s">
        <v>255</v>
      </c>
      <c r="K96" s="28" t="str">
        <f t="shared" si="16"/>
        <v>PS Vue/HBO-Cinemax</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806</v>
      </c>
      <c r="C97" s="35">
        <v>14</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VuePremium Active</v>
      </c>
      <c r="I97" s="31" t="s">
        <v>255</v>
      </c>
      <c r="K97" s="28" t="str">
        <f t="shared" si="16"/>
        <v>PS Vue/Premium Active</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66</v>
      </c>
      <c r="C98" s="35">
        <v>11</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VueShowtime</v>
      </c>
      <c r="I98" s="31" t="s">
        <v>255</v>
      </c>
      <c r="K98" s="28" t="str">
        <f t="shared" si="16"/>
        <v>PS Vue/Showtime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223</v>
      </c>
      <c r="C99" s="35">
        <v>10</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VueSports</v>
      </c>
      <c r="I99" s="31" t="s">
        <v>255</v>
      </c>
      <c r="K99" s="28" t="str">
        <f t="shared" si="16"/>
        <v>PS Vue/Sports</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330</v>
      </c>
      <c r="C100" s="35">
        <v>35</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VueUltra</v>
      </c>
      <c r="I100" s="31" t="s">
        <v>255</v>
      </c>
      <c r="K100" s="28" t="str">
        <f t="shared" si="16"/>
        <v>PS Vue/Ultra</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197</v>
      </c>
      <c r="B101" s="78" t="s">
        <v>590</v>
      </c>
      <c r="C101" s="114">
        <v>10</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Sling BlueArabic Mini</v>
      </c>
      <c r="I101" s="31" t="s">
        <v>255</v>
      </c>
      <c r="K101" s="28" t="str">
        <f t="shared" ref="K101:K109" si="20">A101&amp;"/"&amp;B101</f>
        <v>Sling Blue/Arabic Mini</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577</v>
      </c>
      <c r="C102" s="114">
        <v>5</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BlueBest of Spanish TV</v>
      </c>
      <c r="I102" s="31" t="s">
        <v>255</v>
      </c>
      <c r="K102" s="28" t="str">
        <f t="shared" si="20"/>
        <v>Sling Blue/Best of Spanish TV</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593</v>
      </c>
      <c r="C103" s="114">
        <v>15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BlueBrazilian Mini</v>
      </c>
      <c r="I103" s="31" t="s">
        <v>255</v>
      </c>
      <c r="K103" s="28" t="str">
        <f t="shared" si="20"/>
        <v>Sling Blue/Brazilian Mini</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581</v>
      </c>
      <c r="C104" s="114">
        <v>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BlueCaribe</v>
      </c>
      <c r="I104" s="31" t="s">
        <v>255</v>
      </c>
      <c r="K104" s="28" t="str">
        <f t="shared" si="20"/>
        <v>Sling Blue/Caribe</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580</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BlueCentroamérica</v>
      </c>
      <c r="I105" s="31" t="s">
        <v>255</v>
      </c>
      <c r="K105" s="28" t="str">
        <f t="shared" si="20"/>
        <v>Sling Blue/Centroamérica</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587</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BlueChinese Mini</v>
      </c>
      <c r="I106" s="31" t="s">
        <v>255</v>
      </c>
      <c r="K106" s="28" t="str">
        <f t="shared" si="20"/>
        <v>Sling Blue/Chinese Mini</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563</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BlueCineFest</v>
      </c>
      <c r="I107" s="31" t="s">
        <v>255</v>
      </c>
      <c r="K107" s="28" t="str">
        <f t="shared" si="20"/>
        <v>Sling Blue/CineFest</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891</v>
      </c>
      <c r="C108" s="114">
        <v>3</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ref="G108" ca="1" si="21">IF(E108=0,"",C108/E108)</f>
        <v/>
      </c>
      <c r="H108" s="30" t="str">
        <f t="shared" ref="H108" si="22">A108&amp;B108&amp;D108</f>
        <v>Sling BlueCineMoi</v>
      </c>
      <c r="I108" s="31" t="s">
        <v>255</v>
      </c>
      <c r="K108" s="28" t="str">
        <f t="shared" ref="K108" si="23">A108&amp;"/"&amp;B108</f>
        <v>Sling Blue/CineMoi</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555</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255</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564</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255</v>
      </c>
      <c r="K110" s="28" t="str">
        <f t="shared" ref="K110:K177" si="24">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557</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255</v>
      </c>
      <c r="K111" s="28" t="str">
        <f t="shared" si="24"/>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565</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255</v>
      </c>
      <c r="K112" s="28" t="str">
        <f t="shared" si="24"/>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566</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255</v>
      </c>
      <c r="K113" s="28" t="str">
        <f t="shared" si="24"/>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589</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255</v>
      </c>
      <c r="K114" s="28" t="str">
        <f t="shared" si="24"/>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567</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255</v>
      </c>
      <c r="K115" s="28" t="str">
        <f t="shared" si="24"/>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568</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255</v>
      </c>
      <c r="K116" s="28" t="str">
        <f t="shared" si="24"/>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569</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50" ca="1" si="25">IF(E117=0,"",C117/E117)</f>
        <v/>
      </c>
      <c r="H117" s="30" t="str">
        <f t="shared" ref="H117:H150" si="26">A117&amp;B117&amp;D117</f>
        <v>Sling BlueDove Channel</v>
      </c>
      <c r="I117" s="31" t="s">
        <v>255</v>
      </c>
      <c r="K117" s="28" t="str">
        <f t="shared" si="24"/>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5"/>
        <v/>
      </c>
      <c r="H118" s="30" t="str">
        <f t="shared" si="26"/>
        <v>Sling BlueEPIX</v>
      </c>
      <c r="I118" s="31" t="s">
        <v>255</v>
      </c>
      <c r="K118" s="28" t="str">
        <f t="shared" si="24"/>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582</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5"/>
        <v/>
      </c>
      <c r="H119" s="30" t="str">
        <f t="shared" si="26"/>
        <v>Sling BlueEspaña</v>
      </c>
      <c r="I119" s="31" t="s">
        <v>255</v>
      </c>
      <c r="K119" s="28" t="str">
        <f t="shared" si="24"/>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588</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5"/>
        <v/>
      </c>
      <c r="H120" s="30" t="str">
        <f t="shared" si="26"/>
        <v>Sling BlueFrançais Mini</v>
      </c>
      <c r="I120" s="31" t="s">
        <v>255</v>
      </c>
      <c r="K120" s="28" t="str">
        <f t="shared" si="24"/>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570</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5"/>
        <v/>
      </c>
      <c r="H121" s="30" t="str">
        <f t="shared" si="26"/>
        <v>Sling BlueGrokker</v>
      </c>
      <c r="I121" s="31" t="s">
        <v>255</v>
      </c>
      <c r="K121" s="28" t="str">
        <f t="shared" si="24"/>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892</v>
      </c>
      <c r="C122" s="114">
        <v>6</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5"/>
        <v/>
      </c>
      <c r="H122" s="30" t="str">
        <f t="shared" si="26"/>
        <v>Sling BlueHallmark Movies Now</v>
      </c>
      <c r="I122" s="31" t="s">
        <v>255</v>
      </c>
      <c r="K122" s="28" t="str">
        <f t="shared" si="24"/>
        <v>Sling Blue/Hallmark Movies Now</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562</v>
      </c>
      <c r="C123" s="114">
        <v>5</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5"/>
        <v/>
      </c>
      <c r="H123" s="30" t="str">
        <f t="shared" si="26"/>
        <v>Sling BlueHeartland Extra</v>
      </c>
      <c r="I123" s="31" t="s">
        <v>255</v>
      </c>
      <c r="K123" s="28" t="str">
        <f t="shared" si="24"/>
        <v>Sling Blue/Heartland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571</v>
      </c>
      <c r="C124" s="114">
        <v>8</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5"/>
        <v/>
      </c>
      <c r="H124" s="30" t="str">
        <f t="shared" si="26"/>
        <v>Sling BlueHere TV</v>
      </c>
      <c r="I124" s="31" t="s">
        <v>255</v>
      </c>
      <c r="K124" s="28" t="str">
        <f t="shared" si="24"/>
        <v>Sling Blue/Here TV</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584</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5"/>
        <v/>
      </c>
      <c r="H125" s="30" t="str">
        <f t="shared" si="26"/>
        <v>Sling BlueHindi Mini</v>
      </c>
      <c r="I125" s="31" t="s">
        <v>255</v>
      </c>
      <c r="K125" s="28" t="str">
        <f t="shared" si="24"/>
        <v>Sling Blue/Hindi Mini</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561</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5"/>
        <v/>
      </c>
      <c r="H126" s="30" t="str">
        <f t="shared" si="26"/>
        <v>Sling BlueHollywood Extra</v>
      </c>
      <c r="I126" s="31" t="s">
        <v>255</v>
      </c>
      <c r="K126" s="28" t="str">
        <f t="shared" si="24"/>
        <v>Sling Blue/Hollywood Extra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572</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5"/>
        <v/>
      </c>
      <c r="H127" s="30" t="str">
        <f t="shared" si="26"/>
        <v>Sling BlueHopster</v>
      </c>
      <c r="I127" s="31" t="s">
        <v>255</v>
      </c>
      <c r="K127" s="28" t="str">
        <f t="shared" si="24"/>
        <v>Sling Blue/Hopster</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591</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5"/>
        <v/>
      </c>
      <c r="H128" s="30" t="str">
        <f t="shared" si="26"/>
        <v>Sling BlueItaliano Mini</v>
      </c>
      <c r="I128" s="31" t="s">
        <v>255</v>
      </c>
      <c r="K128" s="28" t="str">
        <f t="shared" si="24"/>
        <v>Sling Blue/Italiano Mini</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558</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5"/>
        <v/>
      </c>
      <c r="H129" s="30" t="str">
        <f t="shared" si="26"/>
        <v>Sling BlueKids Extra</v>
      </c>
      <c r="I129" s="31" t="s">
        <v>255</v>
      </c>
      <c r="K129" s="28" t="str">
        <f t="shared" si="24"/>
        <v>Sling Blue/Kids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560</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5"/>
        <v/>
      </c>
      <c r="H130" s="30" t="str">
        <f t="shared" si="26"/>
        <v>Sling BlueLifestyle Extra</v>
      </c>
      <c r="I130" s="31" t="s">
        <v>255</v>
      </c>
      <c r="K130" s="28" t="str">
        <f t="shared" si="24"/>
        <v>Sling Blue/Lifestyle Extra</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578</v>
      </c>
      <c r="C131" s="114">
        <v>5</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5"/>
        <v/>
      </c>
      <c r="H131" s="30" t="str">
        <f t="shared" si="26"/>
        <v>Sling BlueMéxico</v>
      </c>
      <c r="I131" s="31" t="s">
        <v>255</v>
      </c>
      <c r="K131" s="28" t="str">
        <f t="shared" si="24"/>
        <v>Sling Blue/México</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170</v>
      </c>
      <c r="C132" s="114">
        <v>29</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5"/>
        <v/>
      </c>
      <c r="H132" s="30" t="str">
        <f t="shared" si="26"/>
        <v>Sling BlueNBA League Pass</v>
      </c>
      <c r="I132" s="31" t="s">
        <v>255</v>
      </c>
      <c r="K132" s="28" t="str">
        <f t="shared" si="24"/>
        <v>Sling Blue/NBA League Pass</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559</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5"/>
        <v/>
      </c>
      <c r="H133" s="30" t="str">
        <f t="shared" si="26"/>
        <v>Sling BlueNews Extra</v>
      </c>
      <c r="I133" s="31" t="s">
        <v>255</v>
      </c>
      <c r="K133" s="28" t="str">
        <f t="shared" si="24"/>
        <v>Sling Blue/News Extra</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573</v>
      </c>
      <c r="C134" s="114">
        <v>5</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5"/>
        <v/>
      </c>
      <c r="H134" s="30" t="str">
        <f t="shared" si="26"/>
        <v>Sling BlueOutside TV Features</v>
      </c>
      <c r="I134" s="31" t="s">
        <v>255</v>
      </c>
      <c r="K134" s="28" t="str">
        <f t="shared" si="24"/>
        <v>Sling Blue/Outside TV Features</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574</v>
      </c>
      <c r="C135" s="114">
        <v>6</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5"/>
        <v/>
      </c>
      <c r="H135" s="30" t="str">
        <f t="shared" si="26"/>
        <v>Sling BluePantaya</v>
      </c>
      <c r="I135" s="31" t="s">
        <v>255</v>
      </c>
      <c r="K135" s="28" t="str">
        <f t="shared" si="24"/>
        <v>Sling Blue/Pantaya</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592</v>
      </c>
      <c r="C136" s="114">
        <v>15</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5"/>
        <v/>
      </c>
      <c r="H136" s="30" t="str">
        <f t="shared" si="26"/>
        <v>Sling BluePolish Mini</v>
      </c>
      <c r="I136" s="31" t="s">
        <v>255</v>
      </c>
      <c r="K136" s="28" t="str">
        <f t="shared" si="24"/>
        <v>Sling Blue/Polish Mini</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66</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5"/>
        <v/>
      </c>
      <c r="H137" s="30" t="str">
        <f t="shared" si="26"/>
        <v>Sling BlueShowtime</v>
      </c>
      <c r="I137" s="31" t="s">
        <v>255</v>
      </c>
      <c r="K137" s="28" t="str">
        <f t="shared" si="24"/>
        <v>Sling Blue/Showtime</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556</v>
      </c>
      <c r="C138" s="114">
        <v>10</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5"/>
        <v/>
      </c>
      <c r="H138" s="30" t="str">
        <f t="shared" si="26"/>
        <v>Sling BlueSports Extra</v>
      </c>
      <c r="I138" s="31" t="s">
        <v>255</v>
      </c>
      <c r="K138" s="28" t="str">
        <f t="shared" si="24"/>
        <v>Sling Blue/Sports Extra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67</v>
      </c>
      <c r="C139" s="114">
        <v>9</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5"/>
        <v/>
      </c>
      <c r="H139" s="30" t="str">
        <f t="shared" si="26"/>
        <v>Sling BlueStarz</v>
      </c>
      <c r="I139" s="31" t="s">
        <v>255</v>
      </c>
      <c r="K139" s="28" t="str">
        <f t="shared" si="24"/>
        <v>Sling Blue/Starz</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575</v>
      </c>
      <c r="C140" s="114">
        <v>7</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5"/>
        <v/>
      </c>
      <c r="H140" s="30" t="str">
        <f t="shared" si="26"/>
        <v>Sling BlueStingray Karaoke</v>
      </c>
      <c r="I140" s="31" t="s">
        <v>255</v>
      </c>
      <c r="K140" s="28" t="str">
        <f t="shared" si="24"/>
        <v>Sling Blue/Stingray Karaoke</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579</v>
      </c>
      <c r="C141" s="114">
        <v>5</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5"/>
        <v/>
      </c>
      <c r="H141" s="30" t="str">
        <f t="shared" si="26"/>
        <v>Sling BlueSudamérica</v>
      </c>
      <c r="I141" s="31" t="s">
        <v>255</v>
      </c>
      <c r="K141" s="28" t="str">
        <f t="shared" si="24"/>
        <v>Sling Blue/Sudamérica</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594</v>
      </c>
      <c r="C142" s="114">
        <v>10</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5"/>
        <v/>
      </c>
      <c r="H142" s="30" t="str">
        <f t="shared" si="26"/>
        <v>Sling BlueSun TV Mini</v>
      </c>
      <c r="I142" s="31" t="s">
        <v>255</v>
      </c>
      <c r="K142" s="28" t="str">
        <f t="shared" si="24"/>
        <v>Sling Blue/Sun TV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586</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5"/>
        <v/>
      </c>
      <c r="H143" s="30" t="str">
        <f t="shared" si="26"/>
        <v>Sling BlueTamil Mini</v>
      </c>
      <c r="I143" s="31" t="s">
        <v>255</v>
      </c>
      <c r="K143" s="28" t="str">
        <f t="shared" si="24"/>
        <v>Sling Blue/Tamil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585</v>
      </c>
      <c r="C144" s="114">
        <v>5</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5"/>
        <v/>
      </c>
      <c r="H144" s="30" t="str">
        <f t="shared" si="26"/>
        <v>Sling BlueTelugu Mini</v>
      </c>
      <c r="I144" s="31" t="s">
        <v>255</v>
      </c>
      <c r="K144" s="28" t="str">
        <f t="shared" si="24"/>
        <v>Sling Blue/Telugu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595</v>
      </c>
      <c r="C145" s="114">
        <v>3</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5"/>
        <v/>
      </c>
      <c r="H145" s="30" t="str">
        <f t="shared" si="26"/>
        <v>Sling BlueThe Country Network</v>
      </c>
      <c r="I145" s="31" t="s">
        <v>255</v>
      </c>
      <c r="K145" s="28" t="str">
        <f t="shared" si="24"/>
        <v>Sling Blue/The Country Network</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342</v>
      </c>
      <c r="C146" s="114">
        <v>4</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5"/>
        <v/>
      </c>
      <c r="H146" s="30" t="str">
        <f t="shared" si="26"/>
        <v>Sling BlueVSIN</v>
      </c>
      <c r="I146" s="31" t="s">
        <v>255</v>
      </c>
      <c r="K146" s="28" t="str">
        <f t="shared" si="24"/>
        <v>Sling Blue/VSIN</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197</v>
      </c>
      <c r="B147" s="78" t="s">
        <v>576</v>
      </c>
      <c r="C147" s="114">
        <v>5</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5"/>
        <v/>
      </c>
      <c r="H147" s="30" t="str">
        <f t="shared" si="26"/>
        <v>Sling BlueUP Faith &amp; Family</v>
      </c>
      <c r="I147" s="31" t="s">
        <v>255</v>
      </c>
      <c r="K147" s="28" t="str">
        <f t="shared" si="24"/>
        <v>Sling Blue/UP Faith &amp; Family</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197</v>
      </c>
      <c r="B148" s="78" t="s">
        <v>583</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5"/>
        <v/>
      </c>
      <c r="H148" s="30" t="str">
        <f t="shared" si="26"/>
        <v>Sling BlueWillow Cricket Mini</v>
      </c>
      <c r="I148" s="31" t="s">
        <v>255</v>
      </c>
      <c r="K148" s="28" t="str">
        <f t="shared" si="24"/>
        <v>Sling Blue/Willow Cricket Mini</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590</v>
      </c>
      <c r="C149" s="114">
        <v>10</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ca="1" si="25"/>
        <v/>
      </c>
      <c r="H149" s="30" t="str">
        <f t="shared" si="26"/>
        <v>Sling OrangeArabic Mini</v>
      </c>
      <c r="I149" s="31" t="s">
        <v>255</v>
      </c>
      <c r="K149" s="28" t="str">
        <f t="shared" si="24"/>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577</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5"/>
        <v/>
      </c>
      <c r="H150" s="30" t="str">
        <f t="shared" si="26"/>
        <v>Sling OrangeBest of Spanish TV</v>
      </c>
      <c r="I150" s="31" t="s">
        <v>255</v>
      </c>
      <c r="K150" s="28" t="str">
        <f t="shared" si="24"/>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593</v>
      </c>
      <c r="C151" s="114">
        <v>15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ref="G151:G184" ca="1" si="27">IF(E151=0,"",C151/E151)</f>
        <v/>
      </c>
      <c r="H151" s="30" t="str">
        <f t="shared" ref="H151:H184" si="28">A151&amp;B151&amp;D151</f>
        <v>Sling OrangeBrazilian Mini</v>
      </c>
      <c r="I151" s="31" t="s">
        <v>255</v>
      </c>
      <c r="K151" s="28" t="str">
        <f t="shared" si="24"/>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581</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7"/>
        <v/>
      </c>
      <c r="H152" s="30" t="str">
        <f t="shared" si="28"/>
        <v>Sling OrangeCaribe</v>
      </c>
      <c r="I152" s="31" t="s">
        <v>255</v>
      </c>
      <c r="K152" s="28" t="str">
        <f t="shared" si="24"/>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580</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OrangeCentroamérica</v>
      </c>
      <c r="I153" s="31" t="s">
        <v>255</v>
      </c>
      <c r="K153" s="28" t="str">
        <f t="shared" si="24"/>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587</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OrangeChinese Mini</v>
      </c>
      <c r="I154" s="31" t="s">
        <v>255</v>
      </c>
      <c r="K154" s="28" t="str">
        <f t="shared" si="24"/>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563</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OrangeCineFest</v>
      </c>
      <c r="I155" s="31" t="s">
        <v>255</v>
      </c>
      <c r="K155" s="28" t="str">
        <f t="shared" si="24"/>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891</v>
      </c>
      <c r="C156" s="114">
        <v>3</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OrangeCineMoi</v>
      </c>
      <c r="I156" s="31" t="s">
        <v>255</v>
      </c>
      <c r="K156" s="28" t="str">
        <f t="shared" si="24"/>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555</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OrangeCloud DVR</v>
      </c>
      <c r="I157" s="31" t="s">
        <v>255</v>
      </c>
      <c r="K157" s="28" t="str">
        <f t="shared" si="24"/>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564</v>
      </c>
      <c r="C158" s="114">
        <v>5</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OrangeComedy Dynamics</v>
      </c>
      <c r="I158" s="31" t="s">
        <v>255</v>
      </c>
      <c r="K158" s="28" t="str">
        <f t="shared" si="24"/>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557</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7"/>
        <v/>
      </c>
      <c r="H159" s="30" t="str">
        <f t="shared" si="28"/>
        <v>Sling OrangeComedy Extra</v>
      </c>
      <c r="I159" s="31" t="s">
        <v>255</v>
      </c>
      <c r="K159" s="28" t="str">
        <f t="shared" si="24"/>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565</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OrangeCONtv</v>
      </c>
      <c r="I160" s="31" t="s">
        <v>255</v>
      </c>
      <c r="K160" s="28" t="str">
        <f t="shared" si="24"/>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566</v>
      </c>
      <c r="C161" s="114">
        <v>3</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OrangeCuriosityStream</v>
      </c>
      <c r="I161" s="31" t="s">
        <v>255</v>
      </c>
      <c r="K161" s="28" t="str">
        <f t="shared" si="24"/>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589</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OrangeDeutsch Mini</v>
      </c>
      <c r="I162" s="31" t="s">
        <v>255</v>
      </c>
      <c r="K162" s="28" t="str">
        <f t="shared" si="24"/>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567</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7"/>
        <v/>
      </c>
      <c r="H163" s="30" t="str">
        <f t="shared" si="28"/>
        <v>Sling OrangeDocurama</v>
      </c>
      <c r="I163" s="31" t="s">
        <v>255</v>
      </c>
      <c r="K163" s="28" t="str">
        <f t="shared" si="24"/>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568</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OrangeDOGTV</v>
      </c>
      <c r="I164" s="31" t="s">
        <v>255</v>
      </c>
      <c r="K164" s="28" t="str">
        <f t="shared" si="24"/>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569</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OrangeDove Channel</v>
      </c>
      <c r="I165" s="31" t="s">
        <v>255</v>
      </c>
      <c r="K165" s="28" t="str">
        <f t="shared" si="24"/>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32</v>
      </c>
      <c r="C166" s="114">
        <v>5</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OrangeEPIX</v>
      </c>
      <c r="I166" s="31" t="s">
        <v>255</v>
      </c>
      <c r="K166" s="28" t="str">
        <f t="shared" si="24"/>
        <v>Sling Orange/EPIX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582</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OrangeEspaña</v>
      </c>
      <c r="I167" s="31" t="s">
        <v>255</v>
      </c>
      <c r="K167" s="28" t="str">
        <f t="shared" si="24"/>
        <v>Sling Orange/España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588</v>
      </c>
      <c r="C168" s="114">
        <v>5</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OrangeFrançais Mini</v>
      </c>
      <c r="I168" s="31" t="s">
        <v>255</v>
      </c>
      <c r="K168" s="28" t="str">
        <f t="shared" si="24"/>
        <v>Sling Orange/Français Mini</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570</v>
      </c>
      <c r="C169" s="114">
        <v>7</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OrangeGrokker</v>
      </c>
      <c r="I169" s="31" t="s">
        <v>255</v>
      </c>
      <c r="K169" s="28" t="str">
        <f t="shared" si="24"/>
        <v>Sling Orange/Grokker</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892</v>
      </c>
      <c r="C170" s="114">
        <v>6</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ref="G170" ca="1" si="29">IF(E170=0,"",C170/E170)</f>
        <v/>
      </c>
      <c r="H170" s="30" t="str">
        <f t="shared" ref="H170" si="30">A170&amp;B170&amp;D170</f>
        <v>Sling OrangeHallmark Movies Now</v>
      </c>
      <c r="I170" s="31" t="s">
        <v>255</v>
      </c>
      <c r="K170" s="28" t="str">
        <f t="shared" ref="K170" si="31">A170&amp;"/"&amp;B170</f>
        <v>Sling Orange/Hallmark Movies Now</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562</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7"/>
        <v/>
      </c>
      <c r="H171" s="30" t="str">
        <f t="shared" si="28"/>
        <v>Sling OrangeHeartland Extra</v>
      </c>
      <c r="I171" s="31" t="s">
        <v>255</v>
      </c>
      <c r="K171" s="28" t="str">
        <f t="shared" si="24"/>
        <v>Sling Orange/Heartland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571</v>
      </c>
      <c r="C172" s="114">
        <v>8</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OrangeHere TV</v>
      </c>
      <c r="I172" s="31" t="s">
        <v>255</v>
      </c>
      <c r="K172" s="28" t="str">
        <f t="shared" si="24"/>
        <v>Sling Orange/Here TV</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584</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OrangeHindi Mini</v>
      </c>
      <c r="I173" s="31" t="s">
        <v>255</v>
      </c>
      <c r="K173" s="28" t="str">
        <f t="shared" si="24"/>
        <v>Sling Orange/Hindi Mini</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561</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OrangeHollywood Extra</v>
      </c>
      <c r="I174" s="31" t="s">
        <v>255</v>
      </c>
      <c r="K174" s="28" t="str">
        <f t="shared" si="24"/>
        <v>Sling Orange/Hollywood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572</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OrangeHopster</v>
      </c>
      <c r="I175" s="31" t="s">
        <v>255</v>
      </c>
      <c r="K175" s="28" t="str">
        <f t="shared" si="24"/>
        <v>Sling Orange/Hopster</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591</v>
      </c>
      <c r="C176" s="114">
        <v>5</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OrangeItaliano Mini</v>
      </c>
      <c r="I176" s="31" t="s">
        <v>255</v>
      </c>
      <c r="K176" s="28" t="str">
        <f t="shared" si="24"/>
        <v>Sling Orange/Italiano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558</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OrangeKids Extra</v>
      </c>
      <c r="I177" s="31" t="s">
        <v>255</v>
      </c>
      <c r="K177" s="28" t="str">
        <f t="shared" si="24"/>
        <v>Sling Orange/Kids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560</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7"/>
        <v/>
      </c>
      <c r="H178" s="30" t="str">
        <f t="shared" si="28"/>
        <v>Sling OrangeLifestyle Extra</v>
      </c>
      <c r="I178" s="31" t="s">
        <v>255</v>
      </c>
      <c r="K178" s="28" t="str">
        <f t="shared" ref="K178:K205" si="32">A178&amp;"/"&amp;B178</f>
        <v>Sling Orange/Lifestyle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578</v>
      </c>
      <c r="C179" s="114">
        <v>5</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7"/>
        <v/>
      </c>
      <c r="H179" s="30" t="str">
        <f t="shared" si="28"/>
        <v>Sling OrangeMéxico</v>
      </c>
      <c r="I179" s="31" t="s">
        <v>255</v>
      </c>
      <c r="K179" s="28" t="str">
        <f t="shared" si="32"/>
        <v>Sling Orange/México</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170</v>
      </c>
      <c r="C180" s="114">
        <v>29</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7"/>
        <v/>
      </c>
      <c r="H180" s="30" t="str">
        <f t="shared" si="28"/>
        <v>Sling OrangeNBA League Pass</v>
      </c>
      <c r="I180" s="31" t="s">
        <v>255</v>
      </c>
      <c r="K180" s="28" t="str">
        <f t="shared" si="32"/>
        <v>Sling Orange/NBA League Pass</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559</v>
      </c>
      <c r="C181" s="114">
        <v>5</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OrangeNews Extra</v>
      </c>
      <c r="I181" s="31" t="s">
        <v>255</v>
      </c>
      <c r="K181" s="28" t="str">
        <f t="shared" si="32"/>
        <v>Sling Orange/News Extra</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573</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OrangeOutside TV Features</v>
      </c>
      <c r="I182" s="31" t="s">
        <v>255</v>
      </c>
      <c r="K182" s="28" t="str">
        <f t="shared" si="32"/>
        <v>Sling Orange/Outside TV Features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574</v>
      </c>
      <c r="C183" s="114">
        <v>6</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OrangePantaya</v>
      </c>
      <c r="I183" s="31" t="s">
        <v>255</v>
      </c>
      <c r="K183" s="28" t="str">
        <f t="shared" si="32"/>
        <v>Sling Orange/Pantaya</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592</v>
      </c>
      <c r="C184" s="114">
        <v>15</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OrangePolish Mini</v>
      </c>
      <c r="I184" s="31" t="s">
        <v>255</v>
      </c>
      <c r="K184" s="28" t="str">
        <f t="shared" si="32"/>
        <v>Sling Orange/Polish Mini</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66</v>
      </c>
      <c r="C185" s="114">
        <v>10</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ref="G185:G205" ca="1" si="33">IF(E185=0,"",C185/E185)</f>
        <v/>
      </c>
      <c r="H185" s="30" t="str">
        <f t="shared" ref="H185:H205" si="34">A185&amp;B185&amp;D185</f>
        <v>Sling OrangeShowtime</v>
      </c>
      <c r="I185" s="31" t="s">
        <v>255</v>
      </c>
      <c r="K185" s="28" t="str">
        <f t="shared" si="32"/>
        <v>Sling Orange/Showtime</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556</v>
      </c>
      <c r="C186" s="114">
        <v>5</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33"/>
        <v/>
      </c>
      <c r="H186" s="30" t="str">
        <f t="shared" si="34"/>
        <v>Sling OrangeSports Extra</v>
      </c>
      <c r="I186" s="31" t="s">
        <v>255</v>
      </c>
      <c r="K186" s="28" t="str">
        <f t="shared" si="32"/>
        <v>Sling Orange/Sports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67</v>
      </c>
      <c r="C187" s="114">
        <v>9</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33"/>
        <v/>
      </c>
      <c r="H187" s="30" t="str">
        <f t="shared" si="34"/>
        <v>Sling OrangeStarz</v>
      </c>
      <c r="I187" s="31" t="s">
        <v>255</v>
      </c>
      <c r="K187" s="28" t="str">
        <f t="shared" si="32"/>
        <v>Sling Orange/Starz</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575</v>
      </c>
      <c r="C188" s="114">
        <v>7</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33"/>
        <v/>
      </c>
      <c r="H188" s="30" t="str">
        <f t="shared" si="34"/>
        <v>Sling OrangeStingray Karaoke</v>
      </c>
      <c r="I188" s="31" t="s">
        <v>255</v>
      </c>
      <c r="K188" s="28" t="str">
        <f t="shared" si="32"/>
        <v>Sling Orange/Stingray Karaoke</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579</v>
      </c>
      <c r="C189" s="114">
        <v>5</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33"/>
        <v/>
      </c>
      <c r="H189" s="30" t="str">
        <f t="shared" si="34"/>
        <v>Sling OrangeSudamérica</v>
      </c>
      <c r="I189" s="31" t="s">
        <v>255</v>
      </c>
      <c r="K189" s="28" t="str">
        <f t="shared" si="32"/>
        <v>Sling Orange/Sudamérica</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594</v>
      </c>
      <c r="C190" s="114">
        <v>10</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33"/>
        <v/>
      </c>
      <c r="H190" s="30" t="str">
        <f t="shared" si="34"/>
        <v>Sling OrangeSun TV Mini</v>
      </c>
      <c r="I190" s="31" t="s">
        <v>255</v>
      </c>
      <c r="K190" s="28" t="str">
        <f t="shared" si="32"/>
        <v>Sling Orange/Sun TV Mini</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586</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33"/>
        <v/>
      </c>
      <c r="H191" s="30" t="str">
        <f t="shared" si="34"/>
        <v>Sling OrangeTamil Mini</v>
      </c>
      <c r="I191" s="31" t="s">
        <v>255</v>
      </c>
      <c r="K191" s="28" t="str">
        <f t="shared" si="32"/>
        <v>Sling Orange/Tamil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196</v>
      </c>
      <c r="B192" s="78" t="s">
        <v>585</v>
      </c>
      <c r="C192" s="114">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33"/>
        <v/>
      </c>
      <c r="H192" s="30" t="str">
        <f t="shared" si="34"/>
        <v>Sling OrangeTelugu Mini</v>
      </c>
      <c r="I192" s="31" t="s">
        <v>255</v>
      </c>
      <c r="K192" s="28" t="str">
        <f t="shared" si="32"/>
        <v>Sling Orange/Telugu Mini</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196</v>
      </c>
      <c r="B193" s="78" t="s">
        <v>595</v>
      </c>
      <c r="C193" s="114">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33"/>
        <v/>
      </c>
      <c r="H193" s="30" t="str">
        <f t="shared" si="34"/>
        <v>Sling OrangeThe Country Network</v>
      </c>
      <c r="I193" s="31" t="s">
        <v>255</v>
      </c>
      <c r="K193" s="28" t="str">
        <f t="shared" si="32"/>
        <v>Sling Orange/The Country Network</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196</v>
      </c>
      <c r="B194" s="78" t="s">
        <v>576</v>
      </c>
      <c r="C194" s="114">
        <v>5</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ca="1" si="33"/>
        <v/>
      </c>
      <c r="H194" s="30" t="str">
        <f t="shared" si="34"/>
        <v>Sling OrangeUP Faith &amp; Family</v>
      </c>
      <c r="I194" s="31" t="s">
        <v>255</v>
      </c>
      <c r="K194" s="28" t="str">
        <f t="shared" si="32"/>
        <v>Sling Orange/UP Faith &amp; Family</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196</v>
      </c>
      <c r="B195" s="78" t="s">
        <v>342</v>
      </c>
      <c r="C195" s="114">
        <v>4</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ref="G195" ca="1" si="35">IF(E195=0,"",C195/E195)</f>
        <v/>
      </c>
      <c r="H195" s="30" t="str">
        <f t="shared" ref="H195" si="36">A195&amp;B195&amp;D195</f>
        <v>Sling OrangeVSIN</v>
      </c>
      <c r="I195" s="31" t="s">
        <v>255</v>
      </c>
      <c r="K195" s="28" t="str">
        <f t="shared" ref="K195" si="37">A195&amp;"/"&amp;B195</f>
        <v>Sling Orange/VSIN</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196</v>
      </c>
      <c r="B196" s="78" t="s">
        <v>583</v>
      </c>
      <c r="C196" s="114">
        <v>5</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33"/>
        <v/>
      </c>
      <c r="H196" s="30" t="str">
        <f t="shared" si="34"/>
        <v>Sling OrangeWillow Cricket Mini</v>
      </c>
      <c r="I196" s="31" t="s">
        <v>255</v>
      </c>
      <c r="K196" s="28" t="str">
        <f t="shared" si="32"/>
        <v>Sling Orange/Willow Cricket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262</v>
      </c>
      <c r="C197" s="35">
        <v>5</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33"/>
        <v/>
      </c>
      <c r="H197" s="30" t="str">
        <f t="shared" si="34"/>
        <v>YouTube TVAMC Premier</v>
      </c>
      <c r="I197" s="31" t="s">
        <v>255</v>
      </c>
      <c r="K197" s="28" t="str">
        <f t="shared" si="32"/>
        <v>YouTube TV/AMC Premier</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169</v>
      </c>
      <c r="C198" s="35">
        <v>3</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33"/>
        <v/>
      </c>
      <c r="H198" s="30" t="str">
        <f t="shared" si="34"/>
        <v>YouTube TVCuriosity Stream</v>
      </c>
      <c r="I198" s="31" t="s">
        <v>255</v>
      </c>
      <c r="K198" s="28" t="str">
        <f t="shared" si="32"/>
        <v>YouTube TV/Curiosity Stream</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32</v>
      </c>
      <c r="C199" s="35">
        <v>6</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ref="G199" ca="1" si="38">IF(E199=0,"",C199/E199)</f>
        <v/>
      </c>
      <c r="H199" s="30" t="str">
        <f t="shared" ref="H199" si="39">A199&amp;B199&amp;D199</f>
        <v>YouTube TVEPIX</v>
      </c>
      <c r="I199" s="31" t="s">
        <v>255</v>
      </c>
      <c r="K199" s="28" t="str">
        <f t="shared" ref="K199" si="40">A199&amp;"/"&amp;B199</f>
        <v>YouTube TV/EPIX</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261</v>
      </c>
      <c r="C200" s="35">
        <v>15</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33"/>
        <v/>
      </c>
      <c r="H200" s="30" t="str">
        <f t="shared" si="34"/>
        <v>YouTube TVFOX Soccer Plus</v>
      </c>
      <c r="I200" s="31" t="s">
        <v>255</v>
      </c>
      <c r="K200" s="28" t="str">
        <f t="shared" si="32"/>
        <v>YouTube TV/FOX Soccer Plus</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181</v>
      </c>
      <c r="B201" s="78" t="s">
        <v>170</v>
      </c>
      <c r="C201" s="35">
        <v>40</v>
      </c>
      <c r="D201" s="132"/>
      <c r="E201" s="130">
        <f ca="1">COUNTIFS(Data!$D$1:$D$1000,1,OFFSET(Data!$A$1,0,MATCH($A201,Data!$1:$1,0)-1,1000,1),B201)</f>
        <v>0</v>
      </c>
      <c r="F201" s="43" t="str">
        <f ca="1">IF(VLOOKUP(A201,Services!$A$1:$B$20,2,0)="Exclude","Service Excluded",IF(D201="x",IF(B201="Yes",IF(COUNTIFS($A$2:$A$19,MID(A201,1,3)&amp;"*",$D$2:$D$19,"x")=1,"","Duplicate service selected: "&amp;MID(A201,1,FIND(" ",A201)-1)),IF(ISNUMBER(MATCH(A201&amp;"Yesx",$H:$H,0)),"","Base service is not selected")),IF(AND(E201&gt;0,price_limit&lt;&gt;0,G201&gt;price_limit),"Exceeds price limit: "&amp;TEXT(price_limit,"$0.00"),"")))</f>
        <v/>
      </c>
      <c r="G201" s="67" t="str">
        <f t="shared" ca="1" si="33"/>
        <v/>
      </c>
      <c r="H201" s="30" t="str">
        <f t="shared" si="34"/>
        <v>YouTube TVNBA League Pass</v>
      </c>
      <c r="I201" s="31" t="s">
        <v>255</v>
      </c>
      <c r="K201" s="28" t="str">
        <f t="shared" si="32"/>
        <v>YouTube TV/NBA League Pass</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181</v>
      </c>
      <c r="B202" s="78" t="s">
        <v>66</v>
      </c>
      <c r="C202" s="35">
        <v>7</v>
      </c>
      <c r="D202" s="132"/>
      <c r="E202" s="130">
        <f ca="1">COUNTIFS(Data!$D$1:$D$1000,1,OFFSET(Data!$A$1,0,MATCH($A202,Data!$1:$1,0)-1,1000,1),B202)</f>
        <v>0</v>
      </c>
      <c r="F202" s="43" t="str">
        <f ca="1">IF(VLOOKUP(A202,Services!$A$1:$B$20,2,0)="Exclude","Service Excluded",IF(D202="x",IF(B202="Yes",IF(COUNTIFS($A$2:$A$19,MID(A202,1,3)&amp;"*",$D$2:$D$19,"x")=1,"","Duplicate service selected: "&amp;MID(A202,1,FIND(" ",A202)-1)),IF(ISNUMBER(MATCH(A202&amp;"Yesx",$H:$H,0)),"","Base service is not selected")),IF(AND(E202&gt;0,price_limit&lt;&gt;0,G202&gt;price_limit),"Exceeds price limit: "&amp;TEXT(price_limit,"$0.00"),"")))</f>
        <v/>
      </c>
      <c r="G202" s="67" t="str">
        <f t="shared" ca="1" si="33"/>
        <v/>
      </c>
      <c r="H202" s="30" t="str">
        <f t="shared" si="34"/>
        <v>YouTube TVShowtime</v>
      </c>
      <c r="I202" s="31" t="s">
        <v>255</v>
      </c>
      <c r="K202" s="28" t="str">
        <f t="shared" si="32"/>
        <v>YouTube TV/Showtime</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181</v>
      </c>
      <c r="B203" s="78" t="s">
        <v>171</v>
      </c>
      <c r="C203" s="35">
        <v>5</v>
      </c>
      <c r="D203" s="132"/>
      <c r="E203" s="130">
        <f ca="1">COUNTIFS(Data!$D$1:$D$1000,1,OFFSET(Data!$A$1,0,MATCH($A203,Data!$1:$1,0)-1,1000,1),B203)</f>
        <v>0</v>
      </c>
      <c r="F203" s="43" t="str">
        <f ca="1">IF(VLOOKUP(A203,Services!$A$1:$B$20,2,0)="Exclude","Service Excluded",IF(D203="x",IF(B203="Yes",IF(COUNTIFS($A$2:$A$19,MID(A203,1,3)&amp;"*",$D$2:$D$19,"x")=1,"","Duplicate service selected: "&amp;MID(A203,1,FIND(" ",A203)-1)),IF(ISNUMBER(MATCH(A203&amp;"Yesx",$H:$H,0)),"","Base service is not selected")),IF(AND(E203&gt;0,price_limit&lt;&gt;0,G203&gt;price_limit),"Exceeds price limit: "&amp;TEXT(price_limit,"$0.00"),"")))</f>
        <v/>
      </c>
      <c r="G203" s="67" t="str">
        <f t="shared" ca="1" si="33"/>
        <v/>
      </c>
      <c r="H203" s="30" t="str">
        <f t="shared" si="34"/>
        <v>YouTube TVShudder</v>
      </c>
      <c r="I203" s="31" t="s">
        <v>255</v>
      </c>
      <c r="K203" s="28" t="str">
        <f t="shared" si="32"/>
        <v>YouTube TV/Shudder</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181</v>
      </c>
      <c r="B204" s="78" t="s">
        <v>67</v>
      </c>
      <c r="C204" s="35">
        <v>9</v>
      </c>
      <c r="D204" s="132"/>
      <c r="E204" s="130">
        <f ca="1">COUNTIFS(Data!$D$1:$D$1000,1,OFFSET(Data!$A$1,0,MATCH($A204,Data!$1:$1,0)-1,1000,1),B204)</f>
        <v>0</v>
      </c>
      <c r="F204" s="43" t="str">
        <f ca="1">IF(VLOOKUP(A204,Services!$A$1:$B$20,2,0)="Exclude","Service Excluded",IF(D204="x",IF(B204="Yes",IF(COUNTIFS($A$2:$A$19,MID(A204,1,3)&amp;"*",$D$2:$D$19,"x")=1,"","Duplicate service selected: "&amp;MID(A204,1,FIND(" ",A204)-1)),IF(ISNUMBER(MATCH(A204&amp;"Yesx",$H:$H,0)),"","Base service is not selected")),IF(AND(E204&gt;0,price_limit&lt;&gt;0,G204&gt;price_limit),"Exceeds price limit: "&amp;TEXT(price_limit,"$0.00"),"")))</f>
        <v/>
      </c>
      <c r="G204" s="67" t="str">
        <f t="shared" ca="1" si="33"/>
        <v/>
      </c>
      <c r="H204" s="30" t="str">
        <f t="shared" si="34"/>
        <v>YouTube TVStarz</v>
      </c>
      <c r="I204" s="31" t="s">
        <v>255</v>
      </c>
      <c r="K204" s="28" t="str">
        <f t="shared" si="32"/>
        <v>YouTube TV/Starz</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181</v>
      </c>
      <c r="B205" s="78" t="s">
        <v>172</v>
      </c>
      <c r="C205" s="35">
        <v>7</v>
      </c>
      <c r="D205" s="132"/>
      <c r="E205" s="130">
        <f ca="1">COUNTIFS(Data!$D$1:$D$1000,1,OFFSET(Data!$A$1,0,MATCH($A205,Data!$1:$1,0)-1,1000,1),B205)</f>
        <v>0</v>
      </c>
      <c r="F205" s="43" t="str">
        <f ca="1">IF(VLOOKUP(A205,Services!$A$1:$B$20,2,0)="Exclude","Service Excluded",IF(D205="x",IF(B205="Yes",IF(COUNTIFS($A$2:$A$19,MID(A205,1,3)&amp;"*",$D$2:$D$19,"x")=1,"","Duplicate service selected: "&amp;MID(A205,1,FIND(" ",A205)-1)),IF(ISNUMBER(MATCH(A205&amp;"Yesx",$H:$H,0)),"","Base service is not selected")),IF(AND(E205&gt;0,price_limit&lt;&gt;0,G205&gt;price_limit),"Exceeds price limit: "&amp;TEXT(price_limit,"$0.00"),"")))</f>
        <v/>
      </c>
      <c r="G205" s="67" t="str">
        <f t="shared" ca="1" si="33"/>
        <v/>
      </c>
      <c r="H205" s="30" t="str">
        <f t="shared" si="34"/>
        <v>YouTube TVSundance Now</v>
      </c>
      <c r="I205" s="31" t="s">
        <v>255</v>
      </c>
      <c r="K205" s="28" t="str">
        <f t="shared" si="32"/>
        <v>YouTube TV/Sundance Now</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sheetData>
  <autoFilter ref="A1:I112" xr:uid="{EBBEB83C-FFA8-4368-811C-6068DE51748D}"/>
  <sortState xmlns:xlrd2="http://schemas.microsoft.com/office/spreadsheetml/2017/richdata2" ref="A21:H205">
    <sortCondition ref="A21:A205"/>
    <sortCondition ref="B21:B205"/>
  </sortState>
  <mergeCells count="1">
    <mergeCell ref="K9:M9"/>
  </mergeCells>
  <conditionalFormatting sqref="D21:D205">
    <cfRule type="expression" dxfId="516" priority="1742">
      <formula>IF(ISNUMBER(MATCH(A21&amp;"Yesx",$H:$H,0)),FALSE,TRUE)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 id="{4B752B0D-01CE-4809-8501-DB0A18F50CC8}">
            <xm:f>VLOOKUP(A2,Services!$A$1:$B$20,2,0)="Exclude"</xm:f>
            <x14:dxf>
              <font>
                <strike/>
                <color theme="0"/>
              </font>
              <fill>
                <patternFill>
                  <bgColor rgb="FFFF0000"/>
                </patternFill>
              </fill>
            </x14:dxf>
          </x14:cfRule>
          <xm:sqref>A2:A17 A19:A86 A200:A205 A171:A194 A123:A145 A196:A198 A147:A155 A109:A121 A157:A169 A88:A107</xm:sqref>
        </x14:conditionalFormatting>
        <x14:conditionalFormatting xmlns:xm="http://schemas.microsoft.com/office/excel/2006/main">
          <x14:cfRule type="expression" priority="17"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5"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3" id="{B8384930-7B48-4F9E-BED0-DCFAB99512D9}">
            <xm:f>VLOOKUP(A199,Services!$A$1:$B$20,2,0)="Exclude"</xm:f>
            <x14:dxf>
              <font>
                <strike/>
                <color theme="0"/>
              </font>
              <fill>
                <patternFill>
                  <bgColor rgb="FFFF0000"/>
                </patternFill>
              </fill>
            </x14:dxf>
          </x14:cfRule>
          <xm:sqref>A199</xm:sqref>
        </x14:conditionalFormatting>
        <x14:conditionalFormatting xmlns:xm="http://schemas.microsoft.com/office/excel/2006/main">
          <x14:cfRule type="expression" priority="11" id="{0FABB777-DF2B-45BD-B82A-043A3F273755}">
            <xm:f>VLOOKUP(A170,Services!$A$1:$B$20,2,0)="Exclude"</xm:f>
            <x14:dxf>
              <font>
                <strike/>
                <color theme="0"/>
              </font>
              <fill>
                <patternFill>
                  <bgColor rgb="FFFF0000"/>
                </patternFill>
              </fill>
            </x14:dxf>
          </x14:cfRule>
          <xm:sqref>A170</xm:sqref>
        </x14:conditionalFormatting>
        <x14:conditionalFormatting xmlns:xm="http://schemas.microsoft.com/office/excel/2006/main">
          <x14:cfRule type="expression" priority="9" id="{94FF4AE9-6290-4046-9C31-A6916C269356}">
            <xm:f>VLOOKUP(A122,Services!$A$1:$B$20,2,0)="Exclude"</xm:f>
            <x14:dxf>
              <font>
                <strike/>
                <color theme="0"/>
              </font>
              <fill>
                <patternFill>
                  <bgColor rgb="FFFF0000"/>
                </patternFill>
              </fill>
            </x14:dxf>
          </x14:cfRule>
          <xm:sqref>A122</xm:sqref>
        </x14:conditionalFormatting>
        <x14:conditionalFormatting xmlns:xm="http://schemas.microsoft.com/office/excel/2006/main">
          <x14:cfRule type="expression" priority="7" id="{CEA3AE51-BD0D-4840-A296-9CDEC630DA67}">
            <xm:f>VLOOKUP(A195,Services!$A$1:$B$20,2,0)="Exclude"</xm:f>
            <x14:dxf>
              <font>
                <strike/>
                <color theme="0"/>
              </font>
              <fill>
                <patternFill>
                  <bgColor rgb="FFFF0000"/>
                </patternFill>
              </fill>
            </x14:dxf>
          </x14:cfRule>
          <xm:sqref>A195</xm:sqref>
        </x14:conditionalFormatting>
        <x14:conditionalFormatting xmlns:xm="http://schemas.microsoft.com/office/excel/2006/main">
          <x14:cfRule type="expression" priority="5" id="{2CD95AEC-DE51-46B2-899A-7B1A5D4E1C32}">
            <xm:f>VLOOKUP(A146,Services!$A$1:$B$20,2,0)="Exclude"</xm:f>
            <x14:dxf>
              <font>
                <strike/>
                <color theme="0"/>
              </font>
              <fill>
                <patternFill>
                  <bgColor rgb="FFFF0000"/>
                </patternFill>
              </fill>
            </x14:dxf>
          </x14:cfRule>
          <xm:sqref>A146</xm:sqref>
        </x14:conditionalFormatting>
        <x14:conditionalFormatting xmlns:xm="http://schemas.microsoft.com/office/excel/2006/main">
          <x14:cfRule type="expression" priority="3" id="{21EF8FB0-DA6C-45B8-B2DB-FC49DDDA64C2}">
            <xm:f>VLOOKUP(A108,Services!$A$1:$B$20,2,0)="Exclude"</xm:f>
            <x14:dxf>
              <font>
                <strike/>
                <color theme="0"/>
              </font>
              <fill>
                <patternFill>
                  <bgColor rgb="FFFF0000"/>
                </patternFill>
              </fill>
            </x14:dxf>
          </x14:cfRule>
          <xm:sqref>A108</xm:sqref>
        </x14:conditionalFormatting>
        <x14:conditionalFormatting xmlns:xm="http://schemas.microsoft.com/office/excel/2006/main">
          <x14:cfRule type="expression" priority="1" id="{3433BB74-A665-4EFE-B6EE-91496C00E0C9}">
            <xm:f>VLOOKUP(A156,Services!$A$1:$B$20,2,0)="Exclude"</xm:f>
            <x14:dxf>
              <font>
                <strike/>
                <color theme="0"/>
              </font>
              <fill>
                <patternFill>
                  <bgColor rgb="FFFF0000"/>
                </patternFill>
              </fill>
            </x14:dxf>
          </x14:cfRule>
          <xm:sqref>A156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5"/>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351</v>
      </c>
      <c r="B1" s="15" t="s">
        <v>237</v>
      </c>
      <c r="C1" s="15" t="s">
        <v>509</v>
      </c>
      <c r="D1" s="16" t="s">
        <v>467</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460</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531</v>
      </c>
      <c r="BI1" s="120" t="s">
        <v>528</v>
      </c>
      <c r="BJ1" s="120" t="s">
        <v>529</v>
      </c>
      <c r="BK1" s="120" t="s">
        <v>530</v>
      </c>
      <c r="BL1" s="120" t="s">
        <v>519</v>
      </c>
    </row>
    <row r="2" spans="1:64" x14ac:dyDescent="0.3">
      <c r="A2" s="19" t="s">
        <v>413</v>
      </c>
      <c r="B2" s="4" t="s">
        <v>284</v>
      </c>
      <c r="C2" s="4" t="s">
        <v>222</v>
      </c>
      <c r="D2" s="3" t="str">
        <f t="shared" ref="D2:D65" ca="1" si="2">IF(BL2=0,"",IF(BL2&lt;=VALUE(MID(marker_pick,1,1)),1,""))</f>
        <v/>
      </c>
      <c r="H2" s="5" t="s">
        <v>303</v>
      </c>
      <c r="I2" s="5" t="s">
        <v>303</v>
      </c>
      <c r="J2" s="5" t="s">
        <v>303</v>
      </c>
      <c r="K2" s="5" t="s">
        <v>303</v>
      </c>
      <c r="L2" s="5" t="s">
        <v>303</v>
      </c>
      <c r="M2" s="5" t="s">
        <v>303</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 t="shared" ref="BH2:BH65" si="4">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741</v>
      </c>
      <c r="B3" s="4" t="s">
        <v>825</v>
      </c>
      <c r="C3" s="4" t="s">
        <v>301</v>
      </c>
      <c r="D3" s="3" t="str">
        <f t="shared" ca="1" si="2"/>
        <v/>
      </c>
      <c r="K3" s="5" t="s">
        <v>1</v>
      </c>
      <c r="L3" s="5" t="s">
        <v>1</v>
      </c>
      <c r="M3" s="5" t="s">
        <v>1</v>
      </c>
      <c r="U3" s="5" t="s">
        <v>263</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si="4"/>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298</v>
      </c>
      <c r="C4" s="4" t="s">
        <v>301</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t="str">
        <f>IF(OR(S4="",VLOOKUP(S$1,Services!$A$1:$B$20,2,0)="Exclude"),"",IF($D4=1,IF(OR(price_limit="",price_limit="No Limit"),IF(S4="Yes",1,2),IF(SUMIFS(WhatIf!$G:$G,WhatIf!$A:$A,S$1,WhatIf!$B:$B,S4)&lt;=price_limit,IF(S4="Yes",1,2),"")),""))</f>
        <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641</v>
      </c>
      <c r="C5" s="4" t="s">
        <v>222</v>
      </c>
      <c r="D5" s="3" t="str">
        <f t="shared" ca="1" si="2"/>
        <v/>
      </c>
      <c r="F5" s="5" t="s">
        <v>582</v>
      </c>
      <c r="G5" s="5" t="s">
        <v>582</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255</v>
      </c>
      <c r="C6" s="4" t="s">
        <v>502</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412</v>
      </c>
      <c r="B7" s="4" t="s">
        <v>255</v>
      </c>
      <c r="C7" s="4" t="s">
        <v>231</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255</v>
      </c>
      <c r="C8" s="4" t="s">
        <v>223</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255</v>
      </c>
      <c r="C9" s="4" t="s">
        <v>231</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211</v>
      </c>
      <c r="B10" s="4" t="s">
        <v>255</v>
      </c>
      <c r="C10" s="4" t="s">
        <v>212</v>
      </c>
      <c r="D10" s="3" t="str">
        <f t="shared" ca="1" si="2"/>
        <v/>
      </c>
      <c r="F10" s="5" t="s">
        <v>560</v>
      </c>
      <c r="G10" s="5" t="s">
        <v>560</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610</v>
      </c>
      <c r="C11" s="4" t="s">
        <v>508</v>
      </c>
      <c r="D11" s="3" t="str">
        <f t="shared" ca="1" si="2"/>
        <v/>
      </c>
      <c r="F11" s="5" t="s">
        <v>590</v>
      </c>
      <c r="G11" s="5" t="s">
        <v>590</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255</v>
      </c>
      <c r="C12" s="4" t="s">
        <v>301</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255</v>
      </c>
      <c r="C13" s="4" t="s">
        <v>504</v>
      </c>
      <c r="D13" s="3" t="str">
        <f t="shared" ca="1" si="2"/>
        <v/>
      </c>
      <c r="O13" s="13" t="s">
        <v>262</v>
      </c>
      <c r="P13" s="6"/>
      <c r="Q13" s="6"/>
      <c r="R13" s="13" t="s">
        <v>262</v>
      </c>
      <c r="S13" s="13" t="s">
        <v>262</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257</v>
      </c>
      <c r="C14" s="4" t="s">
        <v>301</v>
      </c>
      <c r="D14" s="3" t="str">
        <f t="shared" ca="1" si="2"/>
        <v/>
      </c>
      <c r="E14" s="5" t="s">
        <v>1</v>
      </c>
      <c r="F14" s="5" t="s">
        <v>562</v>
      </c>
      <c r="G14" s="5" t="s">
        <v>562</v>
      </c>
      <c r="H14" s="6"/>
      <c r="I14" s="6"/>
      <c r="L14" s="5" t="s">
        <v>1</v>
      </c>
      <c r="M14" s="5" t="s">
        <v>1</v>
      </c>
      <c r="O14" s="6"/>
      <c r="P14" s="6" t="s">
        <v>301</v>
      </c>
      <c r="Q14" s="6" t="s">
        <v>329</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307</v>
      </c>
      <c r="C15" s="4" t="s">
        <v>212</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265</v>
      </c>
      <c r="B16" s="4" t="s">
        <v>255</v>
      </c>
      <c r="C16" s="4" t="s">
        <v>222</v>
      </c>
      <c r="D16" s="3" t="str">
        <f t="shared" ca="1" si="2"/>
        <v/>
      </c>
      <c r="F16" s="5" t="s">
        <v>582</v>
      </c>
      <c r="G16" s="5" t="s">
        <v>582</v>
      </c>
      <c r="H16" s="5" t="s">
        <v>303</v>
      </c>
      <c r="I16" s="5" t="s">
        <v>303</v>
      </c>
      <c r="J16" s="5" t="s">
        <v>303</v>
      </c>
      <c r="K16" s="5" t="s">
        <v>303</v>
      </c>
      <c r="L16" s="5" t="s">
        <v>303</v>
      </c>
      <c r="M16" s="5" t="s">
        <v>303</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613</v>
      </c>
      <c r="C17" s="4" t="s">
        <v>508</v>
      </c>
      <c r="D17" s="3" t="str">
        <f t="shared" ca="1" si="2"/>
        <v/>
      </c>
      <c r="F17" s="5" t="s">
        <v>590</v>
      </c>
      <c r="G17" s="5" t="s">
        <v>590</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614</v>
      </c>
      <c r="C18" s="4" t="s">
        <v>508</v>
      </c>
      <c r="D18" s="3" t="str">
        <f t="shared" ca="1" si="2"/>
        <v/>
      </c>
      <c r="F18" s="5" t="s">
        <v>590</v>
      </c>
      <c r="G18" s="5" t="s">
        <v>590</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615</v>
      </c>
      <c r="C19" s="4" t="s">
        <v>508</v>
      </c>
      <c r="D19" s="3" t="str">
        <f t="shared" ca="1" si="2"/>
        <v/>
      </c>
      <c r="F19" s="5" t="s">
        <v>590</v>
      </c>
      <c r="G19" s="5" t="s">
        <v>590</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616</v>
      </c>
      <c r="C20" s="4" t="s">
        <v>508</v>
      </c>
      <c r="D20" s="3" t="str">
        <f t="shared" ca="1" si="2"/>
        <v/>
      </c>
      <c r="F20" s="5" t="s">
        <v>590</v>
      </c>
      <c r="G20" s="5" t="s">
        <v>590</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617</v>
      </c>
      <c r="C21" s="4" t="s">
        <v>508</v>
      </c>
      <c r="D21" s="3" t="str">
        <f t="shared" ca="1" si="2"/>
        <v/>
      </c>
      <c r="F21" s="5" t="s">
        <v>590</v>
      </c>
      <c r="G21" s="5" t="s">
        <v>590</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612</v>
      </c>
      <c r="C22" s="4" t="s">
        <v>508</v>
      </c>
      <c r="D22" s="3" t="str">
        <f t="shared" ca="1" si="2"/>
        <v/>
      </c>
      <c r="F22" s="5" t="s">
        <v>590</v>
      </c>
      <c r="G22" s="5" t="s">
        <v>590</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315</v>
      </c>
      <c r="B23" s="4" t="s">
        <v>899</v>
      </c>
      <c r="C23" s="4" t="s">
        <v>212</v>
      </c>
      <c r="D23" s="3" t="str">
        <f t="shared" ca="1" si="2"/>
        <v/>
      </c>
      <c r="E23" s="5" t="s">
        <v>1</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353</v>
      </c>
      <c r="B24" s="4" t="s">
        <v>255</v>
      </c>
      <c r="C24" s="4" t="s">
        <v>222</v>
      </c>
      <c r="D24" s="3" t="str">
        <f t="shared" ca="1" si="2"/>
        <v/>
      </c>
      <c r="H24" s="5" t="s">
        <v>303</v>
      </c>
      <c r="I24" s="5" t="s">
        <v>303</v>
      </c>
      <c r="J24" s="5" t="s">
        <v>303</v>
      </c>
      <c r="K24" s="5" t="s">
        <v>303</v>
      </c>
      <c r="L24" s="5" t="s">
        <v>303</v>
      </c>
      <c r="M24" s="5" t="s">
        <v>303</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255</v>
      </c>
      <c r="C25" s="4" t="s">
        <v>301</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832</v>
      </c>
      <c r="C26" s="4" t="s">
        <v>301</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255</v>
      </c>
      <c r="C27" s="4" t="s">
        <v>301</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662</v>
      </c>
      <c r="C28" s="4" t="s">
        <v>222</v>
      </c>
      <c r="D28" s="3" t="str">
        <f t="shared" ca="1" si="2"/>
        <v/>
      </c>
      <c r="F28" s="5" t="s">
        <v>578</v>
      </c>
      <c r="G28" s="5" t="s">
        <v>578</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659</v>
      </c>
      <c r="C29" s="4" t="s">
        <v>222</v>
      </c>
      <c r="D29" s="3" t="str">
        <f t="shared" ca="1" si="2"/>
        <v/>
      </c>
      <c r="F29" s="5" t="s">
        <v>578</v>
      </c>
      <c r="G29" s="5" t="s">
        <v>578</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663</v>
      </c>
      <c r="C30" s="4" t="s">
        <v>222</v>
      </c>
      <c r="D30" s="3" t="str">
        <f t="shared" ca="1" si="2"/>
        <v/>
      </c>
      <c r="F30" s="5" t="s">
        <v>578</v>
      </c>
      <c r="G30" s="5" t="s">
        <v>578</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213</v>
      </c>
      <c r="B31" s="4" t="s">
        <v>255</v>
      </c>
      <c r="C31" s="4" t="s">
        <v>222</v>
      </c>
      <c r="D31" s="3" t="str">
        <f t="shared" ca="1" si="2"/>
        <v/>
      </c>
      <c r="F31" s="5" t="s">
        <v>577</v>
      </c>
      <c r="G31" s="5" t="s">
        <v>577</v>
      </c>
      <c r="H31" s="5" t="s">
        <v>303</v>
      </c>
      <c r="I31" s="5" t="s">
        <v>303</v>
      </c>
      <c r="J31" s="5" t="s">
        <v>303</v>
      </c>
      <c r="K31" s="5" t="s">
        <v>303</v>
      </c>
      <c r="L31" s="5" t="s">
        <v>303</v>
      </c>
      <c r="M31" s="5" t="s">
        <v>303</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651</v>
      </c>
      <c r="C32" s="4" t="s">
        <v>508</v>
      </c>
      <c r="D32" s="3" t="str">
        <f t="shared" ca="1" si="2"/>
        <v/>
      </c>
      <c r="F32" s="5" t="s">
        <v>584</v>
      </c>
      <c r="G32" s="5" t="s">
        <v>584</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650</v>
      </c>
      <c r="C33" s="4" t="s">
        <v>508</v>
      </c>
      <c r="D33" s="3" t="str">
        <f t="shared" ca="1" si="2"/>
        <v/>
      </c>
      <c r="F33" s="5" t="s">
        <v>584</v>
      </c>
      <c r="G33" s="5" t="s">
        <v>584</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742</v>
      </c>
      <c r="C34" s="4" t="s">
        <v>501</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255</v>
      </c>
      <c r="C35" s="4" t="s">
        <v>501</v>
      </c>
      <c r="D35" s="3" t="str">
        <f t="shared" ca="1" si="2"/>
        <v/>
      </c>
      <c r="F35" s="5" t="s">
        <v>558</v>
      </c>
      <c r="G35" s="5" t="s">
        <v>558</v>
      </c>
      <c r="H35" s="6"/>
      <c r="I35" s="6"/>
      <c r="N35" s="5" t="s">
        <v>1</v>
      </c>
      <c r="O35" s="6"/>
      <c r="P35" s="6"/>
      <c r="Q35" s="6" t="s">
        <v>329</v>
      </c>
      <c r="R35" s="6" t="s">
        <v>349</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214</v>
      </c>
      <c r="B36" s="4" t="s">
        <v>255</v>
      </c>
      <c r="C36" s="4" t="s">
        <v>222</v>
      </c>
      <c r="D36" s="3" t="str">
        <f t="shared" ca="1" si="2"/>
        <v/>
      </c>
      <c r="H36" s="5" t="s">
        <v>303</v>
      </c>
      <c r="I36" s="5" t="s">
        <v>303</v>
      </c>
      <c r="J36" s="5" t="s">
        <v>303</v>
      </c>
      <c r="K36" s="5" t="s">
        <v>303</v>
      </c>
      <c r="L36" s="5" t="s">
        <v>303</v>
      </c>
      <c r="M36" s="5" t="s">
        <v>303</v>
      </c>
      <c r="N36" s="5" t="s">
        <v>303</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266</v>
      </c>
      <c r="B37" s="4" t="s">
        <v>255</v>
      </c>
      <c r="C37" s="4" t="s">
        <v>222</v>
      </c>
      <c r="D37" s="3" t="str">
        <f t="shared" ca="1" si="2"/>
        <v/>
      </c>
      <c r="H37" s="5" t="s">
        <v>303</v>
      </c>
      <c r="I37" s="5" t="s">
        <v>303</v>
      </c>
      <c r="J37" s="5" t="s">
        <v>303</v>
      </c>
      <c r="K37" s="5" t="s">
        <v>303</v>
      </c>
      <c r="L37" s="5" t="s">
        <v>303</v>
      </c>
      <c r="M37" s="5" t="s">
        <v>303</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301</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611</v>
      </c>
      <c r="C39" s="4" t="s">
        <v>508</v>
      </c>
      <c r="D39" s="3" t="str">
        <f t="shared" ca="1" si="2"/>
        <v/>
      </c>
      <c r="F39" s="5" t="s">
        <v>590</v>
      </c>
      <c r="G39" s="5" t="s">
        <v>590</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443</v>
      </c>
      <c r="C40" s="4" t="s">
        <v>231</v>
      </c>
      <c r="D40" s="3" t="str">
        <f t="shared" ca="1" si="2"/>
        <v/>
      </c>
      <c r="E40" s="5" t="s">
        <v>1</v>
      </c>
      <c r="F40" s="5" t="s">
        <v>559</v>
      </c>
      <c r="G40" s="5" t="s">
        <v>559</v>
      </c>
      <c r="H40" s="6"/>
      <c r="I40" s="6"/>
      <c r="L40" s="5" t="s">
        <v>1</v>
      </c>
      <c r="M40" s="5" t="s">
        <v>1</v>
      </c>
      <c r="O40" s="6" t="s">
        <v>1</v>
      </c>
      <c r="P40" s="6"/>
      <c r="Q40" s="6" t="s">
        <v>329</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354</v>
      </c>
      <c r="B41" s="4" t="s">
        <v>710</v>
      </c>
      <c r="C41" s="4" t="s">
        <v>223</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355</v>
      </c>
      <c r="B42" s="4" t="s">
        <v>711</v>
      </c>
      <c r="C42" s="4" t="s">
        <v>223</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356</v>
      </c>
      <c r="B43" s="4" t="s">
        <v>712</v>
      </c>
      <c r="C43" s="4" t="s">
        <v>223</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357</v>
      </c>
      <c r="B44" s="4" t="s">
        <v>713</v>
      </c>
      <c r="C44" s="4" t="s">
        <v>223</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358</v>
      </c>
      <c r="B45" s="4" t="s">
        <v>714</v>
      </c>
      <c r="C45" s="4" t="s">
        <v>223</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359</v>
      </c>
      <c r="B46" s="4" t="s">
        <v>255</v>
      </c>
      <c r="C46" s="4" t="s">
        <v>223</v>
      </c>
      <c r="D46" s="3" t="str">
        <f t="shared" ca="1" si="2"/>
        <v/>
      </c>
      <c r="F46" s="5" t="s">
        <v>577</v>
      </c>
      <c r="G46" s="5" t="s">
        <v>577</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709</v>
      </c>
      <c r="C47" s="4" t="s">
        <v>223</v>
      </c>
      <c r="D47" s="3" t="str">
        <f t="shared" ca="1" si="2"/>
        <v/>
      </c>
      <c r="F47" s="5" t="s">
        <v>556</v>
      </c>
      <c r="G47" s="5" t="s">
        <v>556</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360</v>
      </c>
      <c r="B48" s="4" t="s">
        <v>255</v>
      </c>
      <c r="C48" s="4" t="s">
        <v>223</v>
      </c>
      <c r="D48" s="3" t="str">
        <f t="shared" ca="1" si="2"/>
        <v/>
      </c>
      <c r="F48" s="5" t="s">
        <v>577</v>
      </c>
      <c r="G48" s="5" t="s">
        <v>577</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708</v>
      </c>
      <c r="C49" s="4" t="s">
        <v>223</v>
      </c>
      <c r="D49" s="3" t="str">
        <f t="shared" ca="1" si="2"/>
        <v/>
      </c>
      <c r="F49" s="5" t="s">
        <v>577</v>
      </c>
      <c r="G49" s="5" t="s">
        <v>577</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636</v>
      </c>
      <c r="C50" s="4" t="s">
        <v>508</v>
      </c>
      <c r="D50" s="3" t="str">
        <f t="shared" ca="1" si="2"/>
        <v/>
      </c>
      <c r="F50" s="5" t="s">
        <v>587</v>
      </c>
      <c r="G50" s="5" t="s">
        <v>587</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414</v>
      </c>
      <c r="B51" s="4" t="s">
        <v>255</v>
      </c>
      <c r="C51" s="4" t="s">
        <v>508</v>
      </c>
      <c r="D51" s="3" t="str">
        <f t="shared" ca="1" si="2"/>
        <v/>
      </c>
      <c r="R51" s="5" t="s">
        <v>350</v>
      </c>
      <c r="S51" s="5" t="s">
        <v>350</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255</v>
      </c>
      <c r="C52" s="4" t="s">
        <v>301</v>
      </c>
      <c r="D52" s="3" t="str">
        <f t="shared" ca="1" si="2"/>
        <v/>
      </c>
      <c r="E52" s="5" t="s">
        <v>1</v>
      </c>
      <c r="F52" s="5" t="s">
        <v>560</v>
      </c>
      <c r="G52" s="5" t="s">
        <v>1</v>
      </c>
      <c r="H52" s="5" t="s">
        <v>1</v>
      </c>
      <c r="I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 ca="1">IF(OR(H52="",VLOOKUP(H$1,Services!$A$1:$B$20,2,0)="Exclude"),"",IF($D52=1,IF(OR(price_limit="",price_limit="No Limit"),IF(H52="Yes",1,2),IF(SUMIFS(WhatIf!$G:$G,WhatIf!$A:$A,H$1,WhatIf!$B:$B,H52)&lt;=price_limit,IF(H52="Yes",1,2),"")),""))</f>
        <v/>
      </c>
      <c r="AT52" s="73" t="str">
        <f ca="1">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255</v>
      </c>
      <c r="C53" s="4" t="s">
        <v>301</v>
      </c>
      <c r="D53" s="3" t="str">
        <f t="shared" ca="1" si="2"/>
        <v/>
      </c>
      <c r="E53" s="5" t="s">
        <v>1</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255</v>
      </c>
      <c r="C54" s="4" t="s">
        <v>505</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255</v>
      </c>
      <c r="C55" s="4" t="s">
        <v>505</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304</v>
      </c>
      <c r="C56" s="4" t="s">
        <v>506</v>
      </c>
      <c r="D56" s="3" t="str">
        <f t="shared" ca="1" si="2"/>
        <v/>
      </c>
      <c r="I56" s="5" t="s">
        <v>1</v>
      </c>
      <c r="K56" s="5" t="s">
        <v>1</v>
      </c>
      <c r="L56" s="5" t="s">
        <v>1</v>
      </c>
      <c r="M56" s="5" t="s">
        <v>1</v>
      </c>
      <c r="O56" s="6" t="s">
        <v>1</v>
      </c>
      <c r="P56" s="6" t="s">
        <v>1</v>
      </c>
      <c r="Q56" s="6" t="s">
        <v>328</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258</v>
      </c>
      <c r="C57" s="4" t="s">
        <v>231</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679</v>
      </c>
      <c r="C58" s="4" t="s">
        <v>222</v>
      </c>
      <c r="D58" s="3" t="str">
        <f t="shared" ca="1" si="2"/>
        <v/>
      </c>
      <c r="F58" s="5" t="s">
        <v>579</v>
      </c>
      <c r="G58" s="5" t="s">
        <v>579</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255</v>
      </c>
      <c r="C59" s="4" t="s">
        <v>501</v>
      </c>
      <c r="D59" s="3" t="str">
        <f t="shared" ca="1" si="2"/>
        <v/>
      </c>
      <c r="F59" s="5" t="s">
        <v>558</v>
      </c>
      <c r="G59" s="5" t="s">
        <v>558</v>
      </c>
      <c r="H59" s="5" t="s">
        <v>1</v>
      </c>
      <c r="I59" s="5" t="s">
        <v>1</v>
      </c>
      <c r="M59" s="5" t="s">
        <v>1</v>
      </c>
      <c r="N59" s="5" t="s">
        <v>1</v>
      </c>
      <c r="O59" s="6"/>
      <c r="P59" s="6" t="s">
        <v>1</v>
      </c>
      <c r="Q59" s="6" t="s">
        <v>329</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255</v>
      </c>
      <c r="C60" s="4" t="s">
        <v>212</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t="str">
        <f>IF(OR(S60="",VLOOKUP(S$1,Services!$A$1:$B$20,2,0)="Exclude"),"",IF($D60=1,IF(OR(price_limit="",price_limit="No Limit"),IF(S60="Yes",1,2),IF(SUMIFS(WhatIf!$G:$G,WhatIf!$A:$A,S$1,WhatIf!$B:$B,S60)&lt;=price_limit,IF(S60="Yes",1,2),"")),""))</f>
        <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815</v>
      </c>
      <c r="C61" s="4" t="s">
        <v>301</v>
      </c>
      <c r="D61" s="3" t="str">
        <f t="shared" ca="1" si="2"/>
        <v/>
      </c>
      <c r="U61" s="5" t="s">
        <v>263</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267</v>
      </c>
      <c r="B62" s="4" t="s">
        <v>255</v>
      </c>
      <c r="C62" s="4" t="s">
        <v>222</v>
      </c>
      <c r="D62" s="3" t="str">
        <f t="shared" ca="1" si="2"/>
        <v/>
      </c>
      <c r="H62" s="5" t="s">
        <v>303</v>
      </c>
      <c r="I62" s="5" t="s">
        <v>303</v>
      </c>
      <c r="J62" s="5" t="s">
        <v>303</v>
      </c>
      <c r="K62" s="5" t="s">
        <v>303</v>
      </c>
      <c r="L62" s="5" t="s">
        <v>303</v>
      </c>
      <c r="M62" s="5" t="s">
        <v>303</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361</v>
      </c>
      <c r="B63" s="4" t="s">
        <v>255</v>
      </c>
      <c r="C63" s="4" t="s">
        <v>222</v>
      </c>
      <c r="D63" s="3" t="str">
        <f t="shared" ca="1" si="2"/>
        <v/>
      </c>
      <c r="F63" s="5" t="s">
        <v>578</v>
      </c>
      <c r="G63" s="5" t="s">
        <v>578</v>
      </c>
      <c r="H63" s="5" t="s">
        <v>303</v>
      </c>
      <c r="I63" s="5" t="s">
        <v>303</v>
      </c>
      <c r="J63" s="5" t="s">
        <v>303</v>
      </c>
      <c r="K63" s="5" t="s">
        <v>303</v>
      </c>
      <c r="L63" s="5" t="s">
        <v>303</v>
      </c>
      <c r="M63" s="5" t="s">
        <v>303</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680</v>
      </c>
      <c r="C64" s="4" t="s">
        <v>222</v>
      </c>
      <c r="D64" s="3" t="str">
        <f t="shared" ca="1" si="2"/>
        <v/>
      </c>
      <c r="F64" s="5" t="s">
        <v>579</v>
      </c>
      <c r="G64" s="5" t="s">
        <v>579</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673</v>
      </c>
      <c r="B65" s="4" t="s">
        <v>268</v>
      </c>
      <c r="C65" s="4" t="s">
        <v>222</v>
      </c>
      <c r="D65" s="3" t="str">
        <f t="shared" ca="1" si="2"/>
        <v/>
      </c>
      <c r="F65" s="5" t="s">
        <v>579</v>
      </c>
      <c r="G65" s="5" t="s">
        <v>579</v>
      </c>
      <c r="H65" s="5" t="s">
        <v>303</v>
      </c>
      <c r="I65" s="5" t="s">
        <v>303</v>
      </c>
      <c r="J65" s="5" t="s">
        <v>303</v>
      </c>
      <c r="K65" s="5" t="s">
        <v>303</v>
      </c>
      <c r="L65" s="5" t="s">
        <v>303</v>
      </c>
      <c r="M65" s="5" t="s">
        <v>303</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341</v>
      </c>
      <c r="C66" s="4" t="s">
        <v>501</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t="str">
        <f>IF(OR(S66="",VLOOKUP(S$1,Services!$A$1:$B$20,2,0)="Exclude"),"",IF($D66=1,IF(OR(price_limit="",price_limit="No Limit"),IF(S66="Yes",1,2),IF(SUMIFS(WhatIf!$G:$G,WhatIf!$A:$A,S$1,WhatIf!$B:$B,S66)&lt;=price_limit,IF(S66="Yes",1,2),"")),""))</f>
        <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ref="BH66:BH129" si="7">MAX(BI66:BK66)</f>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744</v>
      </c>
      <c r="C67" s="4" t="s">
        <v>501</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si="7"/>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596</v>
      </c>
      <c r="C68" s="4" t="s">
        <v>508</v>
      </c>
      <c r="D68" s="3" t="str">
        <f t="shared" ca="1" si="5"/>
        <v/>
      </c>
      <c r="F68" s="5" t="s">
        <v>580</v>
      </c>
      <c r="G68" s="5" t="s">
        <v>580</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656</v>
      </c>
      <c r="C69" s="4" t="s">
        <v>222</v>
      </c>
      <c r="D69" s="3" t="str">
        <f t="shared" ca="1" si="5"/>
        <v/>
      </c>
      <c r="F69" s="5" t="s">
        <v>578</v>
      </c>
      <c r="G69" s="5" t="s">
        <v>578</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597</v>
      </c>
      <c r="C70" s="4" t="s">
        <v>508</v>
      </c>
      <c r="D70" s="3" t="str">
        <f t="shared" ca="1" si="5"/>
        <v/>
      </c>
      <c r="F70" s="5" t="s">
        <v>580</v>
      </c>
      <c r="G70" s="5" t="s">
        <v>580</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255</v>
      </c>
      <c r="C71" s="4" t="s">
        <v>502</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t="str">
        <f>IF(OR(S71="",VLOOKUP(S$1,Services!$A$1:$B$20,2,0)="Exclude"),"",IF($D71=1,IF(OR(price_limit="",price_limit="No Limit"),IF(S71="Yes",1,2),IF(SUMIFS(WhatIf!$G:$G,WhatIf!$A:$A,S$1,WhatIf!$B:$B,S71)&lt;=price_limit,IF(S71="Yes",1,2),"")),""))</f>
        <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426</v>
      </c>
      <c r="B72" s="4" t="s">
        <v>427</v>
      </c>
      <c r="C72" s="4" t="s">
        <v>231</v>
      </c>
      <c r="D72" s="3" t="str">
        <f t="shared" ca="1" si="5"/>
        <v/>
      </c>
      <c r="H72" s="6"/>
      <c r="I72" s="6"/>
      <c r="O72" s="6"/>
      <c r="P72" s="6" t="s">
        <v>1</v>
      </c>
      <c r="Q72" s="6"/>
      <c r="R72" s="6"/>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IF(OR(R72="",VLOOKUP(R$1,Services!$A$1:$B$20,2,0)="Exclude"),"",IF($D72=1,IF(OR(price_limit="",price_limit="No Limit"),IF(R72="Yes",1,2),IF(SUMIFS(WhatIf!$G:$G,WhatIf!$A:$A,R$1,WhatIf!$B:$B,R72)&lt;=price_limit,IF(R72="Yes",1,2),"")),""))</f>
        <v/>
      </c>
      <c r="BD72" s="73" t="str">
        <f>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428</v>
      </c>
      <c r="C73" s="4" t="s">
        <v>223</v>
      </c>
      <c r="D73" s="3" t="str">
        <f t="shared" ca="1" si="5"/>
        <v/>
      </c>
      <c r="H73" s="6"/>
      <c r="I73" s="6" t="s">
        <v>1</v>
      </c>
      <c r="L73" s="5" t="s">
        <v>1</v>
      </c>
      <c r="M73" s="5" t="s">
        <v>1</v>
      </c>
      <c r="O73" s="6" t="s">
        <v>1</v>
      </c>
      <c r="P73" s="6" t="s">
        <v>1</v>
      </c>
      <c r="Q73" s="6" t="s">
        <v>328</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632</v>
      </c>
      <c r="C74" s="4" t="s">
        <v>508</v>
      </c>
      <c r="D74" s="3" t="str">
        <f t="shared" ca="1" si="5"/>
        <v/>
      </c>
      <c r="F74" s="5" t="s">
        <v>587</v>
      </c>
      <c r="G74" s="5" t="s">
        <v>587</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817</v>
      </c>
      <c r="C75" s="4" t="s">
        <v>212</v>
      </c>
      <c r="D75" s="3" t="str">
        <f t="shared" ca="1" si="5"/>
        <v/>
      </c>
      <c r="U75" s="5" t="s">
        <v>263</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269</v>
      </c>
      <c r="B76" s="4" t="s">
        <v>255</v>
      </c>
      <c r="C76" s="4" t="s">
        <v>222</v>
      </c>
      <c r="D76" s="3" t="str">
        <f t="shared" ca="1" si="5"/>
        <v/>
      </c>
      <c r="H76" s="5" t="s">
        <v>303</v>
      </c>
      <c r="I76" s="5" t="s">
        <v>303</v>
      </c>
      <c r="J76" s="5" t="s">
        <v>303</v>
      </c>
      <c r="K76" s="5" t="s">
        <v>303</v>
      </c>
      <c r="L76" s="5" t="s">
        <v>303</v>
      </c>
      <c r="M76" s="5" t="s">
        <v>303</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255</v>
      </c>
      <c r="C77" s="4" t="s">
        <v>231</v>
      </c>
      <c r="D77" s="3" t="str">
        <f t="shared" ca="1" si="5"/>
        <v/>
      </c>
      <c r="F77" s="5" t="s">
        <v>587</v>
      </c>
      <c r="G77" s="5" t="s">
        <v>587</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902</v>
      </c>
      <c r="C78" s="4" t="s">
        <v>231</v>
      </c>
      <c r="D78" s="3" t="str">
        <f t="shared" ca="1" si="5"/>
        <v/>
      </c>
      <c r="E78" s="5" t="s">
        <v>1</v>
      </c>
      <c r="F78" s="5" t="s">
        <v>1</v>
      </c>
      <c r="G78" s="5" t="s">
        <v>1</v>
      </c>
      <c r="H78" s="5" t="s">
        <v>1</v>
      </c>
      <c r="I78" s="5" t="s">
        <v>1</v>
      </c>
      <c r="K78" s="5" t="s">
        <v>1</v>
      </c>
      <c r="L78" s="5" t="s">
        <v>1</v>
      </c>
      <c r="M78" s="5" t="s">
        <v>1</v>
      </c>
      <c r="O78" s="6" t="s">
        <v>1</v>
      </c>
      <c r="P78" s="6" t="s">
        <v>1</v>
      </c>
      <c r="Q78" s="6" t="s">
        <v>1</v>
      </c>
      <c r="R78" s="6" t="s">
        <v>1</v>
      </c>
      <c r="S78" s="6" t="s">
        <v>1</v>
      </c>
      <c r="U78" s="5" t="s">
        <v>263</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 ca="1">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 ca="1">IF(OR(Q78="",VLOOKUP(Q$1,Services!$A$1:$B$20,2,0)="Exclude"),"",IF($D78=1,IF(OR(price_limit="",price_limit="No Limit"),IF(Q78="Yes",1,2),IF(SUMIFS(WhatIf!$G:$G,WhatIf!$A:$A,Q$1,WhatIf!$B:$B,Q78)&lt;=price_limit,IF(Q78="Yes",1,2),"")),""))</f>
        <v/>
      </c>
      <c r="BC78" s="73" t="str">
        <f ca="1">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203</v>
      </c>
      <c r="C79" s="4" t="s">
        <v>231</v>
      </c>
      <c r="D79" s="3" t="str">
        <f t="shared" ca="1" si="5"/>
        <v/>
      </c>
      <c r="E79" s="5" t="s">
        <v>1</v>
      </c>
      <c r="O79" s="6" t="s">
        <v>1</v>
      </c>
      <c r="P79" s="6"/>
      <c r="Q79" s="6" t="s">
        <v>329</v>
      </c>
      <c r="R79" s="6"/>
      <c r="S79" s="6"/>
      <c r="U79" s="5" t="s">
        <v>263</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4.9" x14ac:dyDescent="0.3">
      <c r="A80" s="19" t="s">
        <v>631</v>
      </c>
      <c r="C80" s="4" t="s">
        <v>508</v>
      </c>
      <c r="D80" s="3" t="str">
        <f t="shared" ca="1" si="5"/>
        <v/>
      </c>
      <c r="F80" s="5" t="s">
        <v>587</v>
      </c>
      <c r="G80" s="5" t="s">
        <v>587</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IF(OR(Q80="",VLOOKUP(Q$1,Services!$A$1:$B$20,2,0)="Exclude"),"",IF($D80=1,IF(OR(price_limit="",price_limit="No Limit"),IF(Q80="Yes",1,2),IF(SUMIFS(WhatIf!$G:$G,WhatIf!$A:$A,Q$1,WhatIf!$B:$B,Q80)&lt;=price_limit,IF(Q80="Yes",1,2),"")),""))</f>
        <v/>
      </c>
      <c r="BC80" s="73" t="str">
        <f>IF(OR(R80="",VLOOKUP(R$1,Services!$A$1:$B$20,2,0)="Exclude"),"",IF($D80=1,IF(OR(price_limit="",price_limit="No Limit"),IF(R80="Yes",1,2),IF(SUMIFS(WhatIf!$G:$G,WhatIf!$A:$A,R$1,WhatIf!$B:$B,R80)&lt;=price_limit,IF(R80="Yes",1,2),"")),""))</f>
        <v/>
      </c>
      <c r="BD80" s="73" t="str">
        <f>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637</v>
      </c>
      <c r="C81" s="4" t="s">
        <v>508</v>
      </c>
      <c r="D81" s="3" t="str">
        <f t="shared" ca="1" si="5"/>
        <v/>
      </c>
      <c r="F81" s="5" t="s">
        <v>587</v>
      </c>
      <c r="G81" s="5" t="s">
        <v>587</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638</v>
      </c>
      <c r="C82" s="4" t="s">
        <v>508</v>
      </c>
      <c r="D82" s="3" t="str">
        <f t="shared" ca="1" si="5"/>
        <v/>
      </c>
      <c r="F82" s="5" t="s">
        <v>587</v>
      </c>
      <c r="G82" s="5" t="s">
        <v>587</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639</v>
      </c>
      <c r="C83" s="4" t="s">
        <v>508</v>
      </c>
      <c r="D83" s="3" t="str">
        <f t="shared" ca="1" si="5"/>
        <v/>
      </c>
      <c r="F83" s="5" t="s">
        <v>587</v>
      </c>
      <c r="G83" s="5" t="s">
        <v>587</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x14ac:dyDescent="0.3">
      <c r="A84" s="19" t="s">
        <v>270</v>
      </c>
      <c r="B84" s="4" t="s">
        <v>255</v>
      </c>
      <c r="C84" s="4" t="s">
        <v>222</v>
      </c>
      <c r="D84" s="3" t="str">
        <f t="shared" ca="1" si="5"/>
        <v/>
      </c>
      <c r="H84" s="5" t="s">
        <v>303</v>
      </c>
      <c r="I84" s="5" t="s">
        <v>303</v>
      </c>
      <c r="J84" s="5" t="s">
        <v>303</v>
      </c>
      <c r="K84" s="5" t="s">
        <v>303</v>
      </c>
      <c r="L84" s="5" t="s">
        <v>303</v>
      </c>
      <c r="M84" s="5" t="s">
        <v>303</v>
      </c>
      <c r="N84" s="5" t="s">
        <v>1</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IF(OR(F84="",VLOOKUP(F$1,Services!$A$1:$B$20,2,0)="Exclude"),"",IF($D84=1,IF(OR(price_limit="",price_limit="No Limit"),IF(F84="Yes",1,2),IF(SUMIFS(WhatIf!$G:$G,WhatIf!$A:$A,F$1,WhatIf!$B:$B,F84)&lt;=price_limit,IF(F84="Yes",1,2),"")),""))</f>
        <v/>
      </c>
      <c r="AR84" s="73" t="str">
        <f>IF(OR(G84="",VLOOKUP(G$1,Services!$A$1:$B$20,2,0)="Exclude"),"",IF($D84=1,IF(OR(price_limit="",price_limit="No Limit"),IF(G84="Yes",1,2),IF(SUMIFS(WhatIf!$G:$G,WhatIf!$A:$A,G$1,WhatIf!$B:$B,G84)&lt;=price_limit,IF(G84="Yes",1,2),"")),""))</f>
        <v/>
      </c>
      <c r="AS84" s="73" t="str">
        <f ca="1">IF(OR(H84="",VLOOKUP(H$1,Services!$A$1:$B$20,2,0)="Exclude"),"",IF($D84=1,IF(OR(price_limit="",price_limit="No Limit"),IF(H84="Yes",1,2),IF(SUMIFS(WhatIf!$G:$G,WhatIf!$A:$A,H$1,WhatIf!$B:$B,H84)&lt;=price_limit,IF(H84="Yes",1,2),"")),""))</f>
        <v/>
      </c>
      <c r="AT84" s="73" t="str">
        <f ca="1">IF(OR(I84="",VLOOKUP(I$1,Services!$A$1:$B$20,2,0)="Exclude"),"",IF($D84=1,IF(OR(price_limit="",price_limit="No Limit"),IF(I84="Yes",1,2),IF(SUMIFS(WhatIf!$G:$G,WhatIf!$A:$A,I$1,WhatIf!$B:$B,I84)&lt;=price_limit,IF(I84="Yes",1,2),"")),""))</f>
        <v/>
      </c>
      <c r="AU84" s="73" t="str">
        <f ca="1">IF(OR(J84="",VLOOKUP(J$1,Services!$A$1:$B$20,2,0)="Exclude"),"",IF($D84=1,IF(OR(price_limit="",price_limit="No Limit"),IF(J84="Yes",1,2),IF(SUMIFS(WhatIf!$G:$G,WhatIf!$A:$A,J$1,WhatIf!$B:$B,J84)&lt;=price_limit,IF(J84="Yes",1,2),"")),""))</f>
        <v/>
      </c>
      <c r="AV84" s="73" t="str">
        <f ca="1">IF(OR(K84="",VLOOKUP(K$1,Services!$A$1:$B$20,2,0)="Exclude"),"",IF($D84=1,IF(OR(price_limit="",price_limit="No Limit"),IF(K84="Yes",1,2),IF(SUMIFS(WhatIf!$G:$G,WhatIf!$A:$A,K$1,WhatIf!$B:$B,K84)&lt;=price_limit,IF(K84="Yes",1,2),"")),""))</f>
        <v/>
      </c>
      <c r="AW84" s="73" t="str">
        <f ca="1">IF(OR(L84="",VLOOKUP(L$1,Services!$A$1:$B$20,2,0)="Exclude"),"",IF($D84=1,IF(OR(price_limit="",price_limit="No Limit"),IF(L84="Yes",1,2),IF(SUMIFS(WhatIf!$G:$G,WhatIf!$A:$A,L$1,WhatIf!$B:$B,L84)&lt;=price_limit,IF(L84="Yes",1,2),"")),""))</f>
        <v/>
      </c>
      <c r="AX84" s="73" t="str">
        <f ca="1">IF(OR(M84="",VLOOKUP(M$1,Services!$A$1:$B$20,2,0)="Exclude"),"",IF($D84=1,IF(OR(price_limit="",price_limit="No Limit"),IF(M84="Yes",1,2),IF(SUMIFS(WhatIf!$G:$G,WhatIf!$A:$A,M$1,WhatIf!$B:$B,M84)&lt;=price_limit,IF(M84="Yes",1,2),"")),""))</f>
        <v/>
      </c>
      <c r="AY84" s="73" t="str">
        <f ca="1">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255</v>
      </c>
      <c r="C85" s="4" t="s">
        <v>222</v>
      </c>
      <c r="D85" s="3" t="str">
        <f t="shared" ca="1" si="5"/>
        <v/>
      </c>
      <c r="H85" s="5" t="s">
        <v>303</v>
      </c>
      <c r="I85" s="5" t="s">
        <v>303</v>
      </c>
      <c r="J85" s="5" t="s">
        <v>303</v>
      </c>
      <c r="K85" s="5" t="s">
        <v>303</v>
      </c>
      <c r="L85" s="5" t="s">
        <v>303</v>
      </c>
      <c r="M85" s="5" t="s">
        <v>303</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255</v>
      </c>
      <c r="C86" s="4" t="s">
        <v>222</v>
      </c>
      <c r="D86" s="3" t="str">
        <f t="shared" ca="1" si="5"/>
        <v/>
      </c>
      <c r="H86" s="5" t="s">
        <v>303</v>
      </c>
      <c r="I86" s="5" t="s">
        <v>303</v>
      </c>
      <c r="J86" s="5" t="s">
        <v>303</v>
      </c>
      <c r="K86" s="5" t="s">
        <v>303</v>
      </c>
      <c r="L86" s="5" t="s">
        <v>303</v>
      </c>
      <c r="M86" s="5" t="s">
        <v>303</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ht="24.9" x14ac:dyDescent="0.3">
      <c r="A87" s="19" t="s">
        <v>215</v>
      </c>
      <c r="B87" s="4" t="s">
        <v>255</v>
      </c>
      <c r="C87" s="4" t="s">
        <v>222</v>
      </c>
      <c r="D87" s="3" t="str">
        <f t="shared" ca="1" si="5"/>
        <v/>
      </c>
      <c r="F87" s="5" t="s">
        <v>577</v>
      </c>
      <c r="G87" s="5" t="s">
        <v>577</v>
      </c>
      <c r="H87" s="5" t="s">
        <v>303</v>
      </c>
      <c r="I87" s="5" t="s">
        <v>303</v>
      </c>
      <c r="J87" s="5" t="s">
        <v>303</v>
      </c>
      <c r="K87" s="5" t="s">
        <v>303</v>
      </c>
      <c r="L87" s="5" t="s">
        <v>303</v>
      </c>
      <c r="M87" s="5" t="s">
        <v>303</v>
      </c>
      <c r="N87" s="5" t="s">
        <v>1</v>
      </c>
      <c r="Q87" s="5" t="s">
        <v>303</v>
      </c>
      <c r="R87" s="5" t="s">
        <v>349</v>
      </c>
      <c r="S87" s="5" t="s">
        <v>349</v>
      </c>
      <c r="U87" s="5" t="s">
        <v>263</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 ca="1">IF(OR(F87="",VLOOKUP(F$1,Services!$A$1:$B$20,2,0)="Exclude"),"",IF($D87=1,IF(OR(price_limit="",price_limit="No Limit"),IF(F87="Yes",1,2),IF(SUMIFS(WhatIf!$G:$G,WhatIf!$A:$A,F$1,WhatIf!$B:$B,F87)&lt;=price_limit,IF(F87="Yes",1,2),"")),""))</f>
        <v/>
      </c>
      <c r="AR87" s="73" t="str">
        <f ca="1">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 ca="1">IF(OR(Q87="",VLOOKUP(Q$1,Services!$A$1:$B$20,2,0)="Exclude"),"",IF($D87=1,IF(OR(price_limit="",price_limit="No Limit"),IF(Q87="Yes",1,2),IF(SUMIFS(WhatIf!$G:$G,WhatIf!$A:$A,Q$1,WhatIf!$B:$B,Q87)&lt;=price_limit,IF(Q87="Yes",1,2),"")),""))</f>
        <v/>
      </c>
      <c r="BC87" s="73" t="str">
        <f ca="1">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 ca="1">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x14ac:dyDescent="0.3">
      <c r="A88" s="19" t="s">
        <v>563</v>
      </c>
      <c r="C88" s="4" t="s">
        <v>503</v>
      </c>
      <c r="D88" s="3" t="str">
        <f t="shared" ca="1" si="5"/>
        <v/>
      </c>
      <c r="F88" s="5" t="s">
        <v>563</v>
      </c>
      <c r="G88" s="5" t="s">
        <v>563</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IF(OR(H88="",VLOOKUP(H$1,Services!$A$1:$B$20,2,0)="Exclude"),"",IF($D88=1,IF(OR(price_limit="",price_limit="No Limit"),IF(H88="Yes",1,2),IF(SUMIFS(WhatIf!$G:$G,WhatIf!$A:$A,H$1,WhatIf!$B:$B,H88)&lt;=price_limit,IF(H88="Yes",1,2),"")),""))</f>
        <v/>
      </c>
      <c r="AT88" s="73" t="str">
        <f>IF(OR(I88="",VLOOKUP(I$1,Services!$A$1:$B$20,2,0)="Exclude"),"",IF($D88=1,IF(OR(price_limit="",price_limit="No Limit"),IF(I88="Yes",1,2),IF(SUMIFS(WhatIf!$G:$G,WhatIf!$A:$A,I$1,WhatIf!$B:$B,I88)&lt;=price_limit,IF(I88="Yes",1,2),"")),""))</f>
        <v/>
      </c>
      <c r="AU88" s="73" t="str">
        <f>IF(OR(J88="",VLOOKUP(J$1,Services!$A$1:$B$20,2,0)="Exclude"),"",IF($D88=1,IF(OR(price_limit="",price_limit="No Limit"),IF(J88="Yes",1,2),IF(SUMIFS(WhatIf!$G:$G,WhatIf!$A:$A,J$1,WhatIf!$B:$B,J88)&lt;=price_limit,IF(J88="Yes",1,2),"")),""))</f>
        <v/>
      </c>
      <c r="AV88" s="73" t="str">
        <f>IF(OR(K88="",VLOOKUP(K$1,Services!$A$1:$B$20,2,0)="Exclude"),"",IF($D88=1,IF(OR(price_limit="",price_limit="No Limit"),IF(K88="Yes",1,2),IF(SUMIFS(WhatIf!$G:$G,WhatIf!$A:$A,K$1,WhatIf!$B:$B,K88)&lt;=price_limit,IF(K88="Yes",1,2),"")),""))</f>
        <v/>
      </c>
      <c r="AW88" s="73" t="str">
        <f>IF(OR(L88="",VLOOKUP(L$1,Services!$A$1:$B$20,2,0)="Exclude"),"",IF($D88=1,IF(OR(price_limit="",price_limit="No Limit"),IF(L88="Yes",1,2),IF(SUMIFS(WhatIf!$G:$G,WhatIf!$A:$A,L$1,WhatIf!$B:$B,L88)&lt;=price_limit,IF(L88="Yes",1,2),"")),""))</f>
        <v/>
      </c>
      <c r="AX88" s="73" t="str">
        <f>IF(OR(M88="",VLOOKUP(M$1,Services!$A$1:$B$20,2,0)="Exclude"),"",IF($D88=1,IF(OR(price_limit="",price_limit="No Limit"),IF(M88="Yes",1,2),IF(SUMIFS(WhatIf!$G:$G,WhatIf!$A:$A,M$1,WhatIf!$B:$B,M88)&lt;=price_limit,IF(M88="Yes",1,2),"")),""))</f>
        <v/>
      </c>
      <c r="AY88" s="73" t="str">
        <f>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IF(OR(Q88="",VLOOKUP(Q$1,Services!$A$1:$B$20,2,0)="Exclude"),"",IF($D88=1,IF(OR(price_limit="",price_limit="No Limit"),IF(Q88="Yes",1,2),IF(SUMIFS(WhatIf!$G:$G,WhatIf!$A:$A,Q$1,WhatIf!$B:$B,Q88)&lt;=price_limit,IF(Q88="Yes",1,2),"")),""))</f>
        <v/>
      </c>
      <c r="BC88" s="73" t="str">
        <f>IF(OR(R88="",VLOOKUP(R$1,Services!$A$1:$B$20,2,0)="Exclude"),"",IF($D88=1,IF(OR(price_limit="",price_limit="No Limit"),IF(R88="Yes",1,2),IF(SUMIFS(WhatIf!$G:$G,WhatIf!$A:$A,R$1,WhatIf!$B:$B,R88)&lt;=price_limit,IF(R88="Yes",1,2),"")),""))</f>
        <v/>
      </c>
      <c r="BD88" s="73" t="str">
        <f>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ht="24.9" x14ac:dyDescent="0.3">
      <c r="A89" s="19" t="s">
        <v>216</v>
      </c>
      <c r="B89" s="4" t="s">
        <v>255</v>
      </c>
      <c r="C89" s="4" t="s">
        <v>222</v>
      </c>
      <c r="D89" s="3" t="str">
        <f t="shared" ca="1" si="5"/>
        <v/>
      </c>
      <c r="F89" s="5" t="s">
        <v>577</v>
      </c>
      <c r="G89" s="5" t="s">
        <v>577</v>
      </c>
      <c r="H89" s="5" t="s">
        <v>303</v>
      </c>
      <c r="I89" s="5" t="s">
        <v>303</v>
      </c>
      <c r="J89" s="5" t="s">
        <v>303</v>
      </c>
      <c r="K89" s="5" t="s">
        <v>303</v>
      </c>
      <c r="L89" s="5" t="s">
        <v>303</v>
      </c>
      <c r="M89" s="5" t="s">
        <v>303</v>
      </c>
      <c r="N89" s="5" t="s">
        <v>1</v>
      </c>
      <c r="P89" s="20"/>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 ca="1">IF(OR(H89="",VLOOKUP(H$1,Services!$A$1:$B$20,2,0)="Exclude"),"",IF($D89=1,IF(OR(price_limit="",price_limit="No Limit"),IF(H89="Yes",1,2),IF(SUMIFS(WhatIf!$G:$G,WhatIf!$A:$A,H$1,WhatIf!$B:$B,H89)&lt;=price_limit,IF(H89="Yes",1,2),"")),""))</f>
        <v/>
      </c>
      <c r="AT89" s="73" t="str">
        <f ca="1">IF(OR(I89="",VLOOKUP(I$1,Services!$A$1:$B$20,2,0)="Exclude"),"",IF($D89=1,IF(OR(price_limit="",price_limit="No Limit"),IF(I89="Yes",1,2),IF(SUMIFS(WhatIf!$G:$G,WhatIf!$A:$A,I$1,WhatIf!$B:$B,I89)&lt;=price_limit,IF(I89="Yes",1,2),"")),""))</f>
        <v/>
      </c>
      <c r="AU89" s="73" t="str">
        <f ca="1">IF(OR(J89="",VLOOKUP(J$1,Services!$A$1:$B$20,2,0)="Exclude"),"",IF($D89=1,IF(OR(price_limit="",price_limit="No Limit"),IF(J89="Yes",1,2),IF(SUMIFS(WhatIf!$G:$G,WhatIf!$A:$A,J$1,WhatIf!$B:$B,J89)&lt;=price_limit,IF(J89="Yes",1,2),"")),""))</f>
        <v/>
      </c>
      <c r="AV89" s="73" t="str">
        <f ca="1">IF(OR(K89="",VLOOKUP(K$1,Services!$A$1:$B$20,2,0)="Exclude"),"",IF($D89=1,IF(OR(price_limit="",price_limit="No Limit"),IF(K89="Yes",1,2),IF(SUMIFS(WhatIf!$G:$G,WhatIf!$A:$A,K$1,WhatIf!$B:$B,K89)&lt;=price_limit,IF(K89="Yes",1,2),"")),""))</f>
        <v/>
      </c>
      <c r="AW89" s="73" t="str">
        <f ca="1">IF(OR(L89="",VLOOKUP(L$1,Services!$A$1:$B$20,2,0)="Exclude"),"",IF($D89=1,IF(OR(price_limit="",price_limit="No Limit"),IF(L89="Yes",1,2),IF(SUMIFS(WhatIf!$G:$G,WhatIf!$A:$A,L$1,WhatIf!$B:$B,L89)&lt;=price_limit,IF(L89="Yes",1,2),"")),""))</f>
        <v/>
      </c>
      <c r="AX89" s="73" t="str">
        <f ca="1">IF(OR(M89="",VLOOKUP(M$1,Services!$A$1:$B$20,2,0)="Exclude"),"",IF($D89=1,IF(OR(price_limit="",price_limit="No Limit"),IF(M89="Yes",1,2),IF(SUMIFS(WhatIf!$G:$G,WhatIf!$A:$A,M$1,WhatIf!$B:$B,M89)&lt;=price_limit,IF(M89="Yes",1,2),"")),""))</f>
        <v/>
      </c>
      <c r="AY89" s="73" t="str">
        <f ca="1">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x14ac:dyDescent="0.3">
      <c r="A90" s="19" t="s">
        <v>17</v>
      </c>
      <c r="B90" s="4" t="s">
        <v>255</v>
      </c>
      <c r="C90" s="4" t="s">
        <v>504</v>
      </c>
      <c r="D90" s="3" t="str">
        <f t="shared" ca="1" si="5"/>
        <v/>
      </c>
      <c r="F90" s="6"/>
      <c r="G90" s="6"/>
      <c r="H90" s="12" t="s">
        <v>17</v>
      </c>
      <c r="I90" s="12" t="s">
        <v>1</v>
      </c>
      <c r="J90" s="12" t="s">
        <v>17</v>
      </c>
      <c r="K90" s="12" t="s">
        <v>17</v>
      </c>
      <c r="L90" s="12" t="s">
        <v>17</v>
      </c>
      <c r="M90" s="12" t="s">
        <v>17</v>
      </c>
      <c r="N90" s="12" t="s">
        <v>17</v>
      </c>
      <c r="O90" s="6"/>
      <c r="P90" s="5" t="s">
        <v>17</v>
      </c>
      <c r="Q90" s="6" t="s">
        <v>17</v>
      </c>
      <c r="R90" s="6"/>
      <c r="S90" s="6"/>
      <c r="T90" s="5" t="s">
        <v>17</v>
      </c>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IF(OR(F90="",VLOOKUP(F$1,Services!$A$1:$B$20,2,0)="Exclude"),"",IF($D90=1,IF(OR(price_limit="",price_limit="No Limit"),IF(F90="Yes",1,2),IF(SUMIFS(WhatIf!$G:$G,WhatIf!$A:$A,F$1,WhatIf!$B:$B,F90)&lt;=price_limit,IF(F90="Yes",1,2),"")),""))</f>
        <v/>
      </c>
      <c r="AR90" s="73" t="str">
        <f>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 ca="1">IF(OR(P90="",VLOOKUP(P$1,Services!$A$1:$B$20,2,0)="Exclude"),"",IF($D90=1,IF(OR(price_limit="",price_limit="No Limit"),IF(P90="Yes",1,2),IF(SUMIFS(WhatIf!$G:$G,WhatIf!$A:$A,P$1,WhatIf!$B:$B,P90)&lt;=price_limit,IF(P90="Yes",1,2),"")),""))</f>
        <v/>
      </c>
      <c r="BB90" s="73" t="str">
        <f ca="1">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 ca="1">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ht="24.9" x14ac:dyDescent="0.3">
      <c r="A91" s="19" t="s">
        <v>233</v>
      </c>
      <c r="B91" s="4" t="s">
        <v>255</v>
      </c>
      <c r="C91" s="4" t="s">
        <v>503</v>
      </c>
      <c r="D91" s="3" t="str">
        <f t="shared" ca="1" si="5"/>
        <v/>
      </c>
      <c r="F91" s="5" t="s">
        <v>561</v>
      </c>
      <c r="G91" s="5" t="s">
        <v>561</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 ca="1">IF(OR(F91="",VLOOKUP(F$1,Services!$A$1:$B$20,2,0)="Exclude"),"",IF($D91=1,IF(OR(price_limit="",price_limit="No Limit"),IF(F91="Yes",1,2),IF(SUMIFS(WhatIf!$G:$G,WhatIf!$A:$A,F$1,WhatIf!$B:$B,F91)&lt;=price_limit,IF(F91="Yes",1,2),"")),""))</f>
        <v/>
      </c>
      <c r="AR91" s="73" t="str">
        <f ca="1">IF(OR(G91="",VLOOKUP(G$1,Services!$A$1:$B$20,2,0)="Exclude"),"",IF($D91=1,IF(OR(price_limit="",price_limit="No Limit"),IF(G91="Yes",1,2),IF(SUMIFS(WhatIf!$G:$G,WhatIf!$A:$A,G$1,WhatIf!$B:$B,G91)&lt;=price_limit,IF(G91="Yes",1,2),"")),""))</f>
        <v/>
      </c>
      <c r="AS91" s="73" t="str">
        <f>IF(OR(H91="",VLOOKUP(H$1,Services!$A$1:$B$20,2,0)="Exclude"),"",IF($D91=1,IF(OR(price_limit="",price_limit="No Limit"),IF(H91="Yes",1,2),IF(SUMIFS(WhatIf!$G:$G,WhatIf!$A:$A,H$1,WhatIf!$B:$B,H91)&lt;=price_limit,IF(H91="Yes",1,2),"")),""))</f>
        <v/>
      </c>
      <c r="AT91" s="73" t="str">
        <f>IF(OR(I91="",VLOOKUP(I$1,Services!$A$1:$B$20,2,0)="Exclude"),"",IF($D91=1,IF(OR(price_limit="",price_limit="No Limit"),IF(I91="Yes",1,2),IF(SUMIFS(WhatIf!$G:$G,WhatIf!$A:$A,I$1,WhatIf!$B:$B,I91)&lt;=price_limit,IF(I91="Yes",1,2),"")),""))</f>
        <v/>
      </c>
      <c r="AU91" s="73" t="str">
        <f>IF(OR(J91="",VLOOKUP(J$1,Services!$A$1:$B$20,2,0)="Exclude"),"",IF($D91=1,IF(OR(price_limit="",price_limit="No Limit"),IF(J91="Yes",1,2),IF(SUMIFS(WhatIf!$G:$G,WhatIf!$A:$A,J$1,WhatIf!$B:$B,J91)&lt;=price_limit,IF(J91="Yes",1,2),"")),""))</f>
        <v/>
      </c>
      <c r="AV91" s="73" t="str">
        <f>IF(OR(K91="",VLOOKUP(K$1,Services!$A$1:$B$20,2,0)="Exclude"),"",IF($D91=1,IF(OR(price_limit="",price_limit="No Limit"),IF(K91="Yes",1,2),IF(SUMIFS(WhatIf!$G:$G,WhatIf!$A:$A,K$1,WhatIf!$B:$B,K91)&lt;=price_limit,IF(K91="Yes",1,2),"")),""))</f>
        <v/>
      </c>
      <c r="AW91" s="73" t="str">
        <f>IF(OR(L91="",VLOOKUP(L$1,Services!$A$1:$B$20,2,0)="Exclude"),"",IF($D91=1,IF(OR(price_limit="",price_limit="No Limit"),IF(L91="Yes",1,2),IF(SUMIFS(WhatIf!$G:$G,WhatIf!$A:$A,L$1,WhatIf!$B:$B,L91)&lt;=price_limit,IF(L91="Yes",1,2),"")),""))</f>
        <v/>
      </c>
      <c r="AX91" s="73" t="str">
        <f>IF(OR(M91="",VLOOKUP(M$1,Services!$A$1:$B$20,2,0)="Exclude"),"",IF($D91=1,IF(OR(price_limit="",price_limit="No Limit"),IF(M91="Yes",1,2),IF(SUMIFS(WhatIf!$G:$G,WhatIf!$A:$A,M$1,WhatIf!$B:$B,M91)&lt;=price_limit,IF(M91="Yes",1,2),"")),""))</f>
        <v/>
      </c>
      <c r="AY91" s="73" t="str">
        <f>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IF(OR(P91="",VLOOKUP(P$1,Services!$A$1:$B$20,2,0)="Exclude"),"",IF($D91=1,IF(OR(price_limit="",price_limit="No Limit"),IF(P91="Yes",1,2),IF(SUMIFS(WhatIf!$G:$G,WhatIf!$A:$A,P$1,WhatIf!$B:$B,P91)&lt;=price_limit,IF(P91="Yes",1,2),"")),""))</f>
        <v/>
      </c>
      <c r="BB91" s="73" t="str">
        <f>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12.45" customHeight="1" x14ac:dyDescent="0.3">
      <c r="A92" s="19" t="s">
        <v>415</v>
      </c>
      <c r="B92" s="4" t="s">
        <v>255</v>
      </c>
      <c r="C92" s="4" t="s">
        <v>301</v>
      </c>
      <c r="D92" s="3" t="str">
        <f t="shared" ca="1" si="5"/>
        <v/>
      </c>
      <c r="E92" s="5" t="s">
        <v>1</v>
      </c>
      <c r="O92" s="6"/>
      <c r="P92" s="6"/>
      <c r="Q92" s="6"/>
      <c r="R92" s="6"/>
      <c r="S92" s="6"/>
      <c r="V92" s="5" t="s">
        <v>1</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 ca="1">IF(OR(E92="",VLOOKUP(E$1,Services!$A$1:$B$20,2,0)="Exclude"),"",IF($D92=1,IF(OR(price_limit="",price_limit="No Limit"),IF(E92="Yes",1,2),IF(SUMIFS(WhatIf!$G:$G,WhatIf!$A:$A,E$1,WhatIf!$B:$B,E92)&lt;=price_limit,IF(E92="Yes",1,2),"")),""))</f>
        <v/>
      </c>
      <c r="AQ92" s="73" t="str">
        <f>IF(OR(F92="",VLOOKUP(F$1,Services!$A$1:$B$20,2,0)="Exclude"),"",IF($D92=1,IF(OR(price_limit="",price_limit="No Limit"),IF(F92="Yes",1,2),IF(SUMIFS(WhatIf!$G:$G,WhatIf!$A:$A,F$1,WhatIf!$B:$B,F92)&lt;=price_limit,IF(F92="Yes",1,2),"")),""))</f>
        <v/>
      </c>
      <c r="AR92" s="73" t="str">
        <f>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x14ac:dyDescent="0.3">
      <c r="A93" s="19" t="s">
        <v>831</v>
      </c>
      <c r="C93" s="4" t="s">
        <v>505</v>
      </c>
      <c r="D93" s="3" t="str">
        <f t="shared" ca="1" si="5"/>
        <v/>
      </c>
      <c r="U93" s="5" t="s">
        <v>263</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 ca="1">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ht="24.9" x14ac:dyDescent="0.3">
      <c r="A94" s="19" t="s">
        <v>18</v>
      </c>
      <c r="B94" s="4" t="s">
        <v>255</v>
      </c>
      <c r="C94" s="4" t="s">
        <v>301</v>
      </c>
      <c r="D94" s="3" t="str">
        <f t="shared" ca="1" si="5"/>
        <v/>
      </c>
      <c r="E94" s="5" t="s">
        <v>1</v>
      </c>
      <c r="F94" s="5" t="s">
        <v>557</v>
      </c>
      <c r="G94" s="5" t="s">
        <v>557</v>
      </c>
      <c r="I94" s="5" t="s">
        <v>1</v>
      </c>
      <c r="J94" s="5" t="s">
        <v>1</v>
      </c>
      <c r="K94" s="5" t="s">
        <v>1</v>
      </c>
      <c r="L94" s="5" t="s">
        <v>1</v>
      </c>
      <c r="M94" s="5" t="s">
        <v>1</v>
      </c>
      <c r="O94" s="6"/>
      <c r="P94" s="6"/>
      <c r="Q94" s="6"/>
      <c r="R94" s="6"/>
      <c r="S94" s="6"/>
      <c r="V94" s="5" t="s">
        <v>1</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 ca="1">IF(OR(E94="",VLOOKUP(E$1,Services!$A$1:$B$20,2,0)="Exclude"),"",IF($D94=1,IF(OR(price_limit="",price_limit="No Limit"),IF(E94="Yes",1,2),IF(SUMIFS(WhatIf!$G:$G,WhatIf!$A:$A,E$1,WhatIf!$B:$B,E94)&lt;=price_limit,IF(E94="Yes",1,2),"")),""))</f>
        <v/>
      </c>
      <c r="AQ94" s="73" t="str">
        <f ca="1">IF(OR(F94="",VLOOKUP(F$1,Services!$A$1:$B$20,2,0)="Exclude"),"",IF($D94=1,IF(OR(price_limit="",price_limit="No Limit"),IF(F94="Yes",1,2),IF(SUMIFS(WhatIf!$G:$G,WhatIf!$A:$A,F$1,WhatIf!$B:$B,F94)&lt;=price_limit,IF(F94="Yes",1,2),"")),""))</f>
        <v/>
      </c>
      <c r="AR94" s="73" t="str">
        <f ca="1">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 ca="1">IF(OR(I94="",VLOOKUP(I$1,Services!$A$1:$B$20,2,0)="Exclude"),"",IF($D94=1,IF(OR(price_limit="",price_limit="No Limit"),IF(I94="Yes",1,2),IF(SUMIFS(WhatIf!$G:$G,WhatIf!$A:$A,I$1,WhatIf!$B:$B,I94)&lt;=price_limit,IF(I94="Yes",1,2),"")),""))</f>
        <v/>
      </c>
      <c r="AU94" s="73" t="str">
        <f ca="1">IF(OR(J94="",VLOOKUP(J$1,Services!$A$1:$B$20,2,0)="Exclude"),"",IF($D94=1,IF(OR(price_limit="",price_limit="No Limit"),IF(J94="Yes",1,2),IF(SUMIFS(WhatIf!$G:$G,WhatIf!$A:$A,J$1,WhatIf!$B:$B,J94)&lt;=price_limit,IF(J94="Yes",1,2),"")),""))</f>
        <v/>
      </c>
      <c r="AV94" s="73" t="str">
        <f ca="1">IF(OR(K94="",VLOOKUP(K$1,Services!$A$1:$B$20,2,0)="Exclude"),"",IF($D94=1,IF(OR(price_limit="",price_limit="No Limit"),IF(K94="Yes",1,2),IF(SUMIFS(WhatIf!$G:$G,WhatIf!$A:$A,K$1,WhatIf!$B:$B,K94)&lt;=price_limit,IF(K94="Yes",1,2),"")),""))</f>
        <v/>
      </c>
      <c r="AW94" s="73" t="str">
        <f ca="1">IF(OR(L94="",VLOOKUP(L$1,Services!$A$1:$B$20,2,0)="Exclude"),"",IF($D94=1,IF(OR(price_limit="",price_limit="No Limit"),IF(L94="Yes",1,2),IF(SUMIFS(WhatIf!$G:$G,WhatIf!$A:$A,L$1,WhatIf!$B:$B,L94)&lt;=price_limit,IF(L94="Yes",1,2),"")),""))</f>
        <v/>
      </c>
      <c r="AX94" s="73" t="str">
        <f ca="1">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customHeight="1" x14ac:dyDescent="0.3">
      <c r="A95" s="19" t="s">
        <v>176</v>
      </c>
      <c r="B95" s="4" t="s">
        <v>255</v>
      </c>
      <c r="C95" s="4" t="s">
        <v>505</v>
      </c>
      <c r="D95" s="3" t="str">
        <f t="shared" ca="1" si="5"/>
        <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IF(OR(E95="",VLOOKUP(E$1,Services!$A$1:$B$20,2,0)="Exclude"),"",IF($D95=1,IF(OR(price_limit="",price_limit="No Limit"),IF(E95="Yes",1,2),IF(SUMIFS(WhatIf!$G:$G,WhatIf!$A:$A,E$1,WhatIf!$B:$B,E95)&lt;=price_limit,IF(E95="Yes",1,2),"")),""))</f>
        <v/>
      </c>
      <c r="AQ95" s="73" t="str">
        <f>IF(OR(F95="",VLOOKUP(F$1,Services!$A$1:$B$20,2,0)="Exclude"),"",IF($D95=1,IF(OR(price_limit="",price_limit="No Limit"),IF(F95="Yes",1,2),IF(SUMIFS(WhatIf!$G:$G,WhatIf!$A:$A,F$1,WhatIf!$B:$B,F95)&lt;=price_limit,IF(F95="Yes",1,2),"")),""))</f>
        <v/>
      </c>
      <c r="AR95" s="73" t="str">
        <f>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IF(OR(I95="",VLOOKUP(I$1,Services!$A$1:$B$20,2,0)="Exclude"),"",IF($D95=1,IF(OR(price_limit="",price_limit="No Limit"),IF(I95="Yes",1,2),IF(SUMIFS(WhatIf!$G:$G,WhatIf!$A:$A,I$1,WhatIf!$B:$B,I95)&lt;=price_limit,IF(I95="Yes",1,2),"")),""))</f>
        <v/>
      </c>
      <c r="AU95" s="73" t="str">
        <f>IF(OR(J95="",VLOOKUP(J$1,Services!$A$1:$B$20,2,0)="Exclude"),"",IF($D95=1,IF(OR(price_limit="",price_limit="No Limit"),IF(J95="Yes",1,2),IF(SUMIFS(WhatIf!$G:$G,WhatIf!$A:$A,J$1,WhatIf!$B:$B,J95)&lt;=price_limit,IF(J95="Yes",1,2),"")),""))</f>
        <v/>
      </c>
      <c r="AV95" s="73" t="str">
        <f>IF(OR(K95="",VLOOKUP(K$1,Services!$A$1:$B$20,2,0)="Exclude"),"",IF($D95=1,IF(OR(price_limit="",price_limit="No Limit"),IF(K95="Yes",1,2),IF(SUMIFS(WhatIf!$G:$G,WhatIf!$A:$A,K$1,WhatIf!$B:$B,K95)&lt;=price_limit,IF(K95="Yes",1,2),"")),""))</f>
        <v/>
      </c>
      <c r="AW95" s="73" t="str">
        <f>IF(OR(L95="",VLOOKUP(L$1,Services!$A$1:$B$20,2,0)="Exclude"),"",IF($D95=1,IF(OR(price_limit="",price_limit="No Limit"),IF(L95="Yes",1,2),IF(SUMIFS(WhatIf!$G:$G,WhatIf!$A:$A,L$1,WhatIf!$B:$B,L95)&lt;=price_limit,IF(L95="Yes",1,2),"")),""))</f>
        <v/>
      </c>
      <c r="AX95" s="73" t="str">
        <f>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x14ac:dyDescent="0.3">
      <c r="A96" s="19" t="s">
        <v>19</v>
      </c>
      <c r="B96" s="4" t="s">
        <v>255</v>
      </c>
      <c r="C96" s="4" t="s">
        <v>231</v>
      </c>
      <c r="D96" s="3" t="str">
        <f t="shared" ca="1" si="5"/>
        <v/>
      </c>
      <c r="G96" s="5" t="s">
        <v>559</v>
      </c>
      <c r="H96" s="5" t="s">
        <v>1</v>
      </c>
      <c r="I96" s="5" t="s">
        <v>1</v>
      </c>
      <c r="J96" s="5" t="s">
        <v>1</v>
      </c>
      <c r="K96" s="5" t="s">
        <v>1</v>
      </c>
      <c r="L96" s="5" t="s">
        <v>1</v>
      </c>
      <c r="M96" s="5" t="s">
        <v>1</v>
      </c>
      <c r="O96" s="6" t="s">
        <v>1</v>
      </c>
      <c r="P96" s="6" t="s">
        <v>1</v>
      </c>
      <c r="Q96" s="6" t="s">
        <v>1</v>
      </c>
      <c r="R96" s="6" t="s">
        <v>1</v>
      </c>
      <c r="S96" s="6"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 ca="1">IF(OR(G96="",VLOOKUP(G$1,Services!$A$1:$B$20,2,0)="Exclude"),"",IF($D96=1,IF(OR(price_limit="",price_limit="No Limit"),IF(G96="Yes",1,2),IF(SUMIFS(WhatIf!$G:$G,WhatIf!$A:$A,G$1,WhatIf!$B:$B,G96)&lt;=price_limit,IF(G96="Yes",1,2),"")),""))</f>
        <v/>
      </c>
      <c r="AS96" s="73" t="str">
        <f ca="1">IF(OR(H96="",VLOOKUP(H$1,Services!$A$1:$B$20,2,0)="Exclude"),"",IF($D96=1,IF(OR(price_limit="",price_limit="No Limit"),IF(H96="Yes",1,2),IF(SUMIFS(WhatIf!$G:$G,WhatIf!$A:$A,H$1,WhatIf!$B:$B,H96)&lt;=price_limit,IF(H96="Yes",1,2),"")),""))</f>
        <v/>
      </c>
      <c r="AT96" s="73" t="str">
        <f ca="1">IF(OR(I96="",VLOOKUP(I$1,Services!$A$1:$B$20,2,0)="Exclude"),"",IF($D96=1,IF(OR(price_limit="",price_limit="No Limit"),IF(I96="Yes",1,2),IF(SUMIFS(WhatIf!$G:$G,WhatIf!$A:$A,I$1,WhatIf!$B:$B,I96)&lt;=price_limit,IF(I96="Yes",1,2),"")),""))</f>
        <v/>
      </c>
      <c r="AU96" s="73" t="str">
        <f ca="1">IF(OR(J96="",VLOOKUP(J$1,Services!$A$1:$B$20,2,0)="Exclude"),"",IF($D96=1,IF(OR(price_limit="",price_limit="No Limit"),IF(J96="Yes",1,2),IF(SUMIFS(WhatIf!$G:$G,WhatIf!$A:$A,J$1,WhatIf!$B:$B,J96)&lt;=price_limit,IF(J96="Yes",1,2),"")),""))</f>
        <v/>
      </c>
      <c r="AV96" s="73" t="str">
        <f ca="1">IF(OR(K96="",VLOOKUP(K$1,Services!$A$1:$B$20,2,0)="Exclude"),"",IF($D96=1,IF(OR(price_limit="",price_limit="No Limit"),IF(K96="Yes",1,2),IF(SUMIFS(WhatIf!$G:$G,WhatIf!$A:$A,K$1,WhatIf!$B:$B,K96)&lt;=price_limit,IF(K96="Yes",1,2),"")),""))</f>
        <v/>
      </c>
      <c r="AW96" s="73" t="str">
        <f ca="1">IF(OR(L96="",VLOOKUP(L$1,Services!$A$1:$B$20,2,0)="Exclude"),"",IF($D96=1,IF(OR(price_limit="",price_limit="No Limit"),IF(L96="Yes",1,2),IF(SUMIFS(WhatIf!$G:$G,WhatIf!$A:$A,L$1,WhatIf!$B:$B,L96)&lt;=price_limit,IF(L96="Yes",1,2),"")),""))</f>
        <v/>
      </c>
      <c r="AX96" s="73" t="str">
        <f ca="1">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 ca="1">IF(OR(O96="",VLOOKUP(O$1,Services!$A$1:$B$20,2,0)="Exclude"),"",IF($D96=1,IF(OR(price_limit="",price_limit="No Limit"),IF(O96="Yes",1,2),IF(SUMIFS(WhatIf!$G:$G,WhatIf!$A:$A,O$1,WhatIf!$B:$B,O96)&lt;=price_limit,IF(O96="Yes",1,2),"")),""))</f>
        <v/>
      </c>
      <c r="BA96" s="73" t="str">
        <f ca="1">IF(OR(P96="",VLOOKUP(P$1,Services!$A$1:$B$20,2,0)="Exclude"),"",IF($D96=1,IF(OR(price_limit="",price_limit="No Limit"),IF(P96="Yes",1,2),IF(SUMIFS(WhatIf!$G:$G,WhatIf!$A:$A,P$1,WhatIf!$B:$B,P96)&lt;=price_limit,IF(P96="Yes",1,2),"")),""))</f>
        <v/>
      </c>
      <c r="BB96" s="73" t="str">
        <f ca="1">IF(OR(Q96="",VLOOKUP(Q$1,Services!$A$1:$B$20,2,0)="Exclude"),"",IF($D96=1,IF(OR(price_limit="",price_limit="No Limit"),IF(Q96="Yes",1,2),IF(SUMIFS(WhatIf!$G:$G,WhatIf!$A:$A,Q$1,WhatIf!$B:$B,Q96)&lt;=price_limit,IF(Q96="Yes",1,2),"")),""))</f>
        <v/>
      </c>
      <c r="BC96" s="73" t="str">
        <f ca="1">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ht="24.9" x14ac:dyDescent="0.3">
      <c r="A97" s="19" t="s">
        <v>96</v>
      </c>
      <c r="B97" s="4" t="s">
        <v>255</v>
      </c>
      <c r="C97" s="4" t="s">
        <v>231</v>
      </c>
      <c r="D97" s="3" t="str">
        <f t="shared" ca="1" si="5"/>
        <v/>
      </c>
      <c r="E97" s="6"/>
      <c r="F97" s="6"/>
      <c r="G97" s="6"/>
      <c r="H97" s="5" t="s">
        <v>1</v>
      </c>
      <c r="I97" s="5" t="s">
        <v>1</v>
      </c>
      <c r="K97" s="5" t="s">
        <v>1</v>
      </c>
      <c r="L97" s="5" t="s">
        <v>1</v>
      </c>
      <c r="M97" s="5" t="s">
        <v>1</v>
      </c>
      <c r="O97" s="6" t="s">
        <v>1</v>
      </c>
      <c r="P97" s="6" t="s">
        <v>301</v>
      </c>
      <c r="Q97" s="6" t="s">
        <v>329</v>
      </c>
      <c r="R97" s="6"/>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 ca="1">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IF(OR(R97="",VLOOKUP(R$1,Services!$A$1:$B$20,2,0)="Exclude"),"",IF($D97=1,IF(OR(price_limit="",price_limit="No Limit"),IF(R97="Yes",1,2),IF(SUMIFS(WhatIf!$G:$G,WhatIf!$A:$A,R$1,WhatIf!$B:$B,R97)&lt;=price_limit,IF(R97="Yes",1,2),"")),""))</f>
        <v/>
      </c>
      <c r="BD97" s="73" t="str">
        <f>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x14ac:dyDescent="0.3">
      <c r="A98" s="19" t="s">
        <v>20</v>
      </c>
      <c r="B98" s="4" t="s">
        <v>255</v>
      </c>
      <c r="C98" s="4" t="s">
        <v>231</v>
      </c>
      <c r="D98" s="3" t="str">
        <f t="shared" ca="1" si="5"/>
        <v/>
      </c>
      <c r="F98" s="5" t="s">
        <v>1</v>
      </c>
      <c r="G98" s="5" t="s">
        <v>1</v>
      </c>
      <c r="H98" s="5" t="s">
        <v>1</v>
      </c>
      <c r="I98" s="5" t="s">
        <v>1</v>
      </c>
      <c r="J98" s="5" t="s">
        <v>1</v>
      </c>
      <c r="K98" s="5" t="s">
        <v>1</v>
      </c>
      <c r="L98" s="5" t="s">
        <v>1</v>
      </c>
      <c r="M98" s="5" t="s">
        <v>1</v>
      </c>
      <c r="N98" s="5" t="s">
        <v>1</v>
      </c>
      <c r="O98" s="6" t="s">
        <v>1</v>
      </c>
      <c r="P98" s="6" t="s">
        <v>1</v>
      </c>
      <c r="Q98" s="6" t="s">
        <v>1</v>
      </c>
      <c r="R98" s="6" t="s">
        <v>1</v>
      </c>
      <c r="S98" s="6" t="s">
        <v>1</v>
      </c>
      <c r="T98" s="5"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 ca="1">IF(OR(F98="",VLOOKUP(F$1,Services!$A$1:$B$20,2,0)="Exclude"),"",IF($D98=1,IF(OR(price_limit="",price_limit="No Limit"),IF(F98="Yes",1,2),IF(SUMIFS(WhatIf!$G:$G,WhatIf!$A:$A,F$1,WhatIf!$B:$B,F98)&lt;=price_limit,IF(F98="Yes",1,2),"")),""))</f>
        <v/>
      </c>
      <c r="AR98" s="73" t="str">
        <f ca="1">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 ca="1">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 ca="1">IF(OR(N98="",VLOOKUP(N$1,Services!$A$1:$B$20,2,0)="Exclude"),"",IF($D98=1,IF(OR(price_limit="",price_limit="No Limit"),IF(N98="Yes",1,2),IF(SUMIFS(WhatIf!$G:$G,WhatIf!$A:$A,N$1,WhatIf!$B:$B,N98)&lt;=price_limit,IF(N98="Yes",1,2),"")),""))</f>
        <v/>
      </c>
      <c r="AZ98" s="73" t="str">
        <f ca="1">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 ca="1">IF(OR(R98="",VLOOKUP(R$1,Services!$A$1:$B$20,2,0)="Exclude"),"",IF($D98=1,IF(OR(price_limit="",price_limit="No Limit"),IF(R98="Yes",1,2),IF(SUMIFS(WhatIf!$G:$G,WhatIf!$A:$A,R$1,WhatIf!$B:$B,R98)&lt;=price_limit,IF(R98="Yes",1,2),"")),""))</f>
        <v/>
      </c>
      <c r="BD98" s="73" t="str">
        <f>IF(OR(S98="",VLOOKUP(S$1,Services!$A$1:$B$20,2,0)="Exclude"),"",IF($D98=1,IF(OR(price_limit="",price_limit="No Limit"),IF(S98="Yes",1,2),IF(SUMIFS(WhatIf!$G:$G,WhatIf!$A:$A,S$1,WhatIf!$B:$B,S98)&lt;=price_limit,IF(S98="Yes",1,2),"")),""))</f>
        <v/>
      </c>
      <c r="BE98" s="73" t="str">
        <f ca="1">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ht="12.45" customHeight="1" x14ac:dyDescent="0.4">
      <c r="A99" s="19" t="s">
        <v>273</v>
      </c>
      <c r="B99" s="4" t="s">
        <v>429</v>
      </c>
      <c r="C99" s="4" t="s">
        <v>222</v>
      </c>
      <c r="D99" s="3" t="str">
        <f t="shared" ca="1" si="5"/>
        <v/>
      </c>
      <c r="H99" s="5" t="s">
        <v>303</v>
      </c>
      <c r="I99" s="5" t="s">
        <v>303</v>
      </c>
      <c r="J99" s="5" t="s">
        <v>303</v>
      </c>
      <c r="K99" s="5" t="s">
        <v>303</v>
      </c>
      <c r="L99" s="5" t="s">
        <v>303</v>
      </c>
      <c r="M99" s="5" t="s">
        <v>303</v>
      </c>
      <c r="N99" s="5" t="s">
        <v>1</v>
      </c>
      <c r="P99" s="9" t="s">
        <v>303</v>
      </c>
      <c r="Q99" s="5" t="s">
        <v>303</v>
      </c>
      <c r="R99" s="5" t="s">
        <v>349</v>
      </c>
      <c r="S99" s="5" t="s">
        <v>349</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IF(OR(F99="",VLOOKUP(F$1,Services!$A$1:$B$20,2,0)="Exclude"),"",IF($D99=1,IF(OR(price_limit="",price_limit="No Limit"),IF(F99="Yes",1,2),IF(SUMIFS(WhatIf!$G:$G,WhatIf!$A:$A,F$1,WhatIf!$B:$B,F99)&lt;=price_limit,IF(F99="Yes",1,2),"")),""))</f>
        <v/>
      </c>
      <c r="AR99" s="73" t="str">
        <f>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IF(OR(S99="",VLOOKUP(S$1,Services!$A$1:$B$20,2,0)="Exclude"),"",IF($D99=1,IF(OR(price_limit="",price_limit="No Limit"),IF(S99="Yes",1,2),IF(SUMIFS(WhatIf!$G:$G,WhatIf!$A:$A,S$1,WhatIf!$B:$B,S99)&lt;=price_limit,IF(S99="Yes",1,2),"")),""))</f>
        <v/>
      </c>
      <c r="BE99" s="73" t="str">
        <f>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x14ac:dyDescent="0.3">
      <c r="A100" s="19" t="s">
        <v>97</v>
      </c>
      <c r="B100" s="4" t="s">
        <v>255</v>
      </c>
      <c r="C100" s="4" t="s">
        <v>231</v>
      </c>
      <c r="D100" s="3" t="str">
        <f t="shared" ca="1" si="5"/>
        <v/>
      </c>
      <c r="H100" s="6"/>
      <c r="I100" s="6"/>
      <c r="O100" s="6"/>
      <c r="P100" s="6" t="s">
        <v>1</v>
      </c>
      <c r="Q100" s="6"/>
      <c r="R100" s="6"/>
      <c r="S100" s="6" t="s">
        <v>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IF(OR(H100="",VLOOKUP(H$1,Services!$A$1:$B$20,2,0)="Exclude"),"",IF($D100=1,IF(OR(price_limit="",price_limit="No Limit"),IF(H100="Yes",1,2),IF(SUMIFS(WhatIf!$G:$G,WhatIf!$A:$A,H$1,WhatIf!$B:$B,H100)&lt;=price_limit,IF(H100="Yes",1,2),"")),""))</f>
        <v/>
      </c>
      <c r="AT100" s="73" t="str">
        <f>IF(OR(I100="",VLOOKUP(I$1,Services!$A$1:$B$20,2,0)="Exclude"),"",IF($D100=1,IF(OR(price_limit="",price_limit="No Limit"),IF(I100="Yes",1,2),IF(SUMIFS(WhatIf!$G:$G,WhatIf!$A:$A,I$1,WhatIf!$B:$B,I100)&lt;=price_limit,IF(I100="Yes",1,2),"")),""))</f>
        <v/>
      </c>
      <c r="AU100" s="73" t="str">
        <f>IF(OR(J100="",VLOOKUP(J$1,Services!$A$1:$B$20,2,0)="Exclude"),"",IF($D100=1,IF(OR(price_limit="",price_limit="No Limit"),IF(J100="Yes",1,2),IF(SUMIFS(WhatIf!$G:$G,WhatIf!$A:$A,J$1,WhatIf!$B:$B,J100)&lt;=price_limit,IF(J100="Yes",1,2),"")),""))</f>
        <v/>
      </c>
      <c r="AV100" s="73" t="str">
        <f>IF(OR(K100="",VLOOKUP(K$1,Services!$A$1:$B$20,2,0)="Exclude"),"",IF($D100=1,IF(OR(price_limit="",price_limit="No Limit"),IF(K100="Yes",1,2),IF(SUMIFS(WhatIf!$G:$G,WhatIf!$A:$A,K$1,WhatIf!$B:$B,K100)&lt;=price_limit,IF(K100="Yes",1,2),"")),""))</f>
        <v/>
      </c>
      <c r="AW100" s="73" t="str">
        <f>IF(OR(L100="",VLOOKUP(L$1,Services!$A$1:$B$20,2,0)="Exclude"),"",IF($D100=1,IF(OR(price_limit="",price_limit="No Limit"),IF(L100="Yes",1,2),IF(SUMIFS(WhatIf!$G:$G,WhatIf!$A:$A,L$1,WhatIf!$B:$B,L100)&lt;=price_limit,IF(L100="Yes",1,2),"")),""))</f>
        <v/>
      </c>
      <c r="AX100" s="73" t="str">
        <f>IF(OR(M100="",VLOOKUP(M$1,Services!$A$1:$B$20,2,0)="Exclude"),"",IF($D100=1,IF(OR(price_limit="",price_limit="No Limit"),IF(M100="Yes",1,2),IF(SUMIFS(WhatIf!$G:$G,WhatIf!$A:$A,M$1,WhatIf!$B:$B,M100)&lt;=price_limit,IF(M100="Yes",1,2),"")),""))</f>
        <v/>
      </c>
      <c r="AY100" s="73" t="str">
        <f>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IF(OR(Q100="",VLOOKUP(Q$1,Services!$A$1:$B$20,2,0)="Exclude"),"",IF($D100=1,IF(OR(price_limit="",price_limit="No Limit"),IF(Q100="Yes",1,2),IF(SUMIFS(WhatIf!$G:$G,WhatIf!$A:$A,Q$1,WhatIf!$B:$B,Q100)&lt;=price_limit,IF(Q100="Yes",1,2),"")),""))</f>
        <v/>
      </c>
      <c r="BC100" s="73" t="str">
        <f>IF(OR(R100="",VLOOKUP(R$1,Services!$A$1:$B$20,2,0)="Exclude"),"",IF($D100=1,IF(OR(price_limit="",price_limit="No Limit"),IF(R100="Yes",1,2),IF(SUMIFS(WhatIf!$G:$G,WhatIf!$A:$A,R$1,WhatIf!$B:$B,R100)&lt;=price_limit,IF(R100="Yes",1,2),"")),""))</f>
        <v/>
      </c>
      <c r="BD100" s="73" t="str">
        <f>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21</v>
      </c>
      <c r="B101" s="4" t="s">
        <v>238</v>
      </c>
      <c r="C101" s="4" t="s">
        <v>301</v>
      </c>
      <c r="D101" s="3" t="str">
        <f t="shared" ca="1" si="5"/>
        <v/>
      </c>
      <c r="E101" s="5" t="s">
        <v>1</v>
      </c>
      <c r="F101" s="5" t="s">
        <v>1</v>
      </c>
      <c r="G101" s="5" t="s">
        <v>1</v>
      </c>
      <c r="H101" s="5" t="s">
        <v>1</v>
      </c>
      <c r="I101" s="5" t="s">
        <v>1</v>
      </c>
      <c r="J101" s="5" t="s">
        <v>1</v>
      </c>
      <c r="K101" s="5" t="s">
        <v>1</v>
      </c>
      <c r="L101" s="5" t="s">
        <v>1</v>
      </c>
      <c r="M101" s="5" t="s">
        <v>1</v>
      </c>
      <c r="O101" s="6"/>
      <c r="P101" s="6"/>
      <c r="Q101" s="6"/>
      <c r="R101" s="6"/>
      <c r="S101" s="6"/>
      <c r="T101" s="5" t="s">
        <v>1</v>
      </c>
      <c r="V101" s="5"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 ca="1">IF(OR(E101="",VLOOKUP(E$1,Services!$A$1:$B$20,2,0)="Exclude"),"",IF($D101=1,IF(OR(price_limit="",price_limit="No Limit"),IF(E101="Yes",1,2),IF(SUMIFS(WhatIf!$G:$G,WhatIf!$A:$A,E$1,WhatIf!$B:$B,E101)&lt;=price_limit,IF(E101="Yes",1,2),"")),""))</f>
        <v/>
      </c>
      <c r="AQ101" s="73" t="str">
        <f ca="1">IF(OR(F101="",VLOOKUP(F$1,Services!$A$1:$B$20,2,0)="Exclude"),"",IF($D101=1,IF(OR(price_limit="",price_limit="No Limit"),IF(F101="Yes",1,2),IF(SUMIFS(WhatIf!$G:$G,WhatIf!$A:$A,F$1,WhatIf!$B:$B,F101)&lt;=price_limit,IF(F101="Yes",1,2),"")),""))</f>
        <v/>
      </c>
      <c r="AR101" s="73" t="str">
        <f ca="1">IF(OR(G101="",VLOOKUP(G$1,Services!$A$1:$B$20,2,0)="Exclude"),"",IF($D101=1,IF(OR(price_limit="",price_limit="No Limit"),IF(G101="Yes",1,2),IF(SUMIFS(WhatIf!$G:$G,WhatIf!$A:$A,G$1,WhatIf!$B:$B,G101)&lt;=price_limit,IF(G101="Yes",1,2),"")),""))</f>
        <v/>
      </c>
      <c r="AS101" s="73" t="str">
        <f ca="1">IF(OR(H101="",VLOOKUP(H$1,Services!$A$1:$B$20,2,0)="Exclude"),"",IF($D101=1,IF(OR(price_limit="",price_limit="No Limit"),IF(H101="Yes",1,2),IF(SUMIFS(WhatIf!$G:$G,WhatIf!$A:$A,H$1,WhatIf!$B:$B,H101)&lt;=price_limit,IF(H101="Yes",1,2),"")),""))</f>
        <v/>
      </c>
      <c r="AT101" s="73" t="str">
        <f ca="1">IF(OR(I101="",VLOOKUP(I$1,Services!$A$1:$B$20,2,0)="Exclude"),"",IF($D101=1,IF(OR(price_limit="",price_limit="No Limit"),IF(I101="Yes",1,2),IF(SUMIFS(WhatIf!$G:$G,WhatIf!$A:$A,I$1,WhatIf!$B:$B,I101)&lt;=price_limit,IF(I101="Yes",1,2),"")),""))</f>
        <v/>
      </c>
      <c r="AU101" s="73" t="str">
        <f ca="1">IF(OR(J101="",VLOOKUP(J$1,Services!$A$1:$B$20,2,0)="Exclude"),"",IF($D101=1,IF(OR(price_limit="",price_limit="No Limit"),IF(J101="Yes",1,2),IF(SUMIFS(WhatIf!$G:$G,WhatIf!$A:$A,J$1,WhatIf!$B:$B,J101)&lt;=price_limit,IF(J101="Yes",1,2),"")),""))</f>
        <v/>
      </c>
      <c r="AV101" s="73" t="str">
        <f ca="1">IF(OR(K101="",VLOOKUP(K$1,Services!$A$1:$B$20,2,0)="Exclude"),"",IF($D101=1,IF(OR(price_limit="",price_limit="No Limit"),IF(K101="Yes",1,2),IF(SUMIFS(WhatIf!$G:$G,WhatIf!$A:$A,K$1,WhatIf!$B:$B,K101)&lt;=price_limit,IF(K101="Yes",1,2),"")),""))</f>
        <v/>
      </c>
      <c r="AW101" s="73" t="str">
        <f ca="1">IF(OR(L101="",VLOOKUP(L$1,Services!$A$1:$B$20,2,0)="Exclude"),"",IF($D101=1,IF(OR(price_limit="",price_limit="No Limit"),IF(L101="Yes",1,2),IF(SUMIFS(WhatIf!$G:$G,WhatIf!$A:$A,L$1,WhatIf!$B:$B,L101)&lt;=price_limit,IF(L101="Yes",1,2),"")),""))</f>
        <v/>
      </c>
      <c r="AX101" s="73" t="str">
        <f ca="1">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IF(OR(S101="",VLOOKUP(S$1,Services!$A$1:$B$20,2,0)="Exclude"),"",IF($D101=1,IF(OR(price_limit="",price_limit="No Limit"),IF(S101="Yes",1,2),IF(SUMIFS(WhatIf!$G:$G,WhatIf!$A:$A,S$1,WhatIf!$B:$B,S101)&lt;=price_limit,IF(S101="Yes",1,2),"")),""))</f>
        <v/>
      </c>
      <c r="BE101" s="73" t="str">
        <f ca="1">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ht="24.9" x14ac:dyDescent="0.3">
      <c r="A102" s="19" t="s">
        <v>564</v>
      </c>
      <c r="C102" s="4" t="s">
        <v>301</v>
      </c>
      <c r="D102" s="3" t="str">
        <f t="shared" ca="1" si="5"/>
        <v/>
      </c>
      <c r="F102" s="5" t="s">
        <v>564</v>
      </c>
      <c r="G102" s="5" t="s">
        <v>564</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IF(OR(H102="",VLOOKUP(H$1,Services!$A$1:$B$20,2,0)="Exclude"),"",IF($D102=1,IF(OR(price_limit="",price_limit="No Limit"),IF(H102="Yes",1,2),IF(SUMIFS(WhatIf!$G:$G,WhatIf!$A:$A,H$1,WhatIf!$B:$B,H102)&lt;=price_limit,IF(H102="Yes",1,2),"")),""))</f>
        <v/>
      </c>
      <c r="AT102" s="73" t="str">
        <f>IF(OR(I102="",VLOOKUP(I$1,Services!$A$1:$B$20,2,0)="Exclude"),"",IF($D102=1,IF(OR(price_limit="",price_limit="No Limit"),IF(I102="Yes",1,2),IF(SUMIFS(WhatIf!$G:$G,WhatIf!$A:$A,I$1,WhatIf!$B:$B,I102)&lt;=price_limit,IF(I102="Yes",1,2),"")),""))</f>
        <v/>
      </c>
      <c r="AU102" s="73" t="str">
        <f>IF(OR(J102="",VLOOKUP(J$1,Services!$A$1:$B$20,2,0)="Exclude"),"",IF($D102=1,IF(OR(price_limit="",price_limit="No Limit"),IF(J102="Yes",1,2),IF(SUMIFS(WhatIf!$G:$G,WhatIf!$A:$A,J$1,WhatIf!$B:$B,J102)&lt;=price_limit,IF(J102="Yes",1,2),"")),""))</f>
        <v/>
      </c>
      <c r="AV102" s="73" t="str">
        <f>IF(OR(K102="",VLOOKUP(K$1,Services!$A$1:$B$20,2,0)="Exclude"),"",IF($D102=1,IF(OR(price_limit="",price_limit="No Limit"),IF(K102="Yes",1,2),IF(SUMIFS(WhatIf!$G:$G,WhatIf!$A:$A,K$1,WhatIf!$B:$B,K102)&lt;=price_limit,IF(K102="Yes",1,2),"")),""))</f>
        <v/>
      </c>
      <c r="AW102" s="73" t="str">
        <f>IF(OR(L102="",VLOOKUP(L$1,Services!$A$1:$B$20,2,0)="Exclude"),"",IF($D102=1,IF(OR(price_limit="",price_limit="No Limit"),IF(L102="Yes",1,2),IF(SUMIFS(WhatIf!$G:$G,WhatIf!$A:$A,L$1,WhatIf!$B:$B,L102)&lt;=price_limit,IF(L102="Yes",1,2),"")),""))</f>
        <v/>
      </c>
      <c r="AX102" s="73" t="str">
        <f>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x14ac:dyDescent="0.3">
      <c r="A103" s="19" t="s">
        <v>745</v>
      </c>
      <c r="C103" s="4" t="s">
        <v>301</v>
      </c>
      <c r="D103" s="3" t="str">
        <f t="shared" ca="1" si="5"/>
        <v/>
      </c>
      <c r="K103" s="5" t="s">
        <v>1</v>
      </c>
      <c r="L103" s="5" t="s">
        <v>1</v>
      </c>
      <c r="M103" s="5" t="s">
        <v>1</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IF(OR(F103="",VLOOKUP(F$1,Services!$A$1:$B$20,2,0)="Exclude"),"",IF($D103=1,IF(OR(price_limit="",price_limit="No Limit"),IF(F103="Yes",1,2),IF(SUMIFS(WhatIf!$G:$G,WhatIf!$A:$A,F$1,WhatIf!$B:$B,F103)&lt;=price_limit,IF(F103="Yes",1,2),"")),""))</f>
        <v/>
      </c>
      <c r="AR103" s="73" t="str">
        <f>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 ca="1">IF(OR(K103="",VLOOKUP(K$1,Services!$A$1:$B$20,2,0)="Exclude"),"",IF($D103=1,IF(OR(price_limit="",price_limit="No Limit"),IF(K103="Yes",1,2),IF(SUMIFS(WhatIf!$G:$G,WhatIf!$A:$A,K$1,WhatIf!$B:$B,K103)&lt;=price_limit,IF(K103="Yes",1,2),"")),""))</f>
        <v/>
      </c>
      <c r="AW103" s="73" t="str">
        <f ca="1">IF(OR(L103="",VLOOKUP(L$1,Services!$A$1:$B$20,2,0)="Exclude"),"",IF($D103=1,IF(OR(price_limit="",price_limit="No Limit"),IF(L103="Yes",1,2),IF(SUMIFS(WhatIf!$G:$G,WhatIf!$A:$A,L$1,WhatIf!$B:$B,L103)&lt;=price_limit,IF(L103="Yes",1,2),"")),""))</f>
        <v/>
      </c>
      <c r="AX103" s="73" t="str">
        <f ca="1">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163</v>
      </c>
      <c r="B104" s="4" t="s">
        <v>204</v>
      </c>
      <c r="C104" s="4" t="s">
        <v>301</v>
      </c>
      <c r="D104" s="3" t="str">
        <f t="shared" ca="1" si="5"/>
        <v/>
      </c>
      <c r="F104" s="5" t="s">
        <v>1</v>
      </c>
      <c r="G104" s="5" t="s">
        <v>1</v>
      </c>
      <c r="H104" s="6"/>
      <c r="I104" s="6"/>
      <c r="O104" s="6" t="s">
        <v>1</v>
      </c>
      <c r="P104" s="6"/>
      <c r="Q104" s="6" t="s">
        <v>328</v>
      </c>
      <c r="R104" s="6"/>
      <c r="S104" s="6"/>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 ca="1">IF(OR(F104="",VLOOKUP(F$1,Services!$A$1:$B$20,2,0)="Exclude"),"",IF($D104=1,IF(OR(price_limit="",price_limit="No Limit"),IF(F104="Yes",1,2),IF(SUMIFS(WhatIf!$G:$G,WhatIf!$A:$A,F$1,WhatIf!$B:$B,F104)&lt;=price_limit,IF(F104="Yes",1,2),"")),""))</f>
        <v/>
      </c>
      <c r="AR104" s="73" t="str">
        <f ca="1">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IF(OR(K104="",VLOOKUP(K$1,Services!$A$1:$B$20,2,0)="Exclude"),"",IF($D104=1,IF(OR(price_limit="",price_limit="No Limit"),IF(K104="Yes",1,2),IF(SUMIFS(WhatIf!$G:$G,WhatIf!$A:$A,K$1,WhatIf!$B:$B,K104)&lt;=price_limit,IF(K104="Yes",1,2),"")),""))</f>
        <v/>
      </c>
      <c r="AW104" s="73" t="str">
        <f>IF(OR(L104="",VLOOKUP(L$1,Services!$A$1:$B$20,2,0)="Exclude"),"",IF($D104=1,IF(OR(price_limit="",price_limit="No Limit"),IF(L104="Yes",1,2),IF(SUMIFS(WhatIf!$G:$G,WhatIf!$A:$A,L$1,WhatIf!$B:$B,L104)&lt;=price_limit,IF(L104="Yes",1,2),"")),""))</f>
        <v/>
      </c>
      <c r="AX104" s="73" t="str">
        <f>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 ca="1">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 ca="1">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ht="12.45" customHeight="1" x14ac:dyDescent="0.3">
      <c r="A105" s="19" t="s">
        <v>604</v>
      </c>
      <c r="C105" s="4" t="s">
        <v>512</v>
      </c>
      <c r="D105" s="3" t="str">
        <f t="shared" ca="1" si="5"/>
        <v/>
      </c>
      <c r="F105" s="5" t="s">
        <v>565</v>
      </c>
      <c r="G105" s="5" t="s">
        <v>565</v>
      </c>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4.6" customHeight="1" x14ac:dyDescent="0.3">
      <c r="A106" s="19" t="s">
        <v>22</v>
      </c>
      <c r="B106" s="4" t="s">
        <v>255</v>
      </c>
      <c r="C106" s="4" t="s">
        <v>212</v>
      </c>
      <c r="D106" s="3" t="str">
        <f t="shared" ca="1" si="5"/>
        <v/>
      </c>
      <c r="E106" s="5" t="s">
        <v>1</v>
      </c>
      <c r="F106" s="5" t="s">
        <v>560</v>
      </c>
      <c r="G106" s="5" t="s">
        <v>560</v>
      </c>
      <c r="K106" s="5" t="s">
        <v>1</v>
      </c>
      <c r="L106" s="5" t="s">
        <v>1</v>
      </c>
      <c r="M106" s="5" t="s">
        <v>1</v>
      </c>
      <c r="O106" s="6"/>
      <c r="P106" s="6" t="s">
        <v>301</v>
      </c>
      <c r="Q106" s="6" t="s">
        <v>328</v>
      </c>
      <c r="R106" s="6"/>
      <c r="S106" s="6" t="s">
        <v>1</v>
      </c>
      <c r="V106" s="5" t="s">
        <v>1</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 ca="1">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 ca="1">IF(OR(K106="",VLOOKUP(K$1,Services!$A$1:$B$20,2,0)="Exclude"),"",IF($D106=1,IF(OR(price_limit="",price_limit="No Limit"),IF(K106="Yes",1,2),IF(SUMIFS(WhatIf!$G:$G,WhatIf!$A:$A,K$1,WhatIf!$B:$B,K106)&lt;=price_limit,IF(K106="Yes",1,2),"")),""))</f>
        <v/>
      </c>
      <c r="AW106" s="73" t="str">
        <f ca="1">IF(OR(L106="",VLOOKUP(L$1,Services!$A$1:$B$20,2,0)="Exclude"),"",IF($D106=1,IF(OR(price_limit="",price_limit="No Limit"),IF(L106="Yes",1,2),IF(SUMIFS(WhatIf!$G:$G,WhatIf!$A:$A,L$1,WhatIf!$B:$B,L106)&lt;=price_limit,IF(L106="Yes",1,2),"")),""))</f>
        <v/>
      </c>
      <c r="AX106" s="73" t="str">
        <f ca="1">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 ca="1">IF(OR(P106="",VLOOKUP(P$1,Services!$A$1:$B$20,2,0)="Exclude"),"",IF($D106=1,IF(OR(price_limit="",price_limit="No Limit"),IF(P106="Yes",1,2),IF(SUMIFS(WhatIf!$G:$G,WhatIf!$A:$A,P$1,WhatIf!$B:$B,P106)&lt;=price_limit,IF(P106="Yes",1,2),"")),""))</f>
        <v/>
      </c>
      <c r="BB106" s="73" t="str">
        <f ca="1">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x14ac:dyDescent="0.3">
      <c r="A107" s="19" t="s">
        <v>700</v>
      </c>
      <c r="B107" s="4" t="s">
        <v>430</v>
      </c>
      <c r="C107" s="4" t="s">
        <v>301</v>
      </c>
      <c r="D107" s="3" t="str">
        <f t="shared" ca="1" si="5"/>
        <v/>
      </c>
      <c r="H107" s="6"/>
      <c r="I107" s="6"/>
      <c r="O107" s="6" t="s">
        <v>1</v>
      </c>
      <c r="P107" s="6" t="s">
        <v>1</v>
      </c>
      <c r="Q107" s="6" t="s">
        <v>1</v>
      </c>
      <c r="R107" s="6"/>
      <c r="S107" s="6"/>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IF(OR(E107="",VLOOKUP(E$1,Services!$A$1:$B$20,2,0)="Exclude"),"",IF($D107=1,IF(OR(price_limit="",price_limit="No Limit"),IF(E107="Yes",1,2),IF(SUMIFS(WhatIf!$G:$G,WhatIf!$A:$A,E$1,WhatIf!$B:$B,E107)&lt;=price_limit,IF(E107="Yes",1,2),"")),""))</f>
        <v/>
      </c>
      <c r="AQ107" s="73" t="str">
        <f>IF(OR(F107="",VLOOKUP(F$1,Services!$A$1:$B$20,2,0)="Exclude"),"",IF($D107=1,IF(OR(price_limit="",price_limit="No Limit"),IF(F107="Yes",1,2),IF(SUMIFS(WhatIf!$G:$G,WhatIf!$A:$A,F$1,WhatIf!$B:$B,F107)&lt;=price_limit,IF(F107="Yes",1,2),"")),""))</f>
        <v/>
      </c>
      <c r="AR107" s="73" t="str">
        <f>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IF(OR(K107="",VLOOKUP(K$1,Services!$A$1:$B$20,2,0)="Exclude"),"",IF($D107=1,IF(OR(price_limit="",price_limit="No Limit"),IF(K107="Yes",1,2),IF(SUMIFS(WhatIf!$G:$G,WhatIf!$A:$A,K$1,WhatIf!$B:$B,K107)&lt;=price_limit,IF(K107="Yes",1,2),"")),""))</f>
        <v/>
      </c>
      <c r="AW107" s="73" t="str">
        <f>IF(OR(L107="",VLOOKUP(L$1,Services!$A$1:$B$20,2,0)="Exclude"),"",IF($D107=1,IF(OR(price_limit="",price_limit="No Limit"),IF(L107="Yes",1,2),IF(SUMIFS(WhatIf!$G:$G,WhatIf!$A:$A,L$1,WhatIf!$B:$B,L107)&lt;=price_limit,IF(L107="Yes",1,2),"")),""))</f>
        <v/>
      </c>
      <c r="AX107" s="73" t="str">
        <f>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 ca="1">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ht="12.45" customHeight="1" x14ac:dyDescent="0.3">
      <c r="A108" s="19" t="s">
        <v>94</v>
      </c>
      <c r="C108" s="4" t="s">
        <v>231</v>
      </c>
      <c r="D108" s="3" t="str">
        <f t="shared" ca="1" si="5"/>
        <v/>
      </c>
      <c r="J108" s="5" t="s">
        <v>1</v>
      </c>
      <c r="K108" s="5" t="s">
        <v>1</v>
      </c>
      <c r="L108" s="5" t="s">
        <v>1</v>
      </c>
      <c r="M108" s="5" t="s">
        <v>1</v>
      </c>
      <c r="N108" s="5" t="s">
        <v>1</v>
      </c>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 ca="1">IF(OR(J108="",VLOOKUP(J$1,Services!$A$1:$B$20,2,0)="Exclude"),"",IF($D108=1,IF(OR(price_limit="",price_limit="No Limit"),IF(J108="Yes",1,2),IF(SUMIFS(WhatIf!$G:$G,WhatIf!$A:$A,J$1,WhatIf!$B:$B,J108)&lt;=price_limit,IF(J108="Yes",1,2),"")),""))</f>
        <v/>
      </c>
      <c r="AV108" s="73" t="str">
        <f ca="1">IF(OR(K108="",VLOOKUP(K$1,Services!$A$1:$B$20,2,0)="Exclude"),"",IF($D108=1,IF(OR(price_limit="",price_limit="No Limit"),IF(K108="Yes",1,2),IF(SUMIFS(WhatIf!$G:$G,WhatIf!$A:$A,K$1,WhatIf!$B:$B,K108)&lt;=price_limit,IF(K108="Yes",1,2),"")),""))</f>
        <v/>
      </c>
      <c r="AW108" s="73" t="str">
        <f ca="1">IF(OR(L108="",VLOOKUP(L$1,Services!$A$1:$B$20,2,0)="Exclude"),"",IF($D108=1,IF(OR(price_limit="",price_limit="No Limit"),IF(L108="Yes",1,2),IF(SUMIFS(WhatIf!$G:$G,WhatIf!$A:$A,L$1,WhatIf!$B:$B,L108)&lt;=price_limit,IF(L108="Yes",1,2),"")),""))</f>
        <v/>
      </c>
      <c r="AX108" s="73" t="str">
        <f ca="1">IF(OR(M108="",VLOOKUP(M$1,Services!$A$1:$B$20,2,0)="Exclude"),"",IF($D108=1,IF(OR(price_limit="",price_limit="No Limit"),IF(M108="Yes",1,2),IF(SUMIFS(WhatIf!$G:$G,WhatIf!$A:$A,M$1,WhatIf!$B:$B,M108)&lt;=price_limit,IF(M108="Yes",1,2),"")),""))</f>
        <v/>
      </c>
      <c r="AY108" s="73" t="str">
        <f ca="1">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IF(OR(P108="",VLOOKUP(P$1,Services!$A$1:$B$20,2,0)="Exclude"),"",IF($D108=1,IF(OR(price_limit="",price_limit="No Limit"),IF(P108="Yes",1,2),IF(SUMIFS(WhatIf!$G:$G,WhatIf!$A:$A,P$1,WhatIf!$B:$B,P108)&lt;=price_limit,IF(P108="Yes",1,2),"")),""))</f>
        <v/>
      </c>
      <c r="BB108" s="73" t="str">
        <f>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743</v>
      </c>
      <c r="C109" s="4" t="s">
        <v>231</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x14ac:dyDescent="0.3">
      <c r="A110" s="19" t="s">
        <v>624</v>
      </c>
      <c r="C110" s="4" t="s">
        <v>508</v>
      </c>
      <c r="D110" s="3" t="str">
        <f t="shared" ca="1" si="5"/>
        <v/>
      </c>
      <c r="F110" s="5" t="s">
        <v>581</v>
      </c>
      <c r="G110" s="5" t="s">
        <v>581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 ca="1">IF(OR(F110="",VLOOKUP(F$1,Services!$A$1:$B$20,2,0)="Exclude"),"",IF($D110=1,IF(OR(price_limit="",price_limit="No Limit"),IF(F110="Yes",1,2),IF(SUMIFS(WhatIf!$G:$G,WhatIf!$A:$A,F$1,WhatIf!$B:$B,F110)&lt;=price_limit,IF(F110="Yes",1,2),"")),""))</f>
        <v/>
      </c>
      <c r="AR110" s="73" t="str">
        <f ca="1">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IF(OR(J110="",VLOOKUP(J$1,Services!$A$1:$B$20,2,0)="Exclude"),"",IF($D110=1,IF(OR(price_limit="",price_limit="No Limit"),IF(J110="Yes",1,2),IF(SUMIFS(WhatIf!$G:$G,WhatIf!$A:$A,J$1,WhatIf!$B:$B,J110)&lt;=price_limit,IF(J110="Yes",1,2),"")),""))</f>
        <v/>
      </c>
      <c r="AV110" s="73" t="str">
        <f>IF(OR(K110="",VLOOKUP(K$1,Services!$A$1:$B$20,2,0)="Exclude"),"",IF($D110=1,IF(OR(price_limit="",price_limit="No Limit"),IF(K110="Yes",1,2),IF(SUMIFS(WhatIf!$G:$G,WhatIf!$A:$A,K$1,WhatIf!$B:$B,K110)&lt;=price_limit,IF(K110="Yes",1,2),"")),""))</f>
        <v/>
      </c>
      <c r="AW110" s="73" t="str">
        <f>IF(OR(L110="",VLOOKUP(L$1,Services!$A$1:$B$20,2,0)="Exclude"),"",IF($D110=1,IF(OR(price_limit="",price_limit="No Limit"),IF(L110="Yes",1,2),IF(SUMIFS(WhatIf!$G:$G,WhatIf!$A:$A,L$1,WhatIf!$B:$B,L110)&lt;=price_limit,IF(L110="Yes",1,2),"")),""))</f>
        <v/>
      </c>
      <c r="AX110" s="73" t="str">
        <f>IF(OR(M110="",VLOOKUP(M$1,Services!$A$1:$B$20,2,0)="Exclude"),"",IF($D110=1,IF(OR(price_limit="",price_limit="No Limit"),IF(M110="Yes",1,2),IF(SUMIFS(WhatIf!$G:$G,WhatIf!$A:$A,M$1,WhatIf!$B:$B,M110)&lt;=price_limit,IF(M110="Yes",1,2),"")),""))</f>
        <v/>
      </c>
      <c r="AY110" s="73" t="str">
        <f>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ht="24.9" x14ac:dyDescent="0.3">
      <c r="A111" s="19" t="s">
        <v>169</v>
      </c>
      <c r="B111" s="4" t="s">
        <v>255</v>
      </c>
      <c r="C111" s="4" t="s">
        <v>212</v>
      </c>
      <c r="D111" s="3" t="str">
        <f t="shared" ca="1" si="5"/>
        <v/>
      </c>
      <c r="F111" s="5" t="s">
        <v>566</v>
      </c>
      <c r="G111" s="5" t="s">
        <v>566</v>
      </c>
      <c r="H111" s="6"/>
      <c r="I111" s="6"/>
      <c r="O111" s="13" t="s">
        <v>169</v>
      </c>
      <c r="P111" s="6"/>
      <c r="Q111" s="6"/>
      <c r="R111" s="6"/>
      <c r="S111" s="6"/>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 ca="1">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23</v>
      </c>
      <c r="B112" s="4" t="s">
        <v>305</v>
      </c>
      <c r="C112" s="4" t="s">
        <v>502</v>
      </c>
      <c r="D112" s="3" t="str">
        <f t="shared" ca="1" si="5"/>
        <v/>
      </c>
      <c r="H112" s="5" t="s">
        <v>1</v>
      </c>
      <c r="I112" s="5" t="s">
        <v>1</v>
      </c>
      <c r="J112" s="5" t="s">
        <v>1</v>
      </c>
      <c r="K112" s="5" t="s">
        <v>1</v>
      </c>
      <c r="L112" s="5" t="s">
        <v>1</v>
      </c>
      <c r="M112" s="5" t="s">
        <v>1</v>
      </c>
      <c r="O112" s="6" t="s">
        <v>1</v>
      </c>
      <c r="P112" s="6" t="s">
        <v>1</v>
      </c>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IF(OR(F112="",VLOOKUP(F$1,Services!$A$1:$B$20,2,0)="Exclude"),"",IF($D112=1,IF(OR(price_limit="",price_limit="No Limit"),IF(F112="Yes",1,2),IF(SUMIFS(WhatIf!$G:$G,WhatIf!$A:$A,F$1,WhatIf!$B:$B,F112)&lt;=price_limit,IF(F112="Yes",1,2),"")),""))</f>
        <v/>
      </c>
      <c r="AR112" s="73" t="str">
        <f>IF(OR(G112="",VLOOKUP(G$1,Services!$A$1:$B$20,2,0)="Exclude"),"",IF($D112=1,IF(OR(price_limit="",price_limit="No Limit"),IF(G112="Yes",1,2),IF(SUMIFS(WhatIf!$G:$G,WhatIf!$A:$A,G$1,WhatIf!$B:$B,G112)&lt;=price_limit,IF(G112="Yes",1,2),"")),""))</f>
        <v/>
      </c>
      <c r="AS112" s="73" t="str">
        <f ca="1">IF(OR(H112="",VLOOKUP(H$1,Services!$A$1:$B$20,2,0)="Exclude"),"",IF($D112=1,IF(OR(price_limit="",price_limit="No Limit"),IF(H112="Yes",1,2),IF(SUMIFS(WhatIf!$G:$G,WhatIf!$A:$A,H$1,WhatIf!$B:$B,H112)&lt;=price_limit,IF(H112="Yes",1,2),"")),""))</f>
        <v/>
      </c>
      <c r="AT112" s="73" t="str">
        <f ca="1">IF(OR(I112="",VLOOKUP(I$1,Services!$A$1:$B$20,2,0)="Exclude"),"",IF($D112=1,IF(OR(price_limit="",price_limit="No Limit"),IF(I112="Yes",1,2),IF(SUMIFS(WhatIf!$G:$G,WhatIf!$A:$A,I$1,WhatIf!$B:$B,I112)&lt;=price_limit,IF(I112="Yes",1,2),"")),""))</f>
        <v/>
      </c>
      <c r="AU112" s="73" t="str">
        <f ca="1">IF(OR(J112="",VLOOKUP(J$1,Services!$A$1:$B$20,2,0)="Exclude"),"",IF($D112=1,IF(OR(price_limit="",price_limit="No Limit"),IF(J112="Yes",1,2),IF(SUMIFS(WhatIf!$G:$G,WhatIf!$A:$A,J$1,WhatIf!$B:$B,J112)&lt;=price_limit,IF(J112="Yes",1,2),"")),""))</f>
        <v/>
      </c>
      <c r="AV112" s="73" t="str">
        <f ca="1">IF(OR(K112="",VLOOKUP(K$1,Services!$A$1:$B$20,2,0)="Exclude"),"",IF($D112=1,IF(OR(price_limit="",price_limit="No Limit"),IF(K112="Yes",1,2),IF(SUMIFS(WhatIf!$G:$G,WhatIf!$A:$A,K$1,WhatIf!$B:$B,K112)&lt;=price_limit,IF(K112="Yes",1,2),"")),""))</f>
        <v/>
      </c>
      <c r="AW112" s="73" t="str">
        <f ca="1">IF(OR(L112="",VLOOKUP(L$1,Services!$A$1:$B$20,2,0)="Exclude"),"",IF($D112=1,IF(OR(price_limit="",price_limit="No Limit"),IF(L112="Yes",1,2),IF(SUMIFS(WhatIf!$G:$G,WhatIf!$A:$A,L$1,WhatIf!$B:$B,L112)&lt;=price_limit,IF(L112="Yes",1,2),"")),""))</f>
        <v/>
      </c>
      <c r="AX112" s="73" t="str">
        <f ca="1">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 ca="1">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x14ac:dyDescent="0.3">
      <c r="A113" s="19" t="s">
        <v>274</v>
      </c>
      <c r="B113" s="4" t="s">
        <v>255</v>
      </c>
      <c r="C113" s="4" t="s">
        <v>222</v>
      </c>
      <c r="D113" s="3" t="str">
        <f t="shared" ca="1" si="5"/>
        <v/>
      </c>
      <c r="H113" s="5" t="s">
        <v>303</v>
      </c>
      <c r="I113" s="5" t="s">
        <v>303</v>
      </c>
      <c r="J113" s="5" t="s">
        <v>303</v>
      </c>
      <c r="K113" s="5" t="s">
        <v>303</v>
      </c>
      <c r="L113" s="5" t="s">
        <v>303</v>
      </c>
      <c r="M113" s="5" t="s">
        <v>303</v>
      </c>
      <c r="N113" s="5" t="s">
        <v>1</v>
      </c>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 ca="1">IF(OR(N113="",VLOOKUP(N$1,Services!$A$1:$B$20,2,0)="Exclude"),"",IF($D113=1,IF(OR(price_limit="",price_limit="No Limit"),IF(N113="Yes",1,2),IF(SUMIFS(WhatIf!$G:$G,WhatIf!$A:$A,N$1,WhatIf!$B:$B,N113)&lt;=price_limit,IF(N113="Yes",1,2),"")),""))</f>
        <v/>
      </c>
      <c r="AZ113" s="73" t="str">
        <f>IF(OR(O113="",VLOOKUP(O$1,Services!$A$1:$B$20,2,0)="Exclude"),"",IF($D113=1,IF(OR(price_limit="",price_limit="No Limit"),IF(O113="Yes",1,2),IF(SUMIFS(WhatIf!$G:$G,WhatIf!$A:$A,O$1,WhatIf!$B:$B,O113)&lt;=price_limit,IF(O113="Yes",1,2),"")),""))</f>
        <v/>
      </c>
      <c r="BA113" s="73" t="str">
        <f>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ht="12.45" customHeight="1" x14ac:dyDescent="0.3">
      <c r="A114" s="19" t="s">
        <v>275</v>
      </c>
      <c r="B114" s="4" t="s">
        <v>255</v>
      </c>
      <c r="C114" s="4" t="s">
        <v>222</v>
      </c>
      <c r="D114" s="3" t="str">
        <f t="shared" ca="1" si="5"/>
        <v/>
      </c>
      <c r="H114" s="5" t="s">
        <v>303</v>
      </c>
      <c r="I114" s="5" t="s">
        <v>303</v>
      </c>
      <c r="J114" s="5" t="s">
        <v>303</v>
      </c>
      <c r="K114" s="5" t="s">
        <v>303</v>
      </c>
      <c r="L114" s="5" t="s">
        <v>303</v>
      </c>
      <c r="M114" s="5" t="s">
        <v>303</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24.9" customHeight="1" x14ac:dyDescent="0.3">
      <c r="A115" s="19" t="s">
        <v>688</v>
      </c>
      <c r="C115" s="4" t="s">
        <v>508</v>
      </c>
      <c r="D115" s="3" t="str">
        <f t="shared" ca="1" si="5"/>
        <v/>
      </c>
      <c r="F115" s="5" t="s">
        <v>586</v>
      </c>
      <c r="G115" s="5" t="s">
        <v>586</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 ca="1">IF(OR(F115="",VLOOKUP(F$1,Services!$A$1:$B$20,2,0)="Exclude"),"",IF($D115=1,IF(OR(price_limit="",price_limit="No Limit"),IF(F115="Yes",1,2),IF(SUMIFS(WhatIf!$G:$G,WhatIf!$A:$A,F$1,WhatIf!$B:$B,F115)&lt;=price_limit,IF(F115="Yes",1,2),"")),""))</f>
        <v/>
      </c>
      <c r="AR115" s="73" t="str">
        <f ca="1">IF(OR(G115="",VLOOKUP(G$1,Services!$A$1:$B$20,2,0)="Exclude"),"",IF($D115=1,IF(OR(price_limit="",price_limit="No Limit"),IF(G115="Yes",1,2),IF(SUMIFS(WhatIf!$G:$G,WhatIf!$A:$A,G$1,WhatIf!$B:$B,G115)&lt;=price_limit,IF(G115="Yes",1,2),"")),""))</f>
        <v/>
      </c>
      <c r="AS115" s="73" t="str">
        <f>IF(OR(H115="",VLOOKUP(H$1,Services!$A$1:$B$20,2,0)="Exclude"),"",IF($D115=1,IF(OR(price_limit="",price_limit="No Limit"),IF(H115="Yes",1,2),IF(SUMIFS(WhatIf!$G:$G,WhatIf!$A:$A,H$1,WhatIf!$B:$B,H115)&lt;=price_limit,IF(H115="Yes",1,2),"")),""))</f>
        <v/>
      </c>
      <c r="AT115" s="73" t="str">
        <f>IF(OR(I115="",VLOOKUP(I$1,Services!$A$1:$B$20,2,0)="Exclude"),"",IF($D115=1,IF(OR(price_limit="",price_limit="No Limit"),IF(I115="Yes",1,2),IF(SUMIFS(WhatIf!$G:$G,WhatIf!$A:$A,I$1,WhatIf!$B:$B,I115)&lt;=price_limit,IF(I115="Yes",1,2),"")),""))</f>
        <v/>
      </c>
      <c r="AU115" s="73" t="str">
        <f>IF(OR(J115="",VLOOKUP(J$1,Services!$A$1:$B$20,2,0)="Exclude"),"",IF($D115=1,IF(OR(price_limit="",price_limit="No Limit"),IF(J115="Yes",1,2),IF(SUMIFS(WhatIf!$G:$G,WhatIf!$A:$A,J$1,WhatIf!$B:$B,J115)&lt;=price_limit,IF(J115="Yes",1,2),"")),""))</f>
        <v/>
      </c>
      <c r="AV115" s="73" t="str">
        <f>IF(OR(K115="",VLOOKUP(K$1,Services!$A$1:$B$20,2,0)="Exclude"),"",IF($D115=1,IF(OR(price_limit="",price_limit="No Limit"),IF(K115="Yes",1,2),IF(SUMIFS(WhatIf!$G:$G,WhatIf!$A:$A,K$1,WhatIf!$B:$B,K115)&lt;=price_limit,IF(K115="Yes",1,2),"")),""))</f>
        <v/>
      </c>
      <c r="AW115" s="73" t="str">
        <f>IF(OR(L115="",VLOOKUP(L$1,Services!$A$1:$B$20,2,0)="Exclude"),"",IF($D115=1,IF(OR(price_limit="",price_limit="No Limit"),IF(L115="Yes",1,2),IF(SUMIFS(WhatIf!$G:$G,WhatIf!$A:$A,L$1,WhatIf!$B:$B,L115)&lt;=price_limit,IF(L115="Yes",1,2),"")),""))</f>
        <v/>
      </c>
      <c r="AX115" s="73" t="str">
        <f>IF(OR(M115="",VLOOKUP(M$1,Services!$A$1:$B$20,2,0)="Exclude"),"",IF($D115=1,IF(OR(price_limit="",price_limit="No Limit"),IF(M115="Yes",1,2),IF(SUMIFS(WhatIf!$G:$G,WhatIf!$A:$A,M$1,WhatIf!$B:$B,M115)&lt;=price_limit,IF(M115="Yes",1,2),"")),""))</f>
        <v/>
      </c>
      <c r="AY115" s="73" t="str">
        <f>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x14ac:dyDescent="0.3">
      <c r="A116" s="19" t="s">
        <v>24</v>
      </c>
      <c r="B116" s="4" t="s">
        <v>255</v>
      </c>
      <c r="C116" s="4" t="s">
        <v>212</v>
      </c>
      <c r="D116" s="3" t="str">
        <f t="shared" ca="1" si="5"/>
        <v/>
      </c>
      <c r="E116" s="5" t="s">
        <v>1</v>
      </c>
      <c r="F116" s="5" t="s">
        <v>562</v>
      </c>
      <c r="G116" s="5" t="s">
        <v>562</v>
      </c>
      <c r="H116" s="6"/>
      <c r="I116" s="6"/>
      <c r="L116" s="5" t="s">
        <v>1</v>
      </c>
      <c r="M116" s="5" t="s">
        <v>1</v>
      </c>
      <c r="O116" s="6"/>
      <c r="P116" s="6" t="s">
        <v>301</v>
      </c>
      <c r="Q116" s="6" t="s">
        <v>1</v>
      </c>
      <c r="R116" s="6"/>
      <c r="S116" s="6"/>
      <c r="V116" s="5" t="s">
        <v>1</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 ca="1">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 ca="1">IF(OR(L116="",VLOOKUP(L$1,Services!$A$1:$B$20,2,0)="Exclude"),"",IF($D116=1,IF(OR(price_limit="",price_limit="No Limit"),IF(L116="Yes",1,2),IF(SUMIFS(WhatIf!$G:$G,WhatIf!$A:$A,L$1,WhatIf!$B:$B,L116)&lt;=price_limit,IF(L116="Yes",1,2),"")),""))</f>
        <v/>
      </c>
      <c r="AX116" s="73" t="str">
        <f ca="1">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 ca="1">IF(OR(P116="",VLOOKUP(P$1,Services!$A$1:$B$20,2,0)="Exclude"),"",IF($D116=1,IF(OR(price_limit="",price_limit="No Limit"),IF(P116="Yes",1,2),IF(SUMIFS(WhatIf!$G:$G,WhatIf!$A:$A,P$1,WhatIf!$B:$B,P116)&lt;=price_limit,IF(P116="Yes",1,2),"")),""))</f>
        <v/>
      </c>
      <c r="BB116" s="73" t="str">
        <f ca="1">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37.299999999999997" x14ac:dyDescent="0.3">
      <c r="A117" s="19" t="s">
        <v>25</v>
      </c>
      <c r="B117" s="4" t="s">
        <v>306</v>
      </c>
      <c r="C117" s="4" t="s">
        <v>301</v>
      </c>
      <c r="D117" s="3" t="str">
        <f t="shared" ca="1" si="5"/>
        <v/>
      </c>
      <c r="E117" s="5" t="s">
        <v>1</v>
      </c>
      <c r="G117" s="5" t="s">
        <v>1</v>
      </c>
      <c r="J117" s="5" t="s">
        <v>1</v>
      </c>
      <c r="K117" s="5" t="s">
        <v>1</v>
      </c>
      <c r="L117" s="5" t="s">
        <v>1</v>
      </c>
      <c r="M117" s="5" t="s">
        <v>1</v>
      </c>
      <c r="N117" s="5" t="s">
        <v>1</v>
      </c>
      <c r="O117" s="6" t="s">
        <v>1</v>
      </c>
      <c r="P117" s="6" t="s">
        <v>1</v>
      </c>
      <c r="Q117" s="6" t="s">
        <v>1</v>
      </c>
      <c r="R117" s="6"/>
      <c r="S117" s="6"/>
      <c r="T117" s="5" t="s">
        <v>1</v>
      </c>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 ca="1">IF(OR(J117="",VLOOKUP(J$1,Services!$A$1:$B$20,2,0)="Exclude"),"",IF($D117=1,IF(OR(price_limit="",price_limit="No Limit"),IF(J117="Yes",1,2),IF(SUMIFS(WhatIf!$G:$G,WhatIf!$A:$A,J$1,WhatIf!$B:$B,J117)&lt;=price_limit,IF(J117="Yes",1,2),"")),""))</f>
        <v/>
      </c>
      <c r="AV117" s="73" t="str">
        <f ca="1">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 ca="1">IF(OR(N117="",VLOOKUP(N$1,Services!$A$1:$B$20,2,0)="Exclude"),"",IF($D117=1,IF(OR(price_limit="",price_limit="No Limit"),IF(N117="Yes",1,2),IF(SUMIFS(WhatIf!$G:$G,WhatIf!$A:$A,N$1,WhatIf!$B:$B,N117)&lt;=price_limit,IF(N117="Yes",1,2),"")),""))</f>
        <v/>
      </c>
      <c r="AZ117" s="73" t="str">
        <f ca="1">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 ca="1">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12.45" customHeight="1" x14ac:dyDescent="0.4">
      <c r="A118" s="19" t="s">
        <v>362</v>
      </c>
      <c r="B118" s="4" t="s">
        <v>363</v>
      </c>
      <c r="C118" s="4" t="s">
        <v>222</v>
      </c>
      <c r="D118" s="3" t="str">
        <f t="shared" ca="1" si="5"/>
        <v/>
      </c>
      <c r="F118" s="5" t="s">
        <v>577</v>
      </c>
      <c r="G118" s="5" t="s">
        <v>577</v>
      </c>
      <c r="H118" s="5" t="s">
        <v>303</v>
      </c>
      <c r="I118" s="5" t="s">
        <v>303</v>
      </c>
      <c r="J118" s="5" t="s">
        <v>303</v>
      </c>
      <c r="K118" s="5" t="s">
        <v>303</v>
      </c>
      <c r="L118" s="5" t="s">
        <v>303</v>
      </c>
      <c r="M118" s="5" t="s">
        <v>303</v>
      </c>
      <c r="N118" s="5" t="s">
        <v>1</v>
      </c>
      <c r="P118" s="9" t="s">
        <v>303</v>
      </c>
      <c r="Q118" s="5" t="s">
        <v>303</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IF(OR(E118="",VLOOKUP(E$1,Services!$A$1:$B$20,2,0)="Exclude"),"",IF($D118=1,IF(OR(price_limit="",price_limit="No Limit"),IF(E118="Yes",1,2),IF(SUMIFS(WhatIf!$G:$G,WhatIf!$A:$A,E$1,WhatIf!$B:$B,E118)&lt;=price_limit,IF(E118="Yes",1,2),"")),""))</f>
        <v/>
      </c>
      <c r="AQ118" s="73" t="str">
        <f ca="1">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 ca="1">IF(OR(H118="",VLOOKUP(H$1,Services!$A$1:$B$20,2,0)="Exclude"),"",IF($D118=1,IF(OR(price_limit="",price_limit="No Limit"),IF(H118="Yes",1,2),IF(SUMIFS(WhatIf!$G:$G,WhatIf!$A:$A,H$1,WhatIf!$B:$B,H118)&lt;=price_limit,IF(H118="Yes",1,2),"")),""))</f>
        <v/>
      </c>
      <c r="AT118" s="73" t="str">
        <f ca="1">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24.9" customHeight="1" x14ac:dyDescent="0.4">
      <c r="A119" s="19" t="s">
        <v>217</v>
      </c>
      <c r="B119" s="4" t="s">
        <v>364</v>
      </c>
      <c r="C119" s="4" t="s">
        <v>222</v>
      </c>
      <c r="D119" s="3" t="str">
        <f t="shared" ca="1" si="5"/>
        <v/>
      </c>
      <c r="H119" s="5" t="s">
        <v>303</v>
      </c>
      <c r="I119" s="5" t="s">
        <v>303</v>
      </c>
      <c r="J119" s="5" t="s">
        <v>303</v>
      </c>
      <c r="K119" s="5" t="s">
        <v>303</v>
      </c>
      <c r="L119" s="5" t="s">
        <v>303</v>
      </c>
      <c r="M119" s="5" t="s">
        <v>303</v>
      </c>
      <c r="N119" s="5" t="s">
        <v>1</v>
      </c>
      <c r="P119" s="9" t="s">
        <v>303</v>
      </c>
      <c r="Q119" s="5" t="s">
        <v>303</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IF(OR(F119="",VLOOKUP(F$1,Services!$A$1:$B$20,2,0)="Exclude"),"",IF($D119=1,IF(OR(price_limit="",price_limit="No Limit"),IF(F119="Yes",1,2),IF(SUMIFS(WhatIf!$G:$G,WhatIf!$A:$A,F$1,WhatIf!$B:$B,F119)&lt;=price_limit,IF(F119="Yes",1,2),"")),""))</f>
        <v/>
      </c>
      <c r="AR119" s="73" t="str">
        <f>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x14ac:dyDescent="0.3">
      <c r="A120" s="19" t="s">
        <v>26</v>
      </c>
      <c r="B120" s="4" t="s">
        <v>276</v>
      </c>
      <c r="C120" s="4" t="s">
        <v>501</v>
      </c>
      <c r="D120" s="3" t="str">
        <f t="shared" ca="1" si="5"/>
        <v/>
      </c>
      <c r="E120" s="5" t="s">
        <v>1</v>
      </c>
      <c r="F120" s="5" t="s">
        <v>577</v>
      </c>
      <c r="G120" s="5" t="s">
        <v>577</v>
      </c>
      <c r="H120" s="6"/>
      <c r="I120" s="6"/>
      <c r="L120" s="5" t="s">
        <v>1</v>
      </c>
      <c r="M120" s="5" t="s">
        <v>1</v>
      </c>
      <c r="O120" s="6"/>
      <c r="P120" s="6" t="s">
        <v>301</v>
      </c>
      <c r="Q120" s="6" t="s">
        <v>329</v>
      </c>
      <c r="R120" s="6"/>
      <c r="S120" s="6"/>
      <c r="V120" s="5" t="s">
        <v>1</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 ca="1">IF(OR(E120="",VLOOKUP(E$1,Services!$A$1:$B$20,2,0)="Exclude"),"",IF($D120=1,IF(OR(price_limit="",price_limit="No Limit"),IF(E120="Yes",1,2),IF(SUMIFS(WhatIf!$G:$G,WhatIf!$A:$A,E$1,WhatIf!$B:$B,E120)&lt;=price_limit,IF(E120="Yes",1,2),"")),""))</f>
        <v/>
      </c>
      <c r="AQ120" s="73" t="str">
        <f ca="1">IF(OR(F120="",VLOOKUP(F$1,Services!$A$1:$B$20,2,0)="Exclude"),"",IF($D120=1,IF(OR(price_limit="",price_limit="No Limit"),IF(F120="Yes",1,2),IF(SUMIFS(WhatIf!$G:$G,WhatIf!$A:$A,F$1,WhatIf!$B:$B,F120)&lt;=price_limit,IF(F120="Yes",1,2),"")),""))</f>
        <v/>
      </c>
      <c r="AR120" s="73" t="str">
        <f ca="1">IF(OR(G120="",VLOOKUP(G$1,Services!$A$1:$B$20,2,0)="Exclude"),"",IF($D120=1,IF(OR(price_limit="",price_limit="No Limit"),IF(G120="Yes",1,2),IF(SUMIFS(WhatIf!$G:$G,WhatIf!$A:$A,G$1,WhatIf!$B:$B,G120)&lt;=price_limit,IF(G120="Yes",1,2),"")),""))</f>
        <v/>
      </c>
      <c r="AS120" s="73" t="str">
        <f>IF(OR(H120="",VLOOKUP(H$1,Services!$A$1:$B$20,2,0)="Exclude"),"",IF($D120=1,IF(OR(price_limit="",price_limit="No Limit"),IF(H120="Yes",1,2),IF(SUMIFS(WhatIf!$G:$G,WhatIf!$A:$A,H$1,WhatIf!$B:$B,H120)&lt;=price_limit,IF(H120="Yes",1,2),"")),""))</f>
        <v/>
      </c>
      <c r="AT120" s="73" t="str">
        <f>IF(OR(I120="",VLOOKUP(I$1,Services!$A$1:$B$20,2,0)="Exclude"),"",IF($D120=1,IF(OR(price_limit="",price_limit="No Limit"),IF(I120="Yes",1,2),IF(SUMIFS(WhatIf!$G:$G,WhatIf!$A:$A,I$1,WhatIf!$B:$B,I120)&lt;=price_limit,IF(I120="Yes",1,2),"")),""))</f>
        <v/>
      </c>
      <c r="AU120" s="73" t="str">
        <f>IF(OR(J120="",VLOOKUP(J$1,Services!$A$1:$B$20,2,0)="Exclude"),"",IF($D120=1,IF(OR(price_limit="",price_limit="No Limit"),IF(J120="Yes",1,2),IF(SUMIFS(WhatIf!$G:$G,WhatIf!$A:$A,J$1,WhatIf!$B:$B,J120)&lt;=price_limit,IF(J120="Yes",1,2),"")),""))</f>
        <v/>
      </c>
      <c r="AV120" s="73" t="str">
        <f>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27</v>
      </c>
      <c r="B121" s="4" t="s">
        <v>336</v>
      </c>
      <c r="C121" s="4" t="s">
        <v>212</v>
      </c>
      <c r="D121" s="3" t="str">
        <f t="shared" ca="1" si="5"/>
        <v/>
      </c>
      <c r="E121" s="5" t="s">
        <v>1</v>
      </c>
      <c r="H121" s="6"/>
      <c r="I121" s="6"/>
      <c r="L121" s="5" t="s">
        <v>1</v>
      </c>
      <c r="M121" s="5" t="s">
        <v>1</v>
      </c>
      <c r="O121" s="6"/>
      <c r="P121" s="6" t="s">
        <v>301</v>
      </c>
      <c r="Q121" s="6" t="s">
        <v>329</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IF(OR(F121="",VLOOKUP(F$1,Services!$A$1:$B$20,2,0)="Exclude"),"",IF($D121=1,IF(OR(price_limit="",price_limit="No Limit"),IF(F121="Yes",1,2),IF(SUMIFS(WhatIf!$G:$G,WhatIf!$A:$A,F$1,WhatIf!$B:$B,F121)&lt;=price_limit,IF(F121="Yes",1,2),"")),""))</f>
        <v/>
      </c>
      <c r="AR121" s="73" t="str">
        <f>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x14ac:dyDescent="0.3">
      <c r="A122" s="19" t="s">
        <v>28</v>
      </c>
      <c r="B122" s="4" t="s">
        <v>694</v>
      </c>
      <c r="C122" s="4" t="s">
        <v>501</v>
      </c>
      <c r="D122" s="3" t="str">
        <f t="shared" ca="1" si="5"/>
        <v/>
      </c>
      <c r="F122" s="5" t="s">
        <v>1</v>
      </c>
      <c r="H122" s="5" t="s">
        <v>1</v>
      </c>
      <c r="I122" s="5" t="s">
        <v>1</v>
      </c>
      <c r="J122" s="5" t="s">
        <v>1</v>
      </c>
      <c r="K122" s="5" t="s">
        <v>1</v>
      </c>
      <c r="L122" s="5" t="s">
        <v>1</v>
      </c>
      <c r="M122" s="5" t="s">
        <v>1</v>
      </c>
      <c r="N122" s="5" t="s">
        <v>1</v>
      </c>
      <c r="O122" s="6" t="s">
        <v>1</v>
      </c>
      <c r="P122" s="6" t="s">
        <v>1</v>
      </c>
      <c r="Q122" s="6" t="s">
        <v>1</v>
      </c>
      <c r="R122" s="6"/>
      <c r="S122" s="6"/>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IF(OR(E122="",VLOOKUP(E$1,Services!$A$1:$B$20,2,0)="Exclude"),"",IF($D122=1,IF(OR(price_limit="",price_limit="No Limit"),IF(E122="Yes",1,2),IF(SUMIFS(WhatIf!$G:$G,WhatIf!$A:$A,E$1,WhatIf!$B:$B,E122)&lt;=price_limit,IF(E122="Yes",1,2),"")),""))</f>
        <v/>
      </c>
      <c r="AQ122" s="73" t="str">
        <f ca="1">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 ca="1">IF(OR(H122="",VLOOKUP(H$1,Services!$A$1:$B$20,2,0)="Exclude"),"",IF($D122=1,IF(OR(price_limit="",price_limit="No Limit"),IF(H122="Yes",1,2),IF(SUMIFS(WhatIf!$G:$G,WhatIf!$A:$A,H$1,WhatIf!$B:$B,H122)&lt;=price_limit,IF(H122="Yes",1,2),"")),""))</f>
        <v/>
      </c>
      <c r="AT122" s="73" t="str">
        <f ca="1">IF(OR(I122="",VLOOKUP(I$1,Services!$A$1:$B$20,2,0)="Exclude"),"",IF($D122=1,IF(OR(price_limit="",price_limit="No Limit"),IF(I122="Yes",1,2),IF(SUMIFS(WhatIf!$G:$G,WhatIf!$A:$A,I$1,WhatIf!$B:$B,I122)&lt;=price_limit,IF(I122="Yes",1,2),"")),""))</f>
        <v/>
      </c>
      <c r="AU122" s="73" t="str">
        <f ca="1">IF(OR(J122="",VLOOKUP(J$1,Services!$A$1:$B$20,2,0)="Exclude"),"",IF($D122=1,IF(OR(price_limit="",price_limit="No Limit"),IF(J122="Yes",1,2),IF(SUMIFS(WhatIf!$G:$G,WhatIf!$A:$A,J$1,WhatIf!$B:$B,J122)&lt;=price_limit,IF(J122="Yes",1,2),"")),""))</f>
        <v/>
      </c>
      <c r="AV122" s="73" t="str">
        <f ca="1">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 ca="1">IF(OR(N122="",VLOOKUP(N$1,Services!$A$1:$B$20,2,0)="Exclude"),"",IF($D122=1,IF(OR(price_limit="",price_limit="No Limit"),IF(N122="Yes",1,2),IF(SUMIFS(WhatIf!$G:$G,WhatIf!$A:$A,N$1,WhatIf!$B:$B,N122)&lt;=price_limit,IF(N122="Yes",1,2),"")),""))</f>
        <v/>
      </c>
      <c r="AZ122" s="73" t="str">
        <f ca="1">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ht="24.9" x14ac:dyDescent="0.3">
      <c r="A123" s="19" t="s">
        <v>29</v>
      </c>
      <c r="B123" s="4" t="s">
        <v>693</v>
      </c>
      <c r="C123" s="4" t="s">
        <v>501</v>
      </c>
      <c r="D123" s="3" t="str">
        <f t="shared" ca="1" si="5"/>
        <v/>
      </c>
      <c r="F123" s="5" t="s">
        <v>558</v>
      </c>
      <c r="H123" s="5" t="s">
        <v>1</v>
      </c>
      <c r="I123" s="5" t="s">
        <v>1</v>
      </c>
      <c r="J123" s="5" t="s">
        <v>1</v>
      </c>
      <c r="K123" s="5" t="s">
        <v>1</v>
      </c>
      <c r="L123" s="5" t="s">
        <v>1</v>
      </c>
      <c r="M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x14ac:dyDescent="0.3">
      <c r="A124" s="19" t="s">
        <v>30</v>
      </c>
      <c r="B124" s="4" t="s">
        <v>600</v>
      </c>
      <c r="C124" s="4" t="s">
        <v>501</v>
      </c>
      <c r="D124" s="3" t="str">
        <f t="shared" ca="1" si="5"/>
        <v/>
      </c>
      <c r="F124" s="5" t="s">
        <v>558</v>
      </c>
      <c r="H124" s="5" t="s">
        <v>1</v>
      </c>
      <c r="I124" s="5" t="s">
        <v>1</v>
      </c>
      <c r="J124" s="5" t="s">
        <v>1</v>
      </c>
      <c r="K124" s="5" t="s">
        <v>1</v>
      </c>
      <c r="L124" s="5" t="s">
        <v>1</v>
      </c>
      <c r="M124" s="5" t="s">
        <v>1</v>
      </c>
      <c r="N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 ca="1">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ht="24.9" x14ac:dyDescent="0.3">
      <c r="A125" s="19" t="s">
        <v>183</v>
      </c>
      <c r="B125" s="4" t="s">
        <v>239</v>
      </c>
      <c r="C125" s="4" t="s">
        <v>212</v>
      </c>
      <c r="D125" s="3" t="str">
        <f t="shared" ca="1" si="5"/>
        <v/>
      </c>
      <c r="E125" s="5" t="s">
        <v>1</v>
      </c>
      <c r="F125" s="5" t="s">
        <v>560</v>
      </c>
      <c r="G125" s="5" t="s">
        <v>560</v>
      </c>
      <c r="H125" s="6"/>
      <c r="I125" s="6"/>
      <c r="L125" s="5" t="s">
        <v>1</v>
      </c>
      <c r="M125" s="5" t="s">
        <v>1</v>
      </c>
      <c r="O125" s="6"/>
      <c r="P125" s="6" t="s">
        <v>301</v>
      </c>
      <c r="Q125" s="6" t="s">
        <v>328</v>
      </c>
      <c r="R125" s="6"/>
      <c r="S125" s="6" t="s">
        <v>1</v>
      </c>
      <c r="V125" s="5" t="s">
        <v>1</v>
      </c>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 ca="1">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 ca="1">IF(OR(G125="",VLOOKUP(G$1,Services!$A$1:$B$20,2,0)="Exclude"),"",IF($D125=1,IF(OR(price_limit="",price_limit="No Limit"),IF(G125="Yes",1,2),IF(SUMIFS(WhatIf!$G:$G,WhatIf!$A:$A,G$1,WhatIf!$B:$B,G125)&lt;=price_limit,IF(G125="Yes",1,2),"")),""))</f>
        <v/>
      </c>
      <c r="AS125" s="73" t="str">
        <f>IF(OR(H125="",VLOOKUP(H$1,Services!$A$1:$B$20,2,0)="Exclude"),"",IF($D125=1,IF(OR(price_limit="",price_limit="No Limit"),IF(H125="Yes",1,2),IF(SUMIFS(WhatIf!$G:$G,WhatIf!$A:$A,H$1,WhatIf!$B:$B,H125)&lt;=price_limit,IF(H125="Yes",1,2),"")),""))</f>
        <v/>
      </c>
      <c r="AT125" s="73" t="str">
        <f>IF(OR(I125="",VLOOKUP(I$1,Services!$A$1:$B$20,2,0)="Exclude"),"",IF($D125=1,IF(OR(price_limit="",price_limit="No Limit"),IF(I125="Yes",1,2),IF(SUMIFS(WhatIf!$G:$G,WhatIf!$A:$A,I$1,WhatIf!$B:$B,I125)&lt;=price_limit,IF(I125="Yes",1,2),"")),""))</f>
        <v/>
      </c>
      <c r="AU125" s="73" t="str">
        <f>IF(OR(J125="",VLOOKUP(J$1,Services!$A$1:$B$20,2,0)="Exclude"),"",IF($D125=1,IF(OR(price_limit="",price_limit="No Limit"),IF(J125="Yes",1,2),IF(SUMIFS(WhatIf!$G:$G,WhatIf!$A:$A,J$1,WhatIf!$B:$B,J125)&lt;=price_limit,IF(J125="Yes",1,2),"")),""))</f>
        <v/>
      </c>
      <c r="AV125" s="73" t="str">
        <f>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IF(OR(N125="",VLOOKUP(N$1,Services!$A$1:$B$20,2,0)="Exclude"),"",IF($D125=1,IF(OR(price_limit="",price_limit="No Limit"),IF(N125="Yes",1,2),IF(SUMIFS(WhatIf!$G:$G,WhatIf!$A:$A,N$1,WhatIf!$B:$B,N125)&lt;=price_limit,IF(N125="Yes",1,2),"")),""))</f>
        <v/>
      </c>
      <c r="AZ125" s="73" t="str">
        <f>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x14ac:dyDescent="0.3">
      <c r="A126" s="19" t="s">
        <v>605</v>
      </c>
      <c r="C126" s="4" t="s">
        <v>301</v>
      </c>
      <c r="D126" s="3" t="str">
        <f t="shared" ca="1" si="5"/>
        <v/>
      </c>
      <c r="F126" s="5" t="s">
        <v>567</v>
      </c>
      <c r="G126" s="5" t="s">
        <v>567</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IF(OR(L126="",VLOOKUP(L$1,Services!$A$1:$B$20,2,0)="Exclude"),"",IF($D126=1,IF(OR(price_limit="",price_limit="No Limit"),IF(L126="Yes",1,2),IF(SUMIFS(WhatIf!$G:$G,WhatIf!$A:$A,L$1,WhatIf!$B:$B,L126)&lt;=price_limit,IF(L126="Yes",1,2),"")),""))</f>
        <v/>
      </c>
      <c r="AX126" s="73" t="str">
        <f>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IF(OR(P126="",VLOOKUP(P$1,Services!$A$1:$B$20,2,0)="Exclude"),"",IF($D126=1,IF(OR(price_limit="",price_limit="No Limit"),IF(P126="Yes",1,2),IF(SUMIFS(WhatIf!$G:$G,WhatIf!$A:$A,P$1,WhatIf!$B:$B,P126)&lt;=price_limit,IF(P126="Yes",1,2),"")),""))</f>
        <v/>
      </c>
      <c r="BB126" s="73" t="str">
        <f>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601</v>
      </c>
      <c r="C127" s="4" t="s">
        <v>212</v>
      </c>
      <c r="D127" s="3" t="str">
        <f t="shared" ca="1" si="5"/>
        <v/>
      </c>
      <c r="F127" s="5" t="s">
        <v>568</v>
      </c>
      <c r="G127" s="5" t="s">
        <v>568</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628</v>
      </c>
      <c r="C128" s="4" t="s">
        <v>508</v>
      </c>
      <c r="D128" s="3" t="str">
        <f t="shared" ca="1" si="5"/>
        <v/>
      </c>
      <c r="F128" s="5" t="s">
        <v>581</v>
      </c>
      <c r="G128" s="5" t="s">
        <v>581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ht="24.9" x14ac:dyDescent="0.3">
      <c r="A129" s="19" t="s">
        <v>569</v>
      </c>
      <c r="C129" s="4" t="s">
        <v>301</v>
      </c>
      <c r="D129" s="3" t="str">
        <f t="shared" ca="1" si="5"/>
        <v/>
      </c>
      <c r="F129" s="5" t="s">
        <v>569</v>
      </c>
      <c r="G129" s="5" t="s">
        <v>569</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635</v>
      </c>
      <c r="C130" s="4" t="s">
        <v>508</v>
      </c>
      <c r="D130" s="3" t="str">
        <f t="shared" ref="D130:D193" ca="1" si="8">IF(BL130=0,"",IF(BL130&lt;=VALUE(MID(marker_pick,1,1)),1,""))</f>
        <v/>
      </c>
      <c r="F130" s="5" t="s">
        <v>587</v>
      </c>
      <c r="G130" s="5" t="s">
        <v>587</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ref="BH130:BH193" si="10">MAX(BI130:BK130)</f>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x14ac:dyDescent="0.3">
      <c r="A131" s="19" t="s">
        <v>98</v>
      </c>
      <c r="B131" s="4" t="s">
        <v>820</v>
      </c>
      <c r="C131" s="4" t="s">
        <v>501</v>
      </c>
      <c r="D131" s="3" t="str">
        <f t="shared" ca="1" si="8"/>
        <v/>
      </c>
      <c r="F131" s="5" t="s">
        <v>558</v>
      </c>
      <c r="G131" s="5" t="s">
        <v>558</v>
      </c>
      <c r="H131" s="6"/>
      <c r="I131" s="6"/>
      <c r="O131" s="6"/>
      <c r="P131" s="6"/>
      <c r="Q131" s="6"/>
      <c r="R131" s="6"/>
      <c r="S131" s="6"/>
      <c r="U131" s="5" t="s">
        <v>263</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 ca="1">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si="10"/>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ht="24.9" x14ac:dyDescent="0.3">
      <c r="A132" s="19" t="s">
        <v>31</v>
      </c>
      <c r="B132" s="4" t="s">
        <v>327</v>
      </c>
      <c r="C132" s="4" t="s">
        <v>212</v>
      </c>
      <c r="D132" s="3" t="str">
        <f t="shared" ca="1" si="8"/>
        <v/>
      </c>
      <c r="G132" s="5" t="s">
        <v>1</v>
      </c>
      <c r="H132" s="5" t="s">
        <v>1</v>
      </c>
      <c r="I132" s="5" t="s">
        <v>1</v>
      </c>
      <c r="J132" s="5" t="s">
        <v>1</v>
      </c>
      <c r="K132" s="5" t="s">
        <v>1</v>
      </c>
      <c r="L132" s="5" t="s">
        <v>1</v>
      </c>
      <c r="M132" s="5" t="s">
        <v>1</v>
      </c>
      <c r="N132" s="5" t="s">
        <v>1</v>
      </c>
      <c r="O132" s="6" t="s">
        <v>1</v>
      </c>
      <c r="P132" s="6" t="s">
        <v>1</v>
      </c>
      <c r="Q132" s="6" t="s">
        <v>1</v>
      </c>
      <c r="R132" s="6" t="s">
        <v>1</v>
      </c>
      <c r="S132" s="6" t="s">
        <v>1</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 ca="1">IF(OR(H132="",VLOOKUP(H$1,Services!$A$1:$B$20,2,0)="Exclude"),"",IF($D132=1,IF(OR(price_limit="",price_limit="No Limit"),IF(H132="Yes",1,2),IF(SUMIFS(WhatIf!$G:$G,WhatIf!$A:$A,H$1,WhatIf!$B:$B,H132)&lt;=price_limit,IF(H132="Yes",1,2),"")),""))</f>
        <v/>
      </c>
      <c r="AT132" s="73" t="str">
        <f ca="1">IF(OR(I132="",VLOOKUP(I$1,Services!$A$1:$B$20,2,0)="Exclude"),"",IF($D132=1,IF(OR(price_limit="",price_limit="No Limit"),IF(I132="Yes",1,2),IF(SUMIFS(WhatIf!$G:$G,WhatIf!$A:$A,I$1,WhatIf!$B:$B,I132)&lt;=price_limit,IF(I132="Yes",1,2),"")),""))</f>
        <v/>
      </c>
      <c r="AU132" s="73" t="str">
        <f ca="1">IF(OR(J132="",VLOOKUP(J$1,Services!$A$1:$B$20,2,0)="Exclude"),"",IF($D132=1,IF(OR(price_limit="",price_limit="No Limit"),IF(J132="Yes",1,2),IF(SUMIFS(WhatIf!$G:$G,WhatIf!$A:$A,J$1,WhatIf!$B:$B,J132)&lt;=price_limit,IF(J132="Yes",1,2),"")),""))</f>
        <v/>
      </c>
      <c r="AV132" s="73" t="str">
        <f ca="1">IF(OR(K132="",VLOOKUP(K$1,Services!$A$1:$B$20,2,0)="Exclude"),"",IF($D132=1,IF(OR(price_limit="",price_limit="No Limit"),IF(K132="Yes",1,2),IF(SUMIFS(WhatIf!$G:$G,WhatIf!$A:$A,K$1,WhatIf!$B:$B,K132)&lt;=price_limit,IF(K132="Yes",1,2),"")),""))</f>
        <v/>
      </c>
      <c r="AW132" s="73" t="str">
        <f ca="1">IF(OR(L132="",VLOOKUP(L$1,Services!$A$1:$B$20,2,0)="Exclude"),"",IF($D132=1,IF(OR(price_limit="",price_limit="No Limit"),IF(L132="Yes",1,2),IF(SUMIFS(WhatIf!$G:$G,WhatIf!$A:$A,L$1,WhatIf!$B:$B,L132)&lt;=price_limit,IF(L132="Yes",1,2),"")),""))</f>
        <v/>
      </c>
      <c r="AX132" s="73" t="str">
        <f ca="1">IF(OR(M132="",VLOOKUP(M$1,Services!$A$1:$B$20,2,0)="Exclude"),"",IF($D132=1,IF(OR(price_limit="",price_limit="No Limit"),IF(M132="Yes",1,2),IF(SUMIFS(WhatIf!$G:$G,WhatIf!$A:$A,M$1,WhatIf!$B:$B,M132)&lt;=price_limit,IF(M132="Yes",1,2),"")),""))</f>
        <v/>
      </c>
      <c r="AY132" s="73" t="str">
        <f ca="1">IF(OR(N132="",VLOOKUP(N$1,Services!$A$1:$B$20,2,0)="Exclude"),"",IF($D132=1,IF(OR(price_limit="",price_limit="No Limit"),IF(N132="Yes",1,2),IF(SUMIFS(WhatIf!$G:$G,WhatIf!$A:$A,N$1,WhatIf!$B:$B,N132)&lt;=price_limit,IF(N132="Yes",1,2),"")),""))</f>
        <v/>
      </c>
      <c r="AZ132" s="73" t="str">
        <f ca="1">IF(OR(O132="",VLOOKUP(O$1,Services!$A$1:$B$20,2,0)="Exclude"),"",IF($D132=1,IF(OR(price_limit="",price_limit="No Limit"),IF(O132="Yes",1,2),IF(SUMIFS(WhatIf!$G:$G,WhatIf!$A:$A,O$1,WhatIf!$B:$B,O132)&lt;=price_limit,IF(O132="Yes",1,2),"")),""))</f>
        <v/>
      </c>
      <c r="BA132" s="73" t="str">
        <f ca="1">IF(OR(P132="",VLOOKUP(P$1,Services!$A$1:$B$20,2,0)="Exclude"),"",IF($D132=1,IF(OR(price_limit="",price_limit="No Limit"),IF(P132="Yes",1,2),IF(SUMIFS(WhatIf!$G:$G,WhatIf!$A:$A,P$1,WhatIf!$B:$B,P132)&lt;=price_limit,IF(P132="Yes",1,2),"")),""))</f>
        <v/>
      </c>
      <c r="BB132" s="73" t="str">
        <f ca="1">IF(OR(Q132="",VLOOKUP(Q$1,Services!$A$1:$B$20,2,0)="Exclude"),"",IF($D132=1,IF(OR(price_limit="",price_limit="No Limit"),IF(Q132="Yes",1,2),IF(SUMIFS(WhatIf!$G:$G,WhatIf!$A:$A,Q$1,WhatIf!$B:$B,Q132)&lt;=price_limit,IF(Q132="Yes",1,2),"")),""))</f>
        <v/>
      </c>
      <c r="BC132" s="73" t="str">
        <f ca="1">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x14ac:dyDescent="0.3">
      <c r="A133" s="19" t="s">
        <v>277</v>
      </c>
      <c r="B133" s="4" t="s">
        <v>255</v>
      </c>
      <c r="C133" s="4" t="s">
        <v>222</v>
      </c>
      <c r="D133" s="3" t="str">
        <f t="shared" ca="1" si="8"/>
        <v/>
      </c>
      <c r="H133" s="5" t="s">
        <v>303</v>
      </c>
      <c r="I133" s="5" t="s">
        <v>303</v>
      </c>
      <c r="J133" s="5" t="s">
        <v>303</v>
      </c>
      <c r="K133" s="5" t="s">
        <v>303</v>
      </c>
      <c r="L133" s="5" t="s">
        <v>303</v>
      </c>
      <c r="M133" s="5" t="s">
        <v>303</v>
      </c>
      <c r="N133" s="5"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IF(OR(O133="",VLOOKUP(O$1,Services!$A$1:$B$20,2,0)="Exclude"),"",IF($D133=1,IF(OR(price_limit="",price_limit="No Limit"),IF(O133="Yes",1,2),IF(SUMIFS(WhatIf!$G:$G,WhatIf!$A:$A,O$1,WhatIf!$B:$B,O133)&lt;=price_limit,IF(O133="Yes",1,2),"")),""))</f>
        <v/>
      </c>
      <c r="BA133" s="73" t="str">
        <f>IF(OR(P133="",VLOOKUP(P$1,Services!$A$1:$B$20,2,0)="Exclude"),"",IF($D133=1,IF(OR(price_limit="",price_limit="No Limit"),IF(P133="Yes",1,2),IF(SUMIFS(WhatIf!$G:$G,WhatIf!$A:$A,P$1,WhatIf!$B:$B,P133)&lt;=price_limit,IF(P133="Yes",1,2),"")),""))</f>
        <v/>
      </c>
      <c r="BB133" s="73" t="str">
        <f>IF(OR(Q133="",VLOOKUP(Q$1,Services!$A$1:$B$20,2,0)="Exclude"),"",IF($D133=1,IF(OR(price_limit="",price_limit="No Limit"),IF(Q133="Yes",1,2),IF(SUMIFS(WhatIf!$G:$G,WhatIf!$A:$A,Q$1,WhatIf!$B:$B,Q133)&lt;=price_limit,IF(Q133="Yes",1,2),"")),""))</f>
        <v/>
      </c>
      <c r="BC133" s="73" t="str">
        <f>IF(OR(R133="",VLOOKUP(R$1,Services!$A$1:$B$20,2,0)="Exclude"),"",IF($D133=1,IF(OR(price_limit="",price_limit="No Limit"),IF(R133="Yes",1,2),IF(SUMIFS(WhatIf!$G:$G,WhatIf!$A:$A,R$1,WhatIf!$B:$B,R133)&lt;=price_limit,IF(R133="Yes",1,2),"")),""))</f>
        <v/>
      </c>
      <c r="BD133" s="73" t="str">
        <f>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255</v>
      </c>
      <c r="C134" s="4" t="s">
        <v>222</v>
      </c>
      <c r="D134" s="3" t="str">
        <f t="shared" ca="1" si="8"/>
        <v/>
      </c>
      <c r="F134" s="5" t="s">
        <v>579</v>
      </c>
      <c r="G134" s="5" t="s">
        <v>579</v>
      </c>
      <c r="H134" s="5" t="s">
        <v>303</v>
      </c>
      <c r="I134" s="5" t="s">
        <v>303</v>
      </c>
      <c r="J134" s="5" t="s">
        <v>303</v>
      </c>
      <c r="K134" s="5" t="s">
        <v>303</v>
      </c>
      <c r="L134" s="5" t="s">
        <v>303</v>
      </c>
      <c r="M134" s="5" t="s">
        <v>303</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 ca="1">IF(OR(F134="",VLOOKUP(F$1,Services!$A$1:$B$20,2,0)="Exclude"),"",IF($D134=1,IF(OR(price_limit="",price_limit="No Limit"),IF(F134="Yes",1,2),IF(SUMIFS(WhatIf!$G:$G,WhatIf!$A:$A,F$1,WhatIf!$B:$B,F134)&lt;=price_limit,IF(F134="Yes",1,2),"")),""))</f>
        <v/>
      </c>
      <c r="AR134" s="73" t="str">
        <f ca="1">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365</v>
      </c>
      <c r="B135" s="4" t="s">
        <v>255</v>
      </c>
      <c r="C135" s="4" t="s">
        <v>222</v>
      </c>
      <c r="D135" s="3" t="str">
        <f t="shared" ca="1" si="8"/>
        <v/>
      </c>
      <c r="P135" s="20"/>
      <c r="R135" s="5" t="s">
        <v>349</v>
      </c>
      <c r="S135" s="5" t="s">
        <v>349</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IF(OR(F135="",VLOOKUP(F$1,Services!$A$1:$B$20,2,0)="Exclude"),"",IF($D135=1,IF(OR(price_limit="",price_limit="No Limit"),IF(F135="Yes",1,2),IF(SUMIFS(WhatIf!$G:$G,WhatIf!$A:$A,F$1,WhatIf!$B:$B,F135)&lt;=price_limit,IF(F135="Yes",1,2),"")),""))</f>
        <v/>
      </c>
      <c r="AR135" s="73" t="str">
        <f>IF(OR(G135="",VLOOKUP(G$1,Services!$A$1:$B$20,2,0)="Exclude"),"",IF($D135=1,IF(OR(price_limit="",price_limit="No Limit"),IF(G135="Yes",1,2),IF(SUMIFS(WhatIf!$G:$G,WhatIf!$A:$A,G$1,WhatIf!$B:$B,G135)&lt;=price_limit,IF(G135="Yes",1,2),"")),""))</f>
        <v/>
      </c>
      <c r="AS135" s="73" t="str">
        <f>IF(OR(H135="",VLOOKUP(H$1,Services!$A$1:$B$20,2,0)="Exclude"),"",IF($D135=1,IF(OR(price_limit="",price_limit="No Limit"),IF(H135="Yes",1,2),IF(SUMIFS(WhatIf!$G:$G,WhatIf!$A:$A,H$1,WhatIf!$B:$B,H135)&lt;=price_limit,IF(H135="Yes",1,2),"")),""))</f>
        <v/>
      </c>
      <c r="AT135" s="73" t="str">
        <f>IF(OR(I135="",VLOOKUP(I$1,Services!$A$1:$B$20,2,0)="Exclude"),"",IF($D135=1,IF(OR(price_limit="",price_limit="No Limit"),IF(I135="Yes",1,2),IF(SUMIFS(WhatIf!$G:$G,WhatIf!$A:$A,I$1,WhatIf!$B:$B,I135)&lt;=price_limit,IF(I135="Yes",1,2),"")),""))</f>
        <v/>
      </c>
      <c r="AU135" s="73" t="str">
        <f>IF(OR(J135="",VLOOKUP(J$1,Services!$A$1:$B$20,2,0)="Exclude"),"",IF($D135=1,IF(OR(price_limit="",price_limit="No Limit"),IF(J135="Yes",1,2),IF(SUMIFS(WhatIf!$G:$G,WhatIf!$A:$A,J$1,WhatIf!$B:$B,J135)&lt;=price_limit,IF(J135="Yes",1,2),"")),""))</f>
        <v/>
      </c>
      <c r="AV135" s="73" t="str">
        <f>IF(OR(K135="",VLOOKUP(K$1,Services!$A$1:$B$20,2,0)="Exclude"),"",IF($D135=1,IF(OR(price_limit="",price_limit="No Limit"),IF(K135="Yes",1,2),IF(SUMIFS(WhatIf!$G:$G,WhatIf!$A:$A,K$1,WhatIf!$B:$B,K135)&lt;=price_limit,IF(K135="Yes",1,2),"")),""))</f>
        <v/>
      </c>
      <c r="AW135" s="73" t="str">
        <f>IF(OR(L135="",VLOOKUP(L$1,Services!$A$1:$B$20,2,0)="Exclude"),"",IF($D135=1,IF(OR(price_limit="",price_limit="No Limit"),IF(L135="Yes",1,2),IF(SUMIFS(WhatIf!$G:$G,WhatIf!$A:$A,L$1,WhatIf!$B:$B,L135)&lt;=price_limit,IF(L135="Yes",1,2),"")),""))</f>
        <v/>
      </c>
      <c r="AX135" s="73" t="str">
        <f>IF(OR(M135="",VLOOKUP(M$1,Services!$A$1:$B$20,2,0)="Exclude"),"",IF($D135=1,IF(OR(price_limit="",price_limit="No Limit"),IF(M135="Yes",1,2),IF(SUMIFS(WhatIf!$G:$G,WhatIf!$A:$A,M$1,WhatIf!$B:$B,M135)&lt;=price_limit,IF(M135="Yes",1,2),"")),""))</f>
        <v/>
      </c>
      <c r="AY135" s="73" t="str">
        <f>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 ca="1">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746</v>
      </c>
      <c r="C136" s="4" t="s">
        <v>222</v>
      </c>
      <c r="D136" s="3" t="str">
        <f t="shared" ca="1" si="8"/>
        <v/>
      </c>
      <c r="M136" s="5" t="s">
        <v>1</v>
      </c>
      <c r="N136" s="5" t="s">
        <v>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 ca="1">IF(OR(M136="",VLOOKUP(M$1,Services!$A$1:$B$20,2,0)="Exclude"),"",IF($D136=1,IF(OR(price_limit="",price_limit="No Limit"),IF(M136="Yes",1,2),IF(SUMIFS(WhatIf!$G:$G,WhatIf!$A:$A,M$1,WhatIf!$B:$B,M136)&lt;=price_limit,IF(M136="Yes",1,2),"")),""))</f>
        <v/>
      </c>
      <c r="AY136" s="73" t="str">
        <f ca="1">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IF(OR(R136="",VLOOKUP(R$1,Services!$A$1:$B$20,2,0)="Exclude"),"",IF($D136=1,IF(OR(price_limit="",price_limit="No Limit"),IF(R136="Yes",1,2),IF(SUMIFS(WhatIf!$G:$G,WhatIf!$A:$A,R$1,WhatIf!$B:$B,R136)&lt;=price_limit,IF(R136="Yes",1,2),"")),""))</f>
        <v/>
      </c>
      <c r="BD136" s="73" t="str">
        <f>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678</v>
      </c>
      <c r="C137" s="4" t="s">
        <v>222</v>
      </c>
      <c r="D137" s="3" t="str">
        <f t="shared" ca="1" si="8"/>
        <v/>
      </c>
      <c r="F137" s="5" t="s">
        <v>579</v>
      </c>
      <c r="G137" s="5" t="s">
        <v>579</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 ca="1">IF(OR(F137="",VLOOKUP(F$1,Services!$A$1:$B$20,2,0)="Exclude"),"",IF($D137=1,IF(OR(price_limit="",price_limit="No Limit"),IF(F137="Yes",1,2),IF(SUMIFS(WhatIf!$G:$G,WhatIf!$A:$A,F$1,WhatIf!$B:$B,F137)&lt;=price_limit,IF(F137="Yes",1,2),"")),""))</f>
        <v/>
      </c>
      <c r="AR137" s="73" t="str">
        <f ca="1">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IF(OR(M137="",VLOOKUP(M$1,Services!$A$1:$B$20,2,0)="Exclude"),"",IF($D137=1,IF(OR(price_limit="",price_limit="No Limit"),IF(M137="Yes",1,2),IF(SUMIFS(WhatIf!$G:$G,WhatIf!$A:$A,M$1,WhatIf!$B:$B,M137)&lt;=price_limit,IF(M137="Yes",1,2),"")),""))</f>
        <v/>
      </c>
      <c r="AY137" s="73" t="str">
        <f>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ht="24.9" x14ac:dyDescent="0.3">
      <c r="A138" s="19" t="s">
        <v>99</v>
      </c>
      <c r="B138" s="4" t="s">
        <v>331</v>
      </c>
      <c r="C138" s="4" t="s">
        <v>506</v>
      </c>
      <c r="D138" s="3" t="str">
        <f t="shared" ca="1" si="8"/>
        <v/>
      </c>
      <c r="H138" s="6"/>
      <c r="I138" s="6"/>
      <c r="O138" s="6"/>
      <c r="P138" s="6"/>
      <c r="Q138" s="6" t="s">
        <v>223</v>
      </c>
      <c r="R138" s="6" t="s">
        <v>1</v>
      </c>
      <c r="S138" s="6" t="s">
        <v>1</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IF(OR(F138="",VLOOKUP(F$1,Services!$A$1:$B$20,2,0)="Exclude"),"",IF($D138=1,IF(OR(price_limit="",price_limit="No Limit"),IF(F138="Yes",1,2),IF(SUMIFS(WhatIf!$G:$G,WhatIf!$A:$A,F$1,WhatIf!$B:$B,F138)&lt;=price_limit,IF(F138="Yes",1,2),"")),""))</f>
        <v/>
      </c>
      <c r="AR138" s="73" t="str">
        <f>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 ca="1">IF(OR(Q138="",VLOOKUP(Q$1,Services!$A$1:$B$20,2,0)="Exclude"),"",IF($D138=1,IF(OR(price_limit="",price_limit="No Limit"),IF(Q138="Yes",1,2),IF(SUMIFS(WhatIf!$G:$G,WhatIf!$A:$A,Q$1,WhatIf!$B:$B,Q138)&lt;=price_limit,IF(Q138="Yes",1,2),"")),""))</f>
        <v/>
      </c>
      <c r="BC138" s="73" t="str">
        <f ca="1">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x14ac:dyDescent="0.3">
      <c r="A139" s="19" t="s">
        <v>279</v>
      </c>
      <c r="B139" s="4" t="s">
        <v>255</v>
      </c>
      <c r="C139" s="4" t="s">
        <v>222</v>
      </c>
      <c r="D139" s="3" t="str">
        <f t="shared" ca="1" si="8"/>
        <v/>
      </c>
      <c r="H139" s="5" t="s">
        <v>303</v>
      </c>
      <c r="I139" s="5" t="s">
        <v>303</v>
      </c>
      <c r="J139" s="5" t="s">
        <v>303</v>
      </c>
      <c r="K139" s="5" t="s">
        <v>303</v>
      </c>
      <c r="L139" s="5" t="s">
        <v>303</v>
      </c>
      <c r="M139" s="5" t="s">
        <v>303</v>
      </c>
      <c r="N139" s="5"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 ca="1">IF(OR(H139="",VLOOKUP(H$1,Services!$A$1:$B$20,2,0)="Exclude"),"",IF($D139=1,IF(OR(price_limit="",price_limit="No Limit"),IF(H139="Yes",1,2),IF(SUMIFS(WhatIf!$G:$G,WhatIf!$A:$A,H$1,WhatIf!$B:$B,H139)&lt;=price_limit,IF(H139="Yes",1,2),"")),""))</f>
        <v/>
      </c>
      <c r="AT139" s="73" t="str">
        <f ca="1">IF(OR(I139="",VLOOKUP(I$1,Services!$A$1:$B$20,2,0)="Exclude"),"",IF($D139=1,IF(OR(price_limit="",price_limit="No Limit"),IF(I139="Yes",1,2),IF(SUMIFS(WhatIf!$G:$G,WhatIf!$A:$A,I$1,WhatIf!$B:$B,I139)&lt;=price_limit,IF(I139="Yes",1,2),"")),""))</f>
        <v/>
      </c>
      <c r="AU139" s="73" t="str">
        <f ca="1">IF(OR(J139="",VLOOKUP(J$1,Services!$A$1:$B$20,2,0)="Exclude"),"",IF($D139=1,IF(OR(price_limit="",price_limit="No Limit"),IF(J139="Yes",1,2),IF(SUMIFS(WhatIf!$G:$G,WhatIf!$A:$A,J$1,WhatIf!$B:$B,J139)&lt;=price_limit,IF(J139="Yes",1,2),"")),""))</f>
        <v/>
      </c>
      <c r="AV139" s="73" t="str">
        <f ca="1">IF(OR(K139="",VLOOKUP(K$1,Services!$A$1:$B$20,2,0)="Exclude"),"",IF($D139=1,IF(OR(price_limit="",price_limit="No Limit"),IF(K139="Yes",1,2),IF(SUMIFS(WhatIf!$G:$G,WhatIf!$A:$A,K$1,WhatIf!$B:$B,K139)&lt;=price_limit,IF(K139="Yes",1,2),"")),""))</f>
        <v/>
      </c>
      <c r="AW139" s="73" t="str">
        <f ca="1">IF(OR(L139="",VLOOKUP(L$1,Services!$A$1:$B$20,2,0)="Exclude"),"",IF($D139=1,IF(OR(price_limit="",price_limit="No Limit"),IF(L139="Yes",1,2),IF(SUMIFS(WhatIf!$G:$G,WhatIf!$A:$A,L$1,WhatIf!$B:$B,L139)&lt;=price_limit,IF(L139="Yes",1,2),"")),""))</f>
        <v/>
      </c>
      <c r="AX139" s="73" t="str">
        <f ca="1">IF(OR(M139="",VLOOKUP(M$1,Services!$A$1:$B$20,2,0)="Exclude"),"",IF($D139=1,IF(OR(price_limit="",price_limit="No Limit"),IF(M139="Yes",1,2),IF(SUMIFS(WhatIf!$G:$G,WhatIf!$A:$A,M$1,WhatIf!$B:$B,M139)&lt;=price_limit,IF(M139="Yes",1,2),"")),""))</f>
        <v/>
      </c>
      <c r="AY139" s="73" t="str">
        <f ca="1">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IF(OR(Q139="",VLOOKUP(Q$1,Services!$A$1:$B$20,2,0)="Exclude"),"",IF($D139=1,IF(OR(price_limit="",price_limit="No Limit"),IF(Q139="Yes",1,2),IF(SUMIFS(WhatIf!$G:$G,WhatIf!$A:$A,Q$1,WhatIf!$B:$B,Q139)&lt;=price_limit,IF(Q139="Yes",1,2),"")),""))</f>
        <v/>
      </c>
      <c r="BC139" s="73" t="str">
        <f>IF(OR(R139="",VLOOKUP(R$1,Services!$A$1:$B$20,2,0)="Exclude"),"",IF($D139=1,IF(OR(price_limit="",price_limit="No Limit"),IF(R139="Yes",1,2),IF(SUMIFS(WhatIf!$G:$G,WhatIf!$A:$A,R$1,WhatIf!$B:$B,R139)&lt;=price_limit,IF(R139="Yes",1,2),"")),""))</f>
        <v/>
      </c>
      <c r="BD139" s="73" t="str">
        <f>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210</v>
      </c>
      <c r="B140" s="4" t="s">
        <v>255</v>
      </c>
      <c r="C140" s="4" t="s">
        <v>504</v>
      </c>
      <c r="D140" s="3" t="str">
        <f t="shared" ca="1" si="8"/>
        <v/>
      </c>
      <c r="F140" s="5" t="s">
        <v>210</v>
      </c>
      <c r="G140" s="5" t="s">
        <v>210</v>
      </c>
      <c r="O140" s="6" t="s">
        <v>32</v>
      </c>
      <c r="P140" s="6"/>
      <c r="Q140" s="6"/>
      <c r="R140" s="6"/>
      <c r="S140" s="6"/>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 ca="1">IF(OR(F140="",VLOOKUP(F$1,Services!$A$1:$B$20,2,0)="Exclude"),"",IF($D140=1,IF(OR(price_limit="",price_limit="No Limit"),IF(F140="Yes",1,2),IF(SUMIFS(WhatIf!$G:$G,WhatIf!$A:$A,F$1,WhatIf!$B:$B,F140)&lt;=price_limit,IF(F140="Yes",1,2),"")),""))</f>
        <v/>
      </c>
      <c r="AR140" s="73" t="str">
        <f ca="1">IF(OR(G140="",VLOOKUP(G$1,Services!$A$1:$B$20,2,0)="Exclude"),"",IF($D140=1,IF(OR(price_limit="",price_limit="No Limit"),IF(G140="Yes",1,2),IF(SUMIFS(WhatIf!$G:$G,WhatIf!$A:$A,G$1,WhatIf!$B:$B,G140)&lt;=price_limit,IF(G140="Yes",1,2),"")),""))</f>
        <v/>
      </c>
      <c r="AS140" s="73" t="str">
        <f>IF(OR(H140="",VLOOKUP(H$1,Services!$A$1:$B$20,2,0)="Exclude"),"",IF($D140=1,IF(OR(price_limit="",price_limit="No Limit"),IF(H140="Yes",1,2),IF(SUMIFS(WhatIf!$G:$G,WhatIf!$A:$A,H$1,WhatIf!$B:$B,H140)&lt;=price_limit,IF(H140="Yes",1,2),"")),""))</f>
        <v/>
      </c>
      <c r="AT140" s="73" t="str">
        <f>IF(OR(I140="",VLOOKUP(I$1,Services!$A$1:$B$20,2,0)="Exclude"),"",IF($D140=1,IF(OR(price_limit="",price_limit="No Limit"),IF(I140="Yes",1,2),IF(SUMIFS(WhatIf!$G:$G,WhatIf!$A:$A,I$1,WhatIf!$B:$B,I140)&lt;=price_limit,IF(I140="Yes",1,2),"")),""))</f>
        <v/>
      </c>
      <c r="AU140" s="73" t="str">
        <f>IF(OR(J140="",VLOOKUP(J$1,Services!$A$1:$B$20,2,0)="Exclude"),"",IF($D140=1,IF(OR(price_limit="",price_limit="No Limit"),IF(J140="Yes",1,2),IF(SUMIFS(WhatIf!$G:$G,WhatIf!$A:$A,J$1,WhatIf!$B:$B,J140)&lt;=price_limit,IF(J140="Yes",1,2),"")),""))</f>
        <v/>
      </c>
      <c r="AV140" s="73" t="str">
        <f>IF(OR(K140="",VLOOKUP(K$1,Services!$A$1:$B$20,2,0)="Exclude"),"",IF($D140=1,IF(OR(price_limit="",price_limit="No Limit"),IF(K140="Yes",1,2),IF(SUMIFS(WhatIf!$G:$G,WhatIf!$A:$A,K$1,WhatIf!$B:$B,K140)&lt;=price_limit,IF(K140="Yes",1,2),"")),""))</f>
        <v/>
      </c>
      <c r="AW140" s="73" t="str">
        <f>IF(OR(L140="",VLOOKUP(L$1,Services!$A$1:$B$20,2,0)="Exclude"),"",IF($D140=1,IF(OR(price_limit="",price_limit="No Limit"),IF(L140="Yes",1,2),IF(SUMIFS(WhatIf!$G:$G,WhatIf!$A:$A,L$1,WhatIf!$B:$B,L140)&lt;=price_limit,IF(L140="Yes",1,2),"")),""))</f>
        <v/>
      </c>
      <c r="AX140" s="73" t="str">
        <f>IF(OR(M140="",VLOOKUP(M$1,Services!$A$1:$B$20,2,0)="Exclude"),"",IF($D140=1,IF(OR(price_limit="",price_limit="No Limit"),IF(M140="Yes",1,2),IF(SUMIFS(WhatIf!$G:$G,WhatIf!$A:$A,M$1,WhatIf!$B:$B,M140)&lt;=price_limit,IF(M140="Yes",1,2),"")),""))</f>
        <v/>
      </c>
      <c r="AY140" s="73" t="str">
        <f>IF(OR(N140="",VLOOKUP(N$1,Services!$A$1:$B$20,2,0)="Exclude"),"",IF($D140=1,IF(OR(price_limit="",price_limit="No Limit"),IF(N140="Yes",1,2),IF(SUMIFS(WhatIf!$G:$G,WhatIf!$A:$A,N$1,WhatIf!$B:$B,N140)&lt;=price_limit,IF(N140="Yes",1,2),"")),""))</f>
        <v/>
      </c>
      <c r="AZ140" s="73" t="str">
        <f ca="1">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100</v>
      </c>
      <c r="B141" s="4" t="s">
        <v>366</v>
      </c>
      <c r="C141" s="4" t="s">
        <v>504</v>
      </c>
      <c r="D141" s="3" t="str">
        <f t="shared" ca="1" si="8"/>
        <v/>
      </c>
      <c r="F141" s="5" t="s">
        <v>210</v>
      </c>
      <c r="G141" s="5" t="s">
        <v>210</v>
      </c>
      <c r="H141" s="6"/>
      <c r="I141" s="6"/>
      <c r="O141" s="6"/>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ht="24.9" customHeight="1" x14ac:dyDescent="0.3">
      <c r="A142" s="19" t="s">
        <v>602</v>
      </c>
      <c r="C142" s="4" t="s">
        <v>511</v>
      </c>
      <c r="D142" s="3" t="str">
        <f t="shared" ca="1" si="8"/>
        <v/>
      </c>
      <c r="F142" s="5" t="s">
        <v>32</v>
      </c>
      <c r="G142" s="5" t="s">
        <v>32</v>
      </c>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x14ac:dyDescent="0.3">
      <c r="A143" s="19" t="s">
        <v>101</v>
      </c>
      <c r="B143" s="4" t="s">
        <v>255</v>
      </c>
      <c r="C143" s="4" t="s">
        <v>504</v>
      </c>
      <c r="D143" s="3" t="str">
        <f t="shared" ca="1" si="8"/>
        <v/>
      </c>
      <c r="F143" s="5" t="s">
        <v>1</v>
      </c>
      <c r="G143" s="5" t="s">
        <v>1</v>
      </c>
      <c r="H143" s="6"/>
      <c r="I143" s="6"/>
      <c r="O143" s="6"/>
      <c r="P143" s="6"/>
      <c r="Q143" s="6"/>
      <c r="R143" s="6"/>
      <c r="S143" s="6"/>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102</v>
      </c>
      <c r="B144" s="4" t="s">
        <v>255</v>
      </c>
      <c r="C144" s="4" t="s">
        <v>504</v>
      </c>
      <c r="D144" s="3" t="str">
        <f t="shared" ca="1" si="8"/>
        <v/>
      </c>
      <c r="H144" s="6"/>
      <c r="I144" s="6"/>
      <c r="O144" s="6"/>
      <c r="Q144" s="6" t="s">
        <v>210</v>
      </c>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IF(OR(F144="",VLOOKUP(F$1,Services!$A$1:$B$20,2,0)="Exclude"),"",IF($D144=1,IF(OR(price_limit="",price_limit="No Limit"),IF(F144="Yes",1,2),IF(SUMIFS(WhatIf!$G:$G,WhatIf!$A:$A,F$1,WhatIf!$B:$B,F144)&lt;=price_limit,IF(F144="Yes",1,2),"")),""))</f>
        <v/>
      </c>
      <c r="AR144" s="73" t="str">
        <f>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 ca="1">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ht="24.9" x14ac:dyDescent="0.3">
      <c r="A145" s="19" t="s">
        <v>335</v>
      </c>
      <c r="B145" s="4" t="s">
        <v>255</v>
      </c>
      <c r="C145" s="4" t="s">
        <v>504</v>
      </c>
      <c r="D145" s="3" t="str">
        <f t="shared" ca="1" si="8"/>
        <v/>
      </c>
      <c r="H145" s="6"/>
      <c r="I145" s="6"/>
      <c r="O145" s="6"/>
      <c r="Q145" s="6" t="s">
        <v>806</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x14ac:dyDescent="0.3">
      <c r="A146" s="19" t="s">
        <v>487</v>
      </c>
      <c r="B146" s="4" t="s">
        <v>255</v>
      </c>
      <c r="C146" s="4" t="s">
        <v>222</v>
      </c>
      <c r="D146" s="3" t="str">
        <f t="shared" ca="1" si="8"/>
        <v/>
      </c>
      <c r="H146" s="5" t="s">
        <v>303</v>
      </c>
      <c r="I146" s="5" t="s">
        <v>303</v>
      </c>
      <c r="J146" s="5" t="s">
        <v>303</v>
      </c>
      <c r="K146" s="5" t="s">
        <v>303</v>
      </c>
      <c r="L146" s="5" t="s">
        <v>303</v>
      </c>
      <c r="M146" s="5" t="s">
        <v>303</v>
      </c>
      <c r="N146" s="5" t="s">
        <v>1</v>
      </c>
      <c r="O146" s="6"/>
      <c r="P146" s="6"/>
      <c r="Q146" s="6"/>
      <c r="R146" s="6"/>
      <c r="S146" s="6"/>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 ca="1">IF(OR(H146="",VLOOKUP(H$1,Services!$A$1:$B$20,2,0)="Exclude"),"",IF($D146=1,IF(OR(price_limit="",price_limit="No Limit"),IF(H146="Yes",1,2),IF(SUMIFS(WhatIf!$G:$G,WhatIf!$A:$A,H$1,WhatIf!$B:$B,H146)&lt;=price_limit,IF(H146="Yes",1,2),"")),""))</f>
        <v/>
      </c>
      <c r="AT146" s="73" t="str">
        <f ca="1">IF(OR(I146="",VLOOKUP(I$1,Services!$A$1:$B$20,2,0)="Exclude"),"",IF($D146=1,IF(OR(price_limit="",price_limit="No Limit"),IF(I146="Yes",1,2),IF(SUMIFS(WhatIf!$G:$G,WhatIf!$A:$A,I$1,WhatIf!$B:$B,I146)&lt;=price_limit,IF(I146="Yes",1,2),"")),""))</f>
        <v/>
      </c>
      <c r="AU146" s="73" t="str">
        <f ca="1">IF(OR(J146="",VLOOKUP(J$1,Services!$A$1:$B$20,2,0)="Exclude"),"",IF($D146=1,IF(OR(price_limit="",price_limit="No Limit"),IF(J146="Yes",1,2),IF(SUMIFS(WhatIf!$G:$G,WhatIf!$A:$A,J$1,WhatIf!$B:$B,J146)&lt;=price_limit,IF(J146="Yes",1,2),"")),""))</f>
        <v/>
      </c>
      <c r="AV146" s="73" t="str">
        <f ca="1">IF(OR(K146="",VLOOKUP(K$1,Services!$A$1:$B$20,2,0)="Exclude"),"",IF($D146=1,IF(OR(price_limit="",price_limit="No Limit"),IF(K146="Yes",1,2),IF(SUMIFS(WhatIf!$G:$G,WhatIf!$A:$A,K$1,WhatIf!$B:$B,K146)&lt;=price_limit,IF(K146="Yes",1,2),"")),""))</f>
        <v/>
      </c>
      <c r="AW146" s="73" t="str">
        <f ca="1">IF(OR(L146="",VLOOKUP(L$1,Services!$A$1:$B$20,2,0)="Exclude"),"",IF($D146=1,IF(OR(price_limit="",price_limit="No Limit"),IF(L146="Yes",1,2),IF(SUMIFS(WhatIf!$G:$G,WhatIf!$A:$A,L$1,WhatIf!$B:$B,L146)&lt;=price_limit,IF(L146="Yes",1,2),"")),""))</f>
        <v/>
      </c>
      <c r="AX146" s="73" t="str">
        <f ca="1">IF(OR(M146="",VLOOKUP(M$1,Services!$A$1:$B$20,2,0)="Exclude"),"",IF($D146=1,IF(OR(price_limit="",price_limit="No Limit"),IF(M146="Yes",1,2),IF(SUMIFS(WhatIf!$G:$G,WhatIf!$A:$A,M$1,WhatIf!$B:$B,M146)&lt;=price_limit,IF(M146="Yes",1,2),"")),""))</f>
        <v/>
      </c>
      <c r="AY146" s="73" t="str">
        <f ca="1">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33</v>
      </c>
      <c r="B147" s="4" t="s">
        <v>255</v>
      </c>
      <c r="C147" s="4" t="s">
        <v>223</v>
      </c>
      <c r="D147" s="3" t="str">
        <f t="shared" ca="1" si="8"/>
        <v/>
      </c>
      <c r="F147" s="5" t="s">
        <v>1</v>
      </c>
      <c r="H147" s="5" t="s">
        <v>1</v>
      </c>
      <c r="I147" s="5" t="s">
        <v>1</v>
      </c>
      <c r="J147" s="5" t="s">
        <v>1</v>
      </c>
      <c r="K147" s="5" t="s">
        <v>1</v>
      </c>
      <c r="L147" s="5" t="s">
        <v>1</v>
      </c>
      <c r="M147" s="5" t="s">
        <v>1</v>
      </c>
      <c r="O147" s="6" t="s">
        <v>1</v>
      </c>
      <c r="P147" s="6" t="s">
        <v>1</v>
      </c>
      <c r="Q147" s="6" t="s">
        <v>1</v>
      </c>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 ca="1">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IF(OR(N147="",VLOOKUP(N$1,Services!$A$1:$B$20,2,0)="Exclude"),"",IF($D147=1,IF(OR(price_limit="",price_limit="No Limit"),IF(N147="Yes",1,2),IF(SUMIFS(WhatIf!$G:$G,WhatIf!$A:$A,N$1,WhatIf!$B:$B,N147)&lt;=price_limit,IF(N147="Yes",1,2),"")),""))</f>
        <v/>
      </c>
      <c r="AZ147" s="73" t="str">
        <f ca="1">IF(OR(O147="",VLOOKUP(O$1,Services!$A$1:$B$20,2,0)="Exclude"),"",IF($D147=1,IF(OR(price_limit="",price_limit="No Limit"),IF(O147="Yes",1,2),IF(SUMIFS(WhatIf!$G:$G,WhatIf!$A:$A,O$1,WhatIf!$B:$B,O147)&lt;=price_limit,IF(O147="Yes",1,2),"")),""))</f>
        <v/>
      </c>
      <c r="BA147" s="73" t="str">
        <f ca="1">IF(OR(P147="",VLOOKUP(P$1,Services!$A$1:$B$20,2,0)="Exclude"),"",IF($D147=1,IF(OR(price_limit="",price_limit="No Limit"),IF(P147="Yes",1,2),IF(SUMIFS(WhatIf!$G:$G,WhatIf!$A:$A,P$1,WhatIf!$B:$B,P147)&lt;=price_limit,IF(P147="Yes",1,2),"")),""))</f>
        <v/>
      </c>
      <c r="BB147" s="73" t="str">
        <f ca="1">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184</v>
      </c>
      <c r="B148" s="4" t="s">
        <v>107</v>
      </c>
      <c r="C148" s="4" t="s">
        <v>223</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ht="12.45" customHeight="1" x14ac:dyDescent="0.3">
      <c r="A149" s="19" t="s">
        <v>236</v>
      </c>
      <c r="B149" s="4" t="s">
        <v>158</v>
      </c>
      <c r="C149" s="4" t="s">
        <v>223</v>
      </c>
      <c r="D149" s="3" t="str">
        <f t="shared" ca="1" si="8"/>
        <v/>
      </c>
      <c r="F149" s="6" t="s">
        <v>1</v>
      </c>
      <c r="G149" s="6"/>
      <c r="O149" s="6"/>
      <c r="P149" s="6"/>
      <c r="Q149" s="6"/>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IF(OR(H149="",VLOOKUP(H$1,Services!$A$1:$B$20,2,0)="Exclude"),"",IF($D149=1,IF(OR(price_limit="",price_limit="No Limit"),IF(H149="Yes",1,2),IF(SUMIFS(WhatIf!$G:$G,WhatIf!$A:$A,H$1,WhatIf!$B:$B,H149)&lt;=price_limit,IF(H149="Yes",1,2),"")),""))</f>
        <v/>
      </c>
      <c r="AT149" s="73" t="str">
        <f>IF(OR(I149="",VLOOKUP(I$1,Services!$A$1:$B$20,2,0)="Exclude"),"",IF($D149=1,IF(OR(price_limit="",price_limit="No Limit"),IF(I149="Yes",1,2),IF(SUMIFS(WhatIf!$G:$G,WhatIf!$A:$A,I$1,WhatIf!$B:$B,I149)&lt;=price_limit,IF(I149="Yes",1,2),"")),""))</f>
        <v/>
      </c>
      <c r="AU149" s="73" t="str">
        <f>IF(OR(J149="",VLOOKUP(J$1,Services!$A$1:$B$20,2,0)="Exclude"),"",IF($D149=1,IF(OR(price_limit="",price_limit="No Limit"),IF(J149="Yes",1,2),IF(SUMIFS(WhatIf!$G:$G,WhatIf!$A:$A,J$1,WhatIf!$B:$B,J149)&lt;=price_limit,IF(J149="Yes",1,2),"")),""))</f>
        <v/>
      </c>
      <c r="AV149" s="73" t="str">
        <f>IF(OR(K149="",VLOOKUP(K$1,Services!$A$1:$B$20,2,0)="Exclude"),"",IF($D149=1,IF(OR(price_limit="",price_limit="No Limit"),IF(K149="Yes",1,2),IF(SUMIFS(WhatIf!$G:$G,WhatIf!$A:$A,K$1,WhatIf!$B:$B,K149)&lt;=price_limit,IF(K149="Yes",1,2),"")),""))</f>
        <v/>
      </c>
      <c r="AW149" s="73" t="str">
        <f>IF(OR(L149="",VLOOKUP(L$1,Services!$A$1:$B$20,2,0)="Exclude"),"",IF($D149=1,IF(OR(price_limit="",price_limit="No Limit"),IF(L149="Yes",1,2),IF(SUMIFS(WhatIf!$G:$G,WhatIf!$A:$A,L$1,WhatIf!$B:$B,L149)&lt;=price_limit,IF(L149="Yes",1,2),"")),""))</f>
        <v/>
      </c>
      <c r="AX149" s="73" t="str">
        <f>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IF(OR(O149="",VLOOKUP(O$1,Services!$A$1:$B$20,2,0)="Exclude"),"",IF($D149=1,IF(OR(price_limit="",price_limit="No Limit"),IF(O149="Yes",1,2),IF(SUMIFS(WhatIf!$G:$G,WhatIf!$A:$A,O$1,WhatIf!$B:$B,O149)&lt;=price_limit,IF(O149="Yes",1,2),"")),""))</f>
        <v/>
      </c>
      <c r="BA149" s="73" t="str">
        <f>IF(OR(P149="",VLOOKUP(P$1,Services!$A$1:$B$20,2,0)="Exclude"),"",IF($D149=1,IF(OR(price_limit="",price_limit="No Limit"),IF(P149="Yes",1,2),IF(SUMIFS(WhatIf!$G:$G,WhatIf!$A:$A,P$1,WhatIf!$B:$B,P149)&lt;=price_limit,IF(P149="Yes",1,2),"")),""))</f>
        <v/>
      </c>
      <c r="BB149" s="73" t="str">
        <f>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24.9" x14ac:dyDescent="0.3">
      <c r="A150" s="19" t="s">
        <v>103</v>
      </c>
      <c r="B150" s="7" t="s">
        <v>255</v>
      </c>
      <c r="C150" s="4" t="s">
        <v>223</v>
      </c>
      <c r="D150" s="3" t="str">
        <f t="shared" ca="1" si="8"/>
        <v/>
      </c>
      <c r="F150" s="5" t="s">
        <v>556</v>
      </c>
      <c r="P150" s="5" t="s">
        <v>1</v>
      </c>
      <c r="Q150" s="5" t="s">
        <v>223</v>
      </c>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 ca="1">IF(OR(P150="",VLOOKUP(P$1,Services!$A$1:$B$20,2,0)="Exclude"),"",IF($D150=1,IF(OR(price_limit="",price_limit="No Limit"),IF(P150="Yes",1,2),IF(SUMIFS(WhatIf!$G:$G,WhatIf!$A:$A,P$1,WhatIf!$B:$B,P150)&lt;=price_limit,IF(P150="Yes",1,2),"")),""))</f>
        <v/>
      </c>
      <c r="BB150" s="73" t="str">
        <f ca="1">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x14ac:dyDescent="0.3">
      <c r="A151" s="19" t="s">
        <v>104</v>
      </c>
      <c r="B151" s="4" t="s">
        <v>255</v>
      </c>
      <c r="C151" s="4" t="s">
        <v>223</v>
      </c>
      <c r="D151" s="3" t="str">
        <f t="shared" ca="1" si="8"/>
        <v/>
      </c>
      <c r="Q151" s="5" t="s">
        <v>223</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309</v>
      </c>
      <c r="B152" s="4" t="s">
        <v>255</v>
      </c>
      <c r="C152" s="4" t="s">
        <v>223</v>
      </c>
      <c r="D152" s="3" t="str">
        <f t="shared" ca="1" si="8"/>
        <v/>
      </c>
      <c r="H152" s="6"/>
      <c r="I152" s="6"/>
      <c r="O152" s="6"/>
      <c r="P152" s="6" t="s">
        <v>1</v>
      </c>
      <c r="Q152" s="6" t="s">
        <v>328</v>
      </c>
      <c r="R152" s="6"/>
      <c r="S152" s="6"/>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 ca="1">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ht="24.9" customHeight="1" x14ac:dyDescent="0.4">
      <c r="A153" s="19" t="s">
        <v>105</v>
      </c>
      <c r="B153" s="4" t="s">
        <v>255</v>
      </c>
      <c r="C153" s="4" t="s">
        <v>222</v>
      </c>
      <c r="D153" s="3" t="str">
        <f t="shared" ca="1" si="8"/>
        <v/>
      </c>
      <c r="F153" s="5" t="s">
        <v>577</v>
      </c>
      <c r="H153" s="5" t="s">
        <v>547</v>
      </c>
      <c r="I153" s="5" t="s">
        <v>547</v>
      </c>
      <c r="J153" s="5" t="s">
        <v>547</v>
      </c>
      <c r="K153" s="5" t="s">
        <v>547</v>
      </c>
      <c r="L153" s="5" t="s">
        <v>547</v>
      </c>
      <c r="M153" s="5" t="s">
        <v>547</v>
      </c>
      <c r="N153" s="5" t="s">
        <v>1</v>
      </c>
      <c r="P153" s="9" t="s">
        <v>303</v>
      </c>
      <c r="Q153" s="5" t="s">
        <v>329</v>
      </c>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 ca="1">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 ca="1">IF(OR(H153="",VLOOKUP(H$1,Services!$A$1:$B$20,2,0)="Exclude"),"",IF($D153=1,IF(OR(price_limit="",price_limit="No Limit"),IF(H153="Yes",1,2),IF(SUMIFS(WhatIf!$G:$G,WhatIf!$A:$A,H$1,WhatIf!$B:$B,H153)&lt;=price_limit,IF(H153="Yes",1,2),"")),""))</f>
        <v/>
      </c>
      <c r="AT153" s="73" t="str">
        <f ca="1">IF(OR(I153="",VLOOKUP(I$1,Services!$A$1:$B$20,2,0)="Exclude"),"",IF($D153=1,IF(OR(price_limit="",price_limit="No Limit"),IF(I153="Yes",1,2),IF(SUMIFS(WhatIf!$G:$G,WhatIf!$A:$A,I$1,WhatIf!$B:$B,I153)&lt;=price_limit,IF(I153="Yes",1,2),"")),""))</f>
        <v/>
      </c>
      <c r="AU153" s="73" t="str">
        <f ca="1">IF(OR(J153="",VLOOKUP(J$1,Services!$A$1:$B$20,2,0)="Exclude"),"",IF($D153=1,IF(OR(price_limit="",price_limit="No Limit"),IF(J153="Yes",1,2),IF(SUMIFS(WhatIf!$G:$G,WhatIf!$A:$A,J$1,WhatIf!$B:$B,J153)&lt;=price_limit,IF(J153="Yes",1,2),"")),""))</f>
        <v/>
      </c>
      <c r="AV153" s="73" t="str">
        <f ca="1">IF(OR(K153="",VLOOKUP(K$1,Services!$A$1:$B$20,2,0)="Exclude"),"",IF($D153=1,IF(OR(price_limit="",price_limit="No Limit"),IF(K153="Yes",1,2),IF(SUMIFS(WhatIf!$G:$G,WhatIf!$A:$A,K$1,WhatIf!$B:$B,K153)&lt;=price_limit,IF(K153="Yes",1,2),"")),""))</f>
        <v/>
      </c>
      <c r="AW153" s="73" t="str">
        <f ca="1">IF(OR(L153="",VLOOKUP(L$1,Services!$A$1:$B$20,2,0)="Exclude"),"",IF($D153=1,IF(OR(price_limit="",price_limit="No Limit"),IF(L153="Yes",1,2),IF(SUMIFS(WhatIf!$G:$G,WhatIf!$A:$A,L$1,WhatIf!$B:$B,L153)&lt;=price_limit,IF(L153="Yes",1,2),"")),""))</f>
        <v/>
      </c>
      <c r="AX153" s="73" t="str">
        <f ca="1">IF(OR(M153="",VLOOKUP(M$1,Services!$A$1:$B$20,2,0)="Exclude"),"",IF($D153=1,IF(OR(price_limit="",price_limit="No Limit"),IF(M153="Yes",1,2),IF(SUMIFS(WhatIf!$G:$G,WhatIf!$A:$A,M$1,WhatIf!$B:$B,M153)&lt;=price_limit,IF(M153="Yes",1,2),"")),""))</f>
        <v/>
      </c>
      <c r="AY153" s="73" t="str">
        <f ca="1">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x14ac:dyDescent="0.3">
      <c r="A154" s="19" t="s">
        <v>106</v>
      </c>
      <c r="B154" s="4" t="s">
        <v>255</v>
      </c>
      <c r="C154" s="4" t="s">
        <v>223</v>
      </c>
      <c r="D154" s="3" t="str">
        <f t="shared" ca="1" si="8"/>
        <v/>
      </c>
      <c r="F154" s="5" t="s">
        <v>556</v>
      </c>
      <c r="P154" s="5" t="s">
        <v>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IF(OR(H154="",VLOOKUP(H$1,Services!$A$1:$B$20,2,0)="Exclude"),"",IF($D154=1,IF(OR(price_limit="",price_limit="No Limit"),IF(H154="Yes",1,2),IF(SUMIFS(WhatIf!$G:$G,WhatIf!$A:$A,H$1,WhatIf!$B:$B,H154)&lt;=price_limit,IF(H154="Yes",1,2),"")),""))</f>
        <v/>
      </c>
      <c r="AT154" s="73" t="str">
        <f>IF(OR(I154="",VLOOKUP(I$1,Services!$A$1:$B$20,2,0)="Exclude"),"",IF($D154=1,IF(OR(price_limit="",price_limit="No Limit"),IF(I154="Yes",1,2),IF(SUMIFS(WhatIf!$G:$G,WhatIf!$A:$A,I$1,WhatIf!$B:$B,I154)&lt;=price_limit,IF(I154="Yes",1,2),"")),""))</f>
        <v/>
      </c>
      <c r="AU154" s="73" t="str">
        <f>IF(OR(J154="",VLOOKUP(J$1,Services!$A$1:$B$20,2,0)="Exclude"),"",IF($D154=1,IF(OR(price_limit="",price_limit="No Limit"),IF(J154="Yes",1,2),IF(SUMIFS(WhatIf!$G:$G,WhatIf!$A:$A,J$1,WhatIf!$B:$B,J154)&lt;=price_limit,IF(J154="Yes",1,2),"")),""))</f>
        <v/>
      </c>
      <c r="AV154" s="73" t="str">
        <f>IF(OR(K154="",VLOOKUP(K$1,Services!$A$1:$B$20,2,0)="Exclude"),"",IF($D154=1,IF(OR(price_limit="",price_limit="No Limit"),IF(K154="Yes",1,2),IF(SUMIFS(WhatIf!$G:$G,WhatIf!$A:$A,K$1,WhatIf!$B:$B,K154)&lt;=price_limit,IF(K154="Yes",1,2),"")),""))</f>
        <v/>
      </c>
      <c r="AW154" s="73" t="str">
        <f>IF(OR(L154="",VLOOKUP(L$1,Services!$A$1:$B$20,2,0)="Exclude"),"",IF($D154=1,IF(OR(price_limit="",price_limit="No Limit"),IF(L154="Yes",1,2),IF(SUMIFS(WhatIf!$G:$G,WhatIf!$A:$A,L$1,WhatIf!$B:$B,L154)&lt;=price_limit,IF(L154="Yes",1,2),"")),""))</f>
        <v/>
      </c>
      <c r="AX154" s="73" t="str">
        <f>IF(OR(M154="",VLOOKUP(M$1,Services!$A$1:$B$20,2,0)="Exclude"),"",IF($D154=1,IF(OR(price_limit="",price_limit="No Limit"),IF(M154="Yes",1,2),IF(SUMIFS(WhatIf!$G:$G,WhatIf!$A:$A,M$1,WhatIf!$B:$B,M154)&lt;=price_limit,IF(M154="Yes",1,2),"")),""))</f>
        <v/>
      </c>
      <c r="AY154" s="73" t="str">
        <f>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434</v>
      </c>
      <c r="B155" s="4" t="s">
        <v>308</v>
      </c>
      <c r="C155" s="4" t="s">
        <v>223</v>
      </c>
      <c r="D155" s="3" t="str">
        <f t="shared" ca="1" si="8"/>
        <v/>
      </c>
      <c r="F155" s="5" t="s">
        <v>556</v>
      </c>
      <c r="I155" s="5" t="s">
        <v>1</v>
      </c>
      <c r="K155" s="5" t="s">
        <v>1</v>
      </c>
      <c r="L155" s="5" t="s">
        <v>1</v>
      </c>
      <c r="M155" s="5" t="s">
        <v>1</v>
      </c>
      <c r="O155" s="6" t="s">
        <v>1</v>
      </c>
      <c r="P155" s="6" t="s">
        <v>1</v>
      </c>
      <c r="Q155" s="6" t="s">
        <v>328</v>
      </c>
      <c r="R155" s="6"/>
      <c r="S155" s="6"/>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 ca="1">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 ca="1">IF(OR(K155="",VLOOKUP(K$1,Services!$A$1:$B$20,2,0)="Exclude"),"",IF($D155=1,IF(OR(price_limit="",price_limit="No Limit"),IF(K155="Yes",1,2),IF(SUMIFS(WhatIf!$G:$G,WhatIf!$A:$A,K$1,WhatIf!$B:$B,K155)&lt;=price_limit,IF(K155="Yes",1,2),"")),""))</f>
        <v/>
      </c>
      <c r="AW155" s="73" t="str">
        <f ca="1">IF(OR(L155="",VLOOKUP(L$1,Services!$A$1:$B$20,2,0)="Exclude"),"",IF($D155=1,IF(OR(price_limit="",price_limit="No Limit"),IF(L155="Yes",1,2),IF(SUMIFS(WhatIf!$G:$G,WhatIf!$A:$A,L$1,WhatIf!$B:$B,L155)&lt;=price_limit,IF(L155="Yes",1,2),"")),""))</f>
        <v/>
      </c>
      <c r="AX155" s="73" t="str">
        <f ca="1">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 ca="1">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 ca="1">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37.299999999999997" customHeight="1" x14ac:dyDescent="0.3">
      <c r="A156" s="19" t="s">
        <v>435</v>
      </c>
      <c r="B156" s="4" t="s">
        <v>240</v>
      </c>
      <c r="C156" s="4" t="s">
        <v>223</v>
      </c>
      <c r="D156" s="3" t="str">
        <f t="shared" ca="1" si="8"/>
        <v/>
      </c>
      <c r="F156" s="5" t="s">
        <v>556</v>
      </c>
      <c r="I156" s="5" t="s">
        <v>1</v>
      </c>
      <c r="K156" s="5" t="s">
        <v>1</v>
      </c>
      <c r="L156" s="5" t="s">
        <v>1</v>
      </c>
      <c r="M156" s="5" t="s">
        <v>1</v>
      </c>
      <c r="O156" s="6" t="s">
        <v>1</v>
      </c>
      <c r="P156" s="6" t="s">
        <v>1</v>
      </c>
      <c r="Q156" s="6" t="s">
        <v>328</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25.75" customHeight="1" x14ac:dyDescent="0.3">
      <c r="A157" s="19" t="s">
        <v>218</v>
      </c>
      <c r="B157" s="4" t="s">
        <v>255</v>
      </c>
      <c r="C157" s="4" t="s">
        <v>222</v>
      </c>
      <c r="D157" s="3" t="str">
        <f t="shared" ca="1" si="8"/>
        <v/>
      </c>
      <c r="F157" s="5" t="s">
        <v>577</v>
      </c>
      <c r="G157" s="5" t="s">
        <v>577</v>
      </c>
      <c r="H157" s="5" t="s">
        <v>303</v>
      </c>
      <c r="I157" s="5" t="s">
        <v>303</v>
      </c>
      <c r="J157" s="5" t="s">
        <v>303</v>
      </c>
      <c r="K157" s="5" t="s">
        <v>303</v>
      </c>
      <c r="L157" s="5" t="s">
        <v>303</v>
      </c>
      <c r="M157" s="5" t="s">
        <v>303</v>
      </c>
      <c r="N157" s="5" t="s">
        <v>1</v>
      </c>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 ca="1">IF(OR(G157="",VLOOKUP(G$1,Services!$A$1:$B$20,2,0)="Exclude"),"",IF($D157=1,IF(OR(price_limit="",price_limit="No Limit"),IF(G157="Yes",1,2),IF(SUMIFS(WhatIf!$G:$G,WhatIf!$A:$A,G$1,WhatIf!$B:$B,G157)&lt;=price_limit,IF(G157="Yes",1,2),"")),""))</f>
        <v/>
      </c>
      <c r="AS157" s="73" t="str">
        <f ca="1">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 ca="1">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 ca="1">IF(OR(N157="",VLOOKUP(N$1,Services!$A$1:$B$20,2,0)="Exclude"),"",IF($D157=1,IF(OR(price_limit="",price_limit="No Limit"),IF(N157="Yes",1,2),IF(SUMIFS(WhatIf!$G:$G,WhatIf!$A:$A,N$1,WhatIf!$B:$B,N157)&lt;=price_limit,IF(N157="Yes",1,2),"")),""))</f>
        <v/>
      </c>
      <c r="AZ157" s="73" t="str">
        <f>IF(OR(O157="",VLOOKUP(O$1,Services!$A$1:$B$20,2,0)="Exclude"),"",IF($D157=1,IF(OR(price_limit="",price_limit="No Limit"),IF(O157="Yes",1,2),IF(SUMIFS(WhatIf!$G:$G,WhatIf!$A:$A,O$1,WhatIf!$B:$B,O157)&lt;=price_limit,IF(O157="Yes",1,2),"")),""))</f>
        <v/>
      </c>
      <c r="BA157" s="73" t="str">
        <f>IF(OR(P157="",VLOOKUP(P$1,Services!$A$1:$B$20,2,0)="Exclude"),"",IF($D157=1,IF(OR(price_limit="",price_limit="No Limit"),IF(P157="Yes",1,2),IF(SUMIFS(WhatIf!$G:$G,WhatIf!$A:$A,P$1,WhatIf!$B:$B,P157)&lt;=price_limit,IF(P157="Yes",1,2),"")),""))</f>
        <v/>
      </c>
      <c r="BB157" s="73" t="str">
        <f>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12.45" customHeight="1" x14ac:dyDescent="0.3">
      <c r="A158" s="19" t="s">
        <v>681</v>
      </c>
      <c r="C158" s="4" t="s">
        <v>222</v>
      </c>
      <c r="D158" s="3" t="str">
        <f t="shared" ca="1" si="8"/>
        <v/>
      </c>
      <c r="F158" s="5" t="s">
        <v>579</v>
      </c>
      <c r="G158" s="5" t="s">
        <v>579</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IF(OR(H158="",VLOOKUP(H$1,Services!$A$1:$B$20,2,0)="Exclude"),"",IF($D158=1,IF(OR(price_limit="",price_limit="No Limit"),IF(H158="Yes",1,2),IF(SUMIFS(WhatIf!$G:$G,WhatIf!$A:$A,H$1,WhatIf!$B:$B,H158)&lt;=price_limit,IF(H158="Yes",1,2),"")),""))</f>
        <v/>
      </c>
      <c r="AT158" s="73" t="str">
        <f>IF(OR(I158="",VLOOKUP(I$1,Services!$A$1:$B$20,2,0)="Exclude"),"",IF($D158=1,IF(OR(price_limit="",price_limit="No Limit"),IF(I158="Yes",1,2),IF(SUMIFS(WhatIf!$G:$G,WhatIf!$A:$A,I$1,WhatIf!$B:$B,I158)&lt;=price_limit,IF(I158="Yes",1,2),"")),""))</f>
        <v/>
      </c>
      <c r="AU158" s="73" t="str">
        <f>IF(OR(J158="",VLOOKUP(J$1,Services!$A$1:$B$20,2,0)="Exclude"),"",IF($D158=1,IF(OR(price_limit="",price_limit="No Limit"),IF(J158="Yes",1,2),IF(SUMIFS(WhatIf!$G:$G,WhatIf!$A:$A,J$1,WhatIf!$B:$B,J158)&lt;=price_limit,IF(J158="Yes",1,2),"")),""))</f>
        <v/>
      </c>
      <c r="AV158" s="73" t="str">
        <f>IF(OR(K158="",VLOOKUP(K$1,Services!$A$1:$B$20,2,0)="Exclude"),"",IF($D158=1,IF(OR(price_limit="",price_limit="No Limit"),IF(K158="Yes",1,2),IF(SUMIFS(WhatIf!$G:$G,WhatIf!$A:$A,K$1,WhatIf!$B:$B,K158)&lt;=price_limit,IF(K158="Yes",1,2),"")),""))</f>
        <v/>
      </c>
      <c r="AW158" s="73" t="str">
        <f>IF(OR(L158="",VLOOKUP(L$1,Services!$A$1:$B$20,2,0)="Exclude"),"",IF($D158=1,IF(OR(price_limit="",price_limit="No Limit"),IF(L158="Yes",1,2),IF(SUMIFS(WhatIf!$G:$G,WhatIf!$A:$A,L$1,WhatIf!$B:$B,L158)&lt;=price_limit,IF(L158="Yes",1,2),"")),""))</f>
        <v/>
      </c>
      <c r="AX158" s="73" t="str">
        <f>IF(OR(M158="",VLOOKUP(M$1,Services!$A$1:$B$20,2,0)="Exclude"),"",IF($D158=1,IF(OR(price_limit="",price_limit="No Limit"),IF(M158="Yes",1,2),IF(SUMIFS(WhatIf!$G:$G,WhatIf!$A:$A,M$1,WhatIf!$B:$B,M158)&lt;=price_limit,IF(M158="Yes",1,2),"")),""))</f>
        <v/>
      </c>
      <c r="AY158" s="73" t="str">
        <f>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x14ac:dyDescent="0.3">
      <c r="A159" s="19" t="s">
        <v>668</v>
      </c>
      <c r="B159" s="4" t="s">
        <v>813</v>
      </c>
      <c r="C159" s="4" t="s">
        <v>231</v>
      </c>
      <c r="D159" s="3" t="str">
        <f t="shared" ca="1" si="8"/>
        <v/>
      </c>
      <c r="F159" s="5" t="s">
        <v>559</v>
      </c>
      <c r="G159" s="5" t="s">
        <v>559</v>
      </c>
      <c r="U159" s="5" t="s">
        <v>263</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 ca="1">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676</v>
      </c>
      <c r="C160" s="4" t="s">
        <v>222</v>
      </c>
      <c r="D160" s="3" t="str">
        <f t="shared" ca="1" si="8"/>
        <v/>
      </c>
      <c r="F160" s="5" t="s">
        <v>579</v>
      </c>
      <c r="G160" s="5" t="s">
        <v>579</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ht="24.9" x14ac:dyDescent="0.3">
      <c r="A161" s="19" t="s">
        <v>108</v>
      </c>
      <c r="B161" s="4" t="s">
        <v>255</v>
      </c>
      <c r="C161" s="4" t="s">
        <v>503</v>
      </c>
      <c r="D161" s="3" t="str">
        <f t="shared" ca="1" si="8"/>
        <v/>
      </c>
      <c r="F161" s="5" t="s">
        <v>561</v>
      </c>
      <c r="G161" s="5" t="s">
        <v>561</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x14ac:dyDescent="0.3">
      <c r="A162" s="19" t="s">
        <v>109</v>
      </c>
      <c r="B162" s="4" t="s">
        <v>255</v>
      </c>
      <c r="C162" s="4" t="s">
        <v>223</v>
      </c>
      <c r="D162" s="3" t="str">
        <f t="shared" ca="1" si="8"/>
        <v/>
      </c>
      <c r="R162" s="5" t="s">
        <v>223</v>
      </c>
      <c r="S162" s="5" t="s">
        <v>223</v>
      </c>
      <c r="U162" s="5" t="s">
        <v>263</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IF(OR(F162="",VLOOKUP(F$1,Services!$A$1:$B$20,2,0)="Exclude"),"",IF($D162=1,IF(OR(price_limit="",price_limit="No Limit"),IF(F162="Yes",1,2),IF(SUMIFS(WhatIf!$G:$G,WhatIf!$A:$A,F$1,WhatIf!$B:$B,F162)&lt;=price_limit,IF(F162="Yes",1,2),"")),""))</f>
        <v/>
      </c>
      <c r="AR162" s="73" t="str">
        <f>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 ca="1">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 ca="1">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747</v>
      </c>
      <c r="C163" s="4" t="s">
        <v>505</v>
      </c>
      <c r="D163" s="3" t="str">
        <f t="shared" ca="1" si="8"/>
        <v/>
      </c>
      <c r="L163" s="5" t="s">
        <v>1</v>
      </c>
      <c r="M163" s="5" t="s">
        <v>1</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 ca="1">IF(OR(L163="",VLOOKUP(L$1,Services!$A$1:$B$20,2,0)="Exclude"),"",IF($D163=1,IF(OR(price_limit="",price_limit="No Limit"),IF(L163="Yes",1,2),IF(SUMIFS(WhatIf!$G:$G,WhatIf!$A:$A,L$1,WhatIf!$B:$B,L163)&lt;=price_limit,IF(L163="Yes",1,2),"")),""))</f>
        <v/>
      </c>
      <c r="AX163" s="73" t="str">
        <f ca="1">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IF(OR(R163="",VLOOKUP(R$1,Services!$A$1:$B$20,2,0)="Exclude"),"",IF($D163=1,IF(OR(price_limit="",price_limit="No Limit"),IF(R163="Yes",1,2),IF(SUMIFS(WhatIf!$G:$G,WhatIf!$A:$A,R$1,WhatIf!$B:$B,R163)&lt;=price_limit,IF(R163="Yes",1,2),"")),""))</f>
        <v/>
      </c>
      <c r="BD163" s="73" t="str">
        <f>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367</v>
      </c>
      <c r="B164" s="4" t="s">
        <v>255</v>
      </c>
      <c r="C164" s="4" t="s">
        <v>223</v>
      </c>
      <c r="D164" s="3" t="str">
        <f t="shared" ca="1" si="8"/>
        <v/>
      </c>
      <c r="S164" s="5" t="s">
        <v>223</v>
      </c>
      <c r="U164" s="5" t="s">
        <v>263</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IF(OR(L164="",VLOOKUP(L$1,Services!$A$1:$B$20,2,0)="Exclude"),"",IF($D164=1,IF(OR(price_limit="",price_limit="No Limit"),IF(L164="Yes",1,2),IF(SUMIFS(WhatIf!$G:$G,WhatIf!$A:$A,L$1,WhatIf!$B:$B,L164)&lt;=price_limit,IF(L164="Yes",1,2),"")),""))</f>
        <v/>
      </c>
      <c r="AX164" s="73" t="str">
        <f>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 ca="1">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648</v>
      </c>
      <c r="C165" s="4" t="s">
        <v>508</v>
      </c>
      <c r="D165" s="3" t="str">
        <f t="shared" ca="1" si="8"/>
        <v/>
      </c>
      <c r="F165" s="5" t="s">
        <v>584</v>
      </c>
      <c r="G165" s="5" t="s">
        <v>584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 ca="1">IF(OR(F165="",VLOOKUP(F$1,Services!$A$1:$B$20,2,0)="Exclude"),"",IF($D165=1,IF(OR(price_limit="",price_limit="No Limit"),IF(F165="Yes",1,2),IF(SUMIFS(WhatIf!$G:$G,WhatIf!$A:$A,F$1,WhatIf!$B:$B,F165)&lt;=price_limit,IF(F165="Yes",1,2),"")),""))</f>
        <v/>
      </c>
      <c r="AR165" s="73" t="str">
        <f ca="1">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IF(OR(R165="",VLOOKUP(R$1,Services!$A$1:$B$20,2,0)="Exclude"),"",IF($D165=1,IF(OR(price_limit="",price_limit="No Limit"),IF(R165="Yes",1,2),IF(SUMIFS(WhatIf!$G:$G,WhatIf!$A:$A,R$1,WhatIf!$B:$B,R165)&lt;=price_limit,IF(R165="Yes",1,2),"")),""))</f>
        <v/>
      </c>
      <c r="BD165" s="73" t="str">
        <f>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34</v>
      </c>
      <c r="B166" s="4" t="s">
        <v>241</v>
      </c>
      <c r="C166" s="4" t="s">
        <v>212</v>
      </c>
      <c r="D166" s="3" t="str">
        <f t="shared" ca="1" si="8"/>
        <v/>
      </c>
      <c r="E166" s="5" t="s">
        <v>1</v>
      </c>
      <c r="F166" s="5" t="s">
        <v>1</v>
      </c>
      <c r="G166" s="5" t="s">
        <v>1</v>
      </c>
      <c r="J166" s="5" t="s">
        <v>1</v>
      </c>
      <c r="K166" s="5" t="s">
        <v>1</v>
      </c>
      <c r="L166" s="5" t="s">
        <v>1</v>
      </c>
      <c r="M166" s="5" t="s">
        <v>1</v>
      </c>
      <c r="N166" s="5" t="s">
        <v>1</v>
      </c>
      <c r="O166" s="6" t="s">
        <v>1</v>
      </c>
      <c r="P166" s="6" t="s">
        <v>1</v>
      </c>
      <c r="Q166" s="6" t="s">
        <v>1</v>
      </c>
      <c r="R166" s="6" t="s">
        <v>1</v>
      </c>
      <c r="S166" s="6" t="s">
        <v>1</v>
      </c>
      <c r="T166" s="5" t="s">
        <v>1</v>
      </c>
      <c r="V166" s="5" t="s">
        <v>1</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 ca="1">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 ca="1">IF(OR(J166="",VLOOKUP(J$1,Services!$A$1:$B$20,2,0)="Exclude"),"",IF($D166=1,IF(OR(price_limit="",price_limit="No Limit"),IF(J166="Yes",1,2),IF(SUMIFS(WhatIf!$G:$G,WhatIf!$A:$A,J$1,WhatIf!$B:$B,J166)&lt;=price_limit,IF(J166="Yes",1,2),"")),""))</f>
        <v/>
      </c>
      <c r="AV166" s="73" t="str">
        <f ca="1">IF(OR(K166="",VLOOKUP(K$1,Services!$A$1:$B$20,2,0)="Exclude"),"",IF($D166=1,IF(OR(price_limit="",price_limit="No Limit"),IF(K166="Yes",1,2),IF(SUMIFS(WhatIf!$G:$G,WhatIf!$A:$A,K$1,WhatIf!$B:$B,K166)&lt;=price_limit,IF(K166="Yes",1,2),"")),""))</f>
        <v/>
      </c>
      <c r="AW166" s="73" t="str">
        <f ca="1">IF(OR(L166="",VLOOKUP(L$1,Services!$A$1:$B$20,2,0)="Exclude"),"",IF($D166=1,IF(OR(price_limit="",price_limit="No Limit"),IF(L166="Yes",1,2),IF(SUMIFS(WhatIf!$G:$G,WhatIf!$A:$A,L$1,WhatIf!$B:$B,L166)&lt;=price_limit,IF(L166="Yes",1,2),"")),""))</f>
        <v/>
      </c>
      <c r="AX166" s="73" t="str">
        <f ca="1">IF(OR(M166="",VLOOKUP(M$1,Services!$A$1:$B$20,2,0)="Exclude"),"",IF($D166=1,IF(OR(price_limit="",price_limit="No Limit"),IF(M166="Yes",1,2),IF(SUMIFS(WhatIf!$G:$G,WhatIf!$A:$A,M$1,WhatIf!$B:$B,M166)&lt;=price_limit,IF(M166="Yes",1,2),"")),""))</f>
        <v/>
      </c>
      <c r="AY166" s="73" t="str">
        <f ca="1">IF(OR(N166="",VLOOKUP(N$1,Services!$A$1:$B$20,2,0)="Exclude"),"",IF($D166=1,IF(OR(price_limit="",price_limit="No Limit"),IF(N166="Yes",1,2),IF(SUMIFS(WhatIf!$G:$G,WhatIf!$A:$A,N$1,WhatIf!$B:$B,N166)&lt;=price_limit,IF(N166="Yes",1,2),"")),""))</f>
        <v/>
      </c>
      <c r="AZ166" s="73" t="str">
        <f ca="1">IF(OR(O166="",VLOOKUP(O$1,Services!$A$1:$B$20,2,0)="Exclude"),"",IF($D166=1,IF(OR(price_limit="",price_limit="No Limit"),IF(O166="Yes",1,2),IF(SUMIFS(WhatIf!$G:$G,WhatIf!$A:$A,O$1,WhatIf!$B:$B,O166)&lt;=price_limit,IF(O166="Yes",1,2),"")),""))</f>
        <v/>
      </c>
      <c r="BA166" s="73" t="str">
        <f ca="1">IF(OR(P166="",VLOOKUP(P$1,Services!$A$1:$B$20,2,0)="Exclude"),"",IF($D166=1,IF(OR(price_limit="",price_limit="No Limit"),IF(P166="Yes",1,2),IF(SUMIFS(WhatIf!$G:$G,WhatIf!$A:$A,P$1,WhatIf!$B:$B,P166)&lt;=price_limit,IF(P166="Yes",1,2),"")),""))</f>
        <v/>
      </c>
      <c r="BB166" s="73" t="str">
        <f ca="1">IF(OR(Q166="",VLOOKUP(Q$1,Services!$A$1:$B$20,2,0)="Exclude"),"",IF($D166=1,IF(OR(price_limit="",price_limit="No Limit"),IF(Q166="Yes",1,2),IF(SUMIFS(WhatIf!$G:$G,WhatIf!$A:$A,Q$1,WhatIf!$B:$B,Q166)&lt;=price_limit,IF(Q166="Yes",1,2),"")),""))</f>
        <v/>
      </c>
      <c r="BC166" s="73" t="str">
        <f ca="1">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 ca="1">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416</v>
      </c>
      <c r="B167" s="4" t="s">
        <v>255</v>
      </c>
      <c r="C167" s="4" t="s">
        <v>222</v>
      </c>
      <c r="D167" s="3" t="str">
        <f t="shared" ca="1" si="8"/>
        <v/>
      </c>
      <c r="H167" s="5" t="s">
        <v>303</v>
      </c>
      <c r="I167" s="5" t="s">
        <v>303</v>
      </c>
      <c r="J167" s="5" t="s">
        <v>303</v>
      </c>
      <c r="K167" s="5" t="s">
        <v>303</v>
      </c>
      <c r="L167" s="5" t="s">
        <v>303</v>
      </c>
      <c r="M167" s="5" t="s">
        <v>303</v>
      </c>
      <c r="N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IF(OR(E167="",VLOOKUP(E$1,Services!$A$1:$B$20,2,0)="Exclude"),"",IF($D167=1,IF(OR(price_limit="",price_limit="No Limit"),IF(E167="Yes",1,2),IF(SUMIFS(WhatIf!$G:$G,WhatIf!$A:$A,E$1,WhatIf!$B:$B,E167)&lt;=price_limit,IF(E167="Yes",1,2),"")),""))</f>
        <v/>
      </c>
      <c r="AQ167" s="73" t="str">
        <f>IF(OR(F167="",VLOOKUP(F$1,Services!$A$1:$B$20,2,0)="Exclude"),"",IF($D167=1,IF(OR(price_limit="",price_limit="No Limit"),IF(F167="Yes",1,2),IF(SUMIFS(WhatIf!$G:$G,WhatIf!$A:$A,F$1,WhatIf!$B:$B,F167)&lt;=price_limit,IF(F167="Yes",1,2),"")),""))</f>
        <v/>
      </c>
      <c r="AR167" s="73" t="str">
        <f>IF(OR(G167="",VLOOKUP(G$1,Services!$A$1:$B$20,2,0)="Exclude"),"",IF($D167=1,IF(OR(price_limit="",price_limit="No Limit"),IF(G167="Yes",1,2),IF(SUMIFS(WhatIf!$G:$G,WhatIf!$A:$A,G$1,WhatIf!$B:$B,G167)&lt;=price_limit,IF(G167="Yes",1,2),"")),""))</f>
        <v/>
      </c>
      <c r="AS167" s="73" t="str">
        <f ca="1">IF(OR(H167="",VLOOKUP(H$1,Services!$A$1:$B$20,2,0)="Exclude"),"",IF($D167=1,IF(OR(price_limit="",price_limit="No Limit"),IF(H167="Yes",1,2),IF(SUMIFS(WhatIf!$G:$G,WhatIf!$A:$A,H$1,WhatIf!$B:$B,H167)&lt;=price_limit,IF(H167="Yes",1,2),"")),""))</f>
        <v/>
      </c>
      <c r="AT167" s="73" t="str">
        <f ca="1">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IF(OR(O167="",VLOOKUP(O$1,Services!$A$1:$B$20,2,0)="Exclude"),"",IF($D167=1,IF(OR(price_limit="",price_limit="No Limit"),IF(O167="Yes",1,2),IF(SUMIFS(WhatIf!$G:$G,WhatIf!$A:$A,O$1,WhatIf!$B:$B,O167)&lt;=price_limit,IF(O167="Yes",1,2),"")),""))</f>
        <v/>
      </c>
      <c r="BA167" s="73" t="str">
        <f>IF(OR(P167="",VLOOKUP(P$1,Services!$A$1:$B$20,2,0)="Exclude"),"",IF($D167=1,IF(OR(price_limit="",price_limit="No Limit"),IF(P167="Yes",1,2),IF(SUMIFS(WhatIf!$G:$G,WhatIf!$A:$A,P$1,WhatIf!$B:$B,P167)&lt;=price_limit,IF(P167="Yes",1,2),"")),""))</f>
        <v/>
      </c>
      <c r="BB167" s="73" t="str">
        <f>IF(OR(Q167="",VLOOKUP(Q$1,Services!$A$1:$B$20,2,0)="Exclude"),"",IF($D167=1,IF(OR(price_limit="",price_limit="No Limit"),IF(Q167="Yes",1,2),IF(SUMIFS(WhatIf!$G:$G,WhatIf!$A:$A,Q$1,WhatIf!$B:$B,Q167)&lt;=price_limit,IF(Q167="Yes",1,2),"")),""))</f>
        <v/>
      </c>
      <c r="BC167" s="73" t="str">
        <f>IF(OR(R167="",VLOOKUP(R$1,Services!$A$1:$B$20,2,0)="Exclude"),"",IF($D167=1,IF(OR(price_limit="",price_limit="No Limit"),IF(R167="Yes",1,2),IF(SUMIFS(WhatIf!$G:$G,WhatIf!$A:$A,R$1,WhatIf!$B:$B,R167)&lt;=price_limit,IF(R167="Yes",1,2),"")),""))</f>
        <v/>
      </c>
      <c r="BD167" s="73" t="str">
        <f>IF(OR(S167="",VLOOKUP(S$1,Services!$A$1:$B$20,2,0)="Exclude"),"",IF($D167=1,IF(OR(price_limit="",price_limit="No Limit"),IF(S167="Yes",1,2),IF(SUMIFS(WhatIf!$G:$G,WhatIf!$A:$A,S$1,WhatIf!$B:$B,S167)&lt;=price_limit,IF(S167="Yes",1,2),"")),""))</f>
        <v/>
      </c>
      <c r="BE167" s="73" t="str">
        <f>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ht="24.9" x14ac:dyDescent="0.3">
      <c r="A168" s="19" t="s">
        <v>206</v>
      </c>
      <c r="B168" s="4" t="s">
        <v>255</v>
      </c>
      <c r="C168" s="4" t="s">
        <v>502</v>
      </c>
      <c r="D168" s="3">
        <f t="shared" ca="1" si="8"/>
        <v>1</v>
      </c>
      <c r="G168" s="5" t="s">
        <v>1</v>
      </c>
      <c r="H168" s="6" t="s">
        <v>1</v>
      </c>
      <c r="I168" s="6" t="s">
        <v>1</v>
      </c>
      <c r="J168" s="5" t="s">
        <v>1</v>
      </c>
      <c r="K168" s="5" t="s">
        <v>1</v>
      </c>
      <c r="L168" s="5" t="s">
        <v>1</v>
      </c>
      <c r="M168" s="5" t="s">
        <v>1</v>
      </c>
      <c r="N168" s="5" t="s">
        <v>1</v>
      </c>
      <c r="O168" s="6" t="s">
        <v>1</v>
      </c>
      <c r="P168" s="6" t="s">
        <v>1</v>
      </c>
      <c r="Q168" s="6" t="s">
        <v>1</v>
      </c>
      <c r="R168" s="6" t="s">
        <v>1</v>
      </c>
      <c r="S168" s="6"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f ca="1">IF(AND($D168=1,ISNUMBER(MATCH(O$1&amp;O168&amp;"x",WhatIf!$H:$H,0))),1,"")</f>
        <v>1</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f t="shared" ca="1" si="9"/>
        <v>1</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f ca="1">IF(OR(G168="",VLOOKUP(G$1,Services!$A$1:$B$20,2,0)="Exclude"),"",IF($D168=1,IF(OR(price_limit="",price_limit="No Limit"),IF(G168="Yes",1,2),IF(SUMIFS(WhatIf!$G:$G,WhatIf!$A:$A,G$1,WhatIf!$B:$B,G168)&lt;=price_limit,IF(G168="Yes",1,2),"")),""))</f>
        <v>1</v>
      </c>
      <c r="AS168" s="73">
        <f ca="1">IF(OR(H168="",VLOOKUP(H$1,Services!$A$1:$B$20,2,0)="Exclude"),"",IF($D168=1,IF(OR(price_limit="",price_limit="No Limit"),IF(H168="Yes",1,2),IF(SUMIFS(WhatIf!$G:$G,WhatIf!$A:$A,H$1,WhatIf!$B:$B,H168)&lt;=price_limit,IF(H168="Yes",1,2),"")),""))</f>
        <v>1</v>
      </c>
      <c r="AT168" s="73">
        <f ca="1">IF(OR(I168="",VLOOKUP(I$1,Services!$A$1:$B$20,2,0)="Exclude"),"",IF($D168=1,IF(OR(price_limit="",price_limit="No Limit"),IF(I168="Yes",1,2),IF(SUMIFS(WhatIf!$G:$G,WhatIf!$A:$A,I$1,WhatIf!$B:$B,I168)&lt;=price_limit,IF(I168="Yes",1,2),"")),""))</f>
        <v>1</v>
      </c>
      <c r="AU168" s="73">
        <f ca="1">IF(OR(J168="",VLOOKUP(J$1,Services!$A$1:$B$20,2,0)="Exclude"),"",IF($D168=1,IF(OR(price_limit="",price_limit="No Limit"),IF(J168="Yes",1,2),IF(SUMIFS(WhatIf!$G:$G,WhatIf!$A:$A,J$1,WhatIf!$B:$B,J168)&lt;=price_limit,IF(J168="Yes",1,2),"")),""))</f>
        <v>1</v>
      </c>
      <c r="AV168" s="73">
        <f ca="1">IF(OR(K168="",VLOOKUP(K$1,Services!$A$1:$B$20,2,0)="Exclude"),"",IF($D168=1,IF(OR(price_limit="",price_limit="No Limit"),IF(K168="Yes",1,2),IF(SUMIFS(WhatIf!$G:$G,WhatIf!$A:$A,K$1,WhatIf!$B:$B,K168)&lt;=price_limit,IF(K168="Yes",1,2),"")),""))</f>
        <v>1</v>
      </c>
      <c r="AW168" s="73">
        <f ca="1">IF(OR(L168="",VLOOKUP(L$1,Services!$A$1:$B$20,2,0)="Exclude"),"",IF($D168=1,IF(OR(price_limit="",price_limit="No Limit"),IF(L168="Yes",1,2),IF(SUMIFS(WhatIf!$G:$G,WhatIf!$A:$A,L$1,WhatIf!$B:$B,L168)&lt;=price_limit,IF(L168="Yes",1,2),"")),""))</f>
        <v>1</v>
      </c>
      <c r="AX168" s="73">
        <f ca="1">IF(OR(M168="",VLOOKUP(M$1,Services!$A$1:$B$20,2,0)="Exclude"),"",IF($D168=1,IF(OR(price_limit="",price_limit="No Limit"),IF(M168="Yes",1,2),IF(SUMIFS(WhatIf!$G:$G,WhatIf!$A:$A,M$1,WhatIf!$B:$B,M168)&lt;=price_limit,IF(M168="Yes",1,2),"")),""))</f>
        <v>1</v>
      </c>
      <c r="AY168" s="73">
        <f ca="1">IF(OR(N168="",VLOOKUP(N$1,Services!$A$1:$B$20,2,0)="Exclude"),"",IF($D168=1,IF(OR(price_limit="",price_limit="No Limit"),IF(N168="Yes",1,2),IF(SUMIFS(WhatIf!$G:$G,WhatIf!$A:$A,N$1,WhatIf!$B:$B,N168)&lt;=price_limit,IF(N168="Yes",1,2),"")),""))</f>
        <v>1</v>
      </c>
      <c r="AZ168" s="73">
        <f ca="1">IF(OR(O168="",VLOOKUP(O$1,Services!$A$1:$B$20,2,0)="Exclude"),"",IF($D168=1,IF(OR(price_limit="",price_limit="No Limit"),IF(O168="Yes",1,2),IF(SUMIFS(WhatIf!$G:$G,WhatIf!$A:$A,O$1,WhatIf!$B:$B,O168)&lt;=price_limit,IF(O168="Yes",1,2),"")),""))</f>
        <v>1</v>
      </c>
      <c r="BA168" s="73">
        <f ca="1">IF(OR(P168="",VLOOKUP(P$1,Services!$A$1:$B$20,2,0)="Exclude"),"",IF($D168=1,IF(OR(price_limit="",price_limit="No Limit"),IF(P168="Yes",1,2),IF(SUMIFS(WhatIf!$G:$G,WhatIf!$A:$A,P$1,WhatIf!$B:$B,P168)&lt;=price_limit,IF(P168="Yes",1,2),"")),""))</f>
        <v>1</v>
      </c>
      <c r="BB168" s="73">
        <f ca="1">IF(OR(Q168="",VLOOKUP(Q$1,Services!$A$1:$B$20,2,0)="Exclude"),"",IF($D168=1,IF(OR(price_limit="",price_limit="No Limit"),IF(Q168="Yes",1,2),IF(SUMIFS(WhatIf!$G:$G,WhatIf!$A:$A,Q$1,WhatIf!$B:$B,Q168)&lt;=price_limit,IF(Q168="Yes",1,2),"")),""))</f>
        <v>1</v>
      </c>
      <c r="BC168" s="73">
        <f ca="1">IF(OR(R168="",VLOOKUP(R$1,Services!$A$1:$B$20,2,0)="Exclude"),"",IF($D168=1,IF(OR(price_limit="",price_limit="No Limit"),IF(R168="Yes",1,2),IF(SUMIFS(WhatIf!$G:$G,WhatIf!$A:$A,R$1,WhatIf!$B:$B,R168)&lt;=price_limit,IF(R168="Yes",1,2),"")),""))</f>
        <v>1</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1</v>
      </c>
    </row>
    <row r="169" spans="1:64" ht="24.9" x14ac:dyDescent="0.3">
      <c r="A169" s="19" t="s">
        <v>35</v>
      </c>
      <c r="B169" s="4" t="s">
        <v>280</v>
      </c>
      <c r="C169" s="4" t="s">
        <v>231</v>
      </c>
      <c r="D169" s="3" t="str">
        <f t="shared" ca="1" si="8"/>
        <v/>
      </c>
      <c r="H169" s="5" t="s">
        <v>1</v>
      </c>
      <c r="I169" s="5" t="s">
        <v>1</v>
      </c>
      <c r="J169" s="5" t="s">
        <v>1</v>
      </c>
      <c r="K169" s="5" t="s">
        <v>1</v>
      </c>
      <c r="L169" s="5" t="s">
        <v>1</v>
      </c>
      <c r="M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t="str">
        <f ca="1">IF(AND($D169=1,ISNUMBER(MATCH(O$1&amp;O169&amp;"x",WhatIf!$H:$H,0))),1,"")</f>
        <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t="str">
        <f t="shared" ca="1" si="9"/>
        <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t="str">
        <f>IF(OR(G169="",VLOOKUP(G$1,Services!$A$1:$B$20,2,0)="Exclude"),"",IF($D169=1,IF(OR(price_limit="",price_limit="No Limit"),IF(G169="Yes",1,2),IF(SUMIFS(WhatIf!$G:$G,WhatIf!$A:$A,G$1,WhatIf!$B:$B,G169)&lt;=price_limit,IF(G169="Yes",1,2),"")),""))</f>
        <v/>
      </c>
      <c r="AS169" s="73" t="str">
        <f ca="1">IF(OR(H169="",VLOOKUP(H$1,Services!$A$1:$B$20,2,0)="Exclude"),"",IF($D169=1,IF(OR(price_limit="",price_limit="No Limit"),IF(H169="Yes",1,2),IF(SUMIFS(WhatIf!$G:$G,WhatIf!$A:$A,H$1,WhatIf!$B:$B,H169)&lt;=price_limit,IF(H169="Yes",1,2),"")),""))</f>
        <v/>
      </c>
      <c r="AT169" s="73" t="str">
        <f ca="1">IF(OR(I169="",VLOOKUP(I$1,Services!$A$1:$B$20,2,0)="Exclude"),"",IF($D169=1,IF(OR(price_limit="",price_limit="No Limit"),IF(I169="Yes",1,2),IF(SUMIFS(WhatIf!$G:$G,WhatIf!$A:$A,I$1,WhatIf!$B:$B,I169)&lt;=price_limit,IF(I169="Yes",1,2),"")),""))</f>
        <v/>
      </c>
      <c r="AU169" s="73" t="str">
        <f ca="1">IF(OR(J169="",VLOOKUP(J$1,Services!$A$1:$B$20,2,0)="Exclude"),"",IF($D169=1,IF(OR(price_limit="",price_limit="No Limit"),IF(J169="Yes",1,2),IF(SUMIFS(WhatIf!$G:$G,WhatIf!$A:$A,J$1,WhatIf!$B:$B,J169)&lt;=price_limit,IF(J169="Yes",1,2),"")),""))</f>
        <v/>
      </c>
      <c r="AV169" s="73" t="str">
        <f ca="1">IF(OR(K169="",VLOOKUP(K$1,Services!$A$1:$B$20,2,0)="Exclude"),"",IF($D169=1,IF(OR(price_limit="",price_limit="No Limit"),IF(K169="Yes",1,2),IF(SUMIFS(WhatIf!$G:$G,WhatIf!$A:$A,K$1,WhatIf!$B:$B,K169)&lt;=price_limit,IF(K169="Yes",1,2),"")),""))</f>
        <v/>
      </c>
      <c r="AW169" s="73" t="str">
        <f ca="1">IF(OR(L169="",VLOOKUP(L$1,Services!$A$1:$B$20,2,0)="Exclude"),"",IF($D169=1,IF(OR(price_limit="",price_limit="No Limit"),IF(L169="Yes",1,2),IF(SUMIFS(WhatIf!$G:$G,WhatIf!$A:$A,L$1,WhatIf!$B:$B,L169)&lt;=price_limit,IF(L169="Yes",1,2),"")),""))</f>
        <v/>
      </c>
      <c r="AX169" s="73" t="str">
        <f ca="1">IF(OR(M169="",VLOOKUP(M$1,Services!$A$1:$B$20,2,0)="Exclude"),"",IF($D169=1,IF(OR(price_limit="",price_limit="No Limit"),IF(M169="Yes",1,2),IF(SUMIFS(WhatIf!$G:$G,WhatIf!$A:$A,M$1,WhatIf!$B:$B,M169)&lt;=price_limit,IF(M169="Yes",1,2),"")),""))</f>
        <v/>
      </c>
      <c r="AY169" s="73" t="str">
        <f>IF(OR(N169="",VLOOKUP(N$1,Services!$A$1:$B$20,2,0)="Exclude"),"",IF($D169=1,IF(OR(price_limit="",price_limit="No Limit"),IF(N169="Yes",1,2),IF(SUMIFS(WhatIf!$G:$G,WhatIf!$A:$A,N$1,WhatIf!$B:$B,N169)&lt;=price_limit,IF(N169="Yes",1,2),"")),""))</f>
        <v/>
      </c>
      <c r="AZ169" s="73" t="str">
        <f ca="1">IF(OR(O169="",VLOOKUP(O$1,Services!$A$1:$B$20,2,0)="Exclude"),"",IF($D169=1,IF(OR(price_limit="",price_limit="No Limit"),IF(O169="Yes",1,2),IF(SUMIFS(WhatIf!$G:$G,WhatIf!$A:$A,O$1,WhatIf!$B:$B,O169)&lt;=price_limit,IF(O169="Yes",1,2),"")),""))</f>
        <v/>
      </c>
      <c r="BA169" s="73" t="str">
        <f ca="1">IF(OR(P169="",VLOOKUP(P$1,Services!$A$1:$B$20,2,0)="Exclude"),"",IF($D169=1,IF(OR(price_limit="",price_limit="No Limit"),IF(P169="Yes",1,2),IF(SUMIFS(WhatIf!$G:$G,WhatIf!$A:$A,P$1,WhatIf!$B:$B,P169)&lt;=price_limit,IF(P169="Yes",1,2),"")),""))</f>
        <v/>
      </c>
      <c r="BB169" s="73" t="str">
        <f ca="1">IF(OR(Q169="",VLOOKUP(Q$1,Services!$A$1:$B$20,2,0)="Exclude"),"",IF($D169=1,IF(OR(price_limit="",price_limit="No Limit"),IF(Q169="Yes",1,2),IF(SUMIFS(WhatIf!$G:$G,WhatIf!$A:$A,Q$1,WhatIf!$B:$B,Q169)&lt;=price_limit,IF(Q169="Yes",1,2),"")),""))</f>
        <v/>
      </c>
      <c r="BC169" s="73" t="str">
        <f ca="1">IF(OR(R169="",VLOOKUP(R$1,Services!$A$1:$B$20,2,0)="Exclude"),"",IF($D169=1,IF(OR(price_limit="",price_limit="No Limit"),IF(R169="Yes",1,2),IF(SUMIFS(WhatIf!$G:$G,WhatIf!$A:$A,R$1,WhatIf!$B:$B,R169)&lt;=price_limit,IF(R169="Yes",1,2),"")),""))</f>
        <v/>
      </c>
      <c r="BD169" s="73" t="str">
        <f>IF(OR(S169="",VLOOKUP(S$1,Services!$A$1:$B$20,2,0)="Exclude"),"",IF($D169=1,IF(OR(price_limit="",price_limit="No Limit"),IF(S169="Yes",1,2),IF(SUMIFS(WhatIf!$G:$G,WhatIf!$A:$A,S$1,WhatIf!$B:$B,S169)&lt;=price_limit,IF(S169="Yes",1,2),"")),""))</f>
        <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0</v>
      </c>
    </row>
    <row r="170" spans="1:64" x14ac:dyDescent="0.3">
      <c r="A170" s="19" t="s">
        <v>337</v>
      </c>
      <c r="B170" s="4" t="s">
        <v>255</v>
      </c>
      <c r="C170" s="4" t="s">
        <v>223</v>
      </c>
      <c r="D170" s="3" t="str">
        <f t="shared" ca="1" si="8"/>
        <v/>
      </c>
      <c r="Q170" s="5" t="s">
        <v>223</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IF(OR(H170="",VLOOKUP(H$1,Services!$A$1:$B$20,2,0)="Exclude"),"",IF($D170=1,IF(OR(price_limit="",price_limit="No Limit"),IF(H170="Yes",1,2),IF(SUMIFS(WhatIf!$G:$G,WhatIf!$A:$A,H$1,WhatIf!$B:$B,H170)&lt;=price_limit,IF(H170="Yes",1,2),"")),""))</f>
        <v/>
      </c>
      <c r="AT170" s="73" t="str">
        <f>IF(OR(I170="",VLOOKUP(I$1,Services!$A$1:$B$20,2,0)="Exclude"),"",IF($D170=1,IF(OR(price_limit="",price_limit="No Limit"),IF(I170="Yes",1,2),IF(SUMIFS(WhatIf!$G:$G,WhatIf!$A:$A,I$1,WhatIf!$B:$B,I170)&lt;=price_limit,IF(I170="Yes",1,2),"")),""))</f>
        <v/>
      </c>
      <c r="AU170" s="73" t="str">
        <f>IF(OR(J170="",VLOOKUP(J$1,Services!$A$1:$B$20,2,0)="Exclude"),"",IF($D170=1,IF(OR(price_limit="",price_limit="No Limit"),IF(J170="Yes",1,2),IF(SUMIFS(WhatIf!$G:$G,WhatIf!$A:$A,J$1,WhatIf!$B:$B,J170)&lt;=price_limit,IF(J170="Yes",1,2),"")),""))</f>
        <v/>
      </c>
      <c r="AV170" s="73" t="str">
        <f>IF(OR(K170="",VLOOKUP(K$1,Services!$A$1:$B$20,2,0)="Exclude"),"",IF($D170=1,IF(OR(price_limit="",price_limit="No Limit"),IF(K170="Yes",1,2),IF(SUMIFS(WhatIf!$G:$G,WhatIf!$A:$A,K$1,WhatIf!$B:$B,K170)&lt;=price_limit,IF(K170="Yes",1,2),"")),""))</f>
        <v/>
      </c>
      <c r="AW170" s="73" t="str">
        <f>IF(OR(L170="",VLOOKUP(L$1,Services!$A$1:$B$20,2,0)="Exclude"),"",IF($D170=1,IF(OR(price_limit="",price_limit="No Limit"),IF(L170="Yes",1,2),IF(SUMIFS(WhatIf!$G:$G,WhatIf!$A:$A,L$1,WhatIf!$B:$B,L170)&lt;=price_limit,IF(L170="Yes",1,2),"")),""))</f>
        <v/>
      </c>
      <c r="AX170" s="73" t="str">
        <f>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IF(OR(O170="",VLOOKUP(O$1,Services!$A$1:$B$20,2,0)="Exclude"),"",IF($D170=1,IF(OR(price_limit="",price_limit="No Limit"),IF(O170="Yes",1,2),IF(SUMIFS(WhatIf!$G:$G,WhatIf!$A:$A,O$1,WhatIf!$B:$B,O170)&lt;=price_limit,IF(O170="Yes",1,2),"")),""))</f>
        <v/>
      </c>
      <c r="BA170" s="73" t="str">
        <f>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IF(OR(R170="",VLOOKUP(R$1,Services!$A$1:$B$20,2,0)="Exclude"),"",IF($D170=1,IF(OR(price_limit="",price_limit="No Limit"),IF(R170="Yes",1,2),IF(SUMIFS(WhatIf!$G:$G,WhatIf!$A:$A,R$1,WhatIf!$B:$B,R170)&lt;=price_limit,IF(R170="Yes",1,2),"")),""))</f>
        <v/>
      </c>
      <c r="BD170" s="73" t="str">
        <f>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ht="24.9" x14ac:dyDescent="0.3">
      <c r="A171" s="19" t="s">
        <v>803</v>
      </c>
      <c r="B171" s="4" t="s">
        <v>255</v>
      </c>
      <c r="C171" s="4" t="s">
        <v>506</v>
      </c>
      <c r="D171" s="3" t="str">
        <f t="shared" ca="1" si="8"/>
        <v/>
      </c>
      <c r="Q171" s="5" t="s">
        <v>223</v>
      </c>
      <c r="R171" s="5" t="s">
        <v>223</v>
      </c>
      <c r="S171" s="5" t="s">
        <v>223</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 ca="1">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110</v>
      </c>
      <c r="B172" s="4" t="s">
        <v>255</v>
      </c>
      <c r="C172" s="4" t="s">
        <v>222</v>
      </c>
      <c r="D172" s="3" t="str">
        <f t="shared" ca="1" si="8"/>
        <v/>
      </c>
      <c r="H172" s="5" t="s">
        <v>547</v>
      </c>
      <c r="I172" s="5" t="s">
        <v>547</v>
      </c>
      <c r="J172" s="5" t="s">
        <v>547</v>
      </c>
      <c r="K172" s="5" t="s">
        <v>547</v>
      </c>
      <c r="L172" s="5" t="s">
        <v>547</v>
      </c>
      <c r="M172" s="5" t="s">
        <v>547</v>
      </c>
      <c r="N172" s="5" t="s">
        <v>1</v>
      </c>
      <c r="Q172" s="5" t="s">
        <v>329</v>
      </c>
      <c r="R172" s="5" t="s">
        <v>1</v>
      </c>
      <c r="S172" s="5" t="s">
        <v>1</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 ca="1">IF(OR(H172="",VLOOKUP(H$1,Services!$A$1:$B$20,2,0)="Exclude"),"",IF($D172=1,IF(OR(price_limit="",price_limit="No Limit"),IF(H172="Yes",1,2),IF(SUMIFS(WhatIf!$G:$G,WhatIf!$A:$A,H$1,WhatIf!$B:$B,H172)&lt;=price_limit,IF(H172="Yes",1,2),"")),""))</f>
        <v/>
      </c>
      <c r="AT172" s="73" t="str">
        <f ca="1">IF(OR(I172="",VLOOKUP(I$1,Services!$A$1:$B$20,2,0)="Exclude"),"",IF($D172=1,IF(OR(price_limit="",price_limit="No Limit"),IF(I172="Yes",1,2),IF(SUMIFS(WhatIf!$G:$G,WhatIf!$A:$A,I$1,WhatIf!$B:$B,I172)&lt;=price_limit,IF(I172="Yes",1,2),"")),""))</f>
        <v/>
      </c>
      <c r="AU172" s="73" t="str">
        <f ca="1">IF(OR(J172="",VLOOKUP(J$1,Services!$A$1:$B$20,2,0)="Exclude"),"",IF($D172=1,IF(OR(price_limit="",price_limit="No Limit"),IF(J172="Yes",1,2),IF(SUMIFS(WhatIf!$G:$G,WhatIf!$A:$A,J$1,WhatIf!$B:$B,J172)&lt;=price_limit,IF(J172="Yes",1,2),"")),""))</f>
        <v/>
      </c>
      <c r="AV172" s="73" t="str">
        <f ca="1">IF(OR(K172="",VLOOKUP(K$1,Services!$A$1:$B$20,2,0)="Exclude"),"",IF($D172=1,IF(OR(price_limit="",price_limit="No Limit"),IF(K172="Yes",1,2),IF(SUMIFS(WhatIf!$G:$G,WhatIf!$A:$A,K$1,WhatIf!$B:$B,K172)&lt;=price_limit,IF(K172="Yes",1,2),"")),""))</f>
        <v/>
      </c>
      <c r="AW172" s="73" t="str">
        <f ca="1">IF(OR(L172="",VLOOKUP(L$1,Services!$A$1:$B$20,2,0)="Exclude"),"",IF($D172=1,IF(OR(price_limit="",price_limit="No Limit"),IF(L172="Yes",1,2),IF(SUMIFS(WhatIf!$G:$G,WhatIf!$A:$A,L$1,WhatIf!$B:$B,L172)&lt;=price_limit,IF(L172="Yes",1,2),"")),""))</f>
        <v/>
      </c>
      <c r="AX172" s="73" t="str">
        <f ca="1">IF(OR(M172="",VLOOKUP(M$1,Services!$A$1:$B$20,2,0)="Exclude"),"",IF($D172=1,IF(OR(price_limit="",price_limit="No Limit"),IF(M172="Yes",1,2),IF(SUMIFS(WhatIf!$G:$G,WhatIf!$A:$A,M$1,WhatIf!$B:$B,M172)&lt;=price_limit,IF(M172="Yes",1,2),"")),""))</f>
        <v/>
      </c>
      <c r="AY172" s="73" t="str">
        <f ca="1">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36</v>
      </c>
      <c r="B173" s="4" t="s">
        <v>299</v>
      </c>
      <c r="C173" s="4" t="s">
        <v>231</v>
      </c>
      <c r="D173" s="3" t="str">
        <f t="shared" ca="1" si="8"/>
        <v/>
      </c>
      <c r="H173" s="5" t="s">
        <v>1</v>
      </c>
      <c r="I173" s="5" t="s">
        <v>1</v>
      </c>
      <c r="J173" s="5" t="s">
        <v>1</v>
      </c>
      <c r="K173" s="5" t="s">
        <v>1</v>
      </c>
      <c r="L173" s="5" t="s">
        <v>1</v>
      </c>
      <c r="M173" s="5" t="s">
        <v>1</v>
      </c>
      <c r="O173" s="6" t="s">
        <v>1</v>
      </c>
      <c r="P173" s="6" t="s">
        <v>1</v>
      </c>
      <c r="Q173" s="6" t="s">
        <v>1</v>
      </c>
      <c r="R173" s="6" t="s">
        <v>1</v>
      </c>
      <c r="S173" s="6"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IF(OR(N173="",VLOOKUP(N$1,Services!$A$1:$B$20,2,0)="Exclude"),"",IF($D173=1,IF(OR(price_limit="",price_limit="No Limit"),IF(N173="Yes",1,2),IF(SUMIFS(WhatIf!$G:$G,WhatIf!$A:$A,N$1,WhatIf!$B:$B,N173)&lt;=price_limit,IF(N173="Yes",1,2),"")),""))</f>
        <v/>
      </c>
      <c r="AZ173" s="73" t="str">
        <f ca="1">IF(OR(O173="",VLOOKUP(O$1,Services!$A$1:$B$20,2,0)="Exclude"),"",IF($D173=1,IF(OR(price_limit="",price_limit="No Limit"),IF(O173="Yes",1,2),IF(SUMIFS(WhatIf!$G:$G,WhatIf!$A:$A,O$1,WhatIf!$B:$B,O173)&lt;=price_limit,IF(O173="Yes",1,2),"")),""))</f>
        <v/>
      </c>
      <c r="BA173" s="73" t="str">
        <f ca="1">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37.299999999999997" x14ac:dyDescent="0.3">
      <c r="A174" s="19" t="s">
        <v>111</v>
      </c>
      <c r="B174" s="4" t="s">
        <v>255</v>
      </c>
      <c r="C174" s="4" t="s">
        <v>223</v>
      </c>
      <c r="D174" s="3" t="str">
        <f t="shared" ca="1" si="8"/>
        <v/>
      </c>
      <c r="O174" s="12" t="s">
        <v>261</v>
      </c>
      <c r="Q174" s="5" t="s">
        <v>807</v>
      </c>
      <c r="R174" s="5" t="s">
        <v>1</v>
      </c>
      <c r="S174" s="5"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IF(OR(H174="",VLOOKUP(H$1,Services!$A$1:$B$20,2,0)="Exclude"),"",IF($D174=1,IF(OR(price_limit="",price_limit="No Limit"),IF(H174="Yes",1,2),IF(SUMIFS(WhatIf!$G:$G,WhatIf!$A:$A,H$1,WhatIf!$B:$B,H174)&lt;=price_limit,IF(H174="Yes",1,2),"")),""))</f>
        <v/>
      </c>
      <c r="AT174" s="73" t="str">
        <f>IF(OR(I174="",VLOOKUP(I$1,Services!$A$1:$B$20,2,0)="Exclude"),"",IF($D174=1,IF(OR(price_limit="",price_limit="No Limit"),IF(I174="Yes",1,2),IF(SUMIFS(WhatIf!$G:$G,WhatIf!$A:$A,I$1,WhatIf!$B:$B,I174)&lt;=price_limit,IF(I174="Yes",1,2),"")),""))</f>
        <v/>
      </c>
      <c r="AU174" s="73" t="str">
        <f>IF(OR(J174="",VLOOKUP(J$1,Services!$A$1:$B$20,2,0)="Exclude"),"",IF($D174=1,IF(OR(price_limit="",price_limit="No Limit"),IF(J174="Yes",1,2),IF(SUMIFS(WhatIf!$G:$G,WhatIf!$A:$A,J$1,WhatIf!$B:$B,J174)&lt;=price_limit,IF(J174="Yes",1,2),"")),""))</f>
        <v/>
      </c>
      <c r="AV174" s="73" t="str">
        <f>IF(OR(K174="",VLOOKUP(K$1,Services!$A$1:$B$20,2,0)="Exclude"),"",IF($D174=1,IF(OR(price_limit="",price_limit="No Limit"),IF(K174="Yes",1,2),IF(SUMIFS(WhatIf!$G:$G,WhatIf!$A:$A,K$1,WhatIf!$B:$B,K174)&lt;=price_limit,IF(K174="Yes",1,2),"")),""))</f>
        <v/>
      </c>
      <c r="AW174" s="73" t="str">
        <f>IF(OR(L174="",VLOOKUP(L$1,Services!$A$1:$B$20,2,0)="Exclude"),"",IF($D174=1,IF(OR(price_limit="",price_limit="No Limit"),IF(L174="Yes",1,2),IF(SUMIFS(WhatIf!$G:$G,WhatIf!$A:$A,L$1,WhatIf!$B:$B,L174)&lt;=price_limit,IF(L174="Yes",1,2),"")),""))</f>
        <v/>
      </c>
      <c r="AX174" s="73" t="str">
        <f>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24.9" x14ac:dyDescent="0.3">
      <c r="A175" s="19" t="s">
        <v>185</v>
      </c>
      <c r="B175" s="4" t="s">
        <v>320</v>
      </c>
      <c r="C175" s="4" t="s">
        <v>223</v>
      </c>
      <c r="D175" s="3" t="str">
        <f t="shared" ca="1" si="8"/>
        <v/>
      </c>
      <c r="G175" s="5" t="s">
        <v>1</v>
      </c>
      <c r="H175" s="5" t="s">
        <v>1</v>
      </c>
      <c r="I175" s="5" t="s">
        <v>1</v>
      </c>
      <c r="J175" s="5" t="s">
        <v>1</v>
      </c>
      <c r="K175" s="5" t="s">
        <v>1</v>
      </c>
      <c r="L175" s="5" t="s">
        <v>1</v>
      </c>
      <c r="M175" s="5" t="s">
        <v>1</v>
      </c>
      <c r="N175" s="5" t="s">
        <v>1</v>
      </c>
      <c r="O175" s="6" t="s">
        <v>1</v>
      </c>
      <c r="P175" s="6" t="s">
        <v>1</v>
      </c>
      <c r="Q175" s="6" t="s">
        <v>1</v>
      </c>
      <c r="R175" s="6" t="s">
        <v>1</v>
      </c>
      <c r="S175" s="6"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 ca="1">IF(OR(G175="",VLOOKUP(G$1,Services!$A$1:$B$20,2,0)="Exclude"),"",IF($D175=1,IF(OR(price_limit="",price_limit="No Limit"),IF(G175="Yes",1,2),IF(SUMIFS(WhatIf!$G:$G,WhatIf!$A:$A,G$1,WhatIf!$B:$B,G175)&lt;=price_limit,IF(G175="Yes",1,2),"")),""))</f>
        <v/>
      </c>
      <c r="AS175" s="73" t="str">
        <f ca="1">IF(OR(H175="",VLOOKUP(H$1,Services!$A$1:$B$20,2,0)="Exclude"),"",IF($D175=1,IF(OR(price_limit="",price_limit="No Limit"),IF(H175="Yes",1,2),IF(SUMIFS(WhatIf!$G:$G,WhatIf!$A:$A,H$1,WhatIf!$B:$B,H175)&lt;=price_limit,IF(H175="Yes",1,2),"")),""))</f>
        <v/>
      </c>
      <c r="AT175" s="73" t="str">
        <f ca="1">IF(OR(I175="",VLOOKUP(I$1,Services!$A$1:$B$20,2,0)="Exclude"),"",IF($D175=1,IF(OR(price_limit="",price_limit="No Limit"),IF(I175="Yes",1,2),IF(SUMIFS(WhatIf!$G:$G,WhatIf!$A:$A,I$1,WhatIf!$B:$B,I175)&lt;=price_limit,IF(I175="Yes",1,2),"")),""))</f>
        <v/>
      </c>
      <c r="AU175" s="73" t="str">
        <f ca="1">IF(OR(J175="",VLOOKUP(J$1,Services!$A$1:$B$20,2,0)="Exclude"),"",IF($D175=1,IF(OR(price_limit="",price_limit="No Limit"),IF(J175="Yes",1,2),IF(SUMIFS(WhatIf!$G:$G,WhatIf!$A:$A,J$1,WhatIf!$B:$B,J175)&lt;=price_limit,IF(J175="Yes",1,2),"")),""))</f>
        <v/>
      </c>
      <c r="AV175" s="73" t="str">
        <f ca="1">IF(OR(K175="",VLOOKUP(K$1,Services!$A$1:$B$20,2,0)="Exclude"),"",IF($D175=1,IF(OR(price_limit="",price_limit="No Limit"),IF(K175="Yes",1,2),IF(SUMIFS(WhatIf!$G:$G,WhatIf!$A:$A,K$1,WhatIf!$B:$B,K175)&lt;=price_limit,IF(K175="Yes",1,2),"")),""))</f>
        <v/>
      </c>
      <c r="AW175" s="73" t="str">
        <f ca="1">IF(OR(L175="",VLOOKUP(L$1,Services!$A$1:$B$20,2,0)="Exclude"),"",IF($D175=1,IF(OR(price_limit="",price_limit="No Limit"),IF(L175="Yes",1,2),IF(SUMIFS(WhatIf!$G:$G,WhatIf!$A:$A,L$1,WhatIf!$B:$B,L175)&lt;=price_limit,IF(L175="Yes",1,2),"")),""))</f>
        <v/>
      </c>
      <c r="AX175" s="73" t="str">
        <f ca="1">IF(OR(M175="",VLOOKUP(M$1,Services!$A$1:$B$20,2,0)="Exclude"),"",IF($D175=1,IF(OR(price_limit="",price_limit="No Limit"),IF(M175="Yes",1,2),IF(SUMIFS(WhatIf!$G:$G,WhatIf!$A:$A,M$1,WhatIf!$B:$B,M175)&lt;=price_limit,IF(M175="Yes",1,2),"")),""))</f>
        <v/>
      </c>
      <c r="AY175" s="73" t="str">
        <f ca="1">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 ca="1">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x14ac:dyDescent="0.3">
      <c r="A176" s="19" t="s">
        <v>186</v>
      </c>
      <c r="B176" s="4" t="s">
        <v>321</v>
      </c>
      <c r="C176" s="4" t="s">
        <v>223</v>
      </c>
      <c r="D176" s="3" t="str">
        <f t="shared" ca="1" si="8"/>
        <v/>
      </c>
      <c r="G176" s="5" t="s">
        <v>1</v>
      </c>
      <c r="H176" s="6"/>
      <c r="I176" s="6" t="s">
        <v>1</v>
      </c>
      <c r="L176" s="5" t="s">
        <v>1</v>
      </c>
      <c r="M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IF(OR(J176="",VLOOKUP(J$1,Services!$A$1:$B$20,2,0)="Exclude"),"",IF($D176=1,IF(OR(price_limit="",price_limit="No Limit"),IF(J176="Yes",1,2),IF(SUMIFS(WhatIf!$G:$G,WhatIf!$A:$A,J$1,WhatIf!$B:$B,J176)&lt;=price_limit,IF(J176="Yes",1,2),"")),""))</f>
        <v/>
      </c>
      <c r="AV176" s="73" t="str">
        <f>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ht="24.9" x14ac:dyDescent="0.3">
      <c r="A177" s="19" t="s">
        <v>242</v>
      </c>
      <c r="B177" s="4" t="s">
        <v>436</v>
      </c>
      <c r="C177" s="4" t="s">
        <v>506</v>
      </c>
      <c r="D177" s="3">
        <f t="shared" ca="1" si="8"/>
        <v>1</v>
      </c>
      <c r="G177" s="5" t="s">
        <v>1</v>
      </c>
      <c r="H177" s="5" t="s">
        <v>1</v>
      </c>
      <c r="I177" s="5" t="s">
        <v>1</v>
      </c>
      <c r="J177" s="5" t="s">
        <v>1</v>
      </c>
      <c r="K177" s="5" t="s">
        <v>1</v>
      </c>
      <c r="L177" s="5" t="s">
        <v>1</v>
      </c>
      <c r="M177" s="5" t="s">
        <v>1</v>
      </c>
      <c r="N177" s="5" t="s">
        <v>1</v>
      </c>
      <c r="Q177" s="5" t="s">
        <v>328</v>
      </c>
      <c r="R177" s="5" t="s">
        <v>1</v>
      </c>
      <c r="S177" s="5"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f ca="1">IF(OR(G177="",VLOOKUP(G$1,Services!$A$1:$B$20,2,0)="Exclude"),"",IF($D177=1,IF(OR(price_limit="",price_limit="No Limit"),IF(G177="Yes",1,2),IF(SUMIFS(WhatIf!$G:$G,WhatIf!$A:$A,G$1,WhatIf!$B:$B,G177)&lt;=price_limit,IF(G177="Yes",1,2),"")),""))</f>
        <v>1</v>
      </c>
      <c r="AS177" s="73">
        <f ca="1">IF(OR(H177="",VLOOKUP(H$1,Services!$A$1:$B$20,2,0)="Exclude"),"",IF($D177=1,IF(OR(price_limit="",price_limit="No Limit"),IF(H177="Yes",1,2),IF(SUMIFS(WhatIf!$G:$G,WhatIf!$A:$A,H$1,WhatIf!$B:$B,H177)&lt;=price_limit,IF(H177="Yes",1,2),"")),""))</f>
        <v>1</v>
      </c>
      <c r="AT177" s="73">
        <f ca="1">IF(OR(I177="",VLOOKUP(I$1,Services!$A$1:$B$20,2,0)="Exclude"),"",IF($D177=1,IF(OR(price_limit="",price_limit="No Limit"),IF(I177="Yes",1,2),IF(SUMIFS(WhatIf!$G:$G,WhatIf!$A:$A,I$1,WhatIf!$B:$B,I177)&lt;=price_limit,IF(I177="Yes",1,2),"")),""))</f>
        <v>1</v>
      </c>
      <c r="AU177" s="73">
        <f ca="1">IF(OR(J177="",VLOOKUP(J$1,Services!$A$1:$B$20,2,0)="Exclude"),"",IF($D177=1,IF(OR(price_limit="",price_limit="No Limit"),IF(J177="Yes",1,2),IF(SUMIFS(WhatIf!$G:$G,WhatIf!$A:$A,J$1,WhatIf!$B:$B,J177)&lt;=price_limit,IF(J177="Yes",1,2),"")),""))</f>
        <v>1</v>
      </c>
      <c r="AV177" s="73">
        <f ca="1">IF(OR(K177="",VLOOKUP(K$1,Services!$A$1:$B$20,2,0)="Exclude"),"",IF($D177=1,IF(OR(price_limit="",price_limit="No Limit"),IF(K177="Yes",1,2),IF(SUMIFS(WhatIf!$G:$G,WhatIf!$A:$A,K$1,WhatIf!$B:$B,K177)&lt;=price_limit,IF(K177="Yes",1,2),"")),""))</f>
        <v>1</v>
      </c>
      <c r="AW177" s="73">
        <f ca="1">IF(OR(L177="",VLOOKUP(L$1,Services!$A$1:$B$20,2,0)="Exclude"),"",IF($D177=1,IF(OR(price_limit="",price_limit="No Limit"),IF(L177="Yes",1,2),IF(SUMIFS(WhatIf!$G:$G,WhatIf!$A:$A,L$1,WhatIf!$B:$B,L177)&lt;=price_limit,IF(L177="Yes",1,2),"")),""))</f>
        <v>1</v>
      </c>
      <c r="AX177" s="73">
        <f ca="1">IF(OR(M177="",VLOOKUP(M$1,Services!$A$1:$B$20,2,0)="Exclude"),"",IF($D177=1,IF(OR(price_limit="",price_limit="No Limit"),IF(M177="Yes",1,2),IF(SUMIFS(WhatIf!$G:$G,WhatIf!$A:$A,M$1,WhatIf!$B:$B,M177)&lt;=price_limit,IF(M177="Yes",1,2),"")),""))</f>
        <v>1</v>
      </c>
      <c r="AY177" s="73">
        <f ca="1">IF(OR(N177="",VLOOKUP(N$1,Services!$A$1:$B$20,2,0)="Exclude"),"",IF($D177=1,IF(OR(price_limit="",price_limit="No Limit"),IF(N177="Yes",1,2),IF(SUMIFS(WhatIf!$G:$G,WhatIf!$A:$A,N$1,WhatIf!$B:$B,N177)&lt;=price_limit,IF(N177="Yes",1,2),"")),""))</f>
        <v>1</v>
      </c>
      <c r="AZ177" s="73" t="str">
        <f>IF(OR(O177="",VLOOKUP(O$1,Services!$A$1:$B$20,2,0)="Exclude"),"",IF($D177=1,IF(OR(price_limit="",price_limit="No Limit"),IF(O177="Yes",1,2),IF(SUMIFS(WhatIf!$G:$G,WhatIf!$A:$A,O$1,WhatIf!$B:$B,O177)&lt;=price_limit,IF(O177="Yes",1,2),"")),""))</f>
        <v/>
      </c>
      <c r="BA177" s="73" t="str">
        <f>IF(OR(P177="",VLOOKUP(P$1,Services!$A$1:$B$20,2,0)="Exclude"),"",IF($D177=1,IF(OR(price_limit="",price_limit="No Limit"),IF(P177="Yes",1,2),IF(SUMIFS(WhatIf!$G:$G,WhatIf!$A:$A,P$1,WhatIf!$B:$B,P177)&lt;=price_limit,IF(P177="Yes",1,2),"")),""))</f>
        <v/>
      </c>
      <c r="BB177" s="73">
        <f ca="1">IF(OR(Q177="",VLOOKUP(Q$1,Services!$A$1:$B$20,2,0)="Exclude"),"",IF($D177=1,IF(OR(price_limit="",price_limit="No Limit"),IF(Q177="Yes",1,2),IF(SUMIFS(WhatIf!$G:$G,WhatIf!$A:$A,Q$1,WhatIf!$B:$B,Q177)&lt;=price_limit,IF(Q177="Yes",1,2),"")),""))</f>
        <v>2</v>
      </c>
      <c r="BC177" s="73">
        <f ca="1">IF(OR(R177="",VLOOKUP(R$1,Services!$A$1:$B$20,2,0)="Exclude"),"",IF($D177=1,IF(OR(price_limit="",price_limit="No Limit"),IF(R177="Yes",1,2),IF(SUMIFS(WhatIf!$G:$G,WhatIf!$A:$A,R$1,WhatIf!$B:$B,R177)&lt;=price_limit,IF(R177="Yes",1,2),"")),""))</f>
        <v>1</v>
      </c>
      <c r="BD177" s="73" t="str">
        <f>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2</v>
      </c>
    </row>
    <row r="178" spans="1:64" x14ac:dyDescent="0.3">
      <c r="A178" s="19" t="s">
        <v>368</v>
      </c>
      <c r="B178" s="4" t="s">
        <v>333</v>
      </c>
      <c r="C178" s="4" t="s">
        <v>222</v>
      </c>
      <c r="D178" s="3" t="str">
        <f t="shared" ca="1" si="8"/>
        <v/>
      </c>
      <c r="H178" s="5" t="s">
        <v>303</v>
      </c>
      <c r="I178" s="5" t="s">
        <v>303</v>
      </c>
      <c r="J178" s="5" t="s">
        <v>303</v>
      </c>
      <c r="K178" s="5" t="s">
        <v>303</v>
      </c>
      <c r="L178" s="5" t="s">
        <v>303</v>
      </c>
      <c r="M178" s="5" t="s">
        <v>303</v>
      </c>
      <c r="N178" s="5" t="s">
        <v>1</v>
      </c>
      <c r="Q178" s="5" t="s">
        <v>303</v>
      </c>
      <c r="R178" s="5" t="s">
        <v>349</v>
      </c>
      <c r="S178" s="5" t="s">
        <v>349</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t="str">
        <f>IF(OR(G178="",VLOOKUP(G$1,Services!$A$1:$B$20,2,0)="Exclude"),"",IF($D178=1,IF(OR(price_limit="",price_limit="No Limit"),IF(G178="Yes",1,2),IF(SUMIFS(WhatIf!$G:$G,WhatIf!$A:$A,G$1,WhatIf!$B:$B,G178)&lt;=price_limit,IF(G178="Yes",1,2),"")),""))</f>
        <v/>
      </c>
      <c r="AS178" s="73" t="str">
        <f ca="1">IF(OR(H178="",VLOOKUP(H$1,Services!$A$1:$B$20,2,0)="Exclude"),"",IF($D178=1,IF(OR(price_limit="",price_limit="No Limit"),IF(H178="Yes",1,2),IF(SUMIFS(WhatIf!$G:$G,WhatIf!$A:$A,H$1,WhatIf!$B:$B,H178)&lt;=price_limit,IF(H178="Yes",1,2),"")),""))</f>
        <v/>
      </c>
      <c r="AT178" s="73" t="str">
        <f ca="1">IF(OR(I178="",VLOOKUP(I$1,Services!$A$1:$B$20,2,0)="Exclude"),"",IF($D178=1,IF(OR(price_limit="",price_limit="No Limit"),IF(I178="Yes",1,2),IF(SUMIFS(WhatIf!$G:$G,WhatIf!$A:$A,I$1,WhatIf!$B:$B,I178)&lt;=price_limit,IF(I178="Yes",1,2),"")),""))</f>
        <v/>
      </c>
      <c r="AU178" s="73" t="str">
        <f ca="1">IF(OR(J178="",VLOOKUP(J$1,Services!$A$1:$B$20,2,0)="Exclude"),"",IF($D178=1,IF(OR(price_limit="",price_limit="No Limit"),IF(J178="Yes",1,2),IF(SUMIFS(WhatIf!$G:$G,WhatIf!$A:$A,J$1,WhatIf!$B:$B,J178)&lt;=price_limit,IF(J178="Yes",1,2),"")),""))</f>
        <v/>
      </c>
      <c r="AV178" s="73" t="str">
        <f ca="1">IF(OR(K178="",VLOOKUP(K$1,Services!$A$1:$B$20,2,0)="Exclude"),"",IF($D178=1,IF(OR(price_limit="",price_limit="No Limit"),IF(K178="Yes",1,2),IF(SUMIFS(WhatIf!$G:$G,WhatIf!$A:$A,K$1,WhatIf!$B:$B,K178)&lt;=price_limit,IF(K178="Yes",1,2),"")),""))</f>
        <v/>
      </c>
      <c r="AW178" s="73" t="str">
        <f ca="1">IF(OR(L178="",VLOOKUP(L$1,Services!$A$1:$B$20,2,0)="Exclude"),"",IF($D178=1,IF(OR(price_limit="",price_limit="No Limit"),IF(L178="Yes",1,2),IF(SUMIFS(WhatIf!$G:$G,WhatIf!$A:$A,L$1,WhatIf!$B:$B,L178)&lt;=price_limit,IF(L178="Yes",1,2),"")),""))</f>
        <v/>
      </c>
      <c r="AX178" s="73" t="str">
        <f ca="1">IF(OR(M178="",VLOOKUP(M$1,Services!$A$1:$B$20,2,0)="Exclude"),"",IF($D178=1,IF(OR(price_limit="",price_limit="No Limit"),IF(M178="Yes",1,2),IF(SUMIFS(WhatIf!$G:$G,WhatIf!$A:$A,M$1,WhatIf!$B:$B,M178)&lt;=price_limit,IF(M178="Yes",1,2),"")),""))</f>
        <v/>
      </c>
      <c r="AY178" s="73" t="str">
        <f ca="1">IF(OR(N178="",VLOOKUP(N$1,Services!$A$1:$B$20,2,0)="Exclude"),"",IF($D178=1,IF(OR(price_limit="",price_limit="No Limit"),IF(N178="Yes",1,2),IF(SUMIFS(WhatIf!$G:$G,WhatIf!$A:$A,N$1,WhatIf!$B:$B,N178)&lt;=price_limit,IF(N178="Yes",1,2),"")),""))</f>
        <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t="str">
        <f ca="1">IF(OR(Q178="",VLOOKUP(Q$1,Services!$A$1:$B$20,2,0)="Exclude"),"",IF($D178=1,IF(OR(price_limit="",price_limit="No Limit"),IF(Q178="Yes",1,2),IF(SUMIFS(WhatIf!$G:$G,WhatIf!$A:$A,Q$1,WhatIf!$B:$B,Q178)&lt;=price_limit,IF(Q178="Yes",1,2),"")),""))</f>
        <v/>
      </c>
      <c r="BC178" s="73" t="str">
        <f ca="1">IF(OR(R178="",VLOOKUP(R$1,Services!$A$1:$B$20,2,0)="Exclude"),"",IF($D178=1,IF(OR(price_limit="",price_limit="No Limit"),IF(R178="Yes",1,2),IF(SUMIFS(WhatIf!$G:$G,WhatIf!$A:$A,R$1,WhatIf!$B:$B,R178)&lt;=price_limit,IF(R178="Yes",1,2),"")),""))</f>
        <v/>
      </c>
      <c r="BD178" s="73" t="str">
        <f>IF(OR(S178="",VLOOKUP(S$1,Services!$A$1:$B$20,2,0)="Exclude"),"",IF($D178=1,IF(OR(price_limit="",price_limit="No Limit"),IF(S178="Yes",1,2),IF(SUMIFS(WhatIf!$G:$G,WhatIf!$A:$A,S$1,WhatIf!$B:$B,S178)&lt;=price_limit,IF(S178="Yes",1,2),"")),""))</f>
        <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0</v>
      </c>
    </row>
    <row r="179" spans="1:64" ht="24.9" x14ac:dyDescent="0.3">
      <c r="A179" s="19" t="s">
        <v>112</v>
      </c>
      <c r="B179" s="7" t="s">
        <v>235</v>
      </c>
      <c r="C179" s="4" t="s">
        <v>231</v>
      </c>
      <c r="D179" s="3" t="str">
        <f t="shared" ca="1" si="8"/>
        <v/>
      </c>
      <c r="F179" s="5" t="s">
        <v>588</v>
      </c>
      <c r="G179" s="5" t="s">
        <v>559</v>
      </c>
      <c r="U179" s="5" t="s">
        <v>263</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 ca="1">IF(OR(F179="",VLOOKUP(F$1,Services!$A$1:$B$20,2,0)="Exclude"),"",IF($D179=1,IF(OR(price_limit="",price_limit="No Limit"),IF(F179="Yes",1,2),IF(SUMIFS(WhatIf!$G:$G,WhatIf!$A:$A,F$1,WhatIf!$B:$B,F179)&lt;=price_limit,IF(F179="Yes",1,2),"")),""))</f>
        <v/>
      </c>
      <c r="AR179" s="73" t="str">
        <f ca="1">IF(OR(G179="",VLOOKUP(G$1,Services!$A$1:$B$20,2,0)="Exclude"),"",IF($D179=1,IF(OR(price_limit="",price_limit="No Limit"),IF(G179="Yes",1,2),IF(SUMIFS(WhatIf!$G:$G,WhatIf!$A:$A,G$1,WhatIf!$B:$B,G179)&lt;=price_limit,IF(G179="Yes",1,2),"")),""))</f>
        <v/>
      </c>
      <c r="AS179" s="73" t="str">
        <f>IF(OR(H179="",VLOOKUP(H$1,Services!$A$1:$B$20,2,0)="Exclude"),"",IF($D179=1,IF(OR(price_limit="",price_limit="No Limit"),IF(H179="Yes",1,2),IF(SUMIFS(WhatIf!$G:$G,WhatIf!$A:$A,H$1,WhatIf!$B:$B,H179)&lt;=price_limit,IF(H179="Yes",1,2),"")),""))</f>
        <v/>
      </c>
      <c r="AT179" s="73" t="str">
        <f>IF(OR(I179="",VLOOKUP(I$1,Services!$A$1:$B$20,2,0)="Exclude"),"",IF($D179=1,IF(OR(price_limit="",price_limit="No Limit"),IF(I179="Yes",1,2),IF(SUMIFS(WhatIf!$G:$G,WhatIf!$A:$A,I$1,WhatIf!$B:$B,I179)&lt;=price_limit,IF(I179="Yes",1,2),"")),""))</f>
        <v/>
      </c>
      <c r="AU179" s="73" t="str">
        <f>IF(OR(J179="",VLOOKUP(J$1,Services!$A$1:$B$20,2,0)="Exclude"),"",IF($D179=1,IF(OR(price_limit="",price_limit="No Limit"),IF(J179="Yes",1,2),IF(SUMIFS(WhatIf!$G:$G,WhatIf!$A:$A,J$1,WhatIf!$B:$B,J179)&lt;=price_limit,IF(J179="Yes",1,2),"")),""))</f>
        <v/>
      </c>
      <c r="AV179" s="73" t="str">
        <f>IF(OR(K179="",VLOOKUP(K$1,Services!$A$1:$B$20,2,0)="Exclude"),"",IF($D179=1,IF(OR(price_limit="",price_limit="No Limit"),IF(K179="Yes",1,2),IF(SUMIFS(WhatIf!$G:$G,WhatIf!$A:$A,K$1,WhatIf!$B:$B,K179)&lt;=price_limit,IF(K179="Yes",1,2),"")),""))</f>
        <v/>
      </c>
      <c r="AW179" s="73" t="str">
        <f>IF(OR(L179="",VLOOKUP(L$1,Services!$A$1:$B$20,2,0)="Exclude"),"",IF($D179=1,IF(OR(price_limit="",price_limit="No Limit"),IF(L179="Yes",1,2),IF(SUMIFS(WhatIf!$G:$G,WhatIf!$A:$A,L$1,WhatIf!$B:$B,L179)&lt;=price_limit,IF(L179="Yes",1,2),"")),""))</f>
        <v/>
      </c>
      <c r="AX179" s="73" t="str">
        <f>IF(OR(M179="",VLOOKUP(M$1,Services!$A$1:$B$20,2,0)="Exclude"),"",IF($D179=1,IF(OR(price_limit="",price_limit="No Limit"),IF(M179="Yes",1,2),IF(SUMIFS(WhatIf!$G:$G,WhatIf!$A:$A,M$1,WhatIf!$B:$B,M179)&lt;=price_limit,IF(M179="Yes",1,2),"")),""))</f>
        <v/>
      </c>
      <c r="AY179" s="73" t="str">
        <f>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IF(OR(Q179="",VLOOKUP(Q$1,Services!$A$1:$B$20,2,0)="Exclude"),"",IF($D179=1,IF(OR(price_limit="",price_limit="No Limit"),IF(Q179="Yes",1,2),IF(SUMIFS(WhatIf!$G:$G,WhatIf!$A:$A,Q$1,WhatIf!$B:$B,Q179)&lt;=price_limit,IF(Q179="Yes",1,2),"")),""))</f>
        <v/>
      </c>
      <c r="BC179" s="73" t="str">
        <f>IF(OR(R179="",VLOOKUP(R$1,Services!$A$1:$B$20,2,0)="Exclude"),"",IF($D179=1,IF(OR(price_limit="",price_limit="No Limit"),IF(R179="Yes",1,2),IF(SUMIFS(WhatIf!$G:$G,WhatIf!$A:$A,R$1,WhatIf!$B:$B,R179)&lt;=price_limit,IF(R179="Yes",1,2),"")),""))</f>
        <v/>
      </c>
      <c r="BD179" s="73" t="str">
        <f>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 ca="1">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x14ac:dyDescent="0.3">
      <c r="A180" s="19" t="s">
        <v>810</v>
      </c>
      <c r="C180" s="4" t="s">
        <v>222</v>
      </c>
      <c r="D180" s="3" t="str">
        <f t="shared" ca="1" si="8"/>
        <v/>
      </c>
      <c r="U180" s="5" t="s">
        <v>263</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IF(OR(F180="",VLOOKUP(F$1,Services!$A$1:$B$20,2,0)="Exclude"),"",IF($D180=1,IF(OR(price_limit="",price_limit="No Limit"),IF(F180="Yes",1,2),IF(SUMIFS(WhatIf!$G:$G,WhatIf!$A:$A,F$1,WhatIf!$B:$B,F180)&lt;=price_limit,IF(F180="Yes",1,2),"")),""))</f>
        <v/>
      </c>
      <c r="AR180" s="73" t="str">
        <f>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37</v>
      </c>
      <c r="B181" s="4" t="s">
        <v>704</v>
      </c>
      <c r="C181" s="4" t="s">
        <v>501</v>
      </c>
      <c r="D181" s="3" t="str">
        <f t="shared" ca="1" si="8"/>
        <v/>
      </c>
      <c r="F181" s="5" t="s">
        <v>1</v>
      </c>
      <c r="H181" s="5" t="s">
        <v>1</v>
      </c>
      <c r="I181" s="5" t="s">
        <v>1</v>
      </c>
      <c r="J181" s="5" t="s">
        <v>1</v>
      </c>
      <c r="K181" s="5" t="s">
        <v>1</v>
      </c>
      <c r="L181" s="5" t="s">
        <v>1</v>
      </c>
      <c r="M181" s="5" t="s">
        <v>1</v>
      </c>
      <c r="N181" s="5" t="s">
        <v>1</v>
      </c>
      <c r="O181" s="5" t="s">
        <v>1</v>
      </c>
      <c r="P181" s="5" t="s">
        <v>1</v>
      </c>
      <c r="Q181" s="5" t="s">
        <v>1</v>
      </c>
      <c r="R181" s="6"/>
      <c r="S181" s="6"/>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 ca="1">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 ca="1">IF(OR(H181="",VLOOKUP(H$1,Services!$A$1:$B$20,2,0)="Exclude"),"",IF($D181=1,IF(OR(price_limit="",price_limit="No Limit"),IF(H181="Yes",1,2),IF(SUMIFS(WhatIf!$G:$G,WhatIf!$A:$A,H$1,WhatIf!$B:$B,H181)&lt;=price_limit,IF(H181="Yes",1,2),"")),""))</f>
        <v/>
      </c>
      <c r="AT181" s="73" t="str">
        <f ca="1">IF(OR(I181="",VLOOKUP(I$1,Services!$A$1:$B$20,2,0)="Exclude"),"",IF($D181=1,IF(OR(price_limit="",price_limit="No Limit"),IF(I181="Yes",1,2),IF(SUMIFS(WhatIf!$G:$G,WhatIf!$A:$A,I$1,WhatIf!$B:$B,I181)&lt;=price_limit,IF(I181="Yes",1,2),"")),""))</f>
        <v/>
      </c>
      <c r="AU181" s="73" t="str">
        <f ca="1">IF(OR(J181="",VLOOKUP(J$1,Services!$A$1:$B$20,2,0)="Exclude"),"",IF($D181=1,IF(OR(price_limit="",price_limit="No Limit"),IF(J181="Yes",1,2),IF(SUMIFS(WhatIf!$G:$G,WhatIf!$A:$A,J$1,WhatIf!$B:$B,J181)&lt;=price_limit,IF(J181="Yes",1,2),"")),""))</f>
        <v/>
      </c>
      <c r="AV181" s="73" t="str">
        <f ca="1">IF(OR(K181="",VLOOKUP(K$1,Services!$A$1:$B$20,2,0)="Exclude"),"",IF($D181=1,IF(OR(price_limit="",price_limit="No Limit"),IF(K181="Yes",1,2),IF(SUMIFS(WhatIf!$G:$G,WhatIf!$A:$A,K$1,WhatIf!$B:$B,K181)&lt;=price_limit,IF(K181="Yes",1,2),"")),""))</f>
        <v/>
      </c>
      <c r="AW181" s="73" t="str">
        <f ca="1">IF(OR(L181="",VLOOKUP(L$1,Services!$A$1:$B$20,2,0)="Exclude"),"",IF($D181=1,IF(OR(price_limit="",price_limit="No Limit"),IF(L181="Yes",1,2),IF(SUMIFS(WhatIf!$G:$G,WhatIf!$A:$A,L$1,WhatIf!$B:$B,L181)&lt;=price_limit,IF(L181="Yes",1,2),"")),""))</f>
        <v/>
      </c>
      <c r="AX181" s="73" t="str">
        <f ca="1">IF(OR(M181="",VLOOKUP(M$1,Services!$A$1:$B$20,2,0)="Exclude"),"",IF($D181=1,IF(OR(price_limit="",price_limit="No Limit"),IF(M181="Yes",1,2),IF(SUMIFS(WhatIf!$G:$G,WhatIf!$A:$A,M$1,WhatIf!$B:$B,M181)&lt;=price_limit,IF(M181="Yes",1,2),"")),""))</f>
        <v/>
      </c>
      <c r="AY181" s="73" t="str">
        <f ca="1">IF(OR(N181="",VLOOKUP(N$1,Services!$A$1:$B$20,2,0)="Exclude"),"",IF($D181=1,IF(OR(price_limit="",price_limit="No Limit"),IF(N181="Yes",1,2),IF(SUMIFS(WhatIf!$G:$G,WhatIf!$A:$A,N$1,WhatIf!$B:$B,N181)&lt;=price_limit,IF(N181="Yes",1,2),"")),""))</f>
        <v/>
      </c>
      <c r="AZ181" s="73" t="str">
        <f ca="1">IF(OR(O181="",VLOOKUP(O$1,Services!$A$1:$B$20,2,0)="Exclude"),"",IF($D181=1,IF(OR(price_limit="",price_limit="No Limit"),IF(O181="Yes",1,2),IF(SUMIFS(WhatIf!$G:$G,WhatIf!$A:$A,O$1,WhatIf!$B:$B,O181)&lt;=price_limit,IF(O181="Yes",1,2),"")),""))</f>
        <v/>
      </c>
      <c r="BA181" s="73" t="str">
        <f ca="1">IF(OR(P181="",VLOOKUP(P$1,Services!$A$1:$B$20,2,0)="Exclude"),"",IF($D181=1,IF(OR(price_limit="",price_limit="No Limit"),IF(P181="Yes",1,2),IF(SUMIFS(WhatIf!$G:$G,WhatIf!$A:$A,P$1,WhatIf!$B:$B,P181)&lt;=price_limit,IF(P181="Yes",1,2),"")),""))</f>
        <v/>
      </c>
      <c r="BB181" s="73" t="str">
        <f ca="1">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666</v>
      </c>
      <c r="C182" s="4" t="s">
        <v>231</v>
      </c>
      <c r="D182" s="3" t="str">
        <f t="shared" ca="1" si="8"/>
        <v/>
      </c>
      <c r="F182" s="5" t="s">
        <v>559</v>
      </c>
      <c r="G182" s="5" t="s">
        <v>559</v>
      </c>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 ca="1">IF(OR(G182="",VLOOKUP(G$1,Services!$A$1:$B$20,2,0)="Exclude"),"",IF($D182=1,IF(OR(price_limit="",price_limit="No Limit"),IF(G182="Yes",1,2),IF(SUMIFS(WhatIf!$G:$G,WhatIf!$A:$A,G$1,WhatIf!$B:$B,G182)&lt;=price_limit,IF(G182="Yes",1,2),"")),""))</f>
        <v/>
      </c>
      <c r="AS182" s="73" t="str">
        <f>IF(OR(H182="",VLOOKUP(H$1,Services!$A$1:$B$20,2,0)="Exclude"),"",IF($D182=1,IF(OR(price_limit="",price_limit="No Limit"),IF(H182="Yes",1,2),IF(SUMIFS(WhatIf!$G:$G,WhatIf!$A:$A,H$1,WhatIf!$B:$B,H182)&lt;=price_limit,IF(H182="Yes",1,2),"")),""))</f>
        <v/>
      </c>
      <c r="AT182" s="73" t="str">
        <f>IF(OR(I182="",VLOOKUP(I$1,Services!$A$1:$B$20,2,0)="Exclude"),"",IF($D182=1,IF(OR(price_limit="",price_limit="No Limit"),IF(I182="Yes",1,2),IF(SUMIFS(WhatIf!$G:$G,WhatIf!$A:$A,I$1,WhatIf!$B:$B,I182)&lt;=price_limit,IF(I182="Yes",1,2),"")),""))</f>
        <v/>
      </c>
      <c r="AU182" s="73" t="str">
        <f>IF(OR(J182="",VLOOKUP(J$1,Services!$A$1:$B$20,2,0)="Exclude"),"",IF($D182=1,IF(OR(price_limit="",price_limit="No Limit"),IF(J182="Yes",1,2),IF(SUMIFS(WhatIf!$G:$G,WhatIf!$A:$A,J$1,WhatIf!$B:$B,J182)&lt;=price_limit,IF(J182="Yes",1,2),"")),""))</f>
        <v/>
      </c>
      <c r="AV182" s="73" t="str">
        <f>IF(OR(K182="",VLOOKUP(K$1,Services!$A$1:$B$20,2,0)="Exclude"),"",IF($D182=1,IF(OR(price_limit="",price_limit="No Limit"),IF(K182="Yes",1,2),IF(SUMIFS(WhatIf!$G:$G,WhatIf!$A:$A,K$1,WhatIf!$B:$B,K182)&lt;=price_limit,IF(K182="Yes",1,2),"")),""))</f>
        <v/>
      </c>
      <c r="AW182" s="73" t="str">
        <f>IF(OR(L182="",VLOOKUP(L$1,Services!$A$1:$B$20,2,0)="Exclude"),"",IF($D182=1,IF(OR(price_limit="",price_limit="No Limit"),IF(L182="Yes",1,2),IF(SUMIFS(WhatIf!$G:$G,WhatIf!$A:$A,L$1,WhatIf!$B:$B,L182)&lt;=price_limit,IF(L182="Yes",1,2),"")),""))</f>
        <v/>
      </c>
      <c r="AX182" s="73" t="str">
        <f>IF(OR(M182="",VLOOKUP(M$1,Services!$A$1:$B$20,2,0)="Exclude"),"",IF($D182=1,IF(OR(price_limit="",price_limit="No Limit"),IF(M182="Yes",1,2),IF(SUMIFS(WhatIf!$G:$G,WhatIf!$A:$A,M$1,WhatIf!$B:$B,M182)&lt;=price_limit,IF(M182="Yes",1,2),"")),""))</f>
        <v/>
      </c>
      <c r="AY182" s="73" t="str">
        <f>IF(OR(N182="",VLOOKUP(N$1,Services!$A$1:$B$20,2,0)="Exclude"),"",IF($D182=1,IF(OR(price_limit="",price_limit="No Limit"),IF(N182="Yes",1,2),IF(SUMIFS(WhatIf!$G:$G,WhatIf!$A:$A,N$1,WhatIf!$B:$B,N182)&lt;=price_limit,IF(N182="Yes",1,2),"")),""))</f>
        <v/>
      </c>
      <c r="AZ182" s="73" t="str">
        <f>IF(OR(O182="",VLOOKUP(O$1,Services!$A$1:$B$20,2,0)="Exclude"),"",IF($D182=1,IF(OR(price_limit="",price_limit="No Limit"),IF(O182="Yes",1,2),IF(SUMIFS(WhatIf!$G:$G,WhatIf!$A:$A,O$1,WhatIf!$B:$B,O182)&lt;=price_limit,IF(O182="Yes",1,2),"")),""))</f>
        <v/>
      </c>
      <c r="BA182" s="73" t="str">
        <f>IF(OR(P182="",VLOOKUP(P$1,Services!$A$1:$B$20,2,0)="Exclude"),"",IF($D182=1,IF(OR(price_limit="",price_limit="No Limit"),IF(P182="Yes",1,2),IF(SUMIFS(WhatIf!$G:$G,WhatIf!$A:$A,P$1,WhatIf!$B:$B,P182)&lt;=price_limit,IF(P182="Yes",1,2),"")),""))</f>
        <v/>
      </c>
      <c r="BB182" s="73" t="str">
        <f>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113</v>
      </c>
      <c r="B183" s="4" t="s">
        <v>255</v>
      </c>
      <c r="C183" s="4" t="s">
        <v>223</v>
      </c>
      <c r="D183" s="3" t="str">
        <f t="shared" ca="1" si="8"/>
        <v/>
      </c>
      <c r="R183" s="5" t="s">
        <v>345</v>
      </c>
      <c r="S183" s="5" t="s">
        <v>345</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IF(OR(F183="",VLOOKUP(F$1,Services!$A$1:$B$20,2,0)="Exclude"),"",IF($D183=1,IF(OR(price_limit="",price_limit="No Limit"),IF(F183="Yes",1,2),IF(SUMIFS(WhatIf!$G:$G,WhatIf!$A:$A,F$1,WhatIf!$B:$B,F183)&lt;=price_limit,IF(F183="Yes",1,2),"")),""))</f>
        <v/>
      </c>
      <c r="AR183" s="73" t="str">
        <f>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 ca="1">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114</v>
      </c>
      <c r="B184" s="4" t="s">
        <v>255</v>
      </c>
      <c r="C184" s="4" t="s">
        <v>301</v>
      </c>
      <c r="D184" s="3" t="str">
        <f t="shared" ca="1" si="8"/>
        <v/>
      </c>
      <c r="R184" s="5" t="s">
        <v>1</v>
      </c>
      <c r="S184" s="5" t="s">
        <v>1</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417</v>
      </c>
      <c r="B185" s="4" t="s">
        <v>255</v>
      </c>
      <c r="C185" s="4" t="s">
        <v>223</v>
      </c>
      <c r="D185" s="3" t="str">
        <f t="shared" ca="1" si="8"/>
        <v/>
      </c>
      <c r="R185" s="5" t="s">
        <v>345</v>
      </c>
      <c r="S185" s="5" t="s">
        <v>345</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115</v>
      </c>
      <c r="B186" s="4" t="s">
        <v>255</v>
      </c>
      <c r="C186" s="4" t="s">
        <v>505</v>
      </c>
      <c r="D186" s="3" t="str">
        <f t="shared" ca="1" si="8"/>
        <v/>
      </c>
      <c r="F186" s="5" t="s">
        <v>1</v>
      </c>
      <c r="G186" s="5" t="s">
        <v>1</v>
      </c>
      <c r="K186" s="5" t="s">
        <v>1</v>
      </c>
      <c r="L186" s="5" t="s">
        <v>1</v>
      </c>
      <c r="M186" s="5" t="s">
        <v>1</v>
      </c>
      <c r="R186" s="5" t="s">
        <v>1</v>
      </c>
      <c r="S186" s="5" t="s">
        <v>1</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 ca="1">IF(OR(F186="",VLOOKUP(F$1,Services!$A$1:$B$20,2,0)="Exclude"),"",IF($D186=1,IF(OR(price_limit="",price_limit="No Limit"),IF(F186="Yes",1,2),IF(SUMIFS(WhatIf!$G:$G,WhatIf!$A:$A,F$1,WhatIf!$B:$B,F186)&lt;=price_limit,IF(F186="Yes",1,2),"")),""))</f>
        <v/>
      </c>
      <c r="AR186" s="73" t="str">
        <f ca="1">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 ca="1">IF(OR(K186="",VLOOKUP(K$1,Services!$A$1:$B$20,2,0)="Exclude"),"",IF($D186=1,IF(OR(price_limit="",price_limit="No Limit"),IF(K186="Yes",1,2),IF(SUMIFS(WhatIf!$G:$G,WhatIf!$A:$A,K$1,WhatIf!$B:$B,K186)&lt;=price_limit,IF(K186="Yes",1,2),"")),""))</f>
        <v/>
      </c>
      <c r="AW186" s="73" t="str">
        <f ca="1">IF(OR(L186="",VLOOKUP(L$1,Services!$A$1:$B$20,2,0)="Exclude"),"",IF($D186=1,IF(OR(price_limit="",price_limit="No Limit"),IF(L186="Yes",1,2),IF(SUMIFS(WhatIf!$G:$G,WhatIf!$A:$A,L$1,WhatIf!$B:$B,L186)&lt;=price_limit,IF(L186="Yes",1,2),"")),""))</f>
        <v/>
      </c>
      <c r="AX186" s="73" t="str">
        <f ca="1">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116</v>
      </c>
      <c r="B187" s="4" t="s">
        <v>255</v>
      </c>
      <c r="C187" s="4" t="s">
        <v>231</v>
      </c>
      <c r="D187" s="3" t="str">
        <f t="shared" ca="1" si="8"/>
        <v/>
      </c>
      <c r="F187" s="5" t="s">
        <v>559</v>
      </c>
      <c r="K187" s="5" t="s">
        <v>1</v>
      </c>
      <c r="L187" s="5" t="s">
        <v>1</v>
      </c>
      <c r="M187" s="5" t="s">
        <v>1</v>
      </c>
      <c r="N187" s="5" t="s">
        <v>1</v>
      </c>
      <c r="Q187" s="5" t="s">
        <v>329</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 ca="1">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 ca="1">IF(OR(Q187="",VLOOKUP(Q$1,Services!$A$1:$B$20,2,0)="Exclude"),"",IF($D187=1,IF(OR(price_limit="",price_limit="No Limit"),IF(Q187="Yes",1,2),IF(SUMIFS(WhatIf!$G:$G,WhatIf!$A:$A,Q$1,WhatIf!$B:$B,Q187)&lt;=price_limit,IF(Q187="Yes",1,2),"")),""))</f>
        <v/>
      </c>
      <c r="BC187" s="73" t="str">
        <f>IF(OR(R187="",VLOOKUP(R$1,Services!$A$1:$B$20,2,0)="Exclude"),"",IF($D187=1,IF(OR(price_limit="",price_limit="No Limit"),IF(R187="Yes",1,2),IF(SUMIFS(WhatIf!$G:$G,WhatIf!$A:$A,R$1,WhatIf!$B:$B,R187)&lt;=price_limit,IF(R187="Yes",1,2),"")),""))</f>
        <v/>
      </c>
      <c r="BD187" s="73" t="str">
        <f>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38</v>
      </c>
      <c r="B188" s="4" t="s">
        <v>255</v>
      </c>
      <c r="C188" s="4" t="s">
        <v>301</v>
      </c>
      <c r="D188" s="3" t="str">
        <f t="shared" ca="1" si="8"/>
        <v/>
      </c>
      <c r="G188" s="5" t="s">
        <v>1</v>
      </c>
      <c r="H188" s="5" t="s">
        <v>1</v>
      </c>
      <c r="I188" s="5" t="s">
        <v>1</v>
      </c>
      <c r="J188" s="5" t="s">
        <v>1</v>
      </c>
      <c r="K188" s="5" t="s">
        <v>1</v>
      </c>
      <c r="L188" s="5" t="s">
        <v>1</v>
      </c>
      <c r="M188" s="5" t="s">
        <v>1</v>
      </c>
      <c r="N188" s="5" t="s">
        <v>1</v>
      </c>
      <c r="O188" s="6" t="s">
        <v>1</v>
      </c>
      <c r="P188" s="6" t="s">
        <v>1</v>
      </c>
      <c r="Q188" s="6" t="s">
        <v>1</v>
      </c>
      <c r="R188" s="6" t="s">
        <v>1</v>
      </c>
      <c r="S188" s="6" t="s">
        <v>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IF(OR(F188="",VLOOKUP(F$1,Services!$A$1:$B$20,2,0)="Exclude"),"",IF($D188=1,IF(OR(price_limit="",price_limit="No Limit"),IF(F188="Yes",1,2),IF(SUMIFS(WhatIf!$G:$G,WhatIf!$A:$A,F$1,WhatIf!$B:$B,F188)&lt;=price_limit,IF(F188="Yes",1,2),"")),""))</f>
        <v/>
      </c>
      <c r="AR188" s="73" t="str">
        <f ca="1">IF(OR(G188="",VLOOKUP(G$1,Services!$A$1:$B$20,2,0)="Exclude"),"",IF($D188=1,IF(OR(price_limit="",price_limit="No Limit"),IF(G188="Yes",1,2),IF(SUMIFS(WhatIf!$G:$G,WhatIf!$A:$A,G$1,WhatIf!$B:$B,G188)&lt;=price_limit,IF(G188="Yes",1,2),"")),""))</f>
        <v/>
      </c>
      <c r="AS188" s="73" t="str">
        <f ca="1">IF(OR(H188="",VLOOKUP(H$1,Services!$A$1:$B$20,2,0)="Exclude"),"",IF($D188=1,IF(OR(price_limit="",price_limit="No Limit"),IF(H188="Yes",1,2),IF(SUMIFS(WhatIf!$G:$G,WhatIf!$A:$A,H$1,WhatIf!$B:$B,H188)&lt;=price_limit,IF(H188="Yes",1,2),"")),""))</f>
        <v/>
      </c>
      <c r="AT188" s="73" t="str">
        <f ca="1">IF(OR(I188="",VLOOKUP(I$1,Services!$A$1:$B$20,2,0)="Exclude"),"",IF($D188=1,IF(OR(price_limit="",price_limit="No Limit"),IF(I188="Yes",1,2),IF(SUMIFS(WhatIf!$G:$G,WhatIf!$A:$A,I$1,WhatIf!$B:$B,I188)&lt;=price_limit,IF(I188="Yes",1,2),"")),""))</f>
        <v/>
      </c>
      <c r="AU188" s="73" t="str">
        <f ca="1">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 ca="1">IF(OR(O188="",VLOOKUP(O$1,Services!$A$1:$B$20,2,0)="Exclude"),"",IF($D188=1,IF(OR(price_limit="",price_limit="No Limit"),IF(O188="Yes",1,2),IF(SUMIFS(WhatIf!$G:$G,WhatIf!$A:$A,O$1,WhatIf!$B:$B,O188)&lt;=price_limit,IF(O188="Yes",1,2),"")),""))</f>
        <v/>
      </c>
      <c r="BA188" s="73" t="str">
        <f ca="1">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 ca="1">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187</v>
      </c>
      <c r="B189" s="4" t="s">
        <v>117</v>
      </c>
      <c r="C189" s="4" t="s">
        <v>503</v>
      </c>
      <c r="D189" s="3" t="str">
        <f t="shared" ca="1" si="8"/>
        <v/>
      </c>
      <c r="H189" s="6" t="s">
        <v>1</v>
      </c>
      <c r="I189" s="6" t="s">
        <v>1</v>
      </c>
      <c r="L189" s="5" t="s">
        <v>1</v>
      </c>
      <c r="M189" s="5" t="s">
        <v>1</v>
      </c>
      <c r="O189" s="5" t="s">
        <v>1</v>
      </c>
      <c r="P189" s="5" t="s">
        <v>1</v>
      </c>
      <c r="Q189" s="5" t="s">
        <v>329</v>
      </c>
      <c r="R189" s="5" t="s">
        <v>1</v>
      </c>
      <c r="S189" s="5"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IF(OR(J189="",VLOOKUP(J$1,Services!$A$1:$B$20,2,0)="Exclude"),"",IF($D189=1,IF(OR(price_limit="",price_limit="No Limit"),IF(J189="Yes",1,2),IF(SUMIFS(WhatIf!$G:$G,WhatIf!$A:$A,J$1,WhatIf!$B:$B,J189)&lt;=price_limit,IF(J189="Yes",1,2),"")),""))</f>
        <v/>
      </c>
      <c r="AV189" s="73" t="str">
        <f>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369</v>
      </c>
      <c r="B190" s="4" t="s">
        <v>437</v>
      </c>
      <c r="C190" s="4" t="s">
        <v>301</v>
      </c>
      <c r="D190" s="3" t="str">
        <f t="shared" ca="1" si="8"/>
        <v/>
      </c>
      <c r="O190" s="6"/>
      <c r="P190" s="6"/>
      <c r="Q190" s="6" t="s">
        <v>804</v>
      </c>
      <c r="R190" s="6" t="s">
        <v>334</v>
      </c>
      <c r="S190" s="6" t="s">
        <v>334</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IF(OR(H190="",VLOOKUP(H$1,Services!$A$1:$B$20,2,0)="Exclude"),"",IF($D190=1,IF(OR(price_limit="",price_limit="No Limit"),IF(H190="Yes",1,2),IF(SUMIFS(WhatIf!$G:$G,WhatIf!$A:$A,H$1,WhatIf!$B:$B,H190)&lt;=price_limit,IF(H190="Yes",1,2),"")),""))</f>
        <v/>
      </c>
      <c r="AT190" s="73" t="str">
        <f>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IF(OR(L190="",VLOOKUP(L$1,Services!$A$1:$B$20,2,0)="Exclude"),"",IF($D190=1,IF(OR(price_limit="",price_limit="No Limit"),IF(L190="Yes",1,2),IF(SUMIFS(WhatIf!$G:$G,WhatIf!$A:$A,L$1,WhatIf!$B:$B,L190)&lt;=price_limit,IF(L190="Yes",1,2),"")),""))</f>
        <v/>
      </c>
      <c r="AX190" s="73" t="str">
        <f>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IF(OR(O190="",VLOOKUP(O$1,Services!$A$1:$B$20,2,0)="Exclude"),"",IF($D190=1,IF(OR(price_limit="",price_limit="No Limit"),IF(O190="Yes",1,2),IF(SUMIFS(WhatIf!$G:$G,WhatIf!$A:$A,O$1,WhatIf!$B:$B,O190)&lt;=price_limit,IF(O190="Yes",1,2),"")),""))</f>
        <v/>
      </c>
      <c r="BA190" s="73" t="str">
        <f>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39</v>
      </c>
      <c r="B191" s="4" t="s">
        <v>255</v>
      </c>
      <c r="C191" s="4" t="s">
        <v>301</v>
      </c>
      <c r="D191" s="3" t="str">
        <f t="shared" ca="1" si="8"/>
        <v/>
      </c>
      <c r="G191" s="5" t="s">
        <v>1</v>
      </c>
      <c r="H191" s="5" t="s">
        <v>1</v>
      </c>
      <c r="I191" s="5" t="s">
        <v>1</v>
      </c>
      <c r="J191" s="5" t="s">
        <v>1</v>
      </c>
      <c r="K191" s="5" t="s">
        <v>1</v>
      </c>
      <c r="L191" s="5" t="s">
        <v>1</v>
      </c>
      <c r="M191" s="5" t="s">
        <v>1</v>
      </c>
      <c r="N191" s="5" t="s">
        <v>1</v>
      </c>
      <c r="O191" s="6" t="s">
        <v>1</v>
      </c>
      <c r="P191" s="6" t="s">
        <v>1</v>
      </c>
      <c r="Q191" s="6" t="s">
        <v>1</v>
      </c>
      <c r="R191" s="6" t="s">
        <v>1</v>
      </c>
      <c r="S191" s="6" t="s">
        <v>1</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 ca="1">IF(OR(G191="",VLOOKUP(G$1,Services!$A$1:$B$20,2,0)="Exclude"),"",IF($D191=1,IF(OR(price_limit="",price_limit="No Limit"),IF(G191="Yes",1,2),IF(SUMIFS(WhatIf!$G:$G,WhatIf!$A:$A,G$1,WhatIf!$B:$B,G191)&lt;=price_limit,IF(G191="Yes",1,2),"")),""))</f>
        <v/>
      </c>
      <c r="AS191" s="73" t="str">
        <f ca="1">IF(OR(H191="",VLOOKUP(H$1,Services!$A$1:$B$20,2,0)="Exclude"),"",IF($D191=1,IF(OR(price_limit="",price_limit="No Limit"),IF(H191="Yes",1,2),IF(SUMIFS(WhatIf!$G:$G,WhatIf!$A:$A,H$1,WhatIf!$B:$B,H191)&lt;=price_limit,IF(H191="Yes",1,2),"")),""))</f>
        <v/>
      </c>
      <c r="AT191" s="73" t="str">
        <f ca="1">IF(OR(I191="",VLOOKUP(I$1,Services!$A$1:$B$20,2,0)="Exclude"),"",IF($D191=1,IF(OR(price_limit="",price_limit="No Limit"),IF(I191="Yes",1,2),IF(SUMIFS(WhatIf!$G:$G,WhatIf!$A:$A,I$1,WhatIf!$B:$B,I191)&lt;=price_limit,IF(I191="Yes",1,2),"")),""))</f>
        <v/>
      </c>
      <c r="AU191" s="73" t="str">
        <f ca="1">IF(OR(J191="",VLOOKUP(J$1,Services!$A$1:$B$20,2,0)="Exclude"),"",IF($D191=1,IF(OR(price_limit="",price_limit="No Limit"),IF(J191="Yes",1,2),IF(SUMIFS(WhatIf!$G:$G,WhatIf!$A:$A,J$1,WhatIf!$B:$B,J191)&lt;=price_limit,IF(J191="Yes",1,2),"")),""))</f>
        <v/>
      </c>
      <c r="AV191" s="73" t="str">
        <f ca="1">IF(OR(K191="",VLOOKUP(K$1,Services!$A$1:$B$20,2,0)="Exclude"),"",IF($D191=1,IF(OR(price_limit="",price_limit="No Limit"),IF(K191="Yes",1,2),IF(SUMIFS(WhatIf!$G:$G,WhatIf!$A:$A,K$1,WhatIf!$B:$B,K191)&lt;=price_limit,IF(K191="Yes",1,2),"")),""))</f>
        <v/>
      </c>
      <c r="AW191" s="73" t="str">
        <f ca="1">IF(OR(L191="",VLOOKUP(L$1,Services!$A$1:$B$20,2,0)="Exclude"),"",IF($D191=1,IF(OR(price_limit="",price_limit="No Limit"),IF(L191="Yes",1,2),IF(SUMIFS(WhatIf!$G:$G,WhatIf!$A:$A,L$1,WhatIf!$B:$B,L191)&lt;=price_limit,IF(L191="Yes",1,2),"")),""))</f>
        <v/>
      </c>
      <c r="AX191" s="73" t="str">
        <f ca="1">IF(OR(M191="",VLOOKUP(M$1,Services!$A$1:$B$20,2,0)="Exclude"),"",IF($D191=1,IF(OR(price_limit="",price_limit="No Limit"),IF(M191="Yes",1,2),IF(SUMIFS(WhatIf!$G:$G,WhatIf!$A:$A,M$1,WhatIf!$B:$B,M191)&lt;=price_limit,IF(M191="Yes",1,2),"")),""))</f>
        <v/>
      </c>
      <c r="AY191" s="73" t="str">
        <f ca="1">IF(OR(N191="",VLOOKUP(N$1,Services!$A$1:$B$20,2,0)="Exclude"),"",IF($D191=1,IF(OR(price_limit="",price_limit="No Limit"),IF(N191="Yes",1,2),IF(SUMIFS(WhatIf!$G:$G,WhatIf!$A:$A,N$1,WhatIf!$B:$B,N191)&lt;=price_limit,IF(N191="Yes",1,2),"")),""))</f>
        <v/>
      </c>
      <c r="AZ191" s="73" t="str">
        <f ca="1">IF(OR(O191="",VLOOKUP(O$1,Services!$A$1:$B$20,2,0)="Exclude"),"",IF($D191=1,IF(OR(price_limit="",price_limit="No Limit"),IF(O191="Yes",1,2),IF(SUMIFS(WhatIf!$G:$G,WhatIf!$A:$A,O$1,WhatIf!$B:$B,O191)&lt;=price_limit,IF(O191="Yes",1,2),"")),""))</f>
        <v/>
      </c>
      <c r="BA191" s="73" t="str">
        <f ca="1">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ht="24.9" x14ac:dyDescent="0.3">
      <c r="A192" s="19" t="s">
        <v>118</v>
      </c>
      <c r="B192" s="4" t="s">
        <v>370</v>
      </c>
      <c r="C192" s="4" t="s">
        <v>212</v>
      </c>
      <c r="D192" s="3" t="str">
        <f t="shared" ca="1" si="8"/>
        <v/>
      </c>
      <c r="E192" s="5" t="s">
        <v>1</v>
      </c>
      <c r="F192" s="5" t="s">
        <v>560</v>
      </c>
      <c r="G192" s="5" t="s">
        <v>560</v>
      </c>
      <c r="H192" s="6"/>
      <c r="I192" s="6"/>
      <c r="L192" s="5" t="s">
        <v>1</v>
      </c>
      <c r="M192" s="5" t="s">
        <v>1</v>
      </c>
      <c r="P192" s="5" t="s">
        <v>301</v>
      </c>
      <c r="R192" s="5" t="s">
        <v>1</v>
      </c>
      <c r="S192" s="5" t="s">
        <v>1</v>
      </c>
      <c r="T192" s="5" t="s">
        <v>1</v>
      </c>
      <c r="V192" s="5"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 ca="1">IF(OR(E192="",VLOOKUP(E$1,Services!$A$1:$B$20,2,0)="Exclude"),"",IF($D192=1,IF(OR(price_limit="",price_limit="No Limit"),IF(E192="Yes",1,2),IF(SUMIFS(WhatIf!$G:$G,WhatIf!$A:$A,E$1,WhatIf!$B:$B,E192)&lt;=price_limit,IF(E192="Yes",1,2),"")),""))</f>
        <v/>
      </c>
      <c r="AQ192" s="73" t="str">
        <f ca="1">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IF(OR(H192="",VLOOKUP(H$1,Services!$A$1:$B$20,2,0)="Exclude"),"",IF($D192=1,IF(OR(price_limit="",price_limit="No Limit"),IF(H192="Yes",1,2),IF(SUMIFS(WhatIf!$G:$G,WhatIf!$A:$A,H$1,WhatIf!$B:$B,H192)&lt;=price_limit,IF(H192="Yes",1,2),"")),""))</f>
        <v/>
      </c>
      <c r="AT192" s="73" t="str">
        <f>IF(OR(I192="",VLOOKUP(I$1,Services!$A$1:$B$20,2,0)="Exclude"),"",IF($D192=1,IF(OR(price_limit="",price_limit="No Limit"),IF(I192="Yes",1,2),IF(SUMIFS(WhatIf!$G:$G,WhatIf!$A:$A,I$1,WhatIf!$B:$B,I192)&lt;=price_limit,IF(I192="Yes",1,2),"")),""))</f>
        <v/>
      </c>
      <c r="AU192" s="73" t="str">
        <f>IF(OR(J192="",VLOOKUP(J$1,Services!$A$1:$B$20,2,0)="Exclude"),"",IF($D192=1,IF(OR(price_limit="",price_limit="No Limit"),IF(J192="Yes",1,2),IF(SUMIFS(WhatIf!$G:$G,WhatIf!$A:$A,J$1,WhatIf!$B:$B,J192)&lt;=price_limit,IF(J192="Yes",1,2),"")),""))</f>
        <v/>
      </c>
      <c r="AV192" s="73" t="str">
        <f>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IF(OR(N192="",VLOOKUP(N$1,Services!$A$1:$B$20,2,0)="Exclude"),"",IF($D192=1,IF(OR(price_limit="",price_limit="No Limit"),IF(N192="Yes",1,2),IF(SUMIFS(WhatIf!$G:$G,WhatIf!$A:$A,N$1,WhatIf!$B:$B,N192)&lt;=price_limit,IF(N192="Yes",1,2),"")),""))</f>
        <v/>
      </c>
      <c r="AZ192" s="73" t="str">
        <f>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IF(OR(S192="",VLOOKUP(S$1,Services!$A$1:$B$20,2,0)="Exclude"),"",IF($D192=1,IF(OR(price_limit="",price_limit="No Limit"),IF(S192="Yes",1,2),IF(SUMIFS(WhatIf!$G:$G,WhatIf!$A:$A,S$1,WhatIf!$B:$B,S192)&lt;=price_limit,IF(S192="Yes",1,2),"")),""))</f>
        <v/>
      </c>
      <c r="BE192" s="73" t="str">
        <f ca="1">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x14ac:dyDescent="0.3">
      <c r="A193" s="19" t="s">
        <v>119</v>
      </c>
      <c r="B193" s="4" t="s">
        <v>297</v>
      </c>
      <c r="C193" s="4" t="s">
        <v>222</v>
      </c>
      <c r="D193" s="3" t="str">
        <f t="shared" ca="1" si="8"/>
        <v/>
      </c>
      <c r="H193" s="5" t="s">
        <v>303</v>
      </c>
      <c r="I193" s="5" t="s">
        <v>303</v>
      </c>
      <c r="J193" s="5" t="s">
        <v>1</v>
      </c>
      <c r="K193" s="5" t="s">
        <v>1</v>
      </c>
      <c r="L193" s="5" t="s">
        <v>1</v>
      </c>
      <c r="M193" s="5" t="s">
        <v>1</v>
      </c>
      <c r="N193" s="5" t="s">
        <v>1</v>
      </c>
      <c r="R193" s="5" t="s">
        <v>1</v>
      </c>
      <c r="S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IF(OR(E193="",VLOOKUP(E$1,Services!$A$1:$B$20,2,0)="Exclude"),"",IF($D193=1,IF(OR(price_limit="",price_limit="No Limit"),IF(E193="Yes",1,2),IF(SUMIFS(WhatIf!$G:$G,WhatIf!$A:$A,E$1,WhatIf!$B:$B,E193)&lt;=price_limit,IF(E193="Yes",1,2),"")),""))</f>
        <v/>
      </c>
      <c r="AQ193" s="73" t="str">
        <f>IF(OR(F193="",VLOOKUP(F$1,Services!$A$1:$B$20,2,0)="Exclude"),"",IF($D193=1,IF(OR(price_limit="",price_limit="No Limit"),IF(F193="Yes",1,2),IF(SUMIFS(WhatIf!$G:$G,WhatIf!$A:$A,F$1,WhatIf!$B:$B,F193)&lt;=price_limit,IF(F193="Yes",1,2),"")),""))</f>
        <v/>
      </c>
      <c r="AR193" s="73" t="str">
        <f>IF(OR(G193="",VLOOKUP(G$1,Services!$A$1:$B$20,2,0)="Exclude"),"",IF($D193=1,IF(OR(price_limit="",price_limit="No Limit"),IF(G193="Yes",1,2),IF(SUMIFS(WhatIf!$G:$G,WhatIf!$A:$A,G$1,WhatIf!$B:$B,G193)&lt;=price_limit,IF(G193="Yes",1,2),"")),""))</f>
        <v/>
      </c>
      <c r="AS193" s="73" t="str">
        <f ca="1">IF(OR(H193="",VLOOKUP(H$1,Services!$A$1:$B$20,2,0)="Exclude"),"",IF($D193=1,IF(OR(price_limit="",price_limit="No Limit"),IF(H193="Yes",1,2),IF(SUMIFS(WhatIf!$G:$G,WhatIf!$A:$A,H$1,WhatIf!$B:$B,H193)&lt;=price_limit,IF(H193="Yes",1,2),"")),""))</f>
        <v/>
      </c>
      <c r="AT193" s="73" t="str">
        <f ca="1">IF(OR(I193="",VLOOKUP(I$1,Services!$A$1:$B$20,2,0)="Exclude"),"",IF($D193=1,IF(OR(price_limit="",price_limit="No Limit"),IF(I193="Yes",1,2),IF(SUMIFS(WhatIf!$G:$G,WhatIf!$A:$A,I$1,WhatIf!$B:$B,I193)&lt;=price_limit,IF(I193="Yes",1,2),"")),""))</f>
        <v/>
      </c>
      <c r="AU193" s="73" t="str">
        <f ca="1">IF(OR(J193="",VLOOKUP(J$1,Services!$A$1:$B$20,2,0)="Exclude"),"",IF($D193=1,IF(OR(price_limit="",price_limit="No Limit"),IF(J193="Yes",1,2),IF(SUMIFS(WhatIf!$G:$G,WhatIf!$A:$A,J$1,WhatIf!$B:$B,J193)&lt;=price_limit,IF(J193="Yes",1,2),"")),""))</f>
        <v/>
      </c>
      <c r="AV193" s="73" t="str">
        <f ca="1">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 ca="1">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IF(OR(S193="",VLOOKUP(S$1,Services!$A$1:$B$20,2,0)="Exclude"),"",IF($D193=1,IF(OR(price_limit="",price_limit="No Limit"),IF(S193="Yes",1,2),IF(SUMIFS(WhatIf!$G:$G,WhatIf!$A:$A,S$1,WhatIf!$B:$B,S193)&lt;=price_limit,IF(S193="Yes",1,2),"")),""))</f>
        <v/>
      </c>
      <c r="BE193" s="73" t="str">
        <f>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895</v>
      </c>
      <c r="B194" s="4" t="s">
        <v>894</v>
      </c>
      <c r="C194" s="4" t="s">
        <v>223</v>
      </c>
      <c r="D194" s="3" t="str">
        <f t="shared" ref="D194:D257" ca="1" si="11">IF(BL194=0,"",IF(BL194&lt;=VALUE(MID(marker_pick,1,1)),1,""))</f>
        <v/>
      </c>
      <c r="R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7"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IF(OR(H194="",VLOOKUP(H$1,Services!$A$1:$B$20,2,0)="Exclude"),"",IF($D194=1,IF(OR(price_limit="",price_limit="No Limit"),IF(H194="Yes",1,2),IF(SUMIFS(WhatIf!$G:$G,WhatIf!$A:$A,H$1,WhatIf!$B:$B,H194)&lt;=price_limit,IF(H194="Yes",1,2),"")),""))</f>
        <v/>
      </c>
      <c r="AT194" s="73" t="str">
        <f>IF(OR(I194="",VLOOKUP(I$1,Services!$A$1:$B$20,2,0)="Exclude"),"",IF($D194=1,IF(OR(price_limit="",price_limit="No Limit"),IF(I194="Yes",1,2),IF(SUMIFS(WhatIf!$G:$G,WhatIf!$A:$A,I$1,WhatIf!$B:$B,I194)&lt;=price_limit,IF(I194="Yes",1,2),"")),""))</f>
        <v/>
      </c>
      <c r="AU194" s="73" t="str">
        <f>IF(OR(J194="",VLOOKUP(J$1,Services!$A$1:$B$20,2,0)="Exclude"),"",IF($D194=1,IF(OR(price_limit="",price_limit="No Limit"),IF(J194="Yes",1,2),IF(SUMIFS(WhatIf!$G:$G,WhatIf!$A:$A,J$1,WhatIf!$B:$B,J194)&lt;=price_limit,IF(J194="Yes",1,2),"")),""))</f>
        <v/>
      </c>
      <c r="AV194" s="73" t="str">
        <f>IF(OR(K194="",VLOOKUP(K$1,Services!$A$1:$B$20,2,0)="Exclude"),"",IF($D194=1,IF(OR(price_limit="",price_limit="No Limit"),IF(K194="Yes",1,2),IF(SUMIFS(WhatIf!$G:$G,WhatIf!$A:$A,K$1,WhatIf!$B:$B,K194)&lt;=price_limit,IF(K194="Yes",1,2),"")),""))</f>
        <v/>
      </c>
      <c r="AW194" s="73" t="str">
        <f>IF(OR(L194="",VLOOKUP(L$1,Services!$A$1:$B$20,2,0)="Exclude"),"",IF($D194=1,IF(OR(price_limit="",price_limit="No Limit"),IF(L194="Yes",1,2),IF(SUMIFS(WhatIf!$G:$G,WhatIf!$A:$A,L$1,WhatIf!$B:$B,L194)&lt;=price_limit,IF(L194="Yes",1,2),"")),""))</f>
        <v/>
      </c>
      <c r="AX194" s="73" t="str">
        <f>IF(OR(M194="",VLOOKUP(M$1,Services!$A$1:$B$20,2,0)="Exclude"),"",IF($D194=1,IF(OR(price_limit="",price_limit="No Limit"),IF(M194="Yes",1,2),IF(SUMIFS(WhatIf!$G:$G,WhatIf!$A:$A,M$1,WhatIf!$B:$B,M194)&lt;=price_limit,IF(M194="Yes",1,2),"")),""))</f>
        <v/>
      </c>
      <c r="AY194" s="73" t="str">
        <f>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ref="BH194:BH257" si="13">MAX(BI194:BK194)</f>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301</v>
      </c>
      <c r="D195" s="3" t="str">
        <f t="shared" ca="1" si="11"/>
        <v/>
      </c>
      <c r="E195" s="5" t="s">
        <v>1</v>
      </c>
      <c r="F195" s="5" t="s">
        <v>557</v>
      </c>
      <c r="G195" s="5" t="s">
        <v>557</v>
      </c>
      <c r="K195" s="5" t="s">
        <v>1</v>
      </c>
      <c r="L195" s="5" t="s">
        <v>1</v>
      </c>
      <c r="M195" s="5" t="s">
        <v>1</v>
      </c>
      <c r="S195" s="5" t="s">
        <v>1</v>
      </c>
      <c r="U195" s="5" t="s">
        <v>263</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si="13"/>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418</v>
      </c>
      <c r="B196" s="4" t="s">
        <v>441</v>
      </c>
      <c r="C196" s="4" t="s">
        <v>223</v>
      </c>
      <c r="D196" s="3" t="str">
        <f t="shared" ca="1" si="11"/>
        <v/>
      </c>
      <c r="H196" s="6"/>
      <c r="I196" s="6"/>
      <c r="O196" s="6"/>
      <c r="P196" s="6"/>
      <c r="Q196" s="6" t="s">
        <v>329</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ca="1" si="12"/>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 ca="1">IF(OR(Q196="",VLOOKUP(Q$1,Services!$A$1:$B$20,2,0)="Exclude"),"",IF($D196=1,IF(OR(price_limit="",price_limit="No Limit"),IF(Q196="Yes",1,2),IF(SUMIFS(WhatIf!$G:$G,WhatIf!$A:$A,Q$1,WhatIf!$B:$B,Q196)&lt;=price_limit,IF(Q196="Yes",1,2),"")),""))</f>
        <v/>
      </c>
      <c r="BC196" s="73" t="str">
        <f>IF(OR(R196="",VLOOKUP(R$1,Services!$A$1:$B$20,2,0)="Exclude"),"",IF($D196=1,IF(OR(price_limit="",price_limit="No Limit"),IF(R196="Yes",1,2),IF(SUMIFS(WhatIf!$G:$G,WhatIf!$A:$A,R$1,WhatIf!$B:$B,R196)&lt;=price_limit,IF(R196="Yes",1,2),"")),""))</f>
        <v/>
      </c>
      <c r="BD196" s="73" t="str">
        <f>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si="13"/>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ht="24.9" x14ac:dyDescent="0.3">
      <c r="A197" s="19" t="s">
        <v>622</v>
      </c>
      <c r="C197" s="4" t="s">
        <v>508</v>
      </c>
      <c r="D197" s="3" t="str">
        <f t="shared" ca="1" si="11"/>
        <v/>
      </c>
      <c r="F197" s="5" t="s">
        <v>593</v>
      </c>
      <c r="G197" s="5" t="s">
        <v>593</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 ca="1">IF(OR(F197="",VLOOKUP(F$1,Services!$A$1:$B$20,2,0)="Exclude"),"",IF($D197=1,IF(OR(price_limit="",price_limit="No Limit"),IF(F197="Yes",1,2),IF(SUMIFS(WhatIf!$G:$G,WhatIf!$A:$A,F$1,WhatIf!$B:$B,F197)&lt;=price_limit,IF(F197="Yes",1,2),"")),""))</f>
        <v/>
      </c>
      <c r="AR197" s="73" t="str">
        <f ca="1">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37.299999999999997" x14ac:dyDescent="0.3">
      <c r="A198" s="19" t="s">
        <v>40</v>
      </c>
      <c r="B198" s="4" t="s">
        <v>340</v>
      </c>
      <c r="C198" s="4" t="s">
        <v>223</v>
      </c>
      <c r="D198" s="3" t="str">
        <f t="shared" ca="1" si="11"/>
        <v/>
      </c>
      <c r="G198" s="5" t="s">
        <v>556</v>
      </c>
      <c r="H198" s="6"/>
      <c r="I198" s="6" t="s">
        <v>1</v>
      </c>
      <c r="L198" s="5" t="s">
        <v>1</v>
      </c>
      <c r="M198" s="5" t="s">
        <v>1</v>
      </c>
      <c r="O198" s="6" t="s">
        <v>1</v>
      </c>
      <c r="P198" s="6" t="s">
        <v>1</v>
      </c>
      <c r="Q198" s="6" t="s">
        <v>328</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 ca="1">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 ca="1">IF(OR(L198="",VLOOKUP(L$1,Services!$A$1:$B$20,2,0)="Exclude"),"",IF($D198=1,IF(OR(price_limit="",price_limit="No Limit"),IF(L198="Yes",1,2),IF(SUMIFS(WhatIf!$G:$G,WhatIf!$A:$A,L$1,WhatIf!$B:$B,L198)&lt;=price_limit,IF(L198="Yes",1,2),"")),""))</f>
        <v/>
      </c>
      <c r="AX198" s="73" t="str">
        <f ca="1">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 ca="1">IF(OR(O198="",VLOOKUP(O$1,Services!$A$1:$B$20,2,0)="Exclude"),"",IF($D198=1,IF(OR(price_limit="",price_limit="No Limit"),IF(O198="Yes",1,2),IF(SUMIFS(WhatIf!$G:$G,WhatIf!$A:$A,O$1,WhatIf!$B:$B,O198)&lt;=price_limit,IF(O198="Yes",1,2),"")),""))</f>
        <v/>
      </c>
      <c r="BA198" s="73" t="str">
        <f ca="1">IF(OR(P198="",VLOOKUP(P$1,Services!$A$1:$B$20,2,0)="Exclude"),"",IF($D198=1,IF(OR(price_limit="",price_limit="No Limit"),IF(P198="Yes",1,2),IF(SUMIFS(WhatIf!$G:$G,WhatIf!$A:$A,P$1,WhatIf!$B:$B,P198)&lt;=price_limit,IF(P198="Yes",1,2),"")),""))</f>
        <v/>
      </c>
      <c r="BB198" s="73" t="str">
        <f ca="1">IF(OR(Q198="",VLOOKUP(Q$1,Services!$A$1:$B$20,2,0)="Exclude"),"",IF($D198=1,IF(OR(price_limit="",price_limit="No Limit"),IF(Q198="Yes",1,2),IF(SUMIFS(WhatIf!$G:$G,WhatIf!$A:$A,Q$1,WhatIf!$B:$B,Q198)&lt;=price_limit,IF(Q198="Yes",1,2),"")),""))</f>
        <v/>
      </c>
      <c r="BC198" s="73" t="str">
        <f ca="1">IF(OR(R198="",VLOOKUP(R$1,Services!$A$1:$B$20,2,0)="Exclude"),"",IF($D198=1,IF(OR(price_limit="",price_limit="No Limit"),IF(R198="Yes",1,2),IF(SUMIFS(WhatIf!$G:$G,WhatIf!$A:$A,R$1,WhatIf!$B:$B,R198)&lt;=price_limit,IF(R198="Yes",1,2),"")),""))</f>
        <v/>
      </c>
      <c r="BD198" s="73" t="str">
        <f>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24.9" x14ac:dyDescent="0.3">
      <c r="A199" s="19" t="s">
        <v>281</v>
      </c>
      <c r="B199" s="4" t="s">
        <v>431</v>
      </c>
      <c r="C199" s="4" t="s">
        <v>223</v>
      </c>
      <c r="D199" s="3" t="str">
        <f t="shared" ca="1" si="11"/>
        <v/>
      </c>
      <c r="H199" s="5" t="s">
        <v>547</v>
      </c>
      <c r="I199" s="5" t="s">
        <v>547</v>
      </c>
      <c r="J199" s="5" t="s">
        <v>547</v>
      </c>
      <c r="K199" s="5" t="s">
        <v>547</v>
      </c>
      <c r="L199" s="5" t="s">
        <v>547</v>
      </c>
      <c r="M199" s="5" t="s">
        <v>547</v>
      </c>
      <c r="N199" s="5" t="s">
        <v>1</v>
      </c>
      <c r="R199" s="5" t="s">
        <v>345</v>
      </c>
      <c r="S199" s="5" t="s">
        <v>345</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IF(OR(G199="",VLOOKUP(G$1,Services!$A$1:$B$20,2,0)="Exclude"),"",IF($D199=1,IF(OR(price_limit="",price_limit="No Limit"),IF(G199="Yes",1,2),IF(SUMIFS(WhatIf!$G:$G,WhatIf!$A:$A,G$1,WhatIf!$B:$B,G199)&lt;=price_limit,IF(G199="Yes",1,2),"")),""))</f>
        <v/>
      </c>
      <c r="AS199" s="73" t="str">
        <f ca="1">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 ca="1">IF(OR(J199="",VLOOKUP(J$1,Services!$A$1:$B$20,2,0)="Exclude"),"",IF($D199=1,IF(OR(price_limit="",price_limit="No Limit"),IF(J199="Yes",1,2),IF(SUMIFS(WhatIf!$G:$G,WhatIf!$A:$A,J$1,WhatIf!$B:$B,J199)&lt;=price_limit,IF(J199="Yes",1,2),"")),""))</f>
        <v/>
      </c>
      <c r="AV199" s="73" t="str">
        <f ca="1">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 ca="1">IF(OR(N199="",VLOOKUP(N$1,Services!$A$1:$B$20,2,0)="Exclude"),"",IF($D199=1,IF(OR(price_limit="",price_limit="No Limit"),IF(N199="Yes",1,2),IF(SUMIFS(WhatIf!$G:$G,WhatIf!$A:$A,N$1,WhatIf!$B:$B,N199)&lt;=price_limit,IF(N199="Yes",1,2),"")),""))</f>
        <v/>
      </c>
      <c r="AZ199" s="73" t="str">
        <f>IF(OR(O199="",VLOOKUP(O$1,Services!$A$1:$B$20,2,0)="Exclude"),"",IF($D199=1,IF(OR(price_limit="",price_limit="No Limit"),IF(O199="Yes",1,2),IF(SUMIFS(WhatIf!$G:$G,WhatIf!$A:$A,O$1,WhatIf!$B:$B,O199)&lt;=price_limit,IF(O199="Yes",1,2),"")),""))</f>
        <v/>
      </c>
      <c r="BA199" s="73" t="str">
        <f>IF(OR(P199="",VLOOKUP(P$1,Services!$A$1:$B$20,2,0)="Exclude"),"",IF($D199=1,IF(OR(price_limit="",price_limit="No Limit"),IF(P199="Yes",1,2),IF(SUMIFS(WhatIf!$G:$G,WhatIf!$A:$A,P$1,WhatIf!$B:$B,P199)&lt;=price_limit,IF(P199="Yes",1,2),"")),""))</f>
        <v/>
      </c>
      <c r="BB199" s="73" t="str">
        <f>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x14ac:dyDescent="0.3">
      <c r="A200" s="19" t="s">
        <v>419</v>
      </c>
      <c r="B200" s="4" t="s">
        <v>255</v>
      </c>
      <c r="C200" s="4" t="s">
        <v>223</v>
      </c>
      <c r="D200" s="3" t="str">
        <f t="shared" ca="1" si="11"/>
        <v/>
      </c>
      <c r="R200" s="5" t="s">
        <v>345</v>
      </c>
      <c r="S200" s="5" t="s">
        <v>345</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IF(OR(H200="",VLOOKUP(H$1,Services!$A$1:$B$20,2,0)="Exclude"),"",IF($D200=1,IF(OR(price_limit="",price_limit="No Limit"),IF(H200="Yes",1,2),IF(SUMIFS(WhatIf!$G:$G,WhatIf!$A:$A,H$1,WhatIf!$B:$B,H200)&lt;=price_limit,IF(H200="Yes",1,2),"")),""))</f>
        <v/>
      </c>
      <c r="AT200" s="73" t="str">
        <f>IF(OR(I200="",VLOOKUP(I$1,Services!$A$1:$B$20,2,0)="Exclude"),"",IF($D200=1,IF(OR(price_limit="",price_limit="No Limit"),IF(I200="Yes",1,2),IF(SUMIFS(WhatIf!$G:$G,WhatIf!$A:$A,I$1,WhatIf!$B:$B,I200)&lt;=price_limit,IF(I200="Yes",1,2),"")),""))</f>
        <v/>
      </c>
      <c r="AU200" s="73" t="str">
        <f>IF(OR(J200="",VLOOKUP(J$1,Services!$A$1:$B$20,2,0)="Exclude"),"",IF($D200=1,IF(OR(price_limit="",price_limit="No Limit"),IF(J200="Yes",1,2),IF(SUMIFS(WhatIf!$G:$G,WhatIf!$A:$A,J$1,WhatIf!$B:$B,J200)&lt;=price_limit,IF(J200="Yes",1,2),"")),""))</f>
        <v/>
      </c>
      <c r="AV200" s="73" t="str">
        <f>IF(OR(K200="",VLOOKUP(K$1,Services!$A$1:$B$20,2,0)="Exclude"),"",IF($D200=1,IF(OR(price_limit="",price_limit="No Limit"),IF(K200="Yes",1,2),IF(SUMIFS(WhatIf!$G:$G,WhatIf!$A:$A,K$1,WhatIf!$B:$B,K200)&lt;=price_limit,IF(K200="Yes",1,2),"")),""))</f>
        <v/>
      </c>
      <c r="AW200" s="73" t="str">
        <f>IF(OR(L200="",VLOOKUP(L$1,Services!$A$1:$B$20,2,0)="Exclude"),"",IF($D200=1,IF(OR(price_limit="",price_limit="No Limit"),IF(L200="Yes",1,2),IF(SUMIFS(WhatIf!$G:$G,WhatIf!$A:$A,L$1,WhatIf!$B:$B,L200)&lt;=price_limit,IF(L200="Yes",1,2),"")),""))</f>
        <v/>
      </c>
      <c r="AX200" s="73" t="str">
        <f>IF(OR(M200="",VLOOKUP(M$1,Services!$A$1:$B$20,2,0)="Exclude"),"",IF($D200=1,IF(OR(price_limit="",price_limit="No Limit"),IF(M200="Yes",1,2),IF(SUMIFS(WhatIf!$G:$G,WhatIf!$A:$A,M$1,WhatIf!$B:$B,M200)&lt;=price_limit,IF(M200="Yes",1,2),"")),""))</f>
        <v/>
      </c>
      <c r="AY200" s="73" t="str">
        <f>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ht="12.45" customHeight="1" x14ac:dyDescent="0.3">
      <c r="A201" s="19" t="s">
        <v>570</v>
      </c>
      <c r="C201" s="4" t="s">
        <v>508</v>
      </c>
      <c r="D201" s="3" t="str">
        <f t="shared" ca="1" si="11"/>
        <v/>
      </c>
      <c r="F201" s="5" t="s">
        <v>570</v>
      </c>
      <c r="G201" s="5" t="s">
        <v>570</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 ca="1">IF(OR(F201="",VLOOKUP(F$1,Services!$A$1:$B$20,2,0)="Exclude"),"",IF($D201=1,IF(OR(price_limit="",price_limit="No Limit"),IF(F201="Yes",1,2),IF(SUMIFS(WhatIf!$G:$G,WhatIf!$A:$A,F$1,WhatIf!$B:$B,F201)&lt;=price_limit,IF(F201="Yes",1,2),"")),""))</f>
        <v/>
      </c>
      <c r="AR201" s="73" t="str">
        <f ca="1">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24.9" x14ac:dyDescent="0.3">
      <c r="A202" s="19" t="s">
        <v>188</v>
      </c>
      <c r="B202" s="4" t="s">
        <v>121</v>
      </c>
      <c r="C202" s="4" t="s">
        <v>501</v>
      </c>
      <c r="D202" s="3" t="str">
        <f t="shared" ca="1" si="11"/>
        <v/>
      </c>
      <c r="E202" s="5" t="s">
        <v>1</v>
      </c>
      <c r="F202" s="5" t="s">
        <v>560</v>
      </c>
      <c r="G202" s="5" t="s">
        <v>560</v>
      </c>
      <c r="H202" s="5" t="s">
        <v>1</v>
      </c>
      <c r="I202" s="5" t="s">
        <v>1</v>
      </c>
      <c r="J202" s="5" t="s">
        <v>1</v>
      </c>
      <c r="K202" s="5" t="s">
        <v>1</v>
      </c>
      <c r="L202" s="5" t="s">
        <v>1</v>
      </c>
      <c r="M202" s="5" t="s">
        <v>1</v>
      </c>
      <c r="O202" s="6"/>
      <c r="P202" s="6"/>
      <c r="Q202" s="6" t="s">
        <v>328</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 ca="1">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 ca="1">IF(OR(H202="",VLOOKUP(H$1,Services!$A$1:$B$20,2,0)="Exclude"),"",IF($D202=1,IF(OR(price_limit="",price_limit="No Limit"),IF(H202="Yes",1,2),IF(SUMIFS(WhatIf!$G:$G,WhatIf!$A:$A,H$1,WhatIf!$B:$B,H202)&lt;=price_limit,IF(H202="Yes",1,2),"")),""))</f>
        <v/>
      </c>
      <c r="AT202" s="73" t="str">
        <f ca="1">IF(OR(I202="",VLOOKUP(I$1,Services!$A$1:$B$20,2,0)="Exclude"),"",IF($D202=1,IF(OR(price_limit="",price_limit="No Limit"),IF(I202="Yes",1,2),IF(SUMIFS(WhatIf!$G:$G,WhatIf!$A:$A,I$1,WhatIf!$B:$B,I202)&lt;=price_limit,IF(I202="Yes",1,2),"")),""))</f>
        <v/>
      </c>
      <c r="AU202" s="73" t="str">
        <f ca="1">IF(OR(J202="",VLOOKUP(J$1,Services!$A$1:$B$20,2,0)="Exclude"),"",IF($D202=1,IF(OR(price_limit="",price_limit="No Limit"),IF(J202="Yes",1,2),IF(SUMIFS(WhatIf!$G:$G,WhatIf!$A:$A,J$1,WhatIf!$B:$B,J202)&lt;=price_limit,IF(J202="Yes",1,2),"")),""))</f>
        <v/>
      </c>
      <c r="AV202" s="73" t="str">
        <f ca="1">IF(OR(K202="",VLOOKUP(K$1,Services!$A$1:$B$20,2,0)="Exclude"),"",IF($D202=1,IF(OR(price_limit="",price_limit="No Limit"),IF(K202="Yes",1,2),IF(SUMIFS(WhatIf!$G:$G,WhatIf!$A:$A,K$1,WhatIf!$B:$B,K202)&lt;=price_limit,IF(K202="Yes",1,2),"")),""))</f>
        <v/>
      </c>
      <c r="AW202" s="73" t="str">
        <f ca="1">IF(OR(L202="",VLOOKUP(L$1,Services!$A$1:$B$20,2,0)="Exclude"),"",IF($D202=1,IF(OR(price_limit="",price_limit="No Limit"),IF(L202="Yes",1,2),IF(SUMIFS(WhatIf!$G:$G,WhatIf!$A:$A,L$1,WhatIf!$B:$B,L202)&lt;=price_limit,IF(L202="Yes",1,2),"")),""))</f>
        <v/>
      </c>
      <c r="AX202" s="73" t="str">
        <f ca="1">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 ca="1">IF(OR(Q202="",VLOOKUP(Q$1,Services!$A$1:$B$20,2,0)="Exclude"),"",IF($D202=1,IF(OR(price_limit="",price_limit="No Limit"),IF(Q202="Yes",1,2),IF(SUMIFS(WhatIf!$G:$G,WhatIf!$A:$A,Q$1,WhatIf!$B:$B,Q202)&lt;=price_limit,IF(Q202="Yes",1,2),"")),""))</f>
        <v/>
      </c>
      <c r="BC202" s="73" t="str">
        <f ca="1">IF(OR(R202="",VLOOKUP(R$1,Services!$A$1:$B$20,2,0)="Exclude"),"",IF($D202=1,IF(OR(price_limit="",price_limit="No Limit"),IF(R202="Yes",1,2),IF(SUMIFS(WhatIf!$G:$G,WhatIf!$A:$A,R$1,WhatIf!$B:$B,R202)&lt;=price_limit,IF(R202="Yes",1,2),"")),""))</f>
        <v/>
      </c>
      <c r="BD202" s="73" t="str">
        <f>IF(OR(S202="",VLOOKUP(S$1,Services!$A$1:$B$20,2,0)="Exclude"),"",IF($D202=1,IF(OR(price_limit="",price_limit="No Limit"),IF(S202="Yes",1,2),IF(SUMIFS(WhatIf!$G:$G,WhatIf!$A:$A,S$1,WhatIf!$B:$B,S202)&lt;=price_limit,IF(S202="Yes",1,2),"")),""))</f>
        <v/>
      </c>
      <c r="BE202" s="73" t="str">
        <f ca="1">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122</v>
      </c>
      <c r="B203" s="4" t="s">
        <v>255</v>
      </c>
      <c r="C203" s="4" t="s">
        <v>501</v>
      </c>
      <c r="D203" s="3" t="str">
        <f t="shared" ca="1" si="11"/>
        <v/>
      </c>
      <c r="E203" s="5" t="s">
        <v>1</v>
      </c>
      <c r="F203" s="5" t="s">
        <v>560</v>
      </c>
      <c r="G203" s="5" t="s">
        <v>560</v>
      </c>
      <c r="Q203" s="5" t="s">
        <v>329</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IF(OR(H203="",VLOOKUP(H$1,Services!$A$1:$B$20,2,0)="Exclude"),"",IF($D203=1,IF(OR(price_limit="",price_limit="No Limit"),IF(H203="Yes",1,2),IF(SUMIFS(WhatIf!$G:$G,WhatIf!$A:$A,H$1,WhatIf!$B:$B,H203)&lt;=price_limit,IF(H203="Yes",1,2),"")),""))</f>
        <v/>
      </c>
      <c r="AT203" s="73" t="str">
        <f>IF(OR(I203="",VLOOKUP(I$1,Services!$A$1:$B$20,2,0)="Exclude"),"",IF($D203=1,IF(OR(price_limit="",price_limit="No Limit"),IF(I203="Yes",1,2),IF(SUMIFS(WhatIf!$G:$G,WhatIf!$A:$A,I$1,WhatIf!$B:$B,I203)&lt;=price_limit,IF(I203="Yes",1,2),"")),""))</f>
        <v/>
      </c>
      <c r="AU203" s="73" t="str">
        <f>IF(OR(J203="",VLOOKUP(J$1,Services!$A$1:$B$20,2,0)="Exclude"),"",IF($D203=1,IF(OR(price_limit="",price_limit="No Limit"),IF(J203="Yes",1,2),IF(SUMIFS(WhatIf!$G:$G,WhatIf!$A:$A,J$1,WhatIf!$B:$B,J203)&lt;=price_limit,IF(J203="Yes",1,2),"")),""))</f>
        <v/>
      </c>
      <c r="AV203" s="73" t="str">
        <f>IF(OR(K203="",VLOOKUP(K$1,Services!$A$1:$B$20,2,0)="Exclude"),"",IF($D203=1,IF(OR(price_limit="",price_limit="No Limit"),IF(K203="Yes",1,2),IF(SUMIFS(WhatIf!$G:$G,WhatIf!$A:$A,K$1,WhatIf!$B:$B,K203)&lt;=price_limit,IF(K203="Yes",1,2),"")),""))</f>
        <v/>
      </c>
      <c r="AW203" s="73" t="str">
        <f>IF(OR(L203="",VLOOKUP(L$1,Services!$A$1:$B$20,2,0)="Exclude"),"",IF($D203=1,IF(OR(price_limit="",price_limit="No Limit"),IF(L203="Yes",1,2),IF(SUMIFS(WhatIf!$G:$G,WhatIf!$A:$A,L$1,WhatIf!$B:$B,L203)&lt;=price_limit,IF(L203="Yes",1,2),"")),""))</f>
        <v/>
      </c>
      <c r="AX203" s="73" t="str">
        <f>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IF(OR(S203="",VLOOKUP(S$1,Services!$A$1:$B$20,2,0)="Exclude"),"",IF($D203=1,IF(OR(price_limit="",price_limit="No Limit"),IF(S203="Yes",1,2),IF(SUMIFS(WhatIf!$G:$G,WhatIf!$A:$A,S$1,WhatIf!$B:$B,S203)&lt;=price_limit,IF(S203="Yes",1,2),"")),""))</f>
        <v/>
      </c>
      <c r="BE203" s="73" t="str">
        <f>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123</v>
      </c>
      <c r="B204" s="4" t="s">
        <v>253</v>
      </c>
      <c r="C204" s="4" t="s">
        <v>501</v>
      </c>
      <c r="D204" s="3" t="str">
        <f t="shared" ca="1" si="11"/>
        <v/>
      </c>
      <c r="E204" s="5" t="s">
        <v>1</v>
      </c>
      <c r="F204" s="5" t="s">
        <v>560</v>
      </c>
      <c r="G204" s="5" t="s">
        <v>560</v>
      </c>
      <c r="J204" s="5" t="s">
        <v>1</v>
      </c>
      <c r="Q204" s="5" t="s">
        <v>329</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 ca="1">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IF(OR(S204="",VLOOKUP(S$1,Services!$A$1:$B$20,2,0)="Exclude"),"",IF($D204=1,IF(OR(price_limit="",price_limit="No Limit"),IF(S204="Yes",1,2),IF(SUMIFS(WhatIf!$G:$G,WhatIf!$A:$A,S$1,WhatIf!$B:$B,S204)&lt;=price_limit,IF(S204="Yes",1,2),"")),""))</f>
        <v/>
      </c>
      <c r="BE204" s="73" t="str">
        <f ca="1">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ht="37.299999999999997" x14ac:dyDescent="0.3">
      <c r="A205" s="19" t="s">
        <v>892</v>
      </c>
      <c r="C205" s="4" t="s">
        <v>501</v>
      </c>
      <c r="D205" s="3" t="str">
        <f t="shared" ca="1" si="11"/>
        <v/>
      </c>
      <c r="F205" s="5" t="s">
        <v>892</v>
      </c>
      <c r="G205" s="5" t="s">
        <v>892</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ca="1" si="12"/>
        <v/>
      </c>
      <c r="AP205" s="73" t="str">
        <f>IF(OR(E205="",VLOOKUP(E$1,Services!$A$1:$B$20,2,0)="Exclude"),"",IF($D205=1,IF(OR(price_limit="",price_limit="No Limit"),IF(E205="Yes",1,2),IF(SUMIFS(WhatIf!$G:$G,WhatIf!$A:$A,E$1,WhatIf!$B:$B,E205)&lt;=price_limit,IF(E205="Yes",1,2),"")),""))</f>
        <v/>
      </c>
      <c r="AQ205" s="73" t="str">
        <f ca="1">IF(OR(F205="",VLOOKUP(F$1,Services!$A$1:$B$20,2,0)="Exclude"),"",IF($D205=1,IF(OR(price_limit="",price_limit="No Limit"),IF(F205="Yes",1,2),IF(SUMIFS(WhatIf!$G:$G,WhatIf!$A:$A,F$1,WhatIf!$B:$B,F205)&lt;=price_limit,IF(F205="Yes",1,2),"")),""))</f>
        <v/>
      </c>
      <c r="AR205" s="73" t="str">
        <f ca="1">IF(OR(G205="",VLOOKUP(G$1,Services!$A$1:$B$20,2,0)="Exclude"),"",IF($D205=1,IF(OR(price_limit="",price_limit="No Limit"),IF(G205="Yes",1,2),IF(SUMIFS(WhatIf!$G:$G,WhatIf!$A:$A,G$1,WhatIf!$B:$B,G205)&lt;=price_limit,IF(G205="Yes",1,2),"")),""))</f>
        <v/>
      </c>
      <c r="AS205" s="73" t="str">
        <f>IF(OR(H205="",VLOOKUP(H$1,Services!$A$1:$B$20,2,0)="Exclude"),"",IF($D205=1,IF(OR(price_limit="",price_limit="No Limit"),IF(H205="Yes",1,2),IF(SUMIFS(WhatIf!$G:$G,WhatIf!$A:$A,H$1,WhatIf!$B:$B,H205)&lt;=price_limit,IF(H205="Yes",1,2),"")),""))</f>
        <v/>
      </c>
      <c r="AT205" s="73" t="str">
        <f>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IF(OR(P205="",VLOOKUP(P$1,Services!$A$1:$B$20,2,0)="Exclude"),"",IF($D205=1,IF(OR(price_limit="",price_limit="No Limit"),IF(P205="Yes",1,2),IF(SUMIFS(WhatIf!$G:$G,WhatIf!$A:$A,P$1,WhatIf!$B:$B,P205)&lt;=price_limit,IF(P205="Yes",1,2),"")),""))</f>
        <v/>
      </c>
      <c r="BB205" s="73" t="str">
        <f>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si="13"/>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x14ac:dyDescent="0.3">
      <c r="A206" s="19" t="s">
        <v>41</v>
      </c>
      <c r="B206" s="4" t="s">
        <v>243</v>
      </c>
      <c r="C206" s="4" t="s">
        <v>504</v>
      </c>
      <c r="D206" s="3" t="str">
        <f t="shared" ca="1" si="11"/>
        <v/>
      </c>
      <c r="F206" s="6"/>
      <c r="G206" s="6"/>
      <c r="H206" s="12" t="s">
        <v>1</v>
      </c>
      <c r="I206" s="12" t="s">
        <v>1</v>
      </c>
      <c r="O206" s="6"/>
      <c r="P206" s="6" t="s">
        <v>41</v>
      </c>
      <c r="Q206" s="6" t="s">
        <v>41</v>
      </c>
      <c r="R206" s="6"/>
      <c r="S206" s="6"/>
      <c r="T206" s="5" t="s">
        <v>41</v>
      </c>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IF(OR(E206="",VLOOKUP(E$1,Services!$A$1:$B$20,2,0)="Exclude"),"",IF($D206=1,IF(OR(price_limit="",price_limit="No Limit"),IF(E206="Yes",1,2),IF(SUMIFS(WhatIf!$G:$G,WhatIf!$A:$A,E$1,WhatIf!$B:$B,E206)&lt;=price_limit,IF(E206="Yes",1,2),"")),""))</f>
        <v/>
      </c>
      <c r="AQ206" s="73" t="str">
        <f>IF(OR(F206="",VLOOKUP(F$1,Services!$A$1:$B$20,2,0)="Exclude"),"",IF($D206=1,IF(OR(price_limit="",price_limit="No Limit"),IF(F206="Yes",1,2),IF(SUMIFS(WhatIf!$G:$G,WhatIf!$A:$A,F$1,WhatIf!$B:$B,F206)&lt;=price_limit,IF(F206="Yes",1,2),"")),""))</f>
        <v/>
      </c>
      <c r="AR206" s="73" t="str">
        <f>IF(OR(G206="",VLOOKUP(G$1,Services!$A$1:$B$20,2,0)="Exclude"),"",IF($D206=1,IF(OR(price_limit="",price_limit="No Limit"),IF(G206="Yes",1,2),IF(SUMIFS(WhatIf!$G:$G,WhatIf!$A:$A,G$1,WhatIf!$B:$B,G206)&lt;=price_limit,IF(G206="Yes",1,2),"")),""))</f>
        <v/>
      </c>
      <c r="AS206" s="73" t="str">
        <f ca="1">IF(OR(H206="",VLOOKUP(H$1,Services!$A$1:$B$20,2,0)="Exclude"),"",IF($D206=1,IF(OR(price_limit="",price_limit="No Limit"),IF(H206="Yes",1,2),IF(SUMIFS(WhatIf!$G:$G,WhatIf!$A:$A,H$1,WhatIf!$B:$B,H206)&lt;=price_limit,IF(H206="Yes",1,2),"")),""))</f>
        <v/>
      </c>
      <c r="AT206" s="73" t="str">
        <f ca="1">IF(OR(I206="",VLOOKUP(I$1,Services!$A$1:$B$20,2,0)="Exclude"),"",IF($D206=1,IF(OR(price_limit="",price_limit="No Limit"),IF(I206="Yes",1,2),IF(SUMIFS(WhatIf!$G:$G,WhatIf!$A:$A,I$1,WhatIf!$B:$B,I206)&lt;=price_limit,IF(I206="Yes",1,2),"")),""))</f>
        <v/>
      </c>
      <c r="AU206" s="73" t="str">
        <f>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 ca="1">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 ca="1">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ht="24.9" x14ac:dyDescent="0.3">
      <c r="A207" s="19" t="s">
        <v>264</v>
      </c>
      <c r="B207" s="4" t="s">
        <v>255</v>
      </c>
      <c r="C207" s="4" t="s">
        <v>504</v>
      </c>
      <c r="D207" s="3" t="str">
        <f t="shared" ca="1" si="11"/>
        <v/>
      </c>
      <c r="F207" s="6"/>
      <c r="G207" s="6"/>
      <c r="H207" s="12"/>
      <c r="I207" s="12"/>
      <c r="O207" s="6"/>
      <c r="P207" s="6"/>
      <c r="Q207" s="12" t="s">
        <v>808</v>
      </c>
      <c r="R207" s="6"/>
      <c r="S207" s="6"/>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IF(OR(H207="",VLOOKUP(H$1,Services!$A$1:$B$20,2,0)="Exclude"),"",IF($D207=1,IF(OR(price_limit="",price_limit="No Limit"),IF(H207="Yes",1,2),IF(SUMIFS(WhatIf!$G:$G,WhatIf!$A:$A,H$1,WhatIf!$B:$B,H207)&lt;=price_limit,IF(H207="Yes",1,2),"")),""))</f>
        <v/>
      </c>
      <c r="AT207" s="73" t="str">
        <f>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IF(OR(P207="",VLOOKUP(P$1,Services!$A$1:$B$20,2,0)="Exclude"),"",IF($D207=1,IF(OR(price_limit="",price_limit="No Limit"),IF(P207="Yes",1,2),IF(SUMIFS(WhatIf!$G:$G,WhatIf!$A:$A,P$1,WhatIf!$B:$B,P207)&lt;=price_limit,IF(P207="Yes",1,2),"")),""))</f>
        <v/>
      </c>
      <c r="BB207" s="73" t="str">
        <f ca="1">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x14ac:dyDescent="0.3">
      <c r="A208" s="19" t="s">
        <v>543</v>
      </c>
      <c r="B208" s="4" t="s">
        <v>255</v>
      </c>
      <c r="C208" s="4" t="s">
        <v>504</v>
      </c>
      <c r="D208" s="3" t="str">
        <f t="shared" ca="1" si="11"/>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 ca="1">IF(OR(H208="",VLOOKUP(H$1,Services!$A$1:$B$20,2,0)="Exclude"),"",IF($D208=1,IF(OR(price_limit="",price_limit="No Limit"),IF(H208="Yes",1,2),IF(SUMIFS(WhatIf!$G:$G,WhatIf!$A:$A,H$1,WhatIf!$B:$B,H208)&lt;=price_limit,IF(H208="Yes",1,2),"")),""))</f>
        <v/>
      </c>
      <c r="AT208" s="73" t="str">
        <f ca="1">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 ca="1">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x14ac:dyDescent="0.3">
      <c r="A209" s="19" t="s">
        <v>544</v>
      </c>
      <c r="B209" s="4" t="s">
        <v>255</v>
      </c>
      <c r="C209" s="4" t="s">
        <v>504</v>
      </c>
      <c r="D209" s="3" t="str">
        <f t="shared" ca="1" si="11"/>
        <v/>
      </c>
      <c r="H209" s="5" t="s">
        <v>1</v>
      </c>
      <c r="I209" s="5" t="s">
        <v>1</v>
      </c>
      <c r="T209" s="5" t="s">
        <v>41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IF(OR(F209="",VLOOKUP(F$1,Services!$A$1:$B$20,2,0)="Exclude"),"",IF($D209=1,IF(OR(price_limit="",price_limit="No Limit"),IF(F209="Yes",1,2),IF(SUMIFS(WhatIf!$G:$G,WhatIf!$A:$A,F$1,WhatIf!$B:$B,F209)&lt;=price_limit,IF(F209="Yes",1,2),"")),""))</f>
        <v/>
      </c>
      <c r="AR209" s="73" t="str">
        <f>IF(OR(G209="",VLOOKUP(G$1,Services!$A$1:$B$20,2,0)="Exclude"),"",IF($D209=1,IF(OR(price_limit="",price_limit="No Limit"),IF(G209="Yes",1,2),IF(SUMIFS(WhatIf!$G:$G,WhatIf!$A:$A,G$1,WhatIf!$B:$B,G209)&lt;=price_limit,IF(G209="Yes",1,2),"")),""))</f>
        <v/>
      </c>
      <c r="AS209" s="73" t="str">
        <f ca="1">IF(OR(H209="",VLOOKUP(H$1,Services!$A$1:$B$20,2,0)="Exclude"),"",IF($D209=1,IF(OR(price_limit="",price_limit="No Limit"),IF(H209="Yes",1,2),IF(SUMIFS(WhatIf!$G:$G,WhatIf!$A:$A,H$1,WhatIf!$B:$B,H209)&lt;=price_limit,IF(H209="Yes",1,2),"")),""))</f>
        <v/>
      </c>
      <c r="AT209" s="73" t="str">
        <f ca="1">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 ca="1">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ht="24.9" customHeight="1" x14ac:dyDescent="0.3">
      <c r="A210" s="19" t="s">
        <v>438</v>
      </c>
      <c r="B210" s="4" t="s">
        <v>255</v>
      </c>
      <c r="C210" s="4" t="s">
        <v>503</v>
      </c>
      <c r="D210" s="3" t="str">
        <f t="shared" ca="1" si="11"/>
        <v/>
      </c>
      <c r="F210" s="5" t="s">
        <v>561</v>
      </c>
      <c r="G210" s="5" t="s">
        <v>561</v>
      </c>
      <c r="V210" s="5" t="s">
        <v>1</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 ca="1">IF(OR(F210="",VLOOKUP(F$1,Services!$A$1:$B$20,2,0)="Exclude"),"",IF($D210=1,IF(OR(price_limit="",price_limit="No Limit"),IF(F210="Yes",1,2),IF(SUMIFS(WhatIf!$G:$G,WhatIf!$A:$A,F$1,WhatIf!$B:$B,F210)&lt;=price_limit,IF(F210="Yes",1,2),"")),""))</f>
        <v/>
      </c>
      <c r="AR210" s="73" t="str">
        <f ca="1">IF(OR(G210="",VLOOKUP(G$1,Services!$A$1:$B$20,2,0)="Exclude"),"",IF($D210=1,IF(OR(price_limit="",price_limit="No Limit"),IF(G210="Yes",1,2),IF(SUMIFS(WhatIf!$G:$G,WhatIf!$A:$A,G$1,WhatIf!$B:$B,G210)&lt;=price_limit,IF(G210="Yes",1,2),"")),""))</f>
        <v/>
      </c>
      <c r="AS210" s="73" t="str">
        <f>IF(OR(H210="",VLOOKUP(H$1,Services!$A$1:$B$20,2,0)="Exclude"),"",IF($D210=1,IF(OR(price_limit="",price_limit="No Limit"),IF(H210="Yes",1,2),IF(SUMIFS(WhatIf!$G:$G,WhatIf!$A:$A,H$1,WhatIf!$B:$B,H210)&lt;=price_limit,IF(H210="Yes",1,2),"")),""))</f>
        <v/>
      </c>
      <c r="AT210" s="73" t="str">
        <f>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x14ac:dyDescent="0.3">
      <c r="A211" s="19" t="s">
        <v>571</v>
      </c>
      <c r="C211" s="4" t="s">
        <v>212</v>
      </c>
      <c r="D211" s="3" t="str">
        <f t="shared" ca="1" si="11"/>
        <v/>
      </c>
      <c r="F211" s="5" t="s">
        <v>571</v>
      </c>
      <c r="G211" s="5" t="s">
        <v>571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IF(OR(J211="",VLOOKUP(J$1,Services!$A$1:$B$20,2,0)="Exclude"),"",IF($D211=1,IF(OR(price_limit="",price_limit="No Limit"),IF(J211="Yes",1,2),IF(SUMIFS(WhatIf!$G:$G,WhatIf!$A:$A,J$1,WhatIf!$B:$B,J211)&lt;=price_limit,IF(J211="Yes",1,2),"")),""))</f>
        <v/>
      </c>
      <c r="AV211" s="73" t="str">
        <f>IF(OR(K211="",VLOOKUP(K$1,Services!$A$1:$B$20,2,0)="Exclude"),"",IF($D211=1,IF(OR(price_limit="",price_limit="No Limit"),IF(K211="Yes",1,2),IF(SUMIFS(WhatIf!$G:$G,WhatIf!$A:$A,K$1,WhatIf!$B:$B,K211)&lt;=price_limit,IF(K211="Yes",1,2),"")),""))</f>
        <v/>
      </c>
      <c r="AW211" s="73" t="str">
        <f>IF(OR(L211="",VLOOKUP(L$1,Services!$A$1:$B$20,2,0)="Exclude"),"",IF($D211=1,IF(OR(price_limit="",price_limit="No Limit"),IF(L211="Yes",1,2),IF(SUMIFS(WhatIf!$G:$G,WhatIf!$A:$A,L$1,WhatIf!$B:$B,L211)&lt;=price_limit,IF(L211="Yes",1,2),"")),""))</f>
        <v/>
      </c>
      <c r="AX211" s="73" t="str">
        <f>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IF(OR(O211="",VLOOKUP(O$1,Services!$A$1:$B$20,2,0)="Exclude"),"",IF($D211=1,IF(OR(price_limit="",price_limit="No Limit"),IF(O211="Yes",1,2),IF(SUMIFS(WhatIf!$G:$G,WhatIf!$A:$A,O$1,WhatIf!$B:$B,O211)&lt;=price_limit,IF(O211="Yes",1,2),"")),""))</f>
        <v/>
      </c>
      <c r="BA211" s="73" t="str">
        <f>IF(OR(P211="",VLOOKUP(P$1,Services!$A$1:$B$20,2,0)="Exclude"),"",IF($D211=1,IF(OR(price_limit="",price_limit="No Limit"),IF(P211="Yes",1,2),IF(SUMIFS(WhatIf!$G:$G,WhatIf!$A:$A,P$1,WhatIf!$B:$B,P211)&lt;=price_limit,IF(P211="Yes",1,2),"")),""))</f>
        <v/>
      </c>
      <c r="BB211" s="73" t="str">
        <f>IF(OR(Q211="",VLOOKUP(Q$1,Services!$A$1:$B$20,2,0)="Exclude"),"",IF($D211=1,IF(OR(price_limit="",price_limit="No Limit"),IF(Q211="Yes",1,2),IF(SUMIFS(WhatIf!$G:$G,WhatIf!$A:$A,Q$1,WhatIf!$B:$B,Q211)&lt;=price_limit,IF(Q211="Yes",1,2),"")),""))</f>
        <v/>
      </c>
      <c r="BC211" s="73" t="str">
        <f>IF(OR(R211="",VLOOKUP(R$1,Services!$A$1:$B$20,2,0)="Exclude"),"",IF($D211=1,IF(OR(price_limit="",price_limit="No Limit"),IF(R211="Yes",1,2),IF(SUMIFS(WhatIf!$G:$G,WhatIf!$A:$A,R$1,WhatIf!$B:$B,R211)&lt;=price_limit,IF(R211="Yes",1,2),"")),""))</f>
        <v/>
      </c>
      <c r="BD211" s="73" t="str">
        <f>IF(OR(S211="",VLOOKUP(S$1,Services!$A$1:$B$20,2,0)="Exclude"),"",IF($D211=1,IF(OR(price_limit="",price_limit="No Limit"),IF(S211="Yes",1,2),IF(SUMIFS(WhatIf!$G:$G,WhatIf!$A:$A,S$1,WhatIf!$B:$B,S211)&lt;=price_limit,IF(S211="Yes",1,2),"")),""))</f>
        <v/>
      </c>
      <c r="BE211" s="73" t="str">
        <f>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42</v>
      </c>
      <c r="B212" s="4" t="s">
        <v>255</v>
      </c>
      <c r="C212" s="4" t="s">
        <v>212</v>
      </c>
      <c r="D212" s="3" t="str">
        <f t="shared" ca="1" si="11"/>
        <v/>
      </c>
      <c r="E212" s="5" t="s">
        <v>1</v>
      </c>
      <c r="F212" s="5" t="s">
        <v>1</v>
      </c>
      <c r="G212" s="5" t="s">
        <v>1</v>
      </c>
      <c r="J212" s="5" t="s">
        <v>1</v>
      </c>
      <c r="K212" s="5" t="s">
        <v>1</v>
      </c>
      <c r="L212" s="5" t="s">
        <v>1</v>
      </c>
      <c r="M212" s="5" t="s">
        <v>1</v>
      </c>
      <c r="O212" s="6" t="s">
        <v>1</v>
      </c>
      <c r="P212" s="6" t="s">
        <v>1</v>
      </c>
      <c r="Q212" s="6" t="s">
        <v>1</v>
      </c>
      <c r="R212" s="6" t="s">
        <v>1</v>
      </c>
      <c r="S212" s="6" t="s">
        <v>1</v>
      </c>
      <c r="T212" s="5" t="s">
        <v>1</v>
      </c>
      <c r="V212" s="5" t="s">
        <v>1</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 ca="1">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 ca="1">IF(OR(J212="",VLOOKUP(J$1,Services!$A$1:$B$20,2,0)="Exclude"),"",IF($D212=1,IF(OR(price_limit="",price_limit="No Limit"),IF(J212="Yes",1,2),IF(SUMIFS(WhatIf!$G:$G,WhatIf!$A:$A,J$1,WhatIf!$B:$B,J212)&lt;=price_limit,IF(J212="Yes",1,2),"")),""))</f>
        <v/>
      </c>
      <c r="AV212" s="73" t="str">
        <f ca="1">IF(OR(K212="",VLOOKUP(K$1,Services!$A$1:$B$20,2,0)="Exclude"),"",IF($D212=1,IF(OR(price_limit="",price_limit="No Limit"),IF(K212="Yes",1,2),IF(SUMIFS(WhatIf!$G:$G,WhatIf!$A:$A,K$1,WhatIf!$B:$B,K212)&lt;=price_limit,IF(K212="Yes",1,2),"")),""))</f>
        <v/>
      </c>
      <c r="AW212" s="73" t="str">
        <f ca="1">IF(OR(L212="",VLOOKUP(L$1,Services!$A$1:$B$20,2,0)="Exclude"),"",IF($D212=1,IF(OR(price_limit="",price_limit="No Limit"),IF(L212="Yes",1,2),IF(SUMIFS(WhatIf!$G:$G,WhatIf!$A:$A,L$1,WhatIf!$B:$B,L212)&lt;=price_limit,IF(L212="Yes",1,2),"")),""))</f>
        <v/>
      </c>
      <c r="AX212" s="73" t="str">
        <f ca="1">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 ca="1">IF(OR(O212="",VLOOKUP(O$1,Services!$A$1:$B$20,2,0)="Exclude"),"",IF($D212=1,IF(OR(price_limit="",price_limit="No Limit"),IF(O212="Yes",1,2),IF(SUMIFS(WhatIf!$G:$G,WhatIf!$A:$A,O$1,WhatIf!$B:$B,O212)&lt;=price_limit,IF(O212="Yes",1,2),"")),""))</f>
        <v/>
      </c>
      <c r="BA212" s="73" t="str">
        <f ca="1">IF(OR(P212="",VLOOKUP(P$1,Services!$A$1:$B$20,2,0)="Exclude"),"",IF($D212=1,IF(OR(price_limit="",price_limit="No Limit"),IF(P212="Yes",1,2),IF(SUMIFS(WhatIf!$G:$G,WhatIf!$A:$A,P$1,WhatIf!$B:$B,P212)&lt;=price_limit,IF(P212="Yes",1,2),"")),""))</f>
        <v/>
      </c>
      <c r="BB212" s="73" t="str">
        <f ca="1">IF(OR(Q212="",VLOOKUP(Q$1,Services!$A$1:$B$20,2,0)="Exclude"),"",IF($D212=1,IF(OR(price_limit="",price_limit="No Limit"),IF(Q212="Yes",1,2),IF(SUMIFS(WhatIf!$G:$G,WhatIf!$A:$A,Q$1,WhatIf!$B:$B,Q212)&lt;=price_limit,IF(Q212="Yes",1,2),"")),""))</f>
        <v/>
      </c>
      <c r="BC212" s="73" t="str">
        <f ca="1">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 ca="1">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x14ac:dyDescent="0.3">
      <c r="A213" s="19" t="s">
        <v>647</v>
      </c>
      <c r="C213" s="4" t="s">
        <v>508</v>
      </c>
      <c r="D213" s="3" t="str">
        <f t="shared" ca="1" si="11"/>
        <v/>
      </c>
      <c r="F213" s="5" t="s">
        <v>584</v>
      </c>
      <c r="G213" s="5" t="s">
        <v>584</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IF(OR(J213="",VLOOKUP(J$1,Services!$A$1:$B$20,2,0)="Exclude"),"",IF($D213=1,IF(OR(price_limit="",price_limit="No Limit"),IF(J213="Yes",1,2),IF(SUMIFS(WhatIf!$G:$G,WhatIf!$A:$A,J$1,WhatIf!$B:$B,J213)&lt;=price_limit,IF(J213="Yes",1,2),"")),""))</f>
        <v/>
      </c>
      <c r="AV213" s="73" t="str">
        <f>IF(OR(K213="",VLOOKUP(K$1,Services!$A$1:$B$20,2,0)="Exclude"),"",IF($D213=1,IF(OR(price_limit="",price_limit="No Limit"),IF(K213="Yes",1,2),IF(SUMIFS(WhatIf!$G:$G,WhatIf!$A:$A,K$1,WhatIf!$B:$B,K213)&lt;=price_limit,IF(K213="Yes",1,2),"")),""))</f>
        <v/>
      </c>
      <c r="AW213" s="73" t="str">
        <f>IF(OR(L213="",VLOOKUP(L$1,Services!$A$1:$B$20,2,0)="Exclude"),"",IF($D213=1,IF(OR(price_limit="",price_limit="No Limit"),IF(L213="Yes",1,2),IF(SUMIFS(WhatIf!$G:$G,WhatIf!$A:$A,L$1,WhatIf!$B:$B,L213)&lt;=price_limit,IF(L213="Yes",1,2),"")),""))</f>
        <v/>
      </c>
      <c r="AX213" s="73" t="str">
        <f>IF(OR(M213="",VLOOKUP(M$1,Services!$A$1:$B$20,2,0)="Exclude"),"",IF($D213=1,IF(OR(price_limit="",price_limit="No Limit"),IF(M213="Yes",1,2),IF(SUMIFS(WhatIf!$G:$G,WhatIf!$A:$A,M$1,WhatIf!$B:$B,M213)&lt;=price_limit,IF(M213="Yes",1,2),"")),""))</f>
        <v/>
      </c>
      <c r="AY213" s="73" t="str">
        <f>IF(OR(N213="",VLOOKUP(N$1,Services!$A$1:$B$20,2,0)="Exclude"),"",IF($D213=1,IF(OR(price_limit="",price_limit="No Limit"),IF(N213="Yes",1,2),IF(SUMIFS(WhatIf!$G:$G,WhatIf!$A:$A,N$1,WhatIf!$B:$B,N213)&lt;=price_limit,IF(N213="Yes",1,2),"")),""))</f>
        <v/>
      </c>
      <c r="AZ213" s="73" t="str">
        <f>IF(OR(O213="",VLOOKUP(O$1,Services!$A$1:$B$20,2,0)="Exclude"),"",IF($D213=1,IF(OR(price_limit="",price_limit="No Limit"),IF(O213="Yes",1,2),IF(SUMIFS(WhatIf!$G:$G,WhatIf!$A:$A,O$1,WhatIf!$B:$B,O213)&lt;=price_limit,IF(O213="Yes",1,2),"")),""))</f>
        <v/>
      </c>
      <c r="BA213" s="73" t="str">
        <f>IF(OR(P213="",VLOOKUP(P$1,Services!$A$1:$B$20,2,0)="Exclude"),"",IF($D213=1,IF(OR(price_limit="",price_limit="No Limit"),IF(P213="Yes",1,2),IF(SUMIFS(WhatIf!$G:$G,WhatIf!$A:$A,P$1,WhatIf!$B:$B,P213)&lt;=price_limit,IF(P213="Yes",1,2),"")),""))</f>
        <v/>
      </c>
      <c r="BB213" s="73" t="str">
        <f>IF(OR(Q213="",VLOOKUP(Q$1,Services!$A$1:$B$20,2,0)="Exclude"),"",IF($D213=1,IF(OR(price_limit="",price_limit="No Limit"),IF(Q213="Yes",1,2),IF(SUMIFS(WhatIf!$G:$G,WhatIf!$A:$A,Q$1,WhatIf!$B:$B,Q213)&lt;=price_limit,IF(Q213="Yes",1,2),"")),""))</f>
        <v/>
      </c>
      <c r="BC213" s="73" t="str">
        <f>IF(OR(R213="",VLOOKUP(R$1,Services!$A$1:$B$20,2,0)="Exclude"),"",IF($D213=1,IF(OR(price_limit="",price_limit="No Limit"),IF(R213="Yes",1,2),IF(SUMIFS(WhatIf!$G:$G,WhatIf!$A:$A,R$1,WhatIf!$B:$B,R213)&lt;=price_limit,IF(R213="Yes",1,2),"")),""))</f>
        <v/>
      </c>
      <c r="BD213" s="73" t="str">
        <f>IF(OR(S213="",VLOOKUP(S$1,Services!$A$1:$B$20,2,0)="Exclude"),"",IF($D213=1,IF(OR(price_limit="",price_limit="No Limit"),IF(S213="Yes",1,2),IF(SUMIFS(WhatIf!$G:$G,WhatIf!$A:$A,S$1,WhatIf!$B:$B,S213)&lt;=price_limit,IF(S213="Yes",1,2),"")),""))</f>
        <v/>
      </c>
      <c r="BE213" s="73" t="str">
        <f>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ht="37.299999999999997" x14ac:dyDescent="0.3">
      <c r="A214" s="19" t="s">
        <v>43</v>
      </c>
      <c r="B214" s="4" t="s">
        <v>317</v>
      </c>
      <c r="C214" s="4" t="s">
        <v>301</v>
      </c>
      <c r="D214" s="3" t="str">
        <f t="shared" ca="1" si="11"/>
        <v/>
      </c>
      <c r="E214" s="5" t="s">
        <v>1</v>
      </c>
      <c r="F214" s="5" t="s">
        <v>1</v>
      </c>
      <c r="G214" s="5" t="s">
        <v>1</v>
      </c>
      <c r="J214" s="5" t="s">
        <v>1</v>
      </c>
      <c r="K214" s="5" t="s">
        <v>1</v>
      </c>
      <c r="L214" s="5" t="s">
        <v>1</v>
      </c>
      <c r="M214" s="5" t="s">
        <v>1</v>
      </c>
      <c r="N214" s="5" t="s">
        <v>1</v>
      </c>
      <c r="O214" s="6"/>
      <c r="P214" s="6" t="s">
        <v>1</v>
      </c>
      <c r="Q214" s="6"/>
      <c r="R214" s="6" t="s">
        <v>1</v>
      </c>
      <c r="S214" s="6" t="s">
        <v>1</v>
      </c>
      <c r="T214" s="5" t="s">
        <v>1</v>
      </c>
      <c r="V214" s="5" t="s">
        <v>1</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 ca="1">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IF(OR(H214="",VLOOKUP(H$1,Services!$A$1:$B$20,2,0)="Exclude"),"",IF($D214=1,IF(OR(price_limit="",price_limit="No Limit"),IF(H214="Yes",1,2),IF(SUMIFS(WhatIf!$G:$G,WhatIf!$A:$A,H$1,WhatIf!$B:$B,H214)&lt;=price_limit,IF(H214="Yes",1,2),"")),""))</f>
        <v/>
      </c>
      <c r="AT214" s="73" t="str">
        <f>IF(OR(I214="",VLOOKUP(I$1,Services!$A$1:$B$20,2,0)="Exclude"),"",IF($D214=1,IF(OR(price_limit="",price_limit="No Limit"),IF(I214="Yes",1,2),IF(SUMIFS(WhatIf!$G:$G,WhatIf!$A:$A,I$1,WhatIf!$B:$B,I214)&lt;=price_limit,IF(I214="Yes",1,2),"")),""))</f>
        <v/>
      </c>
      <c r="AU214" s="73" t="str">
        <f ca="1">IF(OR(J214="",VLOOKUP(J$1,Services!$A$1:$B$20,2,0)="Exclude"),"",IF($D214=1,IF(OR(price_limit="",price_limit="No Limit"),IF(J214="Yes",1,2),IF(SUMIFS(WhatIf!$G:$G,WhatIf!$A:$A,J$1,WhatIf!$B:$B,J214)&lt;=price_limit,IF(J214="Yes",1,2),"")),""))</f>
        <v/>
      </c>
      <c r="AV214" s="73" t="str">
        <f ca="1">IF(OR(K214="",VLOOKUP(K$1,Services!$A$1:$B$20,2,0)="Exclude"),"",IF($D214=1,IF(OR(price_limit="",price_limit="No Limit"),IF(K214="Yes",1,2),IF(SUMIFS(WhatIf!$G:$G,WhatIf!$A:$A,K$1,WhatIf!$B:$B,K214)&lt;=price_limit,IF(K214="Yes",1,2),"")),""))</f>
        <v/>
      </c>
      <c r="AW214" s="73" t="str">
        <f ca="1">IF(OR(L214="",VLOOKUP(L$1,Services!$A$1:$B$20,2,0)="Exclude"),"",IF($D214=1,IF(OR(price_limit="",price_limit="No Limit"),IF(L214="Yes",1,2),IF(SUMIFS(WhatIf!$G:$G,WhatIf!$A:$A,L$1,WhatIf!$B:$B,L214)&lt;=price_limit,IF(L214="Yes",1,2),"")),""))</f>
        <v/>
      </c>
      <c r="AX214" s="73" t="str">
        <f ca="1">IF(OR(M214="",VLOOKUP(M$1,Services!$A$1:$B$20,2,0)="Exclude"),"",IF($D214=1,IF(OR(price_limit="",price_limit="No Limit"),IF(M214="Yes",1,2),IF(SUMIFS(WhatIf!$G:$G,WhatIf!$A:$A,M$1,WhatIf!$B:$B,M214)&lt;=price_limit,IF(M214="Yes",1,2),"")),""))</f>
        <v/>
      </c>
      <c r="AY214" s="73" t="str">
        <f ca="1">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 ca="1">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 ca="1">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 ca="1">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ht="12.45" customHeight="1" x14ac:dyDescent="0.4">
      <c r="A215" s="19" t="s">
        <v>282</v>
      </c>
      <c r="B215" s="4" t="s">
        <v>371</v>
      </c>
      <c r="C215" s="4" t="s">
        <v>222</v>
      </c>
      <c r="D215" s="3" t="str">
        <f t="shared" ca="1" si="11"/>
        <v/>
      </c>
      <c r="F215" s="5" t="s">
        <v>577</v>
      </c>
      <c r="G215" s="5" t="s">
        <v>577</v>
      </c>
      <c r="H215" s="5" t="s">
        <v>303</v>
      </c>
      <c r="I215" s="5" t="s">
        <v>303</v>
      </c>
      <c r="J215" s="5" t="s">
        <v>303</v>
      </c>
      <c r="K215" s="5" t="s">
        <v>303</v>
      </c>
      <c r="L215" s="5" t="s">
        <v>303</v>
      </c>
      <c r="M215" s="5" t="s">
        <v>303</v>
      </c>
      <c r="N215" s="5" t="s">
        <v>1</v>
      </c>
      <c r="P215" s="9" t="s">
        <v>303</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IF(OR(E215="",VLOOKUP(E$1,Services!$A$1:$B$20,2,0)="Exclude"),"",IF($D215=1,IF(OR(price_limit="",price_limit="No Limit"),IF(E215="Yes",1,2),IF(SUMIFS(WhatIf!$G:$G,WhatIf!$A:$A,E$1,WhatIf!$B:$B,E215)&lt;=price_limit,IF(E215="Yes",1,2),"")),""))</f>
        <v/>
      </c>
      <c r="AQ215" s="73" t="str">
        <f ca="1">IF(OR(F215="",VLOOKUP(F$1,Services!$A$1:$B$20,2,0)="Exclude"),"",IF($D215=1,IF(OR(price_limit="",price_limit="No Limit"),IF(F215="Yes",1,2),IF(SUMIFS(WhatIf!$G:$G,WhatIf!$A:$A,F$1,WhatIf!$B:$B,F215)&lt;=price_limit,IF(F215="Yes",1,2),"")),""))</f>
        <v/>
      </c>
      <c r="AR215" s="73" t="str">
        <f ca="1">IF(OR(G215="",VLOOKUP(G$1,Services!$A$1:$B$20,2,0)="Exclude"),"",IF($D215=1,IF(OR(price_limit="",price_limit="No Limit"),IF(G215="Yes",1,2),IF(SUMIFS(WhatIf!$G:$G,WhatIf!$A:$A,G$1,WhatIf!$B:$B,G215)&lt;=price_limit,IF(G215="Yes",1,2),"")),""))</f>
        <v/>
      </c>
      <c r="AS215" s="73" t="str">
        <f ca="1">IF(OR(H215="",VLOOKUP(H$1,Services!$A$1:$B$20,2,0)="Exclude"),"",IF($D215=1,IF(OR(price_limit="",price_limit="No Limit"),IF(H215="Yes",1,2),IF(SUMIFS(WhatIf!$G:$G,WhatIf!$A:$A,H$1,WhatIf!$B:$B,H215)&lt;=price_limit,IF(H215="Yes",1,2),"")),""))</f>
        <v/>
      </c>
      <c r="AT215" s="73" t="str">
        <f ca="1">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 ca="1">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x14ac:dyDescent="0.3">
      <c r="A216" s="19" t="s">
        <v>283</v>
      </c>
      <c r="B216" s="4" t="s">
        <v>255</v>
      </c>
      <c r="C216" s="4" t="s">
        <v>222</v>
      </c>
      <c r="D216" s="3" t="str">
        <f t="shared" ca="1" si="11"/>
        <v/>
      </c>
      <c r="H216" s="5" t="s">
        <v>303</v>
      </c>
      <c r="I216" s="5" t="s">
        <v>303</v>
      </c>
      <c r="J216" s="5" t="s">
        <v>303</v>
      </c>
      <c r="K216" s="5" t="s">
        <v>303</v>
      </c>
      <c r="L216" s="5" t="s">
        <v>303</v>
      </c>
      <c r="M216" s="5" t="s">
        <v>303</v>
      </c>
      <c r="N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IF(OR(F216="",VLOOKUP(F$1,Services!$A$1:$B$20,2,0)="Exclude"),"",IF($D216=1,IF(OR(price_limit="",price_limit="No Limit"),IF(F216="Yes",1,2),IF(SUMIFS(WhatIf!$G:$G,WhatIf!$A:$A,F$1,WhatIf!$B:$B,F216)&lt;=price_limit,IF(F216="Yes",1,2),"")),""))</f>
        <v/>
      </c>
      <c r="AR216" s="73" t="str">
        <f>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IF(OR(O216="",VLOOKUP(O$1,Services!$A$1:$B$20,2,0)="Exclude"),"",IF($D216=1,IF(OR(price_limit="",price_limit="No Limit"),IF(O216="Yes",1,2),IF(SUMIFS(WhatIf!$G:$G,WhatIf!$A:$A,O$1,WhatIf!$B:$B,O216)&lt;=price_limit,IF(O216="Yes",1,2),"")),""))</f>
        <v/>
      </c>
      <c r="BA216" s="73" t="str">
        <f>IF(OR(P216="",VLOOKUP(P$1,Services!$A$1:$B$20,2,0)="Exclude"),"",IF($D216=1,IF(OR(price_limit="",price_limit="No Limit"),IF(P216="Yes",1,2),IF(SUMIFS(WhatIf!$G:$G,WhatIf!$A:$A,P$1,WhatIf!$B:$B,P216)&lt;=price_limit,IF(P216="Yes",1,2),"")),""))</f>
        <v/>
      </c>
      <c r="BB216" s="73" t="str">
        <f>IF(OR(Q216="",VLOOKUP(Q$1,Services!$A$1:$B$20,2,0)="Exclude"),"",IF($D216=1,IF(OR(price_limit="",price_limit="No Limit"),IF(Q216="Yes",1,2),IF(SUMIFS(WhatIf!$G:$G,WhatIf!$A:$A,Q$1,WhatIf!$B:$B,Q216)&lt;=price_limit,IF(Q216="Yes",1,2),"")),""))</f>
        <v/>
      </c>
      <c r="BC216" s="73" t="str">
        <f>IF(OR(R216="",VLOOKUP(R$1,Services!$A$1:$B$20,2,0)="Exclude"),"",IF($D216=1,IF(OR(price_limit="",price_limit="No Limit"),IF(R216="Yes",1,2),IF(SUMIFS(WhatIf!$G:$G,WhatIf!$A:$A,R$1,WhatIf!$B:$B,R216)&lt;=price_limit,IF(R216="Yes",1,2),"")),""))</f>
        <v/>
      </c>
      <c r="BD216" s="73" t="str">
        <f>IF(OR(S216="",VLOOKUP(S$1,Services!$A$1:$B$20,2,0)="Exclude"),"",IF($D216=1,IF(OR(price_limit="",price_limit="No Limit"),IF(S216="Yes",1,2),IF(SUMIFS(WhatIf!$G:$G,WhatIf!$A:$A,S$1,WhatIf!$B:$B,S216)&lt;=price_limit,IF(S216="Yes",1,2),"")),""))</f>
        <v/>
      </c>
      <c r="BE216" s="73" t="str">
        <f>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44</v>
      </c>
      <c r="B217" s="4" t="s">
        <v>255</v>
      </c>
      <c r="C217" s="4" t="s">
        <v>231</v>
      </c>
      <c r="D217" s="3" t="str">
        <f t="shared" ca="1" si="11"/>
        <v/>
      </c>
      <c r="F217" s="5" t="s">
        <v>559</v>
      </c>
      <c r="G217" s="5" t="s">
        <v>559</v>
      </c>
      <c r="H217" s="5" t="s">
        <v>1</v>
      </c>
      <c r="I217" s="5" t="s">
        <v>1</v>
      </c>
      <c r="J217" s="5" t="s">
        <v>1</v>
      </c>
      <c r="K217" s="5" t="s">
        <v>1</v>
      </c>
      <c r="L217" s="5" t="s">
        <v>1</v>
      </c>
      <c r="M217" s="5" t="s">
        <v>1</v>
      </c>
      <c r="N217" s="5" t="s">
        <v>1</v>
      </c>
      <c r="O217" s="6" t="s">
        <v>1</v>
      </c>
      <c r="P217" s="6" t="s">
        <v>1</v>
      </c>
      <c r="Q217" s="6" t="s">
        <v>1</v>
      </c>
      <c r="R217" s="6" t="s">
        <v>1</v>
      </c>
      <c r="S217" s="6" t="s">
        <v>1</v>
      </c>
      <c r="T217" s="5" t="s">
        <v>1</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 ca="1">IF(OR(F217="",VLOOKUP(F$1,Services!$A$1:$B$20,2,0)="Exclude"),"",IF($D217=1,IF(OR(price_limit="",price_limit="No Limit"),IF(F217="Yes",1,2),IF(SUMIFS(WhatIf!$G:$G,WhatIf!$A:$A,F$1,WhatIf!$B:$B,F217)&lt;=price_limit,IF(F217="Yes",1,2),"")),""))</f>
        <v/>
      </c>
      <c r="AR217" s="73" t="str">
        <f ca="1">IF(OR(G217="",VLOOKUP(G$1,Services!$A$1:$B$20,2,0)="Exclude"),"",IF($D217=1,IF(OR(price_limit="",price_limit="No Limit"),IF(G217="Yes",1,2),IF(SUMIFS(WhatIf!$G:$G,WhatIf!$A:$A,G$1,WhatIf!$B:$B,G217)&lt;=price_limit,IF(G217="Yes",1,2),"")),""))</f>
        <v/>
      </c>
      <c r="AS217" s="73" t="str">
        <f ca="1">IF(OR(H217="",VLOOKUP(H$1,Services!$A$1:$B$20,2,0)="Exclude"),"",IF($D217=1,IF(OR(price_limit="",price_limit="No Limit"),IF(H217="Yes",1,2),IF(SUMIFS(WhatIf!$G:$G,WhatIf!$A:$A,H$1,WhatIf!$B:$B,H217)&lt;=price_limit,IF(H217="Yes",1,2),"")),""))</f>
        <v/>
      </c>
      <c r="AT217" s="73" t="str">
        <f ca="1">IF(OR(I217="",VLOOKUP(I$1,Services!$A$1:$B$20,2,0)="Exclude"),"",IF($D217=1,IF(OR(price_limit="",price_limit="No Limit"),IF(I217="Yes",1,2),IF(SUMIFS(WhatIf!$G:$G,WhatIf!$A:$A,I$1,WhatIf!$B:$B,I217)&lt;=price_limit,IF(I217="Yes",1,2),"")),""))</f>
        <v/>
      </c>
      <c r="AU217" s="73" t="str">
        <f ca="1">IF(OR(J217="",VLOOKUP(J$1,Services!$A$1:$B$20,2,0)="Exclude"),"",IF($D217=1,IF(OR(price_limit="",price_limit="No Limit"),IF(J217="Yes",1,2),IF(SUMIFS(WhatIf!$G:$G,WhatIf!$A:$A,J$1,WhatIf!$B:$B,J217)&lt;=price_limit,IF(J217="Yes",1,2),"")),""))</f>
        <v/>
      </c>
      <c r="AV217" s="73" t="str">
        <f ca="1">IF(OR(K217="",VLOOKUP(K$1,Services!$A$1:$B$20,2,0)="Exclude"),"",IF($D217=1,IF(OR(price_limit="",price_limit="No Limit"),IF(K217="Yes",1,2),IF(SUMIFS(WhatIf!$G:$G,WhatIf!$A:$A,K$1,WhatIf!$B:$B,K217)&lt;=price_limit,IF(K217="Yes",1,2),"")),""))</f>
        <v/>
      </c>
      <c r="AW217" s="73" t="str">
        <f ca="1">IF(OR(L217="",VLOOKUP(L$1,Services!$A$1:$B$20,2,0)="Exclude"),"",IF($D217=1,IF(OR(price_limit="",price_limit="No Limit"),IF(L217="Yes",1,2),IF(SUMIFS(WhatIf!$G:$G,WhatIf!$A:$A,L$1,WhatIf!$B:$B,L217)&lt;=price_limit,IF(L217="Yes",1,2),"")),""))</f>
        <v/>
      </c>
      <c r="AX217" s="73" t="str">
        <f ca="1">IF(OR(M217="",VLOOKUP(M$1,Services!$A$1:$B$20,2,0)="Exclude"),"",IF($D217=1,IF(OR(price_limit="",price_limit="No Limit"),IF(M217="Yes",1,2),IF(SUMIFS(WhatIf!$G:$G,WhatIf!$A:$A,M$1,WhatIf!$B:$B,M217)&lt;=price_limit,IF(M217="Yes",1,2),"")),""))</f>
        <v/>
      </c>
      <c r="AY217" s="73" t="str">
        <f ca="1">IF(OR(N217="",VLOOKUP(N$1,Services!$A$1:$B$20,2,0)="Exclude"),"",IF($D217=1,IF(OR(price_limit="",price_limit="No Limit"),IF(N217="Yes",1,2),IF(SUMIFS(WhatIf!$G:$G,WhatIf!$A:$A,N$1,WhatIf!$B:$B,N217)&lt;=price_limit,IF(N217="Yes",1,2),"")),""))</f>
        <v/>
      </c>
      <c r="AZ217" s="73" t="str">
        <f ca="1">IF(OR(O217="",VLOOKUP(O$1,Services!$A$1:$B$20,2,0)="Exclude"),"",IF($D217=1,IF(OR(price_limit="",price_limit="No Limit"),IF(O217="Yes",1,2),IF(SUMIFS(WhatIf!$G:$G,WhatIf!$A:$A,O$1,WhatIf!$B:$B,O217)&lt;=price_limit,IF(O217="Yes",1,2),"")),""))</f>
        <v/>
      </c>
      <c r="BA217" s="73" t="str">
        <f ca="1">IF(OR(P217="",VLOOKUP(P$1,Services!$A$1:$B$20,2,0)="Exclude"),"",IF($D217=1,IF(OR(price_limit="",price_limit="No Limit"),IF(P217="Yes",1,2),IF(SUMIFS(WhatIf!$G:$G,WhatIf!$A:$A,P$1,WhatIf!$B:$B,P217)&lt;=price_limit,IF(P217="Yes",1,2),"")),""))</f>
        <v/>
      </c>
      <c r="BB217" s="73" t="str">
        <f ca="1">IF(OR(Q217="",VLOOKUP(Q$1,Services!$A$1:$B$20,2,0)="Exclude"),"",IF($D217=1,IF(OR(price_limit="",price_limit="No Limit"),IF(Q217="Yes",1,2),IF(SUMIFS(WhatIf!$G:$G,WhatIf!$A:$A,Q$1,WhatIf!$B:$B,Q217)&lt;=price_limit,IF(Q217="Yes",1,2),"")),""))</f>
        <v/>
      </c>
      <c r="BC217" s="73" t="str">
        <f ca="1">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 ca="1">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x14ac:dyDescent="0.3">
      <c r="A218" s="19" t="s">
        <v>572</v>
      </c>
      <c r="C218" s="4" t="s">
        <v>512</v>
      </c>
      <c r="D218" s="3" t="str">
        <f t="shared" ca="1" si="11"/>
        <v/>
      </c>
      <c r="F218" s="5" t="s">
        <v>572</v>
      </c>
      <c r="G218" s="5" t="s">
        <v>572</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IF(OR(H218="",VLOOKUP(H$1,Services!$A$1:$B$20,2,0)="Exclude"),"",IF($D218=1,IF(OR(price_limit="",price_limit="No Limit"),IF(H218="Yes",1,2),IF(SUMIFS(WhatIf!$G:$G,WhatIf!$A:$A,H$1,WhatIf!$B:$B,H218)&lt;=price_limit,IF(H218="Yes",1,2),"")),""))</f>
        <v/>
      </c>
      <c r="AT218" s="73" t="str">
        <f>IF(OR(I218="",VLOOKUP(I$1,Services!$A$1:$B$20,2,0)="Exclude"),"",IF($D218=1,IF(OR(price_limit="",price_limit="No Limit"),IF(I218="Yes",1,2),IF(SUMIFS(WhatIf!$G:$G,WhatIf!$A:$A,I$1,WhatIf!$B:$B,I218)&lt;=price_limit,IF(I218="Yes",1,2),"")),""))</f>
        <v/>
      </c>
      <c r="AU218" s="73" t="str">
        <f>IF(OR(J218="",VLOOKUP(J$1,Services!$A$1:$B$20,2,0)="Exclude"),"",IF($D218=1,IF(OR(price_limit="",price_limit="No Limit"),IF(J218="Yes",1,2),IF(SUMIFS(WhatIf!$G:$G,WhatIf!$A:$A,J$1,WhatIf!$B:$B,J218)&lt;=price_limit,IF(J218="Yes",1,2),"")),""))</f>
        <v/>
      </c>
      <c r="AV218" s="73" t="str">
        <f>IF(OR(K218="",VLOOKUP(K$1,Services!$A$1:$B$20,2,0)="Exclude"),"",IF($D218=1,IF(OR(price_limit="",price_limit="No Limit"),IF(K218="Yes",1,2),IF(SUMIFS(WhatIf!$G:$G,WhatIf!$A:$A,K$1,WhatIf!$B:$B,K218)&lt;=price_limit,IF(K218="Yes",1,2),"")),""))</f>
        <v/>
      </c>
      <c r="AW218" s="73" t="str">
        <f>IF(OR(L218="",VLOOKUP(L$1,Services!$A$1:$B$20,2,0)="Exclude"),"",IF($D218=1,IF(OR(price_limit="",price_limit="No Limit"),IF(L218="Yes",1,2),IF(SUMIFS(WhatIf!$G:$G,WhatIf!$A:$A,L$1,WhatIf!$B:$B,L218)&lt;=price_limit,IF(L218="Yes",1,2),"")),""))</f>
        <v/>
      </c>
      <c r="AX218" s="73" t="str">
        <f>IF(OR(M218="",VLOOKUP(M$1,Services!$A$1:$B$20,2,0)="Exclude"),"",IF($D218=1,IF(OR(price_limit="",price_limit="No Limit"),IF(M218="Yes",1,2),IF(SUMIFS(WhatIf!$G:$G,WhatIf!$A:$A,M$1,WhatIf!$B:$B,M218)&lt;=price_limit,IF(M218="Yes",1,2),"")),""))</f>
        <v/>
      </c>
      <c r="AY218" s="73" t="str">
        <f>IF(OR(N218="",VLOOKUP(N$1,Services!$A$1:$B$20,2,0)="Exclude"),"",IF($D218=1,IF(OR(price_limit="",price_limit="No Limit"),IF(N218="Yes",1,2),IF(SUMIFS(WhatIf!$G:$G,WhatIf!$A:$A,N$1,WhatIf!$B:$B,N218)&lt;=price_limit,IF(N218="Yes",1,2),"")),""))</f>
        <v/>
      </c>
      <c r="AZ218" s="73" t="str">
        <f>IF(OR(O218="",VLOOKUP(O$1,Services!$A$1:$B$20,2,0)="Exclude"),"",IF($D218=1,IF(OR(price_limit="",price_limit="No Limit"),IF(O218="Yes",1,2),IF(SUMIFS(WhatIf!$G:$G,WhatIf!$A:$A,O$1,WhatIf!$B:$B,O218)&lt;=price_limit,IF(O218="Yes",1,2),"")),""))</f>
        <v/>
      </c>
      <c r="BA218" s="73" t="str">
        <f>IF(OR(P218="",VLOOKUP(P$1,Services!$A$1:$B$20,2,0)="Exclude"),"",IF($D218=1,IF(OR(price_limit="",price_limit="No Limit"),IF(P218="Yes",1,2),IF(SUMIFS(WhatIf!$G:$G,WhatIf!$A:$A,P$1,WhatIf!$B:$B,P218)&lt;=price_limit,IF(P218="Yes",1,2),"")),""))</f>
        <v/>
      </c>
      <c r="BB218" s="73" t="str">
        <f>IF(OR(Q218="",VLOOKUP(Q$1,Services!$A$1:$B$20,2,0)="Exclude"),"",IF($D218=1,IF(OR(price_limit="",price_limit="No Limit"),IF(Q218="Yes",1,2),IF(SUMIFS(WhatIf!$G:$G,WhatIf!$A:$A,Q$1,WhatIf!$B:$B,Q218)&lt;=price_limit,IF(Q218="Yes",1,2),"")),""))</f>
        <v/>
      </c>
      <c r="BC218" s="73" t="str">
        <f>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ht="24.9" x14ac:dyDescent="0.3">
      <c r="A219" s="19" t="s">
        <v>633</v>
      </c>
      <c r="C219" s="4" t="s">
        <v>508</v>
      </c>
      <c r="D219" s="3" t="str">
        <f t="shared" ca="1" si="11"/>
        <v/>
      </c>
      <c r="F219" s="5" t="s">
        <v>587</v>
      </c>
      <c r="G219" s="5" t="s">
        <v>587</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IF(OR(K219="",VLOOKUP(K$1,Services!$A$1:$B$20,2,0)="Exclude"),"",IF($D219=1,IF(OR(price_limit="",price_limit="No Limit"),IF(K219="Yes",1,2),IF(SUMIFS(WhatIf!$G:$G,WhatIf!$A:$A,K$1,WhatIf!$B:$B,K219)&lt;=price_limit,IF(K219="Yes",1,2),"")),""))</f>
        <v/>
      </c>
      <c r="AW219" s="73" t="str">
        <f>IF(OR(L219="",VLOOKUP(L$1,Services!$A$1:$B$20,2,0)="Exclude"),"",IF($D219=1,IF(OR(price_limit="",price_limit="No Limit"),IF(L219="Yes",1,2),IF(SUMIFS(WhatIf!$G:$G,WhatIf!$A:$A,L$1,WhatIf!$B:$B,L219)&lt;=price_limit,IF(L219="Yes",1,2),"")),""))</f>
        <v/>
      </c>
      <c r="AX219" s="73" t="str">
        <f>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IF(OR(Q219="",VLOOKUP(Q$1,Services!$A$1:$B$20,2,0)="Exclude"),"",IF($D219=1,IF(OR(price_limit="",price_limit="No Limit"),IF(Q219="Yes",1,2),IF(SUMIFS(WhatIf!$G:$G,WhatIf!$A:$A,Q$1,WhatIf!$B:$B,Q219)&lt;=price_limit,IF(Q219="Yes",1,2),"")),""))</f>
        <v/>
      </c>
      <c r="BC219" s="73" t="str">
        <f>IF(OR(R219="",VLOOKUP(R$1,Services!$A$1:$B$20,2,0)="Exclude"),"",IF($D219=1,IF(OR(price_limit="",price_limit="No Limit"),IF(R219="Yes",1,2),IF(SUMIFS(WhatIf!$G:$G,WhatIf!$A:$A,R$1,WhatIf!$B:$B,R219)&lt;=price_limit,IF(R219="Yes",1,2),"")),""))</f>
        <v/>
      </c>
      <c r="BD219" s="73" t="str">
        <f>IF(OR(S219="",VLOOKUP(S$1,Services!$A$1:$B$20,2,0)="Exclude"),"",IF($D219=1,IF(OR(price_limit="",price_limit="No Limit"),IF(S219="Yes",1,2),IF(SUMIFS(WhatIf!$G:$G,WhatIf!$A:$A,S$1,WhatIf!$B:$B,S219)&lt;=price_limit,IF(S219="Yes",1,2),"")),""))</f>
        <v/>
      </c>
      <c r="BE219" s="73" t="str">
        <f>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x14ac:dyDescent="0.3">
      <c r="A220" s="19" t="s">
        <v>45</v>
      </c>
      <c r="B220" s="4" t="s">
        <v>255</v>
      </c>
      <c r="C220" s="4" t="s">
        <v>301</v>
      </c>
      <c r="D220" s="3" t="str">
        <f t="shared" ca="1" si="11"/>
        <v/>
      </c>
      <c r="E220" s="5" t="s">
        <v>1</v>
      </c>
      <c r="F220" s="5" t="s">
        <v>1</v>
      </c>
      <c r="G220" s="5" t="s">
        <v>1</v>
      </c>
      <c r="K220" s="5" t="s">
        <v>1</v>
      </c>
      <c r="L220" s="5" t="s">
        <v>1</v>
      </c>
      <c r="M220" s="5" t="s">
        <v>1</v>
      </c>
      <c r="O220" s="6" t="s">
        <v>1</v>
      </c>
      <c r="P220" s="6"/>
      <c r="Q220" s="6" t="s">
        <v>328</v>
      </c>
      <c r="R220" s="6" t="s">
        <v>1</v>
      </c>
      <c r="S220" s="6" t="s">
        <v>1</v>
      </c>
      <c r="T220" s="5" t="s">
        <v>1</v>
      </c>
      <c r="V220" s="5" t="s">
        <v>1</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 ca="1">IF(OR(E220="",VLOOKUP(E$1,Services!$A$1:$B$20,2,0)="Exclude"),"",IF($D220=1,IF(OR(price_limit="",price_limit="No Limit"),IF(E220="Yes",1,2),IF(SUMIFS(WhatIf!$G:$G,WhatIf!$A:$A,E$1,WhatIf!$B:$B,E220)&lt;=price_limit,IF(E220="Yes",1,2),"")),""))</f>
        <v/>
      </c>
      <c r="AQ220" s="73" t="str">
        <f ca="1">IF(OR(F220="",VLOOKUP(F$1,Services!$A$1:$B$20,2,0)="Exclude"),"",IF($D220=1,IF(OR(price_limit="",price_limit="No Limit"),IF(F220="Yes",1,2),IF(SUMIFS(WhatIf!$G:$G,WhatIf!$A:$A,F$1,WhatIf!$B:$B,F220)&lt;=price_limit,IF(F220="Yes",1,2),"")),""))</f>
        <v/>
      </c>
      <c r="AR220" s="73" t="str">
        <f ca="1">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 ca="1">IF(OR(K220="",VLOOKUP(K$1,Services!$A$1:$B$20,2,0)="Exclude"),"",IF($D220=1,IF(OR(price_limit="",price_limit="No Limit"),IF(K220="Yes",1,2),IF(SUMIFS(WhatIf!$G:$G,WhatIf!$A:$A,K$1,WhatIf!$B:$B,K220)&lt;=price_limit,IF(K220="Yes",1,2),"")),""))</f>
        <v/>
      </c>
      <c r="AW220" s="73" t="str">
        <f ca="1">IF(OR(L220="",VLOOKUP(L$1,Services!$A$1:$B$20,2,0)="Exclude"),"",IF($D220=1,IF(OR(price_limit="",price_limit="No Limit"),IF(L220="Yes",1,2),IF(SUMIFS(WhatIf!$G:$G,WhatIf!$A:$A,L$1,WhatIf!$B:$B,L220)&lt;=price_limit,IF(L220="Yes",1,2),"")),""))</f>
        <v/>
      </c>
      <c r="AX220" s="73" t="str">
        <f ca="1">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 ca="1">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 ca="1">IF(OR(Q220="",VLOOKUP(Q$1,Services!$A$1:$B$20,2,0)="Exclude"),"",IF($D220=1,IF(OR(price_limit="",price_limit="No Limit"),IF(Q220="Yes",1,2),IF(SUMIFS(WhatIf!$G:$G,WhatIf!$A:$A,Q$1,WhatIf!$B:$B,Q220)&lt;=price_limit,IF(Q220="Yes",1,2),"")),""))</f>
        <v/>
      </c>
      <c r="BC220" s="73" t="str">
        <f ca="1">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 ca="1">IF(OR(T220="",VLOOKUP(T$1,Services!$A$1:$B$20,2,0)="Exclude"),"",IF($D220=1,IF(OR(price_limit="",price_limit="No Limit"),IF(T220="Yes",1,2),IF(SUMIFS(WhatIf!$G:$G,WhatIf!$A:$A,T$1,WhatIf!$B:$B,T220)&lt;=price_limit,IF(T220="Yes",1,2),"")),""))</f>
        <v/>
      </c>
      <c r="BF220" s="73" t="str">
        <f>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830</v>
      </c>
      <c r="C221" s="4" t="s">
        <v>505</v>
      </c>
      <c r="D221" s="3" t="str">
        <f t="shared" ca="1" si="11"/>
        <v/>
      </c>
      <c r="U221" s="5" t="s">
        <v>263</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IF(OR(E221="",VLOOKUP(E$1,Services!$A$1:$B$20,2,0)="Exclude"),"",IF($D221=1,IF(OR(price_limit="",price_limit="No Limit"),IF(E221="Yes",1,2),IF(SUMIFS(WhatIf!$G:$G,WhatIf!$A:$A,E$1,WhatIf!$B:$B,E221)&lt;=price_limit,IF(E221="Yes",1,2),"")),""))</f>
        <v/>
      </c>
      <c r="AQ221" s="73" t="str">
        <f>IF(OR(F221="",VLOOKUP(F$1,Services!$A$1:$B$20,2,0)="Exclude"),"",IF($D221=1,IF(OR(price_limit="",price_limit="No Limit"),IF(F221="Yes",1,2),IF(SUMIFS(WhatIf!$G:$G,WhatIf!$A:$A,F$1,WhatIf!$B:$B,F221)&lt;=price_limit,IF(F221="Yes",1,2),"")),""))</f>
        <v/>
      </c>
      <c r="AR221" s="73" t="str">
        <f>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IF(OR(K221="",VLOOKUP(K$1,Services!$A$1:$B$20,2,0)="Exclude"),"",IF($D221=1,IF(OR(price_limit="",price_limit="No Limit"),IF(K221="Yes",1,2),IF(SUMIFS(WhatIf!$G:$G,WhatIf!$A:$A,K$1,WhatIf!$B:$B,K221)&lt;=price_limit,IF(K221="Yes",1,2),"")),""))</f>
        <v/>
      </c>
      <c r="AW221" s="73" t="str">
        <f>IF(OR(L221="",VLOOKUP(L$1,Services!$A$1:$B$20,2,0)="Exclude"),"",IF($D221=1,IF(OR(price_limit="",price_limit="No Limit"),IF(L221="Yes",1,2),IF(SUMIFS(WhatIf!$G:$G,WhatIf!$A:$A,L$1,WhatIf!$B:$B,L221)&lt;=price_limit,IF(L221="Yes",1,2),"")),""))</f>
        <v/>
      </c>
      <c r="AX221" s="73" t="str">
        <f>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IF(OR(Q221="",VLOOKUP(Q$1,Services!$A$1:$B$20,2,0)="Exclude"),"",IF($D221=1,IF(OR(price_limit="",price_limit="No Limit"),IF(Q221="Yes",1,2),IF(SUMIFS(WhatIf!$G:$G,WhatIf!$A:$A,Q$1,WhatIf!$B:$B,Q221)&lt;=price_limit,IF(Q221="Yes",1,2),"")),""))</f>
        <v/>
      </c>
      <c r="BC221" s="73" t="str">
        <f>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IF(OR(T221="",VLOOKUP(T$1,Services!$A$1:$B$20,2,0)="Exclude"),"",IF($D221=1,IF(OR(price_limit="",price_limit="No Limit"),IF(T221="Yes",1,2),IF(SUMIFS(WhatIf!$G:$G,WhatIf!$A:$A,T$1,WhatIf!$B:$B,T221)&lt;=price_limit,IF(T221="Yes",1,2),"")),""))</f>
        <v/>
      </c>
      <c r="BF221" s="73" t="str">
        <f ca="1">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x14ac:dyDescent="0.3">
      <c r="A222" s="19" t="s">
        <v>814</v>
      </c>
      <c r="C222" s="4" t="s">
        <v>301</v>
      </c>
      <c r="D222" s="3" t="str">
        <f t="shared" ca="1" si="11"/>
        <v/>
      </c>
      <c r="U222" s="5" t="s">
        <v>1</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IF(OR(F222="",VLOOKUP(F$1,Services!$A$1:$B$20,2,0)="Exclude"),"",IF($D222=1,IF(OR(price_limit="",price_limit="No Limit"),IF(F222="Yes",1,2),IF(SUMIFS(WhatIf!$G:$G,WhatIf!$A:$A,F$1,WhatIf!$B:$B,F222)&lt;=price_limit,IF(F222="Yes",1,2),"")),""))</f>
        <v/>
      </c>
      <c r="AR222" s="73" t="str">
        <f>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 ca="1">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ht="24.9" x14ac:dyDescent="0.3">
      <c r="A223" s="19" t="s">
        <v>219</v>
      </c>
      <c r="B223" s="4" t="s">
        <v>255</v>
      </c>
      <c r="C223" s="4" t="s">
        <v>222</v>
      </c>
      <c r="D223" s="3" t="str">
        <f t="shared" ca="1" si="11"/>
        <v/>
      </c>
      <c r="F223" s="5" t="s">
        <v>577</v>
      </c>
      <c r="G223" s="5" t="s">
        <v>577</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 ca="1">IF(OR(F223="",VLOOKUP(F$1,Services!$A$1:$B$20,2,0)="Exclude"),"",IF($D223=1,IF(OR(price_limit="",price_limit="No Limit"),IF(F223="Yes",1,2),IF(SUMIFS(WhatIf!$G:$G,WhatIf!$A:$A,F$1,WhatIf!$B:$B,F223)&lt;=price_limit,IF(F223="Yes",1,2),"")),""))</f>
        <v/>
      </c>
      <c r="AR223" s="73" t="str">
        <f ca="1">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x14ac:dyDescent="0.3">
      <c r="A224" s="19" t="s">
        <v>445</v>
      </c>
      <c r="C224" s="4" t="s">
        <v>501</v>
      </c>
      <c r="D224" s="3" t="str">
        <f t="shared" ca="1" si="11"/>
        <v/>
      </c>
      <c r="S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IF(OR(E224="",VLOOKUP(E$1,Services!$A$1:$B$20,2,0)="Exclude"),"",IF($D224=1,IF(OR(price_limit="",price_limit="No Limit"),IF(E224="Yes",1,2),IF(SUMIFS(WhatIf!$G:$G,WhatIf!$A:$A,E$1,WhatIf!$B:$B,E224)&lt;=price_limit,IF(E224="Yes",1,2),"")),""))</f>
        <v/>
      </c>
      <c r="AQ224" s="73" t="str">
        <f>IF(OR(F224="",VLOOKUP(F$1,Services!$A$1:$B$20,2,0)="Exclude"),"",IF($D224=1,IF(OR(price_limit="",price_limit="No Limit"),IF(F224="Yes",1,2),IF(SUMIFS(WhatIf!$G:$G,WhatIf!$A:$A,F$1,WhatIf!$B:$B,F224)&lt;=price_limit,IF(F224="Yes",1,2),"")),""))</f>
        <v/>
      </c>
      <c r="AR224" s="73" t="str">
        <f>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IF(OR(J224="",VLOOKUP(J$1,Services!$A$1:$B$20,2,0)="Exclude"),"",IF($D224=1,IF(OR(price_limit="",price_limit="No Limit"),IF(J224="Yes",1,2),IF(SUMIFS(WhatIf!$G:$G,WhatIf!$A:$A,J$1,WhatIf!$B:$B,J224)&lt;=price_limit,IF(J224="Yes",1,2),"")),""))</f>
        <v/>
      </c>
      <c r="AV224" s="73" t="str">
        <f>IF(OR(K224="",VLOOKUP(K$1,Services!$A$1:$B$20,2,0)="Exclude"),"",IF($D224=1,IF(OR(price_limit="",price_limit="No Limit"),IF(K224="Yes",1,2),IF(SUMIFS(WhatIf!$G:$G,WhatIf!$A:$A,K$1,WhatIf!$B:$B,K224)&lt;=price_limit,IF(K224="Yes",1,2),"")),""))</f>
        <v/>
      </c>
      <c r="AW224" s="73" t="str">
        <f>IF(OR(L224="",VLOOKUP(L$1,Services!$A$1:$B$20,2,0)="Exclude"),"",IF($D224=1,IF(OR(price_limit="",price_limit="No Limit"),IF(L224="Yes",1,2),IF(SUMIFS(WhatIf!$G:$G,WhatIf!$A:$A,L$1,WhatIf!$B:$B,L224)&lt;=price_limit,IF(L224="Yes",1,2),"")),""))</f>
        <v/>
      </c>
      <c r="AX224" s="73" t="str">
        <f>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IF(OR(O224="",VLOOKUP(O$1,Services!$A$1:$B$20,2,0)="Exclude"),"",IF($D224=1,IF(OR(price_limit="",price_limit="No Limit"),IF(O224="Yes",1,2),IF(SUMIFS(WhatIf!$G:$G,WhatIf!$A:$A,O$1,WhatIf!$B:$B,O224)&lt;=price_limit,IF(O224="Yes",1,2),"")),""))</f>
        <v/>
      </c>
      <c r="BA224" s="73" t="str">
        <f>IF(OR(P224="",VLOOKUP(P$1,Services!$A$1:$B$20,2,0)="Exclude"),"",IF($D224=1,IF(OR(price_limit="",price_limit="No Limit"),IF(P224="Yes",1,2),IF(SUMIFS(WhatIf!$G:$G,WhatIf!$A:$A,P$1,WhatIf!$B:$B,P224)&lt;=price_limit,IF(P224="Yes",1,2),"")),""))</f>
        <v/>
      </c>
      <c r="BB224" s="73" t="str">
        <f>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ht="24.9" x14ac:dyDescent="0.3">
      <c r="A225" s="19" t="s">
        <v>46</v>
      </c>
      <c r="B225" s="4" t="s">
        <v>310</v>
      </c>
      <c r="C225" s="4" t="s">
        <v>301</v>
      </c>
      <c r="D225" s="3" t="str">
        <f t="shared" ca="1" si="11"/>
        <v/>
      </c>
      <c r="E225" s="5" t="s">
        <v>1</v>
      </c>
      <c r="F225" s="5" t="s">
        <v>1</v>
      </c>
      <c r="G225" s="5" t="s">
        <v>1</v>
      </c>
      <c r="J225" s="5" t="s">
        <v>1</v>
      </c>
      <c r="K225" s="5" t="s">
        <v>1</v>
      </c>
      <c r="L225" s="5" t="s">
        <v>1</v>
      </c>
      <c r="M225" s="5" t="s">
        <v>1</v>
      </c>
      <c r="O225" s="6" t="s">
        <v>1</v>
      </c>
      <c r="P225" s="6" t="s">
        <v>1</v>
      </c>
      <c r="Q225" s="6" t="s">
        <v>1</v>
      </c>
      <c r="R225" s="6"/>
      <c r="S225" s="6"/>
      <c r="T225" s="5" t="s">
        <v>1</v>
      </c>
      <c r="V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 ca="1">IF(OR(E225="",VLOOKUP(E$1,Services!$A$1:$B$20,2,0)="Exclude"),"",IF($D225=1,IF(OR(price_limit="",price_limit="No Limit"),IF(E225="Yes",1,2),IF(SUMIFS(WhatIf!$G:$G,WhatIf!$A:$A,E$1,WhatIf!$B:$B,E225)&lt;=price_limit,IF(E225="Yes",1,2),"")),""))</f>
        <v/>
      </c>
      <c r="AQ225" s="73" t="str">
        <f ca="1">IF(OR(F225="",VLOOKUP(F$1,Services!$A$1:$B$20,2,0)="Exclude"),"",IF($D225=1,IF(OR(price_limit="",price_limit="No Limit"),IF(F225="Yes",1,2),IF(SUMIFS(WhatIf!$G:$G,WhatIf!$A:$A,F$1,WhatIf!$B:$B,F225)&lt;=price_limit,IF(F225="Yes",1,2),"")),""))</f>
        <v/>
      </c>
      <c r="AR225" s="73" t="str">
        <f ca="1">IF(OR(G225="",VLOOKUP(G$1,Services!$A$1:$B$20,2,0)="Exclude"),"",IF($D225=1,IF(OR(price_limit="",price_limit="No Limit"),IF(G225="Yes",1,2),IF(SUMIFS(WhatIf!$G:$G,WhatIf!$A:$A,G$1,WhatIf!$B:$B,G225)&lt;=price_limit,IF(G225="Yes",1,2),"")),""))</f>
        <v/>
      </c>
      <c r="AS225" s="73" t="str">
        <f>IF(OR(H225="",VLOOKUP(H$1,Services!$A$1:$B$20,2,0)="Exclude"),"",IF($D225=1,IF(OR(price_limit="",price_limit="No Limit"),IF(H225="Yes",1,2),IF(SUMIFS(WhatIf!$G:$G,WhatIf!$A:$A,H$1,WhatIf!$B:$B,H225)&lt;=price_limit,IF(H225="Yes",1,2),"")),""))</f>
        <v/>
      </c>
      <c r="AT225" s="73" t="str">
        <f>IF(OR(I225="",VLOOKUP(I$1,Services!$A$1:$B$20,2,0)="Exclude"),"",IF($D225=1,IF(OR(price_limit="",price_limit="No Limit"),IF(I225="Yes",1,2),IF(SUMIFS(WhatIf!$G:$G,WhatIf!$A:$A,I$1,WhatIf!$B:$B,I225)&lt;=price_limit,IF(I225="Yes",1,2),"")),""))</f>
        <v/>
      </c>
      <c r="AU225" s="73" t="str">
        <f ca="1">IF(OR(J225="",VLOOKUP(J$1,Services!$A$1:$B$20,2,0)="Exclude"),"",IF($D225=1,IF(OR(price_limit="",price_limit="No Limit"),IF(J225="Yes",1,2),IF(SUMIFS(WhatIf!$G:$G,WhatIf!$A:$A,J$1,WhatIf!$B:$B,J225)&lt;=price_limit,IF(J225="Yes",1,2),"")),""))</f>
        <v/>
      </c>
      <c r="AV225" s="73" t="str">
        <f ca="1">IF(OR(K225="",VLOOKUP(K$1,Services!$A$1:$B$20,2,0)="Exclude"),"",IF($D225=1,IF(OR(price_limit="",price_limit="No Limit"),IF(K225="Yes",1,2),IF(SUMIFS(WhatIf!$G:$G,WhatIf!$A:$A,K$1,WhatIf!$B:$B,K225)&lt;=price_limit,IF(K225="Yes",1,2),"")),""))</f>
        <v/>
      </c>
      <c r="AW225" s="73" t="str">
        <f ca="1">IF(OR(L225="",VLOOKUP(L$1,Services!$A$1:$B$20,2,0)="Exclude"),"",IF($D225=1,IF(OR(price_limit="",price_limit="No Limit"),IF(L225="Yes",1,2),IF(SUMIFS(WhatIf!$G:$G,WhatIf!$A:$A,L$1,WhatIf!$B:$B,L225)&lt;=price_limit,IF(L225="Yes",1,2),"")),""))</f>
        <v/>
      </c>
      <c r="AX225" s="73" t="str">
        <f ca="1">IF(OR(M225="",VLOOKUP(M$1,Services!$A$1:$B$20,2,0)="Exclude"),"",IF($D225=1,IF(OR(price_limit="",price_limit="No Limit"),IF(M225="Yes",1,2),IF(SUMIFS(WhatIf!$G:$G,WhatIf!$A:$A,M$1,WhatIf!$B:$B,M225)&lt;=price_limit,IF(M225="Yes",1,2),"")),""))</f>
        <v/>
      </c>
      <c r="AY225" s="73" t="str">
        <f>IF(OR(N225="",VLOOKUP(N$1,Services!$A$1:$B$20,2,0)="Exclude"),"",IF($D225=1,IF(OR(price_limit="",price_limit="No Limit"),IF(N225="Yes",1,2),IF(SUMIFS(WhatIf!$G:$G,WhatIf!$A:$A,N$1,WhatIf!$B:$B,N225)&lt;=price_limit,IF(N225="Yes",1,2),"")),""))</f>
        <v/>
      </c>
      <c r="AZ225" s="73" t="str">
        <f ca="1">IF(OR(O225="",VLOOKUP(O$1,Services!$A$1:$B$20,2,0)="Exclude"),"",IF($D225=1,IF(OR(price_limit="",price_limit="No Limit"),IF(O225="Yes",1,2),IF(SUMIFS(WhatIf!$G:$G,WhatIf!$A:$A,O$1,WhatIf!$B:$B,O225)&lt;=price_limit,IF(O225="Yes",1,2),"")),""))</f>
        <v/>
      </c>
      <c r="BA225" s="73" t="str">
        <f ca="1">IF(OR(P225="",VLOOKUP(P$1,Services!$A$1:$B$20,2,0)="Exclude"),"",IF($D225=1,IF(OR(price_limit="",price_limit="No Limit"),IF(P225="Yes",1,2),IF(SUMIFS(WhatIf!$G:$G,WhatIf!$A:$A,P$1,WhatIf!$B:$B,P225)&lt;=price_limit,IF(P225="Yes",1,2),"")),""))</f>
        <v/>
      </c>
      <c r="BB225" s="73" t="str">
        <f ca="1">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 ca="1">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x14ac:dyDescent="0.3">
      <c r="A226" s="19" t="s">
        <v>285</v>
      </c>
      <c r="B226" s="4" t="s">
        <v>255</v>
      </c>
      <c r="C226" s="4" t="s">
        <v>222</v>
      </c>
      <c r="D226" s="3" t="str">
        <f t="shared" ca="1" si="11"/>
        <v/>
      </c>
      <c r="H226" s="5" t="s">
        <v>303</v>
      </c>
      <c r="I226" s="5" t="s">
        <v>303</v>
      </c>
      <c r="J226" s="5" t="s">
        <v>303</v>
      </c>
      <c r="K226" s="5" t="s">
        <v>303</v>
      </c>
      <c r="L226" s="5" t="s">
        <v>303</v>
      </c>
      <c r="M226" s="5" t="s">
        <v>303</v>
      </c>
      <c r="N226" s="5" t="s">
        <v>1</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IF(OR(E226="",VLOOKUP(E$1,Services!$A$1:$B$20,2,0)="Exclude"),"",IF($D226=1,IF(OR(price_limit="",price_limit="No Limit"),IF(E226="Yes",1,2),IF(SUMIFS(WhatIf!$G:$G,WhatIf!$A:$A,E$1,WhatIf!$B:$B,E226)&lt;=price_limit,IF(E226="Yes",1,2),"")),""))</f>
        <v/>
      </c>
      <c r="AQ226" s="73" t="str">
        <f>IF(OR(F226="",VLOOKUP(F$1,Services!$A$1:$B$20,2,0)="Exclude"),"",IF($D226=1,IF(OR(price_limit="",price_limit="No Limit"),IF(F226="Yes",1,2),IF(SUMIFS(WhatIf!$G:$G,WhatIf!$A:$A,F$1,WhatIf!$B:$B,F226)&lt;=price_limit,IF(F226="Yes",1,2),"")),""))</f>
        <v/>
      </c>
      <c r="AR226" s="73" t="str">
        <f>IF(OR(G226="",VLOOKUP(G$1,Services!$A$1:$B$20,2,0)="Exclude"),"",IF($D226=1,IF(OR(price_limit="",price_limit="No Limit"),IF(G226="Yes",1,2),IF(SUMIFS(WhatIf!$G:$G,WhatIf!$A:$A,G$1,WhatIf!$B:$B,G226)&lt;=price_limit,IF(G226="Yes",1,2),"")),""))</f>
        <v/>
      </c>
      <c r="AS226" s="73" t="str">
        <f ca="1">IF(OR(H226="",VLOOKUP(H$1,Services!$A$1:$B$20,2,0)="Exclude"),"",IF($D226=1,IF(OR(price_limit="",price_limit="No Limit"),IF(H226="Yes",1,2),IF(SUMIFS(WhatIf!$G:$G,WhatIf!$A:$A,H$1,WhatIf!$B:$B,H226)&lt;=price_limit,IF(H226="Yes",1,2),"")),""))</f>
        <v/>
      </c>
      <c r="AT226" s="73" t="str">
        <f ca="1">IF(OR(I226="",VLOOKUP(I$1,Services!$A$1:$B$20,2,0)="Exclude"),"",IF($D226=1,IF(OR(price_limit="",price_limit="No Limit"),IF(I226="Yes",1,2),IF(SUMIFS(WhatIf!$G:$G,WhatIf!$A:$A,I$1,WhatIf!$B:$B,I226)&lt;=price_limit,IF(I226="Yes",1,2),"")),""))</f>
        <v/>
      </c>
      <c r="AU226" s="73" t="str">
        <f ca="1">IF(OR(J226="",VLOOKUP(J$1,Services!$A$1:$B$20,2,0)="Exclude"),"",IF($D226=1,IF(OR(price_limit="",price_limit="No Limit"),IF(J226="Yes",1,2),IF(SUMIFS(WhatIf!$G:$G,WhatIf!$A:$A,J$1,WhatIf!$B:$B,J226)&lt;=price_limit,IF(J226="Yes",1,2),"")),""))</f>
        <v/>
      </c>
      <c r="AV226" s="73" t="str">
        <f ca="1">IF(OR(K226="",VLOOKUP(K$1,Services!$A$1:$B$20,2,0)="Exclude"),"",IF($D226=1,IF(OR(price_limit="",price_limit="No Limit"),IF(K226="Yes",1,2),IF(SUMIFS(WhatIf!$G:$G,WhatIf!$A:$A,K$1,WhatIf!$B:$B,K226)&lt;=price_limit,IF(K226="Yes",1,2),"")),""))</f>
        <v/>
      </c>
      <c r="AW226" s="73" t="str">
        <f ca="1">IF(OR(L226="",VLOOKUP(L$1,Services!$A$1:$B$20,2,0)="Exclude"),"",IF($D226=1,IF(OR(price_limit="",price_limit="No Limit"),IF(L226="Yes",1,2),IF(SUMIFS(WhatIf!$G:$G,WhatIf!$A:$A,L$1,WhatIf!$B:$B,L226)&lt;=price_limit,IF(L226="Yes",1,2),"")),""))</f>
        <v/>
      </c>
      <c r="AX226" s="73" t="str">
        <f ca="1">IF(OR(M226="",VLOOKUP(M$1,Services!$A$1:$B$20,2,0)="Exclude"),"",IF($D226=1,IF(OR(price_limit="",price_limit="No Limit"),IF(M226="Yes",1,2),IF(SUMIFS(WhatIf!$G:$G,WhatIf!$A:$A,M$1,WhatIf!$B:$B,M226)&lt;=price_limit,IF(M226="Yes",1,2),"")),""))</f>
        <v/>
      </c>
      <c r="AY226" s="73" t="str">
        <f ca="1">IF(OR(N226="",VLOOKUP(N$1,Services!$A$1:$B$20,2,0)="Exclude"),"",IF($D226=1,IF(OR(price_limit="",price_limit="No Limit"),IF(N226="Yes",1,2),IF(SUMIFS(WhatIf!$G:$G,WhatIf!$A:$A,N$1,WhatIf!$B:$B,N226)&lt;=price_limit,IF(N226="Yes",1,2),"")),""))</f>
        <v/>
      </c>
      <c r="AZ226" s="73" t="str">
        <f>IF(OR(O226="",VLOOKUP(O$1,Services!$A$1:$B$20,2,0)="Exclude"),"",IF($D226=1,IF(OR(price_limit="",price_limit="No Limit"),IF(O226="Yes",1,2),IF(SUMIFS(WhatIf!$G:$G,WhatIf!$A:$A,O$1,WhatIf!$B:$B,O226)&lt;=price_limit,IF(O226="Yes",1,2),"")),""))</f>
        <v/>
      </c>
      <c r="BA226" s="73" t="str">
        <f>IF(OR(P226="",VLOOKUP(P$1,Services!$A$1:$B$20,2,0)="Exclude"),"",IF($D226=1,IF(OR(price_limit="",price_limit="No Limit"),IF(P226="Yes",1,2),IF(SUMIFS(WhatIf!$G:$G,WhatIf!$A:$A,P$1,WhatIf!$B:$B,P226)&lt;=price_limit,IF(P226="Yes",1,2),"")),""))</f>
        <v/>
      </c>
      <c r="BB226" s="73" t="str">
        <f>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ht="13.3" customHeight="1" x14ac:dyDescent="0.3">
      <c r="A227" s="19" t="s">
        <v>682</v>
      </c>
      <c r="C227" s="4" t="s">
        <v>508</v>
      </c>
      <c r="D227" s="3" t="str">
        <f t="shared" ca="1" si="11"/>
        <v/>
      </c>
      <c r="F227" s="5" t="s">
        <v>586</v>
      </c>
      <c r="G227" s="5" t="s">
        <v>586</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 ca="1">IF(OR(F227="",VLOOKUP(F$1,Services!$A$1:$B$20,2,0)="Exclude"),"",IF($D227=1,IF(OR(price_limit="",price_limit="No Limit"),IF(F227="Yes",1,2),IF(SUMIFS(WhatIf!$G:$G,WhatIf!$A:$A,F$1,WhatIf!$B:$B,F227)&lt;=price_limit,IF(F227="Yes",1,2),"")),""))</f>
        <v/>
      </c>
      <c r="AR227" s="73" t="str">
        <f ca="1">IF(OR(G227="",VLOOKUP(G$1,Services!$A$1:$B$20,2,0)="Exclude"),"",IF($D227=1,IF(OR(price_limit="",price_limit="No Limit"),IF(G227="Yes",1,2),IF(SUMIFS(WhatIf!$G:$G,WhatIf!$A:$A,G$1,WhatIf!$B:$B,G227)&lt;=price_limit,IF(G227="Yes",1,2),"")),""))</f>
        <v/>
      </c>
      <c r="AS227" s="73" t="str">
        <f>IF(OR(H227="",VLOOKUP(H$1,Services!$A$1:$B$20,2,0)="Exclude"),"",IF($D227=1,IF(OR(price_limit="",price_limit="No Limit"),IF(H227="Yes",1,2),IF(SUMIFS(WhatIf!$G:$G,WhatIf!$A:$A,H$1,WhatIf!$B:$B,H227)&lt;=price_limit,IF(H227="Yes",1,2),"")),""))</f>
        <v/>
      </c>
      <c r="AT227" s="73" t="str">
        <f>IF(OR(I227="",VLOOKUP(I$1,Services!$A$1:$B$20,2,0)="Exclude"),"",IF($D227=1,IF(OR(price_limit="",price_limit="No Limit"),IF(I227="Yes",1,2),IF(SUMIFS(WhatIf!$G:$G,WhatIf!$A:$A,I$1,WhatIf!$B:$B,I227)&lt;=price_limit,IF(I227="Yes",1,2),"")),""))</f>
        <v/>
      </c>
      <c r="AU227" s="73" t="str">
        <f>IF(OR(J227="",VLOOKUP(J$1,Services!$A$1:$B$20,2,0)="Exclude"),"",IF($D227=1,IF(OR(price_limit="",price_limit="No Limit"),IF(J227="Yes",1,2),IF(SUMIFS(WhatIf!$G:$G,WhatIf!$A:$A,J$1,WhatIf!$B:$B,J227)&lt;=price_limit,IF(J227="Yes",1,2),"")),""))</f>
        <v/>
      </c>
      <c r="AV227" s="73" t="str">
        <f>IF(OR(K227="",VLOOKUP(K$1,Services!$A$1:$B$20,2,0)="Exclude"),"",IF($D227=1,IF(OR(price_limit="",price_limit="No Limit"),IF(K227="Yes",1,2),IF(SUMIFS(WhatIf!$G:$G,WhatIf!$A:$A,K$1,WhatIf!$B:$B,K227)&lt;=price_limit,IF(K227="Yes",1,2),"")),""))</f>
        <v/>
      </c>
      <c r="AW227" s="73" t="str">
        <f>IF(OR(L227="",VLOOKUP(L$1,Services!$A$1:$B$20,2,0)="Exclude"),"",IF($D227=1,IF(OR(price_limit="",price_limit="No Limit"),IF(L227="Yes",1,2),IF(SUMIFS(WhatIf!$G:$G,WhatIf!$A:$A,L$1,WhatIf!$B:$B,L227)&lt;=price_limit,IF(L227="Yes",1,2),"")),""))</f>
        <v/>
      </c>
      <c r="AX227" s="73" t="str">
        <f>IF(OR(M227="",VLOOKUP(M$1,Services!$A$1:$B$20,2,0)="Exclude"),"",IF($D227=1,IF(OR(price_limit="",price_limit="No Limit"),IF(M227="Yes",1,2),IF(SUMIFS(WhatIf!$G:$G,WhatIf!$A:$A,M$1,WhatIf!$B:$B,M227)&lt;=price_limit,IF(M227="Yes",1,2),"")),""))</f>
        <v/>
      </c>
      <c r="AY227" s="73" t="str">
        <f>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x14ac:dyDescent="0.3">
      <c r="A228" s="19" t="s">
        <v>684</v>
      </c>
      <c r="C228" s="4" t="s">
        <v>508</v>
      </c>
      <c r="D228" s="3" t="str">
        <f t="shared" ca="1" si="11"/>
        <v/>
      </c>
      <c r="F228" s="5" t="s">
        <v>586</v>
      </c>
      <c r="G228" s="5" t="s">
        <v>586</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x14ac:dyDescent="0.3">
      <c r="A229" s="19" t="s">
        <v>683</v>
      </c>
      <c r="C229" s="4" t="s">
        <v>508</v>
      </c>
      <c r="D229" s="3" t="str">
        <f t="shared" ca="1" si="11"/>
        <v/>
      </c>
      <c r="F229" s="5" t="s">
        <v>586</v>
      </c>
      <c r="G229" s="5" t="s">
        <v>586</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ht="24.9" x14ac:dyDescent="0.3">
      <c r="A230" s="19" t="s">
        <v>634</v>
      </c>
      <c r="C230" s="4" t="s">
        <v>508</v>
      </c>
      <c r="D230" s="3" t="str">
        <f t="shared" ca="1" si="11"/>
        <v/>
      </c>
      <c r="F230" s="5" t="s">
        <v>587</v>
      </c>
      <c r="G230" s="5" t="s">
        <v>587</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 ca="1">IF(OR(F230="",VLOOKUP(F$1,Services!$A$1:$B$20,2,0)="Exclude"),"",IF($D230=1,IF(OR(price_limit="",price_limit="No Limit"),IF(F230="Yes",1,2),IF(SUMIFS(WhatIf!$G:$G,WhatIf!$A:$A,F$1,WhatIf!$B:$B,F230)&lt;=price_limit,IF(F230="Yes",1,2),"")),""))</f>
        <v/>
      </c>
      <c r="AR230" s="73" t="str">
        <f ca="1">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IF(OR(K230="",VLOOKUP(K$1,Services!$A$1:$B$20,2,0)="Exclude"),"",IF($D230=1,IF(OR(price_limit="",price_limit="No Limit"),IF(K230="Yes",1,2),IF(SUMIFS(WhatIf!$G:$G,WhatIf!$A:$A,K$1,WhatIf!$B:$B,K230)&lt;=price_limit,IF(K230="Yes",1,2),"")),""))</f>
        <v/>
      </c>
      <c r="AW230" s="73" t="str">
        <f>IF(OR(L230="",VLOOKUP(L$1,Services!$A$1:$B$20,2,0)="Exclude"),"",IF($D230=1,IF(OR(price_limit="",price_limit="No Limit"),IF(L230="Yes",1,2),IF(SUMIFS(WhatIf!$G:$G,WhatIf!$A:$A,L$1,WhatIf!$B:$B,L230)&lt;=price_limit,IF(L230="Yes",1,2),"")),""))</f>
        <v/>
      </c>
      <c r="AX230" s="73" t="str">
        <f>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x14ac:dyDescent="0.3">
      <c r="A231" s="19" t="s">
        <v>748</v>
      </c>
      <c r="C231" s="4" t="s">
        <v>301</v>
      </c>
      <c r="D231" s="3" t="str">
        <f t="shared" ca="1" si="11"/>
        <v/>
      </c>
      <c r="K231" s="5" t="s">
        <v>1</v>
      </c>
      <c r="L231" s="5" t="s">
        <v>1</v>
      </c>
      <c r="M231" s="5" t="s">
        <v>1</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IF(OR(F231="",VLOOKUP(F$1,Services!$A$1:$B$20,2,0)="Exclude"),"",IF($D231=1,IF(OR(price_limit="",price_limit="No Limit"),IF(F231="Yes",1,2),IF(SUMIFS(WhatIf!$G:$G,WhatIf!$A:$A,F$1,WhatIf!$B:$B,F231)&lt;=price_limit,IF(F231="Yes",1,2),"")),""))</f>
        <v/>
      </c>
      <c r="AR231" s="73" t="str">
        <f>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 ca="1">IF(OR(K231="",VLOOKUP(K$1,Services!$A$1:$B$20,2,0)="Exclude"),"",IF($D231=1,IF(OR(price_limit="",price_limit="No Limit"),IF(K231="Yes",1,2),IF(SUMIFS(WhatIf!$G:$G,WhatIf!$A:$A,K$1,WhatIf!$B:$B,K231)&lt;=price_limit,IF(K231="Yes",1,2),"")),""))</f>
        <v/>
      </c>
      <c r="AW231" s="73" t="str">
        <f ca="1">IF(OR(L231="",VLOOKUP(L$1,Services!$A$1:$B$20,2,0)="Exclude"),"",IF($D231=1,IF(OR(price_limit="",price_limit="No Limit"),IF(L231="Yes",1,2),IF(SUMIFS(WhatIf!$G:$G,WhatIf!$A:$A,L$1,WhatIf!$B:$B,L231)&lt;=price_limit,IF(L231="Yes",1,2),"")),""))</f>
        <v/>
      </c>
      <c r="AX231" s="73" t="str">
        <f ca="1">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654</v>
      </c>
      <c r="C232" s="4" t="s">
        <v>508</v>
      </c>
      <c r="D232" s="3" t="str">
        <f t="shared" ca="1" si="11"/>
        <v/>
      </c>
      <c r="F232" s="5" t="s">
        <v>591</v>
      </c>
      <c r="G232" s="5" t="s">
        <v>591</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IF(OR(E232="",VLOOKUP(E$1,Services!$A$1:$B$20,2,0)="Exclude"),"",IF($D232=1,IF(OR(price_limit="",price_limit="No Limit"),IF(E232="Yes",1,2),IF(SUMIFS(WhatIf!$G:$G,WhatIf!$A:$A,E$1,WhatIf!$B:$B,E232)&lt;=price_limit,IF(E232="Yes",1,2),"")),""))</f>
        <v/>
      </c>
      <c r="AQ232" s="73" t="str">
        <f ca="1">IF(OR(F232="",VLOOKUP(F$1,Services!$A$1:$B$20,2,0)="Exclude"),"",IF($D232=1,IF(OR(price_limit="",price_limit="No Limit"),IF(F232="Yes",1,2),IF(SUMIFS(WhatIf!$G:$G,WhatIf!$A:$A,F$1,WhatIf!$B:$B,F232)&lt;=price_limit,IF(F232="Yes",1,2),"")),""))</f>
        <v/>
      </c>
      <c r="AR232" s="73" t="str">
        <f ca="1">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IF(OR(K232="",VLOOKUP(K$1,Services!$A$1:$B$20,2,0)="Exclude"),"",IF($D232=1,IF(OR(price_limit="",price_limit="No Limit"),IF(K232="Yes",1,2),IF(SUMIFS(WhatIf!$G:$G,WhatIf!$A:$A,K$1,WhatIf!$B:$B,K232)&lt;=price_limit,IF(K232="Yes",1,2),"")),""))</f>
        <v/>
      </c>
      <c r="AW232" s="73" t="str">
        <f>IF(OR(L232="",VLOOKUP(L$1,Services!$A$1:$B$20,2,0)="Exclude"),"",IF($D232=1,IF(OR(price_limit="",price_limit="No Limit"),IF(L232="Yes",1,2),IF(SUMIFS(WhatIf!$G:$G,WhatIf!$A:$A,L$1,WhatIf!$B:$B,L232)&lt;=price_limit,IF(L232="Yes",1,2),"")),""))</f>
        <v/>
      </c>
      <c r="AX232" s="73" t="str">
        <f>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ht="24.9" x14ac:dyDescent="0.3">
      <c r="A233" s="19" t="s">
        <v>372</v>
      </c>
      <c r="B233" s="4" t="s">
        <v>900</v>
      </c>
      <c r="C233" s="4" t="s">
        <v>231</v>
      </c>
      <c r="D233" s="3" t="str">
        <f t="shared" ca="1" si="11"/>
        <v/>
      </c>
      <c r="E233" s="5" t="s">
        <v>1</v>
      </c>
      <c r="P233" s="20"/>
      <c r="Q233" s="5" t="s">
        <v>328</v>
      </c>
      <c r="U233" s="5" t="s">
        <v>263</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 ca="1">IF(OR(E233="",VLOOKUP(E$1,Services!$A$1:$B$20,2,0)="Exclude"),"",IF($D233=1,IF(OR(price_limit="",price_limit="No Limit"),IF(E233="Yes",1,2),IF(SUMIFS(WhatIf!$G:$G,WhatIf!$A:$A,E$1,WhatIf!$B:$B,E233)&lt;=price_limit,IF(E233="Yes",1,2),"")),""))</f>
        <v/>
      </c>
      <c r="AQ233" s="73" t="str">
        <f>IF(OR(F233="",VLOOKUP(F$1,Services!$A$1:$B$20,2,0)="Exclude"),"",IF($D233=1,IF(OR(price_limit="",price_limit="No Limit"),IF(F233="Yes",1,2),IF(SUMIFS(WhatIf!$G:$G,WhatIf!$A:$A,F$1,WhatIf!$B:$B,F233)&lt;=price_limit,IF(F233="Yes",1,2),"")),""))</f>
        <v/>
      </c>
      <c r="AR233" s="73" t="str">
        <f>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IF(OR(J233="",VLOOKUP(J$1,Services!$A$1:$B$20,2,0)="Exclude"),"",IF($D233=1,IF(OR(price_limit="",price_limit="No Limit"),IF(J233="Yes",1,2),IF(SUMIFS(WhatIf!$G:$G,WhatIf!$A:$A,J$1,WhatIf!$B:$B,J233)&lt;=price_limit,IF(J233="Yes",1,2),"")),""))</f>
        <v/>
      </c>
      <c r="AV233" s="73" t="str">
        <f>IF(OR(K233="",VLOOKUP(K$1,Services!$A$1:$B$20,2,0)="Exclude"),"",IF($D233=1,IF(OR(price_limit="",price_limit="No Limit"),IF(K233="Yes",1,2),IF(SUMIFS(WhatIf!$G:$G,WhatIf!$A:$A,K$1,WhatIf!$B:$B,K233)&lt;=price_limit,IF(K233="Yes",1,2),"")),""))</f>
        <v/>
      </c>
      <c r="AW233" s="73" t="str">
        <f>IF(OR(L233="",VLOOKUP(L$1,Services!$A$1:$B$20,2,0)="Exclude"),"",IF($D233=1,IF(OR(price_limit="",price_limit="No Limit"),IF(L233="Yes",1,2),IF(SUMIFS(WhatIf!$G:$G,WhatIf!$A:$A,L$1,WhatIf!$B:$B,L233)&lt;=price_limit,IF(L233="Yes",1,2),"")),""))</f>
        <v/>
      </c>
      <c r="AX233" s="73" t="str">
        <f>IF(OR(M233="",VLOOKUP(M$1,Services!$A$1:$B$20,2,0)="Exclude"),"",IF($D233=1,IF(OR(price_limit="",price_limit="No Limit"),IF(M233="Yes",1,2),IF(SUMIFS(WhatIf!$G:$G,WhatIf!$A:$A,M$1,WhatIf!$B:$B,M233)&lt;=price_limit,IF(M233="Yes",1,2),"")),""))</f>
        <v/>
      </c>
      <c r="AY233" s="73" t="str">
        <f>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IF(OR(P233="",VLOOKUP(P$1,Services!$A$1:$B$20,2,0)="Exclude"),"",IF($D233=1,IF(OR(price_limit="",price_limit="No Limit"),IF(P233="Yes",1,2),IF(SUMIFS(WhatIf!$G:$G,WhatIf!$A:$A,P$1,WhatIf!$B:$B,P233)&lt;=price_limit,IF(P233="Yes",1,2),"")),""))</f>
        <v/>
      </c>
      <c r="BB233" s="73" t="str">
        <f ca="1">IF(OR(Q233="",VLOOKUP(Q$1,Services!$A$1:$B$20,2,0)="Exclude"),"",IF($D233=1,IF(OR(price_limit="",price_limit="No Limit"),IF(Q233="Yes",1,2),IF(SUMIFS(WhatIf!$G:$G,WhatIf!$A:$A,Q$1,WhatIf!$B:$B,Q233)&lt;=price_limit,IF(Q233="Yes",1,2),"")),""))</f>
        <v/>
      </c>
      <c r="BC233" s="73" t="str">
        <f>IF(OR(R233="",VLOOKUP(R$1,Services!$A$1:$B$20,2,0)="Exclude"),"",IF($D233=1,IF(OR(price_limit="",price_limit="No Limit"),IF(R233="Yes",1,2),IF(SUMIFS(WhatIf!$G:$G,WhatIf!$A:$A,R$1,WhatIf!$B:$B,R233)&lt;=price_limit,IF(R233="Yes",1,2),"")),""))</f>
        <v/>
      </c>
      <c r="BD233" s="73" t="str">
        <f>IF(OR(S233="",VLOOKUP(S$1,Services!$A$1:$B$20,2,0)="Exclude"),"",IF($D233=1,IF(OR(price_limit="",price_limit="No Limit"),IF(S233="Yes",1,2),IF(SUMIFS(WhatIf!$G:$G,WhatIf!$A:$A,S$1,WhatIf!$B:$B,S233)&lt;=price_limit,IF(S233="Yes",1,2),"")),""))</f>
        <v/>
      </c>
      <c r="BE233" s="73" t="str">
        <f>IF(OR(T233="",VLOOKUP(T$1,Services!$A$1:$B$20,2,0)="Exclude"),"",IF($D233=1,IF(OR(price_limit="",price_limit="No Limit"),IF(T233="Yes",1,2),IF(SUMIFS(WhatIf!$G:$G,WhatIf!$A:$A,T$1,WhatIf!$B:$B,T233)&lt;=price_limit,IF(T233="Yes",1,2),"")),""))</f>
        <v/>
      </c>
      <c r="BF233" s="73" t="str">
        <f ca="1">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ht="24.9" x14ac:dyDescent="0.3">
      <c r="A234" s="19" t="s">
        <v>47</v>
      </c>
      <c r="B234" s="4" t="s">
        <v>296</v>
      </c>
      <c r="C234" s="4" t="s">
        <v>212</v>
      </c>
      <c r="D234" s="3" t="str">
        <f t="shared" ca="1" si="11"/>
        <v/>
      </c>
      <c r="E234" s="5" t="s">
        <v>1</v>
      </c>
      <c r="F234" s="5" t="s">
        <v>1</v>
      </c>
      <c r="G234" s="5" t="s">
        <v>1</v>
      </c>
      <c r="J234" s="5" t="s">
        <v>1</v>
      </c>
      <c r="K234" s="5" t="s">
        <v>1</v>
      </c>
      <c r="L234" s="5" t="s">
        <v>1</v>
      </c>
      <c r="M234" s="5" t="s">
        <v>1</v>
      </c>
      <c r="N234" s="5" t="s">
        <v>1</v>
      </c>
      <c r="O234" s="6"/>
      <c r="P234" s="6" t="s">
        <v>1</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 ca="1">IF(OR(F234="",VLOOKUP(F$1,Services!$A$1:$B$20,2,0)="Exclude"),"",IF($D234=1,IF(OR(price_limit="",price_limit="No Limit"),IF(F234="Yes",1,2),IF(SUMIFS(WhatIf!$G:$G,WhatIf!$A:$A,F$1,WhatIf!$B:$B,F234)&lt;=price_limit,IF(F234="Yes",1,2),"")),""))</f>
        <v/>
      </c>
      <c r="AR234" s="73" t="str">
        <f ca="1">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 ca="1">IF(OR(J234="",VLOOKUP(J$1,Services!$A$1:$B$20,2,0)="Exclude"),"",IF($D234=1,IF(OR(price_limit="",price_limit="No Limit"),IF(J234="Yes",1,2),IF(SUMIFS(WhatIf!$G:$G,WhatIf!$A:$A,J$1,WhatIf!$B:$B,J234)&lt;=price_limit,IF(J234="Yes",1,2),"")),""))</f>
        <v/>
      </c>
      <c r="AV234" s="73" t="str">
        <f ca="1">IF(OR(K234="",VLOOKUP(K$1,Services!$A$1:$B$20,2,0)="Exclude"),"",IF($D234=1,IF(OR(price_limit="",price_limit="No Limit"),IF(K234="Yes",1,2),IF(SUMIFS(WhatIf!$G:$G,WhatIf!$A:$A,K$1,WhatIf!$B:$B,K234)&lt;=price_limit,IF(K234="Yes",1,2),"")),""))</f>
        <v/>
      </c>
      <c r="AW234" s="73" t="str">
        <f ca="1">IF(OR(L234="",VLOOKUP(L$1,Services!$A$1:$B$20,2,0)="Exclude"),"",IF($D234=1,IF(OR(price_limit="",price_limit="No Limit"),IF(L234="Yes",1,2),IF(SUMIFS(WhatIf!$G:$G,WhatIf!$A:$A,L$1,WhatIf!$B:$B,L234)&lt;=price_limit,IF(L234="Yes",1,2),"")),""))</f>
        <v/>
      </c>
      <c r="AX234" s="73" t="str">
        <f ca="1">IF(OR(M234="",VLOOKUP(M$1,Services!$A$1:$B$20,2,0)="Exclude"),"",IF($D234=1,IF(OR(price_limit="",price_limit="No Limit"),IF(M234="Yes",1,2),IF(SUMIFS(WhatIf!$G:$G,WhatIf!$A:$A,M$1,WhatIf!$B:$B,M234)&lt;=price_limit,IF(M234="Yes",1,2),"")),""))</f>
        <v/>
      </c>
      <c r="AY234" s="73" t="str">
        <f ca="1">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 ca="1">IF(OR(P234="",VLOOKUP(P$1,Services!$A$1:$B$20,2,0)="Exclude"),"",IF($D234=1,IF(OR(price_limit="",price_limit="No Limit"),IF(P234="Yes",1,2),IF(SUMIFS(WhatIf!$G:$G,WhatIf!$A:$A,P$1,WhatIf!$B:$B,P234)&lt;=price_limit,IF(P234="Yes",1,2),"")),""))</f>
        <v/>
      </c>
      <c r="BB234" s="73" t="str">
        <f>IF(OR(Q234="",VLOOKUP(Q$1,Services!$A$1:$B$20,2,0)="Exclude"),"",IF($D234=1,IF(OR(price_limit="",price_limit="No Limit"),IF(Q234="Yes",1,2),IF(SUMIFS(WhatIf!$G:$G,WhatIf!$A:$A,Q$1,WhatIf!$B:$B,Q234)&lt;=price_limit,IF(Q234="Yes",1,2),"")),""))</f>
        <v/>
      </c>
      <c r="BC234" s="73" t="str">
        <f ca="1">IF(OR(R234="",VLOOKUP(R$1,Services!$A$1:$B$20,2,0)="Exclude"),"",IF($D234=1,IF(OR(price_limit="",price_limit="No Limit"),IF(R234="Yes",1,2),IF(SUMIFS(WhatIf!$G:$G,WhatIf!$A:$A,R$1,WhatIf!$B:$B,R234)&lt;=price_limit,IF(R234="Yes",1,2),"")),""))</f>
        <v/>
      </c>
      <c r="BD234" s="73" t="str">
        <f>IF(OR(S234="",VLOOKUP(S$1,Services!$A$1:$B$20,2,0)="Exclude"),"",IF($D234=1,IF(OR(price_limit="",price_limit="No Limit"),IF(S234="Yes",1,2),IF(SUMIFS(WhatIf!$G:$G,WhatIf!$A:$A,S$1,WhatIf!$B:$B,S234)&lt;=price_limit,IF(S234="Yes",1,2),"")),""))</f>
        <v/>
      </c>
      <c r="BE234" s="73" t="str">
        <f ca="1">IF(OR(T234="",VLOOKUP(T$1,Services!$A$1:$B$20,2,0)="Exclude"),"",IF($D234=1,IF(OR(price_limit="",price_limit="No Limit"),IF(T234="Yes",1,2),IF(SUMIFS(WhatIf!$G:$G,WhatIf!$A:$A,T$1,WhatIf!$B:$B,T234)&lt;=price_limit,IF(T234="Yes",1,2),"")),""))</f>
        <v/>
      </c>
      <c r="BF234" s="73" t="str">
        <f>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ht="24.9" x14ac:dyDescent="0.3">
      <c r="A235" s="19" t="s">
        <v>48</v>
      </c>
      <c r="B235" s="4" t="s">
        <v>373</v>
      </c>
      <c r="C235" s="4" t="s">
        <v>503</v>
      </c>
      <c r="D235" s="3" t="str">
        <f t="shared" ca="1" si="11"/>
        <v/>
      </c>
      <c r="E235" s="5" t="s">
        <v>1</v>
      </c>
      <c r="F235" s="5" t="s">
        <v>560</v>
      </c>
      <c r="G235" s="5" t="s">
        <v>560</v>
      </c>
      <c r="H235" s="6"/>
      <c r="I235" s="6"/>
      <c r="L235" s="5" t="s">
        <v>1</v>
      </c>
      <c r="M235" s="5" t="s">
        <v>1</v>
      </c>
      <c r="O235" s="6"/>
      <c r="P235" s="6" t="s">
        <v>301</v>
      </c>
      <c r="Q235" s="6"/>
      <c r="R235" s="6" t="s">
        <v>1</v>
      </c>
      <c r="S235" s="6" t="s">
        <v>1</v>
      </c>
      <c r="T235" s="5" t="s">
        <v>1</v>
      </c>
      <c r="V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 ca="1">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IF(OR(J235="",VLOOKUP(J$1,Services!$A$1:$B$20,2,0)="Exclude"),"",IF($D235=1,IF(OR(price_limit="",price_limit="No Limit"),IF(J235="Yes",1,2),IF(SUMIFS(WhatIf!$G:$G,WhatIf!$A:$A,J$1,WhatIf!$B:$B,J235)&lt;=price_limit,IF(J235="Yes",1,2),"")),""))</f>
        <v/>
      </c>
      <c r="AV235" s="73" t="str">
        <f>IF(OR(K235="",VLOOKUP(K$1,Services!$A$1:$B$20,2,0)="Exclude"),"",IF($D235=1,IF(OR(price_limit="",price_limit="No Limit"),IF(K235="Yes",1,2),IF(SUMIFS(WhatIf!$G:$G,WhatIf!$A:$A,K$1,WhatIf!$B:$B,K235)&lt;=price_limit,IF(K235="Yes",1,2),"")),""))</f>
        <v/>
      </c>
      <c r="AW235" s="73" t="str">
        <f ca="1">IF(OR(L235="",VLOOKUP(L$1,Services!$A$1:$B$20,2,0)="Exclude"),"",IF($D235=1,IF(OR(price_limit="",price_limit="No Limit"),IF(L235="Yes",1,2),IF(SUMIFS(WhatIf!$G:$G,WhatIf!$A:$A,L$1,WhatIf!$B:$B,L235)&lt;=price_limit,IF(L235="Yes",1,2),"")),""))</f>
        <v/>
      </c>
      <c r="AX235" s="73" t="str">
        <f ca="1">IF(OR(M235="",VLOOKUP(M$1,Services!$A$1:$B$20,2,0)="Exclude"),"",IF($D235=1,IF(OR(price_limit="",price_limit="No Limit"),IF(M235="Yes",1,2),IF(SUMIFS(WhatIf!$G:$G,WhatIf!$A:$A,M$1,WhatIf!$B:$B,M235)&lt;=price_limit,IF(M235="Yes",1,2),"")),""))</f>
        <v/>
      </c>
      <c r="AY235" s="73" t="str">
        <f>IF(OR(N235="",VLOOKUP(N$1,Services!$A$1:$B$20,2,0)="Exclude"),"",IF($D235=1,IF(OR(price_limit="",price_limit="No Limit"),IF(N235="Yes",1,2),IF(SUMIFS(WhatIf!$G:$G,WhatIf!$A:$A,N$1,WhatIf!$B:$B,N235)&lt;=price_limit,IF(N235="Yes",1,2),"")),""))</f>
        <v/>
      </c>
      <c r="AZ235" s="73" t="str">
        <f>IF(OR(O235="",VLOOKUP(O$1,Services!$A$1:$B$20,2,0)="Exclude"),"",IF($D235=1,IF(OR(price_limit="",price_limit="No Limit"),IF(O235="Yes",1,2),IF(SUMIFS(WhatIf!$G:$G,WhatIf!$A:$A,O$1,WhatIf!$B:$B,O235)&lt;=price_limit,IF(O235="Yes",1,2),"")),""))</f>
        <v/>
      </c>
      <c r="BA235" s="73" t="str">
        <f ca="1">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IF(OR(S235="",VLOOKUP(S$1,Services!$A$1:$B$20,2,0)="Exclude"),"",IF($D235=1,IF(OR(price_limit="",price_limit="No Limit"),IF(S235="Yes",1,2),IF(SUMIFS(WhatIf!$G:$G,WhatIf!$A:$A,S$1,WhatIf!$B:$B,S235)&lt;=price_limit,IF(S235="Yes",1,2),"")),""))</f>
        <v/>
      </c>
      <c r="BE235" s="73" t="str">
        <f ca="1">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x14ac:dyDescent="0.3">
      <c r="A236" s="19" t="s">
        <v>124</v>
      </c>
      <c r="B236" s="4" t="s">
        <v>255</v>
      </c>
      <c r="C236" s="4" t="s">
        <v>231</v>
      </c>
      <c r="D236" s="3" t="str">
        <f t="shared" ca="1" si="11"/>
        <v/>
      </c>
      <c r="F236" s="5" t="s">
        <v>1</v>
      </c>
      <c r="G236" s="5" t="s">
        <v>1</v>
      </c>
      <c r="O236" s="5" t="s">
        <v>1</v>
      </c>
      <c r="R236" s="5" t="s">
        <v>1</v>
      </c>
      <c r="S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IF(OR(L236="",VLOOKUP(L$1,Services!$A$1:$B$20,2,0)="Exclude"),"",IF($D236=1,IF(OR(price_limit="",price_limit="No Limit"),IF(L236="Yes",1,2),IF(SUMIFS(WhatIf!$G:$G,WhatIf!$A:$A,L$1,WhatIf!$B:$B,L236)&lt;=price_limit,IF(L236="Yes",1,2),"")),""))</f>
        <v/>
      </c>
      <c r="AX236" s="73" t="str">
        <f>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 ca="1">IF(OR(O236="",VLOOKUP(O$1,Services!$A$1:$B$20,2,0)="Exclude"),"",IF($D236=1,IF(OR(price_limit="",price_limit="No Limit"),IF(O236="Yes",1,2),IF(SUMIFS(WhatIf!$G:$G,WhatIf!$A:$A,O$1,WhatIf!$B:$B,O236)&lt;=price_limit,IF(O236="Yes",1,2),"")),""))</f>
        <v/>
      </c>
      <c r="BA236" s="73" t="str">
        <f>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 ca="1">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ht="24.9" x14ac:dyDescent="0.3">
      <c r="A237" s="19" t="s">
        <v>125</v>
      </c>
      <c r="B237" s="4" t="s">
        <v>255</v>
      </c>
      <c r="C237" s="4" t="s">
        <v>212</v>
      </c>
      <c r="D237" s="3" t="str">
        <f t="shared" ca="1" si="11"/>
        <v/>
      </c>
      <c r="E237" s="5" t="s">
        <v>1</v>
      </c>
      <c r="F237" s="5" t="s">
        <v>557</v>
      </c>
      <c r="G237" s="5" t="s">
        <v>557</v>
      </c>
      <c r="H237" s="6"/>
      <c r="I237" s="6"/>
      <c r="L237" s="5" t="s">
        <v>1</v>
      </c>
      <c r="M237" s="5" t="s">
        <v>1</v>
      </c>
      <c r="V237" s="5" t="s">
        <v>1</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 ca="1">IF(OR(E237="",VLOOKUP(E$1,Services!$A$1:$B$20,2,0)="Exclude"),"",IF($D237=1,IF(OR(price_limit="",price_limit="No Limit"),IF(E237="Yes",1,2),IF(SUMIFS(WhatIf!$G:$G,WhatIf!$A:$A,E$1,WhatIf!$B:$B,E237)&lt;=price_limit,IF(E237="Yes",1,2),"")),""))</f>
        <v/>
      </c>
      <c r="AQ237" s="73" t="str">
        <f ca="1">IF(OR(F237="",VLOOKUP(F$1,Services!$A$1:$B$20,2,0)="Exclude"),"",IF($D237=1,IF(OR(price_limit="",price_limit="No Limit"),IF(F237="Yes",1,2),IF(SUMIFS(WhatIf!$G:$G,WhatIf!$A:$A,F$1,WhatIf!$B:$B,F237)&lt;=price_limit,IF(F237="Yes",1,2),"")),""))</f>
        <v/>
      </c>
      <c r="AR237" s="73" t="str">
        <f ca="1">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 ca="1">IF(OR(L237="",VLOOKUP(L$1,Services!$A$1:$B$20,2,0)="Exclude"),"",IF($D237=1,IF(OR(price_limit="",price_limit="No Limit"),IF(L237="Yes",1,2),IF(SUMIFS(WhatIf!$G:$G,WhatIf!$A:$A,L$1,WhatIf!$B:$B,L237)&lt;=price_limit,IF(L237="Yes",1,2),"")),""))</f>
        <v/>
      </c>
      <c r="AX237" s="73" t="str">
        <f ca="1">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IF(OR(Q237="",VLOOKUP(Q$1,Services!$A$1:$B$20,2,0)="Exclude"),"",IF($D237=1,IF(OR(price_limit="",price_limit="No Limit"),IF(Q237="Yes",1,2),IF(SUMIFS(WhatIf!$G:$G,WhatIf!$A:$A,Q$1,WhatIf!$B:$B,Q237)&lt;=price_limit,IF(Q237="Yes",1,2),"")),""))</f>
        <v/>
      </c>
      <c r="BC237" s="73" t="str">
        <f>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ht="24.9" x14ac:dyDescent="0.3">
      <c r="A238" s="19" t="s">
        <v>126</v>
      </c>
      <c r="B238" s="4" t="s">
        <v>255</v>
      </c>
      <c r="C238" s="4" t="s">
        <v>506</v>
      </c>
      <c r="D238" s="3" t="str">
        <f t="shared" ca="1" si="11"/>
        <v/>
      </c>
      <c r="I238" s="5" t="s">
        <v>1</v>
      </c>
      <c r="Q238" s="5" t="s">
        <v>223</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IF(OR(E238="",VLOOKUP(E$1,Services!$A$1:$B$20,2,0)="Exclude"),"",IF($D238=1,IF(OR(price_limit="",price_limit="No Limit"),IF(E238="Yes",1,2),IF(SUMIFS(WhatIf!$G:$G,WhatIf!$A:$A,E$1,WhatIf!$B:$B,E238)&lt;=price_limit,IF(E238="Yes",1,2),"")),""))</f>
        <v/>
      </c>
      <c r="AQ238" s="73" t="str">
        <f>IF(OR(F238="",VLOOKUP(F$1,Services!$A$1:$B$20,2,0)="Exclude"),"",IF($D238=1,IF(OR(price_limit="",price_limit="No Limit"),IF(F238="Yes",1,2),IF(SUMIFS(WhatIf!$G:$G,WhatIf!$A:$A,F$1,WhatIf!$B:$B,F238)&lt;=price_limit,IF(F238="Yes",1,2),"")),""))</f>
        <v/>
      </c>
      <c r="AR238" s="73" t="str">
        <f>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 ca="1">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IF(OR(L238="",VLOOKUP(L$1,Services!$A$1:$B$20,2,0)="Exclude"),"",IF($D238=1,IF(OR(price_limit="",price_limit="No Limit"),IF(L238="Yes",1,2),IF(SUMIFS(WhatIf!$G:$G,WhatIf!$A:$A,L$1,WhatIf!$B:$B,L238)&lt;=price_limit,IF(L238="Yes",1,2),"")),""))</f>
        <v/>
      </c>
      <c r="AX238" s="73" t="str">
        <f>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 ca="1">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x14ac:dyDescent="0.3">
      <c r="A239" s="19" t="s">
        <v>322</v>
      </c>
      <c r="B239" s="4" t="s">
        <v>164</v>
      </c>
      <c r="C239" s="4" t="s">
        <v>223</v>
      </c>
      <c r="D239" s="3" t="str">
        <f t="shared" ca="1" si="11"/>
        <v/>
      </c>
      <c r="O239" s="5" t="s">
        <v>1</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IF(OR(F239="",VLOOKUP(F$1,Services!$A$1:$B$20,2,0)="Exclude"),"",IF($D239=1,IF(OR(price_limit="",price_limit="No Limit"),IF(F239="Yes",1,2),IF(SUMIFS(WhatIf!$G:$G,WhatIf!$A:$A,F$1,WhatIf!$B:$B,F239)&lt;=price_limit,IF(F239="Yes",1,2),"")),""))</f>
        <v/>
      </c>
      <c r="AR239" s="73" t="str">
        <f>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 ca="1">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621</v>
      </c>
      <c r="C240" s="4" t="s">
        <v>508</v>
      </c>
      <c r="D240" s="3" t="str">
        <f t="shared" ca="1" si="11"/>
        <v/>
      </c>
      <c r="F240" s="5" t="s">
        <v>590</v>
      </c>
      <c r="G240" s="5" t="s">
        <v>590</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 ca="1">IF(OR(F240="",VLOOKUP(F$1,Services!$A$1:$B$20,2,0)="Exclude"),"",IF($D240=1,IF(OR(price_limit="",price_limit="No Limit"),IF(F240="Yes",1,2),IF(SUMIFS(WhatIf!$G:$G,WhatIf!$A:$A,F$1,WhatIf!$B:$B,F240)&lt;=price_limit,IF(F240="Yes",1,2),"")),""))</f>
        <v/>
      </c>
      <c r="AR240" s="73" t="str">
        <f ca="1">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IF(OR(R240="",VLOOKUP(R$1,Services!$A$1:$B$20,2,0)="Exclude"),"",IF($D240=1,IF(OR(price_limit="",price_limit="No Limit"),IF(R240="Yes",1,2),IF(SUMIFS(WhatIf!$G:$G,WhatIf!$A:$A,R$1,WhatIf!$B:$B,R240)&lt;=price_limit,IF(R240="Yes",1,2),"")),""))</f>
        <v/>
      </c>
      <c r="BD240" s="73" t="str">
        <f>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374</v>
      </c>
      <c r="B241" s="4" t="s">
        <v>255</v>
      </c>
      <c r="C241" s="4" t="s">
        <v>222</v>
      </c>
      <c r="D241" s="3" t="str">
        <f t="shared" ca="1" si="11"/>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IF(OR(F241="",VLOOKUP(F$1,Services!$A$1:$B$20,2,0)="Exclude"),"",IF($D241=1,IF(OR(price_limit="",price_limit="No Limit"),IF(F241="Yes",1,2),IF(SUMIFS(WhatIf!$G:$G,WhatIf!$A:$A,F$1,WhatIf!$B:$B,F241)&lt;=price_limit,IF(F241="Yes",1,2),"")),""))</f>
        <v/>
      </c>
      <c r="AR241" s="73" t="str">
        <f>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 ca="1">IF(OR(R241="",VLOOKUP(R$1,Services!$A$1:$B$20,2,0)="Exclude"),"",IF($D241=1,IF(OR(price_limit="",price_limit="No Limit"),IF(R241="Yes",1,2),IF(SUMIFS(WhatIf!$G:$G,WhatIf!$A:$A,R$1,WhatIf!$B:$B,R241)&lt;=price_limit,IF(R241="Yes",1,2),"")),""))</f>
        <v/>
      </c>
      <c r="BD241" s="73" t="str">
        <f>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420</v>
      </c>
      <c r="B242" s="4" t="s">
        <v>442</v>
      </c>
      <c r="C242" s="4" t="s">
        <v>223</v>
      </c>
      <c r="D242" s="3" t="str">
        <f t="shared" ca="1" si="11"/>
        <v/>
      </c>
      <c r="R242" s="5" t="s">
        <v>347</v>
      </c>
      <c r="S242" s="5" t="s">
        <v>347</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IF(OR(F242="",VLOOKUP(F$1,Services!$A$1:$B$20,2,0)="Exclude"),"",IF($D242=1,IF(OR(price_limit="",price_limit="No Limit"),IF(F242="Yes",1,2),IF(SUMIFS(WhatIf!$G:$G,WhatIf!$A:$A,F$1,WhatIf!$B:$B,F242)&lt;=price_limit,IF(F242="Yes",1,2),"")),""))</f>
        <v/>
      </c>
      <c r="AR242" s="73" t="str">
        <f>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 ca="1">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619</v>
      </c>
      <c r="C243" s="4" t="s">
        <v>508</v>
      </c>
      <c r="D243" s="3" t="str">
        <f t="shared" ca="1" si="11"/>
        <v/>
      </c>
      <c r="F243" s="5" t="s">
        <v>590</v>
      </c>
      <c r="G243" s="5" t="s">
        <v>590</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 ca="1">IF(OR(F243="",VLOOKUP(F$1,Services!$A$1:$B$20,2,0)="Exclude"),"",IF($D243=1,IF(OR(price_limit="",price_limit="No Limit"),IF(F243="Yes",1,2),IF(SUMIFS(WhatIf!$G:$G,WhatIf!$A:$A,F$1,WhatIf!$B:$B,F243)&lt;=price_limit,IF(F243="Yes",1,2),"")),""))</f>
        <v/>
      </c>
      <c r="AR243" s="73" t="str">
        <f ca="1">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618</v>
      </c>
      <c r="C244" s="4" t="s">
        <v>508</v>
      </c>
      <c r="D244" s="3" t="str">
        <f t="shared" ca="1" si="11"/>
        <v/>
      </c>
      <c r="F244" s="5" t="s">
        <v>590</v>
      </c>
      <c r="G244" s="5" t="s">
        <v>590</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620</v>
      </c>
      <c r="C245" s="4" t="s">
        <v>508</v>
      </c>
      <c r="D245" s="3" t="str">
        <f t="shared" ca="1" si="11"/>
        <v/>
      </c>
      <c r="F245" s="5" t="s">
        <v>590</v>
      </c>
      <c r="G245" s="5" t="s">
        <v>590</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 ca="1">IF(OR(F245="",VLOOKUP(F$1,Services!$A$1:$B$20,2,0)="Exclude"),"",IF($D245=1,IF(OR(price_limit="",price_limit="No Limit"),IF(F245="Yes",1,2),IF(SUMIFS(WhatIf!$G:$G,WhatIf!$A:$A,F$1,WhatIf!$B:$B,F245)&lt;=price_limit,IF(F245="Yes",1,2),"")),""))</f>
        <v/>
      </c>
      <c r="AR245" s="73" t="str">
        <f ca="1">IF(OR(G245="",VLOOKUP(G$1,Services!$A$1:$B$20,2,0)="Exclude"),"",IF($D245=1,IF(OR(price_limit="",price_limit="No Limit"),IF(G245="Yes",1,2),IF(SUMIFS(WhatIf!$G:$G,WhatIf!$A:$A,G$1,WhatIf!$B:$B,G245)&lt;=price_limit,IF(G245="Yes",1,2),"")),""))</f>
        <v/>
      </c>
      <c r="AS245" s="73" t="str">
        <f>IF(OR(H245="",VLOOKUP(H$1,Services!$A$1:$B$20,2,0)="Exclude"),"",IF($D245=1,IF(OR(price_limit="",price_limit="No Limit"),IF(H245="Yes",1,2),IF(SUMIFS(WhatIf!$G:$G,WhatIf!$A:$A,H$1,WhatIf!$B:$B,H245)&lt;=price_limit,IF(H245="Yes",1,2),"")),""))</f>
        <v/>
      </c>
      <c r="AT245" s="73" t="str">
        <f>IF(OR(I245="",VLOOKUP(I$1,Services!$A$1:$B$20,2,0)="Exclude"),"",IF($D245=1,IF(OR(price_limit="",price_limit="No Limit"),IF(I245="Yes",1,2),IF(SUMIFS(WhatIf!$G:$G,WhatIf!$A:$A,I$1,WhatIf!$B:$B,I245)&lt;=price_limit,IF(I245="Yes",1,2),"")),""))</f>
        <v/>
      </c>
      <c r="AU245" s="73" t="str">
        <f>IF(OR(J245="",VLOOKUP(J$1,Services!$A$1:$B$20,2,0)="Exclude"),"",IF($D245=1,IF(OR(price_limit="",price_limit="No Limit"),IF(J245="Yes",1,2),IF(SUMIFS(WhatIf!$G:$G,WhatIf!$A:$A,J$1,WhatIf!$B:$B,J245)&lt;=price_limit,IF(J245="Yes",1,2),"")),""))</f>
        <v/>
      </c>
      <c r="AV245" s="73" t="str">
        <f>IF(OR(K245="",VLOOKUP(K$1,Services!$A$1:$B$20,2,0)="Exclude"),"",IF($D245=1,IF(OR(price_limit="",price_limit="No Limit"),IF(K245="Yes",1,2),IF(SUMIFS(WhatIf!$G:$G,WhatIf!$A:$A,K$1,WhatIf!$B:$B,K245)&lt;=price_limit,IF(K245="Yes",1,2),"")),""))</f>
        <v/>
      </c>
      <c r="AW245" s="73" t="str">
        <f>IF(OR(L245="",VLOOKUP(L$1,Services!$A$1:$B$20,2,0)="Exclude"),"",IF($D245=1,IF(OR(price_limit="",price_limit="No Limit"),IF(L245="Yes",1,2),IF(SUMIFS(WhatIf!$G:$G,WhatIf!$A:$A,L$1,WhatIf!$B:$B,L245)&lt;=price_limit,IF(L245="Yes",1,2),"")),""))</f>
        <v/>
      </c>
      <c r="AX245" s="73" t="str">
        <f>IF(OR(M245="",VLOOKUP(M$1,Services!$A$1:$B$20,2,0)="Exclude"),"",IF($D245=1,IF(OR(price_limit="",price_limit="No Limit"),IF(M245="Yes",1,2),IF(SUMIFS(WhatIf!$G:$G,WhatIf!$A:$A,M$1,WhatIf!$B:$B,M245)&lt;=price_limit,IF(M245="Yes",1,2),"")),""))</f>
        <v/>
      </c>
      <c r="AY245" s="73" t="str">
        <f>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286</v>
      </c>
      <c r="B246" s="4" t="s">
        <v>255</v>
      </c>
      <c r="C246" s="4" t="s">
        <v>222</v>
      </c>
      <c r="D246" s="3" t="str">
        <f t="shared" ca="1" si="11"/>
        <v/>
      </c>
      <c r="H246" s="5" t="s">
        <v>303</v>
      </c>
      <c r="I246" s="5" t="s">
        <v>303</v>
      </c>
      <c r="J246" s="5" t="s">
        <v>303</v>
      </c>
      <c r="K246" s="5" t="s">
        <v>303</v>
      </c>
      <c r="L246" s="5" t="s">
        <v>303</v>
      </c>
      <c r="M246" s="5" t="s">
        <v>303</v>
      </c>
      <c r="N246" s="5" t="s">
        <v>1</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IF(OR(F246="",VLOOKUP(F$1,Services!$A$1:$B$20,2,0)="Exclude"),"",IF($D246=1,IF(OR(price_limit="",price_limit="No Limit"),IF(F246="Yes",1,2),IF(SUMIFS(WhatIf!$G:$G,WhatIf!$A:$A,F$1,WhatIf!$B:$B,F246)&lt;=price_limit,IF(F246="Yes",1,2),"")),""))</f>
        <v/>
      </c>
      <c r="AR246" s="73" t="str">
        <f>IF(OR(G246="",VLOOKUP(G$1,Services!$A$1:$B$20,2,0)="Exclude"),"",IF($D246=1,IF(OR(price_limit="",price_limit="No Limit"),IF(G246="Yes",1,2),IF(SUMIFS(WhatIf!$G:$G,WhatIf!$A:$A,G$1,WhatIf!$B:$B,G246)&lt;=price_limit,IF(G246="Yes",1,2),"")),""))</f>
        <v/>
      </c>
      <c r="AS246" s="73" t="str">
        <f ca="1">IF(OR(H246="",VLOOKUP(H$1,Services!$A$1:$B$20,2,0)="Exclude"),"",IF($D246=1,IF(OR(price_limit="",price_limit="No Limit"),IF(H246="Yes",1,2),IF(SUMIFS(WhatIf!$G:$G,WhatIf!$A:$A,H$1,WhatIf!$B:$B,H246)&lt;=price_limit,IF(H246="Yes",1,2),"")),""))</f>
        <v/>
      </c>
      <c r="AT246" s="73" t="str">
        <f ca="1">IF(OR(I246="",VLOOKUP(I$1,Services!$A$1:$B$20,2,0)="Exclude"),"",IF($D246=1,IF(OR(price_limit="",price_limit="No Limit"),IF(I246="Yes",1,2),IF(SUMIFS(WhatIf!$G:$G,WhatIf!$A:$A,I$1,WhatIf!$B:$B,I246)&lt;=price_limit,IF(I246="Yes",1,2),"")),""))</f>
        <v/>
      </c>
      <c r="AU246" s="73" t="str">
        <f ca="1">IF(OR(J246="",VLOOKUP(J$1,Services!$A$1:$B$20,2,0)="Exclude"),"",IF($D246=1,IF(OR(price_limit="",price_limit="No Limit"),IF(J246="Yes",1,2),IF(SUMIFS(WhatIf!$G:$G,WhatIf!$A:$A,J$1,WhatIf!$B:$B,J246)&lt;=price_limit,IF(J246="Yes",1,2),"")),""))</f>
        <v/>
      </c>
      <c r="AV246" s="73" t="str">
        <f ca="1">IF(OR(K246="",VLOOKUP(K$1,Services!$A$1:$B$20,2,0)="Exclude"),"",IF($D246=1,IF(OR(price_limit="",price_limit="No Limit"),IF(K246="Yes",1,2),IF(SUMIFS(WhatIf!$G:$G,WhatIf!$A:$A,K$1,WhatIf!$B:$B,K246)&lt;=price_limit,IF(K246="Yes",1,2),"")),""))</f>
        <v/>
      </c>
      <c r="AW246" s="73" t="str">
        <f ca="1">IF(OR(L246="",VLOOKUP(L$1,Services!$A$1:$B$20,2,0)="Exclude"),"",IF($D246=1,IF(OR(price_limit="",price_limit="No Limit"),IF(L246="Yes",1,2),IF(SUMIFS(WhatIf!$G:$G,WhatIf!$A:$A,L$1,WhatIf!$B:$B,L246)&lt;=price_limit,IF(L246="Yes",1,2),"")),""))</f>
        <v/>
      </c>
      <c r="AX246" s="73" t="str">
        <f ca="1">IF(OR(M246="",VLOOKUP(M$1,Services!$A$1:$B$20,2,0)="Exclude"),"",IF($D246=1,IF(OR(price_limit="",price_limit="No Limit"),IF(M246="Yes",1,2),IF(SUMIFS(WhatIf!$G:$G,WhatIf!$A:$A,M$1,WhatIf!$B:$B,M246)&lt;=price_limit,IF(M246="Yes",1,2),"")),""))</f>
        <v/>
      </c>
      <c r="AY246" s="73" t="str">
        <f ca="1">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661</v>
      </c>
      <c r="C247" s="4" t="s">
        <v>222</v>
      </c>
      <c r="D247" s="3" t="str">
        <f t="shared" ca="1" si="11"/>
        <v/>
      </c>
      <c r="F247" s="5" t="s">
        <v>578</v>
      </c>
      <c r="G247" s="5" t="s">
        <v>578</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 ca="1">IF(OR(F247="",VLOOKUP(F$1,Services!$A$1:$B$20,2,0)="Exclude"),"",IF($D247=1,IF(OR(price_limit="",price_limit="No Limit"),IF(F247="Yes",1,2),IF(SUMIFS(WhatIf!$G:$G,WhatIf!$A:$A,F$1,WhatIf!$B:$B,F247)&lt;=price_limit,IF(F247="Yes",1,2),"")),""))</f>
        <v/>
      </c>
      <c r="AR247" s="73" t="str">
        <f ca="1">IF(OR(G247="",VLOOKUP(G$1,Services!$A$1:$B$20,2,0)="Exclude"),"",IF($D247=1,IF(OR(price_limit="",price_limit="No Limit"),IF(G247="Yes",1,2),IF(SUMIFS(WhatIf!$G:$G,WhatIf!$A:$A,G$1,WhatIf!$B:$B,G247)&lt;=price_limit,IF(G247="Yes",1,2),"")),""))</f>
        <v/>
      </c>
      <c r="AS247" s="73" t="str">
        <f>IF(OR(H247="",VLOOKUP(H$1,Services!$A$1:$B$20,2,0)="Exclude"),"",IF($D247=1,IF(OR(price_limit="",price_limit="No Limit"),IF(H247="Yes",1,2),IF(SUMIFS(WhatIf!$G:$G,WhatIf!$A:$A,H$1,WhatIf!$B:$B,H247)&lt;=price_limit,IF(H247="Yes",1,2),"")),""))</f>
        <v/>
      </c>
      <c r="AT247" s="73" t="str">
        <f>IF(OR(I247="",VLOOKUP(I$1,Services!$A$1:$B$20,2,0)="Exclude"),"",IF($D247=1,IF(OR(price_limit="",price_limit="No Limit"),IF(I247="Yes",1,2),IF(SUMIFS(WhatIf!$G:$G,WhatIf!$A:$A,I$1,WhatIf!$B:$B,I247)&lt;=price_limit,IF(I247="Yes",1,2),"")),""))</f>
        <v/>
      </c>
      <c r="AU247" s="73" t="str">
        <f>IF(OR(J247="",VLOOKUP(J$1,Services!$A$1:$B$20,2,0)="Exclude"),"",IF($D247=1,IF(OR(price_limit="",price_limit="No Limit"),IF(J247="Yes",1,2),IF(SUMIFS(WhatIf!$G:$G,WhatIf!$A:$A,J$1,WhatIf!$B:$B,J247)&lt;=price_limit,IF(J247="Yes",1,2),"")),""))</f>
        <v/>
      </c>
      <c r="AV247" s="73" t="str">
        <f>IF(OR(K247="",VLOOKUP(K$1,Services!$A$1:$B$20,2,0)="Exclude"),"",IF($D247=1,IF(OR(price_limit="",price_limit="No Limit"),IF(K247="Yes",1,2),IF(SUMIFS(WhatIf!$G:$G,WhatIf!$A:$A,K$1,WhatIf!$B:$B,K247)&lt;=price_limit,IF(K247="Yes",1,2),"")),""))</f>
        <v/>
      </c>
      <c r="AW247" s="73" t="str">
        <f>IF(OR(L247="",VLOOKUP(L$1,Services!$A$1:$B$20,2,0)="Exclude"),"",IF($D247=1,IF(OR(price_limit="",price_limit="No Limit"),IF(L247="Yes",1,2),IF(SUMIFS(WhatIf!$G:$G,WhatIf!$A:$A,L$1,WhatIf!$B:$B,L247)&lt;=price_limit,IF(L247="Yes",1,2),"")),""))</f>
        <v/>
      </c>
      <c r="AX247" s="73" t="str">
        <f>IF(OR(M247="",VLOOKUP(M$1,Services!$A$1:$B$20,2,0)="Exclude"),"",IF($D247=1,IF(OR(price_limit="",price_limit="No Limit"),IF(M247="Yes",1,2),IF(SUMIFS(WhatIf!$G:$G,WhatIf!$A:$A,M$1,WhatIf!$B:$B,M247)&lt;=price_limit,IF(M247="Yes",1,2),"")),""))</f>
        <v/>
      </c>
      <c r="AY247" s="73" t="str">
        <f>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657</v>
      </c>
      <c r="C248" s="4" t="s">
        <v>222</v>
      </c>
      <c r="D248" s="3" t="str">
        <f t="shared" ca="1" si="11"/>
        <v/>
      </c>
      <c r="F248" s="5" t="s">
        <v>578</v>
      </c>
      <c r="G248" s="5" t="s">
        <v>578</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x14ac:dyDescent="0.3">
      <c r="A249" s="19" t="s">
        <v>658</v>
      </c>
      <c r="C249" s="4" t="s">
        <v>222</v>
      </c>
      <c r="D249" s="3" t="str">
        <f t="shared" ca="1" si="11"/>
        <v/>
      </c>
      <c r="F249" s="5" t="s">
        <v>578</v>
      </c>
      <c r="G249" s="5" t="s">
        <v>578</v>
      </c>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IF(OR(K249="",VLOOKUP(K$1,Services!$A$1:$B$20,2,0)="Exclude"),"",IF($D249=1,IF(OR(price_limit="",price_limit="No Limit"),IF(K249="Yes",1,2),IF(SUMIFS(WhatIf!$G:$G,WhatIf!$A:$A,K$1,WhatIf!$B:$B,K249)&lt;=price_limit,IF(K249="Yes",1,2),"")),""))</f>
        <v/>
      </c>
      <c r="AW249" s="73" t="str">
        <f>IF(OR(L249="",VLOOKUP(L$1,Services!$A$1:$B$20,2,0)="Exclude"),"",IF($D249=1,IF(OR(price_limit="",price_limit="No Limit"),IF(L249="Yes",1,2),IF(SUMIFS(WhatIf!$G:$G,WhatIf!$A:$A,L$1,WhatIf!$B:$B,L249)&lt;=price_limit,IF(L249="Yes",1,2),"")),""))</f>
        <v/>
      </c>
      <c r="AX249" s="73" t="str">
        <f>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ht="24.9" x14ac:dyDescent="0.3">
      <c r="A250" s="19" t="s">
        <v>49</v>
      </c>
      <c r="B250" s="4" t="s">
        <v>835</v>
      </c>
      <c r="C250" s="4" t="s">
        <v>223</v>
      </c>
      <c r="D250" s="3" t="str">
        <f t="shared" ca="1" si="11"/>
        <v/>
      </c>
      <c r="F250" s="5" t="s">
        <v>556</v>
      </c>
      <c r="G250" s="5" t="s">
        <v>556</v>
      </c>
      <c r="K250" s="5" t="s">
        <v>1</v>
      </c>
      <c r="L250" s="5" t="s">
        <v>1</v>
      </c>
      <c r="M250" s="5" t="s">
        <v>1</v>
      </c>
      <c r="O250" s="6" t="s">
        <v>1</v>
      </c>
      <c r="P250" s="6"/>
      <c r="Q250" s="6" t="s">
        <v>328</v>
      </c>
      <c r="R250" s="6"/>
      <c r="S250" s="6"/>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 ca="1">IF(OR(K250="",VLOOKUP(K$1,Services!$A$1:$B$20,2,0)="Exclude"),"",IF($D250=1,IF(OR(price_limit="",price_limit="No Limit"),IF(K250="Yes",1,2),IF(SUMIFS(WhatIf!$G:$G,WhatIf!$A:$A,K$1,WhatIf!$B:$B,K250)&lt;=price_limit,IF(K250="Yes",1,2),"")),""))</f>
        <v/>
      </c>
      <c r="AW250" s="73" t="str">
        <f ca="1">IF(OR(L250="",VLOOKUP(L$1,Services!$A$1:$B$20,2,0)="Exclude"),"",IF($D250=1,IF(OR(price_limit="",price_limit="No Limit"),IF(L250="Yes",1,2),IF(SUMIFS(WhatIf!$G:$G,WhatIf!$A:$A,L$1,WhatIf!$B:$B,L250)&lt;=price_limit,IF(L250="Yes",1,2),"")),""))</f>
        <v/>
      </c>
      <c r="AX250" s="73" t="str">
        <f ca="1">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 ca="1">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 ca="1">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24.9" x14ac:dyDescent="0.3">
      <c r="A251" s="19" t="s">
        <v>127</v>
      </c>
      <c r="B251" s="4" t="s">
        <v>332</v>
      </c>
      <c r="C251" s="4" t="s">
        <v>223</v>
      </c>
      <c r="D251" s="3" t="str">
        <f t="shared" ca="1" si="11"/>
        <v/>
      </c>
      <c r="F251" s="5" t="s">
        <v>556</v>
      </c>
      <c r="G251" s="5" t="s">
        <v>556</v>
      </c>
      <c r="Q251" s="5" t="s">
        <v>223</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 ca="1">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IF(OR(J251="",VLOOKUP(J$1,Services!$A$1:$B$20,2,0)="Exclude"),"",IF($D251=1,IF(OR(price_limit="",price_limit="No Limit"),IF(J251="Yes",1,2),IF(SUMIFS(WhatIf!$G:$G,WhatIf!$A:$A,J$1,WhatIf!$B:$B,J251)&lt;=price_limit,IF(J251="Yes",1,2),"")),""))</f>
        <v/>
      </c>
      <c r="AV251" s="73" t="str">
        <f>IF(OR(K251="",VLOOKUP(K$1,Services!$A$1:$B$20,2,0)="Exclude"),"",IF($D251=1,IF(OR(price_limit="",price_limit="No Limit"),IF(K251="Yes",1,2),IF(SUMIFS(WhatIf!$G:$G,WhatIf!$A:$A,K$1,WhatIf!$B:$B,K251)&lt;=price_limit,IF(K251="Yes",1,2),"")),""))</f>
        <v/>
      </c>
      <c r="AW251" s="73" t="str">
        <f>IF(OR(L251="",VLOOKUP(L$1,Services!$A$1:$B$20,2,0)="Exclude"),"",IF($D251=1,IF(OR(price_limit="",price_limit="No Limit"),IF(L251="Yes",1,2),IF(SUMIFS(WhatIf!$G:$G,WhatIf!$A:$A,L$1,WhatIf!$B:$B,L251)&lt;=price_limit,IF(L251="Yes",1,2),"")),""))</f>
        <v/>
      </c>
      <c r="AX251" s="73" t="str">
        <f>IF(OR(M251="",VLOOKUP(M$1,Services!$A$1:$B$20,2,0)="Exclude"),"",IF($D251=1,IF(OR(price_limit="",price_limit="No Limit"),IF(M251="Yes",1,2),IF(SUMIFS(WhatIf!$G:$G,WhatIf!$A:$A,M$1,WhatIf!$B:$B,M251)&lt;=price_limit,IF(M251="Yes",1,2),"")),""))</f>
        <v/>
      </c>
      <c r="AY251" s="73" t="str">
        <f>IF(OR(N251="",VLOOKUP(N$1,Services!$A$1:$B$20,2,0)="Exclude"),"",IF($D251=1,IF(OR(price_limit="",price_limit="No Limit"),IF(N251="Yes",1,2),IF(SUMIFS(WhatIf!$G:$G,WhatIf!$A:$A,N$1,WhatIf!$B:$B,N251)&lt;=price_limit,IF(N251="Yes",1,2),"")),""))</f>
        <v/>
      </c>
      <c r="AZ251" s="73" t="str">
        <f>IF(OR(O251="",VLOOKUP(O$1,Services!$A$1:$B$20,2,0)="Exclude"),"",IF($D251=1,IF(OR(price_limit="",price_limit="No Limit"),IF(O251="Yes",1,2),IF(SUMIFS(WhatIf!$G:$G,WhatIf!$A:$A,O$1,WhatIf!$B:$B,O251)&lt;=price_limit,IF(O251="Yes",1,2),"")),""))</f>
        <v/>
      </c>
      <c r="BA251" s="73" t="str">
        <f>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ht="37.299999999999997" x14ac:dyDescent="0.3">
      <c r="A252" s="19" t="s">
        <v>161</v>
      </c>
      <c r="B252" s="4" t="s">
        <v>452</v>
      </c>
      <c r="C252" s="4" t="s">
        <v>223</v>
      </c>
      <c r="D252" s="3" t="str">
        <f t="shared" ca="1" si="11"/>
        <v/>
      </c>
      <c r="E252" s="5" t="s">
        <v>1</v>
      </c>
      <c r="F252" s="5" t="s">
        <v>1</v>
      </c>
      <c r="J252" s="5" t="s">
        <v>1</v>
      </c>
      <c r="K252" s="5" t="s">
        <v>1</v>
      </c>
      <c r="L252" s="5" t="s">
        <v>1</v>
      </c>
      <c r="M252" s="5" t="s">
        <v>1</v>
      </c>
      <c r="N252" s="5" t="s">
        <v>1</v>
      </c>
      <c r="O252" s="5" t="s">
        <v>1</v>
      </c>
      <c r="P252" s="5" t="s">
        <v>1</v>
      </c>
      <c r="Q252" s="5" t="s">
        <v>329</v>
      </c>
      <c r="V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 ca="1">IF(OR(E252="",VLOOKUP(E$1,Services!$A$1:$B$20,2,0)="Exclude"),"",IF($D252=1,IF(OR(price_limit="",price_limit="No Limit"),IF(E252="Yes",1,2),IF(SUMIFS(WhatIf!$G:$G,WhatIf!$A:$A,E$1,WhatIf!$B:$B,E252)&lt;=price_limit,IF(E252="Yes",1,2),"")),""))</f>
        <v/>
      </c>
      <c r="AQ252" s="73" t="str">
        <f ca="1">IF(OR(F252="",VLOOKUP(F$1,Services!$A$1:$B$20,2,0)="Exclude"),"",IF($D252=1,IF(OR(price_limit="",price_limit="No Limit"),IF(F252="Yes",1,2),IF(SUMIFS(WhatIf!$G:$G,WhatIf!$A:$A,F$1,WhatIf!$B:$B,F252)&lt;=price_limit,IF(F252="Yes",1,2),"")),""))</f>
        <v/>
      </c>
      <c r="AR252" s="73" t="str">
        <f>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IF(OR(I252="",VLOOKUP(I$1,Services!$A$1:$B$20,2,0)="Exclude"),"",IF($D252=1,IF(OR(price_limit="",price_limit="No Limit"),IF(I252="Yes",1,2),IF(SUMIFS(WhatIf!$G:$G,WhatIf!$A:$A,I$1,WhatIf!$B:$B,I252)&lt;=price_limit,IF(I252="Yes",1,2),"")),""))</f>
        <v/>
      </c>
      <c r="AU252" s="73" t="str">
        <f ca="1">IF(OR(J252="",VLOOKUP(J$1,Services!$A$1:$B$20,2,0)="Exclude"),"",IF($D252=1,IF(OR(price_limit="",price_limit="No Limit"),IF(J252="Yes",1,2),IF(SUMIFS(WhatIf!$G:$G,WhatIf!$A:$A,J$1,WhatIf!$B:$B,J252)&lt;=price_limit,IF(J252="Yes",1,2),"")),""))</f>
        <v/>
      </c>
      <c r="AV252" s="73" t="str">
        <f ca="1">IF(OR(K252="",VLOOKUP(K$1,Services!$A$1:$B$20,2,0)="Exclude"),"",IF($D252=1,IF(OR(price_limit="",price_limit="No Limit"),IF(K252="Yes",1,2),IF(SUMIFS(WhatIf!$G:$G,WhatIf!$A:$A,K$1,WhatIf!$B:$B,K252)&lt;=price_limit,IF(K252="Yes",1,2),"")),""))</f>
        <v/>
      </c>
      <c r="AW252" s="73" t="str">
        <f ca="1">IF(OR(L252="",VLOOKUP(L$1,Services!$A$1:$B$20,2,0)="Exclude"),"",IF($D252=1,IF(OR(price_limit="",price_limit="No Limit"),IF(L252="Yes",1,2),IF(SUMIFS(WhatIf!$G:$G,WhatIf!$A:$A,L$1,WhatIf!$B:$B,L252)&lt;=price_limit,IF(L252="Yes",1,2),"")),""))</f>
        <v/>
      </c>
      <c r="AX252" s="73" t="str">
        <f ca="1">IF(OR(M252="",VLOOKUP(M$1,Services!$A$1:$B$20,2,0)="Exclude"),"",IF($D252=1,IF(OR(price_limit="",price_limit="No Limit"),IF(M252="Yes",1,2),IF(SUMIFS(WhatIf!$G:$G,WhatIf!$A:$A,M$1,WhatIf!$B:$B,M252)&lt;=price_limit,IF(M252="Yes",1,2),"")),""))</f>
        <v/>
      </c>
      <c r="AY252" s="73" t="str">
        <f ca="1">IF(OR(N252="",VLOOKUP(N$1,Services!$A$1:$B$20,2,0)="Exclude"),"",IF($D252=1,IF(OR(price_limit="",price_limit="No Limit"),IF(N252="Yes",1,2),IF(SUMIFS(WhatIf!$G:$G,WhatIf!$A:$A,N$1,WhatIf!$B:$B,N252)&lt;=price_limit,IF(N252="Yes",1,2),"")),""))</f>
        <v/>
      </c>
      <c r="AZ252" s="73" t="str">
        <f ca="1">IF(OR(O252="",VLOOKUP(O$1,Services!$A$1:$B$20,2,0)="Exclude"),"",IF($D252=1,IF(OR(price_limit="",price_limit="No Limit"),IF(O252="Yes",1,2),IF(SUMIFS(WhatIf!$G:$G,WhatIf!$A:$A,O$1,WhatIf!$B:$B,O252)&lt;=price_limit,IF(O252="Yes",1,2),"")),""))</f>
        <v/>
      </c>
      <c r="BA252" s="73" t="str">
        <f ca="1">IF(OR(P252="",VLOOKUP(P$1,Services!$A$1:$B$20,2,0)="Exclude"),"",IF($D252=1,IF(OR(price_limit="",price_limit="No Limit"),IF(P252="Yes",1,2),IF(SUMIFS(WhatIf!$G:$G,WhatIf!$A:$A,P$1,WhatIf!$B:$B,P252)&lt;=price_limit,IF(P252="Yes",1,2),"")),""))</f>
        <v/>
      </c>
      <c r="BB252" s="73" t="str">
        <f ca="1">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x14ac:dyDescent="0.3">
      <c r="A253" s="19" t="s">
        <v>545</v>
      </c>
      <c r="B253" s="4" t="s">
        <v>255</v>
      </c>
      <c r="C253" s="4" t="s">
        <v>223</v>
      </c>
      <c r="D253" s="3" t="str">
        <f t="shared" ca="1" si="11"/>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IF(OR(E253="",VLOOKUP(E$1,Services!$A$1:$B$20,2,0)="Exclude"),"",IF($D253=1,IF(OR(price_limit="",price_limit="No Limit"),IF(E253="Yes",1,2),IF(SUMIFS(WhatIf!$G:$G,WhatIf!$A:$A,E$1,WhatIf!$B:$B,E253)&lt;=price_limit,IF(E253="Yes",1,2),"")),""))</f>
        <v/>
      </c>
      <c r="AQ253" s="73" t="str">
        <f>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 ca="1">IF(OR(I253="",VLOOKUP(I$1,Services!$A$1:$B$20,2,0)="Exclude"),"",IF($D253=1,IF(OR(price_limit="",price_limit="No Limit"),IF(I253="Yes",1,2),IF(SUMIFS(WhatIf!$G:$G,WhatIf!$A:$A,I$1,WhatIf!$B:$B,I253)&lt;=price_limit,IF(I253="Yes",1,2),"")),""))</f>
        <v/>
      </c>
      <c r="AU253" s="73" t="str">
        <f>IF(OR(J253="",VLOOKUP(J$1,Services!$A$1:$B$20,2,0)="Exclude"),"",IF($D253=1,IF(OR(price_limit="",price_limit="No Limit"),IF(J253="Yes",1,2),IF(SUMIFS(WhatIf!$G:$G,WhatIf!$A:$A,J$1,WhatIf!$B:$B,J253)&lt;=price_limit,IF(J253="Yes",1,2),"")),""))</f>
        <v/>
      </c>
      <c r="AV253" s="73" t="str">
        <f>IF(OR(K253="",VLOOKUP(K$1,Services!$A$1:$B$20,2,0)="Exclude"),"",IF($D253=1,IF(OR(price_limit="",price_limit="No Limit"),IF(K253="Yes",1,2),IF(SUMIFS(WhatIf!$G:$G,WhatIf!$A:$A,K$1,WhatIf!$B:$B,K253)&lt;=price_limit,IF(K253="Yes",1,2),"")),""))</f>
        <v/>
      </c>
      <c r="AW253" s="73" t="str">
        <f>IF(OR(L253="",VLOOKUP(L$1,Services!$A$1:$B$20,2,0)="Exclude"),"",IF($D253=1,IF(OR(price_limit="",price_limit="No Limit"),IF(L253="Yes",1,2),IF(SUMIFS(WhatIf!$G:$G,WhatIf!$A:$A,L$1,WhatIf!$B:$B,L253)&lt;=price_limit,IF(L253="Yes",1,2),"")),""))</f>
        <v/>
      </c>
      <c r="AX253" s="73" t="str">
        <f>IF(OR(M253="",VLOOKUP(M$1,Services!$A$1:$B$20,2,0)="Exclude"),"",IF($D253=1,IF(OR(price_limit="",price_limit="No Limit"),IF(M253="Yes",1,2),IF(SUMIFS(WhatIf!$G:$G,WhatIf!$A:$A,M$1,WhatIf!$B:$B,M253)&lt;=price_limit,IF(M253="Yes",1,2),"")),""))</f>
        <v/>
      </c>
      <c r="AY253" s="73" t="str">
        <f>IF(OR(N253="",VLOOKUP(N$1,Services!$A$1:$B$20,2,0)="Exclude"),"",IF($D253=1,IF(OR(price_limit="",price_limit="No Limit"),IF(N253="Yes",1,2),IF(SUMIFS(WhatIf!$G:$G,WhatIf!$A:$A,N$1,WhatIf!$B:$B,N253)&lt;=price_limit,IF(N253="Yes",1,2),"")),""))</f>
        <v/>
      </c>
      <c r="AZ253" s="73" t="str">
        <f>IF(OR(O253="",VLOOKUP(O$1,Services!$A$1:$B$20,2,0)="Exclude"),"",IF($D253=1,IF(OR(price_limit="",price_limit="No Limit"),IF(O253="Yes",1,2),IF(SUMIFS(WhatIf!$G:$G,WhatIf!$A:$A,O$1,WhatIf!$B:$B,O253)&lt;=price_limit,IF(O253="Yes",1,2),"")),""))</f>
        <v/>
      </c>
      <c r="BA253" s="73" t="str">
        <f>IF(OR(P253="",VLOOKUP(P$1,Services!$A$1:$B$20,2,0)="Exclude"),"",IF($D253=1,IF(OR(price_limit="",price_limit="No Limit"),IF(P253="Yes",1,2),IF(SUMIFS(WhatIf!$G:$G,WhatIf!$A:$A,P$1,WhatIf!$B:$B,P253)&lt;=price_limit,IF(P253="Yes",1,2),"")),""))</f>
        <v/>
      </c>
      <c r="BB253" s="73" t="str">
        <f>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546</v>
      </c>
      <c r="B254" s="4" t="s">
        <v>255</v>
      </c>
      <c r="C254" s="4" t="s">
        <v>223</v>
      </c>
      <c r="D254" s="3" t="str">
        <f t="shared" ca="1" si="11"/>
        <v/>
      </c>
      <c r="I254" s="5"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IF(OR(G254="",VLOOKUP(G$1,Services!$A$1:$B$20,2,0)="Exclude"),"",IF($D254=1,IF(OR(price_limit="",price_limit="No Limit"),IF(G254="Yes",1,2),IF(SUMIFS(WhatIf!$G:$G,WhatIf!$A:$A,G$1,WhatIf!$B:$B,G254)&lt;=price_limit,IF(G254="Yes",1,2),"")),""))</f>
        <v/>
      </c>
      <c r="AS254" s="73" t="str">
        <f>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IF(OR(J254="",VLOOKUP(J$1,Services!$A$1:$B$20,2,0)="Exclude"),"",IF($D254=1,IF(OR(price_limit="",price_limit="No Limit"),IF(J254="Yes",1,2),IF(SUMIFS(WhatIf!$G:$G,WhatIf!$A:$A,J$1,WhatIf!$B:$B,J254)&lt;=price_limit,IF(J254="Yes",1,2),"")),""))</f>
        <v/>
      </c>
      <c r="AV254" s="73" t="str">
        <f>IF(OR(K254="",VLOOKUP(K$1,Services!$A$1:$B$20,2,0)="Exclude"),"",IF($D254=1,IF(OR(price_limit="",price_limit="No Limit"),IF(K254="Yes",1,2),IF(SUMIFS(WhatIf!$G:$G,WhatIf!$A:$A,K$1,WhatIf!$B:$B,K254)&lt;=price_limit,IF(K254="Yes",1,2),"")),""))</f>
        <v/>
      </c>
      <c r="AW254" s="73" t="str">
        <f>IF(OR(L254="",VLOOKUP(L$1,Services!$A$1:$B$20,2,0)="Exclude"),"",IF($D254=1,IF(OR(price_limit="",price_limit="No Limit"),IF(L254="Yes",1,2),IF(SUMIFS(WhatIf!$G:$G,WhatIf!$A:$A,L$1,WhatIf!$B:$B,L254)&lt;=price_limit,IF(L254="Yes",1,2),"")),""))</f>
        <v/>
      </c>
      <c r="AX254" s="73" t="str">
        <f>IF(OR(M254="",VLOOKUP(M$1,Services!$A$1:$B$20,2,0)="Exclude"),"",IF($D254=1,IF(OR(price_limit="",price_limit="No Limit"),IF(M254="Yes",1,2),IF(SUMIFS(WhatIf!$G:$G,WhatIf!$A:$A,M$1,WhatIf!$B:$B,M254)&lt;=price_limit,IF(M254="Yes",1,2),"")),""))</f>
        <v/>
      </c>
      <c r="AY254" s="73" t="str">
        <f>IF(OR(N254="",VLOOKUP(N$1,Services!$A$1:$B$20,2,0)="Exclude"),"",IF($D254=1,IF(OR(price_limit="",price_limit="No Limit"),IF(N254="Yes",1,2),IF(SUMIFS(WhatIf!$G:$G,WhatIf!$A:$A,N$1,WhatIf!$B:$B,N254)&lt;=price_limit,IF(N254="Yes",1,2),"")),""))</f>
        <v/>
      </c>
      <c r="AZ254" s="73" t="str">
        <f>IF(OR(O254="",VLOOKUP(O$1,Services!$A$1:$B$20,2,0)="Exclude"),"",IF($D254=1,IF(OR(price_limit="",price_limit="No Limit"),IF(O254="Yes",1,2),IF(SUMIFS(WhatIf!$G:$G,WhatIf!$A:$A,O$1,WhatIf!$B:$B,O254)&lt;=price_limit,IF(O254="Yes",1,2),"")),""))</f>
        <v/>
      </c>
      <c r="BA254" s="73" t="str">
        <f>IF(OR(P254="",VLOOKUP(P$1,Services!$A$1:$B$20,2,0)="Exclude"),"",IF($D254=1,IF(OR(price_limit="",price_limit="No Limit"),IF(P254="Yes",1,2),IF(SUMIFS(WhatIf!$G:$G,WhatIf!$A:$A,P$1,WhatIf!$B:$B,P254)&lt;=price_limit,IF(P254="Yes",1,2),"")),""))</f>
        <v/>
      </c>
      <c r="BB254" s="73" t="str">
        <f>IF(OR(Q254="",VLOOKUP(Q$1,Services!$A$1:$B$20,2,0)="Exclude"),"",IF($D254=1,IF(OR(price_limit="",price_limit="No Limit"),IF(Q254="Yes",1,2),IF(SUMIFS(WhatIf!$G:$G,WhatIf!$A:$A,Q$1,WhatIf!$B:$B,Q254)&lt;=price_limit,IF(Q254="Yes",1,2),"")),""))</f>
        <v/>
      </c>
      <c r="BC254" s="73" t="str">
        <f>IF(OR(R254="",VLOOKUP(R$1,Services!$A$1:$B$20,2,0)="Exclude"),"",IF($D254=1,IF(OR(price_limit="",price_limit="No Limit"),IF(R254="Yes",1,2),IF(SUMIFS(WhatIf!$G:$G,WhatIf!$A:$A,R$1,WhatIf!$B:$B,R254)&lt;=price_limit,IF(R254="Yes",1,2),"")),""))</f>
        <v/>
      </c>
      <c r="BD254" s="73" t="str">
        <f>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x14ac:dyDescent="0.3">
      <c r="A255" s="19" t="s">
        <v>50</v>
      </c>
      <c r="B255" s="4" t="s">
        <v>255</v>
      </c>
      <c r="C255" s="4" t="s">
        <v>231</v>
      </c>
      <c r="D255" s="3" t="str">
        <f t="shared" ca="1" si="11"/>
        <v/>
      </c>
      <c r="G255" s="5" t="s">
        <v>559</v>
      </c>
      <c r="H255" s="5" t="s">
        <v>1</v>
      </c>
      <c r="I255" s="5" t="s">
        <v>1</v>
      </c>
      <c r="J255" s="5" t="s">
        <v>1</v>
      </c>
      <c r="K255" s="5" t="s">
        <v>1</v>
      </c>
      <c r="L255" s="5" t="s">
        <v>1</v>
      </c>
      <c r="M255" s="5" t="s">
        <v>1</v>
      </c>
      <c r="N255" s="5" t="s">
        <v>1</v>
      </c>
      <c r="O255" s="6" t="s">
        <v>1</v>
      </c>
      <c r="P255" s="6" t="s">
        <v>1</v>
      </c>
      <c r="Q255" s="6" t="s">
        <v>1</v>
      </c>
      <c r="R255" s="6" t="s">
        <v>1</v>
      </c>
      <c r="S255" s="6"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IF(OR(E255="",VLOOKUP(E$1,Services!$A$1:$B$20,2,0)="Exclude"),"",IF($D255=1,IF(OR(price_limit="",price_limit="No Limit"),IF(E255="Yes",1,2),IF(SUMIFS(WhatIf!$G:$G,WhatIf!$A:$A,E$1,WhatIf!$B:$B,E255)&lt;=price_limit,IF(E255="Yes",1,2),"")),""))</f>
        <v/>
      </c>
      <c r="AQ255" s="73" t="str">
        <f>IF(OR(F255="",VLOOKUP(F$1,Services!$A$1:$B$20,2,0)="Exclude"),"",IF($D255=1,IF(OR(price_limit="",price_limit="No Limit"),IF(F255="Yes",1,2),IF(SUMIFS(WhatIf!$G:$G,WhatIf!$A:$A,F$1,WhatIf!$B:$B,F255)&lt;=price_limit,IF(F255="Yes",1,2),"")),""))</f>
        <v/>
      </c>
      <c r="AR255" s="73" t="str">
        <f ca="1">IF(OR(G255="",VLOOKUP(G$1,Services!$A$1:$B$20,2,0)="Exclude"),"",IF($D255=1,IF(OR(price_limit="",price_limit="No Limit"),IF(G255="Yes",1,2),IF(SUMIFS(WhatIf!$G:$G,WhatIf!$A:$A,G$1,WhatIf!$B:$B,G255)&lt;=price_limit,IF(G255="Yes",1,2),"")),""))</f>
        <v/>
      </c>
      <c r="AS255" s="73" t="str">
        <f ca="1">IF(OR(H255="",VLOOKUP(H$1,Services!$A$1:$B$20,2,0)="Exclude"),"",IF($D255=1,IF(OR(price_limit="",price_limit="No Limit"),IF(H255="Yes",1,2),IF(SUMIFS(WhatIf!$G:$G,WhatIf!$A:$A,H$1,WhatIf!$B:$B,H255)&lt;=price_limit,IF(H255="Yes",1,2),"")),""))</f>
        <v/>
      </c>
      <c r="AT255" s="73" t="str">
        <f ca="1">IF(OR(I255="",VLOOKUP(I$1,Services!$A$1:$B$20,2,0)="Exclude"),"",IF($D255=1,IF(OR(price_limit="",price_limit="No Limit"),IF(I255="Yes",1,2),IF(SUMIFS(WhatIf!$G:$G,WhatIf!$A:$A,I$1,WhatIf!$B:$B,I255)&lt;=price_limit,IF(I255="Yes",1,2),"")),""))</f>
        <v/>
      </c>
      <c r="AU255" s="73" t="str">
        <f ca="1">IF(OR(J255="",VLOOKUP(J$1,Services!$A$1:$B$20,2,0)="Exclude"),"",IF($D255=1,IF(OR(price_limit="",price_limit="No Limit"),IF(J255="Yes",1,2),IF(SUMIFS(WhatIf!$G:$G,WhatIf!$A:$A,J$1,WhatIf!$B:$B,J255)&lt;=price_limit,IF(J255="Yes",1,2),"")),""))</f>
        <v/>
      </c>
      <c r="AV255" s="73" t="str">
        <f ca="1">IF(OR(K255="",VLOOKUP(K$1,Services!$A$1:$B$20,2,0)="Exclude"),"",IF($D255=1,IF(OR(price_limit="",price_limit="No Limit"),IF(K255="Yes",1,2),IF(SUMIFS(WhatIf!$G:$G,WhatIf!$A:$A,K$1,WhatIf!$B:$B,K255)&lt;=price_limit,IF(K255="Yes",1,2),"")),""))</f>
        <v/>
      </c>
      <c r="AW255" s="73" t="str">
        <f ca="1">IF(OR(L255="",VLOOKUP(L$1,Services!$A$1:$B$20,2,0)="Exclude"),"",IF($D255=1,IF(OR(price_limit="",price_limit="No Limit"),IF(L255="Yes",1,2),IF(SUMIFS(WhatIf!$G:$G,WhatIf!$A:$A,L$1,WhatIf!$B:$B,L255)&lt;=price_limit,IF(L255="Yes",1,2),"")),""))</f>
        <v/>
      </c>
      <c r="AX255" s="73" t="str">
        <f ca="1">IF(OR(M255="",VLOOKUP(M$1,Services!$A$1:$B$20,2,0)="Exclude"),"",IF($D255=1,IF(OR(price_limit="",price_limit="No Limit"),IF(M255="Yes",1,2),IF(SUMIFS(WhatIf!$G:$G,WhatIf!$A:$A,M$1,WhatIf!$B:$B,M255)&lt;=price_limit,IF(M255="Yes",1,2),"")),""))</f>
        <v/>
      </c>
      <c r="AY255" s="73" t="str">
        <f ca="1">IF(OR(N255="",VLOOKUP(N$1,Services!$A$1:$B$20,2,0)="Exclude"),"",IF($D255=1,IF(OR(price_limit="",price_limit="No Limit"),IF(N255="Yes",1,2),IF(SUMIFS(WhatIf!$G:$G,WhatIf!$A:$A,N$1,WhatIf!$B:$B,N255)&lt;=price_limit,IF(N255="Yes",1,2),"")),""))</f>
        <v/>
      </c>
      <c r="AZ255" s="73" t="str">
        <f ca="1">IF(OR(O255="",VLOOKUP(O$1,Services!$A$1:$B$20,2,0)="Exclude"),"",IF($D255=1,IF(OR(price_limit="",price_limit="No Limit"),IF(O255="Yes",1,2),IF(SUMIFS(WhatIf!$G:$G,WhatIf!$A:$A,O$1,WhatIf!$B:$B,O255)&lt;=price_limit,IF(O255="Yes",1,2),"")),""))</f>
        <v/>
      </c>
      <c r="BA255" s="73" t="str">
        <f ca="1">IF(OR(P255="",VLOOKUP(P$1,Services!$A$1:$B$20,2,0)="Exclude"),"",IF($D255=1,IF(OR(price_limit="",price_limit="No Limit"),IF(P255="Yes",1,2),IF(SUMIFS(WhatIf!$G:$G,WhatIf!$A:$A,P$1,WhatIf!$B:$B,P255)&lt;=price_limit,IF(P255="Yes",1,2),"")),""))</f>
        <v/>
      </c>
      <c r="BB255" s="73" t="str">
        <f ca="1">IF(OR(Q255="",VLOOKUP(Q$1,Services!$A$1:$B$20,2,0)="Exclude"),"",IF($D255=1,IF(OR(price_limit="",price_limit="No Limit"),IF(Q255="Yes",1,2),IF(SUMIFS(WhatIf!$G:$G,WhatIf!$A:$A,Q$1,WhatIf!$B:$B,Q255)&lt;=price_limit,IF(Q255="Yes",1,2),"")),""))</f>
        <v/>
      </c>
      <c r="BC255" s="73" t="str">
        <f ca="1">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ht="24.9" x14ac:dyDescent="0.3">
      <c r="A256" s="19" t="s">
        <v>51</v>
      </c>
      <c r="B256" s="4" t="s">
        <v>255</v>
      </c>
      <c r="C256" s="4" t="s">
        <v>301</v>
      </c>
      <c r="D256" s="3" t="str">
        <f t="shared" ca="1" si="11"/>
        <v/>
      </c>
      <c r="E256" s="5" t="s">
        <v>1</v>
      </c>
      <c r="F256" s="5" t="s">
        <v>557</v>
      </c>
      <c r="G256" s="5" t="s">
        <v>557</v>
      </c>
      <c r="H256" s="5" t="s">
        <v>1</v>
      </c>
      <c r="I256" s="5" t="s">
        <v>1</v>
      </c>
      <c r="J256" s="5" t="s">
        <v>1</v>
      </c>
      <c r="K256" s="5" t="s">
        <v>1</v>
      </c>
      <c r="L256" s="5" t="s">
        <v>1</v>
      </c>
      <c r="M256" s="5" t="s">
        <v>1</v>
      </c>
      <c r="N256" s="5" t="s">
        <v>1</v>
      </c>
      <c r="O256" s="6"/>
      <c r="P256" s="6"/>
      <c r="Q256" s="6"/>
      <c r="R256" s="6"/>
      <c r="S256" s="6"/>
      <c r="T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 ca="1">IF(OR(E256="",VLOOKUP(E$1,Services!$A$1:$B$20,2,0)="Exclude"),"",IF($D256=1,IF(OR(price_limit="",price_limit="No Limit"),IF(E256="Yes",1,2),IF(SUMIFS(WhatIf!$G:$G,WhatIf!$A:$A,E$1,WhatIf!$B:$B,E256)&lt;=price_limit,IF(E256="Yes",1,2),"")),""))</f>
        <v/>
      </c>
      <c r="AQ256" s="73" t="str">
        <f ca="1">IF(OR(F256="",VLOOKUP(F$1,Services!$A$1:$B$20,2,0)="Exclude"),"",IF($D256=1,IF(OR(price_limit="",price_limit="No Limit"),IF(F256="Yes",1,2),IF(SUMIFS(WhatIf!$G:$G,WhatIf!$A:$A,F$1,WhatIf!$B:$B,F256)&lt;=price_limit,IF(F256="Yes",1,2),"")),""))</f>
        <v/>
      </c>
      <c r="AR256" s="73" t="str">
        <f ca="1">IF(OR(G256="",VLOOKUP(G$1,Services!$A$1:$B$20,2,0)="Exclude"),"",IF($D256=1,IF(OR(price_limit="",price_limit="No Limit"),IF(G256="Yes",1,2),IF(SUMIFS(WhatIf!$G:$G,WhatIf!$A:$A,G$1,WhatIf!$B:$B,G256)&lt;=price_limit,IF(G256="Yes",1,2),"")),""))</f>
        <v/>
      </c>
      <c r="AS256" s="73" t="str">
        <f ca="1">IF(OR(H256="",VLOOKUP(H$1,Services!$A$1:$B$20,2,0)="Exclude"),"",IF($D256=1,IF(OR(price_limit="",price_limit="No Limit"),IF(H256="Yes",1,2),IF(SUMIFS(WhatIf!$G:$G,WhatIf!$A:$A,H$1,WhatIf!$B:$B,H256)&lt;=price_limit,IF(H256="Yes",1,2),"")),""))</f>
        <v/>
      </c>
      <c r="AT256" s="73" t="str">
        <f ca="1">IF(OR(I256="",VLOOKUP(I$1,Services!$A$1:$B$20,2,0)="Exclude"),"",IF($D256=1,IF(OR(price_limit="",price_limit="No Limit"),IF(I256="Yes",1,2),IF(SUMIFS(WhatIf!$G:$G,WhatIf!$A:$A,I$1,WhatIf!$B:$B,I256)&lt;=price_limit,IF(I256="Yes",1,2),"")),""))</f>
        <v/>
      </c>
      <c r="AU256" s="73" t="str">
        <f ca="1">IF(OR(J256="",VLOOKUP(J$1,Services!$A$1:$B$20,2,0)="Exclude"),"",IF($D256=1,IF(OR(price_limit="",price_limit="No Limit"),IF(J256="Yes",1,2),IF(SUMIFS(WhatIf!$G:$G,WhatIf!$A:$A,J$1,WhatIf!$B:$B,J256)&lt;=price_limit,IF(J256="Yes",1,2),"")),""))</f>
        <v/>
      </c>
      <c r="AV256" s="73" t="str">
        <f ca="1">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 ca="1">IF(OR(N256="",VLOOKUP(N$1,Services!$A$1:$B$20,2,0)="Exclude"),"",IF($D256=1,IF(OR(price_limit="",price_limit="No Limit"),IF(N256="Yes",1,2),IF(SUMIFS(WhatIf!$G:$G,WhatIf!$A:$A,N$1,WhatIf!$B:$B,N256)&lt;=price_limit,IF(N256="Yes",1,2),"")),""))</f>
        <v/>
      </c>
      <c r="AZ256" s="73" t="str">
        <f>IF(OR(O256="",VLOOKUP(O$1,Services!$A$1:$B$20,2,0)="Exclude"),"",IF($D256=1,IF(OR(price_limit="",price_limit="No Limit"),IF(O256="Yes",1,2),IF(SUMIFS(WhatIf!$G:$G,WhatIf!$A:$A,O$1,WhatIf!$B:$B,O256)&lt;=price_limit,IF(O256="Yes",1,2),"")),""))</f>
        <v/>
      </c>
      <c r="BA256" s="73" t="str">
        <f>IF(OR(P256="",VLOOKUP(P$1,Services!$A$1:$B$20,2,0)="Exclude"),"",IF($D256=1,IF(OR(price_limit="",price_limit="No Limit"),IF(P256="Yes",1,2),IF(SUMIFS(WhatIf!$G:$G,WhatIf!$A:$A,P$1,WhatIf!$B:$B,P256)&lt;=price_limit,IF(P256="Yes",1,2),"")),""))</f>
        <v/>
      </c>
      <c r="BB256" s="73" t="str">
        <f>IF(OR(Q256="",VLOOKUP(Q$1,Services!$A$1:$B$20,2,0)="Exclude"),"",IF($D256=1,IF(OR(price_limit="",price_limit="No Limit"),IF(Q256="Yes",1,2),IF(SUMIFS(WhatIf!$G:$G,WhatIf!$A:$A,Q$1,WhatIf!$B:$B,Q256)&lt;=price_limit,IF(Q256="Yes",1,2),"")),""))</f>
        <v/>
      </c>
      <c r="BC256" s="73" t="str">
        <f>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 ca="1">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x14ac:dyDescent="0.3">
      <c r="A257" s="19" t="s">
        <v>128</v>
      </c>
      <c r="B257" s="4" t="s">
        <v>255</v>
      </c>
      <c r="C257" s="4" t="s">
        <v>505</v>
      </c>
      <c r="D257" s="3" t="str">
        <f t="shared" ca="1" si="11"/>
        <v/>
      </c>
      <c r="E257" s="5" t="s">
        <v>1</v>
      </c>
      <c r="H257" s="6"/>
      <c r="I257" s="6"/>
      <c r="L257" s="5" t="s">
        <v>1</v>
      </c>
      <c r="M257" s="5" t="s">
        <v>1</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IF(OR(F257="",VLOOKUP(F$1,Services!$A$1:$B$20,2,0)="Exclude"),"",IF($D257=1,IF(OR(price_limit="",price_limit="No Limit"),IF(F257="Yes",1,2),IF(SUMIFS(WhatIf!$G:$G,WhatIf!$A:$A,F$1,WhatIf!$B:$B,F257)&lt;=price_limit,IF(F257="Yes",1,2),"")),""))</f>
        <v/>
      </c>
      <c r="AR257" s="73" t="str">
        <f>IF(OR(G257="",VLOOKUP(G$1,Services!$A$1:$B$20,2,0)="Exclude"),"",IF($D257=1,IF(OR(price_limit="",price_limit="No Limit"),IF(G257="Yes",1,2),IF(SUMIFS(WhatIf!$G:$G,WhatIf!$A:$A,G$1,WhatIf!$B:$B,G257)&lt;=price_limit,IF(G257="Yes",1,2),"")),""))</f>
        <v/>
      </c>
      <c r="AS257" s="73" t="str">
        <f>IF(OR(H257="",VLOOKUP(H$1,Services!$A$1:$B$20,2,0)="Exclude"),"",IF($D257=1,IF(OR(price_limit="",price_limit="No Limit"),IF(H257="Yes",1,2),IF(SUMIFS(WhatIf!$G:$G,WhatIf!$A:$A,H$1,WhatIf!$B:$B,H257)&lt;=price_limit,IF(H257="Yes",1,2),"")),""))</f>
        <v/>
      </c>
      <c r="AT257" s="73" t="str">
        <f>IF(OR(I257="",VLOOKUP(I$1,Services!$A$1:$B$20,2,0)="Exclude"),"",IF($D257=1,IF(OR(price_limit="",price_limit="No Limit"),IF(I257="Yes",1,2),IF(SUMIFS(WhatIf!$G:$G,WhatIf!$A:$A,I$1,WhatIf!$B:$B,I257)&lt;=price_limit,IF(I257="Yes",1,2),"")),""))</f>
        <v/>
      </c>
      <c r="AU257" s="73" t="str">
        <f>IF(OR(J257="",VLOOKUP(J$1,Services!$A$1:$B$20,2,0)="Exclude"),"",IF($D257=1,IF(OR(price_limit="",price_limit="No Limit"),IF(J257="Yes",1,2),IF(SUMIFS(WhatIf!$G:$G,WhatIf!$A:$A,J$1,WhatIf!$B:$B,J257)&lt;=price_limit,IF(J257="Yes",1,2),"")),""))</f>
        <v/>
      </c>
      <c r="AV257" s="73" t="str">
        <f>IF(OR(K257="",VLOOKUP(K$1,Services!$A$1:$B$20,2,0)="Exclude"),"",IF($D257=1,IF(OR(price_limit="",price_limit="No Limit"),IF(K257="Yes",1,2),IF(SUMIFS(WhatIf!$G:$G,WhatIf!$A:$A,K$1,WhatIf!$B:$B,K257)&lt;=price_limit,IF(K257="Yes",1,2),"")),""))</f>
        <v/>
      </c>
      <c r="AW257" s="73" t="str">
        <f ca="1">IF(OR(L257="",VLOOKUP(L$1,Services!$A$1:$B$20,2,0)="Exclude"),"",IF($D257=1,IF(OR(price_limit="",price_limit="No Limit"),IF(L257="Yes",1,2),IF(SUMIFS(WhatIf!$G:$G,WhatIf!$A:$A,L$1,WhatIf!$B:$B,L257)&lt;=price_limit,IF(L257="Yes",1,2),"")),""))</f>
        <v/>
      </c>
      <c r="AX257" s="73" t="str">
        <f ca="1">IF(OR(M257="",VLOOKUP(M$1,Services!$A$1:$B$20,2,0)="Exclude"),"",IF($D257=1,IF(OR(price_limit="",price_limit="No Limit"),IF(M257="Yes",1,2),IF(SUMIFS(WhatIf!$G:$G,WhatIf!$A:$A,M$1,WhatIf!$B:$B,M257)&lt;=price_limit,IF(M257="Yes",1,2),"")),""))</f>
        <v/>
      </c>
      <c r="AY257" s="73" t="str">
        <f>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x14ac:dyDescent="0.3">
      <c r="A258" s="19" t="s">
        <v>129</v>
      </c>
      <c r="B258" s="4" t="s">
        <v>255</v>
      </c>
      <c r="C258" s="4" t="s">
        <v>505</v>
      </c>
      <c r="D258" s="3" t="str">
        <f t="shared" ref="D258:D321" ca="1" si="14">IF(BL258=0,"",IF(BL258&lt;=VALUE(MID(marker_pick,1,1)),1,""))</f>
        <v/>
      </c>
      <c r="E258" s="5" t="s">
        <v>1</v>
      </c>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ref="AO258:AO321" ca="1" si="15">IF(SUM(W258:AN258)&gt;0,1,"")</f>
        <v/>
      </c>
      <c r="AP258" s="73" t="str">
        <f ca="1">IF(OR(E258="",VLOOKUP(E$1,Services!$A$1:$B$20,2,0)="Exclude"),"",IF($D258=1,IF(OR(price_limit="",price_limit="No Limit"),IF(E258="Yes",1,2),IF(SUMIFS(WhatIf!$G:$G,WhatIf!$A:$A,E$1,WhatIf!$B:$B,E258)&lt;=price_limit,IF(E258="Yes",1,2),"")),""))</f>
        <v/>
      </c>
      <c r="AQ258" s="73" t="str">
        <f>IF(OR(F258="",VLOOKUP(F$1,Services!$A$1:$B$20,2,0)="Exclude"),"",IF($D258=1,IF(OR(price_limit="",price_limit="No Limit"),IF(F258="Yes",1,2),IF(SUMIFS(WhatIf!$G:$G,WhatIf!$A:$A,F$1,WhatIf!$B:$B,F258)&lt;=price_limit,IF(F258="Yes",1,2),"")),""))</f>
        <v/>
      </c>
      <c r="AR258" s="73" t="str">
        <f>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IF(OR(J258="",VLOOKUP(J$1,Services!$A$1:$B$20,2,0)="Exclude"),"",IF($D258=1,IF(OR(price_limit="",price_limit="No Limit"),IF(J258="Yes",1,2),IF(SUMIFS(WhatIf!$G:$G,WhatIf!$A:$A,J$1,WhatIf!$B:$B,J258)&lt;=price_limit,IF(J258="Yes",1,2),"")),""))</f>
        <v/>
      </c>
      <c r="AV258" s="73" t="str">
        <f>IF(OR(K258="",VLOOKUP(K$1,Services!$A$1:$B$20,2,0)="Exclude"),"",IF($D258=1,IF(OR(price_limit="",price_limit="No Limit"),IF(K258="Yes",1,2),IF(SUMIFS(WhatIf!$G:$G,WhatIf!$A:$A,K$1,WhatIf!$B:$B,K258)&lt;=price_limit,IF(K258="Yes",1,2),"")),""))</f>
        <v/>
      </c>
      <c r="AW258" s="73" t="str">
        <f>IF(OR(L258="",VLOOKUP(L$1,Services!$A$1:$B$20,2,0)="Exclude"),"",IF($D258=1,IF(OR(price_limit="",price_limit="No Limit"),IF(L258="Yes",1,2),IF(SUMIFS(WhatIf!$G:$G,WhatIf!$A:$A,L$1,WhatIf!$B:$B,L258)&lt;=price_limit,IF(L258="Yes",1,2),"")),""))</f>
        <v/>
      </c>
      <c r="AX258" s="73" t="str">
        <f>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ref="BH258:BH321" si="16">MAX(BI258:BK258)</f>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ht="24.9" x14ac:dyDescent="0.3">
      <c r="A259" s="19" t="s">
        <v>52</v>
      </c>
      <c r="B259" s="4" t="s">
        <v>245</v>
      </c>
      <c r="C259" s="4" t="s">
        <v>301</v>
      </c>
      <c r="D259" s="3" t="str">
        <f t="shared" ca="1" si="14"/>
        <v/>
      </c>
      <c r="E259" s="5" t="s">
        <v>1</v>
      </c>
      <c r="F259" s="5" t="s">
        <v>557</v>
      </c>
      <c r="G259" s="5" t="s">
        <v>557</v>
      </c>
      <c r="J259" s="5" t="s">
        <v>1</v>
      </c>
      <c r="K259" s="5" t="s">
        <v>1</v>
      </c>
      <c r="L259" s="5" t="s">
        <v>1</v>
      </c>
      <c r="M259" s="5" t="s">
        <v>1</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5"/>
        <v/>
      </c>
      <c r="AP259" s="73" t="str">
        <f ca="1">IF(OR(E259="",VLOOKUP(E$1,Services!$A$1:$B$20,2,0)="Exclude"),"",IF($D259=1,IF(OR(price_limit="",price_limit="No Limit"),IF(E259="Yes",1,2),IF(SUMIFS(WhatIf!$G:$G,WhatIf!$A:$A,E$1,WhatIf!$B:$B,E259)&lt;=price_limit,IF(E259="Yes",1,2),"")),""))</f>
        <v/>
      </c>
      <c r="AQ259" s="73" t="str">
        <f ca="1">IF(OR(F259="",VLOOKUP(F$1,Services!$A$1:$B$20,2,0)="Exclude"),"",IF($D259=1,IF(OR(price_limit="",price_limit="No Limit"),IF(F259="Yes",1,2),IF(SUMIFS(WhatIf!$G:$G,WhatIf!$A:$A,F$1,WhatIf!$B:$B,F259)&lt;=price_limit,IF(F259="Yes",1,2),"")),""))</f>
        <v/>
      </c>
      <c r="AR259" s="73" t="str">
        <f ca="1">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 ca="1">IF(OR(J259="",VLOOKUP(J$1,Services!$A$1:$B$20,2,0)="Exclude"),"",IF($D259=1,IF(OR(price_limit="",price_limit="No Limit"),IF(J259="Yes",1,2),IF(SUMIFS(WhatIf!$G:$G,WhatIf!$A:$A,J$1,WhatIf!$B:$B,J259)&lt;=price_limit,IF(J259="Yes",1,2),"")),""))</f>
        <v/>
      </c>
      <c r="AV259" s="73" t="str">
        <f ca="1">IF(OR(K259="",VLOOKUP(K$1,Services!$A$1:$B$20,2,0)="Exclude"),"",IF($D259=1,IF(OR(price_limit="",price_limit="No Limit"),IF(K259="Yes",1,2),IF(SUMIFS(WhatIf!$G:$G,WhatIf!$A:$A,K$1,WhatIf!$B:$B,K259)&lt;=price_limit,IF(K259="Yes",1,2),"")),""))</f>
        <v/>
      </c>
      <c r="AW259" s="73" t="str">
        <f ca="1">IF(OR(L259="",VLOOKUP(L$1,Services!$A$1:$B$20,2,0)="Exclude"),"",IF($D259=1,IF(OR(price_limit="",price_limit="No Limit"),IF(L259="Yes",1,2),IF(SUMIFS(WhatIf!$G:$G,WhatIf!$A:$A,L$1,WhatIf!$B:$B,L259)&lt;=price_limit,IF(L259="Yes",1,2),"")),""))</f>
        <v/>
      </c>
      <c r="AX259" s="73" t="str">
        <f ca="1">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si="16"/>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x14ac:dyDescent="0.3">
      <c r="A260" s="19" t="s">
        <v>421</v>
      </c>
      <c r="B260" s="4" t="s">
        <v>244</v>
      </c>
      <c r="C260" s="4" t="s">
        <v>505</v>
      </c>
      <c r="D260" s="3" t="str">
        <f t="shared" ca="1" si="14"/>
        <v/>
      </c>
      <c r="O260" s="6"/>
      <c r="P260" s="6"/>
      <c r="Q260" s="6"/>
      <c r="R260" s="6"/>
      <c r="S260" s="6"/>
      <c r="V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ca="1" si="15"/>
        <v/>
      </c>
      <c r="AP260" s="73" t="str">
        <f>IF(OR(E260="",VLOOKUP(E$1,Services!$A$1:$B$20,2,0)="Exclude"),"",IF($D260=1,IF(OR(price_limit="",price_limit="No Limit"),IF(E260="Yes",1,2),IF(SUMIFS(WhatIf!$G:$G,WhatIf!$A:$A,E$1,WhatIf!$B:$B,E260)&lt;=price_limit,IF(E260="Yes",1,2),"")),""))</f>
        <v/>
      </c>
      <c r="AQ260" s="73" t="str">
        <f>IF(OR(F260="",VLOOKUP(F$1,Services!$A$1:$B$20,2,0)="Exclude"),"",IF($D260=1,IF(OR(price_limit="",price_limit="No Limit"),IF(F260="Yes",1,2),IF(SUMIFS(WhatIf!$G:$G,WhatIf!$A:$A,F$1,WhatIf!$B:$B,F260)&lt;=price_limit,IF(F260="Yes",1,2),"")),""))</f>
        <v/>
      </c>
      <c r="AR260" s="73" t="str">
        <f>IF(OR(G260="",VLOOKUP(G$1,Services!$A$1:$B$20,2,0)="Exclude"),"",IF($D260=1,IF(OR(price_limit="",price_limit="No Limit"),IF(G260="Yes",1,2),IF(SUMIFS(WhatIf!$G:$G,WhatIf!$A:$A,G$1,WhatIf!$B:$B,G260)&lt;=price_limit,IF(G260="Yes",1,2),"")),""))</f>
        <v/>
      </c>
      <c r="AS260" s="73" t="str">
        <f>IF(OR(H260="",VLOOKUP(H$1,Services!$A$1:$B$20,2,0)="Exclude"),"",IF($D260=1,IF(OR(price_limit="",price_limit="No Limit"),IF(H260="Yes",1,2),IF(SUMIFS(WhatIf!$G:$G,WhatIf!$A:$A,H$1,WhatIf!$B:$B,H260)&lt;=price_limit,IF(H260="Yes",1,2),"")),""))</f>
        <v/>
      </c>
      <c r="AT260" s="73" t="str">
        <f>IF(OR(I260="",VLOOKUP(I$1,Services!$A$1:$B$20,2,0)="Exclude"),"",IF($D260=1,IF(OR(price_limit="",price_limit="No Limit"),IF(I260="Yes",1,2),IF(SUMIFS(WhatIf!$G:$G,WhatIf!$A:$A,I$1,WhatIf!$B:$B,I260)&lt;=price_limit,IF(I260="Yes",1,2),"")),""))</f>
        <v/>
      </c>
      <c r="AU260" s="73" t="str">
        <f>IF(OR(J260="",VLOOKUP(J$1,Services!$A$1:$B$20,2,0)="Exclude"),"",IF($D260=1,IF(OR(price_limit="",price_limit="No Limit"),IF(J260="Yes",1,2),IF(SUMIFS(WhatIf!$G:$G,WhatIf!$A:$A,J$1,WhatIf!$B:$B,J260)&lt;=price_limit,IF(J260="Yes",1,2),"")),""))</f>
        <v/>
      </c>
      <c r="AV260" s="73" t="str">
        <f>IF(OR(K260="",VLOOKUP(K$1,Services!$A$1:$B$20,2,0)="Exclude"),"",IF($D260=1,IF(OR(price_limit="",price_limit="No Limit"),IF(K260="Yes",1,2),IF(SUMIFS(WhatIf!$G:$G,WhatIf!$A:$A,K$1,WhatIf!$B:$B,K260)&lt;=price_limit,IF(K260="Yes",1,2),"")),""))</f>
        <v/>
      </c>
      <c r="AW260" s="73" t="str">
        <f>IF(OR(L260="",VLOOKUP(L$1,Services!$A$1:$B$20,2,0)="Exclude"),"",IF($D260=1,IF(OR(price_limit="",price_limit="No Limit"),IF(L260="Yes",1,2),IF(SUMIFS(WhatIf!$G:$G,WhatIf!$A:$A,L$1,WhatIf!$B:$B,L260)&lt;=price_limit,IF(L260="Yes",1,2),"")),""))</f>
        <v/>
      </c>
      <c r="AX260" s="73" t="str">
        <f>IF(OR(M260="",VLOOKUP(M$1,Services!$A$1:$B$20,2,0)="Exclude"),"",IF($D260=1,IF(OR(price_limit="",price_limit="No Limit"),IF(M260="Yes",1,2),IF(SUMIFS(WhatIf!$G:$G,WhatIf!$A:$A,M$1,WhatIf!$B:$B,M260)&lt;=price_limit,IF(M260="Yes",1,2),"")),""))</f>
        <v/>
      </c>
      <c r="AY260" s="73" t="str">
        <f>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6"/>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x14ac:dyDescent="0.3">
      <c r="A261" s="19" t="s">
        <v>287</v>
      </c>
      <c r="B261" s="4" t="s">
        <v>255</v>
      </c>
      <c r="C261" s="4" t="s">
        <v>222</v>
      </c>
      <c r="D261" s="3" t="str">
        <f t="shared" ca="1" si="14"/>
        <v/>
      </c>
      <c r="H261" s="5" t="s">
        <v>303</v>
      </c>
      <c r="I261" s="5" t="s">
        <v>303</v>
      </c>
      <c r="J261" s="5" t="s">
        <v>303</v>
      </c>
      <c r="K261" s="5" t="s">
        <v>303</v>
      </c>
      <c r="L261" s="5" t="s">
        <v>303</v>
      </c>
      <c r="M261" s="5" t="s">
        <v>303</v>
      </c>
      <c r="N261" s="5" t="s">
        <v>1</v>
      </c>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15"/>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 ca="1">IF(OR(H261="",VLOOKUP(H$1,Services!$A$1:$B$20,2,0)="Exclude"),"",IF($D261=1,IF(OR(price_limit="",price_limit="No Limit"),IF(H261="Yes",1,2),IF(SUMIFS(WhatIf!$G:$G,WhatIf!$A:$A,H$1,WhatIf!$B:$B,H261)&lt;=price_limit,IF(H261="Yes",1,2),"")),""))</f>
        <v/>
      </c>
      <c r="AT261" s="73" t="str">
        <f ca="1">IF(OR(I261="",VLOOKUP(I$1,Services!$A$1:$B$20,2,0)="Exclude"),"",IF($D261=1,IF(OR(price_limit="",price_limit="No Limit"),IF(I261="Yes",1,2),IF(SUMIFS(WhatIf!$G:$G,WhatIf!$A:$A,I$1,WhatIf!$B:$B,I261)&lt;=price_limit,IF(I261="Yes",1,2),"")),""))</f>
        <v/>
      </c>
      <c r="AU261" s="73" t="str">
        <f ca="1">IF(OR(J261="",VLOOKUP(J$1,Services!$A$1:$B$20,2,0)="Exclude"),"",IF($D261=1,IF(OR(price_limit="",price_limit="No Limit"),IF(J261="Yes",1,2),IF(SUMIFS(WhatIf!$G:$G,WhatIf!$A:$A,J$1,WhatIf!$B:$B,J261)&lt;=price_limit,IF(J261="Yes",1,2),"")),""))</f>
        <v/>
      </c>
      <c r="AV261" s="73" t="str">
        <f ca="1">IF(OR(K261="",VLOOKUP(K$1,Services!$A$1:$B$20,2,0)="Exclude"),"",IF($D261=1,IF(OR(price_limit="",price_limit="No Limit"),IF(K261="Yes",1,2),IF(SUMIFS(WhatIf!$G:$G,WhatIf!$A:$A,K$1,WhatIf!$B:$B,K261)&lt;=price_limit,IF(K261="Yes",1,2),"")),""))</f>
        <v/>
      </c>
      <c r="AW261" s="73" t="str">
        <f ca="1">IF(OR(L261="",VLOOKUP(L$1,Services!$A$1:$B$20,2,0)="Exclude"),"",IF($D261=1,IF(OR(price_limit="",price_limit="No Limit"),IF(L261="Yes",1,2),IF(SUMIFS(WhatIf!$G:$G,WhatIf!$A:$A,L$1,WhatIf!$B:$B,L261)&lt;=price_limit,IF(L261="Yes",1,2),"")),""))</f>
        <v/>
      </c>
      <c r="AX261" s="73" t="str">
        <f ca="1">IF(OR(M261="",VLOOKUP(M$1,Services!$A$1:$B$20,2,0)="Exclude"),"",IF($D261=1,IF(OR(price_limit="",price_limit="No Limit"),IF(M261="Yes",1,2),IF(SUMIFS(WhatIf!$G:$G,WhatIf!$A:$A,M$1,WhatIf!$B:$B,M261)&lt;=price_limit,IF(M261="Yes",1,2),"")),""))</f>
        <v/>
      </c>
      <c r="AY261" s="73" t="str">
        <f ca="1">IF(OR(N261="",VLOOKUP(N$1,Services!$A$1:$B$20,2,0)="Exclude"),"",IF($D261=1,IF(OR(price_limit="",price_limit="No Limit"),IF(N261="Yes",1,2),IF(SUMIFS(WhatIf!$G:$G,WhatIf!$A:$A,N$1,WhatIf!$B:$B,N261)&lt;=price_limit,IF(N261="Yes",1,2),"")),""))</f>
        <v/>
      </c>
      <c r="AZ261" s="73" t="str">
        <f>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si="16"/>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ht="24.9" x14ac:dyDescent="0.3">
      <c r="A262" s="19" t="s">
        <v>422</v>
      </c>
      <c r="B262" s="4" t="s">
        <v>246</v>
      </c>
      <c r="C262" s="4" t="s">
        <v>502</v>
      </c>
      <c r="D262" s="3" t="str">
        <f t="shared" ca="1" si="14"/>
        <v/>
      </c>
      <c r="H262" s="5" t="s">
        <v>1</v>
      </c>
      <c r="I262" s="5" t="s">
        <v>1</v>
      </c>
      <c r="O262" s="6" t="s">
        <v>1</v>
      </c>
      <c r="P262" s="6"/>
      <c r="Q262" s="6" t="s">
        <v>1</v>
      </c>
      <c r="R262" s="6"/>
      <c r="S262" s="6"/>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15"/>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 ca="1">IF(OR(H262="",VLOOKUP(H$1,Services!$A$1:$B$20,2,0)="Exclude"),"",IF($D262=1,IF(OR(price_limit="",price_limit="No Limit"),IF(H262="Yes",1,2),IF(SUMIFS(WhatIf!$G:$G,WhatIf!$A:$A,H$1,WhatIf!$B:$B,H262)&lt;=price_limit,IF(H262="Yes",1,2),"")),""))</f>
        <v/>
      </c>
      <c r="AT262" s="73" t="str">
        <f ca="1">IF(OR(I262="",VLOOKUP(I$1,Services!$A$1:$B$20,2,0)="Exclude"),"",IF($D262=1,IF(OR(price_limit="",price_limit="No Limit"),IF(I262="Yes",1,2),IF(SUMIFS(WhatIf!$G:$G,WhatIf!$A:$A,I$1,WhatIf!$B:$B,I262)&lt;=price_limit,IF(I262="Yes",1,2),"")),""))</f>
        <v/>
      </c>
      <c r="AU262" s="73" t="str">
        <f>IF(OR(J262="",VLOOKUP(J$1,Services!$A$1:$B$20,2,0)="Exclude"),"",IF($D262=1,IF(OR(price_limit="",price_limit="No Limit"),IF(J262="Yes",1,2),IF(SUMIFS(WhatIf!$G:$G,WhatIf!$A:$A,J$1,WhatIf!$B:$B,J262)&lt;=price_limit,IF(J262="Yes",1,2),"")),""))</f>
        <v/>
      </c>
      <c r="AV262" s="73" t="str">
        <f>IF(OR(K262="",VLOOKUP(K$1,Services!$A$1:$B$20,2,0)="Exclude"),"",IF($D262=1,IF(OR(price_limit="",price_limit="No Limit"),IF(K262="Yes",1,2),IF(SUMIFS(WhatIf!$G:$G,WhatIf!$A:$A,K$1,WhatIf!$B:$B,K262)&lt;=price_limit,IF(K262="Yes",1,2),"")),""))</f>
        <v/>
      </c>
      <c r="AW262" s="73" t="str">
        <f>IF(OR(L262="",VLOOKUP(L$1,Services!$A$1:$B$20,2,0)="Exclude"),"",IF($D262=1,IF(OR(price_limit="",price_limit="No Limit"),IF(L262="Yes",1,2),IF(SUMIFS(WhatIf!$G:$G,WhatIf!$A:$A,L$1,WhatIf!$B:$B,L262)&lt;=price_limit,IF(L262="Yes",1,2),"")),""))</f>
        <v/>
      </c>
      <c r="AX262" s="73" t="str">
        <f>IF(OR(M262="",VLOOKUP(M$1,Services!$A$1:$B$20,2,0)="Exclude"),"",IF($D262=1,IF(OR(price_limit="",price_limit="No Limit"),IF(M262="Yes",1,2),IF(SUMIFS(WhatIf!$G:$G,WhatIf!$A:$A,M$1,WhatIf!$B:$B,M262)&lt;=price_limit,IF(M262="Yes",1,2),"")),""))</f>
        <v/>
      </c>
      <c r="AY262" s="73" t="str">
        <f>IF(OR(N262="",VLOOKUP(N$1,Services!$A$1:$B$20,2,0)="Exclude"),"",IF($D262=1,IF(OR(price_limit="",price_limit="No Limit"),IF(N262="Yes",1,2),IF(SUMIFS(WhatIf!$G:$G,WhatIf!$A:$A,N$1,WhatIf!$B:$B,N262)&lt;=price_limit,IF(N262="Yes",1,2),"")),""))</f>
        <v/>
      </c>
      <c r="AZ262" s="73" t="str">
        <f ca="1">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 ca="1">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16"/>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x14ac:dyDescent="0.3">
      <c r="A263" s="19" t="s">
        <v>829</v>
      </c>
      <c r="C263" s="4" t="s">
        <v>301</v>
      </c>
      <c r="D263" s="3" t="str">
        <f t="shared" ca="1" si="14"/>
        <v/>
      </c>
      <c r="U263" s="5" t="s">
        <v>263</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15"/>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IF(OR(H263="",VLOOKUP(H$1,Services!$A$1:$B$20,2,0)="Exclude"),"",IF($D263=1,IF(OR(price_limit="",price_limit="No Limit"),IF(H263="Yes",1,2),IF(SUMIFS(WhatIf!$G:$G,WhatIf!$A:$A,H$1,WhatIf!$B:$B,H263)&lt;=price_limit,IF(H263="Yes",1,2),"")),""))</f>
        <v/>
      </c>
      <c r="AT263" s="73" t="str">
        <f>IF(OR(I263="",VLOOKUP(I$1,Services!$A$1:$B$20,2,0)="Exclude"),"",IF($D263=1,IF(OR(price_limit="",price_limit="No Limit"),IF(I263="Yes",1,2),IF(SUMIFS(WhatIf!$G:$G,WhatIf!$A:$A,I$1,WhatIf!$B:$B,I263)&lt;=price_limit,IF(I263="Yes",1,2),"")),""))</f>
        <v/>
      </c>
      <c r="AU263" s="73" t="str">
        <f>IF(OR(J263="",VLOOKUP(J$1,Services!$A$1:$B$20,2,0)="Exclude"),"",IF($D263=1,IF(OR(price_limit="",price_limit="No Limit"),IF(J263="Yes",1,2),IF(SUMIFS(WhatIf!$G:$G,WhatIf!$A:$A,J$1,WhatIf!$B:$B,J263)&lt;=price_limit,IF(J263="Yes",1,2),"")),""))</f>
        <v/>
      </c>
      <c r="AV263" s="73" t="str">
        <f>IF(OR(K263="",VLOOKUP(K$1,Services!$A$1:$B$20,2,0)="Exclude"),"",IF($D263=1,IF(OR(price_limit="",price_limit="No Limit"),IF(K263="Yes",1,2),IF(SUMIFS(WhatIf!$G:$G,WhatIf!$A:$A,K$1,WhatIf!$B:$B,K263)&lt;=price_limit,IF(K263="Yes",1,2),"")),""))</f>
        <v/>
      </c>
      <c r="AW263" s="73" t="str">
        <f>IF(OR(L263="",VLOOKUP(L$1,Services!$A$1:$B$20,2,0)="Exclude"),"",IF($D263=1,IF(OR(price_limit="",price_limit="No Limit"),IF(L263="Yes",1,2),IF(SUMIFS(WhatIf!$G:$G,WhatIf!$A:$A,L$1,WhatIf!$B:$B,L263)&lt;=price_limit,IF(L263="Yes",1,2),"")),""))</f>
        <v/>
      </c>
      <c r="AX263" s="73" t="str">
        <f>IF(OR(M263="",VLOOKUP(M$1,Services!$A$1:$B$20,2,0)="Exclude"),"",IF($D263=1,IF(OR(price_limit="",price_limit="No Limit"),IF(M263="Yes",1,2),IF(SUMIFS(WhatIf!$G:$G,WhatIf!$A:$A,M$1,WhatIf!$B:$B,M263)&lt;=price_limit,IF(M263="Yes",1,2),"")),""))</f>
        <v/>
      </c>
      <c r="AY263" s="73" t="str">
        <f>IF(OR(N263="",VLOOKUP(N$1,Services!$A$1:$B$20,2,0)="Exclude"),"",IF($D263=1,IF(OR(price_limit="",price_limit="No Limit"),IF(N263="Yes",1,2),IF(SUMIFS(WhatIf!$G:$G,WhatIf!$A:$A,N$1,WhatIf!$B:$B,N263)&lt;=price_limit,IF(N263="Yes",1,2),"")),""))</f>
        <v/>
      </c>
      <c r="AZ263" s="73" t="str">
        <f>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IF(OR(Q263="",VLOOKUP(Q$1,Services!$A$1:$B$20,2,0)="Exclude"),"",IF($D263=1,IF(OR(price_limit="",price_limit="No Limit"),IF(Q263="Yes",1,2),IF(SUMIFS(WhatIf!$G:$G,WhatIf!$A:$A,Q$1,WhatIf!$B:$B,Q263)&lt;=price_limit,IF(Q263="Yes",1,2),"")),""))</f>
        <v/>
      </c>
      <c r="BC263" s="73" t="str">
        <f>IF(OR(R263="",VLOOKUP(R$1,Services!$A$1:$B$20,2,0)="Exclude"),"",IF($D263=1,IF(OR(price_limit="",price_limit="No Limit"),IF(R263="Yes",1,2),IF(SUMIFS(WhatIf!$G:$G,WhatIf!$A:$A,R$1,WhatIf!$B:$B,R263)&lt;=price_limit,IF(R263="Yes",1,2),"")),""))</f>
        <v/>
      </c>
      <c r="BD263" s="73" t="str">
        <f>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 ca="1">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16"/>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x14ac:dyDescent="0.3">
      <c r="A264" s="19" t="s">
        <v>288</v>
      </c>
      <c r="B264" s="4" t="s">
        <v>255</v>
      </c>
      <c r="C264" s="4" t="s">
        <v>222</v>
      </c>
      <c r="D264" s="3" t="str">
        <f t="shared" ca="1" si="14"/>
        <v/>
      </c>
      <c r="H264" s="5" t="s">
        <v>303</v>
      </c>
      <c r="I264" s="5" t="s">
        <v>303</v>
      </c>
      <c r="J264" s="5" t="s">
        <v>303</v>
      </c>
      <c r="K264" s="5" t="s">
        <v>303</v>
      </c>
      <c r="L264" s="5" t="s">
        <v>303</v>
      </c>
      <c r="M264" s="5" t="s">
        <v>303</v>
      </c>
      <c r="N264" s="5" t="s">
        <v>1</v>
      </c>
      <c r="Q264" s="5" t="s">
        <v>303</v>
      </c>
      <c r="R264" s="5" t="s">
        <v>349</v>
      </c>
      <c r="S264" s="5" t="s">
        <v>349</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15"/>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IF(OR(G264="",VLOOKUP(G$1,Services!$A$1:$B$20,2,0)="Exclude"),"",IF($D264=1,IF(OR(price_limit="",price_limit="No Limit"),IF(G264="Yes",1,2),IF(SUMIFS(WhatIf!$G:$G,WhatIf!$A:$A,G$1,WhatIf!$B:$B,G264)&lt;=price_limit,IF(G264="Yes",1,2),"")),""))</f>
        <v/>
      </c>
      <c r="AS264" s="73" t="str">
        <f ca="1">IF(OR(H264="",VLOOKUP(H$1,Services!$A$1:$B$20,2,0)="Exclude"),"",IF($D264=1,IF(OR(price_limit="",price_limit="No Limit"),IF(H264="Yes",1,2),IF(SUMIFS(WhatIf!$G:$G,WhatIf!$A:$A,H$1,WhatIf!$B:$B,H264)&lt;=price_limit,IF(H264="Yes",1,2),"")),""))</f>
        <v/>
      </c>
      <c r="AT264" s="73" t="str">
        <f ca="1">IF(OR(I264="",VLOOKUP(I$1,Services!$A$1:$B$20,2,0)="Exclude"),"",IF($D264=1,IF(OR(price_limit="",price_limit="No Limit"),IF(I264="Yes",1,2),IF(SUMIFS(WhatIf!$G:$G,WhatIf!$A:$A,I$1,WhatIf!$B:$B,I264)&lt;=price_limit,IF(I264="Yes",1,2),"")),""))</f>
        <v/>
      </c>
      <c r="AU264" s="73" t="str">
        <f ca="1">IF(OR(J264="",VLOOKUP(J$1,Services!$A$1:$B$20,2,0)="Exclude"),"",IF($D264=1,IF(OR(price_limit="",price_limit="No Limit"),IF(J264="Yes",1,2),IF(SUMIFS(WhatIf!$G:$G,WhatIf!$A:$A,J$1,WhatIf!$B:$B,J264)&lt;=price_limit,IF(J264="Yes",1,2),"")),""))</f>
        <v/>
      </c>
      <c r="AV264" s="73" t="str">
        <f ca="1">IF(OR(K264="",VLOOKUP(K$1,Services!$A$1:$B$20,2,0)="Exclude"),"",IF($D264=1,IF(OR(price_limit="",price_limit="No Limit"),IF(K264="Yes",1,2),IF(SUMIFS(WhatIf!$G:$G,WhatIf!$A:$A,K$1,WhatIf!$B:$B,K264)&lt;=price_limit,IF(K264="Yes",1,2),"")),""))</f>
        <v/>
      </c>
      <c r="AW264" s="73" t="str">
        <f ca="1">IF(OR(L264="",VLOOKUP(L$1,Services!$A$1:$B$20,2,0)="Exclude"),"",IF($D264=1,IF(OR(price_limit="",price_limit="No Limit"),IF(L264="Yes",1,2),IF(SUMIFS(WhatIf!$G:$G,WhatIf!$A:$A,L$1,WhatIf!$B:$B,L264)&lt;=price_limit,IF(L264="Yes",1,2),"")),""))</f>
        <v/>
      </c>
      <c r="AX264" s="73" t="str">
        <f ca="1">IF(OR(M264="",VLOOKUP(M$1,Services!$A$1:$B$20,2,0)="Exclude"),"",IF($D264=1,IF(OR(price_limit="",price_limit="No Limit"),IF(M264="Yes",1,2),IF(SUMIFS(WhatIf!$G:$G,WhatIf!$A:$A,M$1,WhatIf!$B:$B,M264)&lt;=price_limit,IF(M264="Yes",1,2),"")),""))</f>
        <v/>
      </c>
      <c r="AY264" s="73" t="str">
        <f ca="1">IF(OR(N264="",VLOOKUP(N$1,Services!$A$1:$B$20,2,0)="Exclude"),"",IF($D264=1,IF(OR(price_limit="",price_limit="No Limit"),IF(N264="Yes",1,2),IF(SUMIFS(WhatIf!$G:$G,WhatIf!$A:$A,N$1,WhatIf!$B:$B,N264)&lt;=price_limit,IF(N264="Yes",1,2),"")),""))</f>
        <v/>
      </c>
      <c r="AZ264" s="73" t="str">
        <f>IF(OR(O264="",VLOOKUP(O$1,Services!$A$1:$B$20,2,0)="Exclude"),"",IF($D264=1,IF(OR(price_limit="",price_limit="No Limit"),IF(O264="Yes",1,2),IF(SUMIFS(WhatIf!$G:$G,WhatIf!$A:$A,O$1,WhatIf!$B:$B,O264)&lt;=price_limit,IF(O264="Yes",1,2),"")),""))</f>
        <v/>
      </c>
      <c r="BA264" s="73" t="str">
        <f>IF(OR(P264="",VLOOKUP(P$1,Services!$A$1:$B$20,2,0)="Exclude"),"",IF($D264=1,IF(OR(price_limit="",price_limit="No Limit"),IF(P264="Yes",1,2),IF(SUMIFS(WhatIf!$G:$G,WhatIf!$A:$A,P$1,WhatIf!$B:$B,P264)&lt;=price_limit,IF(P264="Yes",1,2),"")),""))</f>
        <v/>
      </c>
      <c r="BB264" s="73" t="str">
        <f ca="1">IF(OR(Q264="",VLOOKUP(Q$1,Services!$A$1:$B$20,2,0)="Exclude"),"",IF($D264=1,IF(OR(price_limit="",price_limit="No Limit"),IF(Q264="Yes",1,2),IF(SUMIFS(WhatIf!$G:$G,WhatIf!$A:$A,Q$1,WhatIf!$B:$B,Q264)&lt;=price_limit,IF(Q264="Yes",1,2),"")),""))</f>
        <v/>
      </c>
      <c r="BC264" s="73" t="str">
        <f ca="1">IF(OR(R264="",VLOOKUP(R$1,Services!$A$1:$B$20,2,0)="Exclude"),"",IF($D264=1,IF(OR(price_limit="",price_limit="No Limit"),IF(R264="Yes",1,2),IF(SUMIFS(WhatIf!$G:$G,WhatIf!$A:$A,R$1,WhatIf!$B:$B,R264)&lt;=price_limit,IF(R264="Yes",1,2),"")),""))</f>
        <v/>
      </c>
      <c r="BD264" s="73" t="str">
        <f>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16"/>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ht="24.9" x14ac:dyDescent="0.3">
      <c r="A265" s="19" t="s">
        <v>53</v>
      </c>
      <c r="B265" s="4" t="s">
        <v>439</v>
      </c>
      <c r="C265" s="4" t="s">
        <v>212</v>
      </c>
      <c r="D265" s="3" t="str">
        <f t="shared" ca="1" si="14"/>
        <v/>
      </c>
      <c r="G265" s="5" t="s">
        <v>1</v>
      </c>
      <c r="H265" s="6" t="s">
        <v>1</v>
      </c>
      <c r="I265" s="6" t="s">
        <v>1</v>
      </c>
      <c r="L265" s="5" t="s">
        <v>1</v>
      </c>
      <c r="M265" s="5" t="s">
        <v>1</v>
      </c>
      <c r="O265" s="6" t="s">
        <v>1</v>
      </c>
      <c r="P265" s="6" t="s">
        <v>1</v>
      </c>
      <c r="Q265" s="6" t="s">
        <v>328</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15"/>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 ca="1">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IF(OR(J265="",VLOOKUP(J$1,Services!$A$1:$B$20,2,0)="Exclude"),"",IF($D265=1,IF(OR(price_limit="",price_limit="No Limit"),IF(J265="Yes",1,2),IF(SUMIFS(WhatIf!$G:$G,WhatIf!$A:$A,J$1,WhatIf!$B:$B,J265)&lt;=price_limit,IF(J265="Yes",1,2),"")),""))</f>
        <v/>
      </c>
      <c r="AV265" s="73" t="str">
        <f>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IF(OR(N265="",VLOOKUP(N$1,Services!$A$1:$B$20,2,0)="Exclude"),"",IF($D265=1,IF(OR(price_limit="",price_limit="No Limit"),IF(N265="Yes",1,2),IF(SUMIFS(WhatIf!$G:$G,WhatIf!$A:$A,N$1,WhatIf!$B:$B,N265)&lt;=price_limit,IF(N265="Yes",1,2),"")),""))</f>
        <v/>
      </c>
      <c r="AZ265" s="73" t="str">
        <f ca="1">IF(OR(O265="",VLOOKUP(O$1,Services!$A$1:$B$20,2,0)="Exclude"),"",IF($D265=1,IF(OR(price_limit="",price_limit="No Limit"),IF(O265="Yes",1,2),IF(SUMIFS(WhatIf!$G:$G,WhatIf!$A:$A,O$1,WhatIf!$B:$B,O265)&lt;=price_limit,IF(O265="Yes",1,2),"")),""))</f>
        <v/>
      </c>
      <c r="BA265" s="73" t="str">
        <f ca="1">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16"/>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ht="49.75" x14ac:dyDescent="0.3">
      <c r="A266" s="19" t="s">
        <v>54</v>
      </c>
      <c r="B266" s="4" t="s">
        <v>706</v>
      </c>
      <c r="C266" s="4" t="s">
        <v>301</v>
      </c>
      <c r="D266" s="3" t="str">
        <f t="shared" ca="1" si="14"/>
        <v/>
      </c>
      <c r="G266" s="5" t="s">
        <v>1</v>
      </c>
      <c r="H266" s="5" t="s">
        <v>1</v>
      </c>
      <c r="I266" s="5" t="s">
        <v>1</v>
      </c>
      <c r="J266" s="5" t="s">
        <v>1</v>
      </c>
      <c r="K266" s="5" t="s">
        <v>1</v>
      </c>
      <c r="L266" s="5" t="s">
        <v>1</v>
      </c>
      <c r="M266" s="5" t="s">
        <v>1</v>
      </c>
      <c r="N266" s="5" t="s">
        <v>1</v>
      </c>
      <c r="O266" s="6" t="s">
        <v>1</v>
      </c>
      <c r="P266" s="6"/>
      <c r="Q266" s="6" t="s">
        <v>1</v>
      </c>
      <c r="R266" s="6" t="s">
        <v>1</v>
      </c>
      <c r="S266" s="6" t="s">
        <v>1</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15"/>
        <v/>
      </c>
      <c r="AP266" s="73" t="str">
        <f>IF(OR(E266="",VLOOKUP(E$1,Services!$A$1:$B$20,2,0)="Exclude"),"",IF($D266=1,IF(OR(price_limit="",price_limit="No Limit"),IF(E266="Yes",1,2),IF(SUMIFS(WhatIf!$G:$G,WhatIf!$A:$A,E$1,WhatIf!$B:$B,E266)&lt;=price_limit,IF(E266="Yes",1,2),"")),""))</f>
        <v/>
      </c>
      <c r="AQ266" s="73" t="str">
        <f>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 ca="1">IF(OR(H266="",VLOOKUP(H$1,Services!$A$1:$B$20,2,0)="Exclude"),"",IF($D266=1,IF(OR(price_limit="",price_limit="No Limit"),IF(H266="Yes",1,2),IF(SUMIFS(WhatIf!$G:$G,WhatIf!$A:$A,H$1,WhatIf!$B:$B,H266)&lt;=price_limit,IF(H266="Yes",1,2),"")),""))</f>
        <v/>
      </c>
      <c r="AT266" s="73" t="str">
        <f ca="1">IF(OR(I266="",VLOOKUP(I$1,Services!$A$1:$B$20,2,0)="Exclude"),"",IF($D266=1,IF(OR(price_limit="",price_limit="No Limit"),IF(I266="Yes",1,2),IF(SUMIFS(WhatIf!$G:$G,WhatIf!$A:$A,I$1,WhatIf!$B:$B,I266)&lt;=price_limit,IF(I266="Yes",1,2),"")),""))</f>
        <v/>
      </c>
      <c r="AU266" s="73" t="str">
        <f ca="1">IF(OR(J266="",VLOOKUP(J$1,Services!$A$1:$B$20,2,0)="Exclude"),"",IF($D266=1,IF(OR(price_limit="",price_limit="No Limit"),IF(J266="Yes",1,2),IF(SUMIFS(WhatIf!$G:$G,WhatIf!$A:$A,J$1,WhatIf!$B:$B,J266)&lt;=price_limit,IF(J266="Yes",1,2),"")),""))</f>
        <v/>
      </c>
      <c r="AV266" s="73" t="str">
        <f ca="1">IF(OR(K266="",VLOOKUP(K$1,Services!$A$1:$B$20,2,0)="Exclude"),"",IF($D266=1,IF(OR(price_limit="",price_limit="No Limit"),IF(K266="Yes",1,2),IF(SUMIFS(WhatIf!$G:$G,WhatIf!$A:$A,K$1,WhatIf!$B:$B,K266)&lt;=price_limit,IF(K266="Yes",1,2),"")),""))</f>
        <v/>
      </c>
      <c r="AW266" s="73" t="str">
        <f ca="1">IF(OR(L266="",VLOOKUP(L$1,Services!$A$1:$B$20,2,0)="Exclude"),"",IF($D266=1,IF(OR(price_limit="",price_limit="No Limit"),IF(L266="Yes",1,2),IF(SUMIFS(WhatIf!$G:$G,WhatIf!$A:$A,L$1,WhatIf!$B:$B,L266)&lt;=price_limit,IF(L266="Yes",1,2),"")),""))</f>
        <v/>
      </c>
      <c r="AX266" s="73" t="str">
        <f ca="1">IF(OR(M266="",VLOOKUP(M$1,Services!$A$1:$B$20,2,0)="Exclude"),"",IF($D266=1,IF(OR(price_limit="",price_limit="No Limit"),IF(M266="Yes",1,2),IF(SUMIFS(WhatIf!$G:$G,WhatIf!$A:$A,M$1,WhatIf!$B:$B,M266)&lt;=price_limit,IF(M266="Yes",1,2),"")),""))</f>
        <v/>
      </c>
      <c r="AY266" s="73" t="str">
        <f ca="1">IF(OR(N266="",VLOOKUP(N$1,Services!$A$1:$B$20,2,0)="Exclude"),"",IF($D266=1,IF(OR(price_limit="",price_limit="No Limit"),IF(N266="Yes",1,2),IF(SUMIFS(WhatIf!$G:$G,WhatIf!$A:$A,N$1,WhatIf!$B:$B,N266)&lt;=price_limit,IF(N266="Yes",1,2),"")),""))</f>
        <v/>
      </c>
      <c r="AZ266" s="73" t="str">
        <f ca="1">IF(OR(O266="",VLOOKUP(O$1,Services!$A$1:$B$20,2,0)="Exclude"),"",IF($D266=1,IF(OR(price_limit="",price_limit="No Limit"),IF(O266="Yes",1,2),IF(SUMIFS(WhatIf!$G:$G,WhatIf!$A:$A,O$1,WhatIf!$B:$B,O266)&lt;=price_limit,IF(O266="Yes",1,2),"")),""))</f>
        <v/>
      </c>
      <c r="BA266" s="73" t="str">
        <f>IF(OR(P266="",VLOOKUP(P$1,Services!$A$1:$B$20,2,0)="Exclude"),"",IF($D266=1,IF(OR(price_limit="",price_limit="No Limit"),IF(P266="Yes",1,2),IF(SUMIFS(WhatIf!$G:$G,WhatIf!$A:$A,P$1,WhatIf!$B:$B,P266)&lt;=price_limit,IF(P266="Yes",1,2),"")),""))</f>
        <v/>
      </c>
      <c r="BB266" s="73" t="str">
        <f ca="1">IF(OR(Q266="",VLOOKUP(Q$1,Services!$A$1:$B$20,2,0)="Exclude"),"",IF($D266=1,IF(OR(price_limit="",price_limit="No Limit"),IF(Q266="Yes",1,2),IF(SUMIFS(WhatIf!$G:$G,WhatIf!$A:$A,Q$1,WhatIf!$B:$B,Q266)&lt;=price_limit,IF(Q266="Yes",1,2),"")),""))</f>
        <v/>
      </c>
      <c r="BC266" s="73" t="str">
        <f ca="1">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16"/>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x14ac:dyDescent="0.3">
      <c r="A267" s="19" t="s">
        <v>670</v>
      </c>
      <c r="C267" s="4" t="s">
        <v>508</v>
      </c>
      <c r="D267" s="3" t="str">
        <f t="shared" ca="1" si="14"/>
        <v/>
      </c>
      <c r="F267" s="5" t="s">
        <v>592</v>
      </c>
      <c r="G267" s="5" t="s">
        <v>592</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15"/>
        <v/>
      </c>
      <c r="AP267" s="73" t="str">
        <f>IF(OR(E267="",VLOOKUP(E$1,Services!$A$1:$B$20,2,0)="Exclude"),"",IF($D267=1,IF(OR(price_limit="",price_limit="No Limit"),IF(E267="Yes",1,2),IF(SUMIFS(WhatIf!$G:$G,WhatIf!$A:$A,E$1,WhatIf!$B:$B,E267)&lt;=price_limit,IF(E267="Yes",1,2),"")),""))</f>
        <v/>
      </c>
      <c r="AQ267" s="73" t="str">
        <f ca="1">IF(OR(F267="",VLOOKUP(F$1,Services!$A$1:$B$20,2,0)="Exclude"),"",IF($D267=1,IF(OR(price_limit="",price_limit="No Limit"),IF(F267="Yes",1,2),IF(SUMIFS(WhatIf!$G:$G,WhatIf!$A:$A,F$1,WhatIf!$B:$B,F267)&lt;=price_limit,IF(F267="Yes",1,2),"")),""))</f>
        <v/>
      </c>
      <c r="AR267" s="73" t="str">
        <f ca="1">IF(OR(G267="",VLOOKUP(G$1,Services!$A$1:$B$20,2,0)="Exclude"),"",IF($D267=1,IF(OR(price_limit="",price_limit="No Limit"),IF(G267="Yes",1,2),IF(SUMIFS(WhatIf!$G:$G,WhatIf!$A:$A,G$1,WhatIf!$B:$B,G267)&lt;=price_limit,IF(G267="Yes",1,2),"")),""))</f>
        <v/>
      </c>
      <c r="AS267" s="73" t="str">
        <f>IF(OR(H267="",VLOOKUP(H$1,Services!$A$1:$B$20,2,0)="Exclude"),"",IF($D267=1,IF(OR(price_limit="",price_limit="No Limit"),IF(H267="Yes",1,2),IF(SUMIFS(WhatIf!$G:$G,WhatIf!$A:$A,H$1,WhatIf!$B:$B,H267)&lt;=price_limit,IF(H267="Yes",1,2),"")),""))</f>
        <v/>
      </c>
      <c r="AT267" s="73" t="str">
        <f>IF(OR(I267="",VLOOKUP(I$1,Services!$A$1:$B$20,2,0)="Exclude"),"",IF($D267=1,IF(OR(price_limit="",price_limit="No Limit"),IF(I267="Yes",1,2),IF(SUMIFS(WhatIf!$G:$G,WhatIf!$A:$A,I$1,WhatIf!$B:$B,I267)&lt;=price_limit,IF(I267="Yes",1,2),"")),""))</f>
        <v/>
      </c>
      <c r="AU267" s="73" t="str">
        <f>IF(OR(J267="",VLOOKUP(J$1,Services!$A$1:$B$20,2,0)="Exclude"),"",IF($D267=1,IF(OR(price_limit="",price_limit="No Limit"),IF(J267="Yes",1,2),IF(SUMIFS(WhatIf!$G:$G,WhatIf!$A:$A,J$1,WhatIf!$B:$B,J267)&lt;=price_limit,IF(J267="Yes",1,2),"")),""))</f>
        <v/>
      </c>
      <c r="AV267" s="73" t="str">
        <f>IF(OR(K267="",VLOOKUP(K$1,Services!$A$1:$B$20,2,0)="Exclude"),"",IF($D267=1,IF(OR(price_limit="",price_limit="No Limit"),IF(K267="Yes",1,2),IF(SUMIFS(WhatIf!$G:$G,WhatIf!$A:$A,K$1,WhatIf!$B:$B,K267)&lt;=price_limit,IF(K267="Yes",1,2),"")),""))</f>
        <v/>
      </c>
      <c r="AW267" s="73" t="str">
        <f>IF(OR(L267="",VLOOKUP(L$1,Services!$A$1:$B$20,2,0)="Exclude"),"",IF($D267=1,IF(OR(price_limit="",price_limit="No Limit"),IF(L267="Yes",1,2),IF(SUMIFS(WhatIf!$G:$G,WhatIf!$A:$A,L$1,WhatIf!$B:$B,L267)&lt;=price_limit,IF(L267="Yes",1,2),"")),""))</f>
        <v/>
      </c>
      <c r="AX267" s="73" t="str">
        <f>IF(OR(M267="",VLOOKUP(M$1,Services!$A$1:$B$20,2,0)="Exclude"),"",IF($D267=1,IF(OR(price_limit="",price_limit="No Limit"),IF(M267="Yes",1,2),IF(SUMIFS(WhatIf!$G:$G,WhatIf!$A:$A,M$1,WhatIf!$B:$B,M267)&lt;=price_limit,IF(M267="Yes",1,2),"")),""))</f>
        <v/>
      </c>
      <c r="AY267" s="73" t="str">
        <f>IF(OR(N267="",VLOOKUP(N$1,Services!$A$1:$B$20,2,0)="Exclude"),"",IF($D267=1,IF(OR(price_limit="",price_limit="No Limit"),IF(N267="Yes",1,2),IF(SUMIFS(WhatIf!$G:$G,WhatIf!$A:$A,N$1,WhatIf!$B:$B,N267)&lt;=price_limit,IF(N267="Yes",1,2),"")),""))</f>
        <v/>
      </c>
      <c r="AZ267" s="73" t="str">
        <f>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IF(OR(Q267="",VLOOKUP(Q$1,Services!$A$1:$B$20,2,0)="Exclude"),"",IF($D267=1,IF(OR(price_limit="",price_limit="No Limit"),IF(Q267="Yes",1,2),IF(SUMIFS(WhatIf!$G:$G,WhatIf!$A:$A,Q$1,WhatIf!$B:$B,Q267)&lt;=price_limit,IF(Q267="Yes",1,2),"")),""))</f>
        <v/>
      </c>
      <c r="BC267" s="73" t="str">
        <f>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16"/>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x14ac:dyDescent="0.3">
      <c r="A268" s="19" t="s">
        <v>818</v>
      </c>
      <c r="C268" s="4" t="s">
        <v>223</v>
      </c>
      <c r="D268" s="3" t="str">
        <f t="shared" ca="1" si="14"/>
        <v/>
      </c>
      <c r="U268" s="5" t="s">
        <v>263</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15"/>
        <v/>
      </c>
      <c r="AP268" s="73" t="str">
        <f>IF(OR(E268="",VLOOKUP(E$1,Services!$A$1:$B$20,2,0)="Exclude"),"",IF($D268=1,IF(OR(price_limit="",price_limit="No Limit"),IF(E268="Yes",1,2),IF(SUMIFS(WhatIf!$G:$G,WhatIf!$A:$A,E$1,WhatIf!$B:$B,E268)&lt;=price_limit,IF(E268="Yes",1,2),"")),""))</f>
        <v/>
      </c>
      <c r="AQ268" s="73" t="str">
        <f>IF(OR(F268="",VLOOKUP(F$1,Services!$A$1:$B$20,2,0)="Exclude"),"",IF($D268=1,IF(OR(price_limit="",price_limit="No Limit"),IF(F268="Yes",1,2),IF(SUMIFS(WhatIf!$G:$G,WhatIf!$A:$A,F$1,WhatIf!$B:$B,F268)&lt;=price_limit,IF(F268="Yes",1,2),"")),""))</f>
        <v/>
      </c>
      <c r="AR268" s="73" t="str">
        <f>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IF(OR(R268="",VLOOKUP(R$1,Services!$A$1:$B$20,2,0)="Exclude"),"",IF($D268=1,IF(OR(price_limit="",price_limit="No Limit"),IF(R268="Yes",1,2),IF(SUMIFS(WhatIf!$G:$G,WhatIf!$A:$A,R$1,WhatIf!$B:$B,R268)&lt;=price_limit,IF(R268="Yes",1,2),"")),""))</f>
        <v/>
      </c>
      <c r="BD268" s="73" t="str">
        <f>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 ca="1">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16"/>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ht="37.299999999999997" x14ac:dyDescent="0.3">
      <c r="A269" s="19" t="s">
        <v>170</v>
      </c>
      <c r="B269" s="4" t="s">
        <v>255</v>
      </c>
      <c r="C269" s="4" t="s">
        <v>223</v>
      </c>
      <c r="D269" s="3" t="str">
        <f t="shared" ca="1" si="14"/>
        <v/>
      </c>
      <c r="F269" s="5" t="s">
        <v>170</v>
      </c>
      <c r="G269" s="5" t="s">
        <v>170</v>
      </c>
      <c r="O269" s="5" t="s">
        <v>170</v>
      </c>
      <c r="R269" s="5" t="s">
        <v>170</v>
      </c>
      <c r="S269" s="5" t="s">
        <v>170</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15"/>
        <v/>
      </c>
      <c r="AP269" s="73" t="str">
        <f>IF(OR(E269="",VLOOKUP(E$1,Services!$A$1:$B$20,2,0)="Exclude"),"",IF($D269=1,IF(OR(price_limit="",price_limit="No Limit"),IF(E269="Yes",1,2),IF(SUMIFS(WhatIf!$G:$G,WhatIf!$A:$A,E$1,WhatIf!$B:$B,E269)&lt;=price_limit,IF(E269="Yes",1,2),"")),""))</f>
        <v/>
      </c>
      <c r="AQ269" s="73" t="str">
        <f ca="1">IF(OR(F269="",VLOOKUP(F$1,Services!$A$1:$B$20,2,0)="Exclude"),"",IF($D269=1,IF(OR(price_limit="",price_limit="No Limit"),IF(F269="Yes",1,2),IF(SUMIFS(WhatIf!$G:$G,WhatIf!$A:$A,F$1,WhatIf!$B:$B,F269)&lt;=price_limit,IF(F269="Yes",1,2),"")),""))</f>
        <v/>
      </c>
      <c r="AR269" s="73" t="str">
        <f ca="1">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IF(OR(L269="",VLOOKUP(L$1,Services!$A$1:$B$20,2,0)="Exclude"),"",IF($D269=1,IF(OR(price_limit="",price_limit="No Limit"),IF(L269="Yes",1,2),IF(SUMIFS(WhatIf!$G:$G,WhatIf!$A:$A,L$1,WhatIf!$B:$B,L269)&lt;=price_limit,IF(L269="Yes",1,2),"")),""))</f>
        <v/>
      </c>
      <c r="AX269" s="73" t="str">
        <f>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 ca="1">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IF(OR(Q269="",VLOOKUP(Q$1,Services!$A$1:$B$20,2,0)="Exclude"),"",IF($D269=1,IF(OR(price_limit="",price_limit="No Limit"),IF(Q269="Yes",1,2),IF(SUMIFS(WhatIf!$G:$G,WhatIf!$A:$A,Q$1,WhatIf!$B:$B,Q269)&lt;=price_limit,IF(Q269="Yes",1,2),"")),""))</f>
        <v/>
      </c>
      <c r="BC269" s="73" t="str">
        <f ca="1">IF(OR(R269="",VLOOKUP(R$1,Services!$A$1:$B$20,2,0)="Exclude"),"",IF($D269=1,IF(OR(price_limit="",price_limit="No Limit"),IF(R269="Yes",1,2),IF(SUMIFS(WhatIf!$G:$G,WhatIf!$A:$A,R$1,WhatIf!$B:$B,R269)&lt;=price_limit,IF(R269="Yes",1,2),"")),""))</f>
        <v/>
      </c>
      <c r="BD269" s="73" t="str">
        <f>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16"/>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x14ac:dyDescent="0.3">
      <c r="A270" s="19" t="s">
        <v>55</v>
      </c>
      <c r="B270" s="4" t="s">
        <v>255</v>
      </c>
      <c r="C270" s="4" t="s">
        <v>223</v>
      </c>
      <c r="D270" s="3" t="str">
        <f t="shared" ca="1" si="14"/>
        <v/>
      </c>
      <c r="H270" s="6"/>
      <c r="I270" s="6"/>
      <c r="L270" s="5" t="s">
        <v>1</v>
      </c>
      <c r="M270" s="5" t="s">
        <v>1</v>
      </c>
      <c r="O270" s="5" t="s">
        <v>1</v>
      </c>
      <c r="P270" s="6"/>
      <c r="Q270" s="6" t="s">
        <v>328</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t="str">
        <f ca="1">IF(AND($D270=1,ISNUMBER(MATCH(O$1&amp;O270&amp;"x",WhatIf!$H:$H,0))),1,"")</f>
        <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t="str">
        <f t="shared" ca="1" si="15"/>
        <v/>
      </c>
      <c r="AP270" s="73" t="str">
        <f>IF(OR(E270="",VLOOKUP(E$1,Services!$A$1:$B$20,2,0)="Exclude"),"",IF($D270=1,IF(OR(price_limit="",price_limit="No Limit"),IF(E270="Yes",1,2),IF(SUMIFS(WhatIf!$G:$G,WhatIf!$A:$A,E$1,WhatIf!$B:$B,E270)&lt;=price_limit,IF(E270="Yes",1,2),"")),""))</f>
        <v/>
      </c>
      <c r="AQ270" s="73" t="str">
        <f>IF(OR(F270="",VLOOKUP(F$1,Services!$A$1:$B$20,2,0)="Exclude"),"",IF($D270=1,IF(OR(price_limit="",price_limit="No Limit"),IF(F270="Yes",1,2),IF(SUMIFS(WhatIf!$G:$G,WhatIf!$A:$A,F$1,WhatIf!$B:$B,F270)&lt;=price_limit,IF(F270="Yes",1,2),"")),""))</f>
        <v/>
      </c>
      <c r="AR270" s="73" t="str">
        <f>IF(OR(G270="",VLOOKUP(G$1,Services!$A$1:$B$20,2,0)="Exclude"),"",IF($D270=1,IF(OR(price_limit="",price_limit="No Limit"),IF(G270="Yes",1,2),IF(SUMIFS(WhatIf!$G:$G,WhatIf!$A:$A,G$1,WhatIf!$B:$B,G270)&lt;=price_limit,IF(G270="Yes",1,2),"")),""))</f>
        <v/>
      </c>
      <c r="AS270" s="73" t="str">
        <f>IF(OR(H270="",VLOOKUP(H$1,Services!$A$1:$B$20,2,0)="Exclude"),"",IF($D270=1,IF(OR(price_limit="",price_limit="No Limit"),IF(H270="Yes",1,2),IF(SUMIFS(WhatIf!$G:$G,WhatIf!$A:$A,H$1,WhatIf!$B:$B,H270)&lt;=price_limit,IF(H270="Yes",1,2),"")),""))</f>
        <v/>
      </c>
      <c r="AT270" s="73" t="str">
        <f>IF(OR(I270="",VLOOKUP(I$1,Services!$A$1:$B$20,2,0)="Exclude"),"",IF($D270=1,IF(OR(price_limit="",price_limit="No Limit"),IF(I270="Yes",1,2),IF(SUMIFS(WhatIf!$G:$G,WhatIf!$A:$A,I$1,WhatIf!$B:$B,I270)&lt;=price_limit,IF(I270="Yes",1,2),"")),""))</f>
        <v/>
      </c>
      <c r="AU270" s="73" t="str">
        <f>IF(OR(J270="",VLOOKUP(J$1,Services!$A$1:$B$20,2,0)="Exclude"),"",IF($D270=1,IF(OR(price_limit="",price_limit="No Limit"),IF(J270="Yes",1,2),IF(SUMIFS(WhatIf!$G:$G,WhatIf!$A:$A,J$1,WhatIf!$B:$B,J270)&lt;=price_limit,IF(J270="Yes",1,2),"")),""))</f>
        <v/>
      </c>
      <c r="AV270" s="73" t="str">
        <f>IF(OR(K270="",VLOOKUP(K$1,Services!$A$1:$B$20,2,0)="Exclude"),"",IF($D270=1,IF(OR(price_limit="",price_limit="No Limit"),IF(K270="Yes",1,2),IF(SUMIFS(WhatIf!$G:$G,WhatIf!$A:$A,K$1,WhatIf!$B:$B,K270)&lt;=price_limit,IF(K270="Yes",1,2),"")),""))</f>
        <v/>
      </c>
      <c r="AW270" s="73" t="str">
        <f ca="1">IF(OR(L270="",VLOOKUP(L$1,Services!$A$1:$B$20,2,0)="Exclude"),"",IF($D270=1,IF(OR(price_limit="",price_limit="No Limit"),IF(L270="Yes",1,2),IF(SUMIFS(WhatIf!$G:$G,WhatIf!$A:$A,L$1,WhatIf!$B:$B,L270)&lt;=price_limit,IF(L270="Yes",1,2),"")),""))</f>
        <v/>
      </c>
      <c r="AX270" s="73" t="str">
        <f ca="1">IF(OR(M270="",VLOOKUP(M$1,Services!$A$1:$B$20,2,0)="Exclude"),"",IF($D270=1,IF(OR(price_limit="",price_limit="No Limit"),IF(M270="Yes",1,2),IF(SUMIFS(WhatIf!$G:$G,WhatIf!$A:$A,M$1,WhatIf!$B:$B,M270)&lt;=price_limit,IF(M270="Yes",1,2),"")),""))</f>
        <v/>
      </c>
      <c r="AY270" s="73" t="str">
        <f>IF(OR(N270="",VLOOKUP(N$1,Services!$A$1:$B$20,2,0)="Exclude"),"",IF($D270=1,IF(OR(price_limit="",price_limit="No Limit"),IF(N270="Yes",1,2),IF(SUMIFS(WhatIf!$G:$G,WhatIf!$A:$A,N$1,WhatIf!$B:$B,N270)&lt;=price_limit,IF(N270="Yes",1,2),"")),""))</f>
        <v/>
      </c>
      <c r="AZ270" s="73" t="str">
        <f ca="1">IF(OR(O270="",VLOOKUP(O$1,Services!$A$1:$B$20,2,0)="Exclude"),"",IF($D270=1,IF(OR(price_limit="",price_limit="No Limit"),IF(O270="Yes",1,2),IF(SUMIFS(WhatIf!$G:$G,WhatIf!$A:$A,O$1,WhatIf!$B:$B,O270)&lt;=price_limit,IF(O270="Yes",1,2),"")),""))</f>
        <v/>
      </c>
      <c r="BA270" s="73" t="str">
        <f>IF(OR(P270="",VLOOKUP(P$1,Services!$A$1:$B$20,2,0)="Exclude"),"",IF($D270=1,IF(OR(price_limit="",price_limit="No Limit"),IF(P270="Yes",1,2),IF(SUMIFS(WhatIf!$G:$G,WhatIf!$A:$A,P$1,WhatIf!$B:$B,P270)&lt;=price_limit,IF(P270="Yes",1,2),"")),""))</f>
        <v/>
      </c>
      <c r="BB270" s="73" t="str">
        <f ca="1">IF(OR(Q270="",VLOOKUP(Q$1,Services!$A$1:$B$20,2,0)="Exclude"),"",IF($D270=1,IF(OR(price_limit="",price_limit="No Limit"),IF(Q270="Yes",1,2),IF(SUMIFS(WhatIf!$G:$G,WhatIf!$A:$A,Q$1,WhatIf!$B:$B,Q270)&lt;=price_limit,IF(Q270="Yes",1,2),"")),""))</f>
        <v/>
      </c>
      <c r="BC270" s="73" t="str">
        <f ca="1">IF(OR(R270="",VLOOKUP(R$1,Services!$A$1:$B$20,2,0)="Exclude"),"",IF($D270=1,IF(OR(price_limit="",price_limit="No Limit"),IF(R270="Yes",1,2),IF(SUMIFS(WhatIf!$G:$G,WhatIf!$A:$A,R$1,WhatIf!$B:$B,R270)&lt;=price_limit,IF(R270="Yes",1,2),"")),""))</f>
        <v/>
      </c>
      <c r="BD270" s="73" t="str">
        <f>IF(OR(S270="",VLOOKUP(S$1,Services!$A$1:$B$20,2,0)="Exclude"),"",IF($D270=1,IF(OR(price_limit="",price_limit="No Limit"),IF(S270="Yes",1,2),IF(SUMIFS(WhatIf!$G:$G,WhatIf!$A:$A,S$1,WhatIf!$B:$B,S270)&lt;=price_limit,IF(S270="Yes",1,2),"")),""))</f>
        <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16"/>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0</v>
      </c>
    </row>
    <row r="271" spans="1:64" ht="24.9" x14ac:dyDescent="0.3">
      <c r="A271" s="19" t="s">
        <v>4</v>
      </c>
      <c r="B271" s="4" t="s">
        <v>255</v>
      </c>
      <c r="C271" s="4" t="s">
        <v>502</v>
      </c>
      <c r="D271" s="3">
        <f t="shared" ca="1" si="14"/>
        <v>1</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f ca="1">IF(AND($D271=1,ISNUMBER(MATCH(O$1&amp;O271&amp;"x",WhatIf!$H:$H,0))),1,"")</f>
        <v>1</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f t="shared" ca="1" si="15"/>
        <v>1</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f ca="1">IF(OR(G271="",VLOOKUP(G$1,Services!$A$1:$B$20,2,0)="Exclude"),"",IF($D271=1,IF(OR(price_limit="",price_limit="No Limit"),IF(G271="Yes",1,2),IF(SUMIFS(WhatIf!$G:$G,WhatIf!$A:$A,G$1,WhatIf!$B:$B,G271)&lt;=price_limit,IF(G271="Yes",1,2),"")),""))</f>
        <v>1</v>
      </c>
      <c r="AS271" s="73">
        <f ca="1">IF(OR(H271="",VLOOKUP(H$1,Services!$A$1:$B$20,2,0)="Exclude"),"",IF($D271=1,IF(OR(price_limit="",price_limit="No Limit"),IF(H271="Yes",1,2),IF(SUMIFS(WhatIf!$G:$G,WhatIf!$A:$A,H$1,WhatIf!$B:$B,H271)&lt;=price_limit,IF(H271="Yes",1,2),"")),""))</f>
        <v>1</v>
      </c>
      <c r="AT271" s="73">
        <f ca="1">IF(OR(I271="",VLOOKUP(I$1,Services!$A$1:$B$20,2,0)="Exclude"),"",IF($D271=1,IF(OR(price_limit="",price_limit="No Limit"),IF(I271="Yes",1,2),IF(SUMIFS(WhatIf!$G:$G,WhatIf!$A:$A,I$1,WhatIf!$B:$B,I271)&lt;=price_limit,IF(I271="Yes",1,2),"")),""))</f>
        <v>1</v>
      </c>
      <c r="AU271" s="73">
        <f ca="1">IF(OR(J271="",VLOOKUP(J$1,Services!$A$1:$B$20,2,0)="Exclude"),"",IF($D271=1,IF(OR(price_limit="",price_limit="No Limit"),IF(J271="Yes",1,2),IF(SUMIFS(WhatIf!$G:$G,WhatIf!$A:$A,J$1,WhatIf!$B:$B,J271)&lt;=price_limit,IF(J271="Yes",1,2),"")),""))</f>
        <v>1</v>
      </c>
      <c r="AV271" s="73">
        <f ca="1">IF(OR(K271="",VLOOKUP(K$1,Services!$A$1:$B$20,2,0)="Exclude"),"",IF($D271=1,IF(OR(price_limit="",price_limit="No Limit"),IF(K271="Yes",1,2),IF(SUMIFS(WhatIf!$G:$G,WhatIf!$A:$A,K$1,WhatIf!$B:$B,K271)&lt;=price_limit,IF(K271="Yes",1,2),"")),""))</f>
        <v>1</v>
      </c>
      <c r="AW271" s="73">
        <f ca="1">IF(OR(L271="",VLOOKUP(L$1,Services!$A$1:$B$20,2,0)="Exclude"),"",IF($D271=1,IF(OR(price_limit="",price_limit="No Limit"),IF(L271="Yes",1,2),IF(SUMIFS(WhatIf!$G:$G,WhatIf!$A:$A,L$1,WhatIf!$B:$B,L271)&lt;=price_limit,IF(L271="Yes",1,2),"")),""))</f>
        <v>1</v>
      </c>
      <c r="AX271" s="73">
        <f ca="1">IF(OR(M271="",VLOOKUP(M$1,Services!$A$1:$B$20,2,0)="Exclude"),"",IF($D271=1,IF(OR(price_limit="",price_limit="No Limit"),IF(M271="Yes",1,2),IF(SUMIFS(WhatIf!$G:$G,WhatIf!$A:$A,M$1,WhatIf!$B:$B,M271)&lt;=price_limit,IF(M271="Yes",1,2),"")),""))</f>
        <v>1</v>
      </c>
      <c r="AY271" s="73">
        <f ca="1">IF(OR(N271="",VLOOKUP(N$1,Services!$A$1:$B$20,2,0)="Exclude"),"",IF($D271=1,IF(OR(price_limit="",price_limit="No Limit"),IF(N271="Yes",1,2),IF(SUMIFS(WhatIf!$G:$G,WhatIf!$A:$A,N$1,WhatIf!$B:$B,N271)&lt;=price_limit,IF(N271="Yes",1,2),"")),""))</f>
        <v>1</v>
      </c>
      <c r="AZ271" s="73">
        <f ca="1">IF(OR(O271="",VLOOKUP(O$1,Services!$A$1:$B$20,2,0)="Exclude"),"",IF($D271=1,IF(OR(price_limit="",price_limit="No Limit"),IF(O271="Yes",1,2),IF(SUMIFS(WhatIf!$G:$G,WhatIf!$A:$A,O$1,WhatIf!$B:$B,O271)&lt;=price_limit,IF(O271="Yes",1,2),"")),""))</f>
        <v>1</v>
      </c>
      <c r="BA271" s="73">
        <f ca="1">IF(OR(P271="",VLOOKUP(P$1,Services!$A$1:$B$20,2,0)="Exclude"),"",IF($D271=1,IF(OR(price_limit="",price_limit="No Limit"),IF(P271="Yes",1,2),IF(SUMIFS(WhatIf!$G:$G,WhatIf!$A:$A,P$1,WhatIf!$B:$B,P271)&lt;=price_limit,IF(P271="Yes",1,2),"")),""))</f>
        <v>1</v>
      </c>
      <c r="BB271" s="73">
        <f ca="1">IF(OR(Q271="",VLOOKUP(Q$1,Services!$A$1:$B$20,2,0)="Exclude"),"",IF($D271=1,IF(OR(price_limit="",price_limit="No Limit"),IF(Q271="Yes",1,2),IF(SUMIFS(WhatIf!$G:$G,WhatIf!$A:$A,Q$1,WhatIf!$B:$B,Q271)&lt;=price_limit,IF(Q271="Yes",1,2),"")),""))</f>
        <v>1</v>
      </c>
      <c r="BC271" s="73">
        <f ca="1">IF(OR(R271="",VLOOKUP(R$1,Services!$A$1:$B$20,2,0)="Exclude"),"",IF($D271=1,IF(OR(price_limit="",price_limit="No Limit"),IF(R271="Yes",1,2),IF(SUMIFS(WhatIf!$G:$G,WhatIf!$A:$A,R$1,WhatIf!$B:$B,R271)&lt;=price_limit,IF(R271="Yes",1,2),"")),""))</f>
        <v>1</v>
      </c>
      <c r="BD271" s="73" t="str">
        <f>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16"/>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1</v>
      </c>
    </row>
    <row r="272" spans="1:64" ht="24.9" x14ac:dyDescent="0.3">
      <c r="A272" s="19" t="s">
        <v>189</v>
      </c>
      <c r="B272" s="4" t="s">
        <v>318</v>
      </c>
      <c r="C272" s="4" t="s">
        <v>223</v>
      </c>
      <c r="D272" s="3" t="str">
        <f t="shared" ca="1" si="14"/>
        <v/>
      </c>
      <c r="G272" s="5" t="s">
        <v>1</v>
      </c>
      <c r="H272" s="5" t="s">
        <v>1</v>
      </c>
      <c r="I272" s="5" t="s">
        <v>1</v>
      </c>
      <c r="J272" s="5" t="s">
        <v>1</v>
      </c>
      <c r="K272" s="5" t="s">
        <v>1</v>
      </c>
      <c r="L272" s="5" t="s">
        <v>1</v>
      </c>
      <c r="M272" s="5" t="s">
        <v>1</v>
      </c>
      <c r="N272" s="5" t="s">
        <v>1</v>
      </c>
      <c r="O272" s="6" t="s">
        <v>1</v>
      </c>
      <c r="P272" s="6" t="s">
        <v>1</v>
      </c>
      <c r="Q272" s="6" t="s">
        <v>1</v>
      </c>
      <c r="R272" s="6" t="s">
        <v>1</v>
      </c>
      <c r="S272" s="6" t="s">
        <v>1</v>
      </c>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t="str">
        <f ca="1">IF(AND($D272=1,ISNUMBER(MATCH(O$1&amp;O272&amp;"x",WhatIf!$H:$H,0))),1,"")</f>
        <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t="str">
        <f t="shared" ca="1" si="15"/>
        <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t="str">
        <f ca="1">IF(OR(G272="",VLOOKUP(G$1,Services!$A$1:$B$20,2,0)="Exclude"),"",IF($D272=1,IF(OR(price_limit="",price_limit="No Limit"),IF(G272="Yes",1,2),IF(SUMIFS(WhatIf!$G:$G,WhatIf!$A:$A,G$1,WhatIf!$B:$B,G272)&lt;=price_limit,IF(G272="Yes",1,2),"")),""))</f>
        <v/>
      </c>
      <c r="AS272" s="73" t="str">
        <f ca="1">IF(OR(H272="",VLOOKUP(H$1,Services!$A$1:$B$20,2,0)="Exclude"),"",IF($D272=1,IF(OR(price_limit="",price_limit="No Limit"),IF(H272="Yes",1,2),IF(SUMIFS(WhatIf!$G:$G,WhatIf!$A:$A,H$1,WhatIf!$B:$B,H272)&lt;=price_limit,IF(H272="Yes",1,2),"")),""))</f>
        <v/>
      </c>
      <c r="AT272" s="73" t="str">
        <f ca="1">IF(OR(I272="",VLOOKUP(I$1,Services!$A$1:$B$20,2,0)="Exclude"),"",IF($D272=1,IF(OR(price_limit="",price_limit="No Limit"),IF(I272="Yes",1,2),IF(SUMIFS(WhatIf!$G:$G,WhatIf!$A:$A,I$1,WhatIf!$B:$B,I272)&lt;=price_limit,IF(I272="Yes",1,2),"")),""))</f>
        <v/>
      </c>
      <c r="AU272" s="73" t="str">
        <f ca="1">IF(OR(J272="",VLOOKUP(J$1,Services!$A$1:$B$20,2,0)="Exclude"),"",IF($D272=1,IF(OR(price_limit="",price_limit="No Limit"),IF(J272="Yes",1,2),IF(SUMIFS(WhatIf!$G:$G,WhatIf!$A:$A,J$1,WhatIf!$B:$B,J272)&lt;=price_limit,IF(J272="Yes",1,2),"")),""))</f>
        <v/>
      </c>
      <c r="AV272" s="73" t="str">
        <f ca="1">IF(OR(K272="",VLOOKUP(K$1,Services!$A$1:$B$20,2,0)="Exclude"),"",IF($D272=1,IF(OR(price_limit="",price_limit="No Limit"),IF(K272="Yes",1,2),IF(SUMIFS(WhatIf!$G:$G,WhatIf!$A:$A,K$1,WhatIf!$B:$B,K272)&lt;=price_limit,IF(K272="Yes",1,2),"")),""))</f>
        <v/>
      </c>
      <c r="AW272" s="73" t="str">
        <f ca="1">IF(OR(L272="",VLOOKUP(L$1,Services!$A$1:$B$20,2,0)="Exclude"),"",IF($D272=1,IF(OR(price_limit="",price_limit="No Limit"),IF(L272="Yes",1,2),IF(SUMIFS(WhatIf!$G:$G,WhatIf!$A:$A,L$1,WhatIf!$B:$B,L272)&lt;=price_limit,IF(L272="Yes",1,2),"")),""))</f>
        <v/>
      </c>
      <c r="AX272" s="73" t="str">
        <f ca="1">IF(OR(M272="",VLOOKUP(M$1,Services!$A$1:$B$20,2,0)="Exclude"),"",IF($D272=1,IF(OR(price_limit="",price_limit="No Limit"),IF(M272="Yes",1,2),IF(SUMIFS(WhatIf!$G:$G,WhatIf!$A:$A,M$1,WhatIf!$B:$B,M272)&lt;=price_limit,IF(M272="Yes",1,2),"")),""))</f>
        <v/>
      </c>
      <c r="AY272" s="73" t="str">
        <f ca="1">IF(OR(N272="",VLOOKUP(N$1,Services!$A$1:$B$20,2,0)="Exclude"),"",IF($D272=1,IF(OR(price_limit="",price_limit="No Limit"),IF(N272="Yes",1,2),IF(SUMIFS(WhatIf!$G:$G,WhatIf!$A:$A,N$1,WhatIf!$B:$B,N272)&lt;=price_limit,IF(N272="Yes",1,2),"")),""))</f>
        <v/>
      </c>
      <c r="AZ272" s="73" t="str">
        <f ca="1">IF(OR(O272="",VLOOKUP(O$1,Services!$A$1:$B$20,2,0)="Exclude"),"",IF($D272=1,IF(OR(price_limit="",price_limit="No Limit"),IF(O272="Yes",1,2),IF(SUMIFS(WhatIf!$G:$G,WhatIf!$A:$A,O$1,WhatIf!$B:$B,O272)&lt;=price_limit,IF(O272="Yes",1,2),"")),""))</f>
        <v/>
      </c>
      <c r="BA272" s="73" t="str">
        <f ca="1">IF(OR(P272="",VLOOKUP(P$1,Services!$A$1:$B$20,2,0)="Exclude"),"",IF($D272=1,IF(OR(price_limit="",price_limit="No Limit"),IF(P272="Yes",1,2),IF(SUMIFS(WhatIf!$G:$G,WhatIf!$A:$A,P$1,WhatIf!$B:$B,P272)&lt;=price_limit,IF(P272="Yes",1,2),"")),""))</f>
        <v/>
      </c>
      <c r="BB272" s="73" t="str">
        <f ca="1">IF(OR(Q272="",VLOOKUP(Q$1,Services!$A$1:$B$20,2,0)="Exclude"),"",IF($D272=1,IF(OR(price_limit="",price_limit="No Limit"),IF(Q272="Yes",1,2),IF(SUMIFS(WhatIf!$G:$G,WhatIf!$A:$A,Q$1,WhatIf!$B:$B,Q272)&lt;=price_limit,IF(Q272="Yes",1,2),"")),""))</f>
        <v/>
      </c>
      <c r="BC272" s="73" t="str">
        <f ca="1">IF(OR(R272="",VLOOKUP(R$1,Services!$A$1:$B$20,2,0)="Exclude"),"",IF($D272=1,IF(OR(price_limit="",price_limit="No Limit"),IF(R272="Yes",1,2),IF(SUMIFS(WhatIf!$G:$G,WhatIf!$A:$A,R$1,WhatIf!$B:$B,R272)&lt;=price_limit,IF(R272="Yes",1,2),"")),""))</f>
        <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16"/>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0</v>
      </c>
    </row>
    <row r="273" spans="1:64" ht="24.9" x14ac:dyDescent="0.3">
      <c r="A273" s="19" t="s">
        <v>260</v>
      </c>
      <c r="B273" s="4" t="s">
        <v>207</v>
      </c>
      <c r="C273" s="4" t="s">
        <v>506</v>
      </c>
      <c r="D273" s="3" t="str">
        <f t="shared" ca="1" si="14"/>
        <v/>
      </c>
      <c r="G273" s="5" t="s">
        <v>1</v>
      </c>
      <c r="O273" s="6"/>
      <c r="P273" s="6"/>
      <c r="Q273" s="6" t="s">
        <v>223</v>
      </c>
      <c r="R273" s="6"/>
      <c r="S273" s="6"/>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15"/>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IF(OR(H273="",VLOOKUP(H$1,Services!$A$1:$B$20,2,0)="Exclude"),"",IF($D273=1,IF(OR(price_limit="",price_limit="No Limit"),IF(H273="Yes",1,2),IF(SUMIFS(WhatIf!$G:$G,WhatIf!$A:$A,H$1,WhatIf!$B:$B,H273)&lt;=price_limit,IF(H273="Yes",1,2),"")),""))</f>
        <v/>
      </c>
      <c r="AT273" s="73" t="str">
        <f>IF(OR(I273="",VLOOKUP(I$1,Services!$A$1:$B$20,2,0)="Exclude"),"",IF($D273=1,IF(OR(price_limit="",price_limit="No Limit"),IF(I273="Yes",1,2),IF(SUMIFS(WhatIf!$G:$G,WhatIf!$A:$A,I$1,WhatIf!$B:$B,I273)&lt;=price_limit,IF(I273="Yes",1,2),"")),""))</f>
        <v/>
      </c>
      <c r="AU273" s="73" t="str">
        <f>IF(OR(J273="",VLOOKUP(J$1,Services!$A$1:$B$20,2,0)="Exclude"),"",IF($D273=1,IF(OR(price_limit="",price_limit="No Limit"),IF(J273="Yes",1,2),IF(SUMIFS(WhatIf!$G:$G,WhatIf!$A:$A,J$1,WhatIf!$B:$B,J273)&lt;=price_limit,IF(J273="Yes",1,2),"")),""))</f>
        <v/>
      </c>
      <c r="AV273" s="73" t="str">
        <f>IF(OR(K273="",VLOOKUP(K$1,Services!$A$1:$B$20,2,0)="Exclude"),"",IF($D273=1,IF(OR(price_limit="",price_limit="No Limit"),IF(K273="Yes",1,2),IF(SUMIFS(WhatIf!$G:$G,WhatIf!$A:$A,K$1,WhatIf!$B:$B,K273)&lt;=price_limit,IF(K273="Yes",1,2),"")),""))</f>
        <v/>
      </c>
      <c r="AW273" s="73" t="str">
        <f>IF(OR(L273="",VLOOKUP(L$1,Services!$A$1:$B$20,2,0)="Exclude"),"",IF($D273=1,IF(OR(price_limit="",price_limit="No Limit"),IF(L273="Yes",1,2),IF(SUMIFS(WhatIf!$G:$G,WhatIf!$A:$A,L$1,WhatIf!$B:$B,L273)&lt;=price_limit,IF(L273="Yes",1,2),"")),""))</f>
        <v/>
      </c>
      <c r="AX273" s="73" t="str">
        <f>IF(OR(M273="",VLOOKUP(M$1,Services!$A$1:$B$20,2,0)="Exclude"),"",IF($D273=1,IF(OR(price_limit="",price_limit="No Limit"),IF(M273="Yes",1,2),IF(SUMIFS(WhatIf!$G:$G,WhatIf!$A:$A,M$1,WhatIf!$B:$B,M273)&lt;=price_limit,IF(M273="Yes",1,2),"")),""))</f>
        <v/>
      </c>
      <c r="AY273" s="73" t="str">
        <f>IF(OR(N273="",VLOOKUP(N$1,Services!$A$1:$B$20,2,0)="Exclude"),"",IF($D273=1,IF(OR(price_limit="",price_limit="No Limit"),IF(N273="Yes",1,2),IF(SUMIFS(WhatIf!$G:$G,WhatIf!$A:$A,N$1,WhatIf!$B:$B,N273)&lt;=price_limit,IF(N273="Yes",1,2),"")),""))</f>
        <v/>
      </c>
      <c r="AZ273" s="73" t="str">
        <f>IF(OR(O273="",VLOOKUP(O$1,Services!$A$1:$B$20,2,0)="Exclude"),"",IF($D273=1,IF(OR(price_limit="",price_limit="No Limit"),IF(O273="Yes",1,2),IF(SUMIFS(WhatIf!$G:$G,WhatIf!$A:$A,O$1,WhatIf!$B:$B,O273)&lt;=price_limit,IF(O273="Yes",1,2),"")),""))</f>
        <v/>
      </c>
      <c r="BA273" s="73" t="str">
        <f>IF(OR(P273="",VLOOKUP(P$1,Services!$A$1:$B$20,2,0)="Exclude"),"",IF($D273=1,IF(OR(price_limit="",price_limit="No Limit"),IF(P273="Yes",1,2),IF(SUMIFS(WhatIf!$G:$G,WhatIf!$A:$A,P$1,WhatIf!$B:$B,P273)&lt;=price_limit,IF(P273="Yes",1,2),"")),""))</f>
        <v/>
      </c>
      <c r="BB273" s="73" t="str">
        <f ca="1">IF(OR(Q273="",VLOOKUP(Q$1,Services!$A$1:$B$20,2,0)="Exclude"),"",IF($D273=1,IF(OR(price_limit="",price_limit="No Limit"),IF(Q273="Yes",1,2),IF(SUMIFS(WhatIf!$G:$G,WhatIf!$A:$A,Q$1,WhatIf!$B:$B,Q273)&lt;=price_limit,IF(Q273="Yes",1,2),"")),""))</f>
        <v/>
      </c>
      <c r="BC273" s="73" t="str">
        <f>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16"/>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x14ac:dyDescent="0.3">
      <c r="A274" s="19" t="s">
        <v>440</v>
      </c>
      <c r="B274" s="4" t="s">
        <v>255</v>
      </c>
      <c r="C274" s="4" t="s">
        <v>231</v>
      </c>
      <c r="D274" s="3" t="str">
        <f t="shared" ca="1" si="14"/>
        <v/>
      </c>
      <c r="G274" s="5" t="s">
        <v>559</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15"/>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 ca="1">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16"/>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130</v>
      </c>
      <c r="B275" s="4" t="s">
        <v>255</v>
      </c>
      <c r="C275" s="4" t="s">
        <v>231</v>
      </c>
      <c r="D275" s="3" t="str">
        <f t="shared" ca="1" si="14"/>
        <v/>
      </c>
      <c r="O275" s="5" t="s">
        <v>1</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15"/>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 ca="1">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16"/>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131</v>
      </c>
      <c r="B276" s="4" t="s">
        <v>323</v>
      </c>
      <c r="C276" s="4" t="s">
        <v>223</v>
      </c>
      <c r="D276" s="3" t="str">
        <f t="shared" ca="1" si="14"/>
        <v/>
      </c>
      <c r="O276" s="5" t="s">
        <v>1</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15"/>
        <v/>
      </c>
      <c r="AP276" s="73" t="str">
        <f>IF(OR(E276="",VLOOKUP(E$1,Services!$A$1:$B$20,2,0)="Exclude"),"",IF($D276=1,IF(OR(price_limit="",price_limit="No Limit"),IF(E276="Yes",1,2),IF(SUMIFS(WhatIf!$G:$G,WhatIf!$A:$A,E$1,WhatIf!$B:$B,E276)&lt;=price_limit,IF(E276="Yes",1,2),"")),""))</f>
        <v/>
      </c>
      <c r="AQ276" s="73" t="str">
        <f>IF(OR(F276="",VLOOKUP(F$1,Services!$A$1:$B$20,2,0)="Exclude"),"",IF($D276=1,IF(OR(price_limit="",price_limit="No Limit"),IF(F276="Yes",1,2),IF(SUMIFS(WhatIf!$G:$G,WhatIf!$A:$A,F$1,WhatIf!$B:$B,F276)&lt;=price_limit,IF(F276="Yes",1,2),"")),""))</f>
        <v/>
      </c>
      <c r="AR276" s="73" t="str">
        <f>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 ca="1">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16"/>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132</v>
      </c>
      <c r="B277" s="4" t="s">
        <v>247</v>
      </c>
      <c r="C277" s="4" t="s">
        <v>231</v>
      </c>
      <c r="D277" s="3" t="str">
        <f t="shared" ca="1" si="14"/>
        <v/>
      </c>
      <c r="F277" s="5" t="s">
        <v>559</v>
      </c>
      <c r="G277" s="5" t="s">
        <v>559</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15"/>
        <v/>
      </c>
      <c r="AP277" s="73" t="str">
        <f>IF(OR(E277="",VLOOKUP(E$1,Services!$A$1:$B$20,2,0)="Exclude"),"",IF($D277=1,IF(OR(price_limit="",price_limit="No Limit"),IF(E277="Yes",1,2),IF(SUMIFS(WhatIf!$G:$G,WhatIf!$A:$A,E$1,WhatIf!$B:$B,E277)&lt;=price_limit,IF(E277="Yes",1,2),"")),""))</f>
        <v/>
      </c>
      <c r="AQ277" s="73" t="str">
        <f ca="1">IF(OR(F277="",VLOOKUP(F$1,Services!$A$1:$B$20,2,0)="Exclude"),"",IF($D277=1,IF(OR(price_limit="",price_limit="No Limit"),IF(F277="Yes",1,2),IF(SUMIFS(WhatIf!$G:$G,WhatIf!$A:$A,F$1,WhatIf!$B:$B,F277)&lt;=price_limit,IF(F277="Yes",1,2),"")),""))</f>
        <v/>
      </c>
      <c r="AR277" s="73" t="str">
        <f ca="1">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16"/>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687</v>
      </c>
      <c r="C278" s="4" t="s">
        <v>508</v>
      </c>
      <c r="D278" s="3" t="str">
        <f t="shared" ca="1" si="14"/>
        <v/>
      </c>
      <c r="F278" s="5" t="s">
        <v>586</v>
      </c>
      <c r="G278" s="5" t="s">
        <v>586</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15"/>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16"/>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133</v>
      </c>
      <c r="B279" s="4" t="s">
        <v>453</v>
      </c>
      <c r="C279" s="4" t="s">
        <v>231</v>
      </c>
      <c r="D279" s="3" t="str">
        <f t="shared" ca="1" si="14"/>
        <v/>
      </c>
      <c r="F279" s="5" t="s">
        <v>559</v>
      </c>
      <c r="G279" s="5" t="s">
        <v>559</v>
      </c>
      <c r="U279" s="5" t="s">
        <v>263</v>
      </c>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15"/>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 ca="1">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16"/>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56</v>
      </c>
      <c r="B280" s="4" t="s">
        <v>255</v>
      </c>
      <c r="C280" s="4" t="s">
        <v>231</v>
      </c>
      <c r="D280" s="3" t="str">
        <f t="shared" ca="1" si="14"/>
        <v/>
      </c>
      <c r="F280" s="5" t="s">
        <v>1</v>
      </c>
      <c r="G280" s="5" t="s">
        <v>1</v>
      </c>
      <c r="O280" s="5" t="s">
        <v>1</v>
      </c>
      <c r="P280" s="6"/>
      <c r="R280" s="6"/>
      <c r="S280" s="6"/>
      <c r="V280" s="5"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15"/>
        <v/>
      </c>
      <c r="AP280" s="73" t="str">
        <f>IF(OR(E280="",VLOOKUP(E$1,Services!$A$1:$B$20,2,0)="Exclude"),"",IF($D280=1,IF(OR(price_limit="",price_limit="No Limit"),IF(E280="Yes",1,2),IF(SUMIFS(WhatIf!$G:$G,WhatIf!$A:$A,E$1,WhatIf!$B:$B,E280)&lt;=price_limit,IF(E280="Yes",1,2),"")),""))</f>
        <v/>
      </c>
      <c r="AQ280" s="73" t="str">
        <f ca="1">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IF(OR(K280="",VLOOKUP(K$1,Services!$A$1:$B$20,2,0)="Exclude"),"",IF($D280=1,IF(OR(price_limit="",price_limit="No Limit"),IF(K280="Yes",1,2),IF(SUMIFS(WhatIf!$G:$G,WhatIf!$A:$A,K$1,WhatIf!$B:$B,K280)&lt;=price_limit,IF(K280="Yes",1,2),"")),""))</f>
        <v/>
      </c>
      <c r="AW280" s="73" t="str">
        <f>IF(OR(L280="",VLOOKUP(L$1,Services!$A$1:$B$20,2,0)="Exclude"),"",IF($D280=1,IF(OR(price_limit="",price_limit="No Limit"),IF(L280="Yes",1,2),IF(SUMIFS(WhatIf!$G:$G,WhatIf!$A:$A,L$1,WhatIf!$B:$B,L280)&lt;=price_limit,IF(L280="Yes",1,2),"")),""))</f>
        <v/>
      </c>
      <c r="AX280" s="73" t="str">
        <f>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 ca="1">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IF(OR(Q280="",VLOOKUP(Q$1,Services!$A$1:$B$20,2,0)="Exclude"),"",IF($D280=1,IF(OR(price_limit="",price_limit="No Limit"),IF(Q280="Yes",1,2),IF(SUMIFS(WhatIf!$G:$G,WhatIf!$A:$A,Q$1,WhatIf!$B:$B,Q280)&lt;=price_limit,IF(Q280="Yes",1,2),"")),""))</f>
        <v/>
      </c>
      <c r="BC280" s="73" t="str">
        <f>IF(OR(R280="",VLOOKUP(R$1,Services!$A$1:$B$20,2,0)="Exclude"),"",IF($D280=1,IF(OR(price_limit="",price_limit="No Limit"),IF(R280="Yes",1,2),IF(SUMIFS(WhatIf!$G:$G,WhatIf!$A:$A,R$1,WhatIf!$B:$B,R280)&lt;=price_limit,IF(R280="Yes",1,2),"")),""))</f>
        <v/>
      </c>
      <c r="BD280" s="73" t="str">
        <f>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16"/>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57</v>
      </c>
      <c r="B281" s="4" t="s">
        <v>255</v>
      </c>
      <c r="C281" s="4" t="s">
        <v>223</v>
      </c>
      <c r="D281" s="3" t="str">
        <f t="shared" ca="1" si="14"/>
        <v/>
      </c>
      <c r="G281" s="5" t="s">
        <v>1</v>
      </c>
      <c r="O281" s="6"/>
      <c r="P281" s="6"/>
      <c r="Q281" s="6" t="s">
        <v>328</v>
      </c>
      <c r="R281" s="6" t="s">
        <v>1</v>
      </c>
      <c r="S281" s="6" t="s">
        <v>1</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15"/>
        <v/>
      </c>
      <c r="AP281" s="73" t="str">
        <f>IF(OR(E281="",VLOOKUP(E$1,Services!$A$1:$B$20,2,0)="Exclude"),"",IF($D281=1,IF(OR(price_limit="",price_limit="No Limit"),IF(E281="Yes",1,2),IF(SUMIFS(WhatIf!$G:$G,WhatIf!$A:$A,E$1,WhatIf!$B:$B,E281)&lt;=price_limit,IF(E281="Yes",1,2),"")),""))</f>
        <v/>
      </c>
      <c r="AQ281" s="73" t="str">
        <f>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 ca="1">IF(OR(Q281="",VLOOKUP(Q$1,Services!$A$1:$B$20,2,0)="Exclude"),"",IF($D281=1,IF(OR(price_limit="",price_limit="No Limit"),IF(Q281="Yes",1,2),IF(SUMIFS(WhatIf!$G:$G,WhatIf!$A:$A,Q$1,WhatIf!$B:$B,Q281)&lt;=price_limit,IF(Q281="Yes",1,2),"")),""))</f>
        <v/>
      </c>
      <c r="BC281" s="73" t="str">
        <f ca="1">IF(OR(R281="",VLOOKUP(R$1,Services!$A$1:$B$20,2,0)="Exclude"),"",IF($D281=1,IF(OR(price_limit="",price_limit="No Limit"),IF(R281="Yes",1,2),IF(SUMIFS(WhatIf!$G:$G,WhatIf!$A:$A,R$1,WhatIf!$B:$B,R281)&lt;=price_limit,IF(R281="Yes",1,2),"")),""))</f>
        <v/>
      </c>
      <c r="BD281" s="73" t="str">
        <f>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16"/>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x14ac:dyDescent="0.3">
      <c r="A282" s="19" t="s">
        <v>190</v>
      </c>
      <c r="B282" s="4" t="s">
        <v>134</v>
      </c>
      <c r="C282" s="4" t="s">
        <v>223</v>
      </c>
      <c r="D282" s="3" t="str">
        <f t="shared" ca="1" si="14"/>
        <v/>
      </c>
      <c r="G282" s="5" t="s">
        <v>556</v>
      </c>
      <c r="O282" s="6"/>
      <c r="P282" s="6"/>
      <c r="Q282" s="6" t="s">
        <v>223</v>
      </c>
      <c r="R282" s="6" t="s">
        <v>223</v>
      </c>
      <c r="S282" s="6" t="s">
        <v>223</v>
      </c>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15"/>
        <v/>
      </c>
      <c r="AP282" s="73" t="str">
        <f>IF(OR(E282="",VLOOKUP(E$1,Services!$A$1:$B$20,2,0)="Exclude"),"",IF($D282=1,IF(OR(price_limit="",price_limit="No Limit"),IF(E282="Yes",1,2),IF(SUMIFS(WhatIf!$G:$G,WhatIf!$A:$A,E$1,WhatIf!$B:$B,E282)&lt;=price_limit,IF(E282="Yes",1,2),"")),""))</f>
        <v/>
      </c>
      <c r="AQ282" s="73" t="str">
        <f>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IF(OR(L282="",VLOOKUP(L$1,Services!$A$1:$B$20,2,0)="Exclude"),"",IF($D282=1,IF(OR(price_limit="",price_limit="No Limit"),IF(L282="Yes",1,2),IF(SUMIFS(WhatIf!$G:$G,WhatIf!$A:$A,L$1,WhatIf!$B:$B,L282)&lt;=price_limit,IF(L282="Yes",1,2),"")),""))</f>
        <v/>
      </c>
      <c r="AX282" s="73" t="str">
        <f>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 ca="1">IF(OR(Q282="",VLOOKUP(Q$1,Services!$A$1:$B$20,2,0)="Exclude"),"",IF($D282=1,IF(OR(price_limit="",price_limit="No Limit"),IF(Q282="Yes",1,2),IF(SUMIFS(WhatIf!$G:$G,WhatIf!$A:$A,Q$1,WhatIf!$B:$B,Q282)&lt;=price_limit,IF(Q282="Yes",1,2),"")),""))</f>
        <v/>
      </c>
      <c r="BC282" s="73" t="str">
        <f ca="1">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16"/>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ht="24.9" x14ac:dyDescent="0.3">
      <c r="A283" s="19" t="s">
        <v>58</v>
      </c>
      <c r="B283" s="4" t="s">
        <v>255</v>
      </c>
      <c r="C283" s="4" t="s">
        <v>223</v>
      </c>
      <c r="D283" s="3" t="str">
        <f t="shared" ca="1" si="14"/>
        <v/>
      </c>
      <c r="F283" s="5" t="s">
        <v>556</v>
      </c>
      <c r="G283" s="5" t="s">
        <v>556</v>
      </c>
      <c r="H283" s="6"/>
      <c r="I283" s="6"/>
      <c r="L283" s="5" t="s">
        <v>1</v>
      </c>
      <c r="M283" s="5" t="s">
        <v>1</v>
      </c>
      <c r="O283" s="6"/>
      <c r="P283" s="6"/>
      <c r="Q283" s="6"/>
      <c r="R283" s="6"/>
      <c r="S283" s="6"/>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15"/>
        <v/>
      </c>
      <c r="AP283" s="73" t="str">
        <f>IF(OR(E283="",VLOOKUP(E$1,Services!$A$1:$B$20,2,0)="Exclude"),"",IF($D283=1,IF(OR(price_limit="",price_limit="No Limit"),IF(E283="Yes",1,2),IF(SUMIFS(WhatIf!$G:$G,WhatIf!$A:$A,E$1,WhatIf!$B:$B,E283)&lt;=price_limit,IF(E283="Yes",1,2),"")),""))</f>
        <v/>
      </c>
      <c r="AQ283" s="73" t="str">
        <f ca="1">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IF(OR(J283="",VLOOKUP(J$1,Services!$A$1:$B$20,2,0)="Exclude"),"",IF($D283=1,IF(OR(price_limit="",price_limit="No Limit"),IF(J283="Yes",1,2),IF(SUMIFS(WhatIf!$G:$G,WhatIf!$A:$A,J$1,WhatIf!$B:$B,J283)&lt;=price_limit,IF(J283="Yes",1,2),"")),""))</f>
        <v/>
      </c>
      <c r="AV283" s="73" t="str">
        <f>IF(OR(K283="",VLOOKUP(K$1,Services!$A$1:$B$20,2,0)="Exclude"),"",IF($D283=1,IF(OR(price_limit="",price_limit="No Limit"),IF(K283="Yes",1,2),IF(SUMIFS(WhatIf!$G:$G,WhatIf!$A:$A,K$1,WhatIf!$B:$B,K283)&lt;=price_limit,IF(K283="Yes",1,2),"")),""))</f>
        <v/>
      </c>
      <c r="AW283" s="73" t="str">
        <f ca="1">IF(OR(L283="",VLOOKUP(L$1,Services!$A$1:$B$20,2,0)="Exclude"),"",IF($D283=1,IF(OR(price_limit="",price_limit="No Limit"),IF(L283="Yes",1,2),IF(SUMIFS(WhatIf!$G:$G,WhatIf!$A:$A,L$1,WhatIf!$B:$B,L283)&lt;=price_limit,IF(L283="Yes",1,2),"")),""))</f>
        <v/>
      </c>
      <c r="AX283" s="73" t="str">
        <f ca="1">IF(OR(M283="",VLOOKUP(M$1,Services!$A$1:$B$20,2,0)="Exclude"),"",IF($D283=1,IF(OR(price_limit="",price_limit="No Limit"),IF(M283="Yes",1,2),IF(SUMIFS(WhatIf!$G:$G,WhatIf!$A:$A,M$1,WhatIf!$B:$B,M283)&lt;=price_limit,IF(M283="Yes",1,2),"")),""))</f>
        <v/>
      </c>
      <c r="AY283" s="73" t="str">
        <f>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IF(OR(Q283="",VLOOKUP(Q$1,Services!$A$1:$B$20,2,0)="Exclude"),"",IF($D283=1,IF(OR(price_limit="",price_limit="No Limit"),IF(Q283="Yes",1,2),IF(SUMIFS(WhatIf!$G:$G,WhatIf!$A:$A,Q$1,WhatIf!$B:$B,Q283)&lt;=price_limit,IF(Q283="Yes",1,2),"")),""))</f>
        <v/>
      </c>
      <c r="BC283" s="73" t="str">
        <f>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16"/>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x14ac:dyDescent="0.3">
      <c r="A284" s="19" t="s">
        <v>59</v>
      </c>
      <c r="B284" s="4" t="s">
        <v>703</v>
      </c>
      <c r="C284" s="4" t="s">
        <v>501</v>
      </c>
      <c r="D284" s="3" t="str">
        <f t="shared" ca="1" si="14"/>
        <v/>
      </c>
      <c r="E284" s="5" t="s">
        <v>1</v>
      </c>
      <c r="F284" s="5" t="s">
        <v>558</v>
      </c>
      <c r="G284" s="5" t="s">
        <v>1</v>
      </c>
      <c r="H284" s="5" t="s">
        <v>1</v>
      </c>
      <c r="I284" s="5" t="s">
        <v>1</v>
      </c>
      <c r="K284" s="5" t="s">
        <v>1</v>
      </c>
      <c r="L284" s="5" t="s">
        <v>1</v>
      </c>
      <c r="M284" s="5" t="s">
        <v>1</v>
      </c>
      <c r="N284" s="5" t="s">
        <v>1</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15"/>
        <v/>
      </c>
      <c r="AP284" s="73" t="str">
        <f ca="1">IF(OR(E284="",VLOOKUP(E$1,Services!$A$1:$B$20,2,0)="Exclude"),"",IF($D284=1,IF(OR(price_limit="",price_limit="No Limit"),IF(E284="Yes",1,2),IF(SUMIFS(WhatIf!$G:$G,WhatIf!$A:$A,E$1,WhatIf!$B:$B,E284)&lt;=price_limit,IF(E284="Yes",1,2),"")),""))</f>
        <v/>
      </c>
      <c r="AQ284" s="73" t="str">
        <f ca="1">IF(OR(F284="",VLOOKUP(F$1,Services!$A$1:$B$20,2,0)="Exclude"),"",IF($D284=1,IF(OR(price_limit="",price_limit="No Limit"),IF(F284="Yes",1,2),IF(SUMIFS(WhatIf!$G:$G,WhatIf!$A:$A,F$1,WhatIf!$B:$B,F284)&lt;=price_limit,IF(F284="Yes",1,2),"")),""))</f>
        <v/>
      </c>
      <c r="AR284" s="73" t="str">
        <f ca="1">IF(OR(G284="",VLOOKUP(G$1,Services!$A$1:$B$20,2,0)="Exclude"),"",IF($D284=1,IF(OR(price_limit="",price_limit="No Limit"),IF(G284="Yes",1,2),IF(SUMIFS(WhatIf!$G:$G,WhatIf!$A:$A,G$1,WhatIf!$B:$B,G284)&lt;=price_limit,IF(G284="Yes",1,2),"")),""))</f>
        <v/>
      </c>
      <c r="AS284" s="73" t="str">
        <f ca="1">IF(OR(H284="",VLOOKUP(H$1,Services!$A$1:$B$20,2,0)="Exclude"),"",IF($D284=1,IF(OR(price_limit="",price_limit="No Limit"),IF(H284="Yes",1,2),IF(SUMIFS(WhatIf!$G:$G,WhatIf!$A:$A,H$1,WhatIf!$B:$B,H284)&lt;=price_limit,IF(H284="Yes",1,2),"")),""))</f>
        <v/>
      </c>
      <c r="AT284" s="73" t="str">
        <f ca="1">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 ca="1">IF(OR(K284="",VLOOKUP(K$1,Services!$A$1:$B$20,2,0)="Exclude"),"",IF($D284=1,IF(OR(price_limit="",price_limit="No Limit"),IF(K284="Yes",1,2),IF(SUMIFS(WhatIf!$G:$G,WhatIf!$A:$A,K$1,WhatIf!$B:$B,K284)&lt;=price_limit,IF(K284="Yes",1,2),"")),""))</f>
        <v/>
      </c>
      <c r="AW284" s="73" t="str">
        <f ca="1">IF(OR(L284="",VLOOKUP(L$1,Services!$A$1:$B$20,2,0)="Exclude"),"",IF($D284=1,IF(OR(price_limit="",price_limit="No Limit"),IF(L284="Yes",1,2),IF(SUMIFS(WhatIf!$G:$G,WhatIf!$A:$A,L$1,WhatIf!$B:$B,L284)&lt;=price_limit,IF(L284="Yes",1,2),"")),""))</f>
        <v/>
      </c>
      <c r="AX284" s="73" t="str">
        <f ca="1">IF(OR(M284="",VLOOKUP(M$1,Services!$A$1:$B$20,2,0)="Exclude"),"",IF($D284=1,IF(OR(price_limit="",price_limit="No Limit"),IF(M284="Yes",1,2),IF(SUMIFS(WhatIf!$G:$G,WhatIf!$A:$A,M$1,WhatIf!$B:$B,M284)&lt;=price_limit,IF(M284="Yes",1,2),"")),""))</f>
        <v/>
      </c>
      <c r="AY284" s="73" t="str">
        <f ca="1">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16"/>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x14ac:dyDescent="0.3">
      <c r="A285" s="19" t="s">
        <v>178</v>
      </c>
      <c r="B285" s="4" t="s">
        <v>255</v>
      </c>
      <c r="C285" s="4" t="s">
        <v>505</v>
      </c>
      <c r="D285" s="3" t="str">
        <f t="shared" ca="1" si="14"/>
        <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15"/>
        <v/>
      </c>
      <c r="AP285" s="73" t="str">
        <f>IF(OR(E285="",VLOOKUP(E$1,Services!$A$1:$B$20,2,0)="Exclude"),"",IF($D285=1,IF(OR(price_limit="",price_limit="No Limit"),IF(E285="Yes",1,2),IF(SUMIFS(WhatIf!$G:$G,WhatIf!$A:$A,E$1,WhatIf!$B:$B,E285)&lt;=price_limit,IF(E285="Yes",1,2),"")),""))</f>
        <v/>
      </c>
      <c r="AQ285" s="73" t="str">
        <f>IF(OR(F285="",VLOOKUP(F$1,Services!$A$1:$B$20,2,0)="Exclude"),"",IF($D285=1,IF(OR(price_limit="",price_limit="No Limit"),IF(F285="Yes",1,2),IF(SUMIFS(WhatIf!$G:$G,WhatIf!$A:$A,F$1,WhatIf!$B:$B,F285)&lt;=price_limit,IF(F285="Yes",1,2),"")),""))</f>
        <v/>
      </c>
      <c r="AR285" s="73" t="str">
        <f>IF(OR(G285="",VLOOKUP(G$1,Services!$A$1:$B$20,2,0)="Exclude"),"",IF($D285=1,IF(OR(price_limit="",price_limit="No Limit"),IF(G285="Yes",1,2),IF(SUMIFS(WhatIf!$G:$G,WhatIf!$A:$A,G$1,WhatIf!$B:$B,G285)&lt;=price_limit,IF(G285="Yes",1,2),"")),""))</f>
        <v/>
      </c>
      <c r="AS285" s="73" t="str">
        <f>IF(OR(H285="",VLOOKUP(H$1,Services!$A$1:$B$20,2,0)="Exclude"),"",IF($D285=1,IF(OR(price_limit="",price_limit="No Limit"),IF(H285="Yes",1,2),IF(SUMIFS(WhatIf!$G:$G,WhatIf!$A:$A,H$1,WhatIf!$B:$B,H285)&lt;=price_limit,IF(H285="Yes",1,2),"")),""))</f>
        <v/>
      </c>
      <c r="AT285" s="73" t="str">
        <f>IF(OR(I285="",VLOOKUP(I$1,Services!$A$1:$B$20,2,0)="Exclude"),"",IF($D285=1,IF(OR(price_limit="",price_limit="No Limit"),IF(I285="Yes",1,2),IF(SUMIFS(WhatIf!$G:$G,WhatIf!$A:$A,I$1,WhatIf!$B:$B,I285)&lt;=price_limit,IF(I285="Yes",1,2),"")),""))</f>
        <v/>
      </c>
      <c r="AU285" s="73" t="str">
        <f>IF(OR(J285="",VLOOKUP(J$1,Services!$A$1:$B$20,2,0)="Exclude"),"",IF($D285=1,IF(OR(price_limit="",price_limit="No Limit"),IF(J285="Yes",1,2),IF(SUMIFS(WhatIf!$G:$G,WhatIf!$A:$A,J$1,WhatIf!$B:$B,J285)&lt;=price_limit,IF(J285="Yes",1,2),"")),""))</f>
        <v/>
      </c>
      <c r="AV285" s="73" t="str">
        <f>IF(OR(K285="",VLOOKUP(K$1,Services!$A$1:$B$20,2,0)="Exclude"),"",IF($D285=1,IF(OR(price_limit="",price_limit="No Limit"),IF(K285="Yes",1,2),IF(SUMIFS(WhatIf!$G:$G,WhatIf!$A:$A,K$1,WhatIf!$B:$B,K285)&lt;=price_limit,IF(K285="Yes",1,2),"")),""))</f>
        <v/>
      </c>
      <c r="AW285" s="73" t="str">
        <f>IF(OR(L285="",VLOOKUP(L$1,Services!$A$1:$B$20,2,0)="Exclude"),"",IF($D285=1,IF(OR(price_limit="",price_limit="No Limit"),IF(L285="Yes",1,2),IF(SUMIFS(WhatIf!$G:$G,WhatIf!$A:$A,L$1,WhatIf!$B:$B,L285)&lt;=price_limit,IF(L285="Yes",1,2),"")),""))</f>
        <v/>
      </c>
      <c r="AX285" s="73" t="str">
        <f>IF(OR(M285="",VLOOKUP(M$1,Services!$A$1:$B$20,2,0)="Exclude"),"",IF($D285=1,IF(OR(price_limit="",price_limit="No Limit"),IF(M285="Yes",1,2),IF(SUMIFS(WhatIf!$G:$G,WhatIf!$A:$A,M$1,WhatIf!$B:$B,M285)&lt;=price_limit,IF(M285="Yes",1,2),"")),""))</f>
        <v/>
      </c>
      <c r="AY285" s="73" t="str">
        <f>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16"/>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ht="24.9" x14ac:dyDescent="0.3">
      <c r="A286" s="19" t="s">
        <v>60</v>
      </c>
      <c r="B286" s="4" t="s">
        <v>375</v>
      </c>
      <c r="C286" s="4" t="s">
        <v>501</v>
      </c>
      <c r="D286" s="3" t="str">
        <f t="shared" ca="1" si="14"/>
        <v/>
      </c>
      <c r="E286" s="5" t="s">
        <v>1</v>
      </c>
      <c r="H286" s="5" t="s">
        <v>1</v>
      </c>
      <c r="I286" s="5" t="s">
        <v>1</v>
      </c>
      <c r="J286" s="5" t="s">
        <v>1</v>
      </c>
      <c r="K286" s="5" t="s">
        <v>1</v>
      </c>
      <c r="L286" s="5" t="s">
        <v>1</v>
      </c>
      <c r="M286" s="5" t="s">
        <v>1</v>
      </c>
      <c r="N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15"/>
        <v/>
      </c>
      <c r="AP286" s="73" t="str">
        <f ca="1">IF(OR(E286="",VLOOKUP(E$1,Services!$A$1:$B$20,2,0)="Exclude"),"",IF($D286=1,IF(OR(price_limit="",price_limit="No Limit"),IF(E286="Yes",1,2),IF(SUMIFS(WhatIf!$G:$G,WhatIf!$A:$A,E$1,WhatIf!$B:$B,E286)&lt;=price_limit,IF(E286="Yes",1,2),"")),""))</f>
        <v/>
      </c>
      <c r="AQ286" s="73" t="str">
        <f>IF(OR(F286="",VLOOKUP(F$1,Services!$A$1:$B$20,2,0)="Exclude"),"",IF($D286=1,IF(OR(price_limit="",price_limit="No Limit"),IF(F286="Yes",1,2),IF(SUMIFS(WhatIf!$G:$G,WhatIf!$A:$A,F$1,WhatIf!$B:$B,F286)&lt;=price_limit,IF(F286="Yes",1,2),"")),""))</f>
        <v/>
      </c>
      <c r="AR286" s="73" t="str">
        <f>IF(OR(G286="",VLOOKUP(G$1,Services!$A$1:$B$20,2,0)="Exclude"),"",IF($D286=1,IF(OR(price_limit="",price_limit="No Limit"),IF(G286="Yes",1,2),IF(SUMIFS(WhatIf!$G:$G,WhatIf!$A:$A,G$1,WhatIf!$B:$B,G286)&lt;=price_limit,IF(G286="Yes",1,2),"")),""))</f>
        <v/>
      </c>
      <c r="AS286" s="73" t="str">
        <f ca="1">IF(OR(H286="",VLOOKUP(H$1,Services!$A$1:$B$20,2,0)="Exclude"),"",IF($D286=1,IF(OR(price_limit="",price_limit="No Limit"),IF(H286="Yes",1,2),IF(SUMIFS(WhatIf!$G:$G,WhatIf!$A:$A,H$1,WhatIf!$B:$B,H286)&lt;=price_limit,IF(H286="Yes",1,2),"")),""))</f>
        <v/>
      </c>
      <c r="AT286" s="73" t="str">
        <f ca="1">IF(OR(I286="",VLOOKUP(I$1,Services!$A$1:$B$20,2,0)="Exclude"),"",IF($D286=1,IF(OR(price_limit="",price_limit="No Limit"),IF(I286="Yes",1,2),IF(SUMIFS(WhatIf!$G:$G,WhatIf!$A:$A,I$1,WhatIf!$B:$B,I286)&lt;=price_limit,IF(I286="Yes",1,2),"")),""))</f>
        <v/>
      </c>
      <c r="AU286" s="73" t="str">
        <f ca="1">IF(OR(J286="",VLOOKUP(J$1,Services!$A$1:$B$20,2,0)="Exclude"),"",IF($D286=1,IF(OR(price_limit="",price_limit="No Limit"),IF(J286="Yes",1,2),IF(SUMIFS(WhatIf!$G:$G,WhatIf!$A:$A,J$1,WhatIf!$B:$B,J286)&lt;=price_limit,IF(J286="Yes",1,2),"")),""))</f>
        <v/>
      </c>
      <c r="AV286" s="73" t="str">
        <f ca="1">IF(OR(K286="",VLOOKUP(K$1,Services!$A$1:$B$20,2,0)="Exclude"),"",IF($D286=1,IF(OR(price_limit="",price_limit="No Limit"),IF(K286="Yes",1,2),IF(SUMIFS(WhatIf!$G:$G,WhatIf!$A:$A,K$1,WhatIf!$B:$B,K286)&lt;=price_limit,IF(K286="Yes",1,2),"")),""))</f>
        <v/>
      </c>
      <c r="AW286" s="73" t="str">
        <f ca="1">IF(OR(L286="",VLOOKUP(L$1,Services!$A$1:$B$20,2,0)="Exclude"),"",IF($D286=1,IF(OR(price_limit="",price_limit="No Limit"),IF(L286="Yes",1,2),IF(SUMIFS(WhatIf!$G:$G,WhatIf!$A:$A,L$1,WhatIf!$B:$B,L286)&lt;=price_limit,IF(L286="Yes",1,2),"")),""))</f>
        <v/>
      </c>
      <c r="AX286" s="73" t="str">
        <f ca="1">IF(OR(M286="",VLOOKUP(M$1,Services!$A$1:$B$20,2,0)="Exclude"),"",IF($D286=1,IF(OR(price_limit="",price_limit="No Limit"),IF(M286="Yes",1,2),IF(SUMIFS(WhatIf!$G:$G,WhatIf!$A:$A,M$1,WhatIf!$B:$B,M286)&lt;=price_limit,IF(M286="Yes",1,2),"")),""))</f>
        <v/>
      </c>
      <c r="AY286" s="73" t="str">
        <f ca="1">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 ca="1">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16"/>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x14ac:dyDescent="0.3">
      <c r="A287" s="19" t="s">
        <v>61</v>
      </c>
      <c r="B287" s="4" t="s">
        <v>316</v>
      </c>
      <c r="C287" s="4" t="s">
        <v>501</v>
      </c>
      <c r="D287" s="3" t="str">
        <f t="shared" ca="1" si="14"/>
        <v/>
      </c>
      <c r="E287" s="5" t="s">
        <v>1</v>
      </c>
      <c r="F287" s="5" t="s">
        <v>558</v>
      </c>
      <c r="G287" s="5" t="s">
        <v>558</v>
      </c>
      <c r="K287" s="5" t="s">
        <v>1</v>
      </c>
      <c r="L287" s="5" t="s">
        <v>1</v>
      </c>
      <c r="M287" s="5" t="s">
        <v>1</v>
      </c>
      <c r="O287" s="6"/>
      <c r="P287" s="6"/>
      <c r="Q287" s="6"/>
      <c r="R287" s="6"/>
      <c r="S287" s="6"/>
      <c r="T287" s="5" t="s">
        <v>1</v>
      </c>
      <c r="V287" s="5" t="s">
        <v>1</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15"/>
        <v/>
      </c>
      <c r="AP287" s="73" t="str">
        <f ca="1">IF(OR(E287="",VLOOKUP(E$1,Services!$A$1:$B$20,2,0)="Exclude"),"",IF($D287=1,IF(OR(price_limit="",price_limit="No Limit"),IF(E287="Yes",1,2),IF(SUMIFS(WhatIf!$G:$G,WhatIf!$A:$A,E$1,WhatIf!$B:$B,E287)&lt;=price_limit,IF(E287="Yes",1,2),"")),""))</f>
        <v/>
      </c>
      <c r="AQ287" s="73" t="str">
        <f ca="1">IF(OR(F287="",VLOOKUP(F$1,Services!$A$1:$B$20,2,0)="Exclude"),"",IF($D287=1,IF(OR(price_limit="",price_limit="No Limit"),IF(F287="Yes",1,2),IF(SUMIFS(WhatIf!$G:$G,WhatIf!$A:$A,F$1,WhatIf!$B:$B,F287)&lt;=price_limit,IF(F287="Yes",1,2),"")),""))</f>
        <v/>
      </c>
      <c r="AR287" s="73" t="str">
        <f ca="1">IF(OR(G287="",VLOOKUP(G$1,Services!$A$1:$B$20,2,0)="Exclude"),"",IF($D287=1,IF(OR(price_limit="",price_limit="No Limit"),IF(G287="Yes",1,2),IF(SUMIFS(WhatIf!$G:$G,WhatIf!$A:$A,G$1,WhatIf!$B:$B,G287)&lt;=price_limit,IF(G287="Yes",1,2),"")),""))</f>
        <v/>
      </c>
      <c r="AS287" s="73" t="str">
        <f>IF(OR(H287="",VLOOKUP(H$1,Services!$A$1:$B$20,2,0)="Exclude"),"",IF($D287=1,IF(OR(price_limit="",price_limit="No Limit"),IF(H287="Yes",1,2),IF(SUMIFS(WhatIf!$G:$G,WhatIf!$A:$A,H$1,WhatIf!$B:$B,H287)&lt;=price_limit,IF(H287="Yes",1,2),"")),""))</f>
        <v/>
      </c>
      <c r="AT287" s="73" t="str">
        <f>IF(OR(I287="",VLOOKUP(I$1,Services!$A$1:$B$20,2,0)="Exclude"),"",IF($D287=1,IF(OR(price_limit="",price_limit="No Limit"),IF(I287="Yes",1,2),IF(SUMIFS(WhatIf!$G:$G,WhatIf!$A:$A,I$1,WhatIf!$B:$B,I287)&lt;=price_limit,IF(I287="Yes",1,2),"")),""))</f>
        <v/>
      </c>
      <c r="AU287" s="73" t="str">
        <f>IF(OR(J287="",VLOOKUP(J$1,Services!$A$1:$B$20,2,0)="Exclude"),"",IF($D287=1,IF(OR(price_limit="",price_limit="No Limit"),IF(J287="Yes",1,2),IF(SUMIFS(WhatIf!$G:$G,WhatIf!$A:$A,J$1,WhatIf!$B:$B,J287)&lt;=price_limit,IF(J287="Yes",1,2),"")),""))</f>
        <v/>
      </c>
      <c r="AV287" s="73" t="str">
        <f ca="1">IF(OR(K287="",VLOOKUP(K$1,Services!$A$1:$B$20,2,0)="Exclude"),"",IF($D287=1,IF(OR(price_limit="",price_limit="No Limit"),IF(K287="Yes",1,2),IF(SUMIFS(WhatIf!$G:$G,WhatIf!$A:$A,K$1,WhatIf!$B:$B,K287)&lt;=price_limit,IF(K287="Yes",1,2),"")),""))</f>
        <v/>
      </c>
      <c r="AW287" s="73" t="str">
        <f ca="1">IF(OR(L287="",VLOOKUP(L$1,Services!$A$1:$B$20,2,0)="Exclude"),"",IF($D287=1,IF(OR(price_limit="",price_limit="No Limit"),IF(L287="Yes",1,2),IF(SUMIFS(WhatIf!$G:$G,WhatIf!$A:$A,L$1,WhatIf!$B:$B,L287)&lt;=price_limit,IF(L287="Yes",1,2),"")),""))</f>
        <v/>
      </c>
      <c r="AX287" s="73" t="str">
        <f ca="1">IF(OR(M287="",VLOOKUP(M$1,Services!$A$1:$B$20,2,0)="Exclude"),"",IF($D287=1,IF(OR(price_limit="",price_limit="No Limit"),IF(M287="Yes",1,2),IF(SUMIFS(WhatIf!$G:$G,WhatIf!$A:$A,M$1,WhatIf!$B:$B,M287)&lt;=price_limit,IF(M287="Yes",1,2),"")),""))</f>
        <v/>
      </c>
      <c r="AY287" s="73" t="str">
        <f>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 ca="1">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16"/>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674</v>
      </c>
      <c r="C288" s="4" t="s">
        <v>222</v>
      </c>
      <c r="D288" s="3" t="str">
        <f t="shared" ca="1" si="14"/>
        <v/>
      </c>
      <c r="F288" s="5" t="s">
        <v>579</v>
      </c>
      <c r="G288" s="5" t="s">
        <v>579</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15"/>
        <v/>
      </c>
      <c r="AP288" s="73" t="str">
        <f>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IF(OR(H288="",VLOOKUP(H$1,Services!$A$1:$B$20,2,0)="Exclude"),"",IF($D288=1,IF(OR(price_limit="",price_limit="No Limit"),IF(H288="Yes",1,2),IF(SUMIFS(WhatIf!$G:$G,WhatIf!$A:$A,H$1,WhatIf!$B:$B,H288)&lt;=price_limit,IF(H288="Yes",1,2),"")),""))</f>
        <v/>
      </c>
      <c r="AT288" s="73" t="str">
        <f>IF(OR(I288="",VLOOKUP(I$1,Services!$A$1:$B$20,2,0)="Exclude"),"",IF($D288=1,IF(OR(price_limit="",price_limit="No Limit"),IF(I288="Yes",1,2),IF(SUMIFS(WhatIf!$G:$G,WhatIf!$A:$A,I$1,WhatIf!$B:$B,I288)&lt;=price_limit,IF(I288="Yes",1,2),"")),""))</f>
        <v/>
      </c>
      <c r="AU288" s="73" t="str">
        <f>IF(OR(J288="",VLOOKUP(J$1,Services!$A$1:$B$20,2,0)="Exclude"),"",IF($D288=1,IF(OR(price_limit="",price_limit="No Limit"),IF(J288="Yes",1,2),IF(SUMIFS(WhatIf!$G:$G,WhatIf!$A:$A,J$1,WhatIf!$B:$B,J288)&lt;=price_limit,IF(J288="Yes",1,2),"")),""))</f>
        <v/>
      </c>
      <c r="AV288" s="73" t="str">
        <f>IF(OR(K288="",VLOOKUP(K$1,Services!$A$1:$B$20,2,0)="Exclude"),"",IF($D288=1,IF(OR(price_limit="",price_limit="No Limit"),IF(K288="Yes",1,2),IF(SUMIFS(WhatIf!$G:$G,WhatIf!$A:$A,K$1,WhatIf!$B:$B,K288)&lt;=price_limit,IF(K288="Yes",1,2),"")),""))</f>
        <v/>
      </c>
      <c r="AW288" s="73" t="str">
        <f>IF(OR(L288="",VLOOKUP(L$1,Services!$A$1:$B$20,2,0)="Exclude"),"",IF($D288=1,IF(OR(price_limit="",price_limit="No Limit"),IF(L288="Yes",1,2),IF(SUMIFS(WhatIf!$G:$G,WhatIf!$A:$A,L$1,WhatIf!$B:$B,L288)&lt;=price_limit,IF(L288="Yes",1,2),"")),""))</f>
        <v/>
      </c>
      <c r="AX288" s="73" t="str">
        <f>IF(OR(M288="",VLOOKUP(M$1,Services!$A$1:$B$20,2,0)="Exclude"),"",IF($D288=1,IF(OR(price_limit="",price_limit="No Limit"),IF(M288="Yes",1,2),IF(SUMIFS(WhatIf!$G:$G,WhatIf!$A:$A,M$1,WhatIf!$B:$B,M288)&lt;=price_limit,IF(M288="Yes",1,2),"")),""))</f>
        <v/>
      </c>
      <c r="AY288" s="73" t="str">
        <f>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16"/>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220</v>
      </c>
      <c r="B289" s="4" t="s">
        <v>255</v>
      </c>
      <c r="C289" s="4" t="s">
        <v>222</v>
      </c>
      <c r="D289" s="3" t="str">
        <f t="shared" ca="1" si="14"/>
        <v/>
      </c>
      <c r="F289" s="5" t="s">
        <v>579</v>
      </c>
      <c r="G289" s="5" t="s">
        <v>579</v>
      </c>
      <c r="H289" s="5" t="s">
        <v>303</v>
      </c>
      <c r="I289" s="5" t="s">
        <v>303</v>
      </c>
      <c r="J289" s="5" t="s">
        <v>303</v>
      </c>
      <c r="K289" s="5" t="s">
        <v>303</v>
      </c>
      <c r="L289" s="5" t="s">
        <v>303</v>
      </c>
      <c r="M289" s="5" t="s">
        <v>303</v>
      </c>
      <c r="N289" s="5" t="s">
        <v>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15"/>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 ca="1">IF(OR(H289="",VLOOKUP(H$1,Services!$A$1:$B$20,2,0)="Exclude"),"",IF($D289=1,IF(OR(price_limit="",price_limit="No Limit"),IF(H289="Yes",1,2),IF(SUMIFS(WhatIf!$G:$G,WhatIf!$A:$A,H$1,WhatIf!$B:$B,H289)&lt;=price_limit,IF(H289="Yes",1,2),"")),""))</f>
        <v/>
      </c>
      <c r="AT289" s="73" t="str">
        <f ca="1">IF(OR(I289="",VLOOKUP(I$1,Services!$A$1:$B$20,2,0)="Exclude"),"",IF($D289=1,IF(OR(price_limit="",price_limit="No Limit"),IF(I289="Yes",1,2),IF(SUMIFS(WhatIf!$G:$G,WhatIf!$A:$A,I$1,WhatIf!$B:$B,I289)&lt;=price_limit,IF(I289="Yes",1,2),"")),""))</f>
        <v/>
      </c>
      <c r="AU289" s="73" t="str">
        <f ca="1">IF(OR(J289="",VLOOKUP(J$1,Services!$A$1:$B$20,2,0)="Exclude"),"",IF($D289=1,IF(OR(price_limit="",price_limit="No Limit"),IF(J289="Yes",1,2),IF(SUMIFS(WhatIf!$G:$G,WhatIf!$A:$A,J$1,WhatIf!$B:$B,J289)&lt;=price_limit,IF(J289="Yes",1,2),"")),""))</f>
        <v/>
      </c>
      <c r="AV289" s="73" t="str">
        <f ca="1">IF(OR(K289="",VLOOKUP(K$1,Services!$A$1:$B$20,2,0)="Exclude"),"",IF($D289=1,IF(OR(price_limit="",price_limit="No Limit"),IF(K289="Yes",1,2),IF(SUMIFS(WhatIf!$G:$G,WhatIf!$A:$A,K$1,WhatIf!$B:$B,K289)&lt;=price_limit,IF(K289="Yes",1,2),"")),""))</f>
        <v/>
      </c>
      <c r="AW289" s="73" t="str">
        <f ca="1">IF(OR(L289="",VLOOKUP(L$1,Services!$A$1:$B$20,2,0)="Exclude"),"",IF($D289=1,IF(OR(price_limit="",price_limit="No Limit"),IF(L289="Yes",1,2),IF(SUMIFS(WhatIf!$G:$G,WhatIf!$A:$A,L$1,WhatIf!$B:$B,L289)&lt;=price_limit,IF(L289="Yes",1,2),"")),""))</f>
        <v/>
      </c>
      <c r="AX289" s="73" t="str">
        <f ca="1">IF(OR(M289="",VLOOKUP(M$1,Services!$A$1:$B$20,2,0)="Exclude"),"",IF($D289=1,IF(OR(price_limit="",price_limit="No Limit"),IF(M289="Yes",1,2),IF(SUMIFS(WhatIf!$G:$G,WhatIf!$A:$A,M$1,WhatIf!$B:$B,M289)&lt;=price_limit,IF(M289="Yes",1,2),"")),""))</f>
        <v/>
      </c>
      <c r="AY289" s="73" t="str">
        <f ca="1">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IF(OR(R289="",VLOOKUP(R$1,Services!$A$1:$B$20,2,0)="Exclude"),"",IF($D289=1,IF(OR(price_limit="",price_limit="No Limit"),IF(R289="Yes",1,2),IF(SUMIFS(WhatIf!$G:$G,WhatIf!$A:$A,R$1,WhatIf!$B:$B,R289)&lt;=price_limit,IF(R289="Yes",1,2),"")),""))</f>
        <v/>
      </c>
      <c r="BD289" s="73" t="str">
        <f>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16"/>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289</v>
      </c>
      <c r="B290" s="4" t="s">
        <v>255</v>
      </c>
      <c r="C290" s="4" t="s">
        <v>222</v>
      </c>
      <c r="D290" s="3" t="str">
        <f t="shared" ca="1" si="14"/>
        <v/>
      </c>
      <c r="F290" s="5" t="s">
        <v>579</v>
      </c>
      <c r="G290" s="5" t="s">
        <v>579</v>
      </c>
      <c r="H290" s="5" t="s">
        <v>303</v>
      </c>
      <c r="I290" s="5" t="s">
        <v>303</v>
      </c>
      <c r="J290" s="5" t="s">
        <v>303</v>
      </c>
      <c r="K290" s="5" t="s">
        <v>303</v>
      </c>
      <c r="L290" s="5" t="s">
        <v>303</v>
      </c>
      <c r="M290" s="5" t="s">
        <v>303</v>
      </c>
      <c r="N290" s="5" t="s">
        <v>1</v>
      </c>
      <c r="R290" s="5" t="s">
        <v>349</v>
      </c>
      <c r="S290" s="5" t="s">
        <v>349</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15"/>
        <v/>
      </c>
      <c r="AP290" s="73" t="str">
        <f>IF(OR(E290="",VLOOKUP(E$1,Services!$A$1:$B$20,2,0)="Exclude"),"",IF($D290=1,IF(OR(price_limit="",price_limit="No Limit"),IF(E290="Yes",1,2),IF(SUMIFS(WhatIf!$G:$G,WhatIf!$A:$A,E$1,WhatIf!$B:$B,E290)&lt;=price_limit,IF(E290="Yes",1,2),"")),""))</f>
        <v/>
      </c>
      <c r="AQ290" s="73" t="str">
        <f ca="1">IF(OR(F290="",VLOOKUP(F$1,Services!$A$1:$B$20,2,0)="Exclude"),"",IF($D290=1,IF(OR(price_limit="",price_limit="No Limit"),IF(F290="Yes",1,2),IF(SUMIFS(WhatIf!$G:$G,WhatIf!$A:$A,F$1,WhatIf!$B:$B,F290)&lt;=price_limit,IF(F290="Yes",1,2),"")),""))</f>
        <v/>
      </c>
      <c r="AR290" s="73" t="str">
        <f ca="1">IF(OR(G290="",VLOOKUP(G$1,Services!$A$1:$B$20,2,0)="Exclude"),"",IF($D290=1,IF(OR(price_limit="",price_limit="No Limit"),IF(G290="Yes",1,2),IF(SUMIFS(WhatIf!$G:$G,WhatIf!$A:$A,G$1,WhatIf!$B:$B,G290)&lt;=price_limit,IF(G290="Yes",1,2),"")),""))</f>
        <v/>
      </c>
      <c r="AS290" s="73" t="str">
        <f ca="1">IF(OR(H290="",VLOOKUP(H$1,Services!$A$1:$B$20,2,0)="Exclude"),"",IF($D290=1,IF(OR(price_limit="",price_limit="No Limit"),IF(H290="Yes",1,2),IF(SUMIFS(WhatIf!$G:$G,WhatIf!$A:$A,H$1,WhatIf!$B:$B,H290)&lt;=price_limit,IF(H290="Yes",1,2),"")),""))</f>
        <v/>
      </c>
      <c r="AT290" s="73" t="str">
        <f ca="1">IF(OR(I290="",VLOOKUP(I$1,Services!$A$1:$B$20,2,0)="Exclude"),"",IF($D290=1,IF(OR(price_limit="",price_limit="No Limit"),IF(I290="Yes",1,2),IF(SUMIFS(WhatIf!$G:$G,WhatIf!$A:$A,I$1,WhatIf!$B:$B,I290)&lt;=price_limit,IF(I290="Yes",1,2),"")),""))</f>
        <v/>
      </c>
      <c r="AU290" s="73" t="str">
        <f ca="1">IF(OR(J290="",VLOOKUP(J$1,Services!$A$1:$B$20,2,0)="Exclude"),"",IF($D290=1,IF(OR(price_limit="",price_limit="No Limit"),IF(J290="Yes",1,2),IF(SUMIFS(WhatIf!$G:$G,WhatIf!$A:$A,J$1,WhatIf!$B:$B,J290)&lt;=price_limit,IF(J290="Yes",1,2),"")),""))</f>
        <v/>
      </c>
      <c r="AV290" s="73" t="str">
        <f ca="1">IF(OR(K290="",VLOOKUP(K$1,Services!$A$1:$B$20,2,0)="Exclude"),"",IF($D290=1,IF(OR(price_limit="",price_limit="No Limit"),IF(K290="Yes",1,2),IF(SUMIFS(WhatIf!$G:$G,WhatIf!$A:$A,K$1,WhatIf!$B:$B,K290)&lt;=price_limit,IF(K290="Yes",1,2),"")),""))</f>
        <v/>
      </c>
      <c r="AW290" s="73" t="str">
        <f ca="1">IF(OR(L290="",VLOOKUP(L$1,Services!$A$1:$B$20,2,0)="Exclude"),"",IF($D290=1,IF(OR(price_limit="",price_limit="No Limit"),IF(L290="Yes",1,2),IF(SUMIFS(WhatIf!$G:$G,WhatIf!$A:$A,L$1,WhatIf!$B:$B,L290)&lt;=price_limit,IF(L290="Yes",1,2),"")),""))</f>
        <v/>
      </c>
      <c r="AX290" s="73" t="str">
        <f ca="1">IF(OR(M290="",VLOOKUP(M$1,Services!$A$1:$B$20,2,0)="Exclude"),"",IF($D290=1,IF(OR(price_limit="",price_limit="No Limit"),IF(M290="Yes",1,2),IF(SUMIFS(WhatIf!$G:$G,WhatIf!$A:$A,M$1,WhatIf!$B:$B,M290)&lt;=price_limit,IF(M290="Yes",1,2),"")),""))</f>
        <v/>
      </c>
      <c r="AY290" s="73" t="str">
        <f ca="1">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 ca="1">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16"/>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826</v>
      </c>
      <c r="C291" s="4" t="s">
        <v>212</v>
      </c>
      <c r="D291" s="3" t="str">
        <f t="shared" ca="1" si="14"/>
        <v/>
      </c>
      <c r="U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15"/>
        <v/>
      </c>
      <c r="AP291" s="73" t="str">
        <f>IF(OR(E291="",VLOOKUP(E$1,Services!$A$1:$B$20,2,0)="Exclude"),"",IF($D291=1,IF(OR(price_limit="",price_limit="No Limit"),IF(E291="Yes",1,2),IF(SUMIFS(WhatIf!$G:$G,WhatIf!$A:$A,E$1,WhatIf!$B:$B,E291)&lt;=price_limit,IF(E291="Yes",1,2),"")),""))</f>
        <v/>
      </c>
      <c r="AQ291" s="73" t="str">
        <f>IF(OR(F291="",VLOOKUP(F$1,Services!$A$1:$B$20,2,0)="Exclude"),"",IF($D291=1,IF(OR(price_limit="",price_limit="No Limit"),IF(F291="Yes",1,2),IF(SUMIFS(WhatIf!$G:$G,WhatIf!$A:$A,F$1,WhatIf!$B:$B,F291)&lt;=price_limit,IF(F291="Yes",1,2),"")),""))</f>
        <v/>
      </c>
      <c r="AR291" s="73" t="str">
        <f>IF(OR(G291="",VLOOKUP(G$1,Services!$A$1:$B$20,2,0)="Exclude"),"",IF($D291=1,IF(OR(price_limit="",price_limit="No Limit"),IF(G291="Yes",1,2),IF(SUMIFS(WhatIf!$G:$G,WhatIf!$A:$A,G$1,WhatIf!$B:$B,G291)&lt;=price_limit,IF(G291="Yes",1,2),"")),""))</f>
        <v/>
      </c>
      <c r="AS291" s="73" t="str">
        <f>IF(OR(H291="",VLOOKUP(H$1,Services!$A$1:$B$20,2,0)="Exclude"),"",IF($D291=1,IF(OR(price_limit="",price_limit="No Limit"),IF(H291="Yes",1,2),IF(SUMIFS(WhatIf!$G:$G,WhatIf!$A:$A,H$1,WhatIf!$B:$B,H291)&lt;=price_limit,IF(H291="Yes",1,2),"")),""))</f>
        <v/>
      </c>
      <c r="AT291" s="73" t="str">
        <f>IF(OR(I291="",VLOOKUP(I$1,Services!$A$1:$B$20,2,0)="Exclude"),"",IF($D291=1,IF(OR(price_limit="",price_limit="No Limit"),IF(I291="Yes",1,2),IF(SUMIFS(WhatIf!$G:$G,WhatIf!$A:$A,I$1,WhatIf!$B:$B,I291)&lt;=price_limit,IF(I291="Yes",1,2),"")),""))</f>
        <v/>
      </c>
      <c r="AU291" s="73" t="str">
        <f>IF(OR(J291="",VLOOKUP(J$1,Services!$A$1:$B$20,2,0)="Exclude"),"",IF($D291=1,IF(OR(price_limit="",price_limit="No Limit"),IF(J291="Yes",1,2),IF(SUMIFS(WhatIf!$G:$G,WhatIf!$A:$A,J$1,WhatIf!$B:$B,J291)&lt;=price_limit,IF(J291="Yes",1,2),"")),""))</f>
        <v/>
      </c>
      <c r="AV291" s="73" t="str">
        <f>IF(OR(K291="",VLOOKUP(K$1,Services!$A$1:$B$20,2,0)="Exclude"),"",IF($D291=1,IF(OR(price_limit="",price_limit="No Limit"),IF(K291="Yes",1,2),IF(SUMIFS(WhatIf!$G:$G,WhatIf!$A:$A,K$1,WhatIf!$B:$B,K291)&lt;=price_limit,IF(K291="Yes",1,2),"")),""))</f>
        <v/>
      </c>
      <c r="AW291" s="73" t="str">
        <f>IF(OR(L291="",VLOOKUP(L$1,Services!$A$1:$B$20,2,0)="Exclude"),"",IF($D291=1,IF(OR(price_limit="",price_limit="No Limit"),IF(L291="Yes",1,2),IF(SUMIFS(WhatIf!$G:$G,WhatIf!$A:$A,L$1,WhatIf!$B:$B,L291)&lt;=price_limit,IF(L291="Yes",1,2),"")),""))</f>
        <v/>
      </c>
      <c r="AX291" s="73" t="str">
        <f>IF(OR(M291="",VLOOKUP(M$1,Services!$A$1:$B$20,2,0)="Exclude"),"",IF($D291=1,IF(OR(price_limit="",price_limit="No Limit"),IF(M291="Yes",1,2),IF(SUMIFS(WhatIf!$G:$G,WhatIf!$A:$A,M$1,WhatIf!$B:$B,M291)&lt;=price_limit,IF(M291="Yes",1,2),"")),""))</f>
        <v/>
      </c>
      <c r="AY291" s="73" t="str">
        <f>IF(OR(N291="",VLOOKUP(N$1,Services!$A$1:$B$20,2,0)="Exclude"),"",IF($D291=1,IF(OR(price_limit="",price_limit="No Limit"),IF(N291="Yes",1,2),IF(SUMIFS(WhatIf!$G:$G,WhatIf!$A:$A,N$1,WhatIf!$B:$B,N291)&lt;=price_limit,IF(N291="Yes",1,2),"")),""))</f>
        <v/>
      </c>
      <c r="AZ291" s="73" t="str">
        <f>IF(OR(O291="",VLOOKUP(O$1,Services!$A$1:$B$20,2,0)="Exclude"),"",IF($D291=1,IF(OR(price_limit="",price_limit="No Limit"),IF(O291="Yes",1,2),IF(SUMIFS(WhatIf!$G:$G,WhatIf!$A:$A,O$1,WhatIf!$B:$B,O291)&lt;=price_limit,IF(O291="Yes",1,2),"")),""))</f>
        <v/>
      </c>
      <c r="BA291" s="73" t="str">
        <f>IF(OR(P291="",VLOOKUP(P$1,Services!$A$1:$B$20,2,0)="Exclude"),"",IF($D291=1,IF(OR(price_limit="",price_limit="No Limit"),IF(P291="Yes",1,2),IF(SUMIFS(WhatIf!$G:$G,WhatIf!$A:$A,P$1,WhatIf!$B:$B,P291)&lt;=price_limit,IF(P291="Yes",1,2),"")),""))</f>
        <v/>
      </c>
      <c r="BB291" s="73" t="str">
        <f>IF(OR(Q291="",VLOOKUP(Q$1,Services!$A$1:$B$20,2,0)="Exclude"),"",IF($D291=1,IF(OR(price_limit="",price_limit="No Limit"),IF(Q291="Yes",1,2),IF(SUMIFS(WhatIf!$G:$G,WhatIf!$A:$A,Q$1,WhatIf!$B:$B,Q291)&lt;=price_limit,IF(Q291="Yes",1,2),"")),""))</f>
        <v/>
      </c>
      <c r="BC291" s="73" t="str">
        <f>IF(OR(R291="",VLOOKUP(R$1,Services!$A$1:$B$20,2,0)="Exclude"),"",IF($D291=1,IF(OR(price_limit="",price_limit="No Limit"),IF(R291="Yes",1,2),IF(SUMIFS(WhatIf!$G:$G,WhatIf!$A:$A,R$1,WhatIf!$B:$B,R291)&lt;=price_limit,IF(R291="Yes",1,2),"")),""))</f>
        <v/>
      </c>
      <c r="BD291" s="73" t="str">
        <f>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 ca="1">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16"/>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135</v>
      </c>
      <c r="B292" s="4" t="s">
        <v>255</v>
      </c>
      <c r="C292" s="4" t="s">
        <v>223</v>
      </c>
      <c r="D292" s="3" t="str">
        <f t="shared" ca="1" si="14"/>
        <v/>
      </c>
      <c r="G292" s="5" t="s">
        <v>556</v>
      </c>
      <c r="H292" s="6"/>
      <c r="I292" s="6" t="s">
        <v>1</v>
      </c>
      <c r="L292" s="5" t="s">
        <v>1</v>
      </c>
      <c r="M292" s="5" t="s">
        <v>1</v>
      </c>
      <c r="O292" s="5" t="s">
        <v>1</v>
      </c>
      <c r="P292" s="5" t="s">
        <v>1</v>
      </c>
      <c r="Q292" s="5" t="s">
        <v>328</v>
      </c>
      <c r="R292" s="5" t="s">
        <v>1</v>
      </c>
      <c r="S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15"/>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 ca="1">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 ca="1">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 ca="1">IF(OR(L292="",VLOOKUP(L$1,Services!$A$1:$B$20,2,0)="Exclude"),"",IF($D292=1,IF(OR(price_limit="",price_limit="No Limit"),IF(L292="Yes",1,2),IF(SUMIFS(WhatIf!$G:$G,WhatIf!$A:$A,L$1,WhatIf!$B:$B,L292)&lt;=price_limit,IF(L292="Yes",1,2),"")),""))</f>
        <v/>
      </c>
      <c r="AX292" s="73" t="str">
        <f ca="1">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 ca="1">IF(OR(O292="",VLOOKUP(O$1,Services!$A$1:$B$20,2,0)="Exclude"),"",IF($D292=1,IF(OR(price_limit="",price_limit="No Limit"),IF(O292="Yes",1,2),IF(SUMIFS(WhatIf!$G:$G,WhatIf!$A:$A,O$1,WhatIf!$B:$B,O292)&lt;=price_limit,IF(O292="Yes",1,2),"")),""))</f>
        <v/>
      </c>
      <c r="BA292" s="73" t="str">
        <f ca="1">IF(OR(P292="",VLOOKUP(P$1,Services!$A$1:$B$20,2,0)="Exclude"),"",IF($D292=1,IF(OR(price_limit="",price_limit="No Limit"),IF(P292="Yes",1,2),IF(SUMIFS(WhatIf!$G:$G,WhatIf!$A:$A,P$1,WhatIf!$B:$B,P292)&lt;=price_limit,IF(P292="Yes",1,2),"")),""))</f>
        <v/>
      </c>
      <c r="BB292" s="73" t="str">
        <f ca="1">IF(OR(Q292="",VLOOKUP(Q$1,Services!$A$1:$B$20,2,0)="Exclude"),"",IF($D292=1,IF(OR(price_limit="",price_limit="No Limit"),IF(Q292="Yes",1,2),IF(SUMIFS(WhatIf!$G:$G,WhatIf!$A:$A,Q$1,WhatIf!$B:$B,Q292)&lt;=price_limit,IF(Q292="Yes",1,2),"")),""))</f>
        <v/>
      </c>
      <c r="BC292" s="73" t="str">
        <f ca="1">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16"/>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ht="24.9" x14ac:dyDescent="0.3">
      <c r="A293" s="19" t="s">
        <v>749</v>
      </c>
      <c r="B293" s="19" t="s">
        <v>824</v>
      </c>
      <c r="C293" s="4" t="s">
        <v>231</v>
      </c>
      <c r="D293" s="3" t="str">
        <f t="shared" ca="1" si="14"/>
        <v/>
      </c>
      <c r="J293" s="5" t="s">
        <v>1</v>
      </c>
      <c r="K293" s="5" t="s">
        <v>1</v>
      </c>
      <c r="L293" s="5" t="s">
        <v>1</v>
      </c>
      <c r="M293" s="5" t="s">
        <v>1</v>
      </c>
      <c r="U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15"/>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IF(OR(I293="",VLOOKUP(I$1,Services!$A$1:$B$20,2,0)="Exclude"),"",IF($D293=1,IF(OR(price_limit="",price_limit="No Limit"),IF(I293="Yes",1,2),IF(SUMIFS(WhatIf!$G:$G,WhatIf!$A:$A,I$1,WhatIf!$B:$B,I293)&lt;=price_limit,IF(I293="Yes",1,2),"")),""))</f>
        <v/>
      </c>
      <c r="AU293" s="73" t="str">
        <f ca="1">IF(OR(J293="",VLOOKUP(J$1,Services!$A$1:$B$20,2,0)="Exclude"),"",IF($D293=1,IF(OR(price_limit="",price_limit="No Limit"),IF(J293="Yes",1,2),IF(SUMIFS(WhatIf!$G:$G,WhatIf!$A:$A,J$1,WhatIf!$B:$B,J293)&lt;=price_limit,IF(J293="Yes",1,2),"")),""))</f>
        <v/>
      </c>
      <c r="AV293" s="73" t="str">
        <f ca="1">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IF(OR(O293="",VLOOKUP(O$1,Services!$A$1:$B$20,2,0)="Exclude"),"",IF($D293=1,IF(OR(price_limit="",price_limit="No Limit"),IF(O293="Yes",1,2),IF(SUMIFS(WhatIf!$G:$G,WhatIf!$A:$A,O$1,WhatIf!$B:$B,O293)&lt;=price_limit,IF(O293="Yes",1,2),"")),""))</f>
        <v/>
      </c>
      <c r="BA293" s="73" t="str">
        <f>IF(OR(P293="",VLOOKUP(P$1,Services!$A$1:$B$20,2,0)="Exclude"),"",IF($D293=1,IF(OR(price_limit="",price_limit="No Limit"),IF(P293="Yes",1,2),IF(SUMIFS(WhatIf!$G:$G,WhatIf!$A:$A,P$1,WhatIf!$B:$B,P293)&lt;=price_limit,IF(P293="Yes",1,2),"")),""))</f>
        <v/>
      </c>
      <c r="BB293" s="73" t="str">
        <f>IF(OR(Q293="",VLOOKUP(Q$1,Services!$A$1:$B$20,2,0)="Exclude"),"",IF($D293=1,IF(OR(price_limit="",price_limit="No Limit"),IF(Q293="Yes",1,2),IF(SUMIFS(WhatIf!$G:$G,WhatIf!$A:$A,Q$1,WhatIf!$B:$B,Q293)&lt;=price_limit,IF(Q293="Yes",1,2),"")),""))</f>
        <v/>
      </c>
      <c r="BC293" s="73" t="str">
        <f>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 ca="1">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16"/>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376</v>
      </c>
      <c r="B294" s="4" t="s">
        <v>255</v>
      </c>
      <c r="C294" s="4" t="s">
        <v>223</v>
      </c>
      <c r="D294" s="3" t="str">
        <f t="shared" ca="1" si="14"/>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15"/>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 ca="1">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16"/>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ht="24.9" x14ac:dyDescent="0.3">
      <c r="A295" s="19" t="s">
        <v>136</v>
      </c>
      <c r="B295" s="4" t="s">
        <v>702</v>
      </c>
      <c r="C295" s="4" t="s">
        <v>212</v>
      </c>
      <c r="D295" s="3" t="str">
        <f t="shared" ca="1" si="14"/>
        <v/>
      </c>
      <c r="F295" s="5" t="s">
        <v>562</v>
      </c>
      <c r="G295" s="5" t="s">
        <v>562</v>
      </c>
      <c r="R295" s="5" t="s">
        <v>347</v>
      </c>
      <c r="S295" s="5" t="s">
        <v>347</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15"/>
        <v/>
      </c>
      <c r="AP295" s="73" t="str">
        <f>IF(OR(E295="",VLOOKUP(E$1,Services!$A$1:$B$20,2,0)="Exclude"),"",IF($D295=1,IF(OR(price_limit="",price_limit="No Limit"),IF(E295="Yes",1,2),IF(SUMIFS(WhatIf!$G:$G,WhatIf!$A:$A,E$1,WhatIf!$B:$B,E295)&lt;=price_limit,IF(E295="Yes",1,2),"")),""))</f>
        <v/>
      </c>
      <c r="AQ295" s="73" t="str">
        <f ca="1">IF(OR(F295="",VLOOKUP(F$1,Services!$A$1:$B$20,2,0)="Exclude"),"",IF($D295=1,IF(OR(price_limit="",price_limit="No Limit"),IF(F295="Yes",1,2),IF(SUMIFS(WhatIf!$G:$G,WhatIf!$A:$A,F$1,WhatIf!$B:$B,F295)&lt;=price_limit,IF(F295="Yes",1,2),"")),""))</f>
        <v/>
      </c>
      <c r="AR295" s="73" t="str">
        <f ca="1">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IF(OR(J295="",VLOOKUP(J$1,Services!$A$1:$B$20,2,0)="Exclude"),"",IF($D295=1,IF(OR(price_limit="",price_limit="No Limit"),IF(J295="Yes",1,2),IF(SUMIFS(WhatIf!$G:$G,WhatIf!$A:$A,J$1,WhatIf!$B:$B,J295)&lt;=price_limit,IF(J295="Yes",1,2),"")),""))</f>
        <v/>
      </c>
      <c r="AV295" s="73" t="str">
        <f>IF(OR(K295="",VLOOKUP(K$1,Services!$A$1:$B$20,2,0)="Exclude"),"",IF($D295=1,IF(OR(price_limit="",price_limit="No Limit"),IF(K295="Yes",1,2),IF(SUMIFS(WhatIf!$G:$G,WhatIf!$A:$A,K$1,WhatIf!$B:$B,K295)&lt;=price_limit,IF(K295="Yes",1,2),"")),""))</f>
        <v/>
      </c>
      <c r="AW295" s="73" t="str">
        <f>IF(OR(L295="",VLOOKUP(L$1,Services!$A$1:$B$20,2,0)="Exclude"),"",IF($D295=1,IF(OR(price_limit="",price_limit="No Limit"),IF(L295="Yes",1,2),IF(SUMIFS(WhatIf!$G:$G,WhatIf!$A:$A,L$1,WhatIf!$B:$B,L295)&lt;=price_limit,IF(L295="Yes",1,2),"")),""))</f>
        <v/>
      </c>
      <c r="AX295" s="73" t="str">
        <f>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 ca="1">IF(OR(R295="",VLOOKUP(R$1,Services!$A$1:$B$20,2,0)="Exclude"),"",IF($D295=1,IF(OR(price_limit="",price_limit="No Limit"),IF(R295="Yes",1,2),IF(SUMIFS(WhatIf!$G:$G,WhatIf!$A:$A,R$1,WhatIf!$B:$B,R295)&lt;=price_limit,IF(R295="Yes",1,2),"")),""))</f>
        <v/>
      </c>
      <c r="BD295" s="73" t="str">
        <f>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16"/>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ht="49.75" x14ac:dyDescent="0.3">
      <c r="A296" s="19" t="s">
        <v>137</v>
      </c>
      <c r="B296" s="4" t="s">
        <v>890</v>
      </c>
      <c r="C296" s="4" t="s">
        <v>223</v>
      </c>
      <c r="D296" s="3" t="str">
        <f t="shared" ca="1" si="14"/>
        <v/>
      </c>
      <c r="F296" s="5" t="s">
        <v>573</v>
      </c>
      <c r="G296" s="5" t="s">
        <v>573</v>
      </c>
      <c r="Q296" s="5" t="s">
        <v>223</v>
      </c>
      <c r="R296" s="5" t="s">
        <v>347</v>
      </c>
      <c r="S296" s="5" t="s">
        <v>347</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15"/>
        <v/>
      </c>
      <c r="AP296" s="73" t="str">
        <f>IF(OR(E296="",VLOOKUP(E$1,Services!$A$1:$B$20,2,0)="Exclude"),"",IF($D296=1,IF(OR(price_limit="",price_limit="No Limit"),IF(E296="Yes",1,2),IF(SUMIFS(WhatIf!$G:$G,WhatIf!$A:$A,E$1,WhatIf!$B:$B,E296)&lt;=price_limit,IF(E296="Yes",1,2),"")),""))</f>
        <v/>
      </c>
      <c r="AQ296" s="73" t="str">
        <f ca="1">IF(OR(F296="",VLOOKUP(F$1,Services!$A$1:$B$20,2,0)="Exclude"),"",IF($D296=1,IF(OR(price_limit="",price_limit="No Limit"),IF(F296="Yes",1,2),IF(SUMIFS(WhatIf!$G:$G,WhatIf!$A:$A,F$1,WhatIf!$B:$B,F296)&lt;=price_limit,IF(F296="Yes",1,2),"")),""))</f>
        <v/>
      </c>
      <c r="AR296" s="73" t="str">
        <f ca="1">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 ca="1">IF(OR(Q296="",VLOOKUP(Q$1,Services!$A$1:$B$20,2,0)="Exclude"),"",IF($D296=1,IF(OR(price_limit="",price_limit="No Limit"),IF(Q296="Yes",1,2),IF(SUMIFS(WhatIf!$G:$G,WhatIf!$A:$A,Q$1,WhatIf!$B:$B,Q296)&lt;=price_limit,IF(Q296="Yes",1,2),"")),""))</f>
        <v/>
      </c>
      <c r="BC296" s="73" t="str">
        <f ca="1">IF(OR(R296="",VLOOKUP(R$1,Services!$A$1:$B$20,2,0)="Exclude"),"",IF($D296=1,IF(OR(price_limit="",price_limit="No Limit"),IF(R296="Yes",1,2),IF(SUMIFS(WhatIf!$G:$G,WhatIf!$A:$A,R$1,WhatIf!$B:$B,R296)&lt;=price_limit,IF(R296="Yes",1,2),"")),""))</f>
        <v/>
      </c>
      <c r="BD296" s="73" t="str">
        <f>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16"/>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x14ac:dyDescent="0.3">
      <c r="A297" s="19" t="s">
        <v>488</v>
      </c>
      <c r="B297" s="4" t="s">
        <v>255</v>
      </c>
      <c r="C297" s="4" t="s">
        <v>212</v>
      </c>
      <c r="D297" s="3" t="str">
        <f t="shared" ca="1" si="14"/>
        <v/>
      </c>
      <c r="H297" s="5" t="s">
        <v>1</v>
      </c>
      <c r="I297" s="5" t="s">
        <v>1</v>
      </c>
      <c r="J297" s="5" t="s">
        <v>1</v>
      </c>
      <c r="L297" s="5" t="s">
        <v>1</v>
      </c>
      <c r="M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15"/>
        <v/>
      </c>
      <c r="AP297" s="73" t="str">
        <f>IF(OR(E297="",VLOOKUP(E$1,Services!$A$1:$B$20,2,0)="Exclude"),"",IF($D297=1,IF(OR(price_limit="",price_limit="No Limit"),IF(E297="Yes",1,2),IF(SUMIFS(WhatIf!$G:$G,WhatIf!$A:$A,E$1,WhatIf!$B:$B,E297)&lt;=price_limit,IF(E297="Yes",1,2),"")),""))</f>
        <v/>
      </c>
      <c r="AQ297" s="73" t="str">
        <f>IF(OR(F297="",VLOOKUP(F$1,Services!$A$1:$B$20,2,0)="Exclude"),"",IF($D297=1,IF(OR(price_limit="",price_limit="No Limit"),IF(F297="Yes",1,2),IF(SUMIFS(WhatIf!$G:$G,WhatIf!$A:$A,F$1,WhatIf!$B:$B,F297)&lt;=price_limit,IF(F297="Yes",1,2),"")),""))</f>
        <v/>
      </c>
      <c r="AR297" s="73" t="str">
        <f>IF(OR(G297="",VLOOKUP(G$1,Services!$A$1:$B$20,2,0)="Exclude"),"",IF($D297=1,IF(OR(price_limit="",price_limit="No Limit"),IF(G297="Yes",1,2),IF(SUMIFS(WhatIf!$G:$G,WhatIf!$A:$A,G$1,WhatIf!$B:$B,G297)&lt;=price_limit,IF(G297="Yes",1,2),"")),""))</f>
        <v/>
      </c>
      <c r="AS297" s="73" t="str">
        <f ca="1">IF(OR(H297="",VLOOKUP(H$1,Services!$A$1:$B$20,2,0)="Exclude"),"",IF($D297=1,IF(OR(price_limit="",price_limit="No Limit"),IF(H297="Yes",1,2),IF(SUMIFS(WhatIf!$G:$G,WhatIf!$A:$A,H$1,WhatIf!$B:$B,H297)&lt;=price_limit,IF(H297="Yes",1,2),"")),""))</f>
        <v/>
      </c>
      <c r="AT297" s="73" t="str">
        <f ca="1">IF(OR(I297="",VLOOKUP(I$1,Services!$A$1:$B$20,2,0)="Exclude"),"",IF($D297=1,IF(OR(price_limit="",price_limit="No Limit"),IF(I297="Yes",1,2),IF(SUMIFS(WhatIf!$G:$G,WhatIf!$A:$A,I$1,WhatIf!$B:$B,I297)&lt;=price_limit,IF(I297="Yes",1,2),"")),""))</f>
        <v/>
      </c>
      <c r="AU297" s="73" t="str">
        <f ca="1">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 ca="1">IF(OR(L297="",VLOOKUP(L$1,Services!$A$1:$B$20,2,0)="Exclude"),"",IF($D297=1,IF(OR(price_limit="",price_limit="No Limit"),IF(L297="Yes",1,2),IF(SUMIFS(WhatIf!$G:$G,WhatIf!$A:$A,L$1,WhatIf!$B:$B,L297)&lt;=price_limit,IF(L297="Yes",1,2),"")),""))</f>
        <v/>
      </c>
      <c r="AX297" s="73" t="str">
        <f ca="1">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16"/>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12.45" customHeight="1" x14ac:dyDescent="0.3">
      <c r="A298" s="19" t="s">
        <v>377</v>
      </c>
      <c r="B298" s="4" t="s">
        <v>898</v>
      </c>
      <c r="C298" s="4" t="s">
        <v>212</v>
      </c>
      <c r="D298" s="3" t="str">
        <f t="shared" ca="1" si="14"/>
        <v/>
      </c>
      <c r="E298" s="5" t="s">
        <v>1</v>
      </c>
      <c r="K298" s="5" t="s">
        <v>1</v>
      </c>
      <c r="L298" s="5" t="s">
        <v>1</v>
      </c>
      <c r="M298" s="5" t="s">
        <v>1</v>
      </c>
      <c r="O298" s="6"/>
      <c r="P298" s="6"/>
      <c r="Q298" s="6" t="s">
        <v>1</v>
      </c>
      <c r="R298" s="6"/>
      <c r="S298" s="6"/>
      <c r="T298" s="5" t="s">
        <v>1</v>
      </c>
      <c r="V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15"/>
        <v/>
      </c>
      <c r="AP298" s="73" t="str">
        <f ca="1">IF(OR(E298="",VLOOKUP(E$1,Services!$A$1:$B$20,2,0)="Exclude"),"",IF($D298=1,IF(OR(price_limit="",price_limit="No Limit"),IF(E298="Yes",1,2),IF(SUMIFS(WhatIf!$G:$G,WhatIf!$A:$A,E$1,WhatIf!$B:$B,E298)&lt;=price_limit,IF(E298="Yes",1,2),"")),""))</f>
        <v/>
      </c>
      <c r="AQ298" s="73" t="str">
        <f>IF(OR(F298="",VLOOKUP(F$1,Services!$A$1:$B$20,2,0)="Exclude"),"",IF($D298=1,IF(OR(price_limit="",price_limit="No Limit"),IF(F298="Yes",1,2),IF(SUMIFS(WhatIf!$G:$G,WhatIf!$A:$A,F$1,WhatIf!$B:$B,F298)&lt;=price_limit,IF(F298="Yes",1,2),"")),""))</f>
        <v/>
      </c>
      <c r="AR298" s="73" t="str">
        <f>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 ca="1">IF(OR(K298="",VLOOKUP(K$1,Services!$A$1:$B$20,2,0)="Exclude"),"",IF($D298=1,IF(OR(price_limit="",price_limit="No Limit"),IF(K298="Yes",1,2),IF(SUMIFS(WhatIf!$G:$G,WhatIf!$A:$A,K$1,WhatIf!$B:$B,K298)&lt;=price_limit,IF(K298="Yes",1,2),"")),""))</f>
        <v/>
      </c>
      <c r="AW298" s="73" t="str">
        <f ca="1">IF(OR(L298="",VLOOKUP(L$1,Services!$A$1:$B$20,2,0)="Exclude"),"",IF($D298=1,IF(OR(price_limit="",price_limit="No Limit"),IF(L298="Yes",1,2),IF(SUMIFS(WhatIf!$G:$G,WhatIf!$A:$A,L$1,WhatIf!$B:$B,L298)&lt;=price_limit,IF(L298="Yes",1,2),"")),""))</f>
        <v/>
      </c>
      <c r="AX298" s="73" t="str">
        <f ca="1">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 ca="1">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16"/>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ht="24.9" x14ac:dyDescent="0.3">
      <c r="A299" s="19" t="s">
        <v>191</v>
      </c>
      <c r="B299" s="4" t="s">
        <v>138</v>
      </c>
      <c r="C299" s="4" t="s">
        <v>212</v>
      </c>
      <c r="D299" s="3" t="str">
        <f t="shared" ca="1" si="14"/>
        <v/>
      </c>
      <c r="G299" s="5" t="s">
        <v>560</v>
      </c>
      <c r="H299" s="6" t="s">
        <v>1</v>
      </c>
      <c r="I299" s="6" t="s">
        <v>1</v>
      </c>
      <c r="L299" s="5" t="s">
        <v>1</v>
      </c>
      <c r="M299" s="5" t="s">
        <v>1</v>
      </c>
      <c r="O299" s="6"/>
      <c r="P299" s="6" t="s">
        <v>1</v>
      </c>
      <c r="Q299" s="6" t="s">
        <v>1</v>
      </c>
      <c r="R299" s="6" t="s">
        <v>1</v>
      </c>
      <c r="S299" s="6"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15"/>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 ca="1">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 ca="1">IF(OR(P299="",VLOOKUP(P$1,Services!$A$1:$B$20,2,0)="Exclude"),"",IF($D299=1,IF(OR(price_limit="",price_limit="No Limit"),IF(P299="Yes",1,2),IF(SUMIFS(WhatIf!$G:$G,WhatIf!$A:$A,P$1,WhatIf!$B:$B,P299)&lt;=price_limit,IF(P299="Yes",1,2),"")),""))</f>
        <v/>
      </c>
      <c r="BB299" s="73" t="str">
        <f ca="1">IF(OR(Q299="",VLOOKUP(Q$1,Services!$A$1:$B$20,2,0)="Exclude"),"",IF($D299=1,IF(OR(price_limit="",price_limit="No Limit"),IF(Q299="Yes",1,2),IF(SUMIFS(WhatIf!$G:$G,WhatIf!$A:$A,Q$1,WhatIf!$B:$B,Q299)&lt;=price_limit,IF(Q299="Yes",1,2),"")),""))</f>
        <v/>
      </c>
      <c r="BC299" s="73" t="str">
        <f ca="1">IF(OR(R299="",VLOOKUP(R$1,Services!$A$1:$B$20,2,0)="Exclude"),"",IF($D299=1,IF(OR(price_limit="",price_limit="No Limit"),IF(R299="Yes",1,2),IF(SUMIFS(WhatIf!$G:$G,WhatIf!$A:$A,R$1,WhatIf!$B:$B,R299)&lt;=price_limit,IF(R299="Yes",1,2),"")),""))</f>
        <v/>
      </c>
      <c r="BD299" s="73" t="str">
        <f>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16"/>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x14ac:dyDescent="0.3">
      <c r="A300" s="19" t="s">
        <v>378</v>
      </c>
      <c r="B300" s="4" t="s">
        <v>255</v>
      </c>
      <c r="C300" s="4" t="s">
        <v>223</v>
      </c>
      <c r="D300" s="3" t="str">
        <f t="shared" ca="1" si="14"/>
        <v/>
      </c>
      <c r="R300" s="5" t="s">
        <v>223</v>
      </c>
      <c r="S300" s="5" t="s">
        <v>223</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15"/>
        <v/>
      </c>
      <c r="AP300" s="73" t="str">
        <f>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IF(OR(K300="",VLOOKUP(K$1,Services!$A$1:$B$20,2,0)="Exclude"),"",IF($D300=1,IF(OR(price_limit="",price_limit="No Limit"),IF(K300="Yes",1,2),IF(SUMIFS(WhatIf!$G:$G,WhatIf!$A:$A,K$1,WhatIf!$B:$B,K300)&lt;=price_limit,IF(K300="Yes",1,2),"")),""))</f>
        <v/>
      </c>
      <c r="AW300" s="73" t="str">
        <f>IF(OR(L300="",VLOOKUP(L$1,Services!$A$1:$B$20,2,0)="Exclude"),"",IF($D300=1,IF(OR(price_limit="",price_limit="No Limit"),IF(L300="Yes",1,2),IF(SUMIFS(WhatIf!$G:$G,WhatIf!$A:$A,L$1,WhatIf!$B:$B,L300)&lt;=price_limit,IF(L300="Yes",1,2),"")),""))</f>
        <v/>
      </c>
      <c r="AX300" s="73" t="str">
        <f>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IF(OR(Q300="",VLOOKUP(Q$1,Services!$A$1:$B$20,2,0)="Exclude"),"",IF($D300=1,IF(OR(price_limit="",price_limit="No Limit"),IF(Q300="Yes",1,2),IF(SUMIFS(WhatIf!$G:$G,WhatIf!$A:$A,Q$1,WhatIf!$B:$B,Q300)&lt;=price_limit,IF(Q300="Yes",1,2),"")),""))</f>
        <v/>
      </c>
      <c r="BC300" s="73" t="str">
        <f ca="1">IF(OR(R300="",VLOOKUP(R$1,Services!$A$1:$B$20,2,0)="Exclude"),"",IF($D300=1,IF(OR(price_limit="",price_limit="No Limit"),IF(R300="Yes",1,2),IF(SUMIFS(WhatIf!$G:$G,WhatIf!$A:$A,R$1,WhatIf!$B:$B,R300)&lt;=price_limit,IF(R300="Yes",1,2),"")),""))</f>
        <v/>
      </c>
      <c r="BD300" s="73" t="str">
        <f>IF(OR(S300="",VLOOKUP(S$1,Services!$A$1:$B$20,2,0)="Exclude"),"",IF($D300=1,IF(OR(price_limit="",price_limit="No Limit"),IF(S300="Yes",1,2),IF(SUMIFS(WhatIf!$G:$G,WhatIf!$A:$A,S$1,WhatIf!$B:$B,S300)&lt;=price_limit,IF(S300="Yes",1,2),"")),""))</f>
        <v/>
      </c>
      <c r="BE300" s="73" t="str">
        <f>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16"/>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x14ac:dyDescent="0.3">
      <c r="A301" s="19" t="s">
        <v>379</v>
      </c>
      <c r="B301" s="4" t="s">
        <v>255</v>
      </c>
      <c r="C301" s="4" t="s">
        <v>223</v>
      </c>
      <c r="D301" s="3" t="str">
        <f t="shared" ca="1" si="14"/>
        <v/>
      </c>
      <c r="R301" s="5" t="s">
        <v>223</v>
      </c>
      <c r="S301" s="5" t="s">
        <v>223</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15"/>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IF(OR(G301="",VLOOKUP(G$1,Services!$A$1:$B$20,2,0)="Exclude"),"",IF($D301=1,IF(OR(price_limit="",price_limit="No Limit"),IF(G301="Yes",1,2),IF(SUMIFS(WhatIf!$G:$G,WhatIf!$A:$A,G$1,WhatIf!$B:$B,G301)&lt;=price_limit,IF(G301="Yes",1,2),"")),""))</f>
        <v/>
      </c>
      <c r="AS301" s="73" t="str">
        <f>IF(OR(H301="",VLOOKUP(H$1,Services!$A$1:$B$20,2,0)="Exclude"),"",IF($D301=1,IF(OR(price_limit="",price_limit="No Limit"),IF(H301="Yes",1,2),IF(SUMIFS(WhatIf!$G:$G,WhatIf!$A:$A,H$1,WhatIf!$B:$B,H301)&lt;=price_limit,IF(H301="Yes",1,2),"")),""))</f>
        <v/>
      </c>
      <c r="AT301" s="73" t="str">
        <f>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IF(OR(L301="",VLOOKUP(L$1,Services!$A$1:$B$20,2,0)="Exclude"),"",IF($D301=1,IF(OR(price_limit="",price_limit="No Limit"),IF(L301="Yes",1,2),IF(SUMIFS(WhatIf!$G:$G,WhatIf!$A:$A,L$1,WhatIf!$B:$B,L301)&lt;=price_limit,IF(L301="Yes",1,2),"")),""))</f>
        <v/>
      </c>
      <c r="AX301" s="73" t="str">
        <f>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IF(OR(P301="",VLOOKUP(P$1,Services!$A$1:$B$20,2,0)="Exclude"),"",IF($D301=1,IF(OR(price_limit="",price_limit="No Limit"),IF(P301="Yes",1,2),IF(SUMIFS(WhatIf!$G:$G,WhatIf!$A:$A,P$1,WhatIf!$B:$B,P301)&lt;=price_limit,IF(P301="Yes",1,2),"")),""))</f>
        <v/>
      </c>
      <c r="BB301" s="73" t="str">
        <f>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16"/>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380</v>
      </c>
      <c r="B302" s="4" t="s">
        <v>255</v>
      </c>
      <c r="C302" s="4" t="s">
        <v>223</v>
      </c>
      <c r="D302" s="3" t="str">
        <f t="shared" ca="1" si="14"/>
        <v/>
      </c>
      <c r="R302" s="5" t="s">
        <v>223</v>
      </c>
      <c r="S302" s="5" t="s">
        <v>223</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15"/>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16"/>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381</v>
      </c>
      <c r="B303" s="4" t="s">
        <v>255</v>
      </c>
      <c r="C303" s="4" t="s">
        <v>223</v>
      </c>
      <c r="D303" s="3" t="str">
        <f t="shared" ca="1" si="14"/>
        <v/>
      </c>
      <c r="R303" s="5" t="s">
        <v>223</v>
      </c>
      <c r="S303" s="5" t="s">
        <v>223</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15"/>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16"/>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382</v>
      </c>
      <c r="B304" s="4" t="s">
        <v>255</v>
      </c>
      <c r="C304" s="4" t="s">
        <v>223</v>
      </c>
      <c r="D304" s="3" t="str">
        <f t="shared" ca="1" si="14"/>
        <v/>
      </c>
      <c r="R304" s="5" t="s">
        <v>223</v>
      </c>
      <c r="S304" s="5" t="s">
        <v>223</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15"/>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16"/>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383</v>
      </c>
      <c r="B305" s="4" t="s">
        <v>255</v>
      </c>
      <c r="C305" s="4" t="s">
        <v>223</v>
      </c>
      <c r="D305" s="3" t="str">
        <f t="shared" ca="1" si="14"/>
        <v/>
      </c>
      <c r="R305" s="5" t="s">
        <v>223</v>
      </c>
      <c r="S305" s="5" t="s">
        <v>223</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15"/>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16"/>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ht="37.299999999999997" x14ac:dyDescent="0.3">
      <c r="A306" s="19" t="s">
        <v>248</v>
      </c>
      <c r="B306" s="4" t="s">
        <v>384</v>
      </c>
      <c r="C306" s="4" t="s">
        <v>506</v>
      </c>
      <c r="D306" s="3" t="str">
        <f t="shared" ca="1" si="14"/>
        <v/>
      </c>
      <c r="F306" s="5" t="s">
        <v>556</v>
      </c>
      <c r="G306" s="5" t="s">
        <v>556</v>
      </c>
      <c r="R306" s="5" t="s">
        <v>1</v>
      </c>
      <c r="S306" s="5" t="s">
        <v>1</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15"/>
        <v/>
      </c>
      <c r="AP306" s="73" t="str">
        <f>IF(OR(E306="",VLOOKUP(E$1,Services!$A$1:$B$20,2,0)="Exclude"),"",IF($D306=1,IF(OR(price_limit="",price_limit="No Limit"),IF(E306="Yes",1,2),IF(SUMIFS(WhatIf!$G:$G,WhatIf!$A:$A,E$1,WhatIf!$B:$B,E306)&lt;=price_limit,IF(E306="Yes",1,2),"")),""))</f>
        <v/>
      </c>
      <c r="AQ306" s="73" t="str">
        <f ca="1">IF(OR(F306="",VLOOKUP(F$1,Services!$A$1:$B$20,2,0)="Exclude"),"",IF($D306=1,IF(OR(price_limit="",price_limit="No Limit"),IF(F306="Yes",1,2),IF(SUMIFS(WhatIf!$G:$G,WhatIf!$A:$A,F$1,WhatIf!$B:$B,F306)&lt;=price_limit,IF(F306="Yes",1,2),"")),""))</f>
        <v/>
      </c>
      <c r="AR306" s="73" t="str">
        <f ca="1">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16"/>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574</v>
      </c>
      <c r="C307" s="4" t="s">
        <v>508</v>
      </c>
      <c r="D307" s="3" t="str">
        <f t="shared" ca="1" si="14"/>
        <v/>
      </c>
      <c r="F307" s="5" t="s">
        <v>574</v>
      </c>
      <c r="G307" s="5" t="s">
        <v>574</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15"/>
        <v/>
      </c>
      <c r="AP307" s="73" t="str">
        <f>IF(OR(E307="",VLOOKUP(E$1,Services!$A$1:$B$20,2,0)="Exclude"),"",IF($D307=1,IF(OR(price_limit="",price_limit="No Limit"),IF(E307="Yes",1,2),IF(SUMIFS(WhatIf!$G:$G,WhatIf!$A:$A,E$1,WhatIf!$B:$B,E307)&lt;=price_limit,IF(E307="Yes",1,2),"")),""))</f>
        <v/>
      </c>
      <c r="AQ307" s="73" t="str">
        <f ca="1">IF(OR(F307="",VLOOKUP(F$1,Services!$A$1:$B$20,2,0)="Exclude"),"",IF($D307=1,IF(OR(price_limit="",price_limit="No Limit"),IF(F307="Yes",1,2),IF(SUMIFS(WhatIf!$G:$G,WhatIf!$A:$A,F$1,WhatIf!$B:$B,F307)&lt;=price_limit,IF(F307="Yes",1,2),"")),""))</f>
        <v/>
      </c>
      <c r="AR307" s="73" t="str">
        <f ca="1">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16"/>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ht="24.9" x14ac:dyDescent="0.3">
      <c r="A308" s="19" t="s">
        <v>62</v>
      </c>
      <c r="B308" s="4" t="s">
        <v>893</v>
      </c>
      <c r="C308" s="4" t="s">
        <v>301</v>
      </c>
      <c r="D308" s="3" t="str">
        <f t="shared" ca="1" si="14"/>
        <v/>
      </c>
      <c r="E308" s="5" t="s">
        <v>1</v>
      </c>
      <c r="F308" s="5" t="s">
        <v>557</v>
      </c>
      <c r="G308" s="5" t="s">
        <v>1</v>
      </c>
      <c r="I308" s="5" t="s">
        <v>1</v>
      </c>
      <c r="J308" s="5" t="s">
        <v>1</v>
      </c>
      <c r="K308" s="5" t="s">
        <v>1</v>
      </c>
      <c r="L308" s="5" t="s">
        <v>1</v>
      </c>
      <c r="M308" s="5" t="s">
        <v>1</v>
      </c>
      <c r="N308" s="5" t="s">
        <v>1</v>
      </c>
      <c r="O308" s="6"/>
      <c r="P308" s="6"/>
      <c r="Q308" s="6"/>
      <c r="R308" s="6"/>
      <c r="S308" s="6"/>
      <c r="V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15"/>
        <v/>
      </c>
      <c r="AP308" s="73" t="str">
        <f ca="1">IF(OR(E308="",VLOOKUP(E$1,Services!$A$1:$B$20,2,0)="Exclude"),"",IF($D308=1,IF(OR(price_limit="",price_limit="No Limit"),IF(E308="Yes",1,2),IF(SUMIFS(WhatIf!$G:$G,WhatIf!$A:$A,E$1,WhatIf!$B:$B,E308)&lt;=price_limit,IF(E308="Yes",1,2),"")),""))</f>
        <v/>
      </c>
      <c r="AQ308" s="73" t="str">
        <f ca="1">IF(OR(F308="",VLOOKUP(F$1,Services!$A$1:$B$20,2,0)="Exclude"),"",IF($D308=1,IF(OR(price_limit="",price_limit="No Limit"),IF(F308="Yes",1,2),IF(SUMIFS(WhatIf!$G:$G,WhatIf!$A:$A,F$1,WhatIf!$B:$B,F308)&lt;=price_limit,IF(F308="Yes",1,2),"")),""))</f>
        <v/>
      </c>
      <c r="AR308" s="73" t="str">
        <f ca="1">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 ca="1">IF(OR(I308="",VLOOKUP(I$1,Services!$A$1:$B$20,2,0)="Exclude"),"",IF($D308=1,IF(OR(price_limit="",price_limit="No Limit"),IF(I308="Yes",1,2),IF(SUMIFS(WhatIf!$G:$G,WhatIf!$A:$A,I$1,WhatIf!$B:$B,I308)&lt;=price_limit,IF(I308="Yes",1,2),"")),""))</f>
        <v/>
      </c>
      <c r="AU308" s="73" t="str">
        <f ca="1">IF(OR(J308="",VLOOKUP(J$1,Services!$A$1:$B$20,2,0)="Exclude"),"",IF($D308=1,IF(OR(price_limit="",price_limit="No Limit"),IF(J308="Yes",1,2),IF(SUMIFS(WhatIf!$G:$G,WhatIf!$A:$A,J$1,WhatIf!$B:$B,J308)&lt;=price_limit,IF(J308="Yes",1,2),"")),""))</f>
        <v/>
      </c>
      <c r="AV308" s="73" t="str">
        <f ca="1">IF(OR(K308="",VLOOKUP(K$1,Services!$A$1:$B$20,2,0)="Exclude"),"",IF($D308=1,IF(OR(price_limit="",price_limit="No Limit"),IF(K308="Yes",1,2),IF(SUMIFS(WhatIf!$G:$G,WhatIf!$A:$A,K$1,WhatIf!$B:$B,K308)&lt;=price_limit,IF(K308="Yes",1,2),"")),""))</f>
        <v/>
      </c>
      <c r="AW308" s="73" t="str">
        <f ca="1">IF(OR(L308="",VLOOKUP(L$1,Services!$A$1:$B$20,2,0)="Exclude"),"",IF($D308=1,IF(OR(price_limit="",price_limit="No Limit"),IF(L308="Yes",1,2),IF(SUMIFS(WhatIf!$G:$G,WhatIf!$A:$A,L$1,WhatIf!$B:$B,L308)&lt;=price_limit,IF(L308="Yes",1,2),"")),""))</f>
        <v/>
      </c>
      <c r="AX308" s="73" t="str">
        <f ca="1">IF(OR(M308="",VLOOKUP(M$1,Services!$A$1:$B$20,2,0)="Exclude"),"",IF($D308=1,IF(OR(price_limit="",price_limit="No Limit"),IF(M308="Yes",1,2),IF(SUMIFS(WhatIf!$G:$G,WhatIf!$A:$A,M$1,WhatIf!$B:$B,M308)&lt;=price_limit,IF(M308="Yes",1,2),"")),""))</f>
        <v/>
      </c>
      <c r="AY308" s="73" t="str">
        <f ca="1">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16"/>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ht="24.9" x14ac:dyDescent="0.3">
      <c r="A309" s="19" t="s">
        <v>221</v>
      </c>
      <c r="B309" s="4" t="s">
        <v>255</v>
      </c>
      <c r="C309" s="4" t="s">
        <v>222</v>
      </c>
      <c r="D309" s="3" t="str">
        <f t="shared" ca="1" si="14"/>
        <v/>
      </c>
      <c r="F309" s="5" t="s">
        <v>577</v>
      </c>
      <c r="G309" s="5" t="s">
        <v>577</v>
      </c>
      <c r="H309" s="5" t="s">
        <v>303</v>
      </c>
      <c r="I309" s="5" t="s">
        <v>303</v>
      </c>
      <c r="J309" s="5" t="s">
        <v>303</v>
      </c>
      <c r="K309" s="5" t="s">
        <v>303</v>
      </c>
      <c r="L309" s="5" t="s">
        <v>303</v>
      </c>
      <c r="M309" s="5" t="s">
        <v>303</v>
      </c>
      <c r="N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15"/>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 ca="1">IF(OR(H309="",VLOOKUP(H$1,Services!$A$1:$B$20,2,0)="Exclude"),"",IF($D309=1,IF(OR(price_limit="",price_limit="No Limit"),IF(H309="Yes",1,2),IF(SUMIFS(WhatIf!$G:$G,WhatIf!$A:$A,H$1,WhatIf!$B:$B,H309)&lt;=price_limit,IF(H309="Yes",1,2),"")),""))</f>
        <v/>
      </c>
      <c r="AT309" s="73" t="str">
        <f ca="1">IF(OR(I309="",VLOOKUP(I$1,Services!$A$1:$B$20,2,0)="Exclude"),"",IF($D309=1,IF(OR(price_limit="",price_limit="No Limit"),IF(I309="Yes",1,2),IF(SUMIFS(WhatIf!$G:$G,WhatIf!$A:$A,I$1,WhatIf!$B:$B,I309)&lt;=price_limit,IF(I309="Yes",1,2),"")),""))</f>
        <v/>
      </c>
      <c r="AU309" s="73" t="str">
        <f ca="1">IF(OR(J309="",VLOOKUP(J$1,Services!$A$1:$B$20,2,0)="Exclude"),"",IF($D309=1,IF(OR(price_limit="",price_limit="No Limit"),IF(J309="Yes",1,2),IF(SUMIFS(WhatIf!$G:$G,WhatIf!$A:$A,J$1,WhatIf!$B:$B,J309)&lt;=price_limit,IF(J309="Yes",1,2),"")),""))</f>
        <v/>
      </c>
      <c r="AV309" s="73" t="str">
        <f ca="1">IF(OR(K309="",VLOOKUP(K$1,Services!$A$1:$B$20,2,0)="Exclude"),"",IF($D309=1,IF(OR(price_limit="",price_limit="No Limit"),IF(K309="Yes",1,2),IF(SUMIFS(WhatIf!$G:$G,WhatIf!$A:$A,K$1,WhatIf!$B:$B,K309)&lt;=price_limit,IF(K309="Yes",1,2),"")),""))</f>
        <v/>
      </c>
      <c r="AW309" s="73" t="str">
        <f ca="1">IF(OR(L309="",VLOOKUP(L$1,Services!$A$1:$B$20,2,0)="Exclude"),"",IF($D309=1,IF(OR(price_limit="",price_limit="No Limit"),IF(L309="Yes",1,2),IF(SUMIFS(WhatIf!$G:$G,WhatIf!$A:$A,L$1,WhatIf!$B:$B,L309)&lt;=price_limit,IF(L309="Yes",1,2),"")),""))</f>
        <v/>
      </c>
      <c r="AX309" s="73" t="str">
        <f ca="1">IF(OR(M309="",VLOOKUP(M$1,Services!$A$1:$B$20,2,0)="Exclude"),"",IF($D309=1,IF(OR(price_limit="",price_limit="No Limit"),IF(M309="Yes",1,2),IF(SUMIFS(WhatIf!$G:$G,WhatIf!$A:$A,M$1,WhatIf!$B:$B,M309)&lt;=price_limit,IF(M309="Yes",1,2),"")),""))</f>
        <v/>
      </c>
      <c r="AY309" s="73" t="str">
        <f ca="1">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16"/>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63</v>
      </c>
      <c r="B310" s="4" t="s">
        <v>255</v>
      </c>
      <c r="C310" s="4" t="s">
        <v>502</v>
      </c>
      <c r="D310" s="3" t="str">
        <f t="shared" ca="1" si="14"/>
        <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15"/>
        <v/>
      </c>
      <c r="AP310" s="73" t="str">
        <f>IF(OR(E310="",VLOOKUP(E$1,Services!$A$1:$B$20,2,0)="Exclude"),"",IF($D310=1,IF(OR(price_limit="",price_limit="No Limit"),IF(E310="Yes",1,2),IF(SUMIFS(WhatIf!$G:$G,WhatIf!$A:$A,E$1,WhatIf!$B:$B,E310)&lt;=price_limit,IF(E310="Yes",1,2),"")),""))</f>
        <v/>
      </c>
      <c r="AQ310" s="73" t="str">
        <f>IF(OR(F310="",VLOOKUP(F$1,Services!$A$1:$B$20,2,0)="Exclude"),"",IF($D310=1,IF(OR(price_limit="",price_limit="No Limit"),IF(F310="Yes",1,2),IF(SUMIFS(WhatIf!$G:$G,WhatIf!$A:$A,F$1,WhatIf!$B:$B,F310)&lt;=price_limit,IF(F310="Yes",1,2),"")),""))</f>
        <v/>
      </c>
      <c r="AR310" s="73" t="str">
        <f>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IF(OR(I310="",VLOOKUP(I$1,Services!$A$1:$B$20,2,0)="Exclude"),"",IF($D310=1,IF(OR(price_limit="",price_limit="No Limit"),IF(I310="Yes",1,2),IF(SUMIFS(WhatIf!$G:$G,WhatIf!$A:$A,I$1,WhatIf!$B:$B,I310)&lt;=price_limit,IF(I310="Yes",1,2),"")),""))</f>
        <v/>
      </c>
      <c r="AU310" s="73" t="str">
        <f>IF(OR(J310="",VLOOKUP(J$1,Services!$A$1:$B$20,2,0)="Exclude"),"",IF($D310=1,IF(OR(price_limit="",price_limit="No Limit"),IF(J310="Yes",1,2),IF(SUMIFS(WhatIf!$G:$G,WhatIf!$A:$A,J$1,WhatIf!$B:$B,J310)&lt;=price_limit,IF(J310="Yes",1,2),"")),""))</f>
        <v/>
      </c>
      <c r="AV310" s="73" t="str">
        <f>IF(OR(K310="",VLOOKUP(K$1,Services!$A$1:$B$20,2,0)="Exclude"),"",IF($D310=1,IF(OR(price_limit="",price_limit="No Limit"),IF(K310="Yes",1,2),IF(SUMIFS(WhatIf!$G:$G,WhatIf!$A:$A,K$1,WhatIf!$B:$B,K310)&lt;=price_limit,IF(K310="Yes",1,2),"")),""))</f>
        <v/>
      </c>
      <c r="AW310" s="73" t="str">
        <f>IF(OR(L310="",VLOOKUP(L$1,Services!$A$1:$B$20,2,0)="Exclude"),"",IF($D310=1,IF(OR(price_limit="",price_limit="No Limit"),IF(L310="Yes",1,2),IF(SUMIFS(WhatIf!$G:$G,WhatIf!$A:$A,L$1,WhatIf!$B:$B,L310)&lt;=price_limit,IF(L310="Yes",1,2),"")),""))</f>
        <v/>
      </c>
      <c r="AX310" s="73" t="str">
        <f>IF(OR(M310="",VLOOKUP(M$1,Services!$A$1:$B$20,2,0)="Exclude"),"",IF($D310=1,IF(OR(price_limit="",price_limit="No Limit"),IF(M310="Yes",1,2),IF(SUMIFS(WhatIf!$G:$G,WhatIf!$A:$A,M$1,WhatIf!$B:$B,M310)&lt;=price_limit,IF(M310="Yes",1,2),"")),""))</f>
        <v/>
      </c>
      <c r="AY310" s="73" t="str">
        <f>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16"/>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x14ac:dyDescent="0.3">
      <c r="A311" s="19" t="s">
        <v>139</v>
      </c>
      <c r="B311" s="4" t="s">
        <v>314</v>
      </c>
      <c r="C311" s="4" t="s">
        <v>212</v>
      </c>
      <c r="D311" s="3" t="str">
        <f t="shared" ca="1" si="14"/>
        <v/>
      </c>
      <c r="E311" s="5" t="s">
        <v>1</v>
      </c>
      <c r="S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15"/>
        <v/>
      </c>
      <c r="AP311" s="73" t="str">
        <f ca="1">IF(OR(E311="",VLOOKUP(E$1,Services!$A$1:$B$20,2,0)="Exclude"),"",IF($D311=1,IF(OR(price_limit="",price_limit="No Limit"),IF(E311="Yes",1,2),IF(SUMIFS(WhatIf!$G:$G,WhatIf!$A:$A,E$1,WhatIf!$B:$B,E311)&lt;=price_limit,IF(E311="Yes",1,2),"")),""))</f>
        <v/>
      </c>
      <c r="AQ311" s="73" t="str">
        <f>IF(OR(F311="",VLOOKUP(F$1,Services!$A$1:$B$20,2,0)="Exclude"),"",IF($D311=1,IF(OR(price_limit="",price_limit="No Limit"),IF(F311="Yes",1,2),IF(SUMIFS(WhatIf!$G:$G,WhatIf!$A:$A,F$1,WhatIf!$B:$B,F311)&lt;=price_limit,IF(F311="Yes",1,2),"")),""))</f>
        <v/>
      </c>
      <c r="AR311" s="73" t="str">
        <f>IF(OR(G311="",VLOOKUP(G$1,Services!$A$1:$B$20,2,0)="Exclude"),"",IF($D311=1,IF(OR(price_limit="",price_limit="No Limit"),IF(G311="Yes",1,2),IF(SUMIFS(WhatIf!$G:$G,WhatIf!$A:$A,G$1,WhatIf!$B:$B,G311)&lt;=price_limit,IF(G311="Yes",1,2),"")),""))</f>
        <v/>
      </c>
      <c r="AS311" s="73" t="str">
        <f>IF(OR(H311="",VLOOKUP(H$1,Services!$A$1:$B$20,2,0)="Exclude"),"",IF($D311=1,IF(OR(price_limit="",price_limit="No Limit"),IF(H311="Yes",1,2),IF(SUMIFS(WhatIf!$G:$G,WhatIf!$A:$A,H$1,WhatIf!$B:$B,H311)&lt;=price_limit,IF(H311="Yes",1,2),"")),""))</f>
        <v/>
      </c>
      <c r="AT311" s="73" t="str">
        <f>IF(OR(I311="",VLOOKUP(I$1,Services!$A$1:$B$20,2,0)="Exclude"),"",IF($D311=1,IF(OR(price_limit="",price_limit="No Limit"),IF(I311="Yes",1,2),IF(SUMIFS(WhatIf!$G:$G,WhatIf!$A:$A,I$1,WhatIf!$B:$B,I311)&lt;=price_limit,IF(I311="Yes",1,2),"")),""))</f>
        <v/>
      </c>
      <c r="AU311" s="73" t="str">
        <f>IF(OR(J311="",VLOOKUP(J$1,Services!$A$1:$B$20,2,0)="Exclude"),"",IF($D311=1,IF(OR(price_limit="",price_limit="No Limit"),IF(J311="Yes",1,2),IF(SUMIFS(WhatIf!$G:$G,WhatIf!$A:$A,J$1,WhatIf!$B:$B,J311)&lt;=price_limit,IF(J311="Yes",1,2),"")),""))</f>
        <v/>
      </c>
      <c r="AV311" s="73" t="str">
        <f>IF(OR(K311="",VLOOKUP(K$1,Services!$A$1:$B$20,2,0)="Exclude"),"",IF($D311=1,IF(OR(price_limit="",price_limit="No Limit"),IF(K311="Yes",1,2),IF(SUMIFS(WhatIf!$G:$G,WhatIf!$A:$A,K$1,WhatIf!$B:$B,K311)&lt;=price_limit,IF(K311="Yes",1,2),"")),""))</f>
        <v/>
      </c>
      <c r="AW311" s="73" t="str">
        <f>IF(OR(L311="",VLOOKUP(L$1,Services!$A$1:$B$20,2,0)="Exclude"),"",IF($D311=1,IF(OR(price_limit="",price_limit="No Limit"),IF(L311="Yes",1,2),IF(SUMIFS(WhatIf!$G:$G,WhatIf!$A:$A,L$1,WhatIf!$B:$B,L311)&lt;=price_limit,IF(L311="Yes",1,2),"")),""))</f>
        <v/>
      </c>
      <c r="AX311" s="73" t="str">
        <f>IF(OR(M311="",VLOOKUP(M$1,Services!$A$1:$B$20,2,0)="Exclude"),"",IF($D311=1,IF(OR(price_limit="",price_limit="No Limit"),IF(M311="Yes",1,2),IF(SUMIFS(WhatIf!$G:$G,WhatIf!$A:$A,M$1,WhatIf!$B:$B,M311)&lt;=price_limit,IF(M311="Yes",1,2),"")),""))</f>
        <v/>
      </c>
      <c r="AY311" s="73" t="str">
        <f>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16"/>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x14ac:dyDescent="0.3">
      <c r="A312" s="19" t="s">
        <v>290</v>
      </c>
      <c r="B312" s="4" t="s">
        <v>255</v>
      </c>
      <c r="C312" s="4" t="s">
        <v>222</v>
      </c>
      <c r="D312" s="3" t="str">
        <f t="shared" ca="1" si="14"/>
        <v/>
      </c>
      <c r="H312" s="5" t="s">
        <v>303</v>
      </c>
      <c r="I312" s="5" t="s">
        <v>303</v>
      </c>
      <c r="J312" s="5" t="s">
        <v>303</v>
      </c>
      <c r="K312" s="5" t="s">
        <v>303</v>
      </c>
      <c r="L312" s="5" t="s">
        <v>303</v>
      </c>
      <c r="M312" s="5" t="s">
        <v>303</v>
      </c>
      <c r="N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15"/>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 ca="1">IF(OR(H312="",VLOOKUP(H$1,Services!$A$1:$B$20,2,0)="Exclude"),"",IF($D312=1,IF(OR(price_limit="",price_limit="No Limit"),IF(H312="Yes",1,2),IF(SUMIFS(WhatIf!$G:$G,WhatIf!$A:$A,H$1,WhatIf!$B:$B,H312)&lt;=price_limit,IF(H312="Yes",1,2),"")),""))</f>
        <v/>
      </c>
      <c r="AT312" s="73" t="str">
        <f ca="1">IF(OR(I312="",VLOOKUP(I$1,Services!$A$1:$B$20,2,0)="Exclude"),"",IF($D312=1,IF(OR(price_limit="",price_limit="No Limit"),IF(I312="Yes",1,2),IF(SUMIFS(WhatIf!$G:$G,WhatIf!$A:$A,I$1,WhatIf!$B:$B,I312)&lt;=price_limit,IF(I312="Yes",1,2),"")),""))</f>
        <v/>
      </c>
      <c r="AU312" s="73" t="str">
        <f ca="1">IF(OR(J312="",VLOOKUP(J$1,Services!$A$1:$B$20,2,0)="Exclude"),"",IF($D312=1,IF(OR(price_limit="",price_limit="No Limit"),IF(J312="Yes",1,2),IF(SUMIFS(WhatIf!$G:$G,WhatIf!$A:$A,J$1,WhatIf!$B:$B,J312)&lt;=price_limit,IF(J312="Yes",1,2),"")),""))</f>
        <v/>
      </c>
      <c r="AV312" s="73" t="str">
        <f ca="1">IF(OR(K312="",VLOOKUP(K$1,Services!$A$1:$B$20,2,0)="Exclude"),"",IF($D312=1,IF(OR(price_limit="",price_limit="No Limit"),IF(K312="Yes",1,2),IF(SUMIFS(WhatIf!$G:$G,WhatIf!$A:$A,K$1,WhatIf!$B:$B,K312)&lt;=price_limit,IF(K312="Yes",1,2),"")),""))</f>
        <v/>
      </c>
      <c r="AW312" s="73" t="str">
        <f ca="1">IF(OR(L312="",VLOOKUP(L$1,Services!$A$1:$B$20,2,0)="Exclude"),"",IF($D312=1,IF(OR(price_limit="",price_limit="No Limit"),IF(L312="Yes",1,2),IF(SUMIFS(WhatIf!$G:$G,WhatIf!$A:$A,L$1,WhatIf!$B:$B,L312)&lt;=price_limit,IF(L312="Yes",1,2),"")),""))</f>
        <v/>
      </c>
      <c r="AX312" s="73" t="str">
        <f ca="1">IF(OR(M312="",VLOOKUP(M$1,Services!$A$1:$B$20,2,0)="Exclude"),"",IF($D312=1,IF(OR(price_limit="",price_limit="No Limit"),IF(M312="Yes",1,2),IF(SUMIFS(WhatIf!$G:$G,WhatIf!$A:$A,M$1,WhatIf!$B:$B,M312)&lt;=price_limit,IF(M312="Yes",1,2),"")),""))</f>
        <v/>
      </c>
      <c r="AY312" s="73" t="str">
        <f ca="1">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16"/>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ht="24.9" x14ac:dyDescent="0.3">
      <c r="A313" s="19" t="s">
        <v>140</v>
      </c>
      <c r="B313" s="4" t="s">
        <v>255</v>
      </c>
      <c r="C313" s="4" t="s">
        <v>212</v>
      </c>
      <c r="D313" s="3" t="str">
        <f t="shared" ca="1" si="14"/>
        <v/>
      </c>
      <c r="F313" s="5" t="s">
        <v>562</v>
      </c>
      <c r="G313" s="5" t="s">
        <v>562</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15"/>
        <v/>
      </c>
      <c r="AP313" s="73" t="str">
        <f>IF(OR(E313="",VLOOKUP(E$1,Services!$A$1:$B$20,2,0)="Exclude"),"",IF($D313=1,IF(OR(price_limit="",price_limit="No Limit"),IF(E313="Yes",1,2),IF(SUMIFS(WhatIf!$G:$G,WhatIf!$A:$A,E$1,WhatIf!$B:$B,E313)&lt;=price_limit,IF(E313="Yes",1,2),"")),""))</f>
        <v/>
      </c>
      <c r="AQ313" s="73" t="str">
        <f ca="1">IF(OR(F313="",VLOOKUP(F$1,Services!$A$1:$B$20,2,0)="Exclude"),"",IF($D313=1,IF(OR(price_limit="",price_limit="No Limit"),IF(F313="Yes",1,2),IF(SUMIFS(WhatIf!$G:$G,WhatIf!$A:$A,F$1,WhatIf!$B:$B,F313)&lt;=price_limit,IF(F313="Yes",1,2),"")),""))</f>
        <v/>
      </c>
      <c r="AR313" s="73" t="str">
        <f ca="1">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16"/>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ht="24.9" x14ac:dyDescent="0.3">
      <c r="A314" s="19" t="s">
        <v>385</v>
      </c>
      <c r="B314" s="4" t="s">
        <v>255</v>
      </c>
      <c r="C314" s="4" t="s">
        <v>503</v>
      </c>
      <c r="D314" s="3" t="str">
        <f t="shared" ca="1" si="14"/>
        <v/>
      </c>
      <c r="Q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15"/>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IF(OR(H314="",VLOOKUP(H$1,Services!$A$1:$B$20,2,0)="Exclude"),"",IF($D314=1,IF(OR(price_limit="",price_limit="No Limit"),IF(H314="Yes",1,2),IF(SUMIFS(WhatIf!$G:$G,WhatIf!$A:$A,H$1,WhatIf!$B:$B,H314)&lt;=price_limit,IF(H314="Yes",1,2),"")),""))</f>
        <v/>
      </c>
      <c r="AT314" s="73" t="str">
        <f>IF(OR(I314="",VLOOKUP(I$1,Services!$A$1:$B$20,2,0)="Exclude"),"",IF($D314=1,IF(OR(price_limit="",price_limit="No Limit"),IF(I314="Yes",1,2),IF(SUMIFS(WhatIf!$G:$G,WhatIf!$A:$A,I$1,WhatIf!$B:$B,I314)&lt;=price_limit,IF(I314="Yes",1,2),"")),""))</f>
        <v/>
      </c>
      <c r="AU314" s="73" t="str">
        <f>IF(OR(J314="",VLOOKUP(J$1,Services!$A$1:$B$20,2,0)="Exclude"),"",IF($D314=1,IF(OR(price_limit="",price_limit="No Limit"),IF(J314="Yes",1,2),IF(SUMIFS(WhatIf!$G:$G,WhatIf!$A:$A,J$1,WhatIf!$B:$B,J314)&lt;=price_limit,IF(J314="Yes",1,2),"")),""))</f>
        <v/>
      </c>
      <c r="AV314" s="73" t="str">
        <f>IF(OR(K314="",VLOOKUP(K$1,Services!$A$1:$B$20,2,0)="Exclude"),"",IF($D314=1,IF(OR(price_limit="",price_limit="No Limit"),IF(K314="Yes",1,2),IF(SUMIFS(WhatIf!$G:$G,WhatIf!$A:$A,K$1,WhatIf!$B:$B,K314)&lt;=price_limit,IF(K314="Yes",1,2),"")),""))</f>
        <v/>
      </c>
      <c r="AW314" s="73" t="str">
        <f>IF(OR(L314="",VLOOKUP(L$1,Services!$A$1:$B$20,2,0)="Exclude"),"",IF($D314=1,IF(OR(price_limit="",price_limit="No Limit"),IF(L314="Yes",1,2),IF(SUMIFS(WhatIf!$G:$G,WhatIf!$A:$A,L$1,WhatIf!$B:$B,L314)&lt;=price_limit,IF(L314="Yes",1,2),"")),""))</f>
        <v/>
      </c>
      <c r="AX314" s="73" t="str">
        <f>IF(OR(M314="",VLOOKUP(M$1,Services!$A$1:$B$20,2,0)="Exclude"),"",IF($D314=1,IF(OR(price_limit="",price_limit="No Limit"),IF(M314="Yes",1,2),IF(SUMIFS(WhatIf!$G:$G,WhatIf!$A:$A,M$1,WhatIf!$B:$B,M314)&lt;=price_limit,IF(M314="Yes",1,2),"")),""))</f>
        <v/>
      </c>
      <c r="AY314" s="73" t="str">
        <f>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 ca="1">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16"/>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x14ac:dyDescent="0.3">
      <c r="A315" s="19" t="s">
        <v>671</v>
      </c>
      <c r="C315" s="4" t="s">
        <v>508</v>
      </c>
      <c r="D315" s="3" t="str">
        <f t="shared" ca="1" si="14"/>
        <v/>
      </c>
      <c r="F315" s="5" t="s">
        <v>592</v>
      </c>
      <c r="G315" s="5" t="s">
        <v>592</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15"/>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16"/>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x14ac:dyDescent="0.3">
      <c r="A316" s="19" t="s">
        <v>141</v>
      </c>
      <c r="B316" s="4" t="s">
        <v>816</v>
      </c>
      <c r="C316" s="4" t="s">
        <v>212</v>
      </c>
      <c r="D316" s="3" t="str">
        <f t="shared" ca="1" si="14"/>
        <v/>
      </c>
      <c r="K316" s="5" t="s">
        <v>1</v>
      </c>
      <c r="L316" s="5" t="s">
        <v>1</v>
      </c>
      <c r="M316" s="5" t="s">
        <v>1</v>
      </c>
      <c r="O316" s="5" t="s">
        <v>1</v>
      </c>
      <c r="P316" s="5" t="s">
        <v>1</v>
      </c>
      <c r="Q316" s="5" t="s">
        <v>328</v>
      </c>
      <c r="R316" s="5" t="s">
        <v>1</v>
      </c>
      <c r="S316" s="5" t="s">
        <v>1</v>
      </c>
      <c r="U316" s="5" t="s">
        <v>263</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15"/>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 ca="1">IF(OR(K316="",VLOOKUP(K$1,Services!$A$1:$B$20,2,0)="Exclude"),"",IF($D316=1,IF(OR(price_limit="",price_limit="No Limit"),IF(K316="Yes",1,2),IF(SUMIFS(WhatIf!$G:$G,WhatIf!$A:$A,K$1,WhatIf!$B:$B,K316)&lt;=price_limit,IF(K316="Yes",1,2),"")),""))</f>
        <v/>
      </c>
      <c r="AW316" s="73" t="str">
        <f ca="1">IF(OR(L316="",VLOOKUP(L$1,Services!$A$1:$B$20,2,0)="Exclude"),"",IF($D316=1,IF(OR(price_limit="",price_limit="No Limit"),IF(L316="Yes",1,2),IF(SUMIFS(WhatIf!$G:$G,WhatIf!$A:$A,L$1,WhatIf!$B:$B,L316)&lt;=price_limit,IF(L316="Yes",1,2),"")),""))</f>
        <v/>
      </c>
      <c r="AX316" s="73" t="str">
        <f ca="1">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 ca="1">IF(OR(O316="",VLOOKUP(O$1,Services!$A$1:$B$20,2,0)="Exclude"),"",IF($D316=1,IF(OR(price_limit="",price_limit="No Limit"),IF(O316="Yes",1,2),IF(SUMIFS(WhatIf!$G:$G,WhatIf!$A:$A,O$1,WhatIf!$B:$B,O316)&lt;=price_limit,IF(O316="Yes",1,2),"")),""))</f>
        <v/>
      </c>
      <c r="BA316" s="73" t="str">
        <f ca="1">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 ca="1">IF(OR(R316="",VLOOKUP(R$1,Services!$A$1:$B$20,2,0)="Exclude"),"",IF($D316=1,IF(OR(price_limit="",price_limit="No Limit"),IF(R316="Yes",1,2),IF(SUMIFS(WhatIf!$G:$G,WhatIf!$A:$A,R$1,WhatIf!$B:$B,R316)&lt;=price_limit,IF(R316="Yes",1,2),"")),""))</f>
        <v/>
      </c>
      <c r="BD316" s="73" t="str">
        <f>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 ca="1">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16"/>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823</v>
      </c>
      <c r="C317" s="4" t="s">
        <v>301</v>
      </c>
      <c r="D317" s="3" t="str">
        <f t="shared" ca="1" si="14"/>
        <v/>
      </c>
      <c r="U317" s="5" t="s">
        <v>263</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15"/>
        <v/>
      </c>
      <c r="AP317" s="73" t="str">
        <f>IF(OR(E317="",VLOOKUP(E$1,Services!$A$1:$B$20,2,0)="Exclude"),"",IF($D317=1,IF(OR(price_limit="",price_limit="No Limit"),IF(E317="Yes",1,2),IF(SUMIFS(WhatIf!$G:$G,WhatIf!$A:$A,E$1,WhatIf!$B:$B,E317)&lt;=price_limit,IF(E317="Yes",1,2),"")),""))</f>
        <v/>
      </c>
      <c r="AQ317" s="73" t="str">
        <f>IF(OR(F317="",VLOOKUP(F$1,Services!$A$1:$B$20,2,0)="Exclude"),"",IF($D317=1,IF(OR(price_limit="",price_limit="No Limit"),IF(F317="Yes",1,2),IF(SUMIFS(WhatIf!$G:$G,WhatIf!$A:$A,F$1,WhatIf!$B:$B,F317)&lt;=price_limit,IF(F317="Yes",1,2),"")),""))</f>
        <v/>
      </c>
      <c r="AR317" s="73" t="str">
        <f>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 ca="1">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16"/>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827</v>
      </c>
      <c r="C318" s="4" t="s">
        <v>212</v>
      </c>
      <c r="D318" s="3" t="str">
        <f t="shared" ca="1" si="14"/>
        <v/>
      </c>
      <c r="U318" s="5" t="s">
        <v>263</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15"/>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IF(OR(K318="",VLOOKUP(K$1,Services!$A$1:$B$20,2,0)="Exclude"),"",IF($D318=1,IF(OR(price_limit="",price_limit="No Limit"),IF(K318="Yes",1,2),IF(SUMIFS(WhatIf!$G:$G,WhatIf!$A:$A,K$1,WhatIf!$B:$B,K318)&lt;=price_limit,IF(K318="Yes",1,2),"")),""))</f>
        <v/>
      </c>
      <c r="AW318" s="73" t="str">
        <f>IF(OR(L318="",VLOOKUP(L$1,Services!$A$1:$B$20,2,0)="Exclude"),"",IF($D318=1,IF(OR(price_limit="",price_limit="No Limit"),IF(L318="Yes",1,2),IF(SUMIFS(WhatIf!$G:$G,WhatIf!$A:$A,L$1,WhatIf!$B:$B,L318)&lt;=price_limit,IF(L318="Yes",1,2),"")),""))</f>
        <v/>
      </c>
      <c r="AX318" s="73" t="str">
        <f>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IF(OR(O318="",VLOOKUP(O$1,Services!$A$1:$B$20,2,0)="Exclude"),"",IF($D318=1,IF(OR(price_limit="",price_limit="No Limit"),IF(O318="Yes",1,2),IF(SUMIFS(WhatIf!$G:$G,WhatIf!$A:$A,O$1,WhatIf!$B:$B,O318)&lt;=price_limit,IF(O318="Yes",1,2),"")),""))</f>
        <v/>
      </c>
      <c r="BA318" s="73" t="str">
        <f>IF(OR(P318="",VLOOKUP(P$1,Services!$A$1:$B$20,2,0)="Exclude"),"",IF($D318=1,IF(OR(price_limit="",price_limit="No Limit"),IF(P318="Yes",1,2),IF(SUMIFS(WhatIf!$G:$G,WhatIf!$A:$A,P$1,WhatIf!$B:$B,P318)&lt;=price_limit,IF(P318="Yes",1,2),"")),""))</f>
        <v/>
      </c>
      <c r="BB318" s="73" t="str">
        <f>IF(OR(Q318="",VLOOKUP(Q$1,Services!$A$1:$B$20,2,0)="Exclude"),"",IF($D318=1,IF(OR(price_limit="",price_limit="No Limit"),IF(Q318="Yes",1,2),IF(SUMIFS(WhatIf!$G:$G,WhatIf!$A:$A,Q$1,WhatIf!$B:$B,Q318)&lt;=price_limit,IF(Q318="Yes",1,2),"")),""))</f>
        <v/>
      </c>
      <c r="BC318" s="73" t="str">
        <f>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16"/>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904</v>
      </c>
      <c r="B319" s="4" t="s">
        <v>819</v>
      </c>
      <c r="C319" s="4" t="s">
        <v>212</v>
      </c>
      <c r="D319" s="3" t="str">
        <f t="shared" ca="1" si="14"/>
        <v/>
      </c>
      <c r="U319" s="5" t="s">
        <v>263</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15"/>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16"/>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897</v>
      </c>
      <c r="B320" s="4" t="s">
        <v>903</v>
      </c>
      <c r="C320" s="4" t="s">
        <v>212</v>
      </c>
      <c r="D320" s="3" t="str">
        <f t="shared" ca="1" si="14"/>
        <v/>
      </c>
      <c r="U320" s="5" t="s">
        <v>263</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15"/>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16"/>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386</v>
      </c>
      <c r="B321" s="4" t="s">
        <v>255</v>
      </c>
      <c r="C321" s="4" t="s">
        <v>508</v>
      </c>
      <c r="D321" s="3" t="str">
        <f t="shared" ca="1" si="14"/>
        <v/>
      </c>
      <c r="R321" s="5" t="s">
        <v>348</v>
      </c>
      <c r="S321" s="5" t="s">
        <v>348</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ca="1" si="15"/>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 ca="1">IF(OR(R321="",VLOOKUP(R$1,Services!$A$1:$B$20,2,0)="Exclude"),"",IF($D321=1,IF(OR(price_limit="",price_limit="No Limit"),IF(R321="Yes",1,2),IF(SUMIFS(WhatIf!$G:$G,WhatIf!$A:$A,R$1,WhatIf!$B:$B,R321)&lt;=price_limit,IF(R321="Yes",1,2),"")),""))</f>
        <v/>
      </c>
      <c r="BD321" s="73" t="str">
        <f>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si="16"/>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685</v>
      </c>
      <c r="C322" s="4" t="s">
        <v>508</v>
      </c>
      <c r="D322" s="3" t="str">
        <f t="shared" ref="D322:D385" ca="1" si="17">IF(BL322=0,"",IF(BL322&lt;=VALUE(MID(marker_pick,1,1)),1,""))</f>
        <v/>
      </c>
      <c r="F322" s="5" t="s">
        <v>586</v>
      </c>
      <c r="G322" s="5" t="s">
        <v>586</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ref="AO322:AO385" ca="1" si="18">IF(SUM(W322:AN322)&gt;0,1,"")</f>
        <v/>
      </c>
      <c r="AP322" s="73" t="str">
        <f>IF(OR(E322="",VLOOKUP(E$1,Services!$A$1:$B$20,2,0)="Exclude"),"",IF($D322=1,IF(OR(price_limit="",price_limit="No Limit"),IF(E322="Yes",1,2),IF(SUMIFS(WhatIf!$G:$G,WhatIf!$A:$A,E$1,WhatIf!$B:$B,E322)&lt;=price_limit,IF(E322="Yes",1,2),"")),""))</f>
        <v/>
      </c>
      <c r="AQ322" s="73" t="str">
        <f ca="1">IF(OR(F322="",VLOOKUP(F$1,Services!$A$1:$B$20,2,0)="Exclude"),"",IF($D322=1,IF(OR(price_limit="",price_limit="No Limit"),IF(F322="Yes",1,2),IF(SUMIFS(WhatIf!$G:$G,WhatIf!$A:$A,F$1,WhatIf!$B:$B,F322)&lt;=price_limit,IF(F322="Yes",1,2),"")),""))</f>
        <v/>
      </c>
      <c r="AR322" s="73" t="str">
        <f ca="1">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ref="BH322:BH385" si="19">MAX(BI322:BK322)</f>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686</v>
      </c>
      <c r="C323" s="4" t="s">
        <v>508</v>
      </c>
      <c r="D323" s="3" t="str">
        <f t="shared" ca="1" si="17"/>
        <v/>
      </c>
      <c r="F323" s="5" t="s">
        <v>586</v>
      </c>
      <c r="G323" s="5" t="s">
        <v>586</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18"/>
        <v/>
      </c>
      <c r="AP323" s="73" t="str">
        <f>IF(OR(E323="",VLOOKUP(E$1,Services!$A$1:$B$20,2,0)="Exclude"),"",IF($D323=1,IF(OR(price_limit="",price_limit="No Limit"),IF(E323="Yes",1,2),IF(SUMIFS(WhatIf!$G:$G,WhatIf!$A:$A,E$1,WhatIf!$B:$B,E323)&lt;=price_limit,IF(E323="Yes",1,2),"")),""))</f>
        <v/>
      </c>
      <c r="AQ323" s="73" t="str">
        <f ca="1">IF(OR(F323="",VLOOKUP(F$1,Services!$A$1:$B$20,2,0)="Exclude"),"",IF($D323=1,IF(OR(price_limit="",price_limit="No Limit"),IF(F323="Yes",1,2),IF(SUMIFS(WhatIf!$G:$G,WhatIf!$A:$A,F$1,WhatIf!$B:$B,F323)&lt;=price_limit,IF(F323="Yes",1,2),"")),""))</f>
        <v/>
      </c>
      <c r="AR323" s="73" t="str">
        <f ca="1">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19"/>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ht="24.9" x14ac:dyDescent="0.3">
      <c r="A324" s="19" t="s">
        <v>142</v>
      </c>
      <c r="B324" s="4" t="s">
        <v>255</v>
      </c>
      <c r="C324" s="4" t="s">
        <v>301</v>
      </c>
      <c r="D324" s="3" t="str">
        <f t="shared" ca="1" si="17"/>
        <v/>
      </c>
      <c r="F324" s="5" t="s">
        <v>561</v>
      </c>
      <c r="G324" s="5" t="s">
        <v>561</v>
      </c>
      <c r="J324" s="5" t="s">
        <v>1</v>
      </c>
      <c r="K324" s="5" t="s">
        <v>1</v>
      </c>
      <c r="L324" s="5" t="s">
        <v>1</v>
      </c>
      <c r="M324" s="5" t="s">
        <v>1</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18"/>
        <v/>
      </c>
      <c r="AP324" s="73" t="str">
        <f>IF(OR(E324="",VLOOKUP(E$1,Services!$A$1:$B$20,2,0)="Exclude"),"",IF($D324=1,IF(OR(price_limit="",price_limit="No Limit"),IF(E324="Yes",1,2),IF(SUMIFS(WhatIf!$G:$G,WhatIf!$A:$A,E$1,WhatIf!$B:$B,E324)&lt;=price_limit,IF(E324="Yes",1,2),"")),""))</f>
        <v/>
      </c>
      <c r="AQ324" s="73" t="str">
        <f ca="1">IF(OR(F324="",VLOOKUP(F$1,Services!$A$1:$B$20,2,0)="Exclude"),"",IF($D324=1,IF(OR(price_limit="",price_limit="No Limit"),IF(F324="Yes",1,2),IF(SUMIFS(WhatIf!$G:$G,WhatIf!$A:$A,F$1,WhatIf!$B:$B,F324)&lt;=price_limit,IF(F324="Yes",1,2),"")),""))</f>
        <v/>
      </c>
      <c r="AR324" s="73" t="str">
        <f ca="1">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 ca="1">IF(OR(J324="",VLOOKUP(J$1,Services!$A$1:$B$20,2,0)="Exclude"),"",IF($D324=1,IF(OR(price_limit="",price_limit="No Limit"),IF(J324="Yes",1,2),IF(SUMIFS(WhatIf!$G:$G,WhatIf!$A:$A,J$1,WhatIf!$B:$B,J324)&lt;=price_limit,IF(J324="Yes",1,2),"")),""))</f>
        <v/>
      </c>
      <c r="AV324" s="73" t="str">
        <f ca="1">IF(OR(K324="",VLOOKUP(K$1,Services!$A$1:$B$20,2,0)="Exclude"),"",IF($D324=1,IF(OR(price_limit="",price_limit="No Limit"),IF(K324="Yes",1,2),IF(SUMIFS(WhatIf!$G:$G,WhatIf!$A:$A,K$1,WhatIf!$B:$B,K324)&lt;=price_limit,IF(K324="Yes",1,2),"")),""))</f>
        <v/>
      </c>
      <c r="AW324" s="73" t="str">
        <f ca="1">IF(OR(L324="",VLOOKUP(L$1,Services!$A$1:$B$20,2,0)="Exclude"),"",IF($D324=1,IF(OR(price_limit="",price_limit="No Limit"),IF(L324="Yes",1,2),IF(SUMIFS(WhatIf!$G:$G,WhatIf!$A:$A,L$1,WhatIf!$B:$B,L324)&lt;=price_limit,IF(L324="Yes",1,2),"")),""))</f>
        <v/>
      </c>
      <c r="AX324" s="73" t="str">
        <f ca="1">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19"/>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ht="24.9" x14ac:dyDescent="0.3">
      <c r="A325" s="19" t="s">
        <v>143</v>
      </c>
      <c r="B325" s="4" t="s">
        <v>255</v>
      </c>
      <c r="C325" s="4" t="s">
        <v>505</v>
      </c>
      <c r="D325" s="3" t="str">
        <f t="shared" ca="1" si="17"/>
        <v/>
      </c>
      <c r="E325" s="5" t="s">
        <v>1</v>
      </c>
      <c r="F325" s="5" t="s">
        <v>557</v>
      </c>
      <c r="G325" s="5" t="s">
        <v>557</v>
      </c>
      <c r="H325" s="6" t="s">
        <v>1</v>
      </c>
      <c r="I325" s="6" t="s">
        <v>1</v>
      </c>
      <c r="L325" s="5" t="s">
        <v>1</v>
      </c>
      <c r="M325" s="5" t="s">
        <v>1</v>
      </c>
      <c r="S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ca="1" si="18"/>
        <v/>
      </c>
      <c r="AP325" s="73" t="str">
        <f ca="1">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 ca="1">IF(OR(H325="",VLOOKUP(H$1,Services!$A$1:$B$20,2,0)="Exclude"),"",IF($D325=1,IF(OR(price_limit="",price_limit="No Limit"),IF(H325="Yes",1,2),IF(SUMIFS(WhatIf!$G:$G,WhatIf!$A:$A,H$1,WhatIf!$B:$B,H325)&lt;=price_limit,IF(H325="Yes",1,2),"")),""))</f>
        <v/>
      </c>
      <c r="AT325" s="73" t="str">
        <f ca="1">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 ca="1">IF(OR(L325="",VLOOKUP(L$1,Services!$A$1:$B$20,2,0)="Exclude"),"",IF($D325=1,IF(OR(price_limit="",price_limit="No Limit"),IF(L325="Yes",1,2),IF(SUMIFS(WhatIf!$G:$G,WhatIf!$A:$A,L$1,WhatIf!$B:$B,L325)&lt;=price_limit,IF(L325="Yes",1,2),"")),""))</f>
        <v/>
      </c>
      <c r="AX325" s="73" t="str">
        <f ca="1">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si="19"/>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ht="24.9" x14ac:dyDescent="0.3">
      <c r="A326" s="19" t="s">
        <v>144</v>
      </c>
      <c r="B326" s="4" t="s">
        <v>249</v>
      </c>
      <c r="C326" s="4" t="s">
        <v>212</v>
      </c>
      <c r="D326" s="3" t="str">
        <f t="shared" ca="1" si="17"/>
        <v/>
      </c>
      <c r="F326" s="5" t="s">
        <v>562</v>
      </c>
      <c r="G326" s="5" t="s">
        <v>562</v>
      </c>
      <c r="J326" s="5" t="s">
        <v>1</v>
      </c>
      <c r="K326" s="5" t="s">
        <v>1</v>
      </c>
      <c r="L326" s="5" t="s">
        <v>1</v>
      </c>
      <c r="M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18"/>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 ca="1">IF(OR(J326="",VLOOKUP(J$1,Services!$A$1:$B$20,2,0)="Exclude"),"",IF($D326=1,IF(OR(price_limit="",price_limit="No Limit"),IF(J326="Yes",1,2),IF(SUMIFS(WhatIf!$G:$G,WhatIf!$A:$A,J$1,WhatIf!$B:$B,J326)&lt;=price_limit,IF(J326="Yes",1,2),"")),""))</f>
        <v/>
      </c>
      <c r="AV326" s="73" t="str">
        <f ca="1">IF(OR(K326="",VLOOKUP(K$1,Services!$A$1:$B$20,2,0)="Exclude"),"",IF($D326=1,IF(OR(price_limit="",price_limit="No Limit"),IF(K326="Yes",1,2),IF(SUMIFS(WhatIf!$G:$G,WhatIf!$A:$A,K$1,WhatIf!$B:$B,K326)&lt;=price_limit,IF(K326="Yes",1,2),"")),""))</f>
        <v/>
      </c>
      <c r="AW326" s="73" t="str">
        <f ca="1">IF(OR(L326="",VLOOKUP(L$1,Services!$A$1:$B$20,2,0)="Exclude"),"",IF($D326=1,IF(OR(price_limit="",price_limit="No Limit"),IF(L326="Yes",1,2),IF(SUMIFS(WhatIf!$G:$G,WhatIf!$A:$A,L$1,WhatIf!$B:$B,L326)&lt;=price_limit,IF(L326="Yes",1,2),"")),""))</f>
        <v/>
      </c>
      <c r="AX326" s="73" t="str">
        <f ca="1">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19"/>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423</v>
      </c>
      <c r="B327" s="4" t="s">
        <v>255</v>
      </c>
      <c r="C327" s="4" t="s">
        <v>212</v>
      </c>
      <c r="D327" s="3" t="str">
        <f t="shared" ca="1" si="17"/>
        <v/>
      </c>
      <c r="F327" s="5" t="s">
        <v>562</v>
      </c>
      <c r="G327" s="5" t="s">
        <v>562</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18"/>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IF(OR(J327="",VLOOKUP(J$1,Services!$A$1:$B$20,2,0)="Exclude"),"",IF($D327=1,IF(OR(price_limit="",price_limit="No Limit"),IF(J327="Yes",1,2),IF(SUMIFS(WhatIf!$G:$G,WhatIf!$A:$A,J$1,WhatIf!$B:$B,J327)&lt;=price_limit,IF(J327="Yes",1,2),"")),""))</f>
        <v/>
      </c>
      <c r="AV327" s="73" t="str">
        <f>IF(OR(K327="",VLOOKUP(K$1,Services!$A$1:$B$20,2,0)="Exclude"),"",IF($D327=1,IF(OR(price_limit="",price_limit="No Limit"),IF(K327="Yes",1,2),IF(SUMIFS(WhatIf!$G:$G,WhatIf!$A:$A,K$1,WhatIf!$B:$B,K327)&lt;=price_limit,IF(K327="Yes",1,2),"")),""))</f>
        <v/>
      </c>
      <c r="AW327" s="73" t="str">
        <f>IF(OR(L327="",VLOOKUP(L$1,Services!$A$1:$B$20,2,0)="Exclude"),"",IF($D327=1,IF(OR(price_limit="",price_limit="No Limit"),IF(L327="Yes",1,2),IF(SUMIFS(WhatIf!$G:$G,WhatIf!$A:$A,L$1,WhatIf!$B:$B,L327)&lt;=price_limit,IF(L327="Yes",1,2),"")),""))</f>
        <v/>
      </c>
      <c r="AX327" s="73" t="str">
        <f>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19"/>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x14ac:dyDescent="0.3">
      <c r="A328" s="19" t="s">
        <v>669</v>
      </c>
      <c r="C328" s="4" t="s">
        <v>231</v>
      </c>
      <c r="D328" s="3" t="str">
        <f t="shared" ca="1" si="17"/>
        <v/>
      </c>
      <c r="F328" s="5" t="s">
        <v>559</v>
      </c>
      <c r="G328" s="5" t="s">
        <v>559</v>
      </c>
      <c r="U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18"/>
        <v/>
      </c>
      <c r="AP328" s="73" t="str">
        <f>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IF(OR(H328="",VLOOKUP(H$1,Services!$A$1:$B$20,2,0)="Exclude"),"",IF($D328=1,IF(OR(price_limit="",price_limit="No Limit"),IF(H328="Yes",1,2),IF(SUMIFS(WhatIf!$G:$G,WhatIf!$A:$A,H$1,WhatIf!$B:$B,H328)&lt;=price_limit,IF(H328="Yes",1,2),"")),""))</f>
        <v/>
      </c>
      <c r="AT328" s="73" t="str">
        <f>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IF(OR(L328="",VLOOKUP(L$1,Services!$A$1:$B$20,2,0)="Exclude"),"",IF($D328=1,IF(OR(price_limit="",price_limit="No Limit"),IF(L328="Yes",1,2),IF(SUMIFS(WhatIf!$G:$G,WhatIf!$A:$A,L$1,WhatIf!$B:$B,L328)&lt;=price_limit,IF(L328="Yes",1,2),"")),""))</f>
        <v/>
      </c>
      <c r="AX328" s="73" t="str">
        <f>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 ca="1">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19"/>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x14ac:dyDescent="0.3">
      <c r="A329" s="19" t="s">
        <v>812</v>
      </c>
      <c r="C329" s="4" t="s">
        <v>301</v>
      </c>
      <c r="D329" s="3" t="str">
        <f t="shared" ca="1" si="17"/>
        <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18"/>
        <v/>
      </c>
      <c r="AP329" s="73" t="str">
        <f>IF(OR(E329="",VLOOKUP(E$1,Services!$A$1:$B$20,2,0)="Exclude"),"",IF($D329=1,IF(OR(price_limit="",price_limit="No Limit"),IF(E329="Yes",1,2),IF(SUMIFS(WhatIf!$G:$G,WhatIf!$A:$A,E$1,WhatIf!$B:$B,E329)&lt;=price_limit,IF(E329="Yes",1,2),"")),""))</f>
        <v/>
      </c>
      <c r="AQ329" s="73" t="str">
        <f>IF(OR(F329="",VLOOKUP(F$1,Services!$A$1:$B$20,2,0)="Exclude"),"",IF($D329=1,IF(OR(price_limit="",price_limit="No Limit"),IF(F329="Yes",1,2),IF(SUMIFS(WhatIf!$G:$G,WhatIf!$A:$A,F$1,WhatIf!$B:$B,F329)&lt;=price_limit,IF(F329="Yes",1,2),"")),""))</f>
        <v/>
      </c>
      <c r="AR329" s="73" t="str">
        <f>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IF(OR(J329="",VLOOKUP(J$1,Services!$A$1:$B$20,2,0)="Exclude"),"",IF($D329=1,IF(OR(price_limit="",price_limit="No Limit"),IF(J329="Yes",1,2),IF(SUMIFS(WhatIf!$G:$G,WhatIf!$A:$A,J$1,WhatIf!$B:$B,J329)&lt;=price_limit,IF(J329="Yes",1,2),"")),""))</f>
        <v/>
      </c>
      <c r="AV329" s="73" t="str">
        <f>IF(OR(K329="",VLOOKUP(K$1,Services!$A$1:$B$20,2,0)="Exclude"),"",IF($D329=1,IF(OR(price_limit="",price_limit="No Limit"),IF(K329="Yes",1,2),IF(SUMIFS(WhatIf!$G:$G,WhatIf!$A:$A,K$1,WhatIf!$B:$B,K329)&lt;=price_limit,IF(K329="Yes",1,2),"")),""))</f>
        <v/>
      </c>
      <c r="AW329" s="73" t="str">
        <f>IF(OR(L329="",VLOOKUP(L$1,Services!$A$1:$B$20,2,0)="Exclude"),"",IF($D329=1,IF(OR(price_limit="",price_limit="No Limit"),IF(L329="Yes",1,2),IF(SUMIFS(WhatIf!$G:$G,WhatIf!$A:$A,L$1,WhatIf!$B:$B,L329)&lt;=price_limit,IF(L329="Yes",1,2),"")),""))</f>
        <v/>
      </c>
      <c r="AX329" s="73" t="str">
        <f>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 ca="1">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19"/>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x14ac:dyDescent="0.3">
      <c r="A330" s="19" t="s">
        <v>811</v>
      </c>
      <c r="C330" s="4" t="s">
        <v>222</v>
      </c>
      <c r="D330" s="3" t="str">
        <f t="shared" ca="1" si="17"/>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18"/>
        <v/>
      </c>
      <c r="AP330" s="73" t="str">
        <f>IF(OR(E330="",VLOOKUP(E$1,Services!$A$1:$B$20,2,0)="Exclude"),"",IF($D330=1,IF(OR(price_limit="",price_limit="No Limit"),IF(E330="Yes",1,2),IF(SUMIFS(WhatIf!$G:$G,WhatIf!$A:$A,E$1,WhatIf!$B:$B,E330)&lt;=price_limit,IF(E330="Yes",1,2),"")),""))</f>
        <v/>
      </c>
      <c r="AQ330" s="73" t="str">
        <f>IF(OR(F330="",VLOOKUP(F$1,Services!$A$1:$B$20,2,0)="Exclude"),"",IF($D330=1,IF(OR(price_limit="",price_limit="No Limit"),IF(F330="Yes",1,2),IF(SUMIFS(WhatIf!$G:$G,WhatIf!$A:$A,F$1,WhatIf!$B:$B,F330)&lt;=price_limit,IF(F330="Yes",1,2),"")),""))</f>
        <v/>
      </c>
      <c r="AR330" s="73" t="str">
        <f>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 ca="1">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19"/>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344</v>
      </c>
      <c r="B331" s="4" t="s">
        <v>255</v>
      </c>
      <c r="C331" s="4" t="s">
        <v>508</v>
      </c>
      <c r="D331" s="3" t="str">
        <f t="shared" ca="1" si="17"/>
        <v/>
      </c>
      <c r="R331" s="5" t="s">
        <v>350</v>
      </c>
      <c r="S331" s="5" t="s">
        <v>350</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18"/>
        <v/>
      </c>
      <c r="AP331" s="73" t="str">
        <f>IF(OR(E331="",VLOOKUP(E$1,Services!$A$1:$B$20,2,0)="Exclude"),"",IF($D331=1,IF(OR(price_limit="",price_limit="No Limit"),IF(E331="Yes",1,2),IF(SUMIFS(WhatIf!$G:$G,WhatIf!$A:$A,E$1,WhatIf!$B:$B,E331)&lt;=price_limit,IF(E331="Yes",1,2),"")),""))</f>
        <v/>
      </c>
      <c r="AQ331" s="73" t="str">
        <f>IF(OR(F331="",VLOOKUP(F$1,Services!$A$1:$B$20,2,0)="Exclude"),"",IF($D331=1,IF(OR(price_limit="",price_limit="No Limit"),IF(F331="Yes",1,2),IF(SUMIFS(WhatIf!$G:$G,WhatIf!$A:$A,F$1,WhatIf!$B:$B,F331)&lt;=price_limit,IF(F331="Yes",1,2),"")),""))</f>
        <v/>
      </c>
      <c r="AR331" s="73" t="str">
        <f>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 ca="1">IF(OR(R331="",VLOOKUP(R$1,Services!$A$1:$B$20,2,0)="Exclude"),"",IF($D331=1,IF(OR(price_limit="",price_limit="No Limit"),IF(R331="Yes",1,2),IF(SUMIFS(WhatIf!$G:$G,WhatIf!$A:$A,R$1,WhatIf!$B:$B,R331)&lt;=price_limit,IF(R331="Yes",1,2),"")),""))</f>
        <v/>
      </c>
      <c r="BD331" s="73" t="str">
        <f>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19"/>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652</v>
      </c>
      <c r="C332" s="4" t="s">
        <v>508</v>
      </c>
      <c r="D332" s="3" t="str">
        <f t="shared" ca="1" si="17"/>
        <v/>
      </c>
      <c r="F332" s="5" t="s">
        <v>584</v>
      </c>
      <c r="G332" s="5" t="s">
        <v>584</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18"/>
        <v/>
      </c>
      <c r="AP332" s="73" t="str">
        <f>IF(OR(E332="",VLOOKUP(E$1,Services!$A$1:$B$20,2,0)="Exclude"),"",IF($D332=1,IF(OR(price_limit="",price_limit="No Limit"),IF(E332="Yes",1,2),IF(SUMIFS(WhatIf!$G:$G,WhatIf!$A:$A,E$1,WhatIf!$B:$B,E332)&lt;=price_limit,IF(E332="Yes",1,2),"")),""))</f>
        <v/>
      </c>
      <c r="AQ332" s="73" t="str">
        <f ca="1">IF(OR(F332="",VLOOKUP(F$1,Services!$A$1:$B$20,2,0)="Exclude"),"",IF($D332=1,IF(OR(price_limit="",price_limit="No Limit"),IF(F332="Yes",1,2),IF(SUMIFS(WhatIf!$G:$G,WhatIf!$A:$A,F$1,WhatIf!$B:$B,F332)&lt;=price_limit,IF(F332="Yes",1,2),"")),""))</f>
        <v/>
      </c>
      <c r="AR332" s="73" t="str">
        <f ca="1">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19"/>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ht="24.9" x14ac:dyDescent="0.3">
      <c r="A333" s="19" t="s">
        <v>64</v>
      </c>
      <c r="B333" s="4" t="s">
        <v>229</v>
      </c>
      <c r="C333" s="4" t="s">
        <v>212</v>
      </c>
      <c r="D333" s="3" t="str">
        <f t="shared" ca="1" si="17"/>
        <v/>
      </c>
      <c r="E333" s="5" t="s">
        <v>1</v>
      </c>
      <c r="F333" s="5" t="s">
        <v>559</v>
      </c>
      <c r="G333" s="5" t="s">
        <v>559</v>
      </c>
      <c r="K333" s="5" t="s">
        <v>1</v>
      </c>
      <c r="L333" s="5" t="s">
        <v>1</v>
      </c>
      <c r="M333" s="5" t="s">
        <v>1</v>
      </c>
      <c r="O333" s="6"/>
      <c r="P333" s="6" t="s">
        <v>301</v>
      </c>
      <c r="Q333" s="6" t="s">
        <v>1</v>
      </c>
      <c r="R333" s="6"/>
      <c r="S333" s="6"/>
      <c r="V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18"/>
        <v/>
      </c>
      <c r="AP333" s="73" t="str">
        <f ca="1">IF(OR(E333="",VLOOKUP(E$1,Services!$A$1:$B$20,2,0)="Exclude"),"",IF($D333=1,IF(OR(price_limit="",price_limit="No Limit"),IF(E333="Yes",1,2),IF(SUMIFS(WhatIf!$G:$G,WhatIf!$A:$A,E$1,WhatIf!$B:$B,E333)&lt;=price_limit,IF(E333="Yes",1,2),"")),""))</f>
        <v/>
      </c>
      <c r="AQ333" s="73" t="str">
        <f ca="1">IF(OR(F333="",VLOOKUP(F$1,Services!$A$1:$B$20,2,0)="Exclude"),"",IF($D333=1,IF(OR(price_limit="",price_limit="No Limit"),IF(F333="Yes",1,2),IF(SUMIFS(WhatIf!$G:$G,WhatIf!$A:$A,F$1,WhatIf!$B:$B,F333)&lt;=price_limit,IF(F333="Yes",1,2),"")),""))</f>
        <v/>
      </c>
      <c r="AR333" s="73" t="str">
        <f ca="1">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 ca="1">IF(OR(K333="",VLOOKUP(K$1,Services!$A$1:$B$20,2,0)="Exclude"),"",IF($D333=1,IF(OR(price_limit="",price_limit="No Limit"),IF(K333="Yes",1,2),IF(SUMIFS(WhatIf!$G:$G,WhatIf!$A:$A,K$1,WhatIf!$B:$B,K333)&lt;=price_limit,IF(K333="Yes",1,2),"")),""))</f>
        <v/>
      </c>
      <c r="AW333" s="73" t="str">
        <f ca="1">IF(OR(L333="",VLOOKUP(L$1,Services!$A$1:$B$20,2,0)="Exclude"),"",IF($D333=1,IF(OR(price_limit="",price_limit="No Limit"),IF(L333="Yes",1,2),IF(SUMIFS(WhatIf!$G:$G,WhatIf!$A:$A,L$1,WhatIf!$B:$B,L333)&lt;=price_limit,IF(L333="Yes",1,2),"")),""))</f>
        <v/>
      </c>
      <c r="AX333" s="73" t="str">
        <f ca="1">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 ca="1">IF(OR(P333="",VLOOKUP(P$1,Services!$A$1:$B$20,2,0)="Exclude"),"",IF($D333=1,IF(OR(price_limit="",price_limit="No Limit"),IF(P333="Yes",1,2),IF(SUMIFS(WhatIf!$G:$G,WhatIf!$A:$A,P$1,WhatIf!$B:$B,P333)&lt;=price_limit,IF(P333="Yes",1,2),"")),""))</f>
        <v/>
      </c>
      <c r="BB333" s="73" t="str">
        <f ca="1">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19"/>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325</v>
      </c>
      <c r="B334" s="4" t="s">
        <v>255</v>
      </c>
      <c r="C334" s="4" t="s">
        <v>223</v>
      </c>
      <c r="D334" s="3" t="str">
        <f t="shared" ca="1" si="17"/>
        <v/>
      </c>
      <c r="O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18"/>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 ca="1">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19"/>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ht="24.9" x14ac:dyDescent="0.3">
      <c r="A335" s="19" t="s">
        <v>65</v>
      </c>
      <c r="B335" s="4" t="s">
        <v>319</v>
      </c>
      <c r="C335" s="4" t="s">
        <v>506</v>
      </c>
      <c r="D335" s="3" t="str">
        <f t="shared" ca="1" si="17"/>
        <v/>
      </c>
      <c r="F335" s="5" t="s">
        <v>556</v>
      </c>
      <c r="I335" s="5" t="s">
        <v>1</v>
      </c>
      <c r="K335" s="5" t="s">
        <v>1</v>
      </c>
      <c r="L335" s="5" t="s">
        <v>1</v>
      </c>
      <c r="M335" s="5" t="s">
        <v>1</v>
      </c>
      <c r="O335" s="5" t="s">
        <v>1</v>
      </c>
      <c r="P335" s="5" t="s">
        <v>1</v>
      </c>
      <c r="Q335" s="5" t="s">
        <v>328</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18"/>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 ca="1">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 ca="1">IF(OR(K335="",VLOOKUP(K$1,Services!$A$1:$B$20,2,0)="Exclude"),"",IF($D335=1,IF(OR(price_limit="",price_limit="No Limit"),IF(K335="Yes",1,2),IF(SUMIFS(WhatIf!$G:$G,WhatIf!$A:$A,K$1,WhatIf!$B:$B,K335)&lt;=price_limit,IF(K335="Yes",1,2),"")),""))</f>
        <v/>
      </c>
      <c r="AW335" s="73" t="str">
        <f ca="1">IF(OR(L335="",VLOOKUP(L$1,Services!$A$1:$B$20,2,0)="Exclude"),"",IF($D335=1,IF(OR(price_limit="",price_limit="No Limit"),IF(L335="Yes",1,2),IF(SUMIFS(WhatIf!$G:$G,WhatIf!$A:$A,L$1,WhatIf!$B:$B,L335)&lt;=price_limit,IF(L335="Yes",1,2),"")),""))</f>
        <v/>
      </c>
      <c r="AX335" s="73" t="str">
        <f ca="1">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 ca="1">IF(OR(O335="",VLOOKUP(O$1,Services!$A$1:$B$20,2,0)="Exclude"),"",IF($D335=1,IF(OR(price_limit="",price_limit="No Limit"),IF(O335="Yes",1,2),IF(SUMIFS(WhatIf!$G:$G,WhatIf!$A:$A,O$1,WhatIf!$B:$B,O335)&lt;=price_limit,IF(O335="Yes",1,2),"")),""))</f>
        <v/>
      </c>
      <c r="BA335" s="73" t="str">
        <f ca="1">IF(OR(P335="",VLOOKUP(P$1,Services!$A$1:$B$20,2,0)="Exclude"),"",IF($D335=1,IF(OR(price_limit="",price_limit="No Limit"),IF(P335="Yes",1,2),IF(SUMIFS(WhatIf!$G:$G,WhatIf!$A:$A,P$1,WhatIf!$B:$B,P335)&lt;=price_limit,IF(P335="Yes",1,2),"")),""))</f>
        <v/>
      </c>
      <c r="BB335" s="73" t="str">
        <f ca="1">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19"/>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159</v>
      </c>
      <c r="B336" s="4" t="s">
        <v>255</v>
      </c>
      <c r="C336" s="4" t="s">
        <v>223</v>
      </c>
      <c r="D336" s="3" t="str">
        <f t="shared" ca="1" si="17"/>
        <v/>
      </c>
      <c r="F336" s="5" t="s">
        <v>556</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18"/>
        <v/>
      </c>
      <c r="AP336" s="73" t="str">
        <f>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IF(OR(K336="",VLOOKUP(K$1,Services!$A$1:$B$20,2,0)="Exclude"),"",IF($D336=1,IF(OR(price_limit="",price_limit="No Limit"),IF(K336="Yes",1,2),IF(SUMIFS(WhatIf!$G:$G,WhatIf!$A:$A,K$1,WhatIf!$B:$B,K336)&lt;=price_limit,IF(K336="Yes",1,2),"")),""))</f>
        <v/>
      </c>
      <c r="AW336" s="73" t="str">
        <f>IF(OR(L336="",VLOOKUP(L$1,Services!$A$1:$B$20,2,0)="Exclude"),"",IF($D336=1,IF(OR(price_limit="",price_limit="No Limit"),IF(L336="Yes",1,2),IF(SUMIFS(WhatIf!$G:$G,WhatIf!$A:$A,L$1,WhatIf!$B:$B,L336)&lt;=price_limit,IF(L336="Yes",1,2),"")),""))</f>
        <v/>
      </c>
      <c r="AX336" s="73" t="str">
        <f>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IF(OR(P336="",VLOOKUP(P$1,Services!$A$1:$B$20,2,0)="Exclude"),"",IF($D336=1,IF(OR(price_limit="",price_limit="No Limit"),IF(P336="Yes",1,2),IF(SUMIFS(WhatIf!$G:$G,WhatIf!$A:$A,P$1,WhatIf!$B:$B,P336)&lt;=price_limit,IF(P336="Yes",1,2),"")),""))</f>
        <v/>
      </c>
      <c r="BB336" s="73" t="str">
        <f>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19"/>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ht="24.9" x14ac:dyDescent="0.3">
      <c r="A337" s="19" t="s">
        <v>66</v>
      </c>
      <c r="B337" s="4" t="s">
        <v>255</v>
      </c>
      <c r="C337" s="4" t="s">
        <v>504</v>
      </c>
      <c r="D337" s="3" t="str">
        <f t="shared" ca="1" si="17"/>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6"/>
      <c r="T337" s="5" t="s">
        <v>66</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18"/>
        <v/>
      </c>
      <c r="AP337" s="73" t="str">
        <f>IF(OR(E337="",VLOOKUP(E$1,Services!$A$1:$B$20,2,0)="Exclude"),"",IF($D337=1,IF(OR(price_limit="",price_limit="No Limit"),IF(E337="Yes",1,2),IF(SUMIFS(WhatIf!$G:$G,WhatIf!$A:$A,E$1,WhatIf!$B:$B,E337)&lt;=price_limit,IF(E337="Yes",1,2),"")),""))</f>
        <v/>
      </c>
      <c r="AQ337" s="73" t="str">
        <f ca="1">IF(OR(F337="",VLOOKUP(F$1,Services!$A$1:$B$20,2,0)="Exclude"),"",IF($D337=1,IF(OR(price_limit="",price_limit="No Limit"),IF(F337="Yes",1,2),IF(SUMIFS(WhatIf!$G:$G,WhatIf!$A:$A,F$1,WhatIf!$B:$B,F337)&lt;=price_limit,IF(F337="Yes",1,2),"")),""))</f>
        <v/>
      </c>
      <c r="AR337" s="73" t="str">
        <f ca="1">IF(OR(G337="",VLOOKUP(G$1,Services!$A$1:$B$20,2,0)="Exclude"),"",IF($D337=1,IF(OR(price_limit="",price_limit="No Limit"),IF(G337="Yes",1,2),IF(SUMIFS(WhatIf!$G:$G,WhatIf!$A:$A,G$1,WhatIf!$B:$B,G337)&lt;=price_limit,IF(G337="Yes",1,2),"")),""))</f>
        <v/>
      </c>
      <c r="AS337" s="73" t="str">
        <f ca="1">IF(OR(H337="",VLOOKUP(H$1,Services!$A$1:$B$20,2,0)="Exclude"),"",IF($D337=1,IF(OR(price_limit="",price_limit="No Limit"),IF(H337="Yes",1,2),IF(SUMIFS(WhatIf!$G:$G,WhatIf!$A:$A,H$1,WhatIf!$B:$B,H337)&lt;=price_limit,IF(H337="Yes",1,2),"")),""))</f>
        <v/>
      </c>
      <c r="AT337" s="73" t="str">
        <f ca="1">IF(OR(I337="",VLOOKUP(I$1,Services!$A$1:$B$20,2,0)="Exclude"),"",IF($D337=1,IF(OR(price_limit="",price_limit="No Limit"),IF(I337="Yes",1,2),IF(SUMIFS(WhatIf!$G:$G,WhatIf!$A:$A,I$1,WhatIf!$B:$B,I337)&lt;=price_limit,IF(I337="Yes",1,2),"")),""))</f>
        <v/>
      </c>
      <c r="AU337" s="73" t="str">
        <f ca="1">IF(OR(J337="",VLOOKUP(J$1,Services!$A$1:$B$20,2,0)="Exclude"),"",IF($D337=1,IF(OR(price_limit="",price_limit="No Limit"),IF(J337="Yes",1,2),IF(SUMIFS(WhatIf!$G:$G,WhatIf!$A:$A,J$1,WhatIf!$B:$B,J337)&lt;=price_limit,IF(J337="Yes",1,2),"")),""))</f>
        <v/>
      </c>
      <c r="AV337" s="73" t="str">
        <f ca="1">IF(OR(K337="",VLOOKUP(K$1,Services!$A$1:$B$20,2,0)="Exclude"),"",IF($D337=1,IF(OR(price_limit="",price_limit="No Limit"),IF(K337="Yes",1,2),IF(SUMIFS(WhatIf!$G:$G,WhatIf!$A:$A,K$1,WhatIf!$B:$B,K337)&lt;=price_limit,IF(K337="Yes",1,2),"")),""))</f>
        <v/>
      </c>
      <c r="AW337" s="73" t="str">
        <f ca="1">IF(OR(L337="",VLOOKUP(L$1,Services!$A$1:$B$20,2,0)="Exclude"),"",IF($D337=1,IF(OR(price_limit="",price_limit="No Limit"),IF(L337="Yes",1,2),IF(SUMIFS(WhatIf!$G:$G,WhatIf!$A:$A,L$1,WhatIf!$B:$B,L337)&lt;=price_limit,IF(L337="Yes",1,2),"")),""))</f>
        <v/>
      </c>
      <c r="AX337" s="73" t="str">
        <f ca="1">IF(OR(M337="",VLOOKUP(M$1,Services!$A$1:$B$20,2,0)="Exclude"),"",IF($D337=1,IF(OR(price_limit="",price_limit="No Limit"),IF(M337="Yes",1,2),IF(SUMIFS(WhatIf!$G:$G,WhatIf!$A:$A,M$1,WhatIf!$B:$B,M337)&lt;=price_limit,IF(M337="Yes",1,2),"")),""))</f>
        <v/>
      </c>
      <c r="AY337" s="73" t="str">
        <f ca="1">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 ca="1">IF(OR(P337="",VLOOKUP(P$1,Services!$A$1:$B$20,2,0)="Exclude"),"",IF($D337=1,IF(OR(price_limit="",price_limit="No Limit"),IF(P337="Yes",1,2),IF(SUMIFS(WhatIf!$G:$G,WhatIf!$A:$A,P$1,WhatIf!$B:$B,P337)&lt;=price_limit,IF(P337="Yes",1,2),"")),""))</f>
        <v/>
      </c>
      <c r="BB337" s="73" t="str">
        <f ca="1">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 ca="1">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19"/>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x14ac:dyDescent="0.3">
      <c r="A338" s="19" t="s">
        <v>387</v>
      </c>
      <c r="B338" s="4" t="s">
        <v>255</v>
      </c>
      <c r="C338" s="4" t="s">
        <v>504</v>
      </c>
      <c r="D338" s="3" t="str">
        <f t="shared" ca="1" si="17"/>
        <v/>
      </c>
      <c r="F338" s="5" t="s">
        <v>66</v>
      </c>
      <c r="G338" s="5" t="s">
        <v>66</v>
      </c>
      <c r="R338" s="6" t="s">
        <v>66</v>
      </c>
      <c r="S338" s="6"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18"/>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 ca="1">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IF(OR(K338="",VLOOKUP(K$1,Services!$A$1:$B$20,2,0)="Exclude"),"",IF($D338=1,IF(OR(price_limit="",price_limit="No Limit"),IF(K338="Yes",1,2),IF(SUMIFS(WhatIf!$G:$G,WhatIf!$A:$A,K$1,WhatIf!$B:$B,K338)&lt;=price_limit,IF(K338="Yes",1,2),"")),""))</f>
        <v/>
      </c>
      <c r="AW338" s="73" t="str">
        <f>IF(OR(L338="",VLOOKUP(L$1,Services!$A$1:$B$20,2,0)="Exclude"),"",IF($D338=1,IF(OR(price_limit="",price_limit="No Limit"),IF(L338="Yes",1,2),IF(SUMIFS(WhatIf!$G:$G,WhatIf!$A:$A,L$1,WhatIf!$B:$B,L338)&lt;=price_limit,IF(L338="Yes",1,2),"")),""))</f>
        <v/>
      </c>
      <c r="AX338" s="73" t="str">
        <f>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IF(OR(O338="",VLOOKUP(O$1,Services!$A$1:$B$20,2,0)="Exclude"),"",IF($D338=1,IF(OR(price_limit="",price_limit="No Limit"),IF(O338="Yes",1,2),IF(SUMIFS(WhatIf!$G:$G,WhatIf!$A:$A,O$1,WhatIf!$B:$B,O338)&lt;=price_limit,IF(O338="Yes",1,2),"")),""))</f>
        <v/>
      </c>
      <c r="BA338" s="73" t="str">
        <f>IF(OR(P338="",VLOOKUP(P$1,Services!$A$1:$B$20,2,0)="Exclude"),"",IF($D338=1,IF(OR(price_limit="",price_limit="No Limit"),IF(P338="Yes",1,2),IF(SUMIFS(WhatIf!$G:$G,WhatIf!$A:$A,P$1,WhatIf!$B:$B,P338)&lt;=price_limit,IF(P338="Yes",1,2),"")),""))</f>
        <v/>
      </c>
      <c r="BB338" s="73" t="str">
        <f>IF(OR(Q338="",VLOOKUP(Q$1,Services!$A$1:$B$20,2,0)="Exclude"),"",IF($D338=1,IF(OR(price_limit="",price_limit="No Limit"),IF(Q338="Yes",1,2),IF(SUMIFS(WhatIf!$G:$G,WhatIf!$A:$A,Q$1,WhatIf!$B:$B,Q338)&lt;=price_limit,IF(Q338="Yes",1,2),"")),""))</f>
        <v/>
      </c>
      <c r="BC338" s="73" t="str">
        <f ca="1">IF(OR(R338="",VLOOKUP(R$1,Services!$A$1:$B$20,2,0)="Exclude"),"",IF($D338=1,IF(OR(price_limit="",price_limit="No Limit"),IF(R338="Yes",1,2),IF(SUMIFS(WhatIf!$G:$G,WhatIf!$A:$A,R$1,WhatIf!$B:$B,R338)&lt;=price_limit,IF(R338="Yes",1,2),"")),""))</f>
        <v/>
      </c>
      <c r="BD338" s="73" t="str">
        <f>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19"/>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x14ac:dyDescent="0.3">
      <c r="A339" s="19" t="s">
        <v>388</v>
      </c>
      <c r="B339" s="4" t="s">
        <v>255</v>
      </c>
      <c r="C339" s="4" t="s">
        <v>504</v>
      </c>
      <c r="D339" s="3" t="str">
        <f t="shared" ca="1" si="17"/>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18"/>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 ca="1">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 ca="1">IF(OR(R339="",VLOOKUP(R$1,Services!$A$1:$B$20,2,0)="Exclude"),"",IF($D339=1,IF(OR(price_limit="",price_limit="No Limit"),IF(R339="Yes",1,2),IF(SUMIFS(WhatIf!$G:$G,WhatIf!$A:$A,R$1,WhatIf!$B:$B,R339)&lt;=price_limit,IF(R339="Yes",1,2),"")),""))</f>
        <v/>
      </c>
      <c r="BD339" s="73" t="str">
        <f>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19"/>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x14ac:dyDescent="0.3">
      <c r="A340" s="19" t="s">
        <v>389</v>
      </c>
      <c r="B340" s="4" t="s">
        <v>255</v>
      </c>
      <c r="C340" s="4" t="s">
        <v>504</v>
      </c>
      <c r="D340" s="3" t="str">
        <f t="shared" ca="1" si="17"/>
        <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18"/>
        <v/>
      </c>
      <c r="AP340" s="73" t="str">
        <f>IF(OR(E340="",VLOOKUP(E$1,Services!$A$1:$B$20,2,0)="Exclude"),"",IF($D340=1,IF(OR(price_limit="",price_limit="No Limit"),IF(E340="Yes",1,2),IF(SUMIFS(WhatIf!$G:$G,WhatIf!$A:$A,E$1,WhatIf!$B:$B,E340)&lt;=price_limit,IF(E340="Yes",1,2),"")),""))</f>
        <v/>
      </c>
      <c r="AQ340" s="73" t="str">
        <f>IF(OR(F340="",VLOOKUP(F$1,Services!$A$1:$B$20,2,0)="Exclude"),"",IF($D340=1,IF(OR(price_limit="",price_limit="No Limit"),IF(F340="Yes",1,2),IF(SUMIFS(WhatIf!$G:$G,WhatIf!$A:$A,F$1,WhatIf!$B:$B,F340)&lt;=price_limit,IF(F340="Yes",1,2),"")),""))</f>
        <v/>
      </c>
      <c r="AR340" s="73" t="str">
        <f>IF(OR(G340="",VLOOKUP(G$1,Services!$A$1:$B$20,2,0)="Exclude"),"",IF($D340=1,IF(OR(price_limit="",price_limit="No Limit"),IF(G340="Yes",1,2),IF(SUMIFS(WhatIf!$G:$G,WhatIf!$A:$A,G$1,WhatIf!$B:$B,G340)&lt;=price_limit,IF(G340="Yes",1,2),"")),""))</f>
        <v/>
      </c>
      <c r="AS340" s="73" t="str">
        <f>IF(OR(H340="",VLOOKUP(H$1,Services!$A$1:$B$20,2,0)="Exclude"),"",IF($D340=1,IF(OR(price_limit="",price_limit="No Limit"),IF(H340="Yes",1,2),IF(SUMIFS(WhatIf!$G:$G,WhatIf!$A:$A,H$1,WhatIf!$B:$B,H340)&lt;=price_limit,IF(H340="Yes",1,2),"")),""))</f>
        <v/>
      </c>
      <c r="AT340" s="73" t="str">
        <f>IF(OR(I340="",VLOOKUP(I$1,Services!$A$1:$B$20,2,0)="Exclude"),"",IF($D340=1,IF(OR(price_limit="",price_limit="No Limit"),IF(I340="Yes",1,2),IF(SUMIFS(WhatIf!$G:$G,WhatIf!$A:$A,I$1,WhatIf!$B:$B,I340)&lt;=price_limit,IF(I340="Yes",1,2),"")),""))</f>
        <v/>
      </c>
      <c r="AU340" s="73" t="str">
        <f>IF(OR(J340="",VLOOKUP(J$1,Services!$A$1:$B$20,2,0)="Exclude"),"",IF($D340=1,IF(OR(price_limit="",price_limit="No Limit"),IF(J340="Yes",1,2),IF(SUMIFS(WhatIf!$G:$G,WhatIf!$A:$A,J$1,WhatIf!$B:$B,J340)&lt;=price_limit,IF(J340="Yes",1,2),"")),""))</f>
        <v/>
      </c>
      <c r="AV340" s="73" t="str">
        <f>IF(OR(K340="",VLOOKUP(K$1,Services!$A$1:$B$20,2,0)="Exclude"),"",IF($D340=1,IF(OR(price_limit="",price_limit="No Limit"),IF(K340="Yes",1,2),IF(SUMIFS(WhatIf!$G:$G,WhatIf!$A:$A,K$1,WhatIf!$B:$B,K340)&lt;=price_limit,IF(K340="Yes",1,2),"")),""))</f>
        <v/>
      </c>
      <c r="AW340" s="73" t="str">
        <f>IF(OR(L340="",VLOOKUP(L$1,Services!$A$1:$B$20,2,0)="Exclude"),"",IF($D340=1,IF(OR(price_limit="",price_limit="No Limit"),IF(L340="Yes",1,2),IF(SUMIFS(WhatIf!$G:$G,WhatIf!$A:$A,L$1,WhatIf!$B:$B,L340)&lt;=price_limit,IF(L340="Yes",1,2),"")),""))</f>
        <v/>
      </c>
      <c r="AX340" s="73" t="str">
        <f>IF(OR(M340="",VLOOKUP(M$1,Services!$A$1:$B$20,2,0)="Exclude"),"",IF($D340=1,IF(OR(price_limit="",price_limit="No Limit"),IF(M340="Yes",1,2),IF(SUMIFS(WhatIf!$G:$G,WhatIf!$A:$A,M$1,WhatIf!$B:$B,M340)&lt;=price_limit,IF(M340="Yes",1,2),"")),""))</f>
        <v/>
      </c>
      <c r="AY340" s="73" t="str">
        <f>IF(OR(N340="",VLOOKUP(N$1,Services!$A$1:$B$20,2,0)="Exclude"),"",IF($D340=1,IF(OR(price_limit="",price_limit="No Limit"),IF(N340="Yes",1,2),IF(SUMIFS(WhatIf!$G:$G,WhatIf!$A:$A,N$1,WhatIf!$B:$B,N340)&lt;=price_limit,IF(N340="Yes",1,2),"")),""))</f>
        <v/>
      </c>
      <c r="AZ340" s="73" t="str">
        <f>IF(OR(O340="",VLOOKUP(O$1,Services!$A$1:$B$20,2,0)="Exclude"),"",IF($D340=1,IF(OR(price_limit="",price_limit="No Limit"),IF(O340="Yes",1,2),IF(SUMIFS(WhatIf!$G:$G,WhatIf!$A:$A,O$1,WhatIf!$B:$B,O340)&lt;=price_limit,IF(O340="Yes",1,2),"")),""))</f>
        <v/>
      </c>
      <c r="BA340" s="73" t="str">
        <f>IF(OR(P340="",VLOOKUP(P$1,Services!$A$1:$B$20,2,0)="Exclude"),"",IF($D340=1,IF(OR(price_limit="",price_limit="No Limit"),IF(P340="Yes",1,2),IF(SUMIFS(WhatIf!$G:$G,WhatIf!$A:$A,P$1,WhatIf!$B:$B,P340)&lt;=price_limit,IF(P340="Yes",1,2),"")),""))</f>
        <v/>
      </c>
      <c r="BB340" s="73" t="str">
        <f>IF(OR(Q340="",VLOOKUP(Q$1,Services!$A$1:$B$20,2,0)="Exclude"),"",IF($D340=1,IF(OR(price_limit="",price_limit="No Limit"),IF(Q340="Yes",1,2),IF(SUMIFS(WhatIf!$G:$G,WhatIf!$A:$A,Q$1,WhatIf!$B:$B,Q340)&lt;=price_limit,IF(Q340="Yes",1,2),"")),""))</f>
        <v/>
      </c>
      <c r="BC340" s="73" t="str">
        <f ca="1">IF(OR(R340="",VLOOKUP(R$1,Services!$A$1:$B$20,2,0)="Exclude"),"",IF($D340=1,IF(OR(price_limit="",price_limit="No Limit"),IF(R340="Yes",1,2),IF(SUMIFS(WhatIf!$G:$G,WhatIf!$A:$A,R$1,WhatIf!$B:$B,R340)&lt;=price_limit,IF(R340="Yes",1,2),"")),""))</f>
        <v/>
      </c>
      <c r="BD340" s="73" t="str">
        <f>IF(OR(S340="",VLOOKUP(S$1,Services!$A$1:$B$20,2,0)="Exclude"),"",IF($D340=1,IF(OR(price_limit="",price_limit="No Limit"),IF(S340="Yes",1,2),IF(SUMIFS(WhatIf!$G:$G,WhatIf!$A:$A,S$1,WhatIf!$B:$B,S340)&lt;=price_limit,IF(S340="Yes",1,2),"")),""))</f>
        <v/>
      </c>
      <c r="BE340" s="73" t="str">
        <f>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19"/>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ht="24.9" x14ac:dyDescent="0.3">
      <c r="A341" s="19" t="s">
        <v>390</v>
      </c>
      <c r="B341" s="4" t="s">
        <v>609</v>
      </c>
      <c r="C341" s="4" t="s">
        <v>504</v>
      </c>
      <c r="D341" s="3" t="str">
        <f t="shared" ca="1" si="17"/>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18"/>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19"/>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391</v>
      </c>
      <c r="B342" s="4" t="s">
        <v>255</v>
      </c>
      <c r="C342" s="4" t="s">
        <v>504</v>
      </c>
      <c r="D342" s="3" t="str">
        <f t="shared" ca="1" si="17"/>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18"/>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19"/>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392</v>
      </c>
      <c r="B343" s="4" t="s">
        <v>255</v>
      </c>
      <c r="C343" s="4" t="s">
        <v>504</v>
      </c>
      <c r="D343" s="3" t="str">
        <f t="shared" ca="1" si="17"/>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18"/>
        <v/>
      </c>
      <c r="AP343" s="73" t="str">
        <f>IF(OR(E343="",VLOOKUP(E$1,Services!$A$1:$B$20,2,0)="Exclude"),"",IF($D343=1,IF(OR(price_limit="",price_limit="No Limit"),IF(E343="Yes",1,2),IF(SUMIFS(WhatIf!$G:$G,WhatIf!$A:$A,E$1,WhatIf!$B:$B,E343)&lt;=price_limit,IF(E343="Yes",1,2),"")),""))</f>
        <v/>
      </c>
      <c r="AQ343" s="73" t="str">
        <f ca="1">IF(OR(F343="",VLOOKUP(F$1,Services!$A$1:$B$20,2,0)="Exclude"),"",IF($D343=1,IF(OR(price_limit="",price_limit="No Limit"),IF(F343="Yes",1,2),IF(SUMIFS(WhatIf!$G:$G,WhatIf!$A:$A,F$1,WhatIf!$B:$B,F343)&lt;=price_limit,IF(F343="Yes",1,2),"")),""))</f>
        <v/>
      </c>
      <c r="AR343" s="73" t="str">
        <f ca="1">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19"/>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x14ac:dyDescent="0.3">
      <c r="A344" s="19" t="s">
        <v>393</v>
      </c>
      <c r="B344" s="4" t="s">
        <v>255</v>
      </c>
      <c r="C344" s="4" t="s">
        <v>504</v>
      </c>
      <c r="D344" s="3" t="str">
        <f t="shared" ca="1" si="17"/>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18"/>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19"/>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394</v>
      </c>
      <c r="B345" s="4" t="s">
        <v>255</v>
      </c>
      <c r="C345" s="4" t="s">
        <v>504</v>
      </c>
      <c r="D345" s="3" t="str">
        <f t="shared" ca="1" si="17"/>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18"/>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19"/>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395</v>
      </c>
      <c r="B346" s="4" t="s">
        <v>255</v>
      </c>
      <c r="C346" s="4" t="s">
        <v>504</v>
      </c>
      <c r="D346" s="3" t="str">
        <f t="shared" ca="1" si="17"/>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18"/>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19"/>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171</v>
      </c>
      <c r="B347" s="4" t="s">
        <v>255</v>
      </c>
      <c r="C347" s="4" t="s">
        <v>503</v>
      </c>
      <c r="D347" s="3" t="str">
        <f t="shared" ca="1" si="17"/>
        <v/>
      </c>
      <c r="O347" s="5" t="s">
        <v>171</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18"/>
        <v/>
      </c>
      <c r="AP347" s="73" t="str">
        <f>IF(OR(E347="",VLOOKUP(E$1,Services!$A$1:$B$20,2,0)="Exclude"),"",IF($D347=1,IF(OR(price_limit="",price_limit="No Limit"),IF(E347="Yes",1,2),IF(SUMIFS(WhatIf!$G:$G,WhatIf!$A:$A,E$1,WhatIf!$B:$B,E347)&lt;=price_limit,IF(E347="Yes",1,2),"")),""))</f>
        <v/>
      </c>
      <c r="AQ347" s="73" t="str">
        <f>IF(OR(F347="",VLOOKUP(F$1,Services!$A$1:$B$20,2,0)="Exclude"),"",IF($D347=1,IF(OR(price_limit="",price_limit="No Limit"),IF(F347="Yes",1,2),IF(SUMIFS(WhatIf!$G:$G,WhatIf!$A:$A,F$1,WhatIf!$B:$B,F347)&lt;=price_limit,IF(F347="Yes",1,2),"")),""))</f>
        <v/>
      </c>
      <c r="AR347" s="73" t="str">
        <f>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 ca="1">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19"/>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ht="24.9" x14ac:dyDescent="0.3">
      <c r="A348" s="19" t="s">
        <v>192</v>
      </c>
      <c r="B348" s="4" t="s">
        <v>311</v>
      </c>
      <c r="C348" s="4" t="s">
        <v>212</v>
      </c>
      <c r="D348" s="3" t="str">
        <f t="shared" ca="1" si="17"/>
        <v/>
      </c>
      <c r="O348" s="5" t="s">
        <v>1</v>
      </c>
      <c r="P348" s="5" t="s">
        <v>1</v>
      </c>
      <c r="Q348" s="5" t="s">
        <v>328</v>
      </c>
      <c r="R348" s="5" t="s">
        <v>1</v>
      </c>
      <c r="S348" s="5" t="s">
        <v>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18"/>
        <v/>
      </c>
      <c r="AP348" s="73" t="str">
        <f>IF(OR(E348="",VLOOKUP(E$1,Services!$A$1:$B$20,2,0)="Exclude"),"",IF($D348=1,IF(OR(price_limit="",price_limit="No Limit"),IF(E348="Yes",1,2),IF(SUMIFS(WhatIf!$G:$G,WhatIf!$A:$A,E$1,WhatIf!$B:$B,E348)&lt;=price_limit,IF(E348="Yes",1,2),"")),""))</f>
        <v/>
      </c>
      <c r="AQ348" s="73" t="str">
        <f>IF(OR(F348="",VLOOKUP(F$1,Services!$A$1:$B$20,2,0)="Exclude"),"",IF($D348=1,IF(OR(price_limit="",price_limit="No Limit"),IF(F348="Yes",1,2),IF(SUMIFS(WhatIf!$G:$G,WhatIf!$A:$A,F$1,WhatIf!$B:$B,F348)&lt;=price_limit,IF(F348="Yes",1,2),"")),""))</f>
        <v/>
      </c>
      <c r="AR348" s="73" t="str">
        <f>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 ca="1">IF(OR(O348="",VLOOKUP(O$1,Services!$A$1:$B$20,2,0)="Exclude"),"",IF($D348=1,IF(OR(price_limit="",price_limit="No Limit"),IF(O348="Yes",1,2),IF(SUMIFS(WhatIf!$G:$G,WhatIf!$A:$A,O$1,WhatIf!$B:$B,O348)&lt;=price_limit,IF(O348="Yes",1,2),"")),""))</f>
        <v/>
      </c>
      <c r="BA348" s="73" t="str">
        <f ca="1">IF(OR(P348="",VLOOKUP(P$1,Services!$A$1:$B$20,2,0)="Exclude"),"",IF($D348=1,IF(OR(price_limit="",price_limit="No Limit"),IF(P348="Yes",1,2),IF(SUMIFS(WhatIf!$G:$G,WhatIf!$A:$A,P$1,WhatIf!$B:$B,P348)&lt;=price_limit,IF(P348="Yes",1,2),"")),""))</f>
        <v/>
      </c>
      <c r="BB348" s="73" t="str">
        <f ca="1">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19"/>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ht="24.9" x14ac:dyDescent="0.3">
      <c r="A349" s="19" t="s">
        <v>324</v>
      </c>
      <c r="B349" s="4" t="s">
        <v>507</v>
      </c>
      <c r="C349" s="4" t="s">
        <v>506</v>
      </c>
      <c r="D349" s="3" t="str">
        <f t="shared" ca="1" si="17"/>
        <v/>
      </c>
      <c r="O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18"/>
        <v/>
      </c>
      <c r="AP349" s="73" t="str">
        <f>IF(OR(E349="",VLOOKUP(E$1,Services!$A$1:$B$20,2,0)="Exclude"),"",IF($D349=1,IF(OR(price_limit="",price_limit="No Limit"),IF(E349="Yes",1,2),IF(SUMIFS(WhatIf!$G:$G,WhatIf!$A:$A,E$1,WhatIf!$B:$B,E349)&lt;=price_limit,IF(E349="Yes",1,2),"")),""))</f>
        <v/>
      </c>
      <c r="AQ349" s="73" t="str">
        <f>IF(OR(F349="",VLOOKUP(F$1,Services!$A$1:$B$20,2,0)="Exclude"),"",IF($D349=1,IF(OR(price_limit="",price_limit="No Limit"),IF(F349="Yes",1,2),IF(SUMIFS(WhatIf!$G:$G,WhatIf!$A:$A,F$1,WhatIf!$B:$B,F349)&lt;=price_limit,IF(F349="Yes",1,2),"")),""))</f>
        <v/>
      </c>
      <c r="AR349" s="73" t="str">
        <f>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 ca="1">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19"/>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653</v>
      </c>
      <c r="C350" s="4" t="s">
        <v>508</v>
      </c>
      <c r="D350" s="3" t="str">
        <f t="shared" ca="1" si="17"/>
        <v/>
      </c>
      <c r="F350" s="5" t="s">
        <v>584</v>
      </c>
      <c r="G350" s="5" t="s">
        <v>584</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18"/>
        <v/>
      </c>
      <c r="AP350" s="73" t="str">
        <f>IF(OR(E350="",VLOOKUP(E$1,Services!$A$1:$B$20,2,0)="Exclude"),"",IF($D350=1,IF(OR(price_limit="",price_limit="No Limit"),IF(E350="Yes",1,2),IF(SUMIFS(WhatIf!$G:$G,WhatIf!$A:$A,E$1,WhatIf!$B:$B,E350)&lt;=price_limit,IF(E350="Yes",1,2),"")),""))</f>
        <v/>
      </c>
      <c r="AQ350" s="73" t="str">
        <f ca="1">IF(OR(F350="",VLOOKUP(F$1,Services!$A$1:$B$20,2,0)="Exclude"),"",IF($D350=1,IF(OR(price_limit="",price_limit="No Limit"),IF(F350="Yes",1,2),IF(SUMIFS(WhatIf!$G:$G,WhatIf!$A:$A,F$1,WhatIf!$B:$B,F350)&lt;=price_limit,IF(F350="Yes",1,2),"")),""))</f>
        <v/>
      </c>
      <c r="AR350" s="73" t="str">
        <f ca="1">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19"/>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x14ac:dyDescent="0.3">
      <c r="A351" s="19" t="s">
        <v>145</v>
      </c>
      <c r="B351" s="4" t="s">
        <v>255</v>
      </c>
      <c r="C351" s="4" t="s">
        <v>503</v>
      </c>
      <c r="D351" s="3" t="str">
        <f t="shared" ca="1" si="17"/>
        <v/>
      </c>
      <c r="Q351" s="5" t="s">
        <v>329</v>
      </c>
      <c r="S351" s="5" t="s">
        <v>1</v>
      </c>
      <c r="U351" s="5" t="s">
        <v>263</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18"/>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IF(OR(O351="",VLOOKUP(O$1,Services!$A$1:$B$20,2,0)="Exclude"),"",IF($D351=1,IF(OR(price_limit="",price_limit="No Limit"),IF(O351="Yes",1,2),IF(SUMIFS(WhatIf!$G:$G,WhatIf!$A:$A,O$1,WhatIf!$B:$B,O351)&lt;=price_limit,IF(O351="Yes",1,2),"")),""))</f>
        <v/>
      </c>
      <c r="BA351" s="73" t="str">
        <f>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IF(OR(R351="",VLOOKUP(R$1,Services!$A$1:$B$20,2,0)="Exclude"),"",IF($D351=1,IF(OR(price_limit="",price_limit="No Limit"),IF(R351="Yes",1,2),IF(SUMIFS(WhatIf!$G:$G,WhatIf!$A:$A,R$1,WhatIf!$B:$B,R351)&lt;=price_limit,IF(R351="Yes",1,2),"")),""))</f>
        <v/>
      </c>
      <c r="BD351" s="73" t="str">
        <f>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 ca="1">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19"/>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x14ac:dyDescent="0.3">
      <c r="A352" s="19" t="s">
        <v>645</v>
      </c>
      <c r="C352" s="4" t="s">
        <v>508</v>
      </c>
      <c r="D352" s="3" t="str">
        <f t="shared" ca="1" si="17"/>
        <v/>
      </c>
      <c r="F352" s="5" t="s">
        <v>584</v>
      </c>
      <c r="G352" s="5" t="s">
        <v>584</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18"/>
        <v/>
      </c>
      <c r="AP352" s="73" t="str">
        <f>IF(OR(E352="",VLOOKUP(E$1,Services!$A$1:$B$20,2,0)="Exclude"),"",IF($D352=1,IF(OR(price_limit="",price_limit="No Limit"),IF(E352="Yes",1,2),IF(SUMIFS(WhatIf!$G:$G,WhatIf!$A:$A,E$1,WhatIf!$B:$B,E352)&lt;=price_limit,IF(E352="Yes",1,2),"")),""))</f>
        <v/>
      </c>
      <c r="AQ352" s="73" t="str">
        <f ca="1">IF(OR(F352="",VLOOKUP(F$1,Services!$A$1:$B$20,2,0)="Exclude"),"",IF($D352=1,IF(OR(price_limit="",price_limit="No Limit"),IF(F352="Yes",1,2),IF(SUMIFS(WhatIf!$G:$G,WhatIf!$A:$A,F$1,WhatIf!$B:$B,F352)&lt;=price_limit,IF(F352="Yes",1,2),"")),""))</f>
        <v/>
      </c>
      <c r="AR352" s="73" t="str">
        <f ca="1">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19"/>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450</v>
      </c>
      <c r="C353" s="4" t="s">
        <v>231</v>
      </c>
      <c r="D353" s="3" t="str">
        <f t="shared" ca="1" si="17"/>
        <v/>
      </c>
      <c r="V353" s="5" t="s">
        <v>1</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18"/>
        <v/>
      </c>
      <c r="AP353" s="73" t="str">
        <f>IF(OR(E353="",VLOOKUP(E$1,Services!$A$1:$B$20,2,0)="Exclude"),"",IF($D353=1,IF(OR(price_limit="",price_limit="No Limit"),IF(E353="Yes",1,2),IF(SUMIFS(WhatIf!$G:$G,WhatIf!$A:$A,E$1,WhatIf!$B:$B,E353)&lt;=price_limit,IF(E353="Yes",1,2),"")),""))</f>
        <v/>
      </c>
      <c r="AQ353" s="73" t="str">
        <f>IF(OR(F353="",VLOOKUP(F$1,Services!$A$1:$B$20,2,0)="Exclude"),"",IF($D353=1,IF(OR(price_limit="",price_limit="No Limit"),IF(F353="Yes",1,2),IF(SUMIFS(WhatIf!$G:$G,WhatIf!$A:$A,F$1,WhatIf!$B:$B,F353)&lt;=price_limit,IF(F353="Yes",1,2),"")),""))</f>
        <v/>
      </c>
      <c r="AR353" s="73" t="str">
        <f>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19"/>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451</v>
      </c>
      <c r="C354" s="4" t="s">
        <v>301</v>
      </c>
      <c r="D354" s="3" t="str">
        <f t="shared" ca="1" si="17"/>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18"/>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19"/>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x14ac:dyDescent="0.3">
      <c r="A355" s="19" t="s">
        <v>603</v>
      </c>
      <c r="B355" s="4" t="s">
        <v>705</v>
      </c>
      <c r="C355" s="4" t="s">
        <v>301</v>
      </c>
      <c r="D355" s="3" t="str">
        <f t="shared" ca="1" si="17"/>
        <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18"/>
        <v/>
      </c>
      <c r="AP355" s="73" t="str">
        <f>IF(OR(E355="",VLOOKUP(E$1,Services!$A$1:$B$20,2,0)="Exclude"),"",IF($D355=1,IF(OR(price_limit="",price_limit="No Limit"),IF(E355="Yes",1,2),IF(SUMIFS(WhatIf!$G:$G,WhatIf!$A:$A,E$1,WhatIf!$B:$B,E355)&lt;=price_limit,IF(E355="Yes",1,2),"")),""))</f>
        <v/>
      </c>
      <c r="AQ355" s="73" t="str">
        <f>IF(OR(F355="",VLOOKUP(F$1,Services!$A$1:$B$20,2,0)="Exclude"),"",IF($D355=1,IF(OR(price_limit="",price_limit="No Limit"),IF(F355="Yes",1,2),IF(SUMIFS(WhatIf!$G:$G,WhatIf!$A:$A,F$1,WhatIf!$B:$B,F355)&lt;=price_limit,IF(F355="Yes",1,2),"")),""))</f>
        <v/>
      </c>
      <c r="AR355" s="73" t="str">
        <f>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19"/>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ht="24.9" x14ac:dyDescent="0.3">
      <c r="A356" s="19" t="s">
        <v>352</v>
      </c>
      <c r="B356" s="4" t="s">
        <v>146</v>
      </c>
      <c r="C356" s="4" t="s">
        <v>223</v>
      </c>
      <c r="D356" s="3" t="str">
        <f t="shared" ca="1" si="17"/>
        <v/>
      </c>
      <c r="R356" s="5" t="s">
        <v>223</v>
      </c>
      <c r="S356" s="5" t="s">
        <v>223</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18"/>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 ca="1">IF(OR(R356="",VLOOKUP(R$1,Services!$A$1:$B$20,2,0)="Exclude"),"",IF($D356=1,IF(OR(price_limit="",price_limit="No Limit"),IF(R356="Yes",1,2),IF(SUMIFS(WhatIf!$G:$G,WhatIf!$A:$A,R$1,WhatIf!$B:$B,R356)&lt;=price_limit,IF(R356="Yes",1,2),"")),""))</f>
        <v/>
      </c>
      <c r="BD356" s="73" t="str">
        <f>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19"/>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ht="24.9" x14ac:dyDescent="0.3">
      <c r="A357" s="19" t="s">
        <v>147</v>
      </c>
      <c r="B357" s="4" t="s">
        <v>255</v>
      </c>
      <c r="C357" s="4" t="s">
        <v>223</v>
      </c>
      <c r="D357" s="3" t="str">
        <f t="shared" ca="1" si="17"/>
        <v/>
      </c>
      <c r="F357" s="5" t="s">
        <v>562</v>
      </c>
      <c r="G357" s="5" t="s">
        <v>562</v>
      </c>
      <c r="L357" s="5" t="s">
        <v>1</v>
      </c>
      <c r="M357" s="5" t="s">
        <v>1</v>
      </c>
      <c r="R357" s="5" t="s">
        <v>347</v>
      </c>
      <c r="S357" s="5" t="s">
        <v>347</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18"/>
        <v/>
      </c>
      <c r="AP357" s="73" t="str">
        <f>IF(OR(E357="",VLOOKUP(E$1,Services!$A$1:$B$20,2,0)="Exclude"),"",IF($D357=1,IF(OR(price_limit="",price_limit="No Limit"),IF(E357="Yes",1,2),IF(SUMIFS(WhatIf!$G:$G,WhatIf!$A:$A,E$1,WhatIf!$B:$B,E357)&lt;=price_limit,IF(E357="Yes",1,2),"")),""))</f>
        <v/>
      </c>
      <c r="AQ357" s="73" t="str">
        <f ca="1">IF(OR(F357="",VLOOKUP(F$1,Services!$A$1:$B$20,2,0)="Exclude"),"",IF($D357=1,IF(OR(price_limit="",price_limit="No Limit"),IF(F357="Yes",1,2),IF(SUMIFS(WhatIf!$G:$G,WhatIf!$A:$A,F$1,WhatIf!$B:$B,F357)&lt;=price_limit,IF(F357="Yes",1,2),"")),""))</f>
        <v/>
      </c>
      <c r="AR357" s="73" t="str">
        <f ca="1">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 ca="1">IF(OR(L357="",VLOOKUP(L$1,Services!$A$1:$B$20,2,0)="Exclude"),"",IF($D357=1,IF(OR(price_limit="",price_limit="No Limit"),IF(L357="Yes",1,2),IF(SUMIFS(WhatIf!$G:$G,WhatIf!$A:$A,L$1,WhatIf!$B:$B,L357)&lt;=price_limit,IF(L357="Yes",1,2),"")),""))</f>
        <v/>
      </c>
      <c r="AX357" s="73" t="str">
        <f ca="1">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 ca="1">IF(OR(R357="",VLOOKUP(R$1,Services!$A$1:$B$20,2,0)="Exclude"),"",IF($D357=1,IF(OR(price_limit="",price_limit="No Limit"),IF(R357="Yes",1,2),IF(SUMIFS(WhatIf!$G:$G,WhatIf!$A:$A,R$1,WhatIf!$B:$B,R357)&lt;=price_limit,IF(R357="Yes",1,2),"")),""))</f>
        <v/>
      </c>
      <c r="BD357" s="73" t="str">
        <f>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19"/>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ht="24.9" x14ac:dyDescent="0.3">
      <c r="A358" s="19" t="s">
        <v>805</v>
      </c>
      <c r="B358" s="4" t="s">
        <v>255</v>
      </c>
      <c r="C358" s="4" t="s">
        <v>506</v>
      </c>
      <c r="D358" s="3" t="str">
        <f t="shared" ca="1" si="17"/>
        <v/>
      </c>
      <c r="Q358" s="5" t="s">
        <v>223</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18"/>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 ca="1">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19"/>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x14ac:dyDescent="0.3">
      <c r="A359" s="19" t="s">
        <v>802</v>
      </c>
      <c r="C359" s="4" t="s">
        <v>301</v>
      </c>
      <c r="D359" s="3" t="str">
        <f t="shared" ca="1" si="17"/>
        <v/>
      </c>
      <c r="Q359" s="5" t="s">
        <v>1</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18"/>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 ca="1">IF(OR(Q359="",VLOOKUP(Q$1,Services!$A$1:$B$20,2,0)="Exclude"),"",IF($D359=1,IF(OR(price_limit="",price_limit="No Limit"),IF(Q359="Yes",1,2),IF(SUMIFS(WhatIf!$G:$G,WhatIf!$A:$A,Q$1,WhatIf!$B:$B,Q359)&lt;=price_limit,IF(Q359="Yes",1,2),"")),""))</f>
        <v/>
      </c>
      <c r="BC359" s="73" t="str">
        <f>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19"/>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x14ac:dyDescent="0.3">
      <c r="A360" s="19" t="s">
        <v>148</v>
      </c>
      <c r="B360" s="4" t="s">
        <v>255</v>
      </c>
      <c r="C360" s="4" t="s">
        <v>223</v>
      </c>
      <c r="D360" s="3" t="str">
        <f t="shared" ca="1" si="17"/>
        <v/>
      </c>
      <c r="F360" s="5" t="s">
        <v>1</v>
      </c>
      <c r="G360" s="5" t="s">
        <v>1</v>
      </c>
      <c r="Q360" s="5" t="s">
        <v>329</v>
      </c>
      <c r="R360" s="5" t="s">
        <v>223</v>
      </c>
      <c r="S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18"/>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IF(OR(L360="",VLOOKUP(L$1,Services!$A$1:$B$20,2,0)="Exclude"),"",IF($D360=1,IF(OR(price_limit="",price_limit="No Limit"),IF(L360="Yes",1,2),IF(SUMIFS(WhatIf!$G:$G,WhatIf!$A:$A,L$1,WhatIf!$B:$B,L360)&lt;=price_limit,IF(L360="Yes",1,2),"")),""))</f>
        <v/>
      </c>
      <c r="AX360" s="73" t="str">
        <f>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 ca="1">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19"/>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396</v>
      </c>
      <c r="B361" s="4" t="s">
        <v>255</v>
      </c>
      <c r="C361" s="4" t="s">
        <v>223</v>
      </c>
      <c r="D361" s="3" t="str">
        <f t="shared" ca="1" si="17"/>
        <v/>
      </c>
      <c r="F361" s="5" t="s">
        <v>556</v>
      </c>
      <c r="G361" s="5" t="s">
        <v>556</v>
      </c>
      <c r="Q361" s="5" t="s">
        <v>223</v>
      </c>
      <c r="R361" s="5" t="s">
        <v>223</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18"/>
        <v/>
      </c>
      <c r="AP361" s="73" t="str">
        <f>IF(OR(E361="",VLOOKUP(E$1,Services!$A$1:$B$20,2,0)="Exclude"),"",IF($D361=1,IF(OR(price_limit="",price_limit="No Limit"),IF(E361="Yes",1,2),IF(SUMIFS(WhatIf!$G:$G,WhatIf!$A:$A,E$1,WhatIf!$B:$B,E361)&lt;=price_limit,IF(E361="Yes",1,2),"")),""))</f>
        <v/>
      </c>
      <c r="AQ361" s="73" t="str">
        <f ca="1">IF(OR(F361="",VLOOKUP(F$1,Services!$A$1:$B$20,2,0)="Exclude"),"",IF($D361=1,IF(OR(price_limit="",price_limit="No Limit"),IF(F361="Yes",1,2),IF(SUMIFS(WhatIf!$G:$G,WhatIf!$A:$A,F$1,WhatIf!$B:$B,F361)&lt;=price_limit,IF(F361="Yes",1,2),"")),""))</f>
        <v/>
      </c>
      <c r="AR361" s="73" t="str">
        <f ca="1">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 ca="1">IF(OR(R361="",VLOOKUP(R$1,Services!$A$1:$B$20,2,0)="Exclude"),"",IF($D361=1,IF(OR(price_limit="",price_limit="No Limit"),IF(R361="Yes",1,2),IF(SUMIFS(WhatIf!$G:$G,WhatIf!$A:$A,R$1,WhatIf!$B:$B,R361)&lt;=price_limit,IF(R361="Yes",1,2),"")),""))</f>
        <v/>
      </c>
      <c r="BD361" s="73" t="str">
        <f>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19"/>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397</v>
      </c>
      <c r="B362" s="4" t="s">
        <v>255</v>
      </c>
      <c r="C362" s="4" t="s">
        <v>223</v>
      </c>
      <c r="D362" s="3" t="str">
        <f t="shared" ca="1" si="17"/>
        <v/>
      </c>
      <c r="Q362" s="5" t="s">
        <v>223</v>
      </c>
      <c r="R362" s="5" t="s">
        <v>223</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18"/>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 ca="1">IF(OR(R362="",VLOOKUP(R$1,Services!$A$1:$B$20,2,0)="Exclude"),"",IF($D362=1,IF(OR(price_limit="",price_limit="No Limit"),IF(R362="Yes",1,2),IF(SUMIFS(WhatIf!$G:$G,WhatIf!$A:$A,R$1,WhatIf!$B:$B,R362)&lt;=price_limit,IF(R362="Yes",1,2),"")),""))</f>
        <v/>
      </c>
      <c r="BD362" s="73" t="str">
        <f>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19"/>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398</v>
      </c>
      <c r="B363" s="4" t="s">
        <v>255</v>
      </c>
      <c r="C363" s="4" t="s">
        <v>223</v>
      </c>
      <c r="D363" s="3" t="str">
        <f t="shared" ca="1" si="17"/>
        <v/>
      </c>
      <c r="Q363" s="5" t="s">
        <v>223</v>
      </c>
      <c r="R363" s="5" t="s">
        <v>223</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18"/>
        <v/>
      </c>
      <c r="AP363" s="73" t="str">
        <f>IF(OR(E363="",VLOOKUP(E$1,Services!$A$1:$B$20,2,0)="Exclude"),"",IF($D363=1,IF(OR(price_limit="",price_limit="No Limit"),IF(E363="Yes",1,2),IF(SUMIFS(WhatIf!$G:$G,WhatIf!$A:$A,E$1,WhatIf!$B:$B,E363)&lt;=price_limit,IF(E363="Yes",1,2),"")),""))</f>
        <v/>
      </c>
      <c r="AQ363" s="73" t="str">
        <f>IF(OR(F363="",VLOOKUP(F$1,Services!$A$1:$B$20,2,0)="Exclude"),"",IF($D363=1,IF(OR(price_limit="",price_limit="No Limit"),IF(F363="Yes",1,2),IF(SUMIFS(WhatIf!$G:$G,WhatIf!$A:$A,F$1,WhatIf!$B:$B,F363)&lt;=price_limit,IF(F363="Yes",1,2),"")),""))</f>
        <v/>
      </c>
      <c r="AR363" s="73" t="str">
        <f>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19"/>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x14ac:dyDescent="0.3">
      <c r="A364" s="19" t="s">
        <v>165</v>
      </c>
      <c r="B364" s="4" t="s">
        <v>255</v>
      </c>
      <c r="C364" s="4" t="s">
        <v>301</v>
      </c>
      <c r="D364" s="3" t="str">
        <f t="shared" ca="1" si="17"/>
        <v/>
      </c>
      <c r="O364" s="6" t="s">
        <v>1</v>
      </c>
      <c r="P364" s="6"/>
      <c r="Q364" s="6" t="s">
        <v>1</v>
      </c>
      <c r="R364" s="6"/>
      <c r="S364" s="6"/>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18"/>
        <v/>
      </c>
      <c r="AP364" s="73" t="str">
        <f>IF(OR(E364="",VLOOKUP(E$1,Services!$A$1:$B$20,2,0)="Exclude"),"",IF($D364=1,IF(OR(price_limit="",price_limit="No Limit"),IF(E364="Yes",1,2),IF(SUMIFS(WhatIf!$G:$G,WhatIf!$A:$A,E$1,WhatIf!$B:$B,E364)&lt;=price_limit,IF(E364="Yes",1,2),"")),""))</f>
        <v/>
      </c>
      <c r="AQ364" s="73" t="str">
        <f>IF(OR(F364="",VLOOKUP(F$1,Services!$A$1:$B$20,2,0)="Exclude"),"",IF($D364=1,IF(OR(price_limit="",price_limit="No Limit"),IF(F364="Yes",1,2),IF(SUMIFS(WhatIf!$G:$G,WhatIf!$A:$A,F$1,WhatIf!$B:$B,F364)&lt;=price_limit,IF(F364="Yes",1,2),"")),""))</f>
        <v/>
      </c>
      <c r="AR364" s="73" t="str">
        <f>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 ca="1">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19"/>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67</v>
      </c>
      <c r="B365" s="4" t="s">
        <v>255</v>
      </c>
      <c r="C365" s="4" t="s">
        <v>504</v>
      </c>
      <c r="D365" s="3" t="str">
        <f t="shared" ca="1" si="17"/>
        <v/>
      </c>
      <c r="F365" s="5" t="s">
        <v>67</v>
      </c>
      <c r="G365" s="5" t="s">
        <v>67</v>
      </c>
      <c r="H365" s="12" t="s">
        <v>67</v>
      </c>
      <c r="I365" s="12" t="s">
        <v>67</v>
      </c>
      <c r="J365" s="12" t="s">
        <v>67</v>
      </c>
      <c r="K365" s="12" t="s">
        <v>67</v>
      </c>
      <c r="L365" s="12" t="s">
        <v>67</v>
      </c>
      <c r="M365" s="12" t="s">
        <v>67</v>
      </c>
      <c r="N365" s="12" t="s">
        <v>67</v>
      </c>
      <c r="O365" s="6" t="s">
        <v>67</v>
      </c>
      <c r="P365" s="6" t="s">
        <v>67</v>
      </c>
      <c r="Q365" s="6"/>
      <c r="R365" s="6"/>
      <c r="S365" s="6"/>
      <c r="T365" s="5" t="s">
        <v>67</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18"/>
        <v/>
      </c>
      <c r="AP365" s="73" t="str">
        <f>IF(OR(E365="",VLOOKUP(E$1,Services!$A$1:$B$20,2,0)="Exclude"),"",IF($D365=1,IF(OR(price_limit="",price_limit="No Limit"),IF(E365="Yes",1,2),IF(SUMIFS(WhatIf!$G:$G,WhatIf!$A:$A,E$1,WhatIf!$B:$B,E365)&lt;=price_limit,IF(E365="Yes",1,2),"")),""))</f>
        <v/>
      </c>
      <c r="AQ365" s="73" t="str">
        <f ca="1">IF(OR(F365="",VLOOKUP(F$1,Services!$A$1:$B$20,2,0)="Exclude"),"",IF($D365=1,IF(OR(price_limit="",price_limit="No Limit"),IF(F365="Yes",1,2),IF(SUMIFS(WhatIf!$G:$G,WhatIf!$A:$A,F$1,WhatIf!$B:$B,F365)&lt;=price_limit,IF(F365="Yes",1,2),"")),""))</f>
        <v/>
      </c>
      <c r="AR365" s="73" t="str">
        <f ca="1">IF(OR(G365="",VLOOKUP(G$1,Services!$A$1:$B$20,2,0)="Exclude"),"",IF($D365=1,IF(OR(price_limit="",price_limit="No Limit"),IF(G365="Yes",1,2),IF(SUMIFS(WhatIf!$G:$G,WhatIf!$A:$A,G$1,WhatIf!$B:$B,G365)&lt;=price_limit,IF(G365="Yes",1,2),"")),""))</f>
        <v/>
      </c>
      <c r="AS365" s="73" t="str">
        <f ca="1">IF(OR(H365="",VLOOKUP(H$1,Services!$A$1:$B$20,2,0)="Exclude"),"",IF($D365=1,IF(OR(price_limit="",price_limit="No Limit"),IF(H365="Yes",1,2),IF(SUMIFS(WhatIf!$G:$G,WhatIf!$A:$A,H$1,WhatIf!$B:$B,H365)&lt;=price_limit,IF(H365="Yes",1,2),"")),""))</f>
        <v/>
      </c>
      <c r="AT365" s="73" t="str">
        <f ca="1">IF(OR(I365="",VLOOKUP(I$1,Services!$A$1:$B$20,2,0)="Exclude"),"",IF($D365=1,IF(OR(price_limit="",price_limit="No Limit"),IF(I365="Yes",1,2),IF(SUMIFS(WhatIf!$G:$G,WhatIf!$A:$A,I$1,WhatIf!$B:$B,I365)&lt;=price_limit,IF(I365="Yes",1,2),"")),""))</f>
        <v/>
      </c>
      <c r="AU365" s="73" t="str">
        <f ca="1">IF(OR(J365="",VLOOKUP(J$1,Services!$A$1:$B$20,2,0)="Exclude"),"",IF($D365=1,IF(OR(price_limit="",price_limit="No Limit"),IF(J365="Yes",1,2),IF(SUMIFS(WhatIf!$G:$G,WhatIf!$A:$A,J$1,WhatIf!$B:$B,J365)&lt;=price_limit,IF(J365="Yes",1,2),"")),""))</f>
        <v/>
      </c>
      <c r="AV365" s="73" t="str">
        <f ca="1">IF(OR(K365="",VLOOKUP(K$1,Services!$A$1:$B$20,2,0)="Exclude"),"",IF($D365=1,IF(OR(price_limit="",price_limit="No Limit"),IF(K365="Yes",1,2),IF(SUMIFS(WhatIf!$G:$G,WhatIf!$A:$A,K$1,WhatIf!$B:$B,K365)&lt;=price_limit,IF(K365="Yes",1,2),"")),""))</f>
        <v/>
      </c>
      <c r="AW365" s="73" t="str">
        <f ca="1">IF(OR(L365="",VLOOKUP(L$1,Services!$A$1:$B$20,2,0)="Exclude"),"",IF($D365=1,IF(OR(price_limit="",price_limit="No Limit"),IF(L365="Yes",1,2),IF(SUMIFS(WhatIf!$G:$G,WhatIf!$A:$A,L$1,WhatIf!$B:$B,L365)&lt;=price_limit,IF(L365="Yes",1,2),"")),""))</f>
        <v/>
      </c>
      <c r="AX365" s="73" t="str">
        <f ca="1">IF(OR(M365="",VLOOKUP(M$1,Services!$A$1:$B$20,2,0)="Exclude"),"",IF($D365=1,IF(OR(price_limit="",price_limit="No Limit"),IF(M365="Yes",1,2),IF(SUMIFS(WhatIf!$G:$G,WhatIf!$A:$A,M$1,WhatIf!$B:$B,M365)&lt;=price_limit,IF(M365="Yes",1,2),"")),""))</f>
        <v/>
      </c>
      <c r="AY365" s="73" t="str">
        <f ca="1">IF(OR(N365="",VLOOKUP(N$1,Services!$A$1:$B$20,2,0)="Exclude"),"",IF($D365=1,IF(OR(price_limit="",price_limit="No Limit"),IF(N365="Yes",1,2),IF(SUMIFS(WhatIf!$G:$G,WhatIf!$A:$A,N$1,WhatIf!$B:$B,N365)&lt;=price_limit,IF(N365="Yes",1,2),"")),""))</f>
        <v/>
      </c>
      <c r="AZ365" s="73" t="str">
        <f ca="1">IF(OR(O365="",VLOOKUP(O$1,Services!$A$1:$B$20,2,0)="Exclude"),"",IF($D365=1,IF(OR(price_limit="",price_limit="No Limit"),IF(O365="Yes",1,2),IF(SUMIFS(WhatIf!$G:$G,WhatIf!$A:$A,O$1,WhatIf!$B:$B,O365)&lt;=price_limit,IF(O365="Yes",1,2),"")),""))</f>
        <v/>
      </c>
      <c r="BA365" s="73" t="str">
        <f ca="1">IF(OR(P365="",VLOOKUP(P$1,Services!$A$1:$B$20,2,0)="Exclude"),"",IF($D365=1,IF(OR(price_limit="",price_limit="No Limit"),IF(P365="Yes",1,2),IF(SUMIFS(WhatIf!$G:$G,WhatIf!$A:$A,P$1,WhatIf!$B:$B,P365)&lt;=price_limit,IF(P365="Yes",1,2),"")),""))</f>
        <v/>
      </c>
      <c r="BB365" s="73" t="str">
        <f>IF(OR(Q365="",VLOOKUP(Q$1,Services!$A$1:$B$20,2,0)="Exclude"),"",IF($D365=1,IF(OR(price_limit="",price_limit="No Limit"),IF(Q365="Yes",1,2),IF(SUMIFS(WhatIf!$G:$G,WhatIf!$A:$A,Q$1,WhatIf!$B:$B,Q365)&lt;=price_limit,IF(Q365="Yes",1,2),"")),""))</f>
        <v/>
      </c>
      <c r="BC365" s="73" t="str">
        <f>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 ca="1">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19"/>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224</v>
      </c>
      <c r="B366" s="4" t="s">
        <v>255</v>
      </c>
      <c r="C366" s="4" t="s">
        <v>504</v>
      </c>
      <c r="D366" s="3" t="str">
        <f t="shared" ca="1" si="17"/>
        <v/>
      </c>
      <c r="F366" s="5" t="s">
        <v>67</v>
      </c>
      <c r="G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18"/>
        <v/>
      </c>
      <c r="AP366" s="73" t="str">
        <f>IF(OR(E366="",VLOOKUP(E$1,Services!$A$1:$B$20,2,0)="Exclude"),"",IF($D366=1,IF(OR(price_limit="",price_limit="No Limit"),IF(E366="Yes",1,2),IF(SUMIFS(WhatIf!$G:$G,WhatIf!$A:$A,E$1,WhatIf!$B:$B,E366)&lt;=price_limit,IF(E366="Yes",1,2),"")),""))</f>
        <v/>
      </c>
      <c r="AQ366" s="73" t="str">
        <f ca="1">IF(OR(F366="",VLOOKUP(F$1,Services!$A$1:$B$20,2,0)="Exclude"),"",IF($D366=1,IF(OR(price_limit="",price_limit="No Limit"),IF(F366="Yes",1,2),IF(SUMIFS(WhatIf!$G:$G,WhatIf!$A:$A,F$1,WhatIf!$B:$B,F366)&lt;=price_limit,IF(F366="Yes",1,2),"")),""))</f>
        <v/>
      </c>
      <c r="AR366" s="73" t="str">
        <f ca="1">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IF(OR(Q366="",VLOOKUP(Q$1,Services!$A$1:$B$20,2,0)="Exclude"),"",IF($D366=1,IF(OR(price_limit="",price_limit="No Limit"),IF(Q366="Yes",1,2),IF(SUMIFS(WhatIf!$G:$G,WhatIf!$A:$A,Q$1,WhatIf!$B:$B,Q366)&lt;=price_limit,IF(Q366="Yes",1,2),"")),""))</f>
        <v/>
      </c>
      <c r="BC366" s="73" t="str">
        <f>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19"/>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225</v>
      </c>
      <c r="B367" s="4" t="s">
        <v>255</v>
      </c>
      <c r="C367" s="4" t="s">
        <v>504</v>
      </c>
      <c r="D367" s="3" t="str">
        <f t="shared" ca="1" si="17"/>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18"/>
        <v/>
      </c>
      <c r="AP367" s="73" t="str">
        <f>IF(OR(E367="",VLOOKUP(E$1,Services!$A$1:$B$20,2,0)="Exclude"),"",IF($D367=1,IF(OR(price_limit="",price_limit="No Limit"),IF(E367="Yes",1,2),IF(SUMIFS(WhatIf!$G:$G,WhatIf!$A:$A,E$1,WhatIf!$B:$B,E367)&lt;=price_limit,IF(E367="Yes",1,2),"")),""))</f>
        <v/>
      </c>
      <c r="AQ367" s="73" t="str">
        <f ca="1">IF(OR(F367="",VLOOKUP(F$1,Services!$A$1:$B$20,2,0)="Exclude"),"",IF($D367=1,IF(OR(price_limit="",price_limit="No Limit"),IF(F367="Yes",1,2),IF(SUMIFS(WhatIf!$G:$G,WhatIf!$A:$A,F$1,WhatIf!$B:$B,F367)&lt;=price_limit,IF(F367="Yes",1,2),"")),""))</f>
        <v/>
      </c>
      <c r="AR367" s="73" t="str">
        <f ca="1">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19"/>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226</v>
      </c>
      <c r="B368" s="4" t="s">
        <v>255</v>
      </c>
      <c r="C368" s="4" t="s">
        <v>504</v>
      </c>
      <c r="D368" s="3" t="str">
        <f t="shared" ca="1" si="17"/>
        <v/>
      </c>
      <c r="F368" s="5" t="s">
        <v>67</v>
      </c>
      <c r="G368" s="5" t="s">
        <v>67</v>
      </c>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18"/>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IF(OR(H368="",VLOOKUP(H$1,Services!$A$1:$B$20,2,0)="Exclude"),"",IF($D368=1,IF(OR(price_limit="",price_limit="No Limit"),IF(H368="Yes",1,2),IF(SUMIFS(WhatIf!$G:$G,WhatIf!$A:$A,H$1,WhatIf!$B:$B,H368)&lt;=price_limit,IF(H368="Yes",1,2),"")),""))</f>
        <v/>
      </c>
      <c r="AT368" s="73" t="str">
        <f>IF(OR(I368="",VLOOKUP(I$1,Services!$A$1:$B$20,2,0)="Exclude"),"",IF($D368=1,IF(OR(price_limit="",price_limit="No Limit"),IF(I368="Yes",1,2),IF(SUMIFS(WhatIf!$G:$G,WhatIf!$A:$A,I$1,WhatIf!$B:$B,I368)&lt;=price_limit,IF(I368="Yes",1,2),"")),""))</f>
        <v/>
      </c>
      <c r="AU368" s="73" t="str">
        <f>IF(OR(J368="",VLOOKUP(J$1,Services!$A$1:$B$20,2,0)="Exclude"),"",IF($D368=1,IF(OR(price_limit="",price_limit="No Limit"),IF(J368="Yes",1,2),IF(SUMIFS(WhatIf!$G:$G,WhatIf!$A:$A,J$1,WhatIf!$B:$B,J368)&lt;=price_limit,IF(J368="Yes",1,2),"")),""))</f>
        <v/>
      </c>
      <c r="AV368" s="73" t="str">
        <f>IF(OR(K368="",VLOOKUP(K$1,Services!$A$1:$B$20,2,0)="Exclude"),"",IF($D368=1,IF(OR(price_limit="",price_limit="No Limit"),IF(K368="Yes",1,2),IF(SUMIFS(WhatIf!$G:$G,WhatIf!$A:$A,K$1,WhatIf!$B:$B,K368)&lt;=price_limit,IF(K368="Yes",1,2),"")),""))</f>
        <v/>
      </c>
      <c r="AW368" s="73" t="str">
        <f>IF(OR(L368="",VLOOKUP(L$1,Services!$A$1:$B$20,2,0)="Exclude"),"",IF($D368=1,IF(OR(price_limit="",price_limit="No Limit"),IF(L368="Yes",1,2),IF(SUMIFS(WhatIf!$G:$G,WhatIf!$A:$A,L$1,WhatIf!$B:$B,L368)&lt;=price_limit,IF(L368="Yes",1,2),"")),""))</f>
        <v/>
      </c>
      <c r="AX368" s="73" t="str">
        <f>IF(OR(M368="",VLOOKUP(M$1,Services!$A$1:$B$20,2,0)="Exclude"),"",IF($D368=1,IF(OR(price_limit="",price_limit="No Limit"),IF(M368="Yes",1,2),IF(SUMIFS(WhatIf!$G:$G,WhatIf!$A:$A,M$1,WhatIf!$B:$B,M368)&lt;=price_limit,IF(M368="Yes",1,2),"")),""))</f>
        <v/>
      </c>
      <c r="AY368" s="73" t="str">
        <f>IF(OR(N368="",VLOOKUP(N$1,Services!$A$1:$B$20,2,0)="Exclude"),"",IF($D368=1,IF(OR(price_limit="",price_limit="No Limit"),IF(N368="Yes",1,2),IF(SUMIFS(WhatIf!$G:$G,WhatIf!$A:$A,N$1,WhatIf!$B:$B,N368)&lt;=price_limit,IF(N368="Yes",1,2),"")),""))</f>
        <v/>
      </c>
      <c r="AZ368" s="73" t="str">
        <f>IF(OR(O368="",VLOOKUP(O$1,Services!$A$1:$B$20,2,0)="Exclude"),"",IF($D368=1,IF(OR(price_limit="",price_limit="No Limit"),IF(O368="Yes",1,2),IF(SUMIFS(WhatIf!$G:$G,WhatIf!$A:$A,O$1,WhatIf!$B:$B,O368)&lt;=price_limit,IF(O368="Yes",1,2),"")),""))</f>
        <v/>
      </c>
      <c r="BA368" s="73" t="str">
        <f>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19"/>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750</v>
      </c>
      <c r="C369" s="4" t="s">
        <v>504</v>
      </c>
      <c r="D369" s="3" t="str">
        <f t="shared" ca="1" si="17"/>
        <v/>
      </c>
      <c r="M369" s="5" t="s">
        <v>1</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18"/>
        <v/>
      </c>
      <c r="AP369" s="73" t="str">
        <f>IF(OR(E369="",VLOOKUP(E$1,Services!$A$1:$B$20,2,0)="Exclude"),"",IF($D369=1,IF(OR(price_limit="",price_limit="No Limit"),IF(E369="Yes",1,2),IF(SUMIFS(WhatIf!$G:$G,WhatIf!$A:$A,E$1,WhatIf!$B:$B,E369)&lt;=price_limit,IF(E369="Yes",1,2),"")),""))</f>
        <v/>
      </c>
      <c r="AQ369" s="73" t="str">
        <f>IF(OR(F369="",VLOOKUP(F$1,Services!$A$1:$B$20,2,0)="Exclude"),"",IF($D369=1,IF(OR(price_limit="",price_limit="No Limit"),IF(F369="Yes",1,2),IF(SUMIFS(WhatIf!$G:$G,WhatIf!$A:$A,F$1,WhatIf!$B:$B,F369)&lt;=price_limit,IF(F369="Yes",1,2),"")),""))</f>
        <v/>
      </c>
      <c r="AR369" s="73" t="str">
        <f>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 ca="1">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19"/>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751</v>
      </c>
      <c r="C370" s="4" t="s">
        <v>504</v>
      </c>
      <c r="D370" s="3" t="str">
        <f t="shared" ca="1" si="17"/>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18"/>
        <v/>
      </c>
      <c r="AP370" s="73" t="str">
        <f>IF(OR(E370="",VLOOKUP(E$1,Services!$A$1:$B$20,2,0)="Exclude"),"",IF($D370=1,IF(OR(price_limit="",price_limit="No Limit"),IF(E370="Yes",1,2),IF(SUMIFS(WhatIf!$G:$G,WhatIf!$A:$A,E$1,WhatIf!$B:$B,E370)&lt;=price_limit,IF(E370="Yes",1,2),"")),""))</f>
        <v/>
      </c>
      <c r="AQ370" s="73" t="str">
        <f>IF(OR(F370="",VLOOKUP(F$1,Services!$A$1:$B$20,2,0)="Exclude"),"",IF($D370=1,IF(OR(price_limit="",price_limit="No Limit"),IF(F370="Yes",1,2),IF(SUMIFS(WhatIf!$G:$G,WhatIf!$A:$A,F$1,WhatIf!$B:$B,F370)&lt;=price_limit,IF(F370="Yes",1,2),"")),""))</f>
        <v/>
      </c>
      <c r="AR370" s="73" t="str">
        <f>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 ca="1">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19"/>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752</v>
      </c>
      <c r="C371" s="4" t="s">
        <v>504</v>
      </c>
      <c r="D371" s="3" t="str">
        <f t="shared" ca="1" si="17"/>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18"/>
        <v/>
      </c>
      <c r="AP371" s="73" t="str">
        <f>IF(OR(E371="",VLOOKUP(E$1,Services!$A$1:$B$20,2,0)="Exclude"),"",IF($D371=1,IF(OR(price_limit="",price_limit="No Limit"),IF(E371="Yes",1,2),IF(SUMIFS(WhatIf!$G:$G,WhatIf!$A:$A,E$1,WhatIf!$B:$B,E371)&lt;=price_limit,IF(E371="Yes",1,2),"")),""))</f>
        <v/>
      </c>
      <c r="AQ371" s="73" t="str">
        <f>IF(OR(F371="",VLOOKUP(F$1,Services!$A$1:$B$20,2,0)="Exclude"),"",IF($D371=1,IF(OR(price_limit="",price_limit="No Limit"),IF(F371="Yes",1,2),IF(SUMIFS(WhatIf!$G:$G,WhatIf!$A:$A,F$1,WhatIf!$B:$B,F371)&lt;=price_limit,IF(F371="Yes",1,2),"")),""))</f>
        <v/>
      </c>
      <c r="AR371" s="73" t="str">
        <f>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 ca="1">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19"/>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753</v>
      </c>
      <c r="C372" s="4" t="s">
        <v>504</v>
      </c>
      <c r="D372" s="3" t="str">
        <f t="shared" ca="1" si="17"/>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18"/>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19"/>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754</v>
      </c>
      <c r="C373" s="4" t="s">
        <v>504</v>
      </c>
      <c r="D373" s="3" t="str">
        <f t="shared" ca="1" si="17"/>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18"/>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19"/>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755</v>
      </c>
      <c r="C374" s="4" t="s">
        <v>504</v>
      </c>
      <c r="D374" s="3" t="str">
        <f t="shared" ca="1" si="17"/>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18"/>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19"/>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756</v>
      </c>
      <c r="C375" s="4" t="s">
        <v>504</v>
      </c>
      <c r="D375" s="3" t="str">
        <f t="shared" ca="1" si="17"/>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18"/>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19"/>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757</v>
      </c>
      <c r="C376" s="4" t="s">
        <v>504</v>
      </c>
      <c r="D376" s="3" t="str">
        <f t="shared" ca="1" si="17"/>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18"/>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19"/>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227</v>
      </c>
      <c r="B377" s="4" t="s">
        <v>255</v>
      </c>
      <c r="C377" s="4" t="s">
        <v>504</v>
      </c>
      <c r="D377" s="3" t="str">
        <f t="shared" ca="1" si="17"/>
        <v/>
      </c>
      <c r="F377" s="5" t="s">
        <v>67</v>
      </c>
      <c r="G377" s="5" t="s">
        <v>67</v>
      </c>
      <c r="T377" s="5" t="s">
        <v>67</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18"/>
        <v/>
      </c>
      <c r="AP377" s="73" t="str">
        <f>IF(OR(E377="",VLOOKUP(E$1,Services!$A$1:$B$20,2,0)="Exclude"),"",IF($D377=1,IF(OR(price_limit="",price_limit="No Limit"),IF(E377="Yes",1,2),IF(SUMIFS(WhatIf!$G:$G,WhatIf!$A:$A,E$1,WhatIf!$B:$B,E377)&lt;=price_limit,IF(E377="Yes",1,2),"")),""))</f>
        <v/>
      </c>
      <c r="AQ377" s="73" t="str">
        <f ca="1">IF(OR(F377="",VLOOKUP(F$1,Services!$A$1:$B$20,2,0)="Exclude"),"",IF($D377=1,IF(OR(price_limit="",price_limit="No Limit"),IF(F377="Yes",1,2),IF(SUMIFS(WhatIf!$G:$G,WhatIf!$A:$A,F$1,WhatIf!$B:$B,F377)&lt;=price_limit,IF(F377="Yes",1,2),"")),""))</f>
        <v/>
      </c>
      <c r="AR377" s="73" t="str">
        <f ca="1">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 ca="1">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19"/>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228</v>
      </c>
      <c r="B378" s="4" t="s">
        <v>255</v>
      </c>
      <c r="C378" s="4" t="s">
        <v>504</v>
      </c>
      <c r="D378" s="3" t="str">
        <f t="shared" ca="1" si="17"/>
        <v/>
      </c>
      <c r="F378" s="5" t="s">
        <v>67</v>
      </c>
      <c r="G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18"/>
        <v/>
      </c>
      <c r="AP378" s="73" t="str">
        <f>IF(OR(E378="",VLOOKUP(E$1,Services!$A$1:$B$20,2,0)="Exclude"),"",IF($D378=1,IF(OR(price_limit="",price_limit="No Limit"),IF(E378="Yes",1,2),IF(SUMIFS(WhatIf!$G:$G,WhatIf!$A:$A,E$1,WhatIf!$B:$B,E378)&lt;=price_limit,IF(E378="Yes",1,2),"")),""))</f>
        <v/>
      </c>
      <c r="AQ378" s="73" t="str">
        <f ca="1">IF(OR(F378="",VLOOKUP(F$1,Services!$A$1:$B$20,2,0)="Exclude"),"",IF($D378=1,IF(OR(price_limit="",price_limit="No Limit"),IF(F378="Yes",1,2),IF(SUMIFS(WhatIf!$G:$G,WhatIf!$A:$A,F$1,WhatIf!$B:$B,F378)&lt;=price_limit,IF(F378="Yes",1,2),"")),""))</f>
        <v/>
      </c>
      <c r="AR378" s="73" t="str">
        <f ca="1">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19"/>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ht="24.9" x14ac:dyDescent="0.3">
      <c r="A379" s="19" t="s">
        <v>575</v>
      </c>
      <c r="C379" s="4" t="s">
        <v>505</v>
      </c>
      <c r="D379" s="3" t="str">
        <f t="shared" ca="1" si="17"/>
        <v/>
      </c>
      <c r="F379" s="5" t="s">
        <v>575</v>
      </c>
      <c r="G379" s="5" t="s">
        <v>575</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18"/>
        <v/>
      </c>
      <c r="AP379" s="73" t="str">
        <f>IF(OR(E379="",VLOOKUP(E$1,Services!$A$1:$B$20,2,0)="Exclude"),"",IF($D379=1,IF(OR(price_limit="",price_limit="No Limit"),IF(E379="Yes",1,2),IF(SUMIFS(WhatIf!$G:$G,WhatIf!$A:$A,E$1,WhatIf!$B:$B,E379)&lt;=price_limit,IF(E379="Yes",1,2),"")),""))</f>
        <v/>
      </c>
      <c r="AQ379" s="73" t="str">
        <f ca="1">IF(OR(F379="",VLOOKUP(F$1,Services!$A$1:$B$20,2,0)="Exclude"),"",IF($D379=1,IF(OR(price_limit="",price_limit="No Limit"),IF(F379="Yes",1,2),IF(SUMIFS(WhatIf!$G:$G,WhatIf!$A:$A,F$1,WhatIf!$B:$B,F379)&lt;=price_limit,IF(F379="Yes",1,2),"")),""))</f>
        <v/>
      </c>
      <c r="AR379" s="73" t="str">
        <f ca="1">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19"/>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821</v>
      </c>
      <c r="C380" s="4" t="s">
        <v>505</v>
      </c>
      <c r="D380" s="3" t="str">
        <f t="shared" ca="1" si="17"/>
        <v/>
      </c>
      <c r="U380" s="5" t="s">
        <v>263</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18"/>
        <v/>
      </c>
      <c r="AP380" s="73" t="str">
        <f>IF(OR(E380="",VLOOKUP(E$1,Services!$A$1:$B$20,2,0)="Exclude"),"",IF($D380=1,IF(OR(price_limit="",price_limit="No Limit"),IF(E380="Yes",1,2),IF(SUMIFS(WhatIf!$G:$G,WhatIf!$A:$A,E$1,WhatIf!$B:$B,E380)&lt;=price_limit,IF(E380="Yes",1,2),"")),""))</f>
        <v/>
      </c>
      <c r="AQ380" s="73" t="str">
        <f>IF(OR(F380="",VLOOKUP(F$1,Services!$A$1:$B$20,2,0)="Exclude"),"",IF($D380=1,IF(OR(price_limit="",price_limit="No Limit"),IF(F380="Yes",1,2),IF(SUMIFS(WhatIf!$G:$G,WhatIf!$A:$A,F$1,WhatIf!$B:$B,F380)&lt;=price_limit,IF(F380="Yes",1,2),"")),""))</f>
        <v/>
      </c>
      <c r="AR380" s="73" t="str">
        <f>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IF(OR(T380="",VLOOKUP(T$1,Services!$A$1:$B$20,2,0)="Exclude"),"",IF($D380=1,IF(OR(price_limit="",price_limit="No Limit"),IF(T380="Yes",1,2),IF(SUMIFS(WhatIf!$G:$G,WhatIf!$A:$A,T$1,WhatIf!$B:$B,T380)&lt;=price_limit,IF(T380="Yes",1,2),"")),""))</f>
        <v/>
      </c>
      <c r="BF380" s="73" t="str">
        <f ca="1">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19"/>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606</v>
      </c>
      <c r="C381" s="4" t="s">
        <v>508</v>
      </c>
      <c r="D381" s="3" t="str">
        <f t="shared" ca="1" si="17"/>
        <v/>
      </c>
      <c r="F381" s="5" t="s">
        <v>594</v>
      </c>
      <c r="G381" s="5" t="s">
        <v>594</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18"/>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19"/>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172</v>
      </c>
      <c r="B382" s="4" t="s">
        <v>255</v>
      </c>
      <c r="C382" s="4" t="s">
        <v>503</v>
      </c>
      <c r="D382" s="3" t="str">
        <f t="shared" ca="1" si="17"/>
        <v/>
      </c>
      <c r="F382" s="5" t="s">
        <v>561</v>
      </c>
      <c r="G382" s="5" t="s">
        <v>561</v>
      </c>
      <c r="O382" s="6" t="s">
        <v>172</v>
      </c>
      <c r="P382" s="6"/>
      <c r="Q382" s="6"/>
      <c r="R382" s="6"/>
      <c r="S382" s="6"/>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18"/>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 ca="1">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19"/>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ht="24.9" x14ac:dyDescent="0.3">
      <c r="A383" s="19" t="s">
        <v>68</v>
      </c>
      <c r="B383" s="4" t="s">
        <v>259</v>
      </c>
      <c r="C383" s="4" t="s">
        <v>301</v>
      </c>
      <c r="D383" s="3" t="str">
        <f t="shared" ca="1" si="17"/>
        <v/>
      </c>
      <c r="E383" s="5" t="s">
        <v>1</v>
      </c>
      <c r="K383" s="5" t="s">
        <v>1</v>
      </c>
      <c r="L383" s="5" t="s">
        <v>1</v>
      </c>
      <c r="M383" s="5" t="s">
        <v>1</v>
      </c>
      <c r="O383" s="6" t="s">
        <v>1</v>
      </c>
      <c r="P383" s="6"/>
      <c r="Q383" s="6" t="s">
        <v>328</v>
      </c>
      <c r="R383" s="6" t="s">
        <v>1</v>
      </c>
      <c r="S383" s="6" t="s">
        <v>1</v>
      </c>
      <c r="T383" s="5" t="s">
        <v>1</v>
      </c>
      <c r="V383" s="5" t="s">
        <v>1</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18"/>
        <v/>
      </c>
      <c r="AP383" s="73" t="str">
        <f ca="1">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 ca="1">IF(OR(K383="",VLOOKUP(K$1,Services!$A$1:$B$20,2,0)="Exclude"),"",IF($D383=1,IF(OR(price_limit="",price_limit="No Limit"),IF(K383="Yes",1,2),IF(SUMIFS(WhatIf!$G:$G,WhatIf!$A:$A,K$1,WhatIf!$B:$B,K383)&lt;=price_limit,IF(K383="Yes",1,2),"")),""))</f>
        <v/>
      </c>
      <c r="AW383" s="73" t="str">
        <f ca="1">IF(OR(L383="",VLOOKUP(L$1,Services!$A$1:$B$20,2,0)="Exclude"),"",IF($D383=1,IF(OR(price_limit="",price_limit="No Limit"),IF(L383="Yes",1,2),IF(SUMIFS(WhatIf!$G:$G,WhatIf!$A:$A,L$1,WhatIf!$B:$B,L383)&lt;=price_limit,IF(L383="Yes",1,2),"")),""))</f>
        <v/>
      </c>
      <c r="AX383" s="73" t="str">
        <f ca="1">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 ca="1">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 ca="1">IF(OR(Q383="",VLOOKUP(Q$1,Services!$A$1:$B$20,2,0)="Exclude"),"",IF($D383=1,IF(OR(price_limit="",price_limit="No Limit"),IF(Q383="Yes",1,2),IF(SUMIFS(WhatIf!$G:$G,WhatIf!$A:$A,Q$1,WhatIf!$B:$B,Q383)&lt;=price_limit,IF(Q383="Yes",1,2),"")),""))</f>
        <v/>
      </c>
      <c r="BC383" s="73" t="str">
        <f ca="1">IF(OR(R383="",VLOOKUP(R$1,Services!$A$1:$B$20,2,0)="Exclude"),"",IF($D383=1,IF(OR(price_limit="",price_limit="No Limit"),IF(R383="Yes",1,2),IF(SUMIFS(WhatIf!$G:$G,WhatIf!$A:$A,R$1,WhatIf!$B:$B,R383)&lt;=price_limit,IF(R383="Yes",1,2),"")),""))</f>
        <v/>
      </c>
      <c r="BD383" s="73" t="str">
        <f>IF(OR(S383="",VLOOKUP(S$1,Services!$A$1:$B$20,2,0)="Exclude"),"",IF($D383=1,IF(OR(price_limit="",price_limit="No Limit"),IF(S383="Yes",1,2),IF(SUMIFS(WhatIf!$G:$G,WhatIf!$A:$A,S$1,WhatIf!$B:$B,S383)&lt;=price_limit,IF(S383="Yes",1,2),"")),""))</f>
        <v/>
      </c>
      <c r="BE383" s="73" t="str">
        <f ca="1">IF(OR(T383="",VLOOKUP(T$1,Services!$A$1:$B$20,2,0)="Exclude"),"",IF($D383=1,IF(OR(price_limit="",price_limit="No Limit"),IF(T383="Yes",1,2),IF(SUMIFS(WhatIf!$G:$G,WhatIf!$A:$A,T$1,WhatIf!$B:$B,T383)&lt;=price_limit,IF(T383="Yes",1,2),"")),""))</f>
        <v/>
      </c>
      <c r="BF383" s="73" t="str">
        <f>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19"/>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627</v>
      </c>
      <c r="C384" s="4" t="s">
        <v>508</v>
      </c>
      <c r="D384" s="3" t="str">
        <f t="shared" ca="1" si="17"/>
        <v/>
      </c>
      <c r="F384" s="5" t="s">
        <v>581</v>
      </c>
      <c r="G384" s="5" t="s">
        <v>581</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18"/>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19"/>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x14ac:dyDescent="0.3">
      <c r="A385" s="19" t="s">
        <v>399</v>
      </c>
      <c r="B385" s="4" t="s">
        <v>255</v>
      </c>
      <c r="C385" s="4" t="s">
        <v>222</v>
      </c>
      <c r="D385" s="3" t="str">
        <f t="shared" ca="1" si="17"/>
        <v/>
      </c>
      <c r="H385" s="5" t="s">
        <v>303</v>
      </c>
      <c r="I385" s="5" t="s">
        <v>303</v>
      </c>
      <c r="J385" s="5" t="s">
        <v>303</v>
      </c>
      <c r="K385" s="5" t="s">
        <v>303</v>
      </c>
      <c r="L385" s="5" t="s">
        <v>303</v>
      </c>
      <c r="M385" s="5" t="s">
        <v>303</v>
      </c>
      <c r="N385" s="5" t="s">
        <v>1</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18"/>
        <v/>
      </c>
      <c r="AP385" s="73" t="str">
        <f>IF(OR(E385="",VLOOKUP(E$1,Services!$A$1:$B$20,2,0)="Exclude"),"",IF($D385=1,IF(OR(price_limit="",price_limit="No Limit"),IF(E385="Yes",1,2),IF(SUMIFS(WhatIf!$G:$G,WhatIf!$A:$A,E$1,WhatIf!$B:$B,E385)&lt;=price_limit,IF(E385="Yes",1,2),"")),""))</f>
        <v/>
      </c>
      <c r="AQ385" s="73" t="str">
        <f>IF(OR(F385="",VLOOKUP(F$1,Services!$A$1:$B$20,2,0)="Exclude"),"",IF($D385=1,IF(OR(price_limit="",price_limit="No Limit"),IF(F385="Yes",1,2),IF(SUMIFS(WhatIf!$G:$G,WhatIf!$A:$A,F$1,WhatIf!$B:$B,F385)&lt;=price_limit,IF(F385="Yes",1,2),"")),""))</f>
        <v/>
      </c>
      <c r="AR385" s="73" t="str">
        <f>IF(OR(G385="",VLOOKUP(G$1,Services!$A$1:$B$20,2,0)="Exclude"),"",IF($D385=1,IF(OR(price_limit="",price_limit="No Limit"),IF(G385="Yes",1,2),IF(SUMIFS(WhatIf!$G:$G,WhatIf!$A:$A,G$1,WhatIf!$B:$B,G385)&lt;=price_limit,IF(G385="Yes",1,2),"")),""))</f>
        <v/>
      </c>
      <c r="AS385" s="73" t="str">
        <f ca="1">IF(OR(H385="",VLOOKUP(H$1,Services!$A$1:$B$20,2,0)="Exclude"),"",IF($D385=1,IF(OR(price_limit="",price_limit="No Limit"),IF(H385="Yes",1,2),IF(SUMIFS(WhatIf!$G:$G,WhatIf!$A:$A,H$1,WhatIf!$B:$B,H385)&lt;=price_limit,IF(H385="Yes",1,2),"")),""))</f>
        <v/>
      </c>
      <c r="AT385" s="73" t="str">
        <f ca="1">IF(OR(I385="",VLOOKUP(I$1,Services!$A$1:$B$20,2,0)="Exclude"),"",IF($D385=1,IF(OR(price_limit="",price_limit="No Limit"),IF(I385="Yes",1,2),IF(SUMIFS(WhatIf!$G:$G,WhatIf!$A:$A,I$1,WhatIf!$B:$B,I385)&lt;=price_limit,IF(I385="Yes",1,2),"")),""))</f>
        <v/>
      </c>
      <c r="AU385" s="73" t="str">
        <f ca="1">IF(OR(J385="",VLOOKUP(J$1,Services!$A$1:$B$20,2,0)="Exclude"),"",IF($D385=1,IF(OR(price_limit="",price_limit="No Limit"),IF(J385="Yes",1,2),IF(SUMIFS(WhatIf!$G:$G,WhatIf!$A:$A,J$1,WhatIf!$B:$B,J385)&lt;=price_limit,IF(J385="Yes",1,2),"")),""))</f>
        <v/>
      </c>
      <c r="AV385" s="73" t="str">
        <f ca="1">IF(OR(K385="",VLOOKUP(K$1,Services!$A$1:$B$20,2,0)="Exclude"),"",IF($D385=1,IF(OR(price_limit="",price_limit="No Limit"),IF(K385="Yes",1,2),IF(SUMIFS(WhatIf!$G:$G,WhatIf!$A:$A,K$1,WhatIf!$B:$B,K385)&lt;=price_limit,IF(K385="Yes",1,2),"")),""))</f>
        <v/>
      </c>
      <c r="AW385" s="73" t="str">
        <f ca="1">IF(OR(L385="",VLOOKUP(L$1,Services!$A$1:$B$20,2,0)="Exclude"),"",IF($D385=1,IF(OR(price_limit="",price_limit="No Limit"),IF(L385="Yes",1,2),IF(SUMIFS(WhatIf!$G:$G,WhatIf!$A:$A,L$1,WhatIf!$B:$B,L385)&lt;=price_limit,IF(L385="Yes",1,2),"")),""))</f>
        <v/>
      </c>
      <c r="AX385" s="73" t="str">
        <f ca="1">IF(OR(M385="",VLOOKUP(M$1,Services!$A$1:$B$20,2,0)="Exclude"),"",IF($D385=1,IF(OR(price_limit="",price_limit="No Limit"),IF(M385="Yes",1,2),IF(SUMIFS(WhatIf!$G:$G,WhatIf!$A:$A,M$1,WhatIf!$B:$B,M385)&lt;=price_limit,IF(M385="Yes",1,2),"")),""))</f>
        <v/>
      </c>
      <c r="AY385" s="73" t="str">
        <f ca="1">IF(OR(N385="",VLOOKUP(N$1,Services!$A$1:$B$20,2,0)="Exclude"),"",IF($D385=1,IF(OR(price_limit="",price_limit="No Limit"),IF(N385="Yes",1,2),IF(SUMIFS(WhatIf!$G:$G,WhatIf!$A:$A,N$1,WhatIf!$B:$B,N385)&lt;=price_limit,IF(N385="Yes",1,2),"")),""))</f>
        <v/>
      </c>
      <c r="AZ385" s="73" t="str">
        <f>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19"/>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x14ac:dyDescent="0.3">
      <c r="A386" s="19" t="s">
        <v>69</v>
      </c>
      <c r="B386" s="4" t="s">
        <v>255</v>
      </c>
      <c r="C386" s="4" t="s">
        <v>301</v>
      </c>
      <c r="D386" s="3" t="str">
        <f t="shared" ref="D386:D449" ca="1" si="20">IF(BL386=0,"",IF(BL386&lt;=VALUE(MID(marker_pick,1,1)),1,""))</f>
        <v/>
      </c>
      <c r="G386" s="5" t="s">
        <v>1</v>
      </c>
      <c r="H386" s="5" t="s">
        <v>1</v>
      </c>
      <c r="I386" s="5" t="s">
        <v>1</v>
      </c>
      <c r="J386" s="5" t="s">
        <v>1</v>
      </c>
      <c r="K386" s="5" t="s">
        <v>1</v>
      </c>
      <c r="L386" s="5" t="s">
        <v>1</v>
      </c>
      <c r="M386" s="5" t="s">
        <v>1</v>
      </c>
      <c r="O386" s="6" t="s">
        <v>1</v>
      </c>
      <c r="P386" s="6" t="s">
        <v>1</v>
      </c>
      <c r="Q386" s="6" t="s">
        <v>1</v>
      </c>
      <c r="R386" s="6" t="s">
        <v>1</v>
      </c>
      <c r="S386" s="6"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ref="AO386:AO449" ca="1" si="21">IF(SUM(W386:AN386)&gt;0,1,"")</f>
        <v/>
      </c>
      <c r="AP386" s="73" t="str">
        <f>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 ca="1">IF(OR(G386="",VLOOKUP(G$1,Services!$A$1:$B$20,2,0)="Exclude"),"",IF($D386=1,IF(OR(price_limit="",price_limit="No Limit"),IF(G386="Yes",1,2),IF(SUMIFS(WhatIf!$G:$G,WhatIf!$A:$A,G$1,WhatIf!$B:$B,G386)&lt;=price_limit,IF(G386="Yes",1,2),"")),""))</f>
        <v/>
      </c>
      <c r="AS386" s="73" t="str">
        <f ca="1">IF(OR(H386="",VLOOKUP(H$1,Services!$A$1:$B$20,2,0)="Exclude"),"",IF($D386=1,IF(OR(price_limit="",price_limit="No Limit"),IF(H386="Yes",1,2),IF(SUMIFS(WhatIf!$G:$G,WhatIf!$A:$A,H$1,WhatIf!$B:$B,H386)&lt;=price_limit,IF(H386="Yes",1,2),"")),""))</f>
        <v/>
      </c>
      <c r="AT386" s="73" t="str">
        <f ca="1">IF(OR(I386="",VLOOKUP(I$1,Services!$A$1:$B$20,2,0)="Exclude"),"",IF($D386=1,IF(OR(price_limit="",price_limit="No Limit"),IF(I386="Yes",1,2),IF(SUMIFS(WhatIf!$G:$G,WhatIf!$A:$A,I$1,WhatIf!$B:$B,I386)&lt;=price_limit,IF(I386="Yes",1,2),"")),""))</f>
        <v/>
      </c>
      <c r="AU386" s="73" t="str">
        <f ca="1">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IF(OR(N386="",VLOOKUP(N$1,Services!$A$1:$B$20,2,0)="Exclude"),"",IF($D386=1,IF(OR(price_limit="",price_limit="No Limit"),IF(N386="Yes",1,2),IF(SUMIFS(WhatIf!$G:$G,WhatIf!$A:$A,N$1,WhatIf!$B:$B,N386)&lt;=price_limit,IF(N386="Yes",1,2),"")),""))</f>
        <v/>
      </c>
      <c r="AZ386" s="73" t="str">
        <f ca="1">IF(OR(O386="",VLOOKUP(O$1,Services!$A$1:$B$20,2,0)="Exclude"),"",IF($D386=1,IF(OR(price_limit="",price_limit="No Limit"),IF(O386="Yes",1,2),IF(SUMIFS(WhatIf!$G:$G,WhatIf!$A:$A,O$1,WhatIf!$B:$B,O386)&lt;=price_limit,IF(O386="Yes",1,2),"")),""))</f>
        <v/>
      </c>
      <c r="BA386" s="73" t="str">
        <f ca="1">IF(OR(P386="",VLOOKUP(P$1,Services!$A$1:$B$20,2,0)="Exclude"),"",IF($D386=1,IF(OR(price_limit="",price_limit="No Limit"),IF(P386="Yes",1,2),IF(SUMIFS(WhatIf!$G:$G,WhatIf!$A:$A,P$1,WhatIf!$B:$B,P386)&lt;=price_limit,IF(P386="Yes",1,2),"")),""))</f>
        <v/>
      </c>
      <c r="BB386" s="73" t="str">
        <f ca="1">IF(OR(Q386="",VLOOKUP(Q$1,Services!$A$1:$B$20,2,0)="Exclude"),"",IF($D386=1,IF(OR(price_limit="",price_limit="No Limit"),IF(Q386="Yes",1,2),IF(SUMIFS(WhatIf!$G:$G,WhatIf!$A:$A,Q$1,WhatIf!$B:$B,Q386)&lt;=price_limit,IF(Q386="Yes",1,2),"")),""))</f>
        <v/>
      </c>
      <c r="BC386" s="73" t="str">
        <f ca="1">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ref="BH386:BH449" si="22">MAX(BI386:BK386)</f>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ht="24.9" x14ac:dyDescent="0.3">
      <c r="A387" s="19" t="s">
        <v>598</v>
      </c>
      <c r="C387" s="4" t="s">
        <v>508</v>
      </c>
      <c r="D387" s="3" t="str">
        <f t="shared" ca="1" si="20"/>
        <v/>
      </c>
      <c r="F387" s="5" t="s">
        <v>587</v>
      </c>
      <c r="G387" s="5" t="s">
        <v>587</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1"/>
        <v/>
      </c>
      <c r="AP387" s="73" t="str">
        <f>IF(OR(E387="",VLOOKUP(E$1,Services!$A$1:$B$20,2,0)="Exclude"),"",IF($D387=1,IF(OR(price_limit="",price_limit="No Limit"),IF(E387="Yes",1,2),IF(SUMIFS(WhatIf!$G:$G,WhatIf!$A:$A,E$1,WhatIf!$B:$B,E387)&lt;=price_limit,IF(E387="Yes",1,2),"")),""))</f>
        <v/>
      </c>
      <c r="AQ387" s="73" t="str">
        <f ca="1">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IF(OR(H387="",VLOOKUP(H$1,Services!$A$1:$B$20,2,0)="Exclude"),"",IF($D387=1,IF(OR(price_limit="",price_limit="No Limit"),IF(H387="Yes",1,2),IF(SUMIFS(WhatIf!$G:$G,WhatIf!$A:$A,H$1,WhatIf!$B:$B,H387)&lt;=price_limit,IF(H387="Yes",1,2),"")),""))</f>
        <v/>
      </c>
      <c r="AT387" s="73" t="str">
        <f>IF(OR(I387="",VLOOKUP(I$1,Services!$A$1:$B$20,2,0)="Exclude"),"",IF($D387=1,IF(OR(price_limit="",price_limit="No Limit"),IF(I387="Yes",1,2),IF(SUMIFS(WhatIf!$G:$G,WhatIf!$A:$A,I$1,WhatIf!$B:$B,I387)&lt;=price_limit,IF(I387="Yes",1,2),"")),""))</f>
        <v/>
      </c>
      <c r="AU387" s="73" t="str">
        <f>IF(OR(J387="",VLOOKUP(J$1,Services!$A$1:$B$20,2,0)="Exclude"),"",IF($D387=1,IF(OR(price_limit="",price_limit="No Limit"),IF(J387="Yes",1,2),IF(SUMIFS(WhatIf!$G:$G,WhatIf!$A:$A,J$1,WhatIf!$B:$B,J387)&lt;=price_limit,IF(J387="Yes",1,2),"")),""))</f>
        <v/>
      </c>
      <c r="AV387" s="73" t="str">
        <f>IF(OR(K387="",VLOOKUP(K$1,Services!$A$1:$B$20,2,0)="Exclude"),"",IF($D387=1,IF(OR(price_limit="",price_limit="No Limit"),IF(K387="Yes",1,2),IF(SUMIFS(WhatIf!$G:$G,WhatIf!$A:$A,K$1,WhatIf!$B:$B,K387)&lt;=price_limit,IF(K387="Yes",1,2),"")),""))</f>
        <v/>
      </c>
      <c r="AW387" s="73" t="str">
        <f>IF(OR(L387="",VLOOKUP(L$1,Services!$A$1:$B$20,2,0)="Exclude"),"",IF($D387=1,IF(OR(price_limit="",price_limit="No Limit"),IF(L387="Yes",1,2),IF(SUMIFS(WhatIf!$G:$G,WhatIf!$A:$A,L$1,WhatIf!$B:$B,L387)&lt;=price_limit,IF(L387="Yes",1,2),"")),""))</f>
        <v/>
      </c>
      <c r="AX387" s="73" t="str">
        <f>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IF(OR(O387="",VLOOKUP(O$1,Services!$A$1:$B$20,2,0)="Exclude"),"",IF($D387=1,IF(OR(price_limit="",price_limit="No Limit"),IF(O387="Yes",1,2),IF(SUMIFS(WhatIf!$G:$G,WhatIf!$A:$A,O$1,WhatIf!$B:$B,O387)&lt;=price_limit,IF(O387="Yes",1,2),"")),""))</f>
        <v/>
      </c>
      <c r="BA387" s="73" t="str">
        <f>IF(OR(P387="",VLOOKUP(P$1,Services!$A$1:$B$20,2,0)="Exclude"),"",IF($D387=1,IF(OR(price_limit="",price_limit="No Limit"),IF(P387="Yes",1,2),IF(SUMIFS(WhatIf!$G:$G,WhatIf!$A:$A,P$1,WhatIf!$B:$B,P387)&lt;=price_limit,IF(P387="Yes",1,2),"")),""))</f>
        <v/>
      </c>
      <c r="BB387" s="73" t="str">
        <f>IF(OR(Q387="",VLOOKUP(Q$1,Services!$A$1:$B$20,2,0)="Exclude"),"",IF($D387=1,IF(OR(price_limit="",price_limit="No Limit"),IF(Q387="Yes",1,2),IF(SUMIFS(WhatIf!$G:$G,WhatIf!$A:$A,Q$1,WhatIf!$B:$B,Q387)&lt;=price_limit,IF(Q387="Yes",1,2),"")),""))</f>
        <v/>
      </c>
      <c r="BC387" s="73" t="str">
        <f>IF(OR(R387="",VLOOKUP(R$1,Services!$A$1:$B$20,2,0)="Exclude"),"",IF($D387=1,IF(OR(price_limit="",price_limit="No Limit"),IF(R387="Yes",1,2),IF(SUMIFS(WhatIf!$G:$G,WhatIf!$A:$A,R$1,WhatIf!$B:$B,R387)&lt;=price_limit,IF(R387="Yes",1,2),"")),""))</f>
        <v/>
      </c>
      <c r="BD387" s="73" t="str">
        <f>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2"/>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x14ac:dyDescent="0.3">
      <c r="A388" s="19" t="s">
        <v>162</v>
      </c>
      <c r="B388" s="4" t="s">
        <v>255</v>
      </c>
      <c r="C388" s="4" t="s">
        <v>212</v>
      </c>
      <c r="D388" s="3" t="str">
        <f t="shared" ca="1" si="20"/>
        <v/>
      </c>
      <c r="E388" s="5" t="s">
        <v>1</v>
      </c>
      <c r="O388" s="6" t="s">
        <v>1</v>
      </c>
      <c r="P388" s="6"/>
      <c r="Q388" s="6" t="s">
        <v>328</v>
      </c>
      <c r="R388" s="6"/>
      <c r="S388" s="6"/>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ca="1" si="21"/>
        <v/>
      </c>
      <c r="AP388" s="73" t="str">
        <f ca="1">IF(OR(E388="",VLOOKUP(E$1,Services!$A$1:$B$20,2,0)="Exclude"),"",IF($D388=1,IF(OR(price_limit="",price_limit="No Limit"),IF(E388="Yes",1,2),IF(SUMIFS(WhatIf!$G:$G,WhatIf!$A:$A,E$1,WhatIf!$B:$B,E388)&lt;=price_limit,IF(E388="Yes",1,2),"")),""))</f>
        <v/>
      </c>
      <c r="AQ388" s="73" t="str">
        <f>IF(OR(F388="",VLOOKUP(F$1,Services!$A$1:$B$20,2,0)="Exclude"),"",IF($D388=1,IF(OR(price_limit="",price_limit="No Limit"),IF(F388="Yes",1,2),IF(SUMIFS(WhatIf!$G:$G,WhatIf!$A:$A,F$1,WhatIf!$B:$B,F388)&lt;=price_limit,IF(F388="Yes",1,2),"")),""))</f>
        <v/>
      </c>
      <c r="AR388" s="73" t="str">
        <f>IF(OR(G388="",VLOOKUP(G$1,Services!$A$1:$B$20,2,0)="Exclude"),"",IF($D388=1,IF(OR(price_limit="",price_limit="No Limit"),IF(G388="Yes",1,2),IF(SUMIFS(WhatIf!$G:$G,WhatIf!$A:$A,G$1,WhatIf!$B:$B,G388)&lt;=price_limit,IF(G388="Yes",1,2),"")),""))</f>
        <v/>
      </c>
      <c r="AS388" s="73" t="str">
        <f>IF(OR(H388="",VLOOKUP(H$1,Services!$A$1:$B$20,2,0)="Exclude"),"",IF($D388=1,IF(OR(price_limit="",price_limit="No Limit"),IF(H388="Yes",1,2),IF(SUMIFS(WhatIf!$G:$G,WhatIf!$A:$A,H$1,WhatIf!$B:$B,H388)&lt;=price_limit,IF(H388="Yes",1,2),"")),""))</f>
        <v/>
      </c>
      <c r="AT388" s="73" t="str">
        <f>IF(OR(I388="",VLOOKUP(I$1,Services!$A$1:$B$20,2,0)="Exclude"),"",IF($D388=1,IF(OR(price_limit="",price_limit="No Limit"),IF(I388="Yes",1,2),IF(SUMIFS(WhatIf!$G:$G,WhatIf!$A:$A,I$1,WhatIf!$B:$B,I388)&lt;=price_limit,IF(I388="Yes",1,2),"")),""))</f>
        <v/>
      </c>
      <c r="AU388" s="73" t="str">
        <f>IF(OR(J388="",VLOOKUP(J$1,Services!$A$1:$B$20,2,0)="Exclude"),"",IF($D388=1,IF(OR(price_limit="",price_limit="No Limit"),IF(J388="Yes",1,2),IF(SUMIFS(WhatIf!$G:$G,WhatIf!$A:$A,J$1,WhatIf!$B:$B,J388)&lt;=price_limit,IF(J388="Yes",1,2),"")),""))</f>
        <v/>
      </c>
      <c r="AV388" s="73" t="str">
        <f>IF(OR(K388="",VLOOKUP(K$1,Services!$A$1:$B$20,2,0)="Exclude"),"",IF($D388=1,IF(OR(price_limit="",price_limit="No Limit"),IF(K388="Yes",1,2),IF(SUMIFS(WhatIf!$G:$G,WhatIf!$A:$A,K$1,WhatIf!$B:$B,K388)&lt;=price_limit,IF(K388="Yes",1,2),"")),""))</f>
        <v/>
      </c>
      <c r="AW388" s="73" t="str">
        <f>IF(OR(L388="",VLOOKUP(L$1,Services!$A$1:$B$20,2,0)="Exclude"),"",IF($D388=1,IF(OR(price_limit="",price_limit="No Limit"),IF(L388="Yes",1,2),IF(SUMIFS(WhatIf!$G:$G,WhatIf!$A:$A,L$1,WhatIf!$B:$B,L388)&lt;=price_limit,IF(L388="Yes",1,2),"")),""))</f>
        <v/>
      </c>
      <c r="AX388" s="73" t="str">
        <f>IF(OR(M388="",VLOOKUP(M$1,Services!$A$1:$B$20,2,0)="Exclude"),"",IF($D388=1,IF(OR(price_limit="",price_limit="No Limit"),IF(M388="Yes",1,2),IF(SUMIFS(WhatIf!$G:$G,WhatIf!$A:$A,M$1,WhatIf!$B:$B,M388)&lt;=price_limit,IF(M388="Yes",1,2),"")),""))</f>
        <v/>
      </c>
      <c r="AY388" s="73" t="str">
        <f>IF(OR(N388="",VLOOKUP(N$1,Services!$A$1:$B$20,2,0)="Exclude"),"",IF($D388=1,IF(OR(price_limit="",price_limit="No Limit"),IF(N388="Yes",1,2),IF(SUMIFS(WhatIf!$G:$G,WhatIf!$A:$A,N$1,WhatIf!$B:$B,N388)&lt;=price_limit,IF(N388="Yes",1,2),"")),""))</f>
        <v/>
      </c>
      <c r="AZ388" s="73" t="str">
        <f ca="1">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 ca="1">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si="22"/>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70</v>
      </c>
      <c r="B389" s="4" t="s">
        <v>255</v>
      </c>
      <c r="C389" s="4" t="s">
        <v>301</v>
      </c>
      <c r="D389" s="3" t="str">
        <f t="shared" ca="1" si="20"/>
        <v/>
      </c>
      <c r="F389" s="5" t="s">
        <v>1</v>
      </c>
      <c r="G389" s="5" t="s">
        <v>1</v>
      </c>
      <c r="H389" s="5" t="s">
        <v>1</v>
      </c>
      <c r="I389" s="5" t="s">
        <v>1</v>
      </c>
      <c r="J389" s="5" t="s">
        <v>1</v>
      </c>
      <c r="K389" s="5" t="s">
        <v>1</v>
      </c>
      <c r="L389" s="5" t="s">
        <v>1</v>
      </c>
      <c r="M389" s="5" t="s">
        <v>1</v>
      </c>
      <c r="N389" s="5" t="s">
        <v>1</v>
      </c>
      <c r="O389" s="6" t="s">
        <v>1</v>
      </c>
      <c r="P389" s="6" t="s">
        <v>1</v>
      </c>
      <c r="Q389" s="6" t="s">
        <v>1</v>
      </c>
      <c r="R389" s="6" t="s">
        <v>1</v>
      </c>
      <c r="S389" s="6" t="s">
        <v>1</v>
      </c>
      <c r="T389" s="5" t="s">
        <v>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21"/>
        <v/>
      </c>
      <c r="AP389" s="73" t="str">
        <f>IF(OR(E389="",VLOOKUP(E$1,Services!$A$1:$B$20,2,0)="Exclude"),"",IF($D389=1,IF(OR(price_limit="",price_limit="No Limit"),IF(E389="Yes",1,2),IF(SUMIFS(WhatIf!$G:$G,WhatIf!$A:$A,E$1,WhatIf!$B:$B,E389)&lt;=price_limit,IF(E389="Yes",1,2),"")),""))</f>
        <v/>
      </c>
      <c r="AQ389" s="73" t="str">
        <f ca="1">IF(OR(F389="",VLOOKUP(F$1,Services!$A$1:$B$20,2,0)="Exclude"),"",IF($D389=1,IF(OR(price_limit="",price_limit="No Limit"),IF(F389="Yes",1,2),IF(SUMIFS(WhatIf!$G:$G,WhatIf!$A:$A,F$1,WhatIf!$B:$B,F389)&lt;=price_limit,IF(F389="Yes",1,2),"")),""))</f>
        <v/>
      </c>
      <c r="AR389" s="73" t="str">
        <f ca="1">IF(OR(G389="",VLOOKUP(G$1,Services!$A$1:$B$20,2,0)="Exclude"),"",IF($D389=1,IF(OR(price_limit="",price_limit="No Limit"),IF(G389="Yes",1,2),IF(SUMIFS(WhatIf!$G:$G,WhatIf!$A:$A,G$1,WhatIf!$B:$B,G389)&lt;=price_limit,IF(G389="Yes",1,2),"")),""))</f>
        <v/>
      </c>
      <c r="AS389" s="73" t="str">
        <f ca="1">IF(OR(H389="",VLOOKUP(H$1,Services!$A$1:$B$20,2,0)="Exclude"),"",IF($D389=1,IF(OR(price_limit="",price_limit="No Limit"),IF(H389="Yes",1,2),IF(SUMIFS(WhatIf!$G:$G,WhatIf!$A:$A,H$1,WhatIf!$B:$B,H389)&lt;=price_limit,IF(H389="Yes",1,2),"")),""))</f>
        <v/>
      </c>
      <c r="AT389" s="73" t="str">
        <f ca="1">IF(OR(I389="",VLOOKUP(I$1,Services!$A$1:$B$20,2,0)="Exclude"),"",IF($D389=1,IF(OR(price_limit="",price_limit="No Limit"),IF(I389="Yes",1,2),IF(SUMIFS(WhatIf!$G:$G,WhatIf!$A:$A,I$1,WhatIf!$B:$B,I389)&lt;=price_limit,IF(I389="Yes",1,2),"")),""))</f>
        <v/>
      </c>
      <c r="AU389" s="73" t="str">
        <f ca="1">IF(OR(J389="",VLOOKUP(J$1,Services!$A$1:$B$20,2,0)="Exclude"),"",IF($D389=1,IF(OR(price_limit="",price_limit="No Limit"),IF(J389="Yes",1,2),IF(SUMIFS(WhatIf!$G:$G,WhatIf!$A:$A,J$1,WhatIf!$B:$B,J389)&lt;=price_limit,IF(J389="Yes",1,2),"")),""))</f>
        <v/>
      </c>
      <c r="AV389" s="73" t="str">
        <f ca="1">IF(OR(K389="",VLOOKUP(K$1,Services!$A$1:$B$20,2,0)="Exclude"),"",IF($D389=1,IF(OR(price_limit="",price_limit="No Limit"),IF(K389="Yes",1,2),IF(SUMIFS(WhatIf!$G:$G,WhatIf!$A:$A,K$1,WhatIf!$B:$B,K389)&lt;=price_limit,IF(K389="Yes",1,2),"")),""))</f>
        <v/>
      </c>
      <c r="AW389" s="73" t="str">
        <f ca="1">IF(OR(L389="",VLOOKUP(L$1,Services!$A$1:$B$20,2,0)="Exclude"),"",IF($D389=1,IF(OR(price_limit="",price_limit="No Limit"),IF(L389="Yes",1,2),IF(SUMIFS(WhatIf!$G:$G,WhatIf!$A:$A,L$1,WhatIf!$B:$B,L389)&lt;=price_limit,IF(L389="Yes",1,2),"")),""))</f>
        <v/>
      </c>
      <c r="AX389" s="73" t="str">
        <f ca="1">IF(OR(M389="",VLOOKUP(M$1,Services!$A$1:$B$20,2,0)="Exclude"),"",IF($D389=1,IF(OR(price_limit="",price_limit="No Limit"),IF(M389="Yes",1,2),IF(SUMIFS(WhatIf!$G:$G,WhatIf!$A:$A,M$1,WhatIf!$B:$B,M389)&lt;=price_limit,IF(M389="Yes",1,2),"")),""))</f>
        <v/>
      </c>
      <c r="AY389" s="73" t="str">
        <f ca="1">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 ca="1">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 ca="1">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 ca="1">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22"/>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x14ac:dyDescent="0.3">
      <c r="A390" s="19" t="s">
        <v>149</v>
      </c>
      <c r="B390" s="4" t="s">
        <v>400</v>
      </c>
      <c r="C390" s="4" t="s">
        <v>501</v>
      </c>
      <c r="D390" s="3" t="str">
        <f t="shared" ca="1" si="20"/>
        <v/>
      </c>
      <c r="E390" s="5" t="s">
        <v>1</v>
      </c>
      <c r="F390" s="5" t="s">
        <v>558</v>
      </c>
      <c r="G390" s="5" t="s">
        <v>558</v>
      </c>
      <c r="J390" s="5" t="s">
        <v>1</v>
      </c>
      <c r="K390" s="5" t="s">
        <v>1</v>
      </c>
      <c r="L390" s="5" t="s">
        <v>1</v>
      </c>
      <c r="M390" s="5" t="s">
        <v>1</v>
      </c>
      <c r="T390" s="5" t="s">
        <v>1</v>
      </c>
      <c r="V390" s="5" t="s">
        <v>1</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21"/>
        <v/>
      </c>
      <c r="AP390" s="73" t="str">
        <f ca="1">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IF(OR(H390="",VLOOKUP(H$1,Services!$A$1:$B$20,2,0)="Exclude"),"",IF($D390=1,IF(OR(price_limit="",price_limit="No Limit"),IF(H390="Yes",1,2),IF(SUMIFS(WhatIf!$G:$G,WhatIf!$A:$A,H$1,WhatIf!$B:$B,H390)&lt;=price_limit,IF(H390="Yes",1,2),"")),""))</f>
        <v/>
      </c>
      <c r="AT390" s="73" t="str">
        <f>IF(OR(I390="",VLOOKUP(I$1,Services!$A$1:$B$20,2,0)="Exclude"),"",IF($D390=1,IF(OR(price_limit="",price_limit="No Limit"),IF(I390="Yes",1,2),IF(SUMIFS(WhatIf!$G:$G,WhatIf!$A:$A,I$1,WhatIf!$B:$B,I390)&lt;=price_limit,IF(I390="Yes",1,2),"")),""))</f>
        <v/>
      </c>
      <c r="AU390" s="73" t="str">
        <f ca="1">IF(OR(J390="",VLOOKUP(J$1,Services!$A$1:$B$20,2,0)="Exclude"),"",IF($D390=1,IF(OR(price_limit="",price_limit="No Limit"),IF(J390="Yes",1,2),IF(SUMIFS(WhatIf!$G:$G,WhatIf!$A:$A,J$1,WhatIf!$B:$B,J390)&lt;=price_limit,IF(J390="Yes",1,2),"")),""))</f>
        <v/>
      </c>
      <c r="AV390" s="73" t="str">
        <f ca="1">IF(OR(K390="",VLOOKUP(K$1,Services!$A$1:$B$20,2,0)="Exclude"),"",IF($D390=1,IF(OR(price_limit="",price_limit="No Limit"),IF(K390="Yes",1,2),IF(SUMIFS(WhatIf!$G:$G,WhatIf!$A:$A,K$1,WhatIf!$B:$B,K390)&lt;=price_limit,IF(K390="Yes",1,2),"")),""))</f>
        <v/>
      </c>
      <c r="AW390" s="73" t="str">
        <f ca="1">IF(OR(L390="",VLOOKUP(L$1,Services!$A$1:$B$20,2,0)="Exclude"),"",IF($D390=1,IF(OR(price_limit="",price_limit="No Limit"),IF(L390="Yes",1,2),IF(SUMIFS(WhatIf!$G:$G,WhatIf!$A:$A,L$1,WhatIf!$B:$B,L390)&lt;=price_limit,IF(L390="Yes",1,2),"")),""))</f>
        <v/>
      </c>
      <c r="AX390" s="73" t="str">
        <f ca="1">IF(OR(M390="",VLOOKUP(M$1,Services!$A$1:$B$20,2,0)="Exclude"),"",IF($D390=1,IF(OR(price_limit="",price_limit="No Limit"),IF(M390="Yes",1,2),IF(SUMIFS(WhatIf!$G:$G,WhatIf!$A:$A,M$1,WhatIf!$B:$B,M390)&lt;=price_limit,IF(M390="Yes",1,2),"")),""))</f>
        <v/>
      </c>
      <c r="AY390" s="73" t="str">
        <f>IF(OR(N390="",VLOOKUP(N$1,Services!$A$1:$B$20,2,0)="Exclude"),"",IF($D390=1,IF(OR(price_limit="",price_limit="No Limit"),IF(N390="Yes",1,2),IF(SUMIFS(WhatIf!$G:$G,WhatIf!$A:$A,N$1,WhatIf!$B:$B,N390)&lt;=price_limit,IF(N390="Yes",1,2),"")),""))</f>
        <v/>
      </c>
      <c r="AZ390" s="73" t="str">
        <f>IF(OR(O390="",VLOOKUP(O$1,Services!$A$1:$B$20,2,0)="Exclude"),"",IF($D390=1,IF(OR(price_limit="",price_limit="No Limit"),IF(O390="Yes",1,2),IF(SUMIFS(WhatIf!$G:$G,WhatIf!$A:$A,O$1,WhatIf!$B:$B,O390)&lt;=price_limit,IF(O390="Yes",1,2),"")),""))</f>
        <v/>
      </c>
      <c r="BA390" s="73" t="str">
        <f>IF(OR(P390="",VLOOKUP(P$1,Services!$A$1:$B$20,2,0)="Exclude"),"",IF($D390=1,IF(OR(price_limit="",price_limit="No Limit"),IF(P390="Yes",1,2),IF(SUMIFS(WhatIf!$G:$G,WhatIf!$A:$A,P$1,WhatIf!$B:$B,P390)&lt;=price_limit,IF(P390="Yes",1,2),"")),""))</f>
        <v/>
      </c>
      <c r="BB390" s="73" t="str">
        <f>IF(OR(Q390="",VLOOKUP(Q$1,Services!$A$1:$B$20,2,0)="Exclude"),"",IF($D390=1,IF(OR(price_limit="",price_limit="No Limit"),IF(Q390="Yes",1,2),IF(SUMIFS(WhatIf!$G:$G,WhatIf!$A:$A,Q$1,WhatIf!$B:$B,Q390)&lt;=price_limit,IF(Q390="Yes",1,2),"")),""))</f>
        <v/>
      </c>
      <c r="BC390" s="73" t="str">
        <f>IF(OR(R390="",VLOOKUP(R$1,Services!$A$1:$B$20,2,0)="Exclude"),"",IF($D390=1,IF(OR(price_limit="",price_limit="No Limit"),IF(R390="Yes",1,2),IF(SUMIFS(WhatIf!$G:$G,WhatIf!$A:$A,R$1,WhatIf!$B:$B,R390)&lt;=price_limit,IF(R390="Yes",1,2),"")),""))</f>
        <v/>
      </c>
      <c r="BD390" s="73" t="str">
        <f>IF(OR(S390="",VLOOKUP(S$1,Services!$A$1:$B$20,2,0)="Exclude"),"",IF($D390=1,IF(OR(price_limit="",price_limit="No Limit"),IF(S390="Yes",1,2),IF(SUMIFS(WhatIf!$G:$G,WhatIf!$A:$A,S$1,WhatIf!$B:$B,S390)&lt;=price_limit,IF(S390="Yes",1,2),"")),""))</f>
        <v/>
      </c>
      <c r="BE390" s="73" t="str">
        <f ca="1">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22"/>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ht="24.9" x14ac:dyDescent="0.3">
      <c r="A391" s="19" t="s">
        <v>630</v>
      </c>
      <c r="C391" s="4" t="s">
        <v>508</v>
      </c>
      <c r="D391" s="3" t="str">
        <f t="shared" ca="1" si="20"/>
        <v/>
      </c>
      <c r="F391" s="5" t="s">
        <v>580</v>
      </c>
      <c r="G391" s="5" t="s">
        <v>580</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21"/>
        <v/>
      </c>
      <c r="AP391" s="73" t="str">
        <f>IF(OR(E391="",VLOOKUP(E$1,Services!$A$1:$B$20,2,0)="Exclude"),"",IF($D391=1,IF(OR(price_limit="",price_limit="No Limit"),IF(E391="Yes",1,2),IF(SUMIFS(WhatIf!$G:$G,WhatIf!$A:$A,E$1,WhatIf!$B:$B,E391)&lt;=price_limit,IF(E391="Yes",1,2),"")),""))</f>
        <v/>
      </c>
      <c r="AQ391" s="73" t="str">
        <f ca="1">IF(OR(F391="",VLOOKUP(F$1,Services!$A$1:$B$20,2,0)="Exclude"),"",IF($D391=1,IF(OR(price_limit="",price_limit="No Limit"),IF(F391="Yes",1,2),IF(SUMIFS(WhatIf!$G:$G,WhatIf!$A:$A,F$1,WhatIf!$B:$B,F391)&lt;=price_limit,IF(F391="Yes",1,2),"")),""))</f>
        <v/>
      </c>
      <c r="AR391" s="73" t="str">
        <f ca="1">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IF(OR(J391="",VLOOKUP(J$1,Services!$A$1:$B$20,2,0)="Exclude"),"",IF($D391=1,IF(OR(price_limit="",price_limit="No Limit"),IF(J391="Yes",1,2),IF(SUMIFS(WhatIf!$G:$G,WhatIf!$A:$A,J$1,WhatIf!$B:$B,J391)&lt;=price_limit,IF(J391="Yes",1,2),"")),""))</f>
        <v/>
      </c>
      <c r="AV391" s="73" t="str">
        <f>IF(OR(K391="",VLOOKUP(K$1,Services!$A$1:$B$20,2,0)="Exclude"),"",IF($D391=1,IF(OR(price_limit="",price_limit="No Limit"),IF(K391="Yes",1,2),IF(SUMIFS(WhatIf!$G:$G,WhatIf!$A:$A,K$1,WhatIf!$B:$B,K391)&lt;=price_limit,IF(K391="Yes",1,2),"")),""))</f>
        <v/>
      </c>
      <c r="AW391" s="73" t="str">
        <f>IF(OR(L391="",VLOOKUP(L$1,Services!$A$1:$B$20,2,0)="Exclude"),"",IF($D391=1,IF(OR(price_limit="",price_limit="No Limit"),IF(L391="Yes",1,2),IF(SUMIFS(WhatIf!$G:$G,WhatIf!$A:$A,L$1,WhatIf!$B:$B,L391)&lt;=price_limit,IF(L391="Yes",1,2),"")),""))</f>
        <v/>
      </c>
      <c r="AX391" s="73" t="str">
        <f>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22"/>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ht="12.45" customHeight="1" x14ac:dyDescent="0.3">
      <c r="A392" s="19" t="s">
        <v>401</v>
      </c>
      <c r="B392" s="4" t="s">
        <v>255</v>
      </c>
      <c r="C392" s="4" t="s">
        <v>222</v>
      </c>
      <c r="D392" s="3" t="str">
        <f t="shared" ca="1" si="20"/>
        <v/>
      </c>
      <c r="H392" s="5" t="s">
        <v>303</v>
      </c>
      <c r="I392" s="5" t="s">
        <v>303</v>
      </c>
      <c r="J392" s="5" t="s">
        <v>303</v>
      </c>
      <c r="K392" s="5" t="s">
        <v>303</v>
      </c>
      <c r="L392" s="5" t="s">
        <v>303</v>
      </c>
      <c r="M392" s="5" t="s">
        <v>303</v>
      </c>
      <c r="N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21"/>
        <v/>
      </c>
      <c r="AP392" s="73" t="str">
        <f>IF(OR(E392="",VLOOKUP(E$1,Services!$A$1:$B$20,2,0)="Exclude"),"",IF($D392=1,IF(OR(price_limit="",price_limit="No Limit"),IF(E392="Yes",1,2),IF(SUMIFS(WhatIf!$G:$G,WhatIf!$A:$A,E$1,WhatIf!$B:$B,E392)&lt;=price_limit,IF(E392="Yes",1,2),"")),""))</f>
        <v/>
      </c>
      <c r="AQ392" s="73" t="str">
        <f>IF(OR(F392="",VLOOKUP(F$1,Services!$A$1:$B$20,2,0)="Exclude"),"",IF($D392=1,IF(OR(price_limit="",price_limit="No Limit"),IF(F392="Yes",1,2),IF(SUMIFS(WhatIf!$G:$G,WhatIf!$A:$A,F$1,WhatIf!$B:$B,F392)&lt;=price_limit,IF(F392="Yes",1,2),"")),""))</f>
        <v/>
      </c>
      <c r="AR392" s="73" t="str">
        <f>IF(OR(G392="",VLOOKUP(G$1,Services!$A$1:$B$20,2,0)="Exclude"),"",IF($D392=1,IF(OR(price_limit="",price_limit="No Limit"),IF(G392="Yes",1,2),IF(SUMIFS(WhatIf!$G:$G,WhatIf!$A:$A,G$1,WhatIf!$B:$B,G392)&lt;=price_limit,IF(G392="Yes",1,2),"")),""))</f>
        <v/>
      </c>
      <c r="AS392" s="73" t="str">
        <f ca="1">IF(OR(H392="",VLOOKUP(H$1,Services!$A$1:$B$20,2,0)="Exclude"),"",IF($D392=1,IF(OR(price_limit="",price_limit="No Limit"),IF(H392="Yes",1,2),IF(SUMIFS(WhatIf!$G:$G,WhatIf!$A:$A,H$1,WhatIf!$B:$B,H392)&lt;=price_limit,IF(H392="Yes",1,2),"")),""))</f>
        <v/>
      </c>
      <c r="AT392" s="73" t="str">
        <f ca="1">IF(OR(I392="",VLOOKUP(I$1,Services!$A$1:$B$20,2,0)="Exclude"),"",IF($D392=1,IF(OR(price_limit="",price_limit="No Limit"),IF(I392="Yes",1,2),IF(SUMIFS(WhatIf!$G:$G,WhatIf!$A:$A,I$1,WhatIf!$B:$B,I392)&lt;=price_limit,IF(I392="Yes",1,2),"")),""))</f>
        <v/>
      </c>
      <c r="AU392" s="73" t="str">
        <f ca="1">IF(OR(J392="",VLOOKUP(J$1,Services!$A$1:$B$20,2,0)="Exclude"),"",IF($D392=1,IF(OR(price_limit="",price_limit="No Limit"),IF(J392="Yes",1,2),IF(SUMIFS(WhatIf!$G:$G,WhatIf!$A:$A,J$1,WhatIf!$B:$B,J392)&lt;=price_limit,IF(J392="Yes",1,2),"")),""))</f>
        <v/>
      </c>
      <c r="AV392" s="73" t="str">
        <f ca="1">IF(OR(K392="",VLOOKUP(K$1,Services!$A$1:$B$20,2,0)="Exclude"),"",IF($D392=1,IF(OR(price_limit="",price_limit="No Limit"),IF(K392="Yes",1,2),IF(SUMIFS(WhatIf!$G:$G,WhatIf!$A:$A,K$1,WhatIf!$B:$B,K392)&lt;=price_limit,IF(K392="Yes",1,2),"")),""))</f>
        <v/>
      </c>
      <c r="AW392" s="73" t="str">
        <f ca="1">IF(OR(L392="",VLOOKUP(L$1,Services!$A$1:$B$20,2,0)="Exclude"),"",IF($D392=1,IF(OR(price_limit="",price_limit="No Limit"),IF(L392="Yes",1,2),IF(SUMIFS(WhatIf!$G:$G,WhatIf!$A:$A,L$1,WhatIf!$B:$B,L392)&lt;=price_limit,IF(L392="Yes",1,2),"")),""))</f>
        <v/>
      </c>
      <c r="AX392" s="73" t="str">
        <f ca="1">IF(OR(M392="",VLOOKUP(M$1,Services!$A$1:$B$20,2,0)="Exclude"),"",IF($D392=1,IF(OR(price_limit="",price_limit="No Limit"),IF(M392="Yes",1,2),IF(SUMIFS(WhatIf!$G:$G,WhatIf!$A:$A,M$1,WhatIf!$B:$B,M392)&lt;=price_limit,IF(M392="Yes",1,2),"")),""))</f>
        <v/>
      </c>
      <c r="AY392" s="73" t="str">
        <f ca="1">IF(OR(N392="",VLOOKUP(N$1,Services!$A$1:$B$20,2,0)="Exclude"),"",IF($D392=1,IF(OR(price_limit="",price_limit="No Limit"),IF(N392="Yes",1,2),IF(SUMIFS(WhatIf!$G:$G,WhatIf!$A:$A,N$1,WhatIf!$B:$B,N392)&lt;=price_limit,IF(N392="Yes",1,2),"")),""))</f>
        <v/>
      </c>
      <c r="AZ392" s="73" t="str">
        <f>IF(OR(O392="",VLOOKUP(O$1,Services!$A$1:$B$20,2,0)="Exclude"),"",IF($D392=1,IF(OR(price_limit="",price_limit="No Limit"),IF(O392="Yes",1,2),IF(SUMIFS(WhatIf!$G:$G,WhatIf!$A:$A,O$1,WhatIf!$B:$B,O392)&lt;=price_limit,IF(O392="Yes",1,2),"")),""))</f>
        <v/>
      </c>
      <c r="BA392" s="73" t="str">
        <f>IF(OR(P392="",VLOOKUP(P$1,Services!$A$1:$B$20,2,0)="Exclude"),"",IF($D392=1,IF(OR(price_limit="",price_limit="No Limit"),IF(P392="Yes",1,2),IF(SUMIFS(WhatIf!$G:$G,WhatIf!$A:$A,P$1,WhatIf!$B:$B,P392)&lt;=price_limit,IF(P392="Yes",1,2),"")),""))</f>
        <v/>
      </c>
      <c r="BB392" s="73" t="str">
        <f>IF(OR(Q392="",VLOOKUP(Q$1,Services!$A$1:$B$20,2,0)="Exclude"),"",IF($D392=1,IF(OR(price_limit="",price_limit="No Limit"),IF(Q392="Yes",1,2),IF(SUMIFS(WhatIf!$G:$G,WhatIf!$A:$A,Q$1,WhatIf!$B:$B,Q392)&lt;=price_limit,IF(Q392="Yes",1,2),"")),""))</f>
        <v/>
      </c>
      <c r="BC392" s="73" t="str">
        <f>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22"/>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x14ac:dyDescent="0.3">
      <c r="A393" s="19" t="s">
        <v>291</v>
      </c>
      <c r="B393" s="4" t="s">
        <v>255</v>
      </c>
      <c r="C393" s="4" t="s">
        <v>222</v>
      </c>
      <c r="D393" s="3" t="str">
        <f t="shared" ca="1" si="20"/>
        <v/>
      </c>
      <c r="F393" s="5" t="s">
        <v>579</v>
      </c>
      <c r="G393" s="5" t="s">
        <v>579</v>
      </c>
      <c r="H393" s="5" t="s">
        <v>303</v>
      </c>
      <c r="I393" s="5" t="s">
        <v>303</v>
      </c>
      <c r="J393" s="5" t="s">
        <v>303</v>
      </c>
      <c r="K393" s="5" t="s">
        <v>303</v>
      </c>
      <c r="L393" s="5" t="s">
        <v>303</v>
      </c>
      <c r="M393" s="5" t="s">
        <v>303</v>
      </c>
      <c r="N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21"/>
        <v/>
      </c>
      <c r="AP393" s="73" t="str">
        <f>IF(OR(E393="",VLOOKUP(E$1,Services!$A$1:$B$20,2,0)="Exclude"),"",IF($D393=1,IF(OR(price_limit="",price_limit="No Limit"),IF(E393="Yes",1,2),IF(SUMIFS(WhatIf!$G:$G,WhatIf!$A:$A,E$1,WhatIf!$B:$B,E393)&lt;=price_limit,IF(E393="Yes",1,2),"")),""))</f>
        <v/>
      </c>
      <c r="AQ393" s="73" t="str">
        <f ca="1">IF(OR(F393="",VLOOKUP(F$1,Services!$A$1:$B$20,2,0)="Exclude"),"",IF($D393=1,IF(OR(price_limit="",price_limit="No Limit"),IF(F393="Yes",1,2),IF(SUMIFS(WhatIf!$G:$G,WhatIf!$A:$A,F$1,WhatIf!$B:$B,F393)&lt;=price_limit,IF(F393="Yes",1,2),"")),""))</f>
        <v/>
      </c>
      <c r="AR393" s="73" t="str">
        <f ca="1">IF(OR(G393="",VLOOKUP(G$1,Services!$A$1:$B$20,2,0)="Exclude"),"",IF($D393=1,IF(OR(price_limit="",price_limit="No Limit"),IF(G393="Yes",1,2),IF(SUMIFS(WhatIf!$G:$G,WhatIf!$A:$A,G$1,WhatIf!$B:$B,G393)&lt;=price_limit,IF(G393="Yes",1,2),"")),""))</f>
        <v/>
      </c>
      <c r="AS393" s="73" t="str">
        <f ca="1">IF(OR(H393="",VLOOKUP(H$1,Services!$A$1:$B$20,2,0)="Exclude"),"",IF($D393=1,IF(OR(price_limit="",price_limit="No Limit"),IF(H393="Yes",1,2),IF(SUMIFS(WhatIf!$G:$G,WhatIf!$A:$A,H$1,WhatIf!$B:$B,H393)&lt;=price_limit,IF(H393="Yes",1,2),"")),""))</f>
        <v/>
      </c>
      <c r="AT393" s="73" t="str">
        <f ca="1">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 ca="1">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22"/>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x14ac:dyDescent="0.3">
      <c r="A394" s="19" t="s">
        <v>660</v>
      </c>
      <c r="C394" s="4" t="s">
        <v>222</v>
      </c>
      <c r="D394" s="3" t="str">
        <f t="shared" ca="1" si="20"/>
        <v/>
      </c>
      <c r="F394" s="5" t="s">
        <v>578</v>
      </c>
      <c r="G394" s="5" t="s">
        <v>578</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21"/>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IF(OR(H394="",VLOOKUP(H$1,Services!$A$1:$B$20,2,0)="Exclude"),"",IF($D394=1,IF(OR(price_limit="",price_limit="No Limit"),IF(H394="Yes",1,2),IF(SUMIFS(WhatIf!$G:$G,WhatIf!$A:$A,H$1,WhatIf!$B:$B,H394)&lt;=price_limit,IF(H394="Yes",1,2),"")),""))</f>
        <v/>
      </c>
      <c r="AT394" s="73" t="str">
        <f>IF(OR(I394="",VLOOKUP(I$1,Services!$A$1:$B$20,2,0)="Exclude"),"",IF($D394=1,IF(OR(price_limit="",price_limit="No Limit"),IF(I394="Yes",1,2),IF(SUMIFS(WhatIf!$G:$G,WhatIf!$A:$A,I$1,WhatIf!$B:$B,I394)&lt;=price_limit,IF(I394="Yes",1,2),"")),""))</f>
        <v/>
      </c>
      <c r="AU394" s="73" t="str">
        <f>IF(OR(J394="",VLOOKUP(J$1,Services!$A$1:$B$20,2,0)="Exclude"),"",IF($D394=1,IF(OR(price_limit="",price_limit="No Limit"),IF(J394="Yes",1,2),IF(SUMIFS(WhatIf!$G:$G,WhatIf!$A:$A,J$1,WhatIf!$B:$B,J394)&lt;=price_limit,IF(J394="Yes",1,2),"")),""))</f>
        <v/>
      </c>
      <c r="AV394" s="73" t="str">
        <f>IF(OR(K394="",VLOOKUP(K$1,Services!$A$1:$B$20,2,0)="Exclude"),"",IF($D394=1,IF(OR(price_limit="",price_limit="No Limit"),IF(K394="Yes",1,2),IF(SUMIFS(WhatIf!$G:$G,WhatIf!$A:$A,K$1,WhatIf!$B:$B,K394)&lt;=price_limit,IF(K394="Yes",1,2),"")),""))</f>
        <v/>
      </c>
      <c r="AW394" s="73" t="str">
        <f>IF(OR(L394="",VLOOKUP(L$1,Services!$A$1:$B$20,2,0)="Exclude"),"",IF($D394=1,IF(OR(price_limit="",price_limit="No Limit"),IF(L394="Yes",1,2),IF(SUMIFS(WhatIf!$G:$G,WhatIf!$A:$A,L$1,WhatIf!$B:$B,L394)&lt;=price_limit,IF(L394="Yes",1,2),"")),""))</f>
        <v/>
      </c>
      <c r="AX394" s="73" t="str">
        <f>IF(OR(M394="",VLOOKUP(M$1,Services!$A$1:$B$20,2,0)="Exclude"),"",IF($D394=1,IF(OR(price_limit="",price_limit="No Limit"),IF(M394="Yes",1,2),IF(SUMIFS(WhatIf!$G:$G,WhatIf!$A:$A,M$1,WhatIf!$B:$B,M394)&lt;=price_limit,IF(M394="Yes",1,2),"")),""))</f>
        <v/>
      </c>
      <c r="AY394" s="73" t="str">
        <f>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22"/>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x14ac:dyDescent="0.3">
      <c r="A395" s="19" t="s">
        <v>625</v>
      </c>
      <c r="C395" s="4" t="s">
        <v>508</v>
      </c>
      <c r="D395" s="3" t="str">
        <f t="shared" ca="1" si="20"/>
        <v/>
      </c>
      <c r="F395" s="5" t="s">
        <v>581</v>
      </c>
      <c r="G395" s="5" t="s">
        <v>581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21"/>
        <v/>
      </c>
      <c r="AP395" s="73" t="str">
        <f>IF(OR(E395="",VLOOKUP(E$1,Services!$A$1:$B$20,2,0)="Exclude"),"",IF($D395=1,IF(OR(price_limit="",price_limit="No Limit"),IF(E395="Yes",1,2),IF(SUMIFS(WhatIf!$G:$G,WhatIf!$A:$A,E$1,WhatIf!$B:$B,E395)&lt;=price_limit,IF(E395="Yes",1,2),"")),""))</f>
        <v/>
      </c>
      <c r="AQ395" s="73" t="str">
        <f ca="1">IF(OR(F395="",VLOOKUP(F$1,Services!$A$1:$B$20,2,0)="Exclude"),"",IF($D395=1,IF(OR(price_limit="",price_limit="No Limit"),IF(F395="Yes",1,2),IF(SUMIFS(WhatIf!$G:$G,WhatIf!$A:$A,F$1,WhatIf!$B:$B,F395)&lt;=price_limit,IF(F395="Yes",1,2),"")),""))</f>
        <v/>
      </c>
      <c r="AR395" s="73" t="str">
        <f ca="1">IF(OR(G395="",VLOOKUP(G$1,Services!$A$1:$B$20,2,0)="Exclude"),"",IF($D395=1,IF(OR(price_limit="",price_limit="No Limit"),IF(G395="Yes",1,2),IF(SUMIFS(WhatIf!$G:$G,WhatIf!$A:$A,G$1,WhatIf!$B:$B,G395)&lt;=price_limit,IF(G395="Yes",1,2),"")),""))</f>
        <v/>
      </c>
      <c r="AS395" s="73" t="str">
        <f>IF(OR(H395="",VLOOKUP(H$1,Services!$A$1:$B$20,2,0)="Exclude"),"",IF($D395=1,IF(OR(price_limit="",price_limit="No Limit"),IF(H395="Yes",1,2),IF(SUMIFS(WhatIf!$G:$G,WhatIf!$A:$A,H$1,WhatIf!$B:$B,H395)&lt;=price_limit,IF(H395="Yes",1,2),"")),""))</f>
        <v/>
      </c>
      <c r="AT395" s="73" t="str">
        <f>IF(OR(I395="",VLOOKUP(I$1,Services!$A$1:$B$20,2,0)="Exclude"),"",IF($D395=1,IF(OR(price_limit="",price_limit="No Limit"),IF(I395="Yes",1,2),IF(SUMIFS(WhatIf!$G:$G,WhatIf!$A:$A,I$1,WhatIf!$B:$B,I395)&lt;=price_limit,IF(I395="Yes",1,2),"")),""))</f>
        <v/>
      </c>
      <c r="AU395" s="73" t="str">
        <f>IF(OR(J395="",VLOOKUP(J$1,Services!$A$1:$B$20,2,0)="Exclude"),"",IF($D395=1,IF(OR(price_limit="",price_limit="No Limit"),IF(J395="Yes",1,2),IF(SUMIFS(WhatIf!$G:$G,WhatIf!$A:$A,J$1,WhatIf!$B:$B,J395)&lt;=price_limit,IF(J395="Yes",1,2),"")),""))</f>
        <v/>
      </c>
      <c r="AV395" s="73" t="str">
        <f>IF(OR(K395="",VLOOKUP(K$1,Services!$A$1:$B$20,2,0)="Exclude"),"",IF($D395=1,IF(OR(price_limit="",price_limit="No Limit"),IF(K395="Yes",1,2),IF(SUMIFS(WhatIf!$G:$G,WhatIf!$A:$A,K$1,WhatIf!$B:$B,K395)&lt;=price_limit,IF(K395="Yes",1,2),"")),""))</f>
        <v/>
      </c>
      <c r="AW395" s="73" t="str">
        <f>IF(OR(L395="",VLOOKUP(L$1,Services!$A$1:$B$20,2,0)="Exclude"),"",IF($D395=1,IF(OR(price_limit="",price_limit="No Limit"),IF(L395="Yes",1,2),IF(SUMIFS(WhatIf!$G:$G,WhatIf!$A:$A,L$1,WhatIf!$B:$B,L395)&lt;=price_limit,IF(L395="Yes",1,2),"")),""))</f>
        <v/>
      </c>
      <c r="AX395" s="73" t="str">
        <f>IF(OR(M395="",VLOOKUP(M$1,Services!$A$1:$B$20,2,0)="Exclude"),"",IF($D395=1,IF(OR(price_limit="",price_limit="No Limit"),IF(M395="Yes",1,2),IF(SUMIFS(WhatIf!$G:$G,WhatIf!$A:$A,M$1,WhatIf!$B:$B,M395)&lt;=price_limit,IF(M395="Yes",1,2),"")),""))</f>
        <v/>
      </c>
      <c r="AY395" s="73" t="str">
        <f>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22"/>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71</v>
      </c>
      <c r="B396" s="4" t="s">
        <v>255</v>
      </c>
      <c r="C396" s="4" t="s">
        <v>222</v>
      </c>
      <c r="D396" s="3" t="str">
        <f t="shared" ca="1" si="20"/>
        <v/>
      </c>
      <c r="H396" s="5" t="s">
        <v>1</v>
      </c>
      <c r="I396" s="5" t="s">
        <v>1</v>
      </c>
      <c r="J396" s="5" t="s">
        <v>1</v>
      </c>
      <c r="K396" s="5" t="s">
        <v>1</v>
      </c>
      <c r="L396" s="5" t="s">
        <v>1</v>
      </c>
      <c r="M396" s="5" t="s">
        <v>1</v>
      </c>
      <c r="N396" s="5" t="s">
        <v>1</v>
      </c>
      <c r="O396" s="6" t="s">
        <v>1</v>
      </c>
      <c r="P396" s="6" t="s">
        <v>1</v>
      </c>
      <c r="Q396" s="6" t="s">
        <v>1</v>
      </c>
      <c r="R396" s="6"/>
      <c r="S396" s="6"/>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21"/>
        <v/>
      </c>
      <c r="AP396" s="73" t="str">
        <f>IF(OR(E396="",VLOOKUP(E$1,Services!$A$1:$B$20,2,0)="Exclude"),"",IF($D396=1,IF(OR(price_limit="",price_limit="No Limit"),IF(E396="Yes",1,2),IF(SUMIFS(WhatIf!$G:$G,WhatIf!$A:$A,E$1,WhatIf!$B:$B,E396)&lt;=price_limit,IF(E396="Yes",1,2),"")),""))</f>
        <v/>
      </c>
      <c r="AQ396" s="73" t="str">
        <f>IF(OR(F396="",VLOOKUP(F$1,Services!$A$1:$B$20,2,0)="Exclude"),"",IF($D396=1,IF(OR(price_limit="",price_limit="No Limit"),IF(F396="Yes",1,2),IF(SUMIFS(WhatIf!$G:$G,WhatIf!$A:$A,F$1,WhatIf!$B:$B,F396)&lt;=price_limit,IF(F396="Yes",1,2),"")),""))</f>
        <v/>
      </c>
      <c r="AR396" s="73" t="str">
        <f>IF(OR(G396="",VLOOKUP(G$1,Services!$A$1:$B$20,2,0)="Exclude"),"",IF($D396=1,IF(OR(price_limit="",price_limit="No Limit"),IF(G396="Yes",1,2),IF(SUMIFS(WhatIf!$G:$G,WhatIf!$A:$A,G$1,WhatIf!$B:$B,G396)&lt;=price_limit,IF(G396="Yes",1,2),"")),""))</f>
        <v/>
      </c>
      <c r="AS396" s="73" t="str">
        <f ca="1">IF(OR(H396="",VLOOKUP(H$1,Services!$A$1:$B$20,2,0)="Exclude"),"",IF($D396=1,IF(OR(price_limit="",price_limit="No Limit"),IF(H396="Yes",1,2),IF(SUMIFS(WhatIf!$G:$G,WhatIf!$A:$A,H$1,WhatIf!$B:$B,H396)&lt;=price_limit,IF(H396="Yes",1,2),"")),""))</f>
        <v/>
      </c>
      <c r="AT396" s="73" t="str">
        <f ca="1">IF(OR(I396="",VLOOKUP(I$1,Services!$A$1:$B$20,2,0)="Exclude"),"",IF($D396=1,IF(OR(price_limit="",price_limit="No Limit"),IF(I396="Yes",1,2),IF(SUMIFS(WhatIf!$G:$G,WhatIf!$A:$A,I$1,WhatIf!$B:$B,I396)&lt;=price_limit,IF(I396="Yes",1,2),"")),""))</f>
        <v/>
      </c>
      <c r="AU396" s="73" t="str">
        <f ca="1">IF(OR(J396="",VLOOKUP(J$1,Services!$A$1:$B$20,2,0)="Exclude"),"",IF($D396=1,IF(OR(price_limit="",price_limit="No Limit"),IF(J396="Yes",1,2),IF(SUMIFS(WhatIf!$G:$G,WhatIf!$A:$A,J$1,WhatIf!$B:$B,J396)&lt;=price_limit,IF(J396="Yes",1,2),"")),""))</f>
        <v/>
      </c>
      <c r="AV396" s="73" t="str">
        <f ca="1">IF(OR(K396="",VLOOKUP(K$1,Services!$A$1:$B$20,2,0)="Exclude"),"",IF($D396=1,IF(OR(price_limit="",price_limit="No Limit"),IF(K396="Yes",1,2),IF(SUMIFS(WhatIf!$G:$G,WhatIf!$A:$A,K$1,WhatIf!$B:$B,K396)&lt;=price_limit,IF(K396="Yes",1,2),"")),""))</f>
        <v/>
      </c>
      <c r="AW396" s="73" t="str">
        <f ca="1">IF(OR(L396="",VLOOKUP(L$1,Services!$A$1:$B$20,2,0)="Exclude"),"",IF($D396=1,IF(OR(price_limit="",price_limit="No Limit"),IF(L396="Yes",1,2),IF(SUMIFS(WhatIf!$G:$G,WhatIf!$A:$A,L$1,WhatIf!$B:$B,L396)&lt;=price_limit,IF(L396="Yes",1,2),"")),""))</f>
        <v/>
      </c>
      <c r="AX396" s="73" t="str">
        <f ca="1">IF(OR(M396="",VLOOKUP(M$1,Services!$A$1:$B$20,2,0)="Exclude"),"",IF($D396=1,IF(OR(price_limit="",price_limit="No Limit"),IF(M396="Yes",1,2),IF(SUMIFS(WhatIf!$G:$G,WhatIf!$A:$A,M$1,WhatIf!$B:$B,M396)&lt;=price_limit,IF(M396="Yes",1,2),"")),""))</f>
        <v/>
      </c>
      <c r="AY396" s="73" t="str">
        <f ca="1">IF(OR(N396="",VLOOKUP(N$1,Services!$A$1:$B$20,2,0)="Exclude"),"",IF($D396=1,IF(OR(price_limit="",price_limit="No Limit"),IF(N396="Yes",1,2),IF(SUMIFS(WhatIf!$G:$G,WhatIf!$A:$A,N$1,WhatIf!$B:$B,N396)&lt;=price_limit,IF(N396="Yes",1,2),"")),""))</f>
        <v/>
      </c>
      <c r="AZ396" s="73" t="str">
        <f ca="1">IF(OR(O396="",VLOOKUP(O$1,Services!$A$1:$B$20,2,0)="Exclude"),"",IF($D396=1,IF(OR(price_limit="",price_limit="No Limit"),IF(O396="Yes",1,2),IF(SUMIFS(WhatIf!$G:$G,WhatIf!$A:$A,O$1,WhatIf!$B:$B,O396)&lt;=price_limit,IF(O396="Yes",1,2),"")),""))</f>
        <v/>
      </c>
      <c r="BA396" s="73" t="str">
        <f ca="1">IF(OR(P396="",VLOOKUP(P$1,Services!$A$1:$B$20,2,0)="Exclude"),"",IF($D396=1,IF(OR(price_limit="",price_limit="No Limit"),IF(P396="Yes",1,2),IF(SUMIFS(WhatIf!$G:$G,WhatIf!$A:$A,P$1,WhatIf!$B:$B,P396)&lt;=price_limit,IF(P396="Yes",1,2),"")),""))</f>
        <v/>
      </c>
      <c r="BB396" s="73" t="str">
        <f ca="1">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22"/>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629</v>
      </c>
      <c r="C397" s="4" t="s">
        <v>508</v>
      </c>
      <c r="D397" s="3" t="str">
        <f t="shared" ca="1" si="20"/>
        <v/>
      </c>
      <c r="F397" s="5" t="s">
        <v>581</v>
      </c>
      <c r="G397" s="5" t="s">
        <v>581</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21"/>
        <v/>
      </c>
      <c r="AP397" s="73" t="str">
        <f>IF(OR(E397="",VLOOKUP(E$1,Services!$A$1:$B$20,2,0)="Exclude"),"",IF($D397=1,IF(OR(price_limit="",price_limit="No Limit"),IF(E397="Yes",1,2),IF(SUMIFS(WhatIf!$G:$G,WhatIf!$A:$A,E$1,WhatIf!$B:$B,E397)&lt;=price_limit,IF(E397="Yes",1,2),"")),""))</f>
        <v/>
      </c>
      <c r="AQ397" s="73" t="str">
        <f ca="1">IF(OR(F397="",VLOOKUP(F$1,Services!$A$1:$B$20,2,0)="Exclude"),"",IF($D397=1,IF(OR(price_limit="",price_limit="No Limit"),IF(F397="Yes",1,2),IF(SUMIFS(WhatIf!$G:$G,WhatIf!$A:$A,F$1,WhatIf!$B:$B,F397)&lt;=price_limit,IF(F397="Yes",1,2),"")),""))</f>
        <v/>
      </c>
      <c r="AR397" s="73" t="str">
        <f ca="1">IF(OR(G397="",VLOOKUP(G$1,Services!$A$1:$B$20,2,0)="Exclude"),"",IF($D397=1,IF(OR(price_limit="",price_limit="No Limit"),IF(G397="Yes",1,2),IF(SUMIFS(WhatIf!$G:$G,WhatIf!$A:$A,G$1,WhatIf!$B:$B,G397)&lt;=price_limit,IF(G397="Yes",1,2),"")),""))</f>
        <v/>
      </c>
      <c r="AS397" s="73" t="str">
        <f>IF(OR(H397="",VLOOKUP(H$1,Services!$A$1:$B$20,2,0)="Exclude"),"",IF($D397=1,IF(OR(price_limit="",price_limit="No Limit"),IF(H397="Yes",1,2),IF(SUMIFS(WhatIf!$G:$G,WhatIf!$A:$A,H$1,WhatIf!$B:$B,H397)&lt;=price_limit,IF(H397="Yes",1,2),"")),""))</f>
        <v/>
      </c>
      <c r="AT397" s="73" t="str">
        <f>IF(OR(I397="",VLOOKUP(I$1,Services!$A$1:$B$20,2,0)="Exclude"),"",IF($D397=1,IF(OR(price_limit="",price_limit="No Limit"),IF(I397="Yes",1,2),IF(SUMIFS(WhatIf!$G:$G,WhatIf!$A:$A,I$1,WhatIf!$B:$B,I397)&lt;=price_limit,IF(I397="Yes",1,2),"")),""))</f>
        <v/>
      </c>
      <c r="AU397" s="73" t="str">
        <f>IF(OR(J397="",VLOOKUP(J$1,Services!$A$1:$B$20,2,0)="Exclude"),"",IF($D397=1,IF(OR(price_limit="",price_limit="No Limit"),IF(J397="Yes",1,2),IF(SUMIFS(WhatIf!$G:$G,WhatIf!$A:$A,J$1,WhatIf!$B:$B,J397)&lt;=price_limit,IF(J397="Yes",1,2),"")),""))</f>
        <v/>
      </c>
      <c r="AV397" s="73" t="str">
        <f>IF(OR(K397="",VLOOKUP(K$1,Services!$A$1:$B$20,2,0)="Exclude"),"",IF($D397=1,IF(OR(price_limit="",price_limit="No Limit"),IF(K397="Yes",1,2),IF(SUMIFS(WhatIf!$G:$G,WhatIf!$A:$A,K$1,WhatIf!$B:$B,K397)&lt;=price_limit,IF(K397="Yes",1,2),"")),""))</f>
        <v/>
      </c>
      <c r="AW397" s="73" t="str">
        <f>IF(OR(L397="",VLOOKUP(L$1,Services!$A$1:$B$20,2,0)="Exclude"),"",IF($D397=1,IF(OR(price_limit="",price_limit="No Limit"),IF(L397="Yes",1,2),IF(SUMIFS(WhatIf!$G:$G,WhatIf!$A:$A,L$1,WhatIf!$B:$B,L397)&lt;=price_limit,IF(L397="Yes",1,2),"")),""))</f>
        <v/>
      </c>
      <c r="AX397" s="73" t="str">
        <f>IF(OR(M397="",VLOOKUP(M$1,Services!$A$1:$B$20,2,0)="Exclude"),"",IF($D397=1,IF(OR(price_limit="",price_limit="No Limit"),IF(M397="Yes",1,2),IF(SUMIFS(WhatIf!$G:$G,WhatIf!$A:$A,M$1,WhatIf!$B:$B,M397)&lt;=price_limit,IF(M397="Yes",1,2),"")),""))</f>
        <v/>
      </c>
      <c r="AY397" s="73" t="str">
        <f>IF(OR(N397="",VLOOKUP(N$1,Services!$A$1:$B$20,2,0)="Exclude"),"",IF($D397=1,IF(OR(price_limit="",price_limit="No Limit"),IF(N397="Yes",1,2),IF(SUMIFS(WhatIf!$G:$G,WhatIf!$A:$A,N$1,WhatIf!$B:$B,N397)&lt;=price_limit,IF(N397="Yes",1,2),"")),""))</f>
        <v/>
      </c>
      <c r="AZ397" s="73" t="str">
        <f>IF(OR(O397="",VLOOKUP(O$1,Services!$A$1:$B$20,2,0)="Exclude"),"",IF($D397=1,IF(OR(price_limit="",price_limit="No Limit"),IF(O397="Yes",1,2),IF(SUMIFS(WhatIf!$G:$G,WhatIf!$A:$A,O$1,WhatIf!$B:$B,O397)&lt;=price_limit,IF(O397="Yes",1,2),"")),""))</f>
        <v/>
      </c>
      <c r="BA397" s="73" t="str">
        <f>IF(OR(P397="",VLOOKUP(P$1,Services!$A$1:$B$20,2,0)="Exclude"),"",IF($D397=1,IF(OR(price_limit="",price_limit="No Limit"),IF(P397="Yes",1,2),IF(SUMIFS(WhatIf!$G:$G,WhatIf!$A:$A,P$1,WhatIf!$B:$B,P397)&lt;=price_limit,IF(P397="Yes",1,2),"")),""))</f>
        <v/>
      </c>
      <c r="BB397" s="73" t="str">
        <f>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22"/>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ht="24.9" x14ac:dyDescent="0.3">
      <c r="A398" s="19" t="s">
        <v>72</v>
      </c>
      <c r="B398" s="4" t="s">
        <v>707</v>
      </c>
      <c r="C398" s="4" t="s">
        <v>223</v>
      </c>
      <c r="D398" s="3" t="str">
        <f t="shared" ca="1" si="20"/>
        <v/>
      </c>
      <c r="F398" s="5" t="s">
        <v>556</v>
      </c>
      <c r="G398" s="5" t="s">
        <v>556</v>
      </c>
      <c r="K398" s="5" t="s">
        <v>1</v>
      </c>
      <c r="L398" s="5" t="s">
        <v>1</v>
      </c>
      <c r="M398" s="5" t="s">
        <v>1</v>
      </c>
      <c r="O398" s="6" t="s">
        <v>1</v>
      </c>
      <c r="P398" s="6"/>
      <c r="Q398" s="6" t="s">
        <v>329</v>
      </c>
      <c r="R398" s="6" t="s">
        <v>223</v>
      </c>
      <c r="S398" s="6" t="s">
        <v>1</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21"/>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 ca="1">IF(OR(K398="",VLOOKUP(K$1,Services!$A$1:$B$20,2,0)="Exclude"),"",IF($D398=1,IF(OR(price_limit="",price_limit="No Limit"),IF(K398="Yes",1,2),IF(SUMIFS(WhatIf!$G:$G,WhatIf!$A:$A,K$1,WhatIf!$B:$B,K398)&lt;=price_limit,IF(K398="Yes",1,2),"")),""))</f>
        <v/>
      </c>
      <c r="AW398" s="73" t="str">
        <f ca="1">IF(OR(L398="",VLOOKUP(L$1,Services!$A$1:$B$20,2,0)="Exclude"),"",IF($D398=1,IF(OR(price_limit="",price_limit="No Limit"),IF(L398="Yes",1,2),IF(SUMIFS(WhatIf!$G:$G,WhatIf!$A:$A,L$1,WhatIf!$B:$B,L398)&lt;=price_limit,IF(L398="Yes",1,2),"")),""))</f>
        <v/>
      </c>
      <c r="AX398" s="73" t="str">
        <f ca="1">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 ca="1">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 ca="1">IF(OR(Q398="",VLOOKUP(Q$1,Services!$A$1:$B$20,2,0)="Exclude"),"",IF($D398=1,IF(OR(price_limit="",price_limit="No Limit"),IF(Q398="Yes",1,2),IF(SUMIFS(WhatIf!$G:$G,WhatIf!$A:$A,Q$1,WhatIf!$B:$B,Q398)&lt;=price_limit,IF(Q398="Yes",1,2),"")),""))</f>
        <v/>
      </c>
      <c r="BC398" s="73" t="str">
        <f ca="1">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22"/>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x14ac:dyDescent="0.3">
      <c r="A399" s="19" t="s">
        <v>150</v>
      </c>
      <c r="B399" s="4" t="s">
        <v>230</v>
      </c>
      <c r="C399" s="4" t="s">
        <v>231</v>
      </c>
      <c r="D399" s="3" t="str">
        <f t="shared" ca="1" si="20"/>
        <v/>
      </c>
      <c r="F399" s="5" t="s">
        <v>559</v>
      </c>
      <c r="G399" s="5" t="s">
        <v>559</v>
      </c>
      <c r="U399" s="5" t="s">
        <v>263</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21"/>
        <v/>
      </c>
      <c r="AP399" s="73" t="str">
        <f>IF(OR(E399="",VLOOKUP(E$1,Services!$A$1:$B$20,2,0)="Exclude"),"",IF($D399=1,IF(OR(price_limit="",price_limit="No Limit"),IF(E399="Yes",1,2),IF(SUMIFS(WhatIf!$G:$G,WhatIf!$A:$A,E$1,WhatIf!$B:$B,E399)&lt;=price_limit,IF(E399="Yes",1,2),"")),""))</f>
        <v/>
      </c>
      <c r="AQ399" s="73" t="str">
        <f ca="1">IF(OR(F399="",VLOOKUP(F$1,Services!$A$1:$B$20,2,0)="Exclude"),"",IF($D399=1,IF(OR(price_limit="",price_limit="No Limit"),IF(F399="Yes",1,2),IF(SUMIFS(WhatIf!$G:$G,WhatIf!$A:$A,F$1,WhatIf!$B:$B,F399)&lt;=price_limit,IF(F399="Yes",1,2),"")),""))</f>
        <v/>
      </c>
      <c r="AR399" s="73" t="str">
        <f ca="1">IF(OR(G399="",VLOOKUP(G$1,Services!$A$1:$B$20,2,0)="Exclude"),"",IF($D399=1,IF(OR(price_limit="",price_limit="No Limit"),IF(G399="Yes",1,2),IF(SUMIFS(WhatIf!$G:$G,WhatIf!$A:$A,G$1,WhatIf!$B:$B,G399)&lt;=price_limit,IF(G399="Yes",1,2),"")),""))</f>
        <v/>
      </c>
      <c r="AS399" s="73" t="str">
        <f>IF(OR(H399="",VLOOKUP(H$1,Services!$A$1:$B$20,2,0)="Exclude"),"",IF($D399=1,IF(OR(price_limit="",price_limit="No Limit"),IF(H399="Yes",1,2),IF(SUMIFS(WhatIf!$G:$G,WhatIf!$A:$A,H$1,WhatIf!$B:$B,H399)&lt;=price_limit,IF(H399="Yes",1,2),"")),""))</f>
        <v/>
      </c>
      <c r="AT399" s="73" t="str">
        <f>IF(OR(I399="",VLOOKUP(I$1,Services!$A$1:$B$20,2,0)="Exclude"),"",IF($D399=1,IF(OR(price_limit="",price_limit="No Limit"),IF(I399="Yes",1,2),IF(SUMIFS(WhatIf!$G:$G,WhatIf!$A:$A,I$1,WhatIf!$B:$B,I399)&lt;=price_limit,IF(I399="Yes",1,2),"")),""))</f>
        <v/>
      </c>
      <c r="AU399" s="73" t="str">
        <f>IF(OR(J399="",VLOOKUP(J$1,Services!$A$1:$B$20,2,0)="Exclude"),"",IF($D399=1,IF(OR(price_limit="",price_limit="No Limit"),IF(J399="Yes",1,2),IF(SUMIFS(WhatIf!$G:$G,WhatIf!$A:$A,J$1,WhatIf!$B:$B,J399)&lt;=price_limit,IF(J399="Yes",1,2),"")),""))</f>
        <v/>
      </c>
      <c r="AV399" s="73" t="str">
        <f>IF(OR(K399="",VLOOKUP(K$1,Services!$A$1:$B$20,2,0)="Exclude"),"",IF($D399=1,IF(OR(price_limit="",price_limit="No Limit"),IF(K399="Yes",1,2),IF(SUMIFS(WhatIf!$G:$G,WhatIf!$A:$A,K$1,WhatIf!$B:$B,K399)&lt;=price_limit,IF(K399="Yes",1,2),"")),""))</f>
        <v/>
      </c>
      <c r="AW399" s="73" t="str">
        <f>IF(OR(L399="",VLOOKUP(L$1,Services!$A$1:$B$20,2,0)="Exclude"),"",IF($D399=1,IF(OR(price_limit="",price_limit="No Limit"),IF(L399="Yes",1,2),IF(SUMIFS(WhatIf!$G:$G,WhatIf!$A:$A,L$1,WhatIf!$B:$B,L399)&lt;=price_limit,IF(L399="Yes",1,2),"")),""))</f>
        <v/>
      </c>
      <c r="AX399" s="73" t="str">
        <f>IF(OR(M399="",VLOOKUP(M$1,Services!$A$1:$B$20,2,0)="Exclude"),"",IF($D399=1,IF(OR(price_limit="",price_limit="No Limit"),IF(M399="Yes",1,2),IF(SUMIFS(WhatIf!$G:$G,WhatIf!$A:$A,M$1,WhatIf!$B:$B,M399)&lt;=price_limit,IF(M399="Yes",1,2),"")),""))</f>
        <v/>
      </c>
      <c r="AY399" s="73" t="str">
        <f>IF(OR(N399="",VLOOKUP(N$1,Services!$A$1:$B$20,2,0)="Exclude"),"",IF($D399=1,IF(OR(price_limit="",price_limit="No Limit"),IF(N399="Yes",1,2),IF(SUMIFS(WhatIf!$G:$G,WhatIf!$A:$A,N$1,WhatIf!$B:$B,N399)&lt;=price_limit,IF(N399="Yes",1,2),"")),""))</f>
        <v/>
      </c>
      <c r="AZ399" s="73" t="str">
        <f>IF(OR(O399="",VLOOKUP(O$1,Services!$A$1:$B$20,2,0)="Exclude"),"",IF($D399=1,IF(OR(price_limit="",price_limit="No Limit"),IF(O399="Yes",1,2),IF(SUMIFS(WhatIf!$G:$G,WhatIf!$A:$A,O$1,WhatIf!$B:$B,O399)&lt;=price_limit,IF(O399="Yes",1,2),"")),""))</f>
        <v/>
      </c>
      <c r="BA399" s="73" t="str">
        <f>IF(OR(P399="",VLOOKUP(P$1,Services!$A$1:$B$20,2,0)="Exclude"),"",IF($D399=1,IF(OR(price_limit="",price_limit="No Limit"),IF(P399="Yes",1,2),IF(SUMIFS(WhatIf!$G:$G,WhatIf!$A:$A,P$1,WhatIf!$B:$B,P399)&lt;=price_limit,IF(P399="Yes",1,2),"")),""))</f>
        <v/>
      </c>
      <c r="BB399" s="73" t="str">
        <f>IF(OR(Q399="",VLOOKUP(Q$1,Services!$A$1:$B$20,2,0)="Exclude"),"",IF($D399=1,IF(OR(price_limit="",price_limit="No Limit"),IF(Q399="Yes",1,2),IF(SUMIFS(WhatIf!$G:$G,WhatIf!$A:$A,Q$1,WhatIf!$B:$B,Q399)&lt;=price_limit,IF(Q399="Yes",1,2),"")),""))</f>
        <v/>
      </c>
      <c r="BC399" s="73" t="str">
        <f>IF(OR(R399="",VLOOKUP(R$1,Services!$A$1:$B$20,2,0)="Exclude"),"",IF($D399=1,IF(OR(price_limit="",price_limit="No Limit"),IF(R399="Yes",1,2),IF(SUMIFS(WhatIf!$G:$G,WhatIf!$A:$A,R$1,WhatIf!$B:$B,R399)&lt;=price_limit,IF(R399="Yes",1,2),"")),""))</f>
        <v/>
      </c>
      <c r="BD399" s="73" t="str">
        <f>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 ca="1">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22"/>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ht="37.299999999999997" x14ac:dyDescent="0.3">
      <c r="A400" s="19" t="s">
        <v>595</v>
      </c>
      <c r="C400" s="4" t="s">
        <v>505</v>
      </c>
      <c r="D400" s="3" t="str">
        <f t="shared" ca="1" si="20"/>
        <v/>
      </c>
      <c r="F400" s="5" t="s">
        <v>595</v>
      </c>
      <c r="G400" s="5" t="s">
        <v>595</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21"/>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22"/>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24.9" x14ac:dyDescent="0.3">
      <c r="A401" s="19" t="s">
        <v>232</v>
      </c>
      <c r="B401" s="4" t="s">
        <v>255</v>
      </c>
      <c r="C401" s="4" t="s">
        <v>223</v>
      </c>
      <c r="D401" s="3" t="str">
        <f t="shared" ca="1" si="20"/>
        <v/>
      </c>
      <c r="F401" s="5" t="s">
        <v>562</v>
      </c>
      <c r="G401" s="5" t="s">
        <v>562</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21"/>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IF(OR(K401="",VLOOKUP(K$1,Services!$A$1:$B$20,2,0)="Exclude"),"",IF($D401=1,IF(OR(price_limit="",price_limit="No Limit"),IF(K401="Yes",1,2),IF(SUMIFS(WhatIf!$G:$G,WhatIf!$A:$A,K$1,WhatIf!$B:$B,K401)&lt;=price_limit,IF(K401="Yes",1,2),"")),""))</f>
        <v/>
      </c>
      <c r="AW401" s="73" t="str">
        <f>IF(OR(L401="",VLOOKUP(L$1,Services!$A$1:$B$20,2,0)="Exclude"),"",IF($D401=1,IF(OR(price_limit="",price_limit="No Limit"),IF(L401="Yes",1,2),IF(SUMIFS(WhatIf!$G:$G,WhatIf!$A:$A,L$1,WhatIf!$B:$B,L401)&lt;=price_limit,IF(L401="Yes",1,2),"")),""))</f>
        <v/>
      </c>
      <c r="AX401" s="73" t="str">
        <f>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IF(OR(Q401="",VLOOKUP(Q$1,Services!$A$1:$B$20,2,0)="Exclude"),"",IF($D401=1,IF(OR(price_limit="",price_limit="No Limit"),IF(Q401="Yes",1,2),IF(SUMIFS(WhatIf!$G:$G,WhatIf!$A:$A,Q$1,WhatIf!$B:$B,Q401)&lt;=price_limit,IF(Q401="Yes",1,2),"")),""))</f>
        <v/>
      </c>
      <c r="BC401" s="73" t="str">
        <f>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22"/>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ht="24.9" x14ac:dyDescent="0.3">
      <c r="A402" s="19" t="s">
        <v>234</v>
      </c>
      <c r="B402" s="4" t="s">
        <v>255</v>
      </c>
      <c r="C402" s="4" t="s">
        <v>503</v>
      </c>
      <c r="D402" s="3" t="str">
        <f t="shared" ca="1" si="20"/>
        <v/>
      </c>
      <c r="F402" s="5" t="s">
        <v>561</v>
      </c>
      <c r="G402" s="5" t="s">
        <v>561</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21"/>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22"/>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x14ac:dyDescent="0.3">
      <c r="A403" s="19" t="s">
        <v>326</v>
      </c>
      <c r="B403" s="4" t="s">
        <v>255</v>
      </c>
      <c r="C403" s="4" t="s">
        <v>231</v>
      </c>
      <c r="D403" s="3" t="str">
        <f t="shared" ca="1" si="20"/>
        <v/>
      </c>
      <c r="O403" s="5" t="s">
        <v>1</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21"/>
        <v/>
      </c>
      <c r="AP403" s="73" t="str">
        <f>IF(OR(E403="",VLOOKUP(E$1,Services!$A$1:$B$20,2,0)="Exclude"),"",IF($D403=1,IF(OR(price_limit="",price_limit="No Limit"),IF(E403="Yes",1,2),IF(SUMIFS(WhatIf!$G:$G,WhatIf!$A:$A,E$1,WhatIf!$B:$B,E403)&lt;=price_limit,IF(E403="Yes",1,2),"")),""))</f>
        <v/>
      </c>
      <c r="AQ403" s="73" t="str">
        <f>IF(OR(F403="",VLOOKUP(F$1,Services!$A$1:$B$20,2,0)="Exclude"),"",IF($D403=1,IF(OR(price_limit="",price_limit="No Limit"),IF(F403="Yes",1,2),IF(SUMIFS(WhatIf!$G:$G,WhatIf!$A:$A,F$1,WhatIf!$B:$B,F403)&lt;=price_limit,IF(F403="Yes",1,2),"")),""))</f>
        <v/>
      </c>
      <c r="AR403" s="73" t="str">
        <f>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 ca="1">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22"/>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x14ac:dyDescent="0.3">
      <c r="A404" s="19" t="s">
        <v>649</v>
      </c>
      <c r="C404" s="4" t="s">
        <v>508</v>
      </c>
      <c r="D404" s="3" t="str">
        <f t="shared" ca="1" si="20"/>
        <v/>
      </c>
      <c r="F404" s="5" t="s">
        <v>584</v>
      </c>
      <c r="G404" s="5" t="s">
        <v>584</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21"/>
        <v/>
      </c>
      <c r="AP404" s="73" t="str">
        <f>IF(OR(E404="",VLOOKUP(E$1,Services!$A$1:$B$20,2,0)="Exclude"),"",IF($D404=1,IF(OR(price_limit="",price_limit="No Limit"),IF(E404="Yes",1,2),IF(SUMIFS(WhatIf!$G:$G,WhatIf!$A:$A,E$1,WhatIf!$B:$B,E404)&lt;=price_limit,IF(E404="Yes",1,2),"")),""))</f>
        <v/>
      </c>
      <c r="AQ404" s="73" t="str">
        <f ca="1">IF(OR(F404="",VLOOKUP(F$1,Services!$A$1:$B$20,2,0)="Exclude"),"",IF($D404=1,IF(OR(price_limit="",price_limit="No Limit"),IF(F404="Yes",1,2),IF(SUMIFS(WhatIf!$G:$G,WhatIf!$A:$A,F$1,WhatIf!$B:$B,F404)&lt;=price_limit,IF(F404="Yes",1,2),"")),""))</f>
        <v/>
      </c>
      <c r="AR404" s="73" t="str">
        <f ca="1">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22"/>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ht="24.9" x14ac:dyDescent="0.3">
      <c r="A405" s="19" t="s">
        <v>643</v>
      </c>
      <c r="C405" s="4" t="s">
        <v>508</v>
      </c>
      <c r="D405" s="3" t="str">
        <f t="shared" ca="1" si="20"/>
        <v/>
      </c>
      <c r="F405" s="5" t="s">
        <v>588</v>
      </c>
      <c r="G405" s="5" t="s">
        <v>588</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21"/>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22"/>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ht="24.9" x14ac:dyDescent="0.3">
      <c r="A406" s="19" t="s">
        <v>73</v>
      </c>
      <c r="B406" s="4" t="s">
        <v>312</v>
      </c>
      <c r="C406" s="4" t="s">
        <v>212</v>
      </c>
      <c r="D406" s="3" t="str">
        <f t="shared" ca="1" si="20"/>
        <v/>
      </c>
      <c r="E406" s="5" t="s">
        <v>1</v>
      </c>
      <c r="G406" s="5" t="s">
        <v>1</v>
      </c>
      <c r="J406" s="5" t="s">
        <v>1</v>
      </c>
      <c r="K406" s="5" t="s">
        <v>1</v>
      </c>
      <c r="L406" s="5" t="s">
        <v>1</v>
      </c>
      <c r="M406" s="5" t="s">
        <v>1</v>
      </c>
      <c r="O406" s="6" t="s">
        <v>1</v>
      </c>
      <c r="P406" s="6" t="s">
        <v>1</v>
      </c>
      <c r="Q406" s="6" t="s">
        <v>1</v>
      </c>
      <c r="R406" s="6"/>
      <c r="S406" s="6"/>
      <c r="T406" s="5" t="s">
        <v>1</v>
      </c>
      <c r="V406" s="5" t="s">
        <v>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21"/>
        <v/>
      </c>
      <c r="AP406" s="73" t="str">
        <f ca="1">IF(OR(E406="",VLOOKUP(E$1,Services!$A$1:$B$20,2,0)="Exclude"),"",IF($D406=1,IF(OR(price_limit="",price_limit="No Limit"),IF(E406="Yes",1,2),IF(SUMIFS(WhatIf!$G:$G,WhatIf!$A:$A,E$1,WhatIf!$B:$B,E406)&lt;=price_limit,IF(E406="Yes",1,2),"")),""))</f>
        <v/>
      </c>
      <c r="AQ406" s="73" t="str">
        <f>IF(OR(F406="",VLOOKUP(F$1,Services!$A$1:$B$20,2,0)="Exclude"),"",IF($D406=1,IF(OR(price_limit="",price_limit="No Limit"),IF(F406="Yes",1,2),IF(SUMIFS(WhatIf!$G:$G,WhatIf!$A:$A,F$1,WhatIf!$B:$B,F406)&lt;=price_limit,IF(F406="Yes",1,2),"")),""))</f>
        <v/>
      </c>
      <c r="AR406" s="73" t="str">
        <f ca="1">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 ca="1">IF(OR(J406="",VLOOKUP(J$1,Services!$A$1:$B$20,2,0)="Exclude"),"",IF($D406=1,IF(OR(price_limit="",price_limit="No Limit"),IF(J406="Yes",1,2),IF(SUMIFS(WhatIf!$G:$G,WhatIf!$A:$A,J$1,WhatIf!$B:$B,J406)&lt;=price_limit,IF(J406="Yes",1,2),"")),""))</f>
        <v/>
      </c>
      <c r="AV406" s="73" t="str">
        <f ca="1">IF(OR(K406="",VLOOKUP(K$1,Services!$A$1:$B$20,2,0)="Exclude"),"",IF($D406=1,IF(OR(price_limit="",price_limit="No Limit"),IF(K406="Yes",1,2),IF(SUMIFS(WhatIf!$G:$G,WhatIf!$A:$A,K$1,WhatIf!$B:$B,K406)&lt;=price_limit,IF(K406="Yes",1,2),"")),""))</f>
        <v/>
      </c>
      <c r="AW406" s="73" t="str">
        <f ca="1">IF(OR(L406="",VLOOKUP(L$1,Services!$A$1:$B$20,2,0)="Exclude"),"",IF($D406=1,IF(OR(price_limit="",price_limit="No Limit"),IF(L406="Yes",1,2),IF(SUMIFS(WhatIf!$G:$G,WhatIf!$A:$A,L$1,WhatIf!$B:$B,L406)&lt;=price_limit,IF(L406="Yes",1,2),"")),""))</f>
        <v/>
      </c>
      <c r="AX406" s="73" t="str">
        <f ca="1">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 ca="1">IF(OR(O406="",VLOOKUP(O$1,Services!$A$1:$B$20,2,0)="Exclude"),"",IF($D406=1,IF(OR(price_limit="",price_limit="No Limit"),IF(O406="Yes",1,2),IF(SUMIFS(WhatIf!$G:$G,WhatIf!$A:$A,O$1,WhatIf!$B:$B,O406)&lt;=price_limit,IF(O406="Yes",1,2),"")),""))</f>
        <v/>
      </c>
      <c r="BA406" s="73" t="str">
        <f ca="1">IF(OR(P406="",VLOOKUP(P$1,Services!$A$1:$B$20,2,0)="Exclude"),"",IF($D406=1,IF(OR(price_limit="",price_limit="No Limit"),IF(P406="Yes",1,2),IF(SUMIFS(WhatIf!$G:$G,WhatIf!$A:$A,P$1,WhatIf!$B:$B,P406)&lt;=price_limit,IF(P406="Yes",1,2),"")),""))</f>
        <v/>
      </c>
      <c r="BB406" s="73" t="str">
        <f ca="1">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 ca="1">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22"/>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x14ac:dyDescent="0.3">
      <c r="A407" s="19" t="s">
        <v>665</v>
      </c>
      <c r="C407" s="4" t="s">
        <v>222</v>
      </c>
      <c r="D407" s="3" t="str">
        <f t="shared" ca="1" si="20"/>
        <v/>
      </c>
      <c r="F407" s="5" t="s">
        <v>578</v>
      </c>
      <c r="G407" s="5" t="s">
        <v>578</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21"/>
        <v/>
      </c>
      <c r="AP407" s="73" t="str">
        <f>IF(OR(E407="",VLOOKUP(E$1,Services!$A$1:$B$20,2,0)="Exclude"),"",IF($D407=1,IF(OR(price_limit="",price_limit="No Limit"),IF(E407="Yes",1,2),IF(SUMIFS(WhatIf!$G:$G,WhatIf!$A:$A,E$1,WhatIf!$B:$B,E407)&lt;=price_limit,IF(E407="Yes",1,2),"")),""))</f>
        <v/>
      </c>
      <c r="AQ407" s="73" t="str">
        <f ca="1">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IF(OR(J407="",VLOOKUP(J$1,Services!$A$1:$B$20,2,0)="Exclude"),"",IF($D407=1,IF(OR(price_limit="",price_limit="No Limit"),IF(J407="Yes",1,2),IF(SUMIFS(WhatIf!$G:$G,WhatIf!$A:$A,J$1,WhatIf!$B:$B,J407)&lt;=price_limit,IF(J407="Yes",1,2),"")),""))</f>
        <v/>
      </c>
      <c r="AV407" s="73" t="str">
        <f>IF(OR(K407="",VLOOKUP(K$1,Services!$A$1:$B$20,2,0)="Exclude"),"",IF($D407=1,IF(OR(price_limit="",price_limit="No Limit"),IF(K407="Yes",1,2),IF(SUMIFS(WhatIf!$G:$G,WhatIf!$A:$A,K$1,WhatIf!$B:$B,K407)&lt;=price_limit,IF(K407="Yes",1,2),"")),""))</f>
        <v/>
      </c>
      <c r="AW407" s="73" t="str">
        <f>IF(OR(L407="",VLOOKUP(L$1,Services!$A$1:$B$20,2,0)="Exclude"),"",IF($D407=1,IF(OR(price_limit="",price_limit="No Limit"),IF(L407="Yes",1,2),IF(SUMIFS(WhatIf!$G:$G,WhatIf!$A:$A,L$1,WhatIf!$B:$B,L407)&lt;=price_limit,IF(L407="Yes",1,2),"")),""))</f>
        <v/>
      </c>
      <c r="AX407" s="73" t="str">
        <f>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IF(OR(O407="",VLOOKUP(O$1,Services!$A$1:$B$20,2,0)="Exclude"),"",IF($D407=1,IF(OR(price_limit="",price_limit="No Limit"),IF(O407="Yes",1,2),IF(SUMIFS(WhatIf!$G:$G,WhatIf!$A:$A,O$1,WhatIf!$B:$B,O407)&lt;=price_limit,IF(O407="Yes",1,2),"")),""))</f>
        <v/>
      </c>
      <c r="BA407" s="73" t="str">
        <f>IF(OR(P407="",VLOOKUP(P$1,Services!$A$1:$B$20,2,0)="Exclude"),"",IF($D407=1,IF(OR(price_limit="",price_limit="No Limit"),IF(P407="Yes",1,2),IF(SUMIFS(WhatIf!$G:$G,WhatIf!$A:$A,P$1,WhatIf!$B:$B,P407)&lt;=price_limit,IF(P407="Yes",1,2),"")),""))</f>
        <v/>
      </c>
      <c r="BB407" s="73" t="str">
        <f>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22"/>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x14ac:dyDescent="0.3">
      <c r="A408" s="19" t="s">
        <v>677</v>
      </c>
      <c r="C408" s="4" t="s">
        <v>222</v>
      </c>
      <c r="D408" s="3" t="str">
        <f t="shared" ca="1" si="20"/>
        <v/>
      </c>
      <c r="F408" s="5" t="s">
        <v>579</v>
      </c>
      <c r="G408" s="5" t="s">
        <v>579</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21"/>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22"/>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x14ac:dyDescent="0.3">
      <c r="A409" s="19" t="s">
        <v>74</v>
      </c>
      <c r="B409" s="4" t="s">
        <v>255</v>
      </c>
      <c r="C409" s="4" t="s">
        <v>301</v>
      </c>
      <c r="D409" s="3" t="str">
        <f t="shared" ca="1" si="20"/>
        <v/>
      </c>
      <c r="F409" s="5" t="s">
        <v>1</v>
      </c>
      <c r="G409" s="5" t="s">
        <v>1</v>
      </c>
      <c r="H409" s="5" t="s">
        <v>1</v>
      </c>
      <c r="I409" s="5" t="s">
        <v>1</v>
      </c>
      <c r="J409" s="5" t="s">
        <v>1</v>
      </c>
      <c r="K409" s="5" t="s">
        <v>1</v>
      </c>
      <c r="L409" s="5" t="s">
        <v>1</v>
      </c>
      <c r="M409" s="5" t="s">
        <v>1</v>
      </c>
      <c r="N409" s="5" t="s">
        <v>1</v>
      </c>
      <c r="O409" s="6" t="s">
        <v>1</v>
      </c>
      <c r="P409" s="6" t="s">
        <v>1</v>
      </c>
      <c r="Q409" s="6" t="s">
        <v>1</v>
      </c>
      <c r="R409" s="6" t="s">
        <v>1</v>
      </c>
      <c r="S409" s="6" t="s">
        <v>1</v>
      </c>
      <c r="T409" s="5" t="s">
        <v>1</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21"/>
        <v/>
      </c>
      <c r="AP409" s="73" t="str">
        <f>IF(OR(E409="",VLOOKUP(E$1,Services!$A$1:$B$20,2,0)="Exclude"),"",IF($D409=1,IF(OR(price_limit="",price_limit="No Limit"),IF(E409="Yes",1,2),IF(SUMIFS(WhatIf!$G:$G,WhatIf!$A:$A,E$1,WhatIf!$B:$B,E409)&lt;=price_limit,IF(E409="Yes",1,2),"")),""))</f>
        <v/>
      </c>
      <c r="AQ409" s="73" t="str">
        <f ca="1">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 ca="1">IF(OR(H409="",VLOOKUP(H$1,Services!$A$1:$B$20,2,0)="Exclude"),"",IF($D409=1,IF(OR(price_limit="",price_limit="No Limit"),IF(H409="Yes",1,2),IF(SUMIFS(WhatIf!$G:$G,WhatIf!$A:$A,H$1,WhatIf!$B:$B,H409)&lt;=price_limit,IF(H409="Yes",1,2),"")),""))</f>
        <v/>
      </c>
      <c r="AT409" s="73" t="str">
        <f ca="1">IF(OR(I409="",VLOOKUP(I$1,Services!$A$1:$B$20,2,0)="Exclude"),"",IF($D409=1,IF(OR(price_limit="",price_limit="No Limit"),IF(I409="Yes",1,2),IF(SUMIFS(WhatIf!$G:$G,WhatIf!$A:$A,I$1,WhatIf!$B:$B,I409)&lt;=price_limit,IF(I409="Yes",1,2),"")),""))</f>
        <v/>
      </c>
      <c r="AU409" s="73" t="str">
        <f ca="1">IF(OR(J409="",VLOOKUP(J$1,Services!$A$1:$B$20,2,0)="Exclude"),"",IF($D409=1,IF(OR(price_limit="",price_limit="No Limit"),IF(J409="Yes",1,2),IF(SUMIFS(WhatIf!$G:$G,WhatIf!$A:$A,J$1,WhatIf!$B:$B,J409)&lt;=price_limit,IF(J409="Yes",1,2),"")),""))</f>
        <v/>
      </c>
      <c r="AV409" s="73" t="str">
        <f ca="1">IF(OR(K409="",VLOOKUP(K$1,Services!$A$1:$B$20,2,0)="Exclude"),"",IF($D409=1,IF(OR(price_limit="",price_limit="No Limit"),IF(K409="Yes",1,2),IF(SUMIFS(WhatIf!$G:$G,WhatIf!$A:$A,K$1,WhatIf!$B:$B,K409)&lt;=price_limit,IF(K409="Yes",1,2),"")),""))</f>
        <v/>
      </c>
      <c r="AW409" s="73" t="str">
        <f ca="1">IF(OR(L409="",VLOOKUP(L$1,Services!$A$1:$B$20,2,0)="Exclude"),"",IF($D409=1,IF(OR(price_limit="",price_limit="No Limit"),IF(L409="Yes",1,2),IF(SUMIFS(WhatIf!$G:$G,WhatIf!$A:$A,L$1,WhatIf!$B:$B,L409)&lt;=price_limit,IF(L409="Yes",1,2),"")),""))</f>
        <v/>
      </c>
      <c r="AX409" s="73" t="str">
        <f ca="1">IF(OR(M409="",VLOOKUP(M$1,Services!$A$1:$B$20,2,0)="Exclude"),"",IF($D409=1,IF(OR(price_limit="",price_limit="No Limit"),IF(M409="Yes",1,2),IF(SUMIFS(WhatIf!$G:$G,WhatIf!$A:$A,M$1,WhatIf!$B:$B,M409)&lt;=price_limit,IF(M409="Yes",1,2),"")),""))</f>
        <v/>
      </c>
      <c r="AY409" s="73" t="str">
        <f ca="1">IF(OR(N409="",VLOOKUP(N$1,Services!$A$1:$B$20,2,0)="Exclude"),"",IF($D409=1,IF(OR(price_limit="",price_limit="No Limit"),IF(N409="Yes",1,2),IF(SUMIFS(WhatIf!$G:$G,WhatIf!$A:$A,N$1,WhatIf!$B:$B,N409)&lt;=price_limit,IF(N409="Yes",1,2),"")),""))</f>
        <v/>
      </c>
      <c r="AZ409" s="73" t="str">
        <f ca="1">IF(OR(O409="",VLOOKUP(O$1,Services!$A$1:$B$20,2,0)="Exclude"),"",IF($D409=1,IF(OR(price_limit="",price_limit="No Limit"),IF(O409="Yes",1,2),IF(SUMIFS(WhatIf!$G:$G,WhatIf!$A:$A,O$1,WhatIf!$B:$B,O409)&lt;=price_limit,IF(O409="Yes",1,2),"")),""))</f>
        <v/>
      </c>
      <c r="BA409" s="73" t="str">
        <f ca="1">IF(OR(P409="",VLOOKUP(P$1,Services!$A$1:$B$20,2,0)="Exclude"),"",IF($D409=1,IF(OR(price_limit="",price_limit="No Limit"),IF(P409="Yes",1,2),IF(SUMIFS(WhatIf!$G:$G,WhatIf!$A:$A,P$1,WhatIf!$B:$B,P409)&lt;=price_limit,IF(P409="Yes",1,2),"")),""))</f>
        <v/>
      </c>
      <c r="BB409" s="73" t="str">
        <f ca="1">IF(OR(Q409="",VLOOKUP(Q$1,Services!$A$1:$B$20,2,0)="Exclude"),"",IF($D409=1,IF(OR(price_limit="",price_limit="No Limit"),IF(Q409="Yes",1,2),IF(SUMIFS(WhatIf!$G:$G,WhatIf!$A:$A,Q$1,WhatIf!$B:$B,Q409)&lt;=price_limit,IF(Q409="Yes",1,2),"")),""))</f>
        <v/>
      </c>
      <c r="BC409" s="73" t="str">
        <f ca="1">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 ca="1">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22"/>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402</v>
      </c>
      <c r="B410" s="4" t="s">
        <v>255</v>
      </c>
      <c r="C410" s="4" t="s">
        <v>222</v>
      </c>
      <c r="D410" s="3" t="str">
        <f t="shared" ca="1" si="20"/>
        <v/>
      </c>
      <c r="H410" s="5" t="s">
        <v>303</v>
      </c>
      <c r="I410" s="5" t="s">
        <v>303</v>
      </c>
      <c r="J410" s="5" t="s">
        <v>303</v>
      </c>
      <c r="K410" s="5" t="s">
        <v>303</v>
      </c>
      <c r="L410" s="5" t="s">
        <v>303</v>
      </c>
      <c r="M410" s="5" t="s">
        <v>303</v>
      </c>
      <c r="N410" s="5" t="s">
        <v>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21"/>
        <v/>
      </c>
      <c r="AP410" s="73" t="str">
        <f>IF(OR(E410="",VLOOKUP(E$1,Services!$A$1:$B$20,2,0)="Exclude"),"",IF($D410=1,IF(OR(price_limit="",price_limit="No Limit"),IF(E410="Yes",1,2),IF(SUMIFS(WhatIf!$G:$G,WhatIf!$A:$A,E$1,WhatIf!$B:$B,E410)&lt;=price_limit,IF(E410="Yes",1,2),"")),""))</f>
        <v/>
      </c>
      <c r="AQ410" s="73" t="str">
        <f>IF(OR(F410="",VLOOKUP(F$1,Services!$A$1:$B$20,2,0)="Exclude"),"",IF($D410=1,IF(OR(price_limit="",price_limit="No Limit"),IF(F410="Yes",1,2),IF(SUMIFS(WhatIf!$G:$G,WhatIf!$A:$A,F$1,WhatIf!$B:$B,F410)&lt;=price_limit,IF(F410="Yes",1,2),"")),""))</f>
        <v/>
      </c>
      <c r="AR410" s="73" t="str">
        <f>IF(OR(G410="",VLOOKUP(G$1,Services!$A$1:$B$20,2,0)="Exclude"),"",IF($D410=1,IF(OR(price_limit="",price_limit="No Limit"),IF(G410="Yes",1,2),IF(SUMIFS(WhatIf!$G:$G,WhatIf!$A:$A,G$1,WhatIf!$B:$B,G410)&lt;=price_limit,IF(G410="Yes",1,2),"")),""))</f>
        <v/>
      </c>
      <c r="AS410" s="73" t="str">
        <f ca="1">IF(OR(H410="",VLOOKUP(H$1,Services!$A$1:$B$20,2,0)="Exclude"),"",IF($D410=1,IF(OR(price_limit="",price_limit="No Limit"),IF(H410="Yes",1,2),IF(SUMIFS(WhatIf!$G:$G,WhatIf!$A:$A,H$1,WhatIf!$B:$B,H410)&lt;=price_limit,IF(H410="Yes",1,2),"")),""))</f>
        <v/>
      </c>
      <c r="AT410" s="73" t="str">
        <f ca="1">IF(OR(I410="",VLOOKUP(I$1,Services!$A$1:$B$20,2,0)="Exclude"),"",IF($D410=1,IF(OR(price_limit="",price_limit="No Limit"),IF(I410="Yes",1,2),IF(SUMIFS(WhatIf!$G:$G,WhatIf!$A:$A,I$1,WhatIf!$B:$B,I410)&lt;=price_limit,IF(I410="Yes",1,2),"")),""))</f>
        <v/>
      </c>
      <c r="AU410" s="73" t="str">
        <f ca="1">IF(OR(J410="",VLOOKUP(J$1,Services!$A$1:$B$20,2,0)="Exclude"),"",IF($D410=1,IF(OR(price_limit="",price_limit="No Limit"),IF(J410="Yes",1,2),IF(SUMIFS(WhatIf!$G:$G,WhatIf!$A:$A,J$1,WhatIf!$B:$B,J410)&lt;=price_limit,IF(J410="Yes",1,2),"")),""))</f>
        <v/>
      </c>
      <c r="AV410" s="73" t="str">
        <f ca="1">IF(OR(K410="",VLOOKUP(K$1,Services!$A$1:$B$20,2,0)="Exclude"),"",IF($D410=1,IF(OR(price_limit="",price_limit="No Limit"),IF(K410="Yes",1,2),IF(SUMIFS(WhatIf!$G:$G,WhatIf!$A:$A,K$1,WhatIf!$B:$B,K410)&lt;=price_limit,IF(K410="Yes",1,2),"")),""))</f>
        <v/>
      </c>
      <c r="AW410" s="73" t="str">
        <f ca="1">IF(OR(L410="",VLOOKUP(L$1,Services!$A$1:$B$20,2,0)="Exclude"),"",IF($D410=1,IF(OR(price_limit="",price_limit="No Limit"),IF(L410="Yes",1,2),IF(SUMIFS(WhatIf!$G:$G,WhatIf!$A:$A,L$1,WhatIf!$B:$B,L410)&lt;=price_limit,IF(L410="Yes",1,2),"")),""))</f>
        <v/>
      </c>
      <c r="AX410" s="73" t="str">
        <f ca="1">IF(OR(M410="",VLOOKUP(M$1,Services!$A$1:$B$20,2,0)="Exclude"),"",IF($D410=1,IF(OR(price_limit="",price_limit="No Limit"),IF(M410="Yes",1,2),IF(SUMIFS(WhatIf!$G:$G,WhatIf!$A:$A,M$1,WhatIf!$B:$B,M410)&lt;=price_limit,IF(M410="Yes",1,2),"")),""))</f>
        <v/>
      </c>
      <c r="AY410" s="73" t="str">
        <f ca="1">IF(OR(N410="",VLOOKUP(N$1,Services!$A$1:$B$20,2,0)="Exclude"),"",IF($D410=1,IF(OR(price_limit="",price_limit="No Limit"),IF(N410="Yes",1,2),IF(SUMIFS(WhatIf!$G:$G,WhatIf!$A:$A,N$1,WhatIf!$B:$B,N410)&lt;=price_limit,IF(N410="Yes",1,2),"")),""))</f>
        <v/>
      </c>
      <c r="AZ410" s="73" t="str">
        <f>IF(OR(O410="",VLOOKUP(O$1,Services!$A$1:$B$20,2,0)="Exclude"),"",IF($D410=1,IF(OR(price_limit="",price_limit="No Limit"),IF(O410="Yes",1,2),IF(SUMIFS(WhatIf!$G:$G,WhatIf!$A:$A,O$1,WhatIf!$B:$B,O410)&lt;=price_limit,IF(O410="Yes",1,2),"")),""))</f>
        <v/>
      </c>
      <c r="BA410" s="73" t="str">
        <f>IF(OR(P410="",VLOOKUP(P$1,Services!$A$1:$B$20,2,0)="Exclude"),"",IF($D410=1,IF(OR(price_limit="",price_limit="No Limit"),IF(P410="Yes",1,2),IF(SUMIFS(WhatIf!$G:$G,WhatIf!$A:$A,P$1,WhatIf!$B:$B,P410)&lt;=price_limit,IF(P410="Yes",1,2),"")),""))</f>
        <v/>
      </c>
      <c r="BB410" s="73" t="str">
        <f>IF(OR(Q410="",VLOOKUP(Q$1,Services!$A$1:$B$20,2,0)="Exclude"),"",IF($D410=1,IF(OR(price_limit="",price_limit="No Limit"),IF(Q410="Yes",1,2),IF(SUMIFS(WhatIf!$G:$G,WhatIf!$A:$A,Q$1,WhatIf!$B:$B,Q410)&lt;=price_limit,IF(Q410="Yes",1,2),"")),""))</f>
        <v/>
      </c>
      <c r="BC410" s="73" t="str">
        <f>IF(OR(R410="",VLOOKUP(R$1,Services!$A$1:$B$20,2,0)="Exclude"),"",IF($D410=1,IF(OR(price_limit="",price_limit="No Limit"),IF(R410="Yes",1,2),IF(SUMIFS(WhatIf!$G:$G,WhatIf!$A:$A,R$1,WhatIf!$B:$B,R410)&lt;=price_limit,IF(R410="Yes",1,2),"")),""))</f>
        <v/>
      </c>
      <c r="BD410" s="73" t="str">
        <f>IF(OR(S410="",VLOOKUP(S$1,Services!$A$1:$B$20,2,0)="Exclude"),"",IF($D410=1,IF(OR(price_limit="",price_limit="No Limit"),IF(S410="Yes",1,2),IF(SUMIFS(WhatIf!$G:$G,WhatIf!$A:$A,S$1,WhatIf!$B:$B,S410)&lt;=price_limit,IF(S410="Yes",1,2),"")),""))</f>
        <v/>
      </c>
      <c r="BE410" s="73" t="str">
        <f>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22"/>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ht="24.9" x14ac:dyDescent="0.3">
      <c r="A411" s="19" t="s">
        <v>644</v>
      </c>
      <c r="C411" s="4" t="s">
        <v>508</v>
      </c>
      <c r="D411" s="3" t="str">
        <f t="shared" ca="1" si="20"/>
        <v/>
      </c>
      <c r="F411" s="5" t="s">
        <v>588</v>
      </c>
      <c r="G411" s="5" t="s">
        <v>588</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21"/>
        <v/>
      </c>
      <c r="AP411" s="73" t="str">
        <f>IF(OR(E411="",VLOOKUP(E$1,Services!$A$1:$B$20,2,0)="Exclude"),"",IF($D411=1,IF(OR(price_limit="",price_limit="No Limit"),IF(E411="Yes",1,2),IF(SUMIFS(WhatIf!$G:$G,WhatIf!$A:$A,E$1,WhatIf!$B:$B,E411)&lt;=price_limit,IF(E411="Yes",1,2),"")),""))</f>
        <v/>
      </c>
      <c r="AQ411" s="73" t="str">
        <f ca="1">IF(OR(F411="",VLOOKUP(F$1,Services!$A$1:$B$20,2,0)="Exclude"),"",IF($D411=1,IF(OR(price_limit="",price_limit="No Limit"),IF(F411="Yes",1,2),IF(SUMIFS(WhatIf!$G:$G,WhatIf!$A:$A,F$1,WhatIf!$B:$B,F411)&lt;=price_limit,IF(F411="Yes",1,2),"")),""))</f>
        <v/>
      </c>
      <c r="AR411" s="73" t="str">
        <f ca="1">IF(OR(G411="",VLOOKUP(G$1,Services!$A$1:$B$20,2,0)="Exclude"),"",IF($D411=1,IF(OR(price_limit="",price_limit="No Limit"),IF(G411="Yes",1,2),IF(SUMIFS(WhatIf!$G:$G,WhatIf!$A:$A,G$1,WhatIf!$B:$B,G411)&lt;=price_limit,IF(G411="Yes",1,2),"")),""))</f>
        <v/>
      </c>
      <c r="AS411" s="73" t="str">
        <f>IF(OR(H411="",VLOOKUP(H$1,Services!$A$1:$B$20,2,0)="Exclude"),"",IF($D411=1,IF(OR(price_limit="",price_limit="No Limit"),IF(H411="Yes",1,2),IF(SUMIFS(WhatIf!$G:$G,WhatIf!$A:$A,H$1,WhatIf!$B:$B,H411)&lt;=price_limit,IF(H411="Yes",1,2),"")),""))</f>
        <v/>
      </c>
      <c r="AT411" s="73" t="str">
        <f>IF(OR(I411="",VLOOKUP(I$1,Services!$A$1:$B$20,2,0)="Exclude"),"",IF($D411=1,IF(OR(price_limit="",price_limit="No Limit"),IF(I411="Yes",1,2),IF(SUMIFS(WhatIf!$G:$G,WhatIf!$A:$A,I$1,WhatIf!$B:$B,I411)&lt;=price_limit,IF(I411="Yes",1,2),"")),""))</f>
        <v/>
      </c>
      <c r="AU411" s="73" t="str">
        <f>IF(OR(J411="",VLOOKUP(J$1,Services!$A$1:$B$20,2,0)="Exclude"),"",IF($D411=1,IF(OR(price_limit="",price_limit="No Limit"),IF(J411="Yes",1,2),IF(SUMIFS(WhatIf!$G:$G,WhatIf!$A:$A,J$1,WhatIf!$B:$B,J411)&lt;=price_limit,IF(J411="Yes",1,2),"")),""))</f>
        <v/>
      </c>
      <c r="AV411" s="73" t="str">
        <f>IF(OR(K411="",VLOOKUP(K$1,Services!$A$1:$B$20,2,0)="Exclude"),"",IF($D411=1,IF(OR(price_limit="",price_limit="No Limit"),IF(K411="Yes",1,2),IF(SUMIFS(WhatIf!$G:$G,WhatIf!$A:$A,K$1,WhatIf!$B:$B,K411)&lt;=price_limit,IF(K411="Yes",1,2),"")),""))</f>
        <v/>
      </c>
      <c r="AW411" s="73" t="str">
        <f>IF(OR(L411="",VLOOKUP(L$1,Services!$A$1:$B$20,2,0)="Exclude"),"",IF($D411=1,IF(OR(price_limit="",price_limit="No Limit"),IF(L411="Yes",1,2),IF(SUMIFS(WhatIf!$G:$G,WhatIf!$A:$A,L$1,WhatIf!$B:$B,L411)&lt;=price_limit,IF(L411="Yes",1,2),"")),""))</f>
        <v/>
      </c>
      <c r="AX411" s="73" t="str">
        <f>IF(OR(M411="",VLOOKUP(M$1,Services!$A$1:$B$20,2,0)="Exclude"),"",IF($D411=1,IF(OR(price_limit="",price_limit="No Limit"),IF(M411="Yes",1,2),IF(SUMIFS(WhatIf!$G:$G,WhatIf!$A:$A,M$1,WhatIf!$B:$B,M411)&lt;=price_limit,IF(M411="Yes",1,2),"")),""))</f>
        <v/>
      </c>
      <c r="AY411" s="73" t="str">
        <f>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22"/>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ht="24.9" customHeight="1" x14ac:dyDescent="0.3">
      <c r="A412" s="19" t="s">
        <v>75</v>
      </c>
      <c r="B412" s="4" t="s">
        <v>313</v>
      </c>
      <c r="C412" s="4" t="s">
        <v>212</v>
      </c>
      <c r="D412" s="3" t="str">
        <f t="shared" ca="1" si="20"/>
        <v/>
      </c>
      <c r="E412" s="5" t="s">
        <v>1</v>
      </c>
      <c r="F412" s="5" t="s">
        <v>1</v>
      </c>
      <c r="G412" s="5" t="s">
        <v>1</v>
      </c>
      <c r="K412" s="5" t="s">
        <v>1</v>
      </c>
      <c r="L412" s="5" t="s">
        <v>1</v>
      </c>
      <c r="M412" s="5" t="s">
        <v>1</v>
      </c>
      <c r="O412" s="6" t="s">
        <v>1</v>
      </c>
      <c r="P412" s="6" t="s">
        <v>1</v>
      </c>
      <c r="Q412" s="6" t="s">
        <v>1</v>
      </c>
      <c r="R412" s="6" t="s">
        <v>1</v>
      </c>
      <c r="S412" s="6" t="s">
        <v>1</v>
      </c>
      <c r="V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21"/>
        <v/>
      </c>
      <c r="AP412" s="73" t="str">
        <f ca="1">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IF(OR(H412="",VLOOKUP(H$1,Services!$A$1:$B$20,2,0)="Exclude"),"",IF($D412=1,IF(OR(price_limit="",price_limit="No Limit"),IF(H412="Yes",1,2),IF(SUMIFS(WhatIf!$G:$G,WhatIf!$A:$A,H$1,WhatIf!$B:$B,H412)&lt;=price_limit,IF(H412="Yes",1,2),"")),""))</f>
        <v/>
      </c>
      <c r="AT412" s="73" t="str">
        <f>IF(OR(I412="",VLOOKUP(I$1,Services!$A$1:$B$20,2,0)="Exclude"),"",IF($D412=1,IF(OR(price_limit="",price_limit="No Limit"),IF(I412="Yes",1,2),IF(SUMIFS(WhatIf!$G:$G,WhatIf!$A:$A,I$1,WhatIf!$B:$B,I412)&lt;=price_limit,IF(I412="Yes",1,2),"")),""))</f>
        <v/>
      </c>
      <c r="AU412" s="73" t="str">
        <f>IF(OR(J412="",VLOOKUP(J$1,Services!$A$1:$B$20,2,0)="Exclude"),"",IF($D412=1,IF(OR(price_limit="",price_limit="No Limit"),IF(J412="Yes",1,2),IF(SUMIFS(WhatIf!$G:$G,WhatIf!$A:$A,J$1,WhatIf!$B:$B,J412)&lt;=price_limit,IF(J412="Yes",1,2),"")),""))</f>
        <v/>
      </c>
      <c r="AV412" s="73" t="str">
        <f ca="1">IF(OR(K412="",VLOOKUP(K$1,Services!$A$1:$B$20,2,0)="Exclude"),"",IF($D412=1,IF(OR(price_limit="",price_limit="No Limit"),IF(K412="Yes",1,2),IF(SUMIFS(WhatIf!$G:$G,WhatIf!$A:$A,K$1,WhatIf!$B:$B,K412)&lt;=price_limit,IF(K412="Yes",1,2),"")),""))</f>
        <v/>
      </c>
      <c r="AW412" s="73" t="str">
        <f ca="1">IF(OR(L412="",VLOOKUP(L$1,Services!$A$1:$B$20,2,0)="Exclude"),"",IF($D412=1,IF(OR(price_limit="",price_limit="No Limit"),IF(L412="Yes",1,2),IF(SUMIFS(WhatIf!$G:$G,WhatIf!$A:$A,L$1,WhatIf!$B:$B,L412)&lt;=price_limit,IF(L412="Yes",1,2),"")),""))</f>
        <v/>
      </c>
      <c r="AX412" s="73" t="str">
        <f ca="1">IF(OR(M412="",VLOOKUP(M$1,Services!$A$1:$B$20,2,0)="Exclude"),"",IF($D412=1,IF(OR(price_limit="",price_limit="No Limit"),IF(M412="Yes",1,2),IF(SUMIFS(WhatIf!$G:$G,WhatIf!$A:$A,M$1,WhatIf!$B:$B,M412)&lt;=price_limit,IF(M412="Yes",1,2),"")),""))</f>
        <v/>
      </c>
      <c r="AY412" s="73" t="str">
        <f>IF(OR(N412="",VLOOKUP(N$1,Services!$A$1:$B$20,2,0)="Exclude"),"",IF($D412=1,IF(OR(price_limit="",price_limit="No Limit"),IF(N412="Yes",1,2),IF(SUMIFS(WhatIf!$G:$G,WhatIf!$A:$A,N$1,WhatIf!$B:$B,N412)&lt;=price_limit,IF(N412="Yes",1,2),"")),""))</f>
        <v/>
      </c>
      <c r="AZ412" s="73" t="str">
        <f ca="1">IF(OR(O412="",VLOOKUP(O$1,Services!$A$1:$B$20,2,0)="Exclude"),"",IF($D412=1,IF(OR(price_limit="",price_limit="No Limit"),IF(O412="Yes",1,2),IF(SUMIFS(WhatIf!$G:$G,WhatIf!$A:$A,O$1,WhatIf!$B:$B,O412)&lt;=price_limit,IF(O412="Yes",1,2),"")),""))</f>
        <v/>
      </c>
      <c r="BA412" s="73" t="str">
        <f ca="1">IF(OR(P412="",VLOOKUP(P$1,Services!$A$1:$B$20,2,0)="Exclude"),"",IF($D412=1,IF(OR(price_limit="",price_limit="No Limit"),IF(P412="Yes",1,2),IF(SUMIFS(WhatIf!$G:$G,WhatIf!$A:$A,P$1,WhatIf!$B:$B,P412)&lt;=price_limit,IF(P412="Yes",1,2),"")),""))</f>
        <v/>
      </c>
      <c r="BB412" s="73" t="str">
        <f ca="1">IF(OR(Q412="",VLOOKUP(Q$1,Services!$A$1:$B$20,2,0)="Exclude"),"",IF($D412=1,IF(OR(price_limit="",price_limit="No Limit"),IF(Q412="Yes",1,2),IF(SUMIFS(WhatIf!$G:$G,WhatIf!$A:$A,Q$1,WhatIf!$B:$B,Q412)&lt;=price_limit,IF(Q412="Yes",1,2),"")),""))</f>
        <v/>
      </c>
      <c r="BC412" s="73" t="str">
        <f ca="1">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22"/>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x14ac:dyDescent="0.3">
      <c r="A413" s="19" t="s">
        <v>205</v>
      </c>
      <c r="B413" s="4" t="s">
        <v>255</v>
      </c>
      <c r="C413" s="4" t="s">
        <v>503</v>
      </c>
      <c r="D413" s="3" t="str">
        <f t="shared" ca="1" si="20"/>
        <v/>
      </c>
      <c r="F413" s="5" t="s">
        <v>1</v>
      </c>
      <c r="G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21"/>
        <v/>
      </c>
      <c r="AP413" s="73" t="str">
        <f>IF(OR(E413="",VLOOKUP(E$1,Services!$A$1:$B$20,2,0)="Exclude"),"",IF($D413=1,IF(OR(price_limit="",price_limit="No Limit"),IF(E413="Yes",1,2),IF(SUMIFS(WhatIf!$G:$G,WhatIf!$A:$A,E$1,WhatIf!$B:$B,E413)&lt;=price_limit,IF(E413="Yes",1,2),"")),""))</f>
        <v/>
      </c>
      <c r="AQ413" s="73" t="str">
        <f ca="1">IF(OR(F413="",VLOOKUP(F$1,Services!$A$1:$B$20,2,0)="Exclude"),"",IF($D413=1,IF(OR(price_limit="",price_limit="No Limit"),IF(F413="Yes",1,2),IF(SUMIFS(WhatIf!$G:$G,WhatIf!$A:$A,F$1,WhatIf!$B:$B,F413)&lt;=price_limit,IF(F413="Yes",1,2),"")),""))</f>
        <v/>
      </c>
      <c r="AR413" s="73" t="str">
        <f ca="1">IF(OR(G413="",VLOOKUP(G$1,Services!$A$1:$B$20,2,0)="Exclude"),"",IF($D413=1,IF(OR(price_limit="",price_limit="No Limit"),IF(G413="Yes",1,2),IF(SUMIFS(WhatIf!$G:$G,WhatIf!$A:$A,G$1,WhatIf!$B:$B,G413)&lt;=price_limit,IF(G413="Yes",1,2),"")),""))</f>
        <v/>
      </c>
      <c r="AS413" s="73" t="str">
        <f>IF(OR(H413="",VLOOKUP(H$1,Services!$A$1:$B$20,2,0)="Exclude"),"",IF($D413=1,IF(OR(price_limit="",price_limit="No Limit"),IF(H413="Yes",1,2),IF(SUMIFS(WhatIf!$G:$G,WhatIf!$A:$A,H$1,WhatIf!$B:$B,H413)&lt;=price_limit,IF(H413="Yes",1,2),"")),""))</f>
        <v/>
      </c>
      <c r="AT413" s="73" t="str">
        <f>IF(OR(I413="",VLOOKUP(I$1,Services!$A$1:$B$20,2,0)="Exclude"),"",IF($D413=1,IF(OR(price_limit="",price_limit="No Limit"),IF(I413="Yes",1,2),IF(SUMIFS(WhatIf!$G:$G,WhatIf!$A:$A,I$1,WhatIf!$B:$B,I413)&lt;=price_limit,IF(I413="Yes",1,2),"")),""))</f>
        <v/>
      </c>
      <c r="AU413" s="73" t="str">
        <f>IF(OR(J413="",VLOOKUP(J$1,Services!$A$1:$B$20,2,0)="Exclude"),"",IF($D413=1,IF(OR(price_limit="",price_limit="No Limit"),IF(J413="Yes",1,2),IF(SUMIFS(WhatIf!$G:$G,WhatIf!$A:$A,J$1,WhatIf!$B:$B,J413)&lt;=price_limit,IF(J413="Yes",1,2),"")),""))</f>
        <v/>
      </c>
      <c r="AV413" s="73" t="str">
        <f>IF(OR(K413="",VLOOKUP(K$1,Services!$A$1:$B$20,2,0)="Exclude"),"",IF($D413=1,IF(OR(price_limit="",price_limit="No Limit"),IF(K413="Yes",1,2),IF(SUMIFS(WhatIf!$G:$G,WhatIf!$A:$A,K$1,WhatIf!$B:$B,K413)&lt;=price_limit,IF(K413="Yes",1,2),"")),""))</f>
        <v/>
      </c>
      <c r="AW413" s="73" t="str">
        <f>IF(OR(L413="",VLOOKUP(L$1,Services!$A$1:$B$20,2,0)="Exclude"),"",IF($D413=1,IF(OR(price_limit="",price_limit="No Limit"),IF(L413="Yes",1,2),IF(SUMIFS(WhatIf!$G:$G,WhatIf!$A:$A,L$1,WhatIf!$B:$B,L413)&lt;=price_limit,IF(L413="Yes",1,2),"")),""))</f>
        <v/>
      </c>
      <c r="AX413" s="73" t="str">
        <f>IF(OR(M413="",VLOOKUP(M$1,Services!$A$1:$B$20,2,0)="Exclude"),"",IF($D413=1,IF(OR(price_limit="",price_limit="No Limit"),IF(M413="Yes",1,2),IF(SUMIFS(WhatIf!$G:$G,WhatIf!$A:$A,M$1,WhatIf!$B:$B,M413)&lt;=price_limit,IF(M413="Yes",1,2),"")),""))</f>
        <v/>
      </c>
      <c r="AY413" s="73" t="str">
        <f>IF(OR(N413="",VLOOKUP(N$1,Services!$A$1:$B$20,2,0)="Exclude"),"",IF($D413=1,IF(OR(price_limit="",price_limit="No Limit"),IF(N413="Yes",1,2),IF(SUMIFS(WhatIf!$G:$G,WhatIf!$A:$A,N$1,WhatIf!$B:$B,N413)&lt;=price_limit,IF(N413="Yes",1,2),"")),""))</f>
        <v/>
      </c>
      <c r="AZ413" s="73" t="str">
        <f>IF(OR(O413="",VLOOKUP(O$1,Services!$A$1:$B$20,2,0)="Exclude"),"",IF($D413=1,IF(OR(price_limit="",price_limit="No Limit"),IF(O413="Yes",1,2),IF(SUMIFS(WhatIf!$G:$G,WhatIf!$A:$A,O$1,WhatIf!$B:$B,O413)&lt;=price_limit,IF(O413="Yes",1,2),"")),""))</f>
        <v/>
      </c>
      <c r="BA413" s="73" t="str">
        <f>IF(OR(P413="",VLOOKUP(P$1,Services!$A$1:$B$20,2,0)="Exclude"),"",IF($D413=1,IF(OR(price_limit="",price_limit="No Limit"),IF(P413="Yes",1,2),IF(SUMIFS(WhatIf!$G:$G,WhatIf!$A:$A,P$1,WhatIf!$B:$B,P413)&lt;=price_limit,IF(P413="Yes",1,2),"")),""))</f>
        <v/>
      </c>
      <c r="BB413" s="73" t="str">
        <f>IF(OR(Q413="",VLOOKUP(Q$1,Services!$A$1:$B$20,2,0)="Exclude"),"",IF($D413=1,IF(OR(price_limit="",price_limit="No Limit"),IF(Q413="Yes",1,2),IF(SUMIFS(WhatIf!$G:$G,WhatIf!$A:$A,Q$1,WhatIf!$B:$B,Q413)&lt;=price_limit,IF(Q413="Yes",1,2),"")),""))</f>
        <v/>
      </c>
      <c r="BC413" s="73" t="str">
        <f>IF(OR(R413="",VLOOKUP(R$1,Services!$A$1:$B$20,2,0)="Exclude"),"",IF($D413=1,IF(OR(price_limit="",price_limit="No Limit"),IF(R413="Yes",1,2),IF(SUMIFS(WhatIf!$G:$G,WhatIf!$A:$A,R$1,WhatIf!$B:$B,R413)&lt;=price_limit,IF(R413="Yes",1,2),"")),""))</f>
        <v/>
      </c>
      <c r="BD413" s="73" t="str">
        <f>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22"/>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ht="24.9" x14ac:dyDescent="0.3">
      <c r="A414" s="19" t="s">
        <v>76</v>
      </c>
      <c r="B414" s="4" t="s">
        <v>432</v>
      </c>
      <c r="C414" s="4" t="s">
        <v>301</v>
      </c>
      <c r="D414" s="3" t="str">
        <f t="shared" ca="1" si="20"/>
        <v/>
      </c>
      <c r="F414" s="5" t="s">
        <v>557</v>
      </c>
      <c r="G414" s="5" t="s">
        <v>1</v>
      </c>
      <c r="H414" s="5" t="s">
        <v>1</v>
      </c>
      <c r="I414" s="5" t="s">
        <v>1</v>
      </c>
      <c r="J414" s="5" t="s">
        <v>1</v>
      </c>
      <c r="K414" s="5" t="s">
        <v>1</v>
      </c>
      <c r="L414" s="5" t="s">
        <v>1</v>
      </c>
      <c r="M414" s="5" t="s">
        <v>1</v>
      </c>
      <c r="O414" s="6" t="s">
        <v>1</v>
      </c>
      <c r="P414" s="6" t="s">
        <v>1</v>
      </c>
      <c r="Q414" s="6" t="s">
        <v>1</v>
      </c>
      <c r="R414" s="6" t="s">
        <v>1</v>
      </c>
      <c r="S414" s="6" t="s">
        <v>1</v>
      </c>
      <c r="T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21"/>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 ca="1">IF(OR(H414="",VLOOKUP(H$1,Services!$A$1:$B$20,2,0)="Exclude"),"",IF($D414=1,IF(OR(price_limit="",price_limit="No Limit"),IF(H414="Yes",1,2),IF(SUMIFS(WhatIf!$G:$G,WhatIf!$A:$A,H$1,WhatIf!$B:$B,H414)&lt;=price_limit,IF(H414="Yes",1,2),"")),""))</f>
        <v/>
      </c>
      <c r="AT414" s="73" t="str">
        <f ca="1">IF(OR(I414="",VLOOKUP(I$1,Services!$A$1:$B$20,2,0)="Exclude"),"",IF($D414=1,IF(OR(price_limit="",price_limit="No Limit"),IF(I414="Yes",1,2),IF(SUMIFS(WhatIf!$G:$G,WhatIf!$A:$A,I$1,WhatIf!$B:$B,I414)&lt;=price_limit,IF(I414="Yes",1,2),"")),""))</f>
        <v/>
      </c>
      <c r="AU414" s="73" t="str">
        <f ca="1">IF(OR(J414="",VLOOKUP(J$1,Services!$A$1:$B$20,2,0)="Exclude"),"",IF($D414=1,IF(OR(price_limit="",price_limit="No Limit"),IF(J414="Yes",1,2),IF(SUMIFS(WhatIf!$G:$G,WhatIf!$A:$A,J$1,WhatIf!$B:$B,J414)&lt;=price_limit,IF(J414="Yes",1,2),"")),""))</f>
        <v/>
      </c>
      <c r="AV414" s="73" t="str">
        <f ca="1">IF(OR(K414="",VLOOKUP(K$1,Services!$A$1:$B$20,2,0)="Exclude"),"",IF($D414=1,IF(OR(price_limit="",price_limit="No Limit"),IF(K414="Yes",1,2),IF(SUMIFS(WhatIf!$G:$G,WhatIf!$A:$A,K$1,WhatIf!$B:$B,K414)&lt;=price_limit,IF(K414="Yes",1,2),"")),""))</f>
        <v/>
      </c>
      <c r="AW414" s="73" t="str">
        <f ca="1">IF(OR(L414="",VLOOKUP(L$1,Services!$A$1:$B$20,2,0)="Exclude"),"",IF($D414=1,IF(OR(price_limit="",price_limit="No Limit"),IF(L414="Yes",1,2),IF(SUMIFS(WhatIf!$G:$G,WhatIf!$A:$A,L$1,WhatIf!$B:$B,L414)&lt;=price_limit,IF(L414="Yes",1,2),"")),""))</f>
        <v/>
      </c>
      <c r="AX414" s="73" t="str">
        <f ca="1">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 ca="1">IF(OR(O414="",VLOOKUP(O$1,Services!$A$1:$B$20,2,0)="Exclude"),"",IF($D414=1,IF(OR(price_limit="",price_limit="No Limit"),IF(O414="Yes",1,2),IF(SUMIFS(WhatIf!$G:$G,WhatIf!$A:$A,O$1,WhatIf!$B:$B,O414)&lt;=price_limit,IF(O414="Yes",1,2),"")),""))</f>
        <v/>
      </c>
      <c r="BA414" s="73" t="str">
        <f ca="1">IF(OR(P414="",VLOOKUP(P$1,Services!$A$1:$B$20,2,0)="Exclude"),"",IF($D414=1,IF(OR(price_limit="",price_limit="No Limit"),IF(P414="Yes",1,2),IF(SUMIFS(WhatIf!$G:$G,WhatIf!$A:$A,P$1,WhatIf!$B:$B,P414)&lt;=price_limit,IF(P414="Yes",1,2),"")),""))</f>
        <v/>
      </c>
      <c r="BB414" s="73" t="str">
        <f ca="1">IF(OR(Q414="",VLOOKUP(Q$1,Services!$A$1:$B$20,2,0)="Exclude"),"",IF($D414=1,IF(OR(price_limit="",price_limit="No Limit"),IF(Q414="Yes",1,2),IF(SUMIFS(WhatIf!$G:$G,WhatIf!$A:$A,Q$1,WhatIf!$B:$B,Q414)&lt;=price_limit,IF(Q414="Yes",1,2),"")),""))</f>
        <v/>
      </c>
      <c r="BC414" s="73" t="str">
        <f ca="1">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 ca="1">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22"/>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x14ac:dyDescent="0.3">
      <c r="A415" s="19" t="s">
        <v>77</v>
      </c>
      <c r="B415" s="4" t="s">
        <v>254</v>
      </c>
      <c r="C415" s="4" t="s">
        <v>503</v>
      </c>
      <c r="D415" s="3" t="str">
        <f t="shared" ca="1" si="20"/>
        <v/>
      </c>
      <c r="F415" s="5" t="s">
        <v>561</v>
      </c>
      <c r="G415" s="5" t="s">
        <v>561</v>
      </c>
      <c r="H415" s="5" t="s">
        <v>1</v>
      </c>
      <c r="I415" s="5" t="s">
        <v>1</v>
      </c>
      <c r="J415" s="5" t="s">
        <v>1</v>
      </c>
      <c r="K415" s="5" t="s">
        <v>1</v>
      </c>
      <c r="L415" s="5" t="s">
        <v>1</v>
      </c>
      <c r="M415" s="5" t="s">
        <v>1</v>
      </c>
      <c r="O415" s="6" t="s">
        <v>1</v>
      </c>
      <c r="P415" s="6" t="s">
        <v>1</v>
      </c>
      <c r="Q415" s="6" t="s">
        <v>328</v>
      </c>
      <c r="R415" s="6" t="s">
        <v>1</v>
      </c>
      <c r="S415" s="6" t="s">
        <v>1</v>
      </c>
      <c r="T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21"/>
        <v/>
      </c>
      <c r="AP415" s="73" t="str">
        <f>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 ca="1">IF(OR(H415="",VLOOKUP(H$1,Services!$A$1:$B$20,2,0)="Exclude"),"",IF($D415=1,IF(OR(price_limit="",price_limit="No Limit"),IF(H415="Yes",1,2),IF(SUMIFS(WhatIf!$G:$G,WhatIf!$A:$A,H$1,WhatIf!$B:$B,H415)&lt;=price_limit,IF(H415="Yes",1,2),"")),""))</f>
        <v/>
      </c>
      <c r="AT415" s="73" t="str">
        <f ca="1">IF(OR(I415="",VLOOKUP(I$1,Services!$A$1:$B$20,2,0)="Exclude"),"",IF($D415=1,IF(OR(price_limit="",price_limit="No Limit"),IF(I415="Yes",1,2),IF(SUMIFS(WhatIf!$G:$G,WhatIf!$A:$A,I$1,WhatIf!$B:$B,I415)&lt;=price_limit,IF(I415="Yes",1,2),"")),""))</f>
        <v/>
      </c>
      <c r="AU415" s="73" t="str">
        <f ca="1">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IF(OR(S415="",VLOOKUP(S$1,Services!$A$1:$B$20,2,0)="Exclude"),"",IF($D415=1,IF(OR(price_limit="",price_limit="No Limit"),IF(S415="Yes",1,2),IF(SUMIFS(WhatIf!$G:$G,WhatIf!$A:$A,S$1,WhatIf!$B:$B,S415)&lt;=price_limit,IF(S415="Yes",1,2),"")),""))</f>
        <v/>
      </c>
      <c r="BE415" s="73" t="str">
        <f ca="1">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22"/>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x14ac:dyDescent="0.3">
      <c r="A416" s="19" t="s">
        <v>655</v>
      </c>
      <c r="C416" s="4" t="s">
        <v>508</v>
      </c>
      <c r="D416" s="3" t="str">
        <f t="shared" ca="1" si="20"/>
        <v/>
      </c>
      <c r="F416" s="5" t="s">
        <v>591</v>
      </c>
      <c r="G416" s="5" t="s">
        <v>591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21"/>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IF(OR(H416="",VLOOKUP(H$1,Services!$A$1:$B$20,2,0)="Exclude"),"",IF($D416=1,IF(OR(price_limit="",price_limit="No Limit"),IF(H416="Yes",1,2),IF(SUMIFS(WhatIf!$G:$G,WhatIf!$A:$A,H$1,WhatIf!$B:$B,H416)&lt;=price_limit,IF(H416="Yes",1,2),"")),""))</f>
        <v/>
      </c>
      <c r="AT416" s="73" t="str">
        <f>IF(OR(I416="",VLOOKUP(I$1,Services!$A$1:$B$20,2,0)="Exclude"),"",IF($D416=1,IF(OR(price_limit="",price_limit="No Limit"),IF(I416="Yes",1,2),IF(SUMIFS(WhatIf!$G:$G,WhatIf!$A:$A,I$1,WhatIf!$B:$B,I416)&lt;=price_limit,IF(I416="Yes",1,2),"")),""))</f>
        <v/>
      </c>
      <c r="AU416" s="73" t="str">
        <f>IF(OR(J416="",VLOOKUP(J$1,Services!$A$1:$B$20,2,0)="Exclude"),"",IF($D416=1,IF(OR(price_limit="",price_limit="No Limit"),IF(J416="Yes",1,2),IF(SUMIFS(WhatIf!$G:$G,WhatIf!$A:$A,J$1,WhatIf!$B:$B,J416)&lt;=price_limit,IF(J416="Yes",1,2),"")),""))</f>
        <v/>
      </c>
      <c r="AV416" s="73" t="str">
        <f>IF(OR(K416="",VLOOKUP(K$1,Services!$A$1:$B$20,2,0)="Exclude"),"",IF($D416=1,IF(OR(price_limit="",price_limit="No Limit"),IF(K416="Yes",1,2),IF(SUMIFS(WhatIf!$G:$G,WhatIf!$A:$A,K$1,WhatIf!$B:$B,K416)&lt;=price_limit,IF(K416="Yes",1,2),"")),""))</f>
        <v/>
      </c>
      <c r="AW416" s="73" t="str">
        <f>IF(OR(L416="",VLOOKUP(L$1,Services!$A$1:$B$20,2,0)="Exclude"),"",IF($D416=1,IF(OR(price_limit="",price_limit="No Limit"),IF(L416="Yes",1,2),IF(SUMIFS(WhatIf!$G:$G,WhatIf!$A:$A,L$1,WhatIf!$B:$B,L416)&lt;=price_limit,IF(L416="Yes",1,2),"")),""))</f>
        <v/>
      </c>
      <c r="AX416" s="73" t="str">
        <f>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IF(OR(O416="",VLOOKUP(O$1,Services!$A$1:$B$20,2,0)="Exclude"),"",IF($D416=1,IF(OR(price_limit="",price_limit="No Limit"),IF(O416="Yes",1,2),IF(SUMIFS(WhatIf!$G:$G,WhatIf!$A:$A,O$1,WhatIf!$B:$B,O416)&lt;=price_limit,IF(O416="Yes",1,2),"")),""))</f>
        <v/>
      </c>
      <c r="BA416" s="73" t="str">
        <f>IF(OR(P416="",VLOOKUP(P$1,Services!$A$1:$B$20,2,0)="Exclude"),"",IF($D416=1,IF(OR(price_limit="",price_limit="No Limit"),IF(P416="Yes",1,2),IF(SUMIFS(WhatIf!$G:$G,WhatIf!$A:$A,P$1,WhatIf!$B:$B,P416)&lt;=price_limit,IF(P416="Yes",1,2),"")),""))</f>
        <v/>
      </c>
      <c r="BB416" s="73" t="str">
        <f>IF(OR(Q416="",VLOOKUP(Q$1,Services!$A$1:$B$20,2,0)="Exclude"),"",IF($D416=1,IF(OR(price_limit="",price_limit="No Limit"),IF(Q416="Yes",1,2),IF(SUMIFS(WhatIf!$G:$G,WhatIf!$A:$A,Q$1,WhatIf!$B:$B,Q416)&lt;=price_limit,IF(Q416="Yes",1,2),"")),""))</f>
        <v/>
      </c>
      <c r="BC416" s="73" t="str">
        <f>IF(OR(R416="",VLOOKUP(R$1,Services!$A$1:$B$20,2,0)="Exclude"),"",IF($D416=1,IF(OR(price_limit="",price_limit="No Limit"),IF(R416="Yes",1,2),IF(SUMIFS(WhatIf!$G:$G,WhatIf!$A:$A,R$1,WhatIf!$B:$B,R416)&lt;=price_limit,IF(R416="Yes",1,2),"")),""))</f>
        <v/>
      </c>
      <c r="BD416" s="73" t="str">
        <f>IF(OR(S416="",VLOOKUP(S$1,Services!$A$1:$B$20,2,0)="Exclude"),"",IF($D416=1,IF(OR(price_limit="",price_limit="No Limit"),IF(S416="Yes",1,2),IF(SUMIFS(WhatIf!$G:$G,WhatIf!$A:$A,S$1,WhatIf!$B:$B,S416)&lt;=price_limit,IF(S416="Yes",1,2),"")),""))</f>
        <v/>
      </c>
      <c r="BE416" s="73" t="str">
        <f>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22"/>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x14ac:dyDescent="0.3">
      <c r="A417" s="19" t="s">
        <v>292</v>
      </c>
      <c r="B417" s="4" t="s">
        <v>255</v>
      </c>
      <c r="C417" s="4" t="s">
        <v>222</v>
      </c>
      <c r="D417" s="3" t="str">
        <f t="shared" ca="1" si="20"/>
        <v/>
      </c>
      <c r="H417" s="5" t="s">
        <v>303</v>
      </c>
      <c r="I417" s="5" t="s">
        <v>303</v>
      </c>
      <c r="J417" s="5" t="s">
        <v>303</v>
      </c>
      <c r="K417" s="5" t="s">
        <v>303</v>
      </c>
      <c r="L417" s="5" t="s">
        <v>303</v>
      </c>
      <c r="M417" s="5" t="s">
        <v>303</v>
      </c>
      <c r="N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21"/>
        <v/>
      </c>
      <c r="AP417" s="73" t="str">
        <f>IF(OR(E417="",VLOOKUP(E$1,Services!$A$1:$B$20,2,0)="Exclude"),"",IF($D417=1,IF(OR(price_limit="",price_limit="No Limit"),IF(E417="Yes",1,2),IF(SUMIFS(WhatIf!$G:$G,WhatIf!$A:$A,E$1,WhatIf!$B:$B,E417)&lt;=price_limit,IF(E417="Yes",1,2),"")),""))</f>
        <v/>
      </c>
      <c r="AQ417" s="73" t="str">
        <f>IF(OR(F417="",VLOOKUP(F$1,Services!$A$1:$B$20,2,0)="Exclude"),"",IF($D417=1,IF(OR(price_limit="",price_limit="No Limit"),IF(F417="Yes",1,2),IF(SUMIFS(WhatIf!$G:$G,WhatIf!$A:$A,F$1,WhatIf!$B:$B,F417)&lt;=price_limit,IF(F417="Yes",1,2),"")),""))</f>
        <v/>
      </c>
      <c r="AR417" s="73" t="str">
        <f>IF(OR(G417="",VLOOKUP(G$1,Services!$A$1:$B$20,2,0)="Exclude"),"",IF($D417=1,IF(OR(price_limit="",price_limit="No Limit"),IF(G417="Yes",1,2),IF(SUMIFS(WhatIf!$G:$G,WhatIf!$A:$A,G$1,WhatIf!$B:$B,G417)&lt;=price_limit,IF(G417="Yes",1,2),"")),""))</f>
        <v/>
      </c>
      <c r="AS417" s="73" t="str">
        <f ca="1">IF(OR(H417="",VLOOKUP(H$1,Services!$A$1:$B$20,2,0)="Exclude"),"",IF($D417=1,IF(OR(price_limit="",price_limit="No Limit"),IF(H417="Yes",1,2),IF(SUMIFS(WhatIf!$G:$G,WhatIf!$A:$A,H$1,WhatIf!$B:$B,H417)&lt;=price_limit,IF(H417="Yes",1,2),"")),""))</f>
        <v/>
      </c>
      <c r="AT417" s="73" t="str">
        <f ca="1">IF(OR(I417="",VLOOKUP(I$1,Services!$A$1:$B$20,2,0)="Exclude"),"",IF($D417=1,IF(OR(price_limit="",price_limit="No Limit"),IF(I417="Yes",1,2),IF(SUMIFS(WhatIf!$G:$G,WhatIf!$A:$A,I$1,WhatIf!$B:$B,I417)&lt;=price_limit,IF(I417="Yes",1,2),"")),""))</f>
        <v/>
      </c>
      <c r="AU417" s="73" t="str">
        <f ca="1">IF(OR(J417="",VLOOKUP(J$1,Services!$A$1:$B$20,2,0)="Exclude"),"",IF($D417=1,IF(OR(price_limit="",price_limit="No Limit"),IF(J417="Yes",1,2),IF(SUMIFS(WhatIf!$G:$G,WhatIf!$A:$A,J$1,WhatIf!$B:$B,J417)&lt;=price_limit,IF(J417="Yes",1,2),"")),""))</f>
        <v/>
      </c>
      <c r="AV417" s="73" t="str">
        <f ca="1">IF(OR(K417="",VLOOKUP(K$1,Services!$A$1:$B$20,2,0)="Exclude"),"",IF($D417=1,IF(OR(price_limit="",price_limit="No Limit"),IF(K417="Yes",1,2),IF(SUMIFS(WhatIf!$G:$G,WhatIf!$A:$A,K$1,WhatIf!$B:$B,K417)&lt;=price_limit,IF(K417="Yes",1,2),"")),""))</f>
        <v/>
      </c>
      <c r="AW417" s="73" t="str">
        <f ca="1">IF(OR(L417="",VLOOKUP(L$1,Services!$A$1:$B$20,2,0)="Exclude"),"",IF($D417=1,IF(OR(price_limit="",price_limit="No Limit"),IF(L417="Yes",1,2),IF(SUMIFS(WhatIf!$G:$G,WhatIf!$A:$A,L$1,WhatIf!$B:$B,L417)&lt;=price_limit,IF(L417="Yes",1,2),"")),""))</f>
        <v/>
      </c>
      <c r="AX417" s="73" t="str">
        <f ca="1">IF(OR(M417="",VLOOKUP(M$1,Services!$A$1:$B$20,2,0)="Exclude"),"",IF($D417=1,IF(OR(price_limit="",price_limit="No Limit"),IF(M417="Yes",1,2),IF(SUMIFS(WhatIf!$G:$G,WhatIf!$A:$A,M$1,WhatIf!$B:$B,M417)&lt;=price_limit,IF(M417="Yes",1,2),"")),""))</f>
        <v/>
      </c>
      <c r="AY417" s="73" t="str">
        <f ca="1">IF(OR(N417="",VLOOKUP(N$1,Services!$A$1:$B$20,2,0)="Exclude"),"",IF($D417=1,IF(OR(price_limit="",price_limit="No Limit"),IF(N417="Yes",1,2),IF(SUMIFS(WhatIf!$G:$G,WhatIf!$A:$A,N$1,WhatIf!$B:$B,N417)&lt;=price_limit,IF(N417="Yes",1,2),"")),""))</f>
        <v/>
      </c>
      <c r="AZ417" s="73" t="str">
        <f>IF(OR(O417="",VLOOKUP(O$1,Services!$A$1:$B$20,2,0)="Exclude"),"",IF($D417=1,IF(OR(price_limit="",price_limit="No Limit"),IF(O417="Yes",1,2),IF(SUMIFS(WhatIf!$G:$G,WhatIf!$A:$A,O$1,WhatIf!$B:$B,O417)&lt;=price_limit,IF(O417="Yes",1,2),"")),""))</f>
        <v/>
      </c>
      <c r="BA417" s="73" t="str">
        <f>IF(OR(P417="",VLOOKUP(P$1,Services!$A$1:$B$20,2,0)="Exclude"),"",IF($D417=1,IF(OR(price_limit="",price_limit="No Limit"),IF(P417="Yes",1,2),IF(SUMIFS(WhatIf!$G:$G,WhatIf!$A:$A,P$1,WhatIf!$B:$B,P417)&lt;=price_limit,IF(P417="Yes",1,2),"")),""))</f>
        <v/>
      </c>
      <c r="BB417" s="73" t="str">
        <f>IF(OR(Q417="",VLOOKUP(Q$1,Services!$A$1:$B$20,2,0)="Exclude"),"",IF($D417=1,IF(OR(price_limit="",price_limit="No Limit"),IF(Q417="Yes",1,2),IF(SUMIFS(WhatIf!$G:$G,WhatIf!$A:$A,Q$1,WhatIf!$B:$B,Q417)&lt;=price_limit,IF(Q417="Yes",1,2),"")),""))</f>
        <v/>
      </c>
      <c r="BC417" s="73" t="str">
        <f>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22"/>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ht="24.9" x14ac:dyDescent="0.3">
      <c r="A418" s="19" t="s">
        <v>78</v>
      </c>
      <c r="B418" s="4" t="s">
        <v>255</v>
      </c>
      <c r="C418" s="4" t="s">
        <v>501</v>
      </c>
      <c r="D418" s="3" t="str">
        <f t="shared" ca="1" si="20"/>
        <v/>
      </c>
      <c r="E418" s="5" t="s">
        <v>1</v>
      </c>
      <c r="F418" s="5" t="s">
        <v>557</v>
      </c>
      <c r="G418" s="5" t="s">
        <v>557</v>
      </c>
      <c r="I418" s="5" t="s">
        <v>1</v>
      </c>
      <c r="J418" s="5" t="s">
        <v>1</v>
      </c>
      <c r="K418" s="5" t="s">
        <v>1</v>
      </c>
      <c r="L418" s="5" t="s">
        <v>1</v>
      </c>
      <c r="M418" s="5" t="s">
        <v>1</v>
      </c>
      <c r="O418" s="6"/>
      <c r="P418" s="6"/>
      <c r="Q418" s="6"/>
      <c r="R418" s="6"/>
      <c r="S418" s="6"/>
      <c r="T418" s="5" t="s">
        <v>1</v>
      </c>
      <c r="V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21"/>
        <v/>
      </c>
      <c r="AP418" s="73" t="str">
        <f ca="1">IF(OR(E418="",VLOOKUP(E$1,Services!$A$1:$B$20,2,0)="Exclude"),"",IF($D418=1,IF(OR(price_limit="",price_limit="No Limit"),IF(E418="Yes",1,2),IF(SUMIFS(WhatIf!$G:$G,WhatIf!$A:$A,E$1,WhatIf!$B:$B,E418)&lt;=price_limit,IF(E418="Yes",1,2),"")),""))</f>
        <v/>
      </c>
      <c r="AQ418" s="73" t="str">
        <f ca="1">IF(OR(F418="",VLOOKUP(F$1,Services!$A$1:$B$20,2,0)="Exclude"),"",IF($D418=1,IF(OR(price_limit="",price_limit="No Limit"),IF(F418="Yes",1,2),IF(SUMIFS(WhatIf!$G:$G,WhatIf!$A:$A,F$1,WhatIf!$B:$B,F418)&lt;=price_limit,IF(F418="Yes",1,2),"")),""))</f>
        <v/>
      </c>
      <c r="AR418" s="73" t="str">
        <f ca="1">IF(OR(G418="",VLOOKUP(G$1,Services!$A$1:$B$20,2,0)="Exclude"),"",IF($D418=1,IF(OR(price_limit="",price_limit="No Limit"),IF(G418="Yes",1,2),IF(SUMIFS(WhatIf!$G:$G,WhatIf!$A:$A,G$1,WhatIf!$B:$B,G418)&lt;=price_limit,IF(G418="Yes",1,2),"")),""))</f>
        <v/>
      </c>
      <c r="AS418" s="73" t="str">
        <f>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IF(OR(N418="",VLOOKUP(N$1,Services!$A$1:$B$20,2,0)="Exclude"),"",IF($D418=1,IF(OR(price_limit="",price_limit="No Limit"),IF(N418="Yes",1,2),IF(SUMIFS(WhatIf!$G:$G,WhatIf!$A:$A,N$1,WhatIf!$B:$B,N418)&lt;=price_limit,IF(N418="Yes",1,2),"")),""))</f>
        <v/>
      </c>
      <c r="AZ418" s="73" t="str">
        <f>IF(OR(O418="",VLOOKUP(O$1,Services!$A$1:$B$20,2,0)="Exclude"),"",IF($D418=1,IF(OR(price_limit="",price_limit="No Limit"),IF(O418="Yes",1,2),IF(SUMIFS(WhatIf!$G:$G,WhatIf!$A:$A,O$1,WhatIf!$B:$B,O418)&lt;=price_limit,IF(O418="Yes",1,2),"")),""))</f>
        <v/>
      </c>
      <c r="BA418" s="73" t="str">
        <f>IF(OR(P418="",VLOOKUP(P$1,Services!$A$1:$B$20,2,0)="Exclude"),"",IF($D418=1,IF(OR(price_limit="",price_limit="No Limit"),IF(P418="Yes",1,2),IF(SUMIFS(WhatIf!$G:$G,WhatIf!$A:$A,P$1,WhatIf!$B:$B,P418)&lt;=price_limit,IF(P418="Yes",1,2),"")),""))</f>
        <v/>
      </c>
      <c r="BB418" s="73" t="str">
        <f>IF(OR(Q418="",VLOOKUP(Q$1,Services!$A$1:$B$20,2,0)="Exclude"),"",IF($D418=1,IF(OR(price_limit="",price_limit="No Limit"),IF(Q418="Yes",1,2),IF(SUMIFS(WhatIf!$G:$G,WhatIf!$A:$A,Q$1,WhatIf!$B:$B,Q418)&lt;=price_limit,IF(Q418="Yes",1,2),"")),""))</f>
        <v/>
      </c>
      <c r="BC418" s="73" t="str">
        <f>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 ca="1">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22"/>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x14ac:dyDescent="0.3">
      <c r="A419" s="19" t="s">
        <v>758</v>
      </c>
      <c r="C419" s="4" t="s">
        <v>212</v>
      </c>
      <c r="D419" s="3" t="str">
        <f t="shared" ca="1" si="20"/>
        <v/>
      </c>
      <c r="K419" s="5" t="s">
        <v>1</v>
      </c>
      <c r="L419" s="5" t="s">
        <v>1</v>
      </c>
      <c r="M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21"/>
        <v/>
      </c>
      <c r="AP419" s="73" t="str">
        <f>IF(OR(E419="",VLOOKUP(E$1,Services!$A$1:$B$20,2,0)="Exclude"),"",IF($D419=1,IF(OR(price_limit="",price_limit="No Limit"),IF(E419="Yes",1,2),IF(SUMIFS(WhatIf!$G:$G,WhatIf!$A:$A,E$1,WhatIf!$B:$B,E419)&lt;=price_limit,IF(E419="Yes",1,2),"")),""))</f>
        <v/>
      </c>
      <c r="AQ419" s="73" t="str">
        <f>IF(OR(F419="",VLOOKUP(F$1,Services!$A$1:$B$20,2,0)="Exclude"),"",IF($D419=1,IF(OR(price_limit="",price_limit="No Limit"),IF(F419="Yes",1,2),IF(SUMIFS(WhatIf!$G:$G,WhatIf!$A:$A,F$1,WhatIf!$B:$B,F419)&lt;=price_limit,IF(F419="Yes",1,2),"")),""))</f>
        <v/>
      </c>
      <c r="AR419" s="73" t="str">
        <f>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IF(OR(J419="",VLOOKUP(J$1,Services!$A$1:$B$20,2,0)="Exclude"),"",IF($D419=1,IF(OR(price_limit="",price_limit="No Limit"),IF(J419="Yes",1,2),IF(SUMIFS(WhatIf!$G:$G,WhatIf!$A:$A,J$1,WhatIf!$B:$B,J419)&lt;=price_limit,IF(J419="Yes",1,2),"")),""))</f>
        <v/>
      </c>
      <c r="AV419" s="73" t="str">
        <f ca="1">IF(OR(K419="",VLOOKUP(K$1,Services!$A$1:$B$20,2,0)="Exclude"),"",IF($D419=1,IF(OR(price_limit="",price_limit="No Limit"),IF(K419="Yes",1,2),IF(SUMIFS(WhatIf!$G:$G,WhatIf!$A:$A,K$1,WhatIf!$B:$B,K419)&lt;=price_limit,IF(K419="Yes",1,2),"")),""))</f>
        <v/>
      </c>
      <c r="AW419" s="73" t="str">
        <f ca="1">IF(OR(L419="",VLOOKUP(L$1,Services!$A$1:$B$20,2,0)="Exclude"),"",IF($D419=1,IF(OR(price_limit="",price_limit="No Limit"),IF(L419="Yes",1,2),IF(SUMIFS(WhatIf!$G:$G,WhatIf!$A:$A,L$1,WhatIf!$B:$B,L419)&lt;=price_limit,IF(L419="Yes",1,2),"")),""))</f>
        <v/>
      </c>
      <c r="AX419" s="73" t="str">
        <f ca="1">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22"/>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626</v>
      </c>
      <c r="C420" s="4" t="s">
        <v>508</v>
      </c>
      <c r="D420" s="3" t="str">
        <f t="shared" ca="1" si="20"/>
        <v/>
      </c>
      <c r="F420" s="5" t="s">
        <v>581</v>
      </c>
      <c r="G420" s="5" t="s">
        <v>581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21"/>
        <v/>
      </c>
      <c r="AP420" s="73" t="str">
        <f>IF(OR(E420="",VLOOKUP(E$1,Services!$A$1:$B$20,2,0)="Exclude"),"",IF($D420=1,IF(OR(price_limit="",price_limit="No Limit"),IF(E420="Yes",1,2),IF(SUMIFS(WhatIf!$G:$G,WhatIf!$A:$A,E$1,WhatIf!$B:$B,E420)&lt;=price_limit,IF(E420="Yes",1,2),"")),""))</f>
        <v/>
      </c>
      <c r="AQ420" s="73" t="str">
        <f ca="1">IF(OR(F420="",VLOOKUP(F$1,Services!$A$1:$B$20,2,0)="Exclude"),"",IF($D420=1,IF(OR(price_limit="",price_limit="No Limit"),IF(F420="Yes",1,2),IF(SUMIFS(WhatIf!$G:$G,WhatIf!$A:$A,F$1,WhatIf!$B:$B,F420)&lt;=price_limit,IF(F420="Yes",1,2),"")),""))</f>
        <v/>
      </c>
      <c r="AR420" s="73" t="str">
        <f ca="1">IF(OR(G420="",VLOOKUP(G$1,Services!$A$1:$B$20,2,0)="Exclude"),"",IF($D420=1,IF(OR(price_limit="",price_limit="No Limit"),IF(G420="Yes",1,2),IF(SUMIFS(WhatIf!$G:$G,WhatIf!$A:$A,G$1,WhatIf!$B:$B,G420)&lt;=price_limit,IF(G420="Yes",1,2),"")),""))</f>
        <v/>
      </c>
      <c r="AS420" s="73" t="str">
        <f>IF(OR(H420="",VLOOKUP(H$1,Services!$A$1:$B$20,2,0)="Exclude"),"",IF($D420=1,IF(OR(price_limit="",price_limit="No Limit"),IF(H420="Yes",1,2),IF(SUMIFS(WhatIf!$G:$G,WhatIf!$A:$A,H$1,WhatIf!$B:$B,H420)&lt;=price_limit,IF(H420="Yes",1,2),"")),""))</f>
        <v/>
      </c>
      <c r="AT420" s="73" t="str">
        <f>IF(OR(I420="",VLOOKUP(I$1,Services!$A$1:$B$20,2,0)="Exclude"),"",IF($D420=1,IF(OR(price_limit="",price_limit="No Limit"),IF(I420="Yes",1,2),IF(SUMIFS(WhatIf!$G:$G,WhatIf!$A:$A,I$1,WhatIf!$B:$B,I420)&lt;=price_limit,IF(I420="Yes",1,2),"")),""))</f>
        <v/>
      </c>
      <c r="AU420" s="73" t="str">
        <f>IF(OR(J420="",VLOOKUP(J$1,Services!$A$1:$B$20,2,0)="Exclude"),"",IF($D420=1,IF(OR(price_limit="",price_limit="No Limit"),IF(J420="Yes",1,2),IF(SUMIFS(WhatIf!$G:$G,WhatIf!$A:$A,J$1,WhatIf!$B:$B,J420)&lt;=price_limit,IF(J420="Yes",1,2),"")),""))</f>
        <v/>
      </c>
      <c r="AV420" s="73" t="str">
        <f>IF(OR(K420="",VLOOKUP(K$1,Services!$A$1:$B$20,2,0)="Exclude"),"",IF($D420=1,IF(OR(price_limit="",price_limit="No Limit"),IF(K420="Yes",1,2),IF(SUMIFS(WhatIf!$G:$G,WhatIf!$A:$A,K$1,WhatIf!$B:$B,K420)&lt;=price_limit,IF(K420="Yes",1,2),"")),""))</f>
        <v/>
      </c>
      <c r="AW420" s="73" t="str">
        <f>IF(OR(L420="",VLOOKUP(L$1,Services!$A$1:$B$20,2,0)="Exclude"),"",IF($D420=1,IF(OR(price_limit="",price_limit="No Limit"),IF(L420="Yes",1,2),IF(SUMIFS(WhatIf!$G:$G,WhatIf!$A:$A,L$1,WhatIf!$B:$B,L420)&lt;=price_limit,IF(L420="Yes",1,2),"")),""))</f>
        <v/>
      </c>
      <c r="AX420" s="73" t="str">
        <f>IF(OR(M420="",VLOOKUP(M$1,Services!$A$1:$B$20,2,0)="Exclude"),"",IF($D420=1,IF(OR(price_limit="",price_limit="No Limit"),IF(M420="Yes",1,2),IF(SUMIFS(WhatIf!$G:$G,WhatIf!$A:$A,M$1,WhatIf!$B:$B,M420)&lt;=price_limit,IF(M420="Yes",1,2),"")),""))</f>
        <v/>
      </c>
      <c r="AY420" s="73" t="str">
        <f>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22"/>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ht="24.9" x14ac:dyDescent="0.3">
      <c r="A421" s="19" t="s">
        <v>642</v>
      </c>
      <c r="C421" s="4" t="s">
        <v>508</v>
      </c>
      <c r="D421" s="3" t="str">
        <f t="shared" ca="1" si="20"/>
        <v/>
      </c>
      <c r="F421" s="5" t="s">
        <v>588</v>
      </c>
      <c r="G421" s="5" t="s">
        <v>588</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21"/>
        <v/>
      </c>
      <c r="AP421" s="73" t="str">
        <f>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IF(OR(I421="",VLOOKUP(I$1,Services!$A$1:$B$20,2,0)="Exclude"),"",IF($D421=1,IF(OR(price_limit="",price_limit="No Limit"),IF(I421="Yes",1,2),IF(SUMIFS(WhatIf!$G:$G,WhatIf!$A:$A,I$1,WhatIf!$B:$B,I421)&lt;=price_limit,IF(I421="Yes",1,2),"")),""))</f>
        <v/>
      </c>
      <c r="AU421" s="73" t="str">
        <f>IF(OR(J421="",VLOOKUP(J$1,Services!$A$1:$B$20,2,0)="Exclude"),"",IF($D421=1,IF(OR(price_limit="",price_limit="No Limit"),IF(J421="Yes",1,2),IF(SUMIFS(WhatIf!$G:$G,WhatIf!$A:$A,J$1,WhatIf!$B:$B,J421)&lt;=price_limit,IF(J421="Yes",1,2),"")),""))</f>
        <v/>
      </c>
      <c r="AV421" s="73" t="str">
        <f>IF(OR(K421="",VLOOKUP(K$1,Services!$A$1:$B$20,2,0)="Exclude"),"",IF($D421=1,IF(OR(price_limit="",price_limit="No Limit"),IF(K421="Yes",1,2),IF(SUMIFS(WhatIf!$G:$G,WhatIf!$A:$A,K$1,WhatIf!$B:$B,K421)&lt;=price_limit,IF(K421="Yes",1,2),"")),""))</f>
        <v/>
      </c>
      <c r="AW421" s="73" t="str">
        <f>IF(OR(L421="",VLOOKUP(L$1,Services!$A$1:$B$20,2,0)="Exclude"),"",IF($D421=1,IF(OR(price_limit="",price_limit="No Limit"),IF(L421="Yes",1,2),IF(SUMIFS(WhatIf!$G:$G,WhatIf!$A:$A,L$1,WhatIf!$B:$B,L421)&lt;=price_limit,IF(L421="Yes",1,2),"")),""))</f>
        <v/>
      </c>
      <c r="AX421" s="73" t="str">
        <f>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22"/>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x14ac:dyDescent="0.3">
      <c r="A422" s="19" t="s">
        <v>691</v>
      </c>
      <c r="C422" s="4" t="s">
        <v>508</v>
      </c>
      <c r="D422" s="3" t="str">
        <f t="shared" ca="1" si="20"/>
        <v/>
      </c>
      <c r="F422" s="5" t="s">
        <v>585</v>
      </c>
      <c r="G422" s="5" t="s">
        <v>585</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21"/>
        <v/>
      </c>
      <c r="AP422" s="73" t="str">
        <f>IF(OR(E422="",VLOOKUP(E$1,Services!$A$1:$B$20,2,0)="Exclude"),"",IF($D422=1,IF(OR(price_limit="",price_limit="No Limit"),IF(E422="Yes",1,2),IF(SUMIFS(WhatIf!$G:$G,WhatIf!$A:$A,E$1,WhatIf!$B:$B,E422)&lt;=price_limit,IF(E422="Yes",1,2),"")),""))</f>
        <v/>
      </c>
      <c r="AQ422" s="73" t="str">
        <f ca="1">IF(OR(F422="",VLOOKUP(F$1,Services!$A$1:$B$20,2,0)="Exclude"),"",IF($D422=1,IF(OR(price_limit="",price_limit="No Limit"),IF(F422="Yes",1,2),IF(SUMIFS(WhatIf!$G:$G,WhatIf!$A:$A,F$1,WhatIf!$B:$B,F422)&lt;=price_limit,IF(F422="Yes",1,2),"")),""))</f>
        <v/>
      </c>
      <c r="AR422" s="73" t="str">
        <f ca="1">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IF(OR(K422="",VLOOKUP(K$1,Services!$A$1:$B$20,2,0)="Exclude"),"",IF($D422=1,IF(OR(price_limit="",price_limit="No Limit"),IF(K422="Yes",1,2),IF(SUMIFS(WhatIf!$G:$G,WhatIf!$A:$A,K$1,WhatIf!$B:$B,K422)&lt;=price_limit,IF(K422="Yes",1,2),"")),""))</f>
        <v/>
      </c>
      <c r="AW422" s="73" t="str">
        <f>IF(OR(L422="",VLOOKUP(L$1,Services!$A$1:$B$20,2,0)="Exclude"),"",IF($D422=1,IF(OR(price_limit="",price_limit="No Limit"),IF(L422="Yes",1,2),IF(SUMIFS(WhatIf!$G:$G,WhatIf!$A:$A,L$1,WhatIf!$B:$B,L422)&lt;=price_limit,IF(L422="Yes",1,2),"")),""))</f>
        <v/>
      </c>
      <c r="AX422" s="73" t="str">
        <f>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22"/>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424</v>
      </c>
      <c r="B423" s="4" t="s">
        <v>255</v>
      </c>
      <c r="C423" s="4" t="s">
        <v>222</v>
      </c>
      <c r="D423" s="3" t="str">
        <f t="shared" ca="1" si="20"/>
        <v/>
      </c>
      <c r="F423" s="5" t="s">
        <v>582</v>
      </c>
      <c r="G423" s="5" t="s">
        <v>582</v>
      </c>
      <c r="H423" s="5" t="s">
        <v>303</v>
      </c>
      <c r="I423" s="5" t="s">
        <v>303</v>
      </c>
      <c r="J423" s="5" t="s">
        <v>303</v>
      </c>
      <c r="K423" s="5" t="s">
        <v>303</v>
      </c>
      <c r="L423" s="5" t="s">
        <v>303</v>
      </c>
      <c r="M423" s="5" t="s">
        <v>303</v>
      </c>
      <c r="N423" s="5" t="s">
        <v>1</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21"/>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 ca="1">IF(OR(H423="",VLOOKUP(H$1,Services!$A$1:$B$20,2,0)="Exclude"),"",IF($D423=1,IF(OR(price_limit="",price_limit="No Limit"),IF(H423="Yes",1,2),IF(SUMIFS(WhatIf!$G:$G,WhatIf!$A:$A,H$1,WhatIf!$B:$B,H423)&lt;=price_limit,IF(H423="Yes",1,2),"")),""))</f>
        <v/>
      </c>
      <c r="AT423" s="73" t="str">
        <f ca="1">IF(OR(I423="",VLOOKUP(I$1,Services!$A$1:$B$20,2,0)="Exclude"),"",IF($D423=1,IF(OR(price_limit="",price_limit="No Limit"),IF(I423="Yes",1,2),IF(SUMIFS(WhatIf!$G:$G,WhatIf!$A:$A,I$1,WhatIf!$B:$B,I423)&lt;=price_limit,IF(I423="Yes",1,2),"")),""))</f>
        <v/>
      </c>
      <c r="AU423" s="73" t="str">
        <f ca="1">IF(OR(J423="",VLOOKUP(J$1,Services!$A$1:$B$20,2,0)="Exclude"),"",IF($D423=1,IF(OR(price_limit="",price_limit="No Limit"),IF(J423="Yes",1,2),IF(SUMIFS(WhatIf!$G:$G,WhatIf!$A:$A,J$1,WhatIf!$B:$B,J423)&lt;=price_limit,IF(J423="Yes",1,2),"")),""))</f>
        <v/>
      </c>
      <c r="AV423" s="73" t="str">
        <f ca="1">IF(OR(K423="",VLOOKUP(K$1,Services!$A$1:$B$20,2,0)="Exclude"),"",IF($D423=1,IF(OR(price_limit="",price_limit="No Limit"),IF(K423="Yes",1,2),IF(SUMIFS(WhatIf!$G:$G,WhatIf!$A:$A,K$1,WhatIf!$B:$B,K423)&lt;=price_limit,IF(K423="Yes",1,2),"")),""))</f>
        <v/>
      </c>
      <c r="AW423" s="73" t="str">
        <f ca="1">IF(OR(L423="",VLOOKUP(L$1,Services!$A$1:$B$20,2,0)="Exclude"),"",IF($D423=1,IF(OR(price_limit="",price_limit="No Limit"),IF(L423="Yes",1,2),IF(SUMIFS(WhatIf!$G:$G,WhatIf!$A:$A,L$1,WhatIf!$B:$B,L423)&lt;=price_limit,IF(L423="Yes",1,2),"")),""))</f>
        <v/>
      </c>
      <c r="AX423" s="73" t="str">
        <f ca="1">IF(OR(M423="",VLOOKUP(M$1,Services!$A$1:$B$20,2,0)="Exclude"),"",IF($D423=1,IF(OR(price_limit="",price_limit="No Limit"),IF(M423="Yes",1,2),IF(SUMIFS(WhatIf!$G:$G,WhatIf!$A:$A,M$1,WhatIf!$B:$B,M423)&lt;=price_limit,IF(M423="Yes",1,2),"")),""))</f>
        <v/>
      </c>
      <c r="AY423" s="73" t="str">
        <f ca="1">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22"/>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x14ac:dyDescent="0.3">
      <c r="A424" s="19" t="s">
        <v>759</v>
      </c>
      <c r="C424" s="4" t="s">
        <v>223</v>
      </c>
      <c r="D424" s="3" t="str">
        <f t="shared" ca="1" si="20"/>
        <v/>
      </c>
      <c r="L424" s="5" t="s">
        <v>1</v>
      </c>
      <c r="M424" s="5" t="s">
        <v>1</v>
      </c>
      <c r="U424" s="5" t="s">
        <v>263</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21"/>
        <v/>
      </c>
      <c r="AP424" s="73" t="str">
        <f>IF(OR(E424="",VLOOKUP(E$1,Services!$A$1:$B$20,2,0)="Exclude"),"",IF($D424=1,IF(OR(price_limit="",price_limit="No Limit"),IF(E424="Yes",1,2),IF(SUMIFS(WhatIf!$G:$G,WhatIf!$A:$A,E$1,WhatIf!$B:$B,E424)&lt;=price_limit,IF(E424="Yes",1,2),"")),""))</f>
        <v/>
      </c>
      <c r="AQ424" s="73" t="str">
        <f>IF(OR(F424="",VLOOKUP(F$1,Services!$A$1:$B$20,2,0)="Exclude"),"",IF($D424=1,IF(OR(price_limit="",price_limit="No Limit"),IF(F424="Yes",1,2),IF(SUMIFS(WhatIf!$G:$G,WhatIf!$A:$A,F$1,WhatIf!$B:$B,F424)&lt;=price_limit,IF(F424="Yes",1,2),"")),""))</f>
        <v/>
      </c>
      <c r="AR424" s="73" t="str">
        <f>IF(OR(G424="",VLOOKUP(G$1,Services!$A$1:$B$20,2,0)="Exclude"),"",IF($D424=1,IF(OR(price_limit="",price_limit="No Limit"),IF(G424="Yes",1,2),IF(SUMIFS(WhatIf!$G:$G,WhatIf!$A:$A,G$1,WhatIf!$B:$B,G424)&lt;=price_limit,IF(G424="Yes",1,2),"")),""))</f>
        <v/>
      </c>
      <c r="AS424" s="73" t="str">
        <f>IF(OR(H424="",VLOOKUP(H$1,Services!$A$1:$B$20,2,0)="Exclude"),"",IF($D424=1,IF(OR(price_limit="",price_limit="No Limit"),IF(H424="Yes",1,2),IF(SUMIFS(WhatIf!$G:$G,WhatIf!$A:$A,H$1,WhatIf!$B:$B,H424)&lt;=price_limit,IF(H424="Yes",1,2),"")),""))</f>
        <v/>
      </c>
      <c r="AT424" s="73" t="str">
        <f>IF(OR(I424="",VLOOKUP(I$1,Services!$A$1:$B$20,2,0)="Exclude"),"",IF($D424=1,IF(OR(price_limit="",price_limit="No Limit"),IF(I424="Yes",1,2),IF(SUMIFS(WhatIf!$G:$G,WhatIf!$A:$A,I$1,WhatIf!$B:$B,I424)&lt;=price_limit,IF(I424="Yes",1,2),"")),""))</f>
        <v/>
      </c>
      <c r="AU424" s="73" t="str">
        <f>IF(OR(J424="",VLOOKUP(J$1,Services!$A$1:$B$20,2,0)="Exclude"),"",IF($D424=1,IF(OR(price_limit="",price_limit="No Limit"),IF(J424="Yes",1,2),IF(SUMIFS(WhatIf!$G:$G,WhatIf!$A:$A,J$1,WhatIf!$B:$B,J424)&lt;=price_limit,IF(J424="Yes",1,2),"")),""))</f>
        <v/>
      </c>
      <c r="AV424" s="73" t="str">
        <f>IF(OR(K424="",VLOOKUP(K$1,Services!$A$1:$B$20,2,0)="Exclude"),"",IF($D424=1,IF(OR(price_limit="",price_limit="No Limit"),IF(K424="Yes",1,2),IF(SUMIFS(WhatIf!$G:$G,WhatIf!$A:$A,K$1,WhatIf!$B:$B,K424)&lt;=price_limit,IF(K424="Yes",1,2),"")),""))</f>
        <v/>
      </c>
      <c r="AW424" s="73" t="str">
        <f ca="1">IF(OR(L424="",VLOOKUP(L$1,Services!$A$1:$B$20,2,0)="Exclude"),"",IF($D424=1,IF(OR(price_limit="",price_limit="No Limit"),IF(L424="Yes",1,2),IF(SUMIFS(WhatIf!$G:$G,WhatIf!$A:$A,L$1,WhatIf!$B:$B,L424)&lt;=price_limit,IF(L424="Yes",1,2),"")),""))</f>
        <v/>
      </c>
      <c r="AX424" s="73" t="str">
        <f ca="1">IF(OR(M424="",VLOOKUP(M$1,Services!$A$1:$B$20,2,0)="Exclude"),"",IF($D424=1,IF(OR(price_limit="",price_limit="No Limit"),IF(M424="Yes",1,2),IF(SUMIFS(WhatIf!$G:$G,WhatIf!$A:$A,M$1,WhatIf!$B:$B,M424)&lt;=price_limit,IF(M424="Yes",1,2),"")),""))</f>
        <v/>
      </c>
      <c r="AY424" s="73" t="str">
        <f>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 ca="1">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22"/>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828</v>
      </c>
      <c r="C425" s="4" t="s">
        <v>223</v>
      </c>
      <c r="D425" s="3" t="str">
        <f t="shared" ca="1" si="20"/>
        <v/>
      </c>
      <c r="U425" s="5" t="s">
        <v>263</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21"/>
        <v/>
      </c>
      <c r="AP425" s="73" t="str">
        <f>IF(OR(E425="",VLOOKUP(E$1,Services!$A$1:$B$20,2,0)="Exclude"),"",IF($D425=1,IF(OR(price_limit="",price_limit="No Limit"),IF(E425="Yes",1,2),IF(SUMIFS(WhatIf!$G:$G,WhatIf!$A:$A,E$1,WhatIf!$B:$B,E425)&lt;=price_limit,IF(E425="Yes",1,2),"")),""))</f>
        <v/>
      </c>
      <c r="AQ425" s="73" t="str">
        <f>IF(OR(F425="",VLOOKUP(F$1,Services!$A$1:$B$20,2,0)="Exclude"),"",IF($D425=1,IF(OR(price_limit="",price_limit="No Limit"),IF(F425="Yes",1,2),IF(SUMIFS(WhatIf!$G:$G,WhatIf!$A:$A,F$1,WhatIf!$B:$B,F425)&lt;=price_limit,IF(F425="Yes",1,2),"")),""))</f>
        <v/>
      </c>
      <c r="AR425" s="73" t="str">
        <f>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IF(OR(L425="",VLOOKUP(L$1,Services!$A$1:$B$20,2,0)="Exclude"),"",IF($D425=1,IF(OR(price_limit="",price_limit="No Limit"),IF(L425="Yes",1,2),IF(SUMIFS(WhatIf!$G:$G,WhatIf!$A:$A,L$1,WhatIf!$B:$B,L425)&lt;=price_limit,IF(L425="Yes",1,2),"")),""))</f>
        <v/>
      </c>
      <c r="AX425" s="73" t="str">
        <f>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 ca="1">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22"/>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672</v>
      </c>
      <c r="C426" s="4" t="s">
        <v>508</v>
      </c>
      <c r="D426" s="3" t="str">
        <f t="shared" ca="1" si="20"/>
        <v/>
      </c>
      <c r="F426" s="5" t="s">
        <v>592</v>
      </c>
      <c r="G426" s="5" t="s">
        <v>592</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21"/>
        <v/>
      </c>
      <c r="AP426" s="73" t="str">
        <f>IF(OR(E426="",VLOOKUP(E$1,Services!$A$1:$B$20,2,0)="Exclude"),"",IF($D426=1,IF(OR(price_limit="",price_limit="No Limit"),IF(E426="Yes",1,2),IF(SUMIFS(WhatIf!$G:$G,WhatIf!$A:$A,E$1,WhatIf!$B:$B,E426)&lt;=price_limit,IF(E426="Yes",1,2),"")),""))</f>
        <v/>
      </c>
      <c r="AQ426" s="73" t="str">
        <f ca="1">IF(OR(F426="",VLOOKUP(F$1,Services!$A$1:$B$20,2,0)="Exclude"),"",IF($D426=1,IF(OR(price_limit="",price_limit="No Limit"),IF(F426="Yes",1,2),IF(SUMIFS(WhatIf!$G:$G,WhatIf!$A:$A,F$1,WhatIf!$B:$B,F426)&lt;=price_limit,IF(F426="Yes",1,2),"")),""))</f>
        <v/>
      </c>
      <c r="AR426" s="73" t="str">
        <f ca="1">IF(OR(G426="",VLOOKUP(G$1,Services!$A$1:$B$20,2,0)="Exclude"),"",IF($D426=1,IF(OR(price_limit="",price_limit="No Limit"),IF(G426="Yes",1,2),IF(SUMIFS(WhatIf!$G:$G,WhatIf!$A:$A,G$1,WhatIf!$B:$B,G426)&lt;=price_limit,IF(G426="Yes",1,2),"")),""))</f>
        <v/>
      </c>
      <c r="AS426" s="73" t="str">
        <f>IF(OR(H426="",VLOOKUP(H$1,Services!$A$1:$B$20,2,0)="Exclude"),"",IF($D426=1,IF(OR(price_limit="",price_limit="No Limit"),IF(H426="Yes",1,2),IF(SUMIFS(WhatIf!$G:$G,WhatIf!$A:$A,H$1,WhatIf!$B:$B,H426)&lt;=price_limit,IF(H426="Yes",1,2),"")),""))</f>
        <v/>
      </c>
      <c r="AT426" s="73" t="str">
        <f>IF(OR(I426="",VLOOKUP(I$1,Services!$A$1:$B$20,2,0)="Exclude"),"",IF($D426=1,IF(OR(price_limit="",price_limit="No Limit"),IF(I426="Yes",1,2),IF(SUMIFS(WhatIf!$G:$G,WhatIf!$A:$A,I$1,WhatIf!$B:$B,I426)&lt;=price_limit,IF(I426="Yes",1,2),"")),""))</f>
        <v/>
      </c>
      <c r="AU426" s="73" t="str">
        <f>IF(OR(J426="",VLOOKUP(J$1,Services!$A$1:$B$20,2,0)="Exclude"),"",IF($D426=1,IF(OR(price_limit="",price_limit="No Limit"),IF(J426="Yes",1,2),IF(SUMIFS(WhatIf!$G:$G,WhatIf!$A:$A,J$1,WhatIf!$B:$B,J426)&lt;=price_limit,IF(J426="Yes",1,2),"")),""))</f>
        <v/>
      </c>
      <c r="AV426" s="73" t="str">
        <f>IF(OR(K426="",VLOOKUP(K$1,Services!$A$1:$B$20,2,0)="Exclude"),"",IF($D426=1,IF(OR(price_limit="",price_limit="No Limit"),IF(K426="Yes",1,2),IF(SUMIFS(WhatIf!$G:$G,WhatIf!$A:$A,K$1,WhatIf!$B:$B,K426)&lt;=price_limit,IF(K426="Yes",1,2),"")),""))</f>
        <v/>
      </c>
      <c r="AW426" s="73" t="str">
        <f>IF(OR(L426="",VLOOKUP(L$1,Services!$A$1:$B$20,2,0)="Exclude"),"",IF($D426=1,IF(OR(price_limit="",price_limit="No Limit"),IF(L426="Yes",1,2),IF(SUMIFS(WhatIf!$G:$G,WhatIf!$A:$A,L$1,WhatIf!$B:$B,L426)&lt;=price_limit,IF(L426="Yes",1,2),"")),""))</f>
        <v/>
      </c>
      <c r="AX426" s="73" t="str">
        <f>IF(OR(M426="",VLOOKUP(M$1,Services!$A$1:$B$20,2,0)="Exclude"),"",IF($D426=1,IF(OR(price_limit="",price_limit="No Limit"),IF(M426="Yes",1,2),IF(SUMIFS(WhatIf!$G:$G,WhatIf!$A:$A,M$1,WhatIf!$B:$B,M426)&lt;=price_limit,IF(M426="Yes",1,2),"")),""))</f>
        <v/>
      </c>
      <c r="AY426" s="73" t="str">
        <f>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22"/>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675</v>
      </c>
      <c r="C427" s="4" t="s">
        <v>222</v>
      </c>
      <c r="D427" s="3" t="str">
        <f t="shared" ca="1" si="20"/>
        <v/>
      </c>
      <c r="F427" s="5" t="s">
        <v>579</v>
      </c>
      <c r="G427" s="5" t="s">
        <v>579</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21"/>
        <v/>
      </c>
      <c r="AP427" s="73" t="str">
        <f>IF(OR(E427="",VLOOKUP(E$1,Services!$A$1:$B$20,2,0)="Exclude"),"",IF($D427=1,IF(OR(price_limit="",price_limit="No Limit"),IF(E427="Yes",1,2),IF(SUMIFS(WhatIf!$G:$G,WhatIf!$A:$A,E$1,WhatIf!$B:$B,E427)&lt;=price_limit,IF(E427="Yes",1,2),"")),""))</f>
        <v/>
      </c>
      <c r="AQ427" s="73" t="str">
        <f ca="1">IF(OR(F427="",VLOOKUP(F$1,Services!$A$1:$B$20,2,0)="Exclude"),"",IF($D427=1,IF(OR(price_limit="",price_limit="No Limit"),IF(F427="Yes",1,2),IF(SUMIFS(WhatIf!$G:$G,WhatIf!$A:$A,F$1,WhatIf!$B:$B,F427)&lt;=price_limit,IF(F427="Yes",1,2),"")),""))</f>
        <v/>
      </c>
      <c r="AR427" s="73" t="str">
        <f ca="1">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IF(OR(L427="",VLOOKUP(L$1,Services!$A$1:$B$20,2,0)="Exclude"),"",IF($D427=1,IF(OR(price_limit="",price_limit="No Limit"),IF(L427="Yes",1,2),IF(SUMIFS(WhatIf!$G:$G,WhatIf!$A:$A,L$1,WhatIf!$B:$B,L427)&lt;=price_limit,IF(L427="Yes",1,2),"")),""))</f>
        <v/>
      </c>
      <c r="AX427" s="73" t="str">
        <f>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22"/>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ht="24.9" x14ac:dyDescent="0.3">
      <c r="A428" s="19" t="s">
        <v>151</v>
      </c>
      <c r="B428" s="4" t="s">
        <v>403</v>
      </c>
      <c r="C428" s="4" t="s">
        <v>223</v>
      </c>
      <c r="D428" s="3" t="str">
        <f t="shared" ca="1" si="20"/>
        <v/>
      </c>
      <c r="F428" s="5" t="s">
        <v>579</v>
      </c>
      <c r="G428" s="5" t="s">
        <v>579</v>
      </c>
      <c r="H428" s="5" t="s">
        <v>547</v>
      </c>
      <c r="I428" s="5" t="s">
        <v>547</v>
      </c>
      <c r="J428" s="5" t="s">
        <v>547</v>
      </c>
      <c r="K428" s="5" t="s">
        <v>547</v>
      </c>
      <c r="L428" s="5" t="s">
        <v>547</v>
      </c>
      <c r="M428" s="5" t="s">
        <v>547</v>
      </c>
      <c r="N428" s="5" t="s">
        <v>1</v>
      </c>
      <c r="R428" s="5" t="s">
        <v>345</v>
      </c>
      <c r="S428" s="5" t="s">
        <v>345</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21"/>
        <v/>
      </c>
      <c r="AP428" s="73" t="str">
        <f>IF(OR(E428="",VLOOKUP(E$1,Services!$A$1:$B$20,2,0)="Exclude"),"",IF($D428=1,IF(OR(price_limit="",price_limit="No Limit"),IF(E428="Yes",1,2),IF(SUMIFS(WhatIf!$G:$G,WhatIf!$A:$A,E$1,WhatIf!$B:$B,E428)&lt;=price_limit,IF(E428="Yes",1,2),"")),""))</f>
        <v/>
      </c>
      <c r="AQ428" s="73" t="str">
        <f ca="1">IF(OR(F428="",VLOOKUP(F$1,Services!$A$1:$B$20,2,0)="Exclude"),"",IF($D428=1,IF(OR(price_limit="",price_limit="No Limit"),IF(F428="Yes",1,2),IF(SUMIFS(WhatIf!$G:$G,WhatIf!$A:$A,F$1,WhatIf!$B:$B,F428)&lt;=price_limit,IF(F428="Yes",1,2),"")),""))</f>
        <v/>
      </c>
      <c r="AR428" s="73" t="str">
        <f ca="1">IF(OR(G428="",VLOOKUP(G$1,Services!$A$1:$B$20,2,0)="Exclude"),"",IF($D428=1,IF(OR(price_limit="",price_limit="No Limit"),IF(G428="Yes",1,2),IF(SUMIFS(WhatIf!$G:$G,WhatIf!$A:$A,G$1,WhatIf!$B:$B,G428)&lt;=price_limit,IF(G428="Yes",1,2),"")),""))</f>
        <v/>
      </c>
      <c r="AS428" s="73" t="str">
        <f ca="1">IF(OR(H428="",VLOOKUP(H$1,Services!$A$1:$B$20,2,0)="Exclude"),"",IF($D428=1,IF(OR(price_limit="",price_limit="No Limit"),IF(H428="Yes",1,2),IF(SUMIFS(WhatIf!$G:$G,WhatIf!$A:$A,H$1,WhatIf!$B:$B,H428)&lt;=price_limit,IF(H428="Yes",1,2),"")),""))</f>
        <v/>
      </c>
      <c r="AT428" s="73" t="str">
        <f ca="1">IF(OR(I428="",VLOOKUP(I$1,Services!$A$1:$B$20,2,0)="Exclude"),"",IF($D428=1,IF(OR(price_limit="",price_limit="No Limit"),IF(I428="Yes",1,2),IF(SUMIFS(WhatIf!$G:$G,WhatIf!$A:$A,I$1,WhatIf!$B:$B,I428)&lt;=price_limit,IF(I428="Yes",1,2),"")),""))</f>
        <v/>
      </c>
      <c r="AU428" s="73" t="str">
        <f ca="1">IF(OR(J428="",VLOOKUP(J$1,Services!$A$1:$B$20,2,0)="Exclude"),"",IF($D428=1,IF(OR(price_limit="",price_limit="No Limit"),IF(J428="Yes",1,2),IF(SUMIFS(WhatIf!$G:$G,WhatIf!$A:$A,J$1,WhatIf!$B:$B,J428)&lt;=price_limit,IF(J428="Yes",1,2),"")),""))</f>
        <v/>
      </c>
      <c r="AV428" s="73" t="str">
        <f ca="1">IF(OR(K428="",VLOOKUP(K$1,Services!$A$1:$B$20,2,0)="Exclude"),"",IF($D428=1,IF(OR(price_limit="",price_limit="No Limit"),IF(K428="Yes",1,2),IF(SUMIFS(WhatIf!$G:$G,WhatIf!$A:$A,K$1,WhatIf!$B:$B,K428)&lt;=price_limit,IF(K428="Yes",1,2),"")),""))</f>
        <v/>
      </c>
      <c r="AW428" s="73" t="str">
        <f ca="1">IF(OR(L428="",VLOOKUP(L$1,Services!$A$1:$B$20,2,0)="Exclude"),"",IF($D428=1,IF(OR(price_limit="",price_limit="No Limit"),IF(L428="Yes",1,2),IF(SUMIFS(WhatIf!$G:$G,WhatIf!$A:$A,L$1,WhatIf!$B:$B,L428)&lt;=price_limit,IF(L428="Yes",1,2),"")),""))</f>
        <v/>
      </c>
      <c r="AX428" s="73" t="str">
        <f ca="1">IF(OR(M428="",VLOOKUP(M$1,Services!$A$1:$B$20,2,0)="Exclude"),"",IF($D428=1,IF(OR(price_limit="",price_limit="No Limit"),IF(M428="Yes",1,2),IF(SUMIFS(WhatIf!$G:$G,WhatIf!$A:$A,M$1,WhatIf!$B:$B,M428)&lt;=price_limit,IF(M428="Yes",1,2),"")),""))</f>
        <v/>
      </c>
      <c r="AY428" s="73" t="str">
        <f ca="1">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 ca="1">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22"/>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x14ac:dyDescent="0.3">
      <c r="A429" s="19" t="s">
        <v>152</v>
      </c>
      <c r="B429" s="4" t="s">
        <v>404</v>
      </c>
      <c r="C429" s="4" t="s">
        <v>222</v>
      </c>
      <c r="D429" s="3" t="str">
        <f t="shared" ca="1" si="20"/>
        <v/>
      </c>
      <c r="H429" s="5" t="s">
        <v>303</v>
      </c>
      <c r="I429" s="5" t="s">
        <v>303</v>
      </c>
      <c r="J429" s="5" t="s">
        <v>303</v>
      </c>
      <c r="K429" s="5" t="s">
        <v>1</v>
      </c>
      <c r="L429" s="5" t="s">
        <v>1</v>
      </c>
      <c r="M429" s="5" t="s">
        <v>1</v>
      </c>
      <c r="N429" s="5" t="s">
        <v>1</v>
      </c>
      <c r="R429" s="5" t="s">
        <v>1</v>
      </c>
      <c r="S429" s="5" t="s">
        <v>1</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21"/>
        <v/>
      </c>
      <c r="AP429" s="73" t="str">
        <f>IF(OR(E429="",VLOOKUP(E$1,Services!$A$1:$B$20,2,0)="Exclude"),"",IF($D429=1,IF(OR(price_limit="",price_limit="No Limit"),IF(E429="Yes",1,2),IF(SUMIFS(WhatIf!$G:$G,WhatIf!$A:$A,E$1,WhatIf!$B:$B,E429)&lt;=price_limit,IF(E429="Yes",1,2),"")),""))</f>
        <v/>
      </c>
      <c r="AQ429" s="73" t="str">
        <f>IF(OR(F429="",VLOOKUP(F$1,Services!$A$1:$B$20,2,0)="Exclude"),"",IF($D429=1,IF(OR(price_limit="",price_limit="No Limit"),IF(F429="Yes",1,2),IF(SUMIFS(WhatIf!$G:$G,WhatIf!$A:$A,F$1,WhatIf!$B:$B,F429)&lt;=price_limit,IF(F429="Yes",1,2),"")),""))</f>
        <v/>
      </c>
      <c r="AR429" s="73" t="str">
        <f>IF(OR(G429="",VLOOKUP(G$1,Services!$A$1:$B$20,2,0)="Exclude"),"",IF($D429=1,IF(OR(price_limit="",price_limit="No Limit"),IF(G429="Yes",1,2),IF(SUMIFS(WhatIf!$G:$G,WhatIf!$A:$A,G$1,WhatIf!$B:$B,G429)&lt;=price_limit,IF(G429="Yes",1,2),"")),""))</f>
        <v/>
      </c>
      <c r="AS429" s="73" t="str">
        <f ca="1">IF(OR(H429="",VLOOKUP(H$1,Services!$A$1:$B$20,2,0)="Exclude"),"",IF($D429=1,IF(OR(price_limit="",price_limit="No Limit"),IF(H429="Yes",1,2),IF(SUMIFS(WhatIf!$G:$G,WhatIf!$A:$A,H$1,WhatIf!$B:$B,H429)&lt;=price_limit,IF(H429="Yes",1,2),"")),""))</f>
        <v/>
      </c>
      <c r="AT429" s="73" t="str">
        <f ca="1">IF(OR(I429="",VLOOKUP(I$1,Services!$A$1:$B$20,2,0)="Exclude"),"",IF($D429=1,IF(OR(price_limit="",price_limit="No Limit"),IF(I429="Yes",1,2),IF(SUMIFS(WhatIf!$G:$G,WhatIf!$A:$A,I$1,WhatIf!$B:$B,I429)&lt;=price_limit,IF(I429="Yes",1,2),"")),""))</f>
        <v/>
      </c>
      <c r="AU429" s="73" t="str">
        <f ca="1">IF(OR(J429="",VLOOKUP(J$1,Services!$A$1:$B$20,2,0)="Exclude"),"",IF($D429=1,IF(OR(price_limit="",price_limit="No Limit"),IF(J429="Yes",1,2),IF(SUMIFS(WhatIf!$G:$G,WhatIf!$A:$A,J$1,WhatIf!$B:$B,J429)&lt;=price_limit,IF(J429="Yes",1,2),"")),""))</f>
        <v/>
      </c>
      <c r="AV429" s="73" t="str">
        <f ca="1">IF(OR(K429="",VLOOKUP(K$1,Services!$A$1:$B$20,2,0)="Exclude"),"",IF($D429=1,IF(OR(price_limit="",price_limit="No Limit"),IF(K429="Yes",1,2),IF(SUMIFS(WhatIf!$G:$G,WhatIf!$A:$A,K$1,WhatIf!$B:$B,K429)&lt;=price_limit,IF(K429="Yes",1,2),"")),""))</f>
        <v/>
      </c>
      <c r="AW429" s="73" t="str">
        <f ca="1">IF(OR(L429="",VLOOKUP(L$1,Services!$A$1:$B$20,2,0)="Exclude"),"",IF($D429=1,IF(OR(price_limit="",price_limit="No Limit"),IF(L429="Yes",1,2),IF(SUMIFS(WhatIf!$G:$G,WhatIf!$A:$A,L$1,WhatIf!$B:$B,L429)&lt;=price_limit,IF(L429="Yes",1,2),"")),""))</f>
        <v/>
      </c>
      <c r="AX429" s="73" t="str">
        <f ca="1">IF(OR(M429="",VLOOKUP(M$1,Services!$A$1:$B$20,2,0)="Exclude"),"",IF($D429=1,IF(OR(price_limit="",price_limit="No Limit"),IF(M429="Yes",1,2),IF(SUMIFS(WhatIf!$G:$G,WhatIf!$A:$A,M$1,WhatIf!$B:$B,M429)&lt;=price_limit,IF(M429="Yes",1,2),"")),""))</f>
        <v/>
      </c>
      <c r="AY429" s="73" t="str">
        <f ca="1">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 ca="1">IF(OR(R429="",VLOOKUP(R$1,Services!$A$1:$B$20,2,0)="Exclude"),"",IF($D429=1,IF(OR(price_limit="",price_limit="No Limit"),IF(R429="Yes",1,2),IF(SUMIFS(WhatIf!$G:$G,WhatIf!$A:$A,R$1,WhatIf!$B:$B,R429)&lt;=price_limit,IF(R429="Yes",1,2),"")),""))</f>
        <v/>
      </c>
      <c r="BD429" s="73" t="str">
        <f>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22"/>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153</v>
      </c>
      <c r="B430" s="4" t="s">
        <v>255</v>
      </c>
      <c r="C430" s="4" t="s">
        <v>501</v>
      </c>
      <c r="D430" s="3" t="str">
        <f t="shared" ca="1" si="20"/>
        <v/>
      </c>
      <c r="H430" s="6" t="s">
        <v>1</v>
      </c>
      <c r="I430" s="6" t="s">
        <v>1</v>
      </c>
      <c r="L430" s="5" t="s">
        <v>1</v>
      </c>
      <c r="M430" s="5" t="s">
        <v>1</v>
      </c>
      <c r="O430" s="5" t="s">
        <v>1</v>
      </c>
      <c r="P430" s="5" t="s">
        <v>1</v>
      </c>
      <c r="Q430" s="5" t="s">
        <v>329</v>
      </c>
      <c r="R430" s="5" t="s">
        <v>1</v>
      </c>
      <c r="S430" s="5" t="s">
        <v>1</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21"/>
        <v/>
      </c>
      <c r="AP430" s="73" t="str">
        <f>IF(OR(E430="",VLOOKUP(E$1,Services!$A$1:$B$20,2,0)="Exclude"),"",IF($D430=1,IF(OR(price_limit="",price_limit="No Limit"),IF(E430="Yes",1,2),IF(SUMIFS(WhatIf!$G:$G,WhatIf!$A:$A,E$1,WhatIf!$B:$B,E430)&lt;=price_limit,IF(E430="Yes",1,2),"")),""))</f>
        <v/>
      </c>
      <c r="AQ430" s="73" t="str">
        <f>IF(OR(F430="",VLOOKUP(F$1,Services!$A$1:$B$20,2,0)="Exclude"),"",IF($D430=1,IF(OR(price_limit="",price_limit="No Limit"),IF(F430="Yes",1,2),IF(SUMIFS(WhatIf!$G:$G,WhatIf!$A:$A,F$1,WhatIf!$B:$B,F430)&lt;=price_limit,IF(F430="Yes",1,2),"")),""))</f>
        <v/>
      </c>
      <c r="AR430" s="73" t="str">
        <f>IF(OR(G430="",VLOOKUP(G$1,Services!$A$1:$B$20,2,0)="Exclude"),"",IF($D430=1,IF(OR(price_limit="",price_limit="No Limit"),IF(G430="Yes",1,2),IF(SUMIFS(WhatIf!$G:$G,WhatIf!$A:$A,G$1,WhatIf!$B:$B,G430)&lt;=price_limit,IF(G430="Yes",1,2),"")),""))</f>
        <v/>
      </c>
      <c r="AS430" s="73" t="str">
        <f ca="1">IF(OR(H430="",VLOOKUP(H$1,Services!$A$1:$B$20,2,0)="Exclude"),"",IF($D430=1,IF(OR(price_limit="",price_limit="No Limit"),IF(H430="Yes",1,2),IF(SUMIFS(WhatIf!$G:$G,WhatIf!$A:$A,H$1,WhatIf!$B:$B,H430)&lt;=price_limit,IF(H430="Yes",1,2),"")),""))</f>
        <v/>
      </c>
      <c r="AT430" s="73" t="str">
        <f ca="1">IF(OR(I430="",VLOOKUP(I$1,Services!$A$1:$B$20,2,0)="Exclude"),"",IF($D430=1,IF(OR(price_limit="",price_limit="No Limit"),IF(I430="Yes",1,2),IF(SUMIFS(WhatIf!$G:$G,WhatIf!$A:$A,I$1,WhatIf!$B:$B,I430)&lt;=price_limit,IF(I430="Yes",1,2),"")),""))</f>
        <v/>
      </c>
      <c r="AU430" s="73" t="str">
        <f>IF(OR(J430="",VLOOKUP(J$1,Services!$A$1:$B$20,2,0)="Exclude"),"",IF($D430=1,IF(OR(price_limit="",price_limit="No Limit"),IF(J430="Yes",1,2),IF(SUMIFS(WhatIf!$G:$G,WhatIf!$A:$A,J$1,WhatIf!$B:$B,J430)&lt;=price_limit,IF(J430="Yes",1,2),"")),""))</f>
        <v/>
      </c>
      <c r="AV430" s="73" t="str">
        <f>IF(OR(K430="",VLOOKUP(K$1,Services!$A$1:$B$20,2,0)="Exclude"),"",IF($D430=1,IF(OR(price_limit="",price_limit="No Limit"),IF(K430="Yes",1,2),IF(SUMIFS(WhatIf!$G:$G,WhatIf!$A:$A,K$1,WhatIf!$B:$B,K430)&lt;=price_limit,IF(K430="Yes",1,2),"")),""))</f>
        <v/>
      </c>
      <c r="AW430" s="73" t="str">
        <f ca="1">IF(OR(L430="",VLOOKUP(L$1,Services!$A$1:$B$20,2,0)="Exclude"),"",IF($D430=1,IF(OR(price_limit="",price_limit="No Limit"),IF(L430="Yes",1,2),IF(SUMIFS(WhatIf!$G:$G,WhatIf!$A:$A,L$1,WhatIf!$B:$B,L430)&lt;=price_limit,IF(L430="Yes",1,2),"")),""))</f>
        <v/>
      </c>
      <c r="AX430" s="73" t="str">
        <f ca="1">IF(OR(M430="",VLOOKUP(M$1,Services!$A$1:$B$20,2,0)="Exclude"),"",IF($D430=1,IF(OR(price_limit="",price_limit="No Limit"),IF(M430="Yes",1,2),IF(SUMIFS(WhatIf!$G:$G,WhatIf!$A:$A,M$1,WhatIf!$B:$B,M430)&lt;=price_limit,IF(M430="Yes",1,2),"")),""))</f>
        <v/>
      </c>
      <c r="AY430" s="73" t="str">
        <f>IF(OR(N430="",VLOOKUP(N$1,Services!$A$1:$B$20,2,0)="Exclude"),"",IF($D430=1,IF(OR(price_limit="",price_limit="No Limit"),IF(N430="Yes",1,2),IF(SUMIFS(WhatIf!$G:$G,WhatIf!$A:$A,N$1,WhatIf!$B:$B,N430)&lt;=price_limit,IF(N430="Yes",1,2),"")),""))</f>
        <v/>
      </c>
      <c r="AZ430" s="73" t="str">
        <f ca="1">IF(OR(O430="",VLOOKUP(O$1,Services!$A$1:$B$20,2,0)="Exclude"),"",IF($D430=1,IF(OR(price_limit="",price_limit="No Limit"),IF(O430="Yes",1,2),IF(SUMIFS(WhatIf!$G:$G,WhatIf!$A:$A,O$1,WhatIf!$B:$B,O430)&lt;=price_limit,IF(O430="Yes",1,2),"")),""))</f>
        <v/>
      </c>
      <c r="BA430" s="73" t="str">
        <f ca="1">IF(OR(P430="",VLOOKUP(P$1,Services!$A$1:$B$20,2,0)="Exclude"),"",IF($D430=1,IF(OR(price_limit="",price_limit="No Limit"),IF(P430="Yes",1,2),IF(SUMIFS(WhatIf!$G:$G,WhatIf!$A:$A,P$1,WhatIf!$B:$B,P430)&lt;=price_limit,IF(P430="Yes",1,2),"")),""))</f>
        <v/>
      </c>
      <c r="BB430" s="73" t="str">
        <f ca="1">IF(OR(Q430="",VLOOKUP(Q$1,Services!$A$1:$B$20,2,0)="Exclude"),"",IF($D430=1,IF(OR(price_limit="",price_limit="No Limit"),IF(Q430="Yes",1,2),IF(SUMIFS(WhatIf!$G:$G,WhatIf!$A:$A,Q$1,WhatIf!$B:$B,Q430)&lt;=price_limit,IF(Q430="Yes",1,2),"")),""))</f>
        <v/>
      </c>
      <c r="BC430" s="73" t="str">
        <f ca="1">IF(OR(R430="",VLOOKUP(R$1,Services!$A$1:$B$20,2,0)="Exclude"),"",IF($D430=1,IF(OR(price_limit="",price_limit="No Limit"),IF(R430="Yes",1,2),IF(SUMIFS(WhatIf!$G:$G,WhatIf!$A:$A,R$1,WhatIf!$B:$B,R430)&lt;=price_limit,IF(R430="Yes",1,2),"")),""))</f>
        <v/>
      </c>
      <c r="BD430" s="73" t="str">
        <f>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22"/>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ht="24.9" customHeight="1" x14ac:dyDescent="0.4">
      <c r="A431" s="19" t="s">
        <v>166</v>
      </c>
      <c r="B431" s="4" t="s">
        <v>833</v>
      </c>
      <c r="C431" s="4" t="s">
        <v>222</v>
      </c>
      <c r="D431" s="3" t="str">
        <f t="shared" ca="1" si="20"/>
        <v/>
      </c>
      <c r="G431" s="5" t="s">
        <v>577</v>
      </c>
      <c r="H431" s="5" t="s">
        <v>303</v>
      </c>
      <c r="I431" s="5" t="s">
        <v>303</v>
      </c>
      <c r="J431" s="5" t="s">
        <v>303</v>
      </c>
      <c r="K431" s="5" t="s">
        <v>303</v>
      </c>
      <c r="L431" s="5" t="s">
        <v>1</v>
      </c>
      <c r="M431" s="5" t="s">
        <v>1</v>
      </c>
      <c r="N431" s="5" t="s">
        <v>1</v>
      </c>
      <c r="O431" s="6" t="s">
        <v>1</v>
      </c>
      <c r="P431" s="9" t="s">
        <v>303</v>
      </c>
      <c r="Q431" s="9" t="s">
        <v>303</v>
      </c>
      <c r="R431" s="6" t="s">
        <v>1</v>
      </c>
      <c r="S431" s="6"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21"/>
        <v/>
      </c>
      <c r="AP431" s="73" t="str">
        <f>IF(OR(E431="",VLOOKUP(E$1,Services!$A$1:$B$20,2,0)="Exclude"),"",IF($D431=1,IF(OR(price_limit="",price_limit="No Limit"),IF(E431="Yes",1,2),IF(SUMIFS(WhatIf!$G:$G,WhatIf!$A:$A,E$1,WhatIf!$B:$B,E431)&lt;=price_limit,IF(E431="Yes",1,2),"")),""))</f>
        <v/>
      </c>
      <c r="AQ431" s="73" t="str">
        <f>IF(OR(F431="",VLOOKUP(F$1,Services!$A$1:$B$20,2,0)="Exclude"),"",IF($D431=1,IF(OR(price_limit="",price_limit="No Limit"),IF(F431="Yes",1,2),IF(SUMIFS(WhatIf!$G:$G,WhatIf!$A:$A,F$1,WhatIf!$B:$B,F431)&lt;=price_limit,IF(F431="Yes",1,2),"")),""))</f>
        <v/>
      </c>
      <c r="AR431" s="73" t="str">
        <f ca="1">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 ca="1">IF(OR(J431="",VLOOKUP(J$1,Services!$A$1:$B$20,2,0)="Exclude"),"",IF($D431=1,IF(OR(price_limit="",price_limit="No Limit"),IF(J431="Yes",1,2),IF(SUMIFS(WhatIf!$G:$G,WhatIf!$A:$A,J$1,WhatIf!$B:$B,J431)&lt;=price_limit,IF(J431="Yes",1,2),"")),""))</f>
        <v/>
      </c>
      <c r="AV431" s="73" t="str">
        <f ca="1">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 ca="1">IF(OR(N431="",VLOOKUP(N$1,Services!$A$1:$B$20,2,0)="Exclude"),"",IF($D431=1,IF(OR(price_limit="",price_limit="No Limit"),IF(N431="Yes",1,2),IF(SUMIFS(WhatIf!$G:$G,WhatIf!$A:$A,N$1,WhatIf!$B:$B,N431)&lt;=price_limit,IF(N431="Yes",1,2),"")),""))</f>
        <v/>
      </c>
      <c r="AZ431" s="73" t="str">
        <f ca="1">IF(OR(O431="",VLOOKUP(O$1,Services!$A$1:$B$20,2,0)="Exclude"),"",IF($D431=1,IF(OR(price_limit="",price_limit="No Limit"),IF(O431="Yes",1,2),IF(SUMIFS(WhatIf!$G:$G,WhatIf!$A:$A,O$1,WhatIf!$B:$B,O431)&lt;=price_limit,IF(O431="Yes",1,2),"")),""))</f>
        <v/>
      </c>
      <c r="BA431" s="73" t="str">
        <f ca="1">IF(OR(P431="",VLOOKUP(P$1,Services!$A$1:$B$20,2,0)="Exclude"),"",IF($D431=1,IF(OR(price_limit="",price_limit="No Limit"),IF(P431="Yes",1,2),IF(SUMIFS(WhatIf!$G:$G,WhatIf!$A:$A,P$1,WhatIf!$B:$B,P431)&lt;=price_limit,IF(P431="Yes",1,2),"")),""))</f>
        <v/>
      </c>
      <c r="BB431" s="73" t="str">
        <f ca="1">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22"/>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x14ac:dyDescent="0.3">
      <c r="A432" s="19" t="s">
        <v>79</v>
      </c>
      <c r="B432" s="4" t="s">
        <v>255</v>
      </c>
      <c r="C432" s="4" t="s">
        <v>222</v>
      </c>
      <c r="D432" s="3" t="str">
        <f t="shared" ca="1" si="20"/>
        <v/>
      </c>
      <c r="H432" s="5" t="s">
        <v>303</v>
      </c>
      <c r="I432" s="5" t="s">
        <v>303</v>
      </c>
      <c r="J432" s="5" t="s">
        <v>1</v>
      </c>
      <c r="K432" s="5" t="s">
        <v>1</v>
      </c>
      <c r="L432" s="5" t="s">
        <v>1</v>
      </c>
      <c r="M432" s="5" t="s">
        <v>1</v>
      </c>
      <c r="N432" s="5" t="s">
        <v>1</v>
      </c>
      <c r="O432" s="6"/>
      <c r="P432" s="6"/>
      <c r="Q432" s="6"/>
      <c r="R432" s="6" t="s">
        <v>1</v>
      </c>
      <c r="S432" s="6"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21"/>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IF(OR(O432="",VLOOKUP(O$1,Services!$A$1:$B$20,2,0)="Exclude"),"",IF($D432=1,IF(OR(price_limit="",price_limit="No Limit"),IF(O432="Yes",1,2),IF(SUMIFS(WhatIf!$G:$G,WhatIf!$A:$A,O$1,WhatIf!$B:$B,O432)&lt;=price_limit,IF(O432="Yes",1,2),"")),""))</f>
        <v/>
      </c>
      <c r="BA432" s="73" t="str">
        <f>IF(OR(P432="",VLOOKUP(P$1,Services!$A$1:$B$20,2,0)="Exclude"),"",IF($D432=1,IF(OR(price_limit="",price_limit="No Limit"),IF(P432="Yes",1,2),IF(SUMIFS(WhatIf!$G:$G,WhatIf!$A:$A,P$1,WhatIf!$B:$B,P432)&lt;=price_limit,IF(P432="Yes",1,2),"")),""))</f>
        <v/>
      </c>
      <c r="BB432" s="73" t="str">
        <f>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22"/>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ht="37.299999999999997" x14ac:dyDescent="0.3">
      <c r="A433" s="19" t="s">
        <v>154</v>
      </c>
      <c r="B433" s="19" t="s">
        <v>293</v>
      </c>
      <c r="C433" s="4" t="s">
        <v>222</v>
      </c>
      <c r="D433" s="3" t="str">
        <f t="shared" ca="1" si="20"/>
        <v/>
      </c>
      <c r="H433" s="5" t="s">
        <v>547</v>
      </c>
      <c r="I433" s="5" t="s">
        <v>547</v>
      </c>
      <c r="J433" s="5" t="s">
        <v>547</v>
      </c>
      <c r="K433" s="5" t="s">
        <v>547</v>
      </c>
      <c r="L433" s="5" t="s">
        <v>547</v>
      </c>
      <c r="M433" s="5" t="s">
        <v>1</v>
      </c>
      <c r="N433" s="5" t="s">
        <v>1</v>
      </c>
      <c r="R433" s="5" t="s">
        <v>1</v>
      </c>
      <c r="S433" s="5"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21"/>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 ca="1">IF(OR(J433="",VLOOKUP(J$1,Services!$A$1:$B$20,2,0)="Exclude"),"",IF($D433=1,IF(OR(price_limit="",price_limit="No Limit"),IF(J433="Yes",1,2),IF(SUMIFS(WhatIf!$G:$G,WhatIf!$A:$A,J$1,WhatIf!$B:$B,J433)&lt;=price_limit,IF(J433="Yes",1,2),"")),""))</f>
        <v/>
      </c>
      <c r="AV433" s="73" t="str">
        <f ca="1">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 ca="1">IF(OR(N433="",VLOOKUP(N$1,Services!$A$1:$B$20,2,0)="Exclude"),"",IF($D433=1,IF(OR(price_limit="",price_limit="No Limit"),IF(N433="Yes",1,2),IF(SUMIFS(WhatIf!$G:$G,WhatIf!$A:$A,N$1,WhatIf!$B:$B,N433)&lt;=price_limit,IF(N433="Yes",1,2),"")),""))</f>
        <v/>
      </c>
      <c r="AZ433" s="73" t="str">
        <f>IF(OR(O433="",VLOOKUP(O$1,Services!$A$1:$B$20,2,0)="Exclude"),"",IF($D433=1,IF(OR(price_limit="",price_limit="No Limit"),IF(O433="Yes",1,2),IF(SUMIFS(WhatIf!$G:$G,WhatIf!$A:$A,O$1,WhatIf!$B:$B,O433)&lt;=price_limit,IF(O433="Yes",1,2),"")),""))</f>
        <v/>
      </c>
      <c r="BA433" s="73" t="str">
        <f>IF(OR(P433="",VLOOKUP(P$1,Services!$A$1:$B$20,2,0)="Exclude"),"",IF($D433=1,IF(OR(price_limit="",price_limit="No Limit"),IF(P433="Yes",1,2),IF(SUMIFS(WhatIf!$G:$G,WhatIf!$A:$A,P$1,WhatIf!$B:$B,P433)&lt;=price_limit,IF(P433="Yes",1,2),"")),""))</f>
        <v/>
      </c>
      <c r="BB433" s="73" t="str">
        <f>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22"/>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x14ac:dyDescent="0.3">
      <c r="A434" s="19" t="s">
        <v>405</v>
      </c>
      <c r="B434" s="4" t="s">
        <v>255</v>
      </c>
      <c r="C434" s="4" t="s">
        <v>222</v>
      </c>
      <c r="D434" s="3" t="str">
        <f t="shared" ca="1" si="20"/>
        <v/>
      </c>
      <c r="H434" s="5" t="s">
        <v>303</v>
      </c>
      <c r="I434" s="5" t="s">
        <v>303</v>
      </c>
      <c r="J434" s="5" t="s">
        <v>303</v>
      </c>
      <c r="K434" s="5" t="s">
        <v>303</v>
      </c>
      <c r="L434" s="5" t="s">
        <v>303</v>
      </c>
      <c r="M434" s="5" t="s">
        <v>303</v>
      </c>
      <c r="N434" s="5"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21"/>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IF(OR(O434="",VLOOKUP(O$1,Services!$A$1:$B$20,2,0)="Exclude"),"",IF($D434=1,IF(OR(price_limit="",price_limit="No Limit"),IF(O434="Yes",1,2),IF(SUMIFS(WhatIf!$G:$G,WhatIf!$A:$A,O$1,WhatIf!$B:$B,O434)&lt;=price_limit,IF(O434="Yes",1,2),"")),""))</f>
        <v/>
      </c>
      <c r="BA434" s="73" t="str">
        <f>IF(OR(P434="",VLOOKUP(P$1,Services!$A$1:$B$20,2,0)="Exclude"),"",IF($D434=1,IF(OR(price_limit="",price_limit="No Limit"),IF(P434="Yes",1,2),IF(SUMIFS(WhatIf!$G:$G,WhatIf!$A:$A,P$1,WhatIf!$B:$B,P434)&lt;=price_limit,IF(P434="Yes",1,2),"")),""))</f>
        <v/>
      </c>
      <c r="BB434" s="73" t="str">
        <f>IF(OR(Q434="",VLOOKUP(Q$1,Services!$A$1:$B$20,2,0)="Exclude"),"",IF($D434=1,IF(OR(price_limit="",price_limit="No Limit"),IF(Q434="Yes",1,2),IF(SUMIFS(WhatIf!$G:$G,WhatIf!$A:$A,Q$1,WhatIf!$B:$B,Q434)&lt;=price_limit,IF(Q434="Yes",1,2),"")),""))</f>
        <v/>
      </c>
      <c r="BC434" s="73" t="str">
        <f>IF(OR(R434="",VLOOKUP(R$1,Services!$A$1:$B$20,2,0)="Exclude"),"",IF($D434=1,IF(OR(price_limit="",price_limit="No Limit"),IF(R434="Yes",1,2),IF(SUMIFS(WhatIf!$G:$G,WhatIf!$A:$A,R$1,WhatIf!$B:$B,R434)&lt;=price_limit,IF(R434="Yes",1,2),"")),""))</f>
        <v/>
      </c>
      <c r="BD434" s="73" t="str">
        <f>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22"/>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ht="24.9" x14ac:dyDescent="0.3">
      <c r="A435" s="19" t="s">
        <v>155</v>
      </c>
      <c r="B435" s="4" t="s">
        <v>901</v>
      </c>
      <c r="C435" s="4" t="s">
        <v>501</v>
      </c>
      <c r="D435" s="3" t="str">
        <f t="shared" ca="1" si="20"/>
        <v/>
      </c>
      <c r="E435" s="5" t="s">
        <v>1</v>
      </c>
      <c r="F435" s="5" t="s">
        <v>576</v>
      </c>
      <c r="G435" s="5" t="s">
        <v>576</v>
      </c>
      <c r="K435" s="5" t="s">
        <v>1</v>
      </c>
      <c r="L435" s="5" t="s">
        <v>1</v>
      </c>
      <c r="M435" s="5" t="s">
        <v>1</v>
      </c>
      <c r="N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21"/>
        <v/>
      </c>
      <c r="AP435" s="73" t="str">
        <f ca="1">IF(OR(E435="",VLOOKUP(E$1,Services!$A$1:$B$20,2,0)="Exclude"),"",IF($D435=1,IF(OR(price_limit="",price_limit="No Limit"),IF(E435="Yes",1,2),IF(SUMIFS(WhatIf!$G:$G,WhatIf!$A:$A,E$1,WhatIf!$B:$B,E435)&lt;=price_limit,IF(E435="Yes",1,2),"")),""))</f>
        <v/>
      </c>
      <c r="AQ435" s="73" t="str">
        <f ca="1">IF(OR(F435="",VLOOKUP(F$1,Services!$A$1:$B$20,2,0)="Exclude"),"",IF($D435=1,IF(OR(price_limit="",price_limit="No Limit"),IF(F435="Yes",1,2),IF(SUMIFS(WhatIf!$G:$G,WhatIf!$A:$A,F$1,WhatIf!$B:$B,F435)&lt;=price_limit,IF(F435="Yes",1,2),"")),""))</f>
        <v/>
      </c>
      <c r="AR435" s="73" t="str">
        <f ca="1">IF(OR(G435="",VLOOKUP(G$1,Services!$A$1:$B$20,2,0)="Exclude"),"",IF($D435=1,IF(OR(price_limit="",price_limit="No Limit"),IF(G435="Yes",1,2),IF(SUMIFS(WhatIf!$G:$G,WhatIf!$A:$A,G$1,WhatIf!$B:$B,G435)&lt;=price_limit,IF(G435="Yes",1,2),"")),""))</f>
        <v/>
      </c>
      <c r="AS435" s="73" t="str">
        <f>IF(OR(H435="",VLOOKUP(H$1,Services!$A$1:$B$20,2,0)="Exclude"),"",IF($D435=1,IF(OR(price_limit="",price_limit="No Limit"),IF(H435="Yes",1,2),IF(SUMIFS(WhatIf!$G:$G,WhatIf!$A:$A,H$1,WhatIf!$B:$B,H435)&lt;=price_limit,IF(H435="Yes",1,2),"")),""))</f>
        <v/>
      </c>
      <c r="AT435" s="73" t="str">
        <f>IF(OR(I435="",VLOOKUP(I$1,Services!$A$1:$B$20,2,0)="Exclude"),"",IF($D435=1,IF(OR(price_limit="",price_limit="No Limit"),IF(I435="Yes",1,2),IF(SUMIFS(WhatIf!$G:$G,WhatIf!$A:$A,I$1,WhatIf!$B:$B,I435)&lt;=price_limit,IF(I435="Yes",1,2),"")),""))</f>
        <v/>
      </c>
      <c r="AU435" s="73" t="str">
        <f>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22"/>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x14ac:dyDescent="0.3">
      <c r="A436" s="19" t="s">
        <v>80</v>
      </c>
      <c r="B436" s="4" t="s">
        <v>208</v>
      </c>
      <c r="C436" s="4" t="s">
        <v>301</v>
      </c>
      <c r="D436" s="3" t="str">
        <f t="shared" ca="1" si="20"/>
        <v/>
      </c>
      <c r="G436" s="5" t="s">
        <v>1</v>
      </c>
      <c r="H436" s="5" t="s">
        <v>1</v>
      </c>
      <c r="I436" s="5" t="s">
        <v>1</v>
      </c>
      <c r="J436" s="5" t="s">
        <v>1</v>
      </c>
      <c r="K436" s="5" t="s">
        <v>1</v>
      </c>
      <c r="L436" s="5" t="s">
        <v>1</v>
      </c>
      <c r="M436" s="5" t="s">
        <v>1</v>
      </c>
      <c r="N436" s="5" t="s">
        <v>1</v>
      </c>
      <c r="O436" s="6" t="s">
        <v>1</v>
      </c>
      <c r="P436" s="6" t="s">
        <v>1</v>
      </c>
      <c r="Q436" s="6" t="s">
        <v>1</v>
      </c>
      <c r="R436" s="6" t="s">
        <v>1</v>
      </c>
      <c r="S436" s="6"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21"/>
        <v/>
      </c>
      <c r="AP436" s="73" t="str">
        <f>IF(OR(E436="",VLOOKUP(E$1,Services!$A$1:$B$20,2,0)="Exclude"),"",IF($D436=1,IF(OR(price_limit="",price_limit="No Limit"),IF(E436="Yes",1,2),IF(SUMIFS(WhatIf!$G:$G,WhatIf!$A:$A,E$1,WhatIf!$B:$B,E436)&lt;=price_limit,IF(E436="Yes",1,2),"")),""))</f>
        <v/>
      </c>
      <c r="AQ436" s="73" t="str">
        <f>IF(OR(F436="",VLOOKUP(F$1,Services!$A$1:$B$20,2,0)="Exclude"),"",IF($D436=1,IF(OR(price_limit="",price_limit="No Limit"),IF(F436="Yes",1,2),IF(SUMIFS(WhatIf!$G:$G,WhatIf!$A:$A,F$1,WhatIf!$B:$B,F436)&lt;=price_limit,IF(F436="Yes",1,2),"")),""))</f>
        <v/>
      </c>
      <c r="AR436" s="73" t="str">
        <f ca="1">IF(OR(G436="",VLOOKUP(G$1,Services!$A$1:$B$20,2,0)="Exclude"),"",IF($D436=1,IF(OR(price_limit="",price_limit="No Limit"),IF(G436="Yes",1,2),IF(SUMIFS(WhatIf!$G:$G,WhatIf!$A:$A,G$1,WhatIf!$B:$B,G436)&lt;=price_limit,IF(G436="Yes",1,2),"")),""))</f>
        <v/>
      </c>
      <c r="AS436" s="73" t="str">
        <f ca="1">IF(OR(H436="",VLOOKUP(H$1,Services!$A$1:$B$20,2,0)="Exclude"),"",IF($D436=1,IF(OR(price_limit="",price_limit="No Limit"),IF(H436="Yes",1,2),IF(SUMIFS(WhatIf!$G:$G,WhatIf!$A:$A,H$1,WhatIf!$B:$B,H436)&lt;=price_limit,IF(H436="Yes",1,2),"")),""))</f>
        <v/>
      </c>
      <c r="AT436" s="73" t="str">
        <f ca="1">IF(OR(I436="",VLOOKUP(I$1,Services!$A$1:$B$20,2,0)="Exclude"),"",IF($D436=1,IF(OR(price_limit="",price_limit="No Limit"),IF(I436="Yes",1,2),IF(SUMIFS(WhatIf!$G:$G,WhatIf!$A:$A,I$1,WhatIf!$B:$B,I436)&lt;=price_limit,IF(I436="Yes",1,2),"")),""))</f>
        <v/>
      </c>
      <c r="AU436" s="73" t="str">
        <f ca="1">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 ca="1">IF(OR(O436="",VLOOKUP(O$1,Services!$A$1:$B$20,2,0)="Exclude"),"",IF($D436=1,IF(OR(price_limit="",price_limit="No Limit"),IF(O436="Yes",1,2),IF(SUMIFS(WhatIf!$G:$G,WhatIf!$A:$A,O$1,WhatIf!$B:$B,O436)&lt;=price_limit,IF(O436="Yes",1,2),"")),""))</f>
        <v/>
      </c>
      <c r="BA436" s="73" t="str">
        <f ca="1">IF(OR(P436="",VLOOKUP(P$1,Services!$A$1:$B$20,2,0)="Exclude"),"",IF($D436=1,IF(OR(price_limit="",price_limit="No Limit"),IF(P436="Yes",1,2),IF(SUMIFS(WhatIf!$G:$G,WhatIf!$A:$A,P$1,WhatIf!$B:$B,P436)&lt;=price_limit,IF(P436="Yes",1,2),"")),""))</f>
        <v/>
      </c>
      <c r="BB436" s="73" t="str">
        <f ca="1">IF(OR(Q436="",VLOOKUP(Q$1,Services!$A$1:$B$20,2,0)="Exclude"),"",IF($D436=1,IF(OR(price_limit="",price_limit="No Limit"),IF(Q436="Yes",1,2),IF(SUMIFS(WhatIf!$G:$G,WhatIf!$A:$A,Q$1,WhatIf!$B:$B,Q436)&lt;=price_limit,IF(Q436="Yes",1,2),"")),""))</f>
        <v/>
      </c>
      <c r="BC436" s="73" t="str">
        <f ca="1">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22"/>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156</v>
      </c>
      <c r="B437" s="4" t="s">
        <v>255</v>
      </c>
      <c r="C437" s="4" t="s">
        <v>223</v>
      </c>
      <c r="D437" s="3" t="str">
        <f t="shared" ca="1" si="20"/>
        <v/>
      </c>
      <c r="T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21"/>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IF(OR(G437="",VLOOKUP(G$1,Services!$A$1:$B$20,2,0)="Exclude"),"",IF($D437=1,IF(OR(price_limit="",price_limit="No Limit"),IF(G437="Yes",1,2),IF(SUMIFS(WhatIf!$G:$G,WhatIf!$A:$A,G$1,WhatIf!$B:$B,G437)&lt;=price_limit,IF(G437="Yes",1,2),"")),""))</f>
        <v/>
      </c>
      <c r="AS437" s="73" t="str">
        <f>IF(OR(H437="",VLOOKUP(H$1,Services!$A$1:$B$20,2,0)="Exclude"),"",IF($D437=1,IF(OR(price_limit="",price_limit="No Limit"),IF(H437="Yes",1,2),IF(SUMIFS(WhatIf!$G:$G,WhatIf!$A:$A,H$1,WhatIf!$B:$B,H437)&lt;=price_limit,IF(H437="Yes",1,2),"")),""))</f>
        <v/>
      </c>
      <c r="AT437" s="73" t="str">
        <f>IF(OR(I437="",VLOOKUP(I$1,Services!$A$1:$B$20,2,0)="Exclude"),"",IF($D437=1,IF(OR(price_limit="",price_limit="No Limit"),IF(I437="Yes",1,2),IF(SUMIFS(WhatIf!$G:$G,WhatIf!$A:$A,I$1,WhatIf!$B:$B,I437)&lt;=price_limit,IF(I437="Yes",1,2),"")),""))</f>
        <v/>
      </c>
      <c r="AU437" s="73" t="str">
        <f>IF(OR(J437="",VLOOKUP(J$1,Services!$A$1:$B$20,2,0)="Exclude"),"",IF($D437=1,IF(OR(price_limit="",price_limit="No Limit"),IF(J437="Yes",1,2),IF(SUMIFS(WhatIf!$G:$G,WhatIf!$A:$A,J$1,WhatIf!$B:$B,J437)&lt;=price_limit,IF(J437="Yes",1,2),"")),""))</f>
        <v/>
      </c>
      <c r="AV437" s="73" t="str">
        <f>IF(OR(K437="",VLOOKUP(K$1,Services!$A$1:$B$20,2,0)="Exclude"),"",IF($D437=1,IF(OR(price_limit="",price_limit="No Limit"),IF(K437="Yes",1,2),IF(SUMIFS(WhatIf!$G:$G,WhatIf!$A:$A,K$1,WhatIf!$B:$B,K437)&lt;=price_limit,IF(K437="Yes",1,2),"")),""))</f>
        <v/>
      </c>
      <c r="AW437" s="73" t="str">
        <f>IF(OR(L437="",VLOOKUP(L$1,Services!$A$1:$B$20,2,0)="Exclude"),"",IF($D437=1,IF(OR(price_limit="",price_limit="No Limit"),IF(L437="Yes",1,2),IF(SUMIFS(WhatIf!$G:$G,WhatIf!$A:$A,L$1,WhatIf!$B:$B,L437)&lt;=price_limit,IF(L437="Yes",1,2),"")),""))</f>
        <v/>
      </c>
      <c r="AX437" s="73" t="str">
        <f>IF(OR(M437="",VLOOKUP(M$1,Services!$A$1:$B$20,2,0)="Exclude"),"",IF($D437=1,IF(OR(price_limit="",price_limit="No Limit"),IF(M437="Yes",1,2),IF(SUMIFS(WhatIf!$G:$G,WhatIf!$A:$A,M$1,WhatIf!$B:$B,M437)&lt;=price_limit,IF(M437="Yes",1,2),"")),""))</f>
        <v/>
      </c>
      <c r="AY437" s="73" t="str">
        <f>IF(OR(N437="",VLOOKUP(N$1,Services!$A$1:$B$20,2,0)="Exclude"),"",IF($D437=1,IF(OR(price_limit="",price_limit="No Limit"),IF(N437="Yes",1,2),IF(SUMIFS(WhatIf!$G:$G,WhatIf!$A:$A,N$1,WhatIf!$B:$B,N437)&lt;=price_limit,IF(N437="Yes",1,2),"")),""))</f>
        <v/>
      </c>
      <c r="AZ437" s="73" t="str">
        <f>IF(OR(O437="",VLOOKUP(O$1,Services!$A$1:$B$20,2,0)="Exclude"),"",IF($D437=1,IF(OR(price_limit="",price_limit="No Limit"),IF(O437="Yes",1,2),IF(SUMIFS(WhatIf!$G:$G,WhatIf!$A:$A,O$1,WhatIf!$B:$B,O437)&lt;=price_limit,IF(O437="Yes",1,2),"")),""))</f>
        <v/>
      </c>
      <c r="BA437" s="73" t="str">
        <f>IF(OR(P437="",VLOOKUP(P$1,Services!$A$1:$B$20,2,0)="Exclude"),"",IF($D437=1,IF(OR(price_limit="",price_limit="No Limit"),IF(P437="Yes",1,2),IF(SUMIFS(WhatIf!$G:$G,WhatIf!$A:$A,P$1,WhatIf!$B:$B,P437)&lt;=price_limit,IF(P437="Yes",1,2),"")),""))</f>
        <v/>
      </c>
      <c r="BB437" s="73" t="str">
        <f>IF(OR(Q437="",VLOOKUP(Q$1,Services!$A$1:$B$20,2,0)="Exclude"),"",IF($D437=1,IF(OR(price_limit="",price_limit="No Limit"),IF(Q437="Yes",1,2),IF(SUMIFS(WhatIf!$G:$G,WhatIf!$A:$A,Q$1,WhatIf!$B:$B,Q437)&lt;=price_limit,IF(Q437="Yes",1,2),"")),""))</f>
        <v/>
      </c>
      <c r="BC437" s="73" t="str">
        <f>IF(OR(R437="",VLOOKUP(R$1,Services!$A$1:$B$20,2,0)="Exclude"),"",IF($D437=1,IF(OR(price_limit="",price_limit="No Limit"),IF(R437="Yes",1,2),IF(SUMIFS(WhatIf!$G:$G,WhatIf!$A:$A,R$1,WhatIf!$B:$B,R437)&lt;=price_limit,IF(R437="Yes",1,2),"")),""))</f>
        <v/>
      </c>
      <c r="BD437" s="73" t="str">
        <f>IF(OR(S437="",VLOOKUP(S$1,Services!$A$1:$B$20,2,0)="Exclude"),"",IF($D437=1,IF(OR(price_limit="",price_limit="No Limit"),IF(S437="Yes",1,2),IF(SUMIFS(WhatIf!$G:$G,WhatIf!$A:$A,S$1,WhatIf!$B:$B,S437)&lt;=price_limit,IF(S437="Yes",1,2),"")),""))</f>
        <v/>
      </c>
      <c r="BE437" s="73" t="str">
        <f ca="1">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22"/>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x14ac:dyDescent="0.3">
      <c r="A438" s="19" t="s">
        <v>294</v>
      </c>
      <c r="B438" s="4" t="s">
        <v>255</v>
      </c>
      <c r="C438" s="4" t="s">
        <v>222</v>
      </c>
      <c r="D438" s="3" t="str">
        <f t="shared" ca="1" si="20"/>
        <v/>
      </c>
      <c r="H438" s="5" t="s">
        <v>303</v>
      </c>
      <c r="I438" s="5" t="s">
        <v>303</v>
      </c>
      <c r="J438" s="5" t="s">
        <v>303</v>
      </c>
      <c r="K438" s="5" t="s">
        <v>303</v>
      </c>
      <c r="L438" s="5" t="s">
        <v>303</v>
      </c>
      <c r="M438" s="5" t="s">
        <v>303</v>
      </c>
      <c r="N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21"/>
        <v/>
      </c>
      <c r="AP438" s="73" t="str">
        <f>IF(OR(E438="",VLOOKUP(E$1,Services!$A$1:$B$20,2,0)="Exclude"),"",IF($D438=1,IF(OR(price_limit="",price_limit="No Limit"),IF(E438="Yes",1,2),IF(SUMIFS(WhatIf!$G:$G,WhatIf!$A:$A,E$1,WhatIf!$B:$B,E438)&lt;=price_limit,IF(E438="Yes",1,2),"")),""))</f>
        <v/>
      </c>
      <c r="AQ438" s="73" t="str">
        <f>IF(OR(F438="",VLOOKUP(F$1,Services!$A$1:$B$20,2,0)="Exclude"),"",IF($D438=1,IF(OR(price_limit="",price_limit="No Limit"),IF(F438="Yes",1,2),IF(SUMIFS(WhatIf!$G:$G,WhatIf!$A:$A,F$1,WhatIf!$B:$B,F438)&lt;=price_limit,IF(F438="Yes",1,2),"")),""))</f>
        <v/>
      </c>
      <c r="AR438" s="73" t="str">
        <f>IF(OR(G438="",VLOOKUP(G$1,Services!$A$1:$B$20,2,0)="Exclude"),"",IF($D438=1,IF(OR(price_limit="",price_limit="No Limit"),IF(G438="Yes",1,2),IF(SUMIFS(WhatIf!$G:$G,WhatIf!$A:$A,G$1,WhatIf!$B:$B,G438)&lt;=price_limit,IF(G438="Yes",1,2),"")),""))</f>
        <v/>
      </c>
      <c r="AS438" s="73" t="str">
        <f ca="1">IF(OR(H438="",VLOOKUP(H$1,Services!$A$1:$B$20,2,0)="Exclude"),"",IF($D438=1,IF(OR(price_limit="",price_limit="No Limit"),IF(H438="Yes",1,2),IF(SUMIFS(WhatIf!$G:$G,WhatIf!$A:$A,H$1,WhatIf!$B:$B,H438)&lt;=price_limit,IF(H438="Yes",1,2),"")),""))</f>
        <v/>
      </c>
      <c r="AT438" s="73" t="str">
        <f ca="1">IF(OR(I438="",VLOOKUP(I$1,Services!$A$1:$B$20,2,0)="Exclude"),"",IF($D438=1,IF(OR(price_limit="",price_limit="No Limit"),IF(I438="Yes",1,2),IF(SUMIFS(WhatIf!$G:$G,WhatIf!$A:$A,I$1,WhatIf!$B:$B,I438)&lt;=price_limit,IF(I438="Yes",1,2),"")),""))</f>
        <v/>
      </c>
      <c r="AU438" s="73" t="str">
        <f ca="1">IF(OR(J438="",VLOOKUP(J$1,Services!$A$1:$B$20,2,0)="Exclude"),"",IF($D438=1,IF(OR(price_limit="",price_limit="No Limit"),IF(J438="Yes",1,2),IF(SUMIFS(WhatIf!$G:$G,WhatIf!$A:$A,J$1,WhatIf!$B:$B,J438)&lt;=price_limit,IF(J438="Yes",1,2),"")),""))</f>
        <v/>
      </c>
      <c r="AV438" s="73" t="str">
        <f ca="1">IF(OR(K438="",VLOOKUP(K$1,Services!$A$1:$B$20,2,0)="Exclude"),"",IF($D438=1,IF(OR(price_limit="",price_limit="No Limit"),IF(K438="Yes",1,2),IF(SUMIFS(WhatIf!$G:$G,WhatIf!$A:$A,K$1,WhatIf!$B:$B,K438)&lt;=price_limit,IF(K438="Yes",1,2),"")),""))</f>
        <v/>
      </c>
      <c r="AW438" s="73" t="str">
        <f ca="1">IF(OR(L438="",VLOOKUP(L$1,Services!$A$1:$B$20,2,0)="Exclude"),"",IF($D438=1,IF(OR(price_limit="",price_limit="No Limit"),IF(L438="Yes",1,2),IF(SUMIFS(WhatIf!$G:$G,WhatIf!$A:$A,L$1,WhatIf!$B:$B,L438)&lt;=price_limit,IF(L438="Yes",1,2),"")),""))</f>
        <v/>
      </c>
      <c r="AX438" s="73" t="str">
        <f ca="1">IF(OR(M438="",VLOOKUP(M$1,Services!$A$1:$B$20,2,0)="Exclude"),"",IF($D438=1,IF(OR(price_limit="",price_limit="No Limit"),IF(M438="Yes",1,2),IF(SUMIFS(WhatIf!$G:$G,WhatIf!$A:$A,M$1,WhatIf!$B:$B,M438)&lt;=price_limit,IF(M438="Yes",1,2),"")),""))</f>
        <v/>
      </c>
      <c r="AY438" s="73" t="str">
        <f ca="1">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22"/>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ht="24.9" x14ac:dyDescent="0.3">
      <c r="A439" s="19" t="s">
        <v>81</v>
      </c>
      <c r="B439" s="4" t="s">
        <v>250</v>
      </c>
      <c r="C439" s="4" t="s">
        <v>301</v>
      </c>
      <c r="D439" s="3" t="str">
        <f t="shared" ca="1" si="20"/>
        <v/>
      </c>
      <c r="E439" s="5" t="s">
        <v>1</v>
      </c>
      <c r="F439" s="5" t="s">
        <v>560</v>
      </c>
      <c r="G439" s="5" t="s">
        <v>560</v>
      </c>
      <c r="H439" s="5" t="s">
        <v>1</v>
      </c>
      <c r="I439" s="5" t="s">
        <v>1</v>
      </c>
      <c r="J439" s="5" t="s">
        <v>1</v>
      </c>
      <c r="K439" s="5" t="s">
        <v>1</v>
      </c>
      <c r="L439" s="5" t="s">
        <v>1</v>
      </c>
      <c r="M439" s="5" t="s">
        <v>1</v>
      </c>
      <c r="N439" s="5" t="s">
        <v>1</v>
      </c>
      <c r="O439" s="6"/>
      <c r="P439" s="6"/>
      <c r="Q439" s="6"/>
      <c r="R439" s="6"/>
      <c r="S439" s="6"/>
      <c r="T439" s="5" t="s">
        <v>1</v>
      </c>
      <c r="V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21"/>
        <v/>
      </c>
      <c r="AP439" s="73" t="str">
        <f ca="1">IF(OR(E439="",VLOOKUP(E$1,Services!$A$1:$B$20,2,0)="Exclude"),"",IF($D439=1,IF(OR(price_limit="",price_limit="No Limit"),IF(E439="Yes",1,2),IF(SUMIFS(WhatIf!$G:$G,WhatIf!$A:$A,E$1,WhatIf!$B:$B,E439)&lt;=price_limit,IF(E439="Yes",1,2),"")),""))</f>
        <v/>
      </c>
      <c r="AQ439" s="73" t="str">
        <f ca="1">IF(OR(F439="",VLOOKUP(F$1,Services!$A$1:$B$20,2,0)="Exclude"),"",IF($D439=1,IF(OR(price_limit="",price_limit="No Limit"),IF(F439="Yes",1,2),IF(SUMIFS(WhatIf!$G:$G,WhatIf!$A:$A,F$1,WhatIf!$B:$B,F439)&lt;=price_limit,IF(F439="Yes",1,2),"")),""))</f>
        <v/>
      </c>
      <c r="AR439" s="73" t="str">
        <f ca="1">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IF(OR(O439="",VLOOKUP(O$1,Services!$A$1:$B$20,2,0)="Exclude"),"",IF($D439=1,IF(OR(price_limit="",price_limit="No Limit"),IF(O439="Yes",1,2),IF(SUMIFS(WhatIf!$G:$G,WhatIf!$A:$A,O$1,WhatIf!$B:$B,O439)&lt;=price_limit,IF(O439="Yes",1,2),"")),""))</f>
        <v/>
      </c>
      <c r="BA439" s="73" t="str">
        <f>IF(OR(P439="",VLOOKUP(P$1,Services!$A$1:$B$20,2,0)="Exclude"),"",IF($D439=1,IF(OR(price_limit="",price_limit="No Limit"),IF(P439="Yes",1,2),IF(SUMIFS(WhatIf!$G:$G,WhatIf!$A:$A,P$1,WhatIf!$B:$B,P439)&lt;=price_limit,IF(P439="Yes",1,2),"")),""))</f>
        <v/>
      </c>
      <c r="BB439" s="73" t="str">
        <f>IF(OR(Q439="",VLOOKUP(Q$1,Services!$A$1:$B$20,2,0)="Exclude"),"",IF($D439=1,IF(OR(price_limit="",price_limit="No Limit"),IF(Q439="Yes",1,2),IF(SUMIFS(WhatIf!$G:$G,WhatIf!$A:$A,Q$1,WhatIf!$B:$B,Q439)&lt;=price_limit,IF(Q439="Yes",1,2),"")),""))</f>
        <v/>
      </c>
      <c r="BC439" s="73" t="str">
        <f>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 ca="1">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22"/>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x14ac:dyDescent="0.3">
      <c r="A440" s="19" t="s">
        <v>82</v>
      </c>
      <c r="B440" s="4" t="s">
        <v>255</v>
      </c>
      <c r="C440" s="4" t="s">
        <v>212</v>
      </c>
      <c r="D440" s="3" t="str">
        <f t="shared" ca="1" si="20"/>
        <v/>
      </c>
      <c r="E440" s="5" t="s">
        <v>1</v>
      </c>
      <c r="F440" s="5" t="s">
        <v>1</v>
      </c>
      <c r="G440" s="5" t="s">
        <v>1</v>
      </c>
      <c r="J440" s="5" t="s">
        <v>1</v>
      </c>
      <c r="K440" s="5" t="s">
        <v>1</v>
      </c>
      <c r="L440" s="5" t="s">
        <v>1</v>
      </c>
      <c r="M440" s="5" t="s">
        <v>1</v>
      </c>
      <c r="N440" s="5" t="s">
        <v>1</v>
      </c>
      <c r="O440" s="6"/>
      <c r="P440" s="6" t="s">
        <v>1</v>
      </c>
      <c r="Q440" s="6"/>
      <c r="R440" s="6" t="s">
        <v>1</v>
      </c>
      <c r="S440" s="6" t="s">
        <v>1</v>
      </c>
      <c r="T440" s="5" t="s">
        <v>1</v>
      </c>
      <c r="V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21"/>
        <v/>
      </c>
      <c r="AP440" s="73" t="str">
        <f ca="1">IF(OR(E440="",VLOOKUP(E$1,Services!$A$1:$B$20,2,0)="Exclude"),"",IF($D440=1,IF(OR(price_limit="",price_limit="No Limit"),IF(E440="Yes",1,2),IF(SUMIFS(WhatIf!$G:$G,WhatIf!$A:$A,E$1,WhatIf!$B:$B,E440)&lt;=price_limit,IF(E440="Yes",1,2),"")),""))</f>
        <v/>
      </c>
      <c r="AQ440" s="73" t="str">
        <f ca="1">IF(OR(F440="",VLOOKUP(F$1,Services!$A$1:$B$20,2,0)="Exclude"),"",IF($D440=1,IF(OR(price_limit="",price_limit="No Limit"),IF(F440="Yes",1,2),IF(SUMIFS(WhatIf!$G:$G,WhatIf!$A:$A,F$1,WhatIf!$B:$B,F440)&lt;=price_limit,IF(F440="Yes",1,2),"")),""))</f>
        <v/>
      </c>
      <c r="AR440" s="73" t="str">
        <f ca="1">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 ca="1">IF(OR(J440="",VLOOKUP(J$1,Services!$A$1:$B$20,2,0)="Exclude"),"",IF($D440=1,IF(OR(price_limit="",price_limit="No Limit"),IF(J440="Yes",1,2),IF(SUMIFS(WhatIf!$G:$G,WhatIf!$A:$A,J$1,WhatIf!$B:$B,J440)&lt;=price_limit,IF(J440="Yes",1,2),"")),""))</f>
        <v/>
      </c>
      <c r="AV440" s="73" t="str">
        <f ca="1">IF(OR(K440="",VLOOKUP(K$1,Services!$A$1:$B$20,2,0)="Exclude"),"",IF($D440=1,IF(OR(price_limit="",price_limit="No Limit"),IF(K440="Yes",1,2),IF(SUMIFS(WhatIf!$G:$G,WhatIf!$A:$A,K$1,WhatIf!$B:$B,K440)&lt;=price_limit,IF(K440="Yes",1,2),"")),""))</f>
        <v/>
      </c>
      <c r="AW440" s="73" t="str">
        <f ca="1">IF(OR(L440="",VLOOKUP(L$1,Services!$A$1:$B$20,2,0)="Exclude"),"",IF($D440=1,IF(OR(price_limit="",price_limit="No Limit"),IF(L440="Yes",1,2),IF(SUMIFS(WhatIf!$G:$G,WhatIf!$A:$A,L$1,WhatIf!$B:$B,L440)&lt;=price_limit,IF(L440="Yes",1,2),"")),""))</f>
        <v/>
      </c>
      <c r="AX440" s="73" t="str">
        <f ca="1">IF(OR(M440="",VLOOKUP(M$1,Services!$A$1:$B$20,2,0)="Exclude"),"",IF($D440=1,IF(OR(price_limit="",price_limit="No Limit"),IF(M440="Yes",1,2),IF(SUMIFS(WhatIf!$G:$G,WhatIf!$A:$A,M$1,WhatIf!$B:$B,M440)&lt;=price_limit,IF(M440="Yes",1,2),"")),""))</f>
        <v/>
      </c>
      <c r="AY440" s="73" t="str">
        <f ca="1">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 ca="1">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 ca="1">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22"/>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664</v>
      </c>
      <c r="C441" s="4" t="s">
        <v>222</v>
      </c>
      <c r="D441" s="3" t="str">
        <f t="shared" ca="1" si="20"/>
        <v/>
      </c>
      <c r="F441" s="5" t="s">
        <v>578</v>
      </c>
      <c r="G441" s="5" t="s">
        <v>578</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21"/>
        <v/>
      </c>
      <c r="AP441" s="73" t="str">
        <f>IF(OR(E441="",VLOOKUP(E$1,Services!$A$1:$B$20,2,0)="Exclude"),"",IF($D441=1,IF(OR(price_limit="",price_limit="No Limit"),IF(E441="Yes",1,2),IF(SUMIFS(WhatIf!$G:$G,WhatIf!$A:$A,E$1,WhatIf!$B:$B,E441)&lt;=price_limit,IF(E441="Yes",1,2),"")),""))</f>
        <v/>
      </c>
      <c r="AQ441" s="73" t="str">
        <f ca="1">IF(OR(F441="",VLOOKUP(F$1,Services!$A$1:$B$20,2,0)="Exclude"),"",IF($D441=1,IF(OR(price_limit="",price_limit="No Limit"),IF(F441="Yes",1,2),IF(SUMIFS(WhatIf!$G:$G,WhatIf!$A:$A,F$1,WhatIf!$B:$B,F441)&lt;=price_limit,IF(F441="Yes",1,2),"")),""))</f>
        <v/>
      </c>
      <c r="AR441" s="73" t="str">
        <f ca="1">IF(OR(G441="",VLOOKUP(G$1,Services!$A$1:$B$20,2,0)="Exclude"),"",IF($D441=1,IF(OR(price_limit="",price_limit="No Limit"),IF(G441="Yes",1,2),IF(SUMIFS(WhatIf!$G:$G,WhatIf!$A:$A,G$1,WhatIf!$B:$B,G441)&lt;=price_limit,IF(G441="Yes",1,2),"")),""))</f>
        <v/>
      </c>
      <c r="AS441" s="73" t="str">
        <f>IF(OR(H441="",VLOOKUP(H$1,Services!$A$1:$B$20,2,0)="Exclude"),"",IF($D441=1,IF(OR(price_limit="",price_limit="No Limit"),IF(H441="Yes",1,2),IF(SUMIFS(WhatIf!$G:$G,WhatIf!$A:$A,H$1,WhatIf!$B:$B,H441)&lt;=price_limit,IF(H441="Yes",1,2),"")),""))</f>
        <v/>
      </c>
      <c r="AT441" s="73" t="str">
        <f>IF(OR(I441="",VLOOKUP(I$1,Services!$A$1:$B$20,2,0)="Exclude"),"",IF($D441=1,IF(OR(price_limit="",price_limit="No Limit"),IF(I441="Yes",1,2),IF(SUMIFS(WhatIf!$G:$G,WhatIf!$A:$A,I$1,WhatIf!$B:$B,I441)&lt;=price_limit,IF(I441="Yes",1,2),"")),""))</f>
        <v/>
      </c>
      <c r="AU441" s="73" t="str">
        <f>IF(OR(J441="",VLOOKUP(J$1,Services!$A$1:$B$20,2,0)="Exclude"),"",IF($D441=1,IF(OR(price_limit="",price_limit="No Limit"),IF(J441="Yes",1,2),IF(SUMIFS(WhatIf!$G:$G,WhatIf!$A:$A,J$1,WhatIf!$B:$B,J441)&lt;=price_limit,IF(J441="Yes",1,2),"")),""))</f>
        <v/>
      </c>
      <c r="AV441" s="73" t="str">
        <f>IF(OR(K441="",VLOOKUP(K$1,Services!$A$1:$B$20,2,0)="Exclude"),"",IF($D441=1,IF(OR(price_limit="",price_limit="No Limit"),IF(K441="Yes",1,2),IF(SUMIFS(WhatIf!$G:$G,WhatIf!$A:$A,K$1,WhatIf!$B:$B,K441)&lt;=price_limit,IF(K441="Yes",1,2),"")),""))</f>
        <v/>
      </c>
      <c r="AW441" s="73" t="str">
        <f>IF(OR(L441="",VLOOKUP(L$1,Services!$A$1:$B$20,2,0)="Exclude"),"",IF($D441=1,IF(OR(price_limit="",price_limit="No Limit"),IF(L441="Yes",1,2),IF(SUMIFS(WhatIf!$G:$G,WhatIf!$A:$A,L$1,WhatIf!$B:$B,L441)&lt;=price_limit,IF(L441="Yes",1,2),"")),""))</f>
        <v/>
      </c>
      <c r="AX441" s="73" t="str">
        <f>IF(OR(M441="",VLOOKUP(M$1,Services!$A$1:$B$20,2,0)="Exclude"),"",IF($D441=1,IF(OR(price_limit="",price_limit="No Limit"),IF(M441="Yes",1,2),IF(SUMIFS(WhatIf!$G:$G,WhatIf!$A:$A,M$1,WhatIf!$B:$B,M441)&lt;=price_limit,IF(M441="Yes",1,2),"")),""))</f>
        <v/>
      </c>
      <c r="AY441" s="73" t="str">
        <f>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IF(OR(R441="",VLOOKUP(R$1,Services!$A$1:$B$20,2,0)="Exclude"),"",IF($D441=1,IF(OR(price_limit="",price_limit="No Limit"),IF(R441="Yes",1,2),IF(SUMIFS(WhatIf!$G:$G,WhatIf!$A:$A,R$1,WhatIf!$B:$B,R441)&lt;=price_limit,IF(R441="Yes",1,2),"")),""))</f>
        <v/>
      </c>
      <c r="BD441" s="73" t="str">
        <f>IF(OR(S441="",VLOOKUP(S$1,Services!$A$1:$B$20,2,0)="Exclude"),"",IF($D441=1,IF(OR(price_limit="",price_limit="No Limit"),IF(S441="Yes",1,2),IF(SUMIFS(WhatIf!$G:$G,WhatIf!$A:$A,S$1,WhatIf!$B:$B,S441)&lt;=price_limit,IF(S441="Yes",1,2),"")),""))</f>
        <v/>
      </c>
      <c r="BE441" s="73" t="str">
        <f>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22"/>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x14ac:dyDescent="0.3">
      <c r="A442" s="19" t="s">
        <v>406</v>
      </c>
      <c r="B442" s="4" t="s">
        <v>255</v>
      </c>
      <c r="C442" s="4" t="s">
        <v>222</v>
      </c>
      <c r="D442" s="3" t="str">
        <f t="shared" ca="1" si="20"/>
        <v/>
      </c>
      <c r="H442" s="5" t="s">
        <v>303</v>
      </c>
      <c r="I442" s="5" t="s">
        <v>303</v>
      </c>
      <c r="J442" s="5" t="s">
        <v>303</v>
      </c>
      <c r="K442" s="5" t="s">
        <v>303</v>
      </c>
      <c r="L442" s="5" t="s">
        <v>303</v>
      </c>
      <c r="M442" s="5" t="s">
        <v>303</v>
      </c>
      <c r="N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21"/>
        <v/>
      </c>
      <c r="AP442" s="73" t="str">
        <f>IF(OR(E442="",VLOOKUP(E$1,Services!$A$1:$B$20,2,0)="Exclude"),"",IF($D442=1,IF(OR(price_limit="",price_limit="No Limit"),IF(E442="Yes",1,2),IF(SUMIFS(WhatIf!$G:$G,WhatIf!$A:$A,E$1,WhatIf!$B:$B,E442)&lt;=price_limit,IF(E442="Yes",1,2),"")),""))</f>
        <v/>
      </c>
      <c r="AQ442" s="73" t="str">
        <f>IF(OR(F442="",VLOOKUP(F$1,Services!$A$1:$B$20,2,0)="Exclude"),"",IF($D442=1,IF(OR(price_limit="",price_limit="No Limit"),IF(F442="Yes",1,2),IF(SUMIFS(WhatIf!$G:$G,WhatIf!$A:$A,F$1,WhatIf!$B:$B,F442)&lt;=price_limit,IF(F442="Yes",1,2),"")),""))</f>
        <v/>
      </c>
      <c r="AR442" s="73" t="str">
        <f>IF(OR(G442="",VLOOKUP(G$1,Services!$A$1:$B$20,2,0)="Exclude"),"",IF($D442=1,IF(OR(price_limit="",price_limit="No Limit"),IF(G442="Yes",1,2),IF(SUMIFS(WhatIf!$G:$G,WhatIf!$A:$A,G$1,WhatIf!$B:$B,G442)&lt;=price_limit,IF(G442="Yes",1,2),"")),""))</f>
        <v/>
      </c>
      <c r="AS442" s="73" t="str">
        <f ca="1">IF(OR(H442="",VLOOKUP(H$1,Services!$A$1:$B$20,2,0)="Exclude"),"",IF($D442=1,IF(OR(price_limit="",price_limit="No Limit"),IF(H442="Yes",1,2),IF(SUMIFS(WhatIf!$G:$G,WhatIf!$A:$A,H$1,WhatIf!$B:$B,H442)&lt;=price_limit,IF(H442="Yes",1,2),"")),""))</f>
        <v/>
      </c>
      <c r="AT442" s="73" t="str">
        <f ca="1">IF(OR(I442="",VLOOKUP(I$1,Services!$A$1:$B$20,2,0)="Exclude"),"",IF($D442=1,IF(OR(price_limit="",price_limit="No Limit"),IF(I442="Yes",1,2),IF(SUMIFS(WhatIf!$G:$G,WhatIf!$A:$A,I$1,WhatIf!$B:$B,I442)&lt;=price_limit,IF(I442="Yes",1,2),"")),""))</f>
        <v/>
      </c>
      <c r="AU442" s="73" t="str">
        <f ca="1">IF(OR(J442="",VLOOKUP(J$1,Services!$A$1:$B$20,2,0)="Exclude"),"",IF($D442=1,IF(OR(price_limit="",price_limit="No Limit"),IF(J442="Yes",1,2),IF(SUMIFS(WhatIf!$G:$G,WhatIf!$A:$A,J$1,WhatIf!$B:$B,J442)&lt;=price_limit,IF(J442="Yes",1,2),"")),""))</f>
        <v/>
      </c>
      <c r="AV442" s="73" t="str">
        <f ca="1">IF(OR(K442="",VLOOKUP(K$1,Services!$A$1:$B$20,2,0)="Exclude"),"",IF($D442=1,IF(OR(price_limit="",price_limit="No Limit"),IF(K442="Yes",1,2),IF(SUMIFS(WhatIf!$G:$G,WhatIf!$A:$A,K$1,WhatIf!$B:$B,K442)&lt;=price_limit,IF(K442="Yes",1,2),"")),""))</f>
        <v/>
      </c>
      <c r="AW442" s="73" t="str">
        <f ca="1">IF(OR(L442="",VLOOKUP(L$1,Services!$A$1:$B$20,2,0)="Exclude"),"",IF($D442=1,IF(OR(price_limit="",price_limit="No Limit"),IF(L442="Yes",1,2),IF(SUMIFS(WhatIf!$G:$G,WhatIf!$A:$A,L$1,WhatIf!$B:$B,L442)&lt;=price_limit,IF(L442="Yes",1,2),"")),""))</f>
        <v/>
      </c>
      <c r="AX442" s="73" t="str">
        <f ca="1">IF(OR(M442="",VLOOKUP(M$1,Services!$A$1:$B$20,2,0)="Exclude"),"",IF($D442=1,IF(OR(price_limit="",price_limit="No Limit"),IF(M442="Yes",1,2),IF(SUMIFS(WhatIf!$G:$G,WhatIf!$A:$A,M$1,WhatIf!$B:$B,M442)&lt;=price_limit,IF(M442="Yes",1,2),"")),""))</f>
        <v/>
      </c>
      <c r="AY442" s="73" t="str">
        <f ca="1">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22"/>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407</v>
      </c>
      <c r="B443" s="4" t="s">
        <v>255</v>
      </c>
      <c r="C443" s="4" t="s">
        <v>222</v>
      </c>
      <c r="D443" s="3" t="str">
        <f t="shared" ca="1" si="20"/>
        <v/>
      </c>
      <c r="H443" s="5" t="s">
        <v>303</v>
      </c>
      <c r="I443" s="5" t="s">
        <v>303</v>
      </c>
      <c r="J443" s="5" t="s">
        <v>303</v>
      </c>
      <c r="K443" s="5" t="s">
        <v>303</v>
      </c>
      <c r="L443" s="5" t="s">
        <v>303</v>
      </c>
      <c r="M443" s="5" t="s">
        <v>303</v>
      </c>
      <c r="N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21"/>
        <v/>
      </c>
      <c r="AP443" s="73" t="str">
        <f>IF(OR(E443="",VLOOKUP(E$1,Services!$A$1:$B$20,2,0)="Exclude"),"",IF($D443=1,IF(OR(price_limit="",price_limit="No Limit"),IF(E443="Yes",1,2),IF(SUMIFS(WhatIf!$G:$G,WhatIf!$A:$A,E$1,WhatIf!$B:$B,E443)&lt;=price_limit,IF(E443="Yes",1,2),"")),""))</f>
        <v/>
      </c>
      <c r="AQ443" s="73" t="str">
        <f>IF(OR(F443="",VLOOKUP(F$1,Services!$A$1:$B$20,2,0)="Exclude"),"",IF($D443=1,IF(OR(price_limit="",price_limit="No Limit"),IF(F443="Yes",1,2),IF(SUMIFS(WhatIf!$G:$G,WhatIf!$A:$A,F$1,WhatIf!$B:$B,F443)&lt;=price_limit,IF(F443="Yes",1,2),"")),""))</f>
        <v/>
      </c>
      <c r="AR443" s="73" t="str">
        <f>IF(OR(G443="",VLOOKUP(G$1,Services!$A$1:$B$20,2,0)="Exclude"),"",IF($D443=1,IF(OR(price_limit="",price_limit="No Limit"),IF(G443="Yes",1,2),IF(SUMIFS(WhatIf!$G:$G,WhatIf!$A:$A,G$1,WhatIf!$B:$B,G443)&lt;=price_limit,IF(G443="Yes",1,2),"")),""))</f>
        <v/>
      </c>
      <c r="AS443" s="73" t="str">
        <f ca="1">IF(OR(H443="",VLOOKUP(H$1,Services!$A$1:$B$20,2,0)="Exclude"),"",IF($D443=1,IF(OR(price_limit="",price_limit="No Limit"),IF(H443="Yes",1,2),IF(SUMIFS(WhatIf!$G:$G,WhatIf!$A:$A,H$1,WhatIf!$B:$B,H443)&lt;=price_limit,IF(H443="Yes",1,2),"")),""))</f>
        <v/>
      </c>
      <c r="AT443" s="73" t="str">
        <f ca="1">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22"/>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701</v>
      </c>
      <c r="B444" s="4" t="s">
        <v>255</v>
      </c>
      <c r="C444" s="4" t="s">
        <v>222</v>
      </c>
      <c r="D444" s="3" t="str">
        <f t="shared" ca="1" si="20"/>
        <v/>
      </c>
      <c r="H444" s="5" t="s">
        <v>303</v>
      </c>
      <c r="I444" s="5" t="s">
        <v>303</v>
      </c>
      <c r="J444" s="5" t="s">
        <v>303</v>
      </c>
      <c r="K444" s="5" t="s">
        <v>303</v>
      </c>
      <c r="L444" s="5" t="s">
        <v>303</v>
      </c>
      <c r="M444" s="5" t="s">
        <v>303</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21"/>
        <v/>
      </c>
      <c r="AP444" s="73" t="str">
        <f>IF(OR(E444="",VLOOKUP(E$1,Services!$A$1:$B$20,2,0)="Exclude"),"",IF($D444=1,IF(OR(price_limit="",price_limit="No Limit"),IF(E444="Yes",1,2),IF(SUMIFS(WhatIf!$G:$G,WhatIf!$A:$A,E$1,WhatIf!$B:$B,E444)&lt;=price_limit,IF(E444="Yes",1,2),"")),""))</f>
        <v/>
      </c>
      <c r="AQ444" s="73" t="str">
        <f>IF(OR(F444="",VLOOKUP(F$1,Services!$A$1:$B$20,2,0)="Exclude"),"",IF($D444=1,IF(OR(price_limit="",price_limit="No Limit"),IF(F444="Yes",1,2),IF(SUMIFS(WhatIf!$G:$G,WhatIf!$A:$A,F$1,WhatIf!$B:$B,F444)&lt;=price_limit,IF(F444="Yes",1,2),"")),""))</f>
        <v/>
      </c>
      <c r="AR444" s="73" t="str">
        <f>IF(OR(G444="",VLOOKUP(G$1,Services!$A$1:$B$20,2,0)="Exclude"),"",IF($D444=1,IF(OR(price_limit="",price_limit="No Limit"),IF(G444="Yes",1,2),IF(SUMIFS(WhatIf!$G:$G,WhatIf!$A:$A,G$1,WhatIf!$B:$B,G444)&lt;=price_limit,IF(G444="Yes",1,2),"")),""))</f>
        <v/>
      </c>
      <c r="AS444" s="73" t="str">
        <f ca="1">IF(OR(H444="",VLOOKUP(H$1,Services!$A$1:$B$20,2,0)="Exclude"),"",IF($D444=1,IF(OR(price_limit="",price_limit="No Limit"),IF(H444="Yes",1,2),IF(SUMIFS(WhatIf!$G:$G,WhatIf!$A:$A,H$1,WhatIf!$B:$B,H444)&lt;=price_limit,IF(H444="Yes",1,2),"")),""))</f>
        <v/>
      </c>
      <c r="AT444" s="73" t="str">
        <f ca="1">IF(OR(I444="",VLOOKUP(I$1,Services!$A$1:$B$20,2,0)="Exclude"),"",IF($D444=1,IF(OR(price_limit="",price_limit="No Limit"),IF(I444="Yes",1,2),IF(SUMIFS(WhatIf!$G:$G,WhatIf!$A:$A,I$1,WhatIf!$B:$B,I444)&lt;=price_limit,IF(I444="Yes",1,2),"")),""))</f>
        <v/>
      </c>
      <c r="AU444" s="73" t="str">
        <f ca="1">IF(OR(J444="",VLOOKUP(J$1,Services!$A$1:$B$20,2,0)="Exclude"),"",IF($D444=1,IF(OR(price_limit="",price_limit="No Limit"),IF(J444="Yes",1,2),IF(SUMIFS(WhatIf!$G:$G,WhatIf!$A:$A,J$1,WhatIf!$B:$B,J444)&lt;=price_limit,IF(J444="Yes",1,2),"")),""))</f>
        <v/>
      </c>
      <c r="AV444" s="73" t="str">
        <f ca="1">IF(OR(K444="",VLOOKUP(K$1,Services!$A$1:$B$20,2,0)="Exclude"),"",IF($D444=1,IF(OR(price_limit="",price_limit="No Limit"),IF(K444="Yes",1,2),IF(SUMIFS(WhatIf!$G:$G,WhatIf!$A:$A,K$1,WhatIf!$B:$B,K444)&lt;=price_limit,IF(K444="Yes",1,2),"")),""))</f>
        <v/>
      </c>
      <c r="AW444" s="73" t="str">
        <f ca="1">IF(OR(L444="",VLOOKUP(L$1,Services!$A$1:$B$20,2,0)="Exclude"),"",IF($D444=1,IF(OR(price_limit="",price_limit="No Limit"),IF(L444="Yes",1,2),IF(SUMIFS(WhatIf!$G:$G,WhatIf!$A:$A,L$1,WhatIf!$B:$B,L444)&lt;=price_limit,IF(L444="Yes",1,2),"")),""))</f>
        <v/>
      </c>
      <c r="AX444" s="73" t="str">
        <f ca="1">IF(OR(M444="",VLOOKUP(M$1,Services!$A$1:$B$20,2,0)="Exclude"),"",IF($D444=1,IF(OR(price_limit="",price_limit="No Limit"),IF(M444="Yes",1,2),IF(SUMIFS(WhatIf!$G:$G,WhatIf!$A:$A,M$1,WhatIf!$B:$B,M444)&lt;=price_limit,IF(M444="Yes",1,2),"")),""))</f>
        <v/>
      </c>
      <c r="AY444" s="73" t="str">
        <f ca="1">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22"/>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342</v>
      </c>
      <c r="B445" s="4" t="s">
        <v>255</v>
      </c>
      <c r="C445" s="4" t="s">
        <v>223</v>
      </c>
      <c r="D445" s="3" t="str">
        <f t="shared" ca="1" si="20"/>
        <v/>
      </c>
      <c r="F445" s="5" t="s">
        <v>342</v>
      </c>
      <c r="G445" s="5" t="s">
        <v>342</v>
      </c>
      <c r="R445" s="5" t="s">
        <v>223</v>
      </c>
      <c r="S445" s="5" t="s">
        <v>223</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21"/>
        <v/>
      </c>
      <c r="AP445" s="73" t="str">
        <f>IF(OR(E445="",VLOOKUP(E$1,Services!$A$1:$B$20,2,0)="Exclude"),"",IF($D445=1,IF(OR(price_limit="",price_limit="No Limit"),IF(E445="Yes",1,2),IF(SUMIFS(WhatIf!$G:$G,WhatIf!$A:$A,E$1,WhatIf!$B:$B,E445)&lt;=price_limit,IF(E445="Yes",1,2),"")),""))</f>
        <v/>
      </c>
      <c r="AQ445" s="73" t="str">
        <f ca="1">IF(OR(F445="",VLOOKUP(F$1,Services!$A$1:$B$20,2,0)="Exclude"),"",IF($D445=1,IF(OR(price_limit="",price_limit="No Limit"),IF(F445="Yes",1,2),IF(SUMIFS(WhatIf!$G:$G,WhatIf!$A:$A,F$1,WhatIf!$B:$B,F445)&lt;=price_limit,IF(F445="Yes",1,2),"")),""))</f>
        <v/>
      </c>
      <c r="AR445" s="73" t="str">
        <f ca="1">IF(OR(G445="",VLOOKUP(G$1,Services!$A$1:$B$20,2,0)="Exclude"),"",IF($D445=1,IF(OR(price_limit="",price_limit="No Limit"),IF(G445="Yes",1,2),IF(SUMIFS(WhatIf!$G:$G,WhatIf!$A:$A,G$1,WhatIf!$B:$B,G445)&lt;=price_limit,IF(G445="Yes",1,2),"")),""))</f>
        <v/>
      </c>
      <c r="AS445" s="73" t="str">
        <f>IF(OR(H445="",VLOOKUP(H$1,Services!$A$1:$B$20,2,0)="Exclude"),"",IF($D445=1,IF(OR(price_limit="",price_limit="No Limit"),IF(H445="Yes",1,2),IF(SUMIFS(WhatIf!$G:$G,WhatIf!$A:$A,H$1,WhatIf!$B:$B,H445)&lt;=price_limit,IF(H445="Yes",1,2),"")),""))</f>
        <v/>
      </c>
      <c r="AT445" s="73" t="str">
        <f>IF(OR(I445="",VLOOKUP(I$1,Services!$A$1:$B$20,2,0)="Exclude"),"",IF($D445=1,IF(OR(price_limit="",price_limit="No Limit"),IF(I445="Yes",1,2),IF(SUMIFS(WhatIf!$G:$G,WhatIf!$A:$A,I$1,WhatIf!$B:$B,I445)&lt;=price_limit,IF(I445="Yes",1,2),"")),""))</f>
        <v/>
      </c>
      <c r="AU445" s="73" t="str">
        <f>IF(OR(J445="",VLOOKUP(J$1,Services!$A$1:$B$20,2,0)="Exclude"),"",IF($D445=1,IF(OR(price_limit="",price_limit="No Limit"),IF(J445="Yes",1,2),IF(SUMIFS(WhatIf!$G:$G,WhatIf!$A:$A,J$1,WhatIf!$B:$B,J445)&lt;=price_limit,IF(J445="Yes",1,2),"")),""))</f>
        <v/>
      </c>
      <c r="AV445" s="73" t="str">
        <f>IF(OR(K445="",VLOOKUP(K$1,Services!$A$1:$B$20,2,0)="Exclude"),"",IF($D445=1,IF(OR(price_limit="",price_limit="No Limit"),IF(K445="Yes",1,2),IF(SUMIFS(WhatIf!$G:$G,WhatIf!$A:$A,K$1,WhatIf!$B:$B,K445)&lt;=price_limit,IF(K445="Yes",1,2),"")),""))</f>
        <v/>
      </c>
      <c r="AW445" s="73" t="str">
        <f>IF(OR(L445="",VLOOKUP(L$1,Services!$A$1:$B$20,2,0)="Exclude"),"",IF($D445=1,IF(OR(price_limit="",price_limit="No Limit"),IF(L445="Yes",1,2),IF(SUMIFS(WhatIf!$G:$G,WhatIf!$A:$A,L$1,WhatIf!$B:$B,L445)&lt;=price_limit,IF(L445="Yes",1,2),"")),""))</f>
        <v/>
      </c>
      <c r="AX445" s="73" t="str">
        <f>IF(OR(M445="",VLOOKUP(M$1,Services!$A$1:$B$20,2,0)="Exclude"),"",IF($D445=1,IF(OR(price_limit="",price_limit="No Limit"),IF(M445="Yes",1,2),IF(SUMIFS(WhatIf!$G:$G,WhatIf!$A:$A,M$1,WhatIf!$B:$B,M445)&lt;=price_limit,IF(M445="Yes",1,2),"")),""))</f>
        <v/>
      </c>
      <c r="AY445" s="73" t="str">
        <f>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 ca="1">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22"/>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623</v>
      </c>
      <c r="B446" s="19" t="s">
        <v>408</v>
      </c>
      <c r="C446" s="4" t="s">
        <v>508</v>
      </c>
      <c r="D446" s="3" t="str">
        <f t="shared" ca="1" si="20"/>
        <v/>
      </c>
      <c r="F446" s="5" t="s">
        <v>581</v>
      </c>
      <c r="G446" s="5" t="s">
        <v>581</v>
      </c>
      <c r="H446" s="5" t="s">
        <v>303</v>
      </c>
      <c r="I446" s="5" t="s">
        <v>303</v>
      </c>
      <c r="J446" s="5" t="s">
        <v>303</v>
      </c>
      <c r="K446" s="5" t="s">
        <v>303</v>
      </c>
      <c r="L446" s="5" t="s">
        <v>303</v>
      </c>
      <c r="M446" s="5" t="s">
        <v>303</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21"/>
        <v/>
      </c>
      <c r="AP446" s="73" t="str">
        <f>IF(OR(E446="",VLOOKUP(E$1,Services!$A$1:$B$20,2,0)="Exclude"),"",IF($D446=1,IF(OR(price_limit="",price_limit="No Limit"),IF(E446="Yes",1,2),IF(SUMIFS(WhatIf!$G:$G,WhatIf!$A:$A,E$1,WhatIf!$B:$B,E446)&lt;=price_limit,IF(E446="Yes",1,2),"")),""))</f>
        <v/>
      </c>
      <c r="AQ446" s="73" t="str">
        <f ca="1">IF(OR(F446="",VLOOKUP(F$1,Services!$A$1:$B$20,2,0)="Exclude"),"",IF($D446=1,IF(OR(price_limit="",price_limit="No Limit"),IF(F446="Yes",1,2),IF(SUMIFS(WhatIf!$G:$G,WhatIf!$A:$A,F$1,WhatIf!$B:$B,F446)&lt;=price_limit,IF(F446="Yes",1,2),"")),""))</f>
        <v/>
      </c>
      <c r="AR446" s="73" t="str">
        <f ca="1">IF(OR(G446="",VLOOKUP(G$1,Services!$A$1:$B$20,2,0)="Exclude"),"",IF($D446=1,IF(OR(price_limit="",price_limit="No Limit"),IF(G446="Yes",1,2),IF(SUMIFS(WhatIf!$G:$G,WhatIf!$A:$A,G$1,WhatIf!$B:$B,G446)&lt;=price_limit,IF(G446="Yes",1,2),"")),""))</f>
        <v/>
      </c>
      <c r="AS446" s="73" t="str">
        <f ca="1">IF(OR(H446="",VLOOKUP(H$1,Services!$A$1:$B$20,2,0)="Exclude"),"",IF($D446=1,IF(OR(price_limit="",price_limit="No Limit"),IF(H446="Yes",1,2),IF(SUMIFS(WhatIf!$G:$G,WhatIf!$A:$A,H$1,WhatIf!$B:$B,H446)&lt;=price_limit,IF(H446="Yes",1,2),"")),""))</f>
        <v/>
      </c>
      <c r="AT446" s="73" t="str">
        <f ca="1">IF(OR(I446="",VLOOKUP(I$1,Services!$A$1:$B$20,2,0)="Exclude"),"",IF($D446=1,IF(OR(price_limit="",price_limit="No Limit"),IF(I446="Yes",1,2),IF(SUMIFS(WhatIf!$G:$G,WhatIf!$A:$A,I$1,WhatIf!$B:$B,I446)&lt;=price_limit,IF(I446="Yes",1,2),"")),""))</f>
        <v/>
      </c>
      <c r="AU446" s="73" t="str">
        <f ca="1">IF(OR(J446="",VLOOKUP(J$1,Services!$A$1:$B$20,2,0)="Exclude"),"",IF($D446=1,IF(OR(price_limit="",price_limit="No Limit"),IF(J446="Yes",1,2),IF(SUMIFS(WhatIf!$G:$G,WhatIf!$A:$A,J$1,WhatIf!$B:$B,J446)&lt;=price_limit,IF(J446="Yes",1,2),"")),""))</f>
        <v/>
      </c>
      <c r="AV446" s="73" t="str">
        <f ca="1">IF(OR(K446="",VLOOKUP(K$1,Services!$A$1:$B$20,2,0)="Exclude"),"",IF($D446=1,IF(OR(price_limit="",price_limit="No Limit"),IF(K446="Yes",1,2),IF(SUMIFS(WhatIf!$G:$G,WhatIf!$A:$A,K$1,WhatIf!$B:$B,K446)&lt;=price_limit,IF(K446="Yes",1,2),"")),""))</f>
        <v/>
      </c>
      <c r="AW446" s="73" t="str">
        <f ca="1">IF(OR(L446="",VLOOKUP(L$1,Services!$A$1:$B$20,2,0)="Exclude"),"",IF($D446=1,IF(OR(price_limit="",price_limit="No Limit"),IF(L446="Yes",1,2),IF(SUMIFS(WhatIf!$G:$G,WhatIf!$A:$A,L$1,WhatIf!$B:$B,L446)&lt;=price_limit,IF(L446="Yes",1,2),"")),""))</f>
        <v/>
      </c>
      <c r="AX446" s="73" t="str">
        <f ca="1">IF(OR(M446="",VLOOKUP(M$1,Services!$A$1:$B$20,2,0)="Exclude"),"",IF($D446=1,IF(OR(price_limit="",price_limit="No Limit"),IF(M446="Yes",1,2),IF(SUMIFS(WhatIf!$G:$G,WhatIf!$A:$A,M$1,WhatIf!$B:$B,M446)&lt;=price_limit,IF(M446="Yes",1,2),"")),""))</f>
        <v/>
      </c>
      <c r="AY446" s="73" t="str">
        <f ca="1">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IF(OR(R446="",VLOOKUP(R$1,Services!$A$1:$B$20,2,0)="Exclude"),"",IF($D446=1,IF(OR(price_limit="",price_limit="No Limit"),IF(R446="Yes",1,2),IF(SUMIFS(WhatIf!$G:$G,WhatIf!$A:$A,R$1,WhatIf!$B:$B,R446)&lt;=price_limit,IF(R446="Yes",1,2),"")),""))</f>
        <v/>
      </c>
      <c r="BD446" s="73" t="str">
        <f>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22"/>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ht="24.9" x14ac:dyDescent="0.3">
      <c r="A447" s="19" t="s">
        <v>425</v>
      </c>
      <c r="B447" s="4" t="s">
        <v>433</v>
      </c>
      <c r="C447" s="4" t="s">
        <v>212</v>
      </c>
      <c r="D447" s="3" t="str">
        <f t="shared" ca="1" si="20"/>
        <v/>
      </c>
      <c r="E447" s="5" t="s">
        <v>1</v>
      </c>
      <c r="F447" s="5" t="s">
        <v>560</v>
      </c>
      <c r="G447" s="5" t="s">
        <v>560</v>
      </c>
      <c r="J447" s="5" t="s">
        <v>1</v>
      </c>
      <c r="K447" s="5" t="s">
        <v>1</v>
      </c>
      <c r="L447" s="5" t="s">
        <v>1</v>
      </c>
      <c r="M447" s="5" t="s">
        <v>1</v>
      </c>
      <c r="O447" s="6" t="s">
        <v>1</v>
      </c>
      <c r="P447" s="6"/>
      <c r="Q447" s="6" t="s">
        <v>1</v>
      </c>
      <c r="R447" s="6" t="s">
        <v>1</v>
      </c>
      <c r="S447" s="6" t="s">
        <v>1</v>
      </c>
      <c r="T447" s="5" t="s">
        <v>1</v>
      </c>
      <c r="V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21"/>
        <v/>
      </c>
      <c r="AP447" s="73" t="str">
        <f ca="1">IF(OR(E447="",VLOOKUP(E$1,Services!$A$1:$B$20,2,0)="Exclude"),"",IF($D447=1,IF(OR(price_limit="",price_limit="No Limit"),IF(E447="Yes",1,2),IF(SUMIFS(WhatIf!$G:$G,WhatIf!$A:$A,E$1,WhatIf!$B:$B,E447)&lt;=price_limit,IF(E447="Yes",1,2),"")),""))</f>
        <v/>
      </c>
      <c r="AQ447" s="73" t="str">
        <f ca="1">IF(OR(F447="",VLOOKUP(F$1,Services!$A$1:$B$20,2,0)="Exclude"),"",IF($D447=1,IF(OR(price_limit="",price_limit="No Limit"),IF(F447="Yes",1,2),IF(SUMIFS(WhatIf!$G:$G,WhatIf!$A:$A,F$1,WhatIf!$B:$B,F447)&lt;=price_limit,IF(F447="Yes",1,2),"")),""))</f>
        <v/>
      </c>
      <c r="AR447" s="73" t="str">
        <f ca="1">IF(OR(G447="",VLOOKUP(G$1,Services!$A$1:$B$20,2,0)="Exclude"),"",IF($D447=1,IF(OR(price_limit="",price_limit="No Limit"),IF(G447="Yes",1,2),IF(SUMIFS(WhatIf!$G:$G,WhatIf!$A:$A,G$1,WhatIf!$B:$B,G447)&lt;=price_limit,IF(G447="Yes",1,2),"")),""))</f>
        <v/>
      </c>
      <c r="AS447" s="73" t="str">
        <f>IF(OR(H447="",VLOOKUP(H$1,Services!$A$1:$B$20,2,0)="Exclude"),"",IF($D447=1,IF(OR(price_limit="",price_limit="No Limit"),IF(H447="Yes",1,2),IF(SUMIFS(WhatIf!$G:$G,WhatIf!$A:$A,H$1,WhatIf!$B:$B,H447)&lt;=price_limit,IF(H447="Yes",1,2),"")),""))</f>
        <v/>
      </c>
      <c r="AT447" s="73" t="str">
        <f>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IF(OR(N447="",VLOOKUP(N$1,Services!$A$1:$B$20,2,0)="Exclude"),"",IF($D447=1,IF(OR(price_limit="",price_limit="No Limit"),IF(N447="Yes",1,2),IF(SUMIFS(WhatIf!$G:$G,WhatIf!$A:$A,N$1,WhatIf!$B:$B,N447)&lt;=price_limit,IF(N447="Yes",1,2),"")),""))</f>
        <v/>
      </c>
      <c r="AZ447" s="73" t="str">
        <f ca="1">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 ca="1">IF(OR(Q447="",VLOOKUP(Q$1,Services!$A$1:$B$20,2,0)="Exclude"),"",IF($D447=1,IF(OR(price_limit="",price_limit="No Limit"),IF(Q447="Yes",1,2),IF(SUMIFS(WhatIf!$G:$G,WhatIf!$A:$A,Q$1,WhatIf!$B:$B,Q447)&lt;=price_limit,IF(Q447="Yes",1,2),"")),""))</f>
        <v/>
      </c>
      <c r="BC447" s="73" t="str">
        <f ca="1">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 ca="1">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22"/>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ht="24.9" x14ac:dyDescent="0.3">
      <c r="A448" s="19" t="s">
        <v>83</v>
      </c>
      <c r="B448" s="4" t="s">
        <v>295</v>
      </c>
      <c r="C448" s="4" t="s">
        <v>231</v>
      </c>
      <c r="D448" s="3" t="str">
        <f t="shared" ca="1" si="20"/>
        <v/>
      </c>
      <c r="K448" s="5" t="s">
        <v>1</v>
      </c>
      <c r="L448" s="5" t="s">
        <v>1</v>
      </c>
      <c r="M448" s="5" t="s">
        <v>1</v>
      </c>
      <c r="N448" s="5" t="s">
        <v>1</v>
      </c>
      <c r="O448" s="6"/>
      <c r="P448" s="6"/>
      <c r="Q448" s="6"/>
      <c r="R448" s="6" t="s">
        <v>1</v>
      </c>
      <c r="S448" s="6" t="s">
        <v>1</v>
      </c>
      <c r="V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21"/>
        <v/>
      </c>
      <c r="AP448" s="73" t="str">
        <f>IF(OR(E448="",VLOOKUP(E$1,Services!$A$1:$B$20,2,0)="Exclude"),"",IF($D448=1,IF(OR(price_limit="",price_limit="No Limit"),IF(E448="Yes",1,2),IF(SUMIFS(WhatIf!$G:$G,WhatIf!$A:$A,E$1,WhatIf!$B:$B,E448)&lt;=price_limit,IF(E448="Yes",1,2),"")),""))</f>
        <v/>
      </c>
      <c r="AQ448" s="73" t="str">
        <f>IF(OR(F448="",VLOOKUP(F$1,Services!$A$1:$B$20,2,0)="Exclude"),"",IF($D448=1,IF(OR(price_limit="",price_limit="No Limit"),IF(F448="Yes",1,2),IF(SUMIFS(WhatIf!$G:$G,WhatIf!$A:$A,F$1,WhatIf!$B:$B,F448)&lt;=price_limit,IF(F448="Yes",1,2),"")),""))</f>
        <v/>
      </c>
      <c r="AR448" s="73" t="str">
        <f>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IF(OR(J448="",VLOOKUP(J$1,Services!$A$1:$B$20,2,0)="Exclude"),"",IF($D448=1,IF(OR(price_limit="",price_limit="No Limit"),IF(J448="Yes",1,2),IF(SUMIFS(WhatIf!$G:$G,WhatIf!$A:$A,J$1,WhatIf!$B:$B,J448)&lt;=price_limit,IF(J448="Yes",1,2),"")),""))</f>
        <v/>
      </c>
      <c r="AV448" s="73" t="str">
        <f ca="1">IF(OR(K448="",VLOOKUP(K$1,Services!$A$1:$B$20,2,0)="Exclude"),"",IF($D448=1,IF(OR(price_limit="",price_limit="No Limit"),IF(K448="Yes",1,2),IF(SUMIFS(WhatIf!$G:$G,WhatIf!$A:$A,K$1,WhatIf!$B:$B,K448)&lt;=price_limit,IF(K448="Yes",1,2),"")),""))</f>
        <v/>
      </c>
      <c r="AW448" s="73" t="str">
        <f ca="1">IF(OR(L448="",VLOOKUP(L$1,Services!$A$1:$B$20,2,0)="Exclude"),"",IF($D448=1,IF(OR(price_limit="",price_limit="No Limit"),IF(L448="Yes",1,2),IF(SUMIFS(WhatIf!$G:$G,WhatIf!$A:$A,L$1,WhatIf!$B:$B,L448)&lt;=price_limit,IF(L448="Yes",1,2),"")),""))</f>
        <v/>
      </c>
      <c r="AX448" s="73" t="str">
        <f ca="1">IF(OR(M448="",VLOOKUP(M$1,Services!$A$1:$B$20,2,0)="Exclude"),"",IF($D448=1,IF(OR(price_limit="",price_limit="No Limit"),IF(M448="Yes",1,2),IF(SUMIFS(WhatIf!$G:$G,WhatIf!$A:$A,M$1,WhatIf!$B:$B,M448)&lt;=price_limit,IF(M448="Yes",1,2),"")),""))</f>
        <v/>
      </c>
      <c r="AY448" s="73" t="str">
        <f ca="1">IF(OR(N448="",VLOOKUP(N$1,Services!$A$1:$B$20,2,0)="Exclude"),"",IF($D448=1,IF(OR(price_limit="",price_limit="No Limit"),IF(N448="Yes",1,2),IF(SUMIFS(WhatIf!$G:$G,WhatIf!$A:$A,N$1,WhatIf!$B:$B,N448)&lt;=price_limit,IF(N448="Yes",1,2),"")),""))</f>
        <v/>
      </c>
      <c r="AZ448" s="73" t="str">
        <f>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IF(OR(S448="",VLOOKUP(S$1,Services!$A$1:$B$20,2,0)="Exclude"),"",IF($D448=1,IF(OR(price_limit="",price_limit="No Limit"),IF(S448="Yes",1,2),IF(SUMIFS(WhatIf!$G:$G,WhatIf!$A:$A,S$1,WhatIf!$B:$B,S448)&lt;=price_limit,IF(S448="Yes",1,2),"")),""))</f>
        <v/>
      </c>
      <c r="BE448" s="73" t="str">
        <f>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22"/>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ht="24.9" x14ac:dyDescent="0.3">
      <c r="A449" s="19" t="s">
        <v>640</v>
      </c>
      <c r="C449" s="4" t="s">
        <v>508</v>
      </c>
      <c r="D449" s="3" t="str">
        <f t="shared" ca="1" si="20"/>
        <v/>
      </c>
      <c r="F449" s="5" t="s">
        <v>589</v>
      </c>
      <c r="G449" s="5" t="s">
        <v>589</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21"/>
        <v/>
      </c>
      <c r="AP449" s="73" t="str">
        <f>IF(OR(E449="",VLOOKUP(E$1,Services!$A$1:$B$20,2,0)="Exclude"),"",IF($D449=1,IF(OR(price_limit="",price_limit="No Limit"),IF(E449="Yes",1,2),IF(SUMIFS(WhatIf!$G:$G,WhatIf!$A:$A,E$1,WhatIf!$B:$B,E449)&lt;=price_limit,IF(E449="Yes",1,2),"")),""))</f>
        <v/>
      </c>
      <c r="AQ449" s="73" t="str">
        <f ca="1">IF(OR(F449="",VLOOKUP(F$1,Services!$A$1:$B$20,2,0)="Exclude"),"",IF($D449=1,IF(OR(price_limit="",price_limit="No Limit"),IF(F449="Yes",1,2),IF(SUMIFS(WhatIf!$G:$G,WhatIf!$A:$A,F$1,WhatIf!$B:$B,F449)&lt;=price_limit,IF(F449="Yes",1,2),"")),""))</f>
        <v/>
      </c>
      <c r="AR449" s="73" t="str">
        <f ca="1">IF(OR(G449="",VLOOKUP(G$1,Services!$A$1:$B$20,2,0)="Exclude"),"",IF($D449=1,IF(OR(price_limit="",price_limit="No Limit"),IF(G449="Yes",1,2),IF(SUMIFS(WhatIf!$G:$G,WhatIf!$A:$A,G$1,WhatIf!$B:$B,G449)&lt;=price_limit,IF(G449="Yes",1,2),"")),""))</f>
        <v/>
      </c>
      <c r="AS449" s="73" t="str">
        <f>IF(OR(H449="",VLOOKUP(H$1,Services!$A$1:$B$20,2,0)="Exclude"),"",IF($D449=1,IF(OR(price_limit="",price_limit="No Limit"),IF(H449="Yes",1,2),IF(SUMIFS(WhatIf!$G:$G,WhatIf!$A:$A,H$1,WhatIf!$B:$B,H449)&lt;=price_limit,IF(H449="Yes",1,2),"")),""))</f>
        <v/>
      </c>
      <c r="AT449" s="73" t="str">
        <f>IF(OR(I449="",VLOOKUP(I$1,Services!$A$1:$B$20,2,0)="Exclude"),"",IF($D449=1,IF(OR(price_limit="",price_limit="No Limit"),IF(I449="Yes",1,2),IF(SUMIFS(WhatIf!$G:$G,WhatIf!$A:$A,I$1,WhatIf!$B:$B,I449)&lt;=price_limit,IF(I449="Yes",1,2),"")),""))</f>
        <v/>
      </c>
      <c r="AU449" s="73" t="str">
        <f>IF(OR(J449="",VLOOKUP(J$1,Services!$A$1:$B$20,2,0)="Exclude"),"",IF($D449=1,IF(OR(price_limit="",price_limit="No Limit"),IF(J449="Yes",1,2),IF(SUMIFS(WhatIf!$G:$G,WhatIf!$A:$A,J$1,WhatIf!$B:$B,J449)&lt;=price_limit,IF(J449="Yes",1,2),"")),""))</f>
        <v/>
      </c>
      <c r="AV449" s="73" t="str">
        <f>IF(OR(K449="",VLOOKUP(K$1,Services!$A$1:$B$20,2,0)="Exclude"),"",IF($D449=1,IF(OR(price_limit="",price_limit="No Limit"),IF(K449="Yes",1,2),IF(SUMIFS(WhatIf!$G:$G,WhatIf!$A:$A,K$1,WhatIf!$B:$B,K449)&lt;=price_limit,IF(K449="Yes",1,2),"")),""))</f>
        <v/>
      </c>
      <c r="AW449" s="73" t="str">
        <f>IF(OR(L449="",VLOOKUP(L$1,Services!$A$1:$B$20,2,0)="Exclude"),"",IF($D449=1,IF(OR(price_limit="",price_limit="No Limit"),IF(L449="Yes",1,2),IF(SUMIFS(WhatIf!$G:$G,WhatIf!$A:$A,L$1,WhatIf!$B:$B,L449)&lt;=price_limit,IF(L449="Yes",1,2),"")),""))</f>
        <v/>
      </c>
      <c r="AX449" s="73" t="str">
        <f>IF(OR(M449="",VLOOKUP(M$1,Services!$A$1:$B$20,2,0)="Exclude"),"",IF($D449=1,IF(OR(price_limit="",price_limit="No Limit"),IF(M449="Yes",1,2),IF(SUMIFS(WhatIf!$G:$G,WhatIf!$A:$A,M$1,WhatIf!$B:$B,M449)&lt;=price_limit,IF(M449="Yes",1,2),"")),""))</f>
        <v/>
      </c>
      <c r="AY449" s="73" t="str">
        <f>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IF(OR(R449="",VLOOKUP(R$1,Services!$A$1:$B$20,2,0)="Exclude"),"",IF($D449=1,IF(OR(price_limit="",price_limit="No Limit"),IF(R449="Yes",1,2),IF(SUMIFS(WhatIf!$G:$G,WhatIf!$A:$A,R$1,WhatIf!$B:$B,R449)&lt;=price_limit,IF(R449="Yes",1,2),"")),""))</f>
        <v/>
      </c>
      <c r="BD449" s="73" t="str">
        <f>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22"/>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607</v>
      </c>
      <c r="C450" s="4" t="s">
        <v>223</v>
      </c>
      <c r="D450" s="3" t="str">
        <f t="shared" ref="D450:D465" ca="1" si="23">IF(BL450=0,"",IF(BL450&lt;=VALUE(MID(marker_pick,1,1)),1,""))</f>
        <v/>
      </c>
      <c r="F450" s="5" t="s">
        <v>583</v>
      </c>
      <c r="G450" s="5" t="s">
        <v>583</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ref="AO450:AO465" ca="1" si="24">IF(SUM(W450:AN450)&gt;0,1,"")</f>
        <v/>
      </c>
      <c r="AP450" s="73" t="str">
        <f>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IF(OR(J450="",VLOOKUP(J$1,Services!$A$1:$B$20,2,0)="Exclude"),"",IF($D450=1,IF(OR(price_limit="",price_limit="No Limit"),IF(J450="Yes",1,2),IF(SUMIFS(WhatIf!$G:$G,WhatIf!$A:$A,J$1,WhatIf!$B:$B,J450)&lt;=price_limit,IF(J450="Yes",1,2),"")),""))</f>
        <v/>
      </c>
      <c r="AV450" s="73" t="str">
        <f>IF(OR(K450="",VLOOKUP(K$1,Services!$A$1:$B$20,2,0)="Exclude"),"",IF($D450=1,IF(OR(price_limit="",price_limit="No Limit"),IF(K450="Yes",1,2),IF(SUMIFS(WhatIf!$G:$G,WhatIf!$A:$A,K$1,WhatIf!$B:$B,K450)&lt;=price_limit,IF(K450="Yes",1,2),"")),""))</f>
        <v/>
      </c>
      <c r="AW450" s="73" t="str">
        <f>IF(OR(L450="",VLOOKUP(L$1,Services!$A$1:$B$20,2,0)="Exclude"),"",IF($D450=1,IF(OR(price_limit="",price_limit="No Limit"),IF(L450="Yes",1,2),IF(SUMIFS(WhatIf!$G:$G,WhatIf!$A:$A,L$1,WhatIf!$B:$B,L450)&lt;=price_limit,IF(L450="Yes",1,2),"")),""))</f>
        <v/>
      </c>
      <c r="AX450" s="73" t="str">
        <f>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IF(OR(Q450="",VLOOKUP(Q$1,Services!$A$1:$B$20,2,0)="Exclude"),"",IF($D450=1,IF(OR(price_limit="",price_limit="No Limit"),IF(Q450="Yes",1,2),IF(SUMIFS(WhatIf!$G:$G,WhatIf!$A:$A,Q$1,WhatIf!$B:$B,Q450)&lt;=price_limit,IF(Q450="Yes",1,2),"")),""))</f>
        <v/>
      </c>
      <c r="BC450" s="73" t="str">
        <f>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ref="BH450:BH465" si="25">MAX(BI450:BK450)</f>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608</v>
      </c>
      <c r="C451" s="4" t="s">
        <v>223</v>
      </c>
      <c r="D451" s="3" t="str">
        <f t="shared" ca="1" si="23"/>
        <v/>
      </c>
      <c r="F451" s="5" t="s">
        <v>583</v>
      </c>
      <c r="G451" s="5" t="s">
        <v>583</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24"/>
        <v/>
      </c>
      <c r="AP451" s="73" t="str">
        <f>IF(OR(E451="",VLOOKUP(E$1,Services!$A$1:$B$20,2,0)="Exclude"),"",IF($D451=1,IF(OR(price_limit="",price_limit="No Limit"),IF(E451="Yes",1,2),IF(SUMIFS(WhatIf!$G:$G,WhatIf!$A:$A,E$1,WhatIf!$B:$B,E451)&lt;=price_limit,IF(E451="Yes",1,2),"")),""))</f>
        <v/>
      </c>
      <c r="AQ451" s="73" t="str">
        <f ca="1">IF(OR(F451="",VLOOKUP(F$1,Services!$A$1:$B$20,2,0)="Exclude"),"",IF($D451=1,IF(OR(price_limit="",price_limit="No Limit"),IF(F451="Yes",1,2),IF(SUMIFS(WhatIf!$G:$G,WhatIf!$A:$A,F$1,WhatIf!$B:$B,F451)&lt;=price_limit,IF(F451="Yes",1,2),"")),""))</f>
        <v/>
      </c>
      <c r="AR451" s="73" t="str">
        <f ca="1">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IF(OR(K451="",VLOOKUP(K$1,Services!$A$1:$B$20,2,0)="Exclude"),"",IF($D451=1,IF(OR(price_limit="",price_limit="No Limit"),IF(K451="Yes",1,2),IF(SUMIFS(WhatIf!$G:$G,WhatIf!$A:$A,K$1,WhatIf!$B:$B,K451)&lt;=price_limit,IF(K451="Yes",1,2),"")),""))</f>
        <v/>
      </c>
      <c r="AW451" s="73" t="str">
        <f>IF(OR(L451="",VLOOKUP(L$1,Services!$A$1:$B$20,2,0)="Exclude"),"",IF($D451=1,IF(OR(price_limit="",price_limit="No Limit"),IF(L451="Yes",1,2),IF(SUMIFS(WhatIf!$G:$G,WhatIf!$A:$A,L$1,WhatIf!$B:$B,L451)&lt;=price_limit,IF(L451="Yes",1,2),"")),""))</f>
        <v/>
      </c>
      <c r="AX451" s="73" t="str">
        <f>IF(OR(M451="",VLOOKUP(M$1,Services!$A$1:$B$20,2,0)="Exclude"),"",IF($D451=1,IF(OR(price_limit="",price_limit="No Limit"),IF(M451="Yes",1,2),IF(SUMIFS(WhatIf!$G:$G,WhatIf!$A:$A,M$1,WhatIf!$B:$B,M451)&lt;=price_limit,IF(M451="Yes",1,2),"")),""))</f>
        <v/>
      </c>
      <c r="AY451" s="73" t="str">
        <f>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25"/>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157</v>
      </c>
      <c r="B452" s="4" t="s">
        <v>343</v>
      </c>
      <c r="C452" s="4" t="s">
        <v>223</v>
      </c>
      <c r="D452" s="3" t="str">
        <f t="shared" ca="1" si="23"/>
        <v/>
      </c>
      <c r="F452" s="5" t="s">
        <v>562</v>
      </c>
      <c r="G452" s="5" t="s">
        <v>562</v>
      </c>
      <c r="R452" s="5" t="s">
        <v>347</v>
      </c>
      <c r="S452" s="5" t="s">
        <v>347</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ca="1" si="24"/>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 ca="1">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si="25"/>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x14ac:dyDescent="0.3">
      <c r="A453" s="19" t="s">
        <v>667</v>
      </c>
      <c r="C453" s="4" t="s">
        <v>231</v>
      </c>
      <c r="D453" s="3" t="str">
        <f t="shared" ca="1" si="23"/>
        <v/>
      </c>
      <c r="F453" s="5" t="s">
        <v>559</v>
      </c>
      <c r="G453" s="5" t="s">
        <v>559</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24"/>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IF(OR(R453="",VLOOKUP(R$1,Services!$A$1:$B$20,2,0)="Exclude"),"",IF($D453=1,IF(OR(price_limit="",price_limit="No Limit"),IF(R453="Yes",1,2),IF(SUMIFS(WhatIf!$G:$G,WhatIf!$A:$A,R$1,WhatIf!$B:$B,R453)&lt;=price_limit,IF(R453="Yes",1,2),"")),""))</f>
        <v/>
      </c>
      <c r="BD453" s="73" t="str">
        <f>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25"/>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x14ac:dyDescent="0.3">
      <c r="A454" s="19" t="s">
        <v>444</v>
      </c>
      <c r="C454" s="4" t="s">
        <v>505</v>
      </c>
      <c r="D454" s="3" t="str">
        <f t="shared" ca="1" si="23"/>
        <v/>
      </c>
      <c r="S454" s="5" t="s">
        <v>1</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24"/>
        <v/>
      </c>
      <c r="AP454" s="73" t="str">
        <f>IF(OR(E454="",VLOOKUP(E$1,Services!$A$1:$B$20,2,0)="Exclude"),"",IF($D454=1,IF(OR(price_limit="",price_limit="No Limit"),IF(E454="Yes",1,2),IF(SUMIFS(WhatIf!$G:$G,WhatIf!$A:$A,E$1,WhatIf!$B:$B,E454)&lt;=price_limit,IF(E454="Yes",1,2),"")),""))</f>
        <v/>
      </c>
      <c r="AQ454" s="73" t="str">
        <f>IF(OR(F454="",VLOOKUP(F$1,Services!$A$1:$B$20,2,0)="Exclude"),"",IF($D454=1,IF(OR(price_limit="",price_limit="No Limit"),IF(F454="Yes",1,2),IF(SUMIFS(WhatIf!$G:$G,WhatIf!$A:$A,F$1,WhatIf!$B:$B,F454)&lt;=price_limit,IF(F454="Yes",1,2),"")),""))</f>
        <v/>
      </c>
      <c r="AR454" s="73" t="str">
        <f>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25"/>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x14ac:dyDescent="0.3">
      <c r="A455" s="19" t="s">
        <v>446</v>
      </c>
      <c r="C455" s="4" t="s">
        <v>505</v>
      </c>
      <c r="D455" s="3" t="str">
        <f t="shared" ca="1" si="23"/>
        <v/>
      </c>
      <c r="S455" s="5" t="s">
        <v>1</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24"/>
        <v/>
      </c>
      <c r="AP455" s="73" t="str">
        <f>IF(OR(E455="",VLOOKUP(E$1,Services!$A$1:$B$20,2,0)="Exclude"),"",IF($D455=1,IF(OR(price_limit="",price_limit="No Limit"),IF(E455="Yes",1,2),IF(SUMIFS(WhatIf!$G:$G,WhatIf!$A:$A,E$1,WhatIf!$B:$B,E455)&lt;=price_limit,IF(E455="Yes",1,2),"")),""))</f>
        <v/>
      </c>
      <c r="AQ455" s="73" t="str">
        <f>IF(OR(F455="",VLOOKUP(F$1,Services!$A$1:$B$20,2,0)="Exclude"),"",IF($D455=1,IF(OR(price_limit="",price_limit="No Limit"),IF(F455="Yes",1,2),IF(SUMIFS(WhatIf!$G:$G,WhatIf!$A:$A,F$1,WhatIf!$B:$B,F455)&lt;=price_limit,IF(F455="Yes",1,2),"")),""))</f>
        <v/>
      </c>
      <c r="AR455" s="73" t="str">
        <f>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IF(OR(R455="",VLOOKUP(R$1,Services!$A$1:$B$20,2,0)="Exclude"),"",IF($D455=1,IF(OR(price_limit="",price_limit="No Limit"),IF(R455="Yes",1,2),IF(SUMIFS(WhatIf!$G:$G,WhatIf!$A:$A,R$1,WhatIf!$B:$B,R455)&lt;=price_limit,IF(R455="Yes",1,2),"")),""))</f>
        <v/>
      </c>
      <c r="BD455" s="73" t="str">
        <f>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25"/>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447</v>
      </c>
      <c r="C456" s="4" t="s">
        <v>505</v>
      </c>
      <c r="D456" s="3" t="str">
        <f t="shared" ca="1" si="23"/>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24"/>
        <v/>
      </c>
      <c r="AP456" s="73" t="str">
        <f>IF(OR(E456="",VLOOKUP(E$1,Services!$A$1:$B$20,2,0)="Exclude"),"",IF($D456=1,IF(OR(price_limit="",price_limit="No Limit"),IF(E456="Yes",1,2),IF(SUMIFS(WhatIf!$G:$G,WhatIf!$A:$A,E$1,WhatIf!$B:$B,E456)&lt;=price_limit,IF(E456="Yes",1,2),"")),""))</f>
        <v/>
      </c>
      <c r="AQ456" s="73" t="str">
        <f>IF(OR(F456="",VLOOKUP(F$1,Services!$A$1:$B$20,2,0)="Exclude"),"",IF($D456=1,IF(OR(price_limit="",price_limit="No Limit"),IF(F456="Yes",1,2),IF(SUMIFS(WhatIf!$G:$G,WhatIf!$A:$A,F$1,WhatIf!$B:$B,F456)&lt;=price_limit,IF(F456="Yes",1,2),"")),""))</f>
        <v/>
      </c>
      <c r="AR456" s="73" t="str">
        <f>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25"/>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ht="24.9" x14ac:dyDescent="0.3">
      <c r="A457" s="19" t="s">
        <v>409</v>
      </c>
      <c r="B457" s="4" t="s">
        <v>255</v>
      </c>
      <c r="C457" s="4" t="s">
        <v>506</v>
      </c>
      <c r="D457" s="3" t="str">
        <f t="shared" ca="1" si="23"/>
        <v/>
      </c>
      <c r="I457" s="5" t="s">
        <v>1</v>
      </c>
      <c r="O457" s="5" t="s">
        <v>1</v>
      </c>
      <c r="Q457" s="5" t="s">
        <v>223</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24"/>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 ca="1">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 ca="1">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 ca="1">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25"/>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x14ac:dyDescent="0.3">
      <c r="A458" s="19" t="s">
        <v>167</v>
      </c>
      <c r="B458" s="4" t="s">
        <v>255</v>
      </c>
      <c r="C458" s="4" t="s">
        <v>301</v>
      </c>
      <c r="D458" s="3" t="str">
        <f t="shared" ca="1" si="23"/>
        <v/>
      </c>
      <c r="O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24"/>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 ca="1">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25"/>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ht="24.9" x14ac:dyDescent="0.3">
      <c r="A459" s="19" t="s">
        <v>410</v>
      </c>
      <c r="B459" s="4" t="s">
        <v>255</v>
      </c>
      <c r="C459" s="4" t="s">
        <v>212</v>
      </c>
      <c r="D459" s="3" t="str">
        <f t="shared" ca="1" si="23"/>
        <v/>
      </c>
      <c r="F459" s="5" t="s">
        <v>560</v>
      </c>
      <c r="G459" s="5" t="s">
        <v>560</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24"/>
        <v/>
      </c>
      <c r="AP459" s="73" t="str">
        <f>IF(OR(E459="",VLOOKUP(E$1,Services!$A$1:$B$20,2,0)="Exclude"),"",IF($D459=1,IF(OR(price_limit="",price_limit="No Limit"),IF(E459="Yes",1,2),IF(SUMIFS(WhatIf!$G:$G,WhatIf!$A:$A,E$1,WhatIf!$B:$B,E459)&lt;=price_limit,IF(E459="Yes",1,2),"")),""))</f>
        <v/>
      </c>
      <c r="AQ459" s="73" t="str">
        <f ca="1">IF(OR(F459="",VLOOKUP(F$1,Services!$A$1:$B$20,2,0)="Exclude"),"",IF($D459=1,IF(OR(price_limit="",price_limit="No Limit"),IF(F459="Yes",1,2),IF(SUMIFS(WhatIf!$G:$G,WhatIf!$A:$A,F$1,WhatIf!$B:$B,F459)&lt;=price_limit,IF(F459="Yes",1,2),"")),""))</f>
        <v/>
      </c>
      <c r="AR459" s="73" t="str">
        <f ca="1">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25"/>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x14ac:dyDescent="0.3">
      <c r="A460" s="19" t="s">
        <v>646</v>
      </c>
      <c r="C460" s="4" t="s">
        <v>508</v>
      </c>
      <c r="D460" s="3" t="str">
        <f t="shared" ca="1" si="23"/>
        <v/>
      </c>
      <c r="F460" s="5" t="s">
        <v>584</v>
      </c>
      <c r="G460" s="5" t="s">
        <v>584</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24"/>
        <v/>
      </c>
      <c r="AP460" s="73" t="str">
        <f>IF(OR(E460="",VLOOKUP(E$1,Services!$A$1:$B$20,2,0)="Exclude"),"",IF($D460=1,IF(OR(price_limit="",price_limit="No Limit"),IF(E460="Yes",1,2),IF(SUMIFS(WhatIf!$G:$G,WhatIf!$A:$A,E$1,WhatIf!$B:$B,E460)&lt;=price_limit,IF(E460="Yes",1,2),"")),""))</f>
        <v/>
      </c>
      <c r="AQ460" s="73" t="str">
        <f ca="1">IF(OR(F460="",VLOOKUP(F$1,Services!$A$1:$B$20,2,0)="Exclude"),"",IF($D460=1,IF(OR(price_limit="",price_limit="No Limit"),IF(F460="Yes",1,2),IF(SUMIFS(WhatIf!$G:$G,WhatIf!$A:$A,F$1,WhatIf!$B:$B,F460)&lt;=price_limit,IF(F460="Yes",1,2),"")),""))</f>
        <v/>
      </c>
      <c r="AR460" s="73" t="str">
        <f ca="1">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25"/>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692</v>
      </c>
      <c r="C461" s="4" t="s">
        <v>508</v>
      </c>
      <c r="D461" s="3" t="str">
        <f t="shared" ca="1" si="23"/>
        <v/>
      </c>
      <c r="F461" s="5" t="s">
        <v>585</v>
      </c>
      <c r="G461" s="5" t="s">
        <v>585</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24"/>
        <v/>
      </c>
      <c r="AP461" s="73" t="str">
        <f>IF(OR(E461="",VLOOKUP(E$1,Services!$A$1:$B$20,2,0)="Exclude"),"",IF($D461=1,IF(OR(price_limit="",price_limit="No Limit"),IF(E461="Yes",1,2),IF(SUMIFS(WhatIf!$G:$G,WhatIf!$A:$A,E$1,WhatIf!$B:$B,E461)&lt;=price_limit,IF(E461="Yes",1,2),"")),""))</f>
        <v/>
      </c>
      <c r="AQ461" s="73" t="str">
        <f ca="1">IF(OR(F461="",VLOOKUP(F$1,Services!$A$1:$B$20,2,0)="Exclude"),"",IF($D461=1,IF(OR(price_limit="",price_limit="No Limit"),IF(F461="Yes",1,2),IF(SUMIFS(WhatIf!$G:$G,WhatIf!$A:$A,F$1,WhatIf!$B:$B,F461)&lt;=price_limit,IF(F461="Yes",1,2),"")),""))</f>
        <v/>
      </c>
      <c r="AR461" s="73" t="str">
        <f ca="1">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25"/>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x14ac:dyDescent="0.3">
      <c r="A462" s="19" t="s">
        <v>689</v>
      </c>
      <c r="C462" s="4" t="s">
        <v>508</v>
      </c>
      <c r="D462" s="3" t="str">
        <f t="shared" ca="1" si="23"/>
        <v/>
      </c>
      <c r="F462" s="5" t="s">
        <v>586</v>
      </c>
      <c r="G462" s="5" t="s">
        <v>586</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24"/>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25"/>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690</v>
      </c>
      <c r="C463" s="4" t="s">
        <v>508</v>
      </c>
      <c r="D463" s="3" t="str">
        <f t="shared" ca="1" si="23"/>
        <v/>
      </c>
      <c r="F463" s="5" t="s">
        <v>586</v>
      </c>
      <c r="G463" s="5" t="s">
        <v>586</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24"/>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25"/>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411</v>
      </c>
      <c r="B464" s="4" t="s">
        <v>255</v>
      </c>
      <c r="C464" s="4" t="s">
        <v>222</v>
      </c>
      <c r="D464" s="3" t="str">
        <f t="shared" ca="1" si="23"/>
        <v/>
      </c>
      <c r="F464" s="5" t="s">
        <v>584</v>
      </c>
      <c r="G464" s="5" t="s">
        <v>584</v>
      </c>
      <c r="H464" s="5" t="s">
        <v>303</v>
      </c>
      <c r="I464" s="5" t="s">
        <v>303</v>
      </c>
      <c r="J464" s="5" t="s">
        <v>303</v>
      </c>
      <c r="K464" s="5" t="s">
        <v>303</v>
      </c>
      <c r="L464" s="5" t="s">
        <v>303</v>
      </c>
      <c r="M464" s="5" t="s">
        <v>303</v>
      </c>
      <c r="N464" s="5" t="s">
        <v>1</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24"/>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 ca="1">IF(OR(H464="",VLOOKUP(H$1,Services!$A$1:$B$20,2,0)="Exclude"),"",IF($D464=1,IF(OR(price_limit="",price_limit="No Limit"),IF(H464="Yes",1,2),IF(SUMIFS(WhatIf!$G:$G,WhatIf!$A:$A,H$1,WhatIf!$B:$B,H464)&lt;=price_limit,IF(H464="Yes",1,2),"")),""))</f>
        <v/>
      </c>
      <c r="AT464" s="73" t="str">
        <f ca="1">IF(OR(I464="",VLOOKUP(I$1,Services!$A$1:$B$20,2,0)="Exclude"),"",IF($D464=1,IF(OR(price_limit="",price_limit="No Limit"),IF(I464="Yes",1,2),IF(SUMIFS(WhatIf!$G:$G,WhatIf!$A:$A,I$1,WhatIf!$B:$B,I464)&lt;=price_limit,IF(I464="Yes",1,2),"")),""))</f>
        <v/>
      </c>
      <c r="AU464" s="73" t="str">
        <f ca="1">IF(OR(J464="",VLOOKUP(J$1,Services!$A$1:$B$20,2,0)="Exclude"),"",IF($D464=1,IF(OR(price_limit="",price_limit="No Limit"),IF(J464="Yes",1,2),IF(SUMIFS(WhatIf!$G:$G,WhatIf!$A:$A,J$1,WhatIf!$B:$B,J464)&lt;=price_limit,IF(J464="Yes",1,2),"")),""))</f>
        <v/>
      </c>
      <c r="AV464" s="73" t="str">
        <f ca="1">IF(OR(K464="",VLOOKUP(K$1,Services!$A$1:$B$20,2,0)="Exclude"),"",IF($D464=1,IF(OR(price_limit="",price_limit="No Limit"),IF(K464="Yes",1,2),IF(SUMIFS(WhatIf!$G:$G,WhatIf!$A:$A,K$1,WhatIf!$B:$B,K464)&lt;=price_limit,IF(K464="Yes",1,2),"")),""))</f>
        <v/>
      </c>
      <c r="AW464" s="73" t="str">
        <f ca="1">IF(OR(L464="",VLOOKUP(L$1,Services!$A$1:$B$20,2,0)="Exclude"),"",IF($D464=1,IF(OR(price_limit="",price_limit="No Limit"),IF(L464="Yes",1,2),IF(SUMIFS(WhatIf!$G:$G,WhatIf!$A:$A,L$1,WhatIf!$B:$B,L464)&lt;=price_limit,IF(L464="Yes",1,2),"")),""))</f>
        <v/>
      </c>
      <c r="AX464" s="73" t="str">
        <f ca="1">IF(OR(M464="",VLOOKUP(M$1,Services!$A$1:$B$20,2,0)="Exclude"),"",IF($D464=1,IF(OR(price_limit="",price_limit="No Limit"),IF(M464="Yes",1,2),IF(SUMIFS(WhatIf!$G:$G,WhatIf!$A:$A,M$1,WhatIf!$B:$B,M464)&lt;=price_limit,IF(M464="Yes",1,2),"")),""))</f>
        <v/>
      </c>
      <c r="AY464" s="73" t="str">
        <f ca="1">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25"/>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ht="24.9" x14ac:dyDescent="0.3">
      <c r="A465" s="19" t="s">
        <v>599</v>
      </c>
      <c r="C465" s="4" t="s">
        <v>508</v>
      </c>
      <c r="D465" s="3" t="str">
        <f t="shared" ca="1" si="23"/>
        <v/>
      </c>
      <c r="F465" s="5" t="s">
        <v>587</v>
      </c>
      <c r="G465" s="5" t="s">
        <v>587</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24"/>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IF(OR(H465="",VLOOKUP(H$1,Services!$A$1:$B$20,2,0)="Exclude"),"",IF($D465=1,IF(OR(price_limit="",price_limit="No Limit"),IF(H465="Yes",1,2),IF(SUMIFS(WhatIf!$G:$G,WhatIf!$A:$A,H$1,WhatIf!$B:$B,H465)&lt;=price_limit,IF(H465="Yes",1,2),"")),""))</f>
        <v/>
      </c>
      <c r="AT465" s="73" t="str">
        <f>IF(OR(I465="",VLOOKUP(I$1,Services!$A$1:$B$20,2,0)="Exclude"),"",IF($D465=1,IF(OR(price_limit="",price_limit="No Limit"),IF(I465="Yes",1,2),IF(SUMIFS(WhatIf!$G:$G,WhatIf!$A:$A,I$1,WhatIf!$B:$B,I465)&lt;=price_limit,IF(I465="Yes",1,2),"")),""))</f>
        <v/>
      </c>
      <c r="AU465" s="73" t="str">
        <f>IF(OR(J465="",VLOOKUP(J$1,Services!$A$1:$B$20,2,0)="Exclude"),"",IF($D465=1,IF(OR(price_limit="",price_limit="No Limit"),IF(J465="Yes",1,2),IF(SUMIFS(WhatIf!$G:$G,WhatIf!$A:$A,J$1,WhatIf!$B:$B,J465)&lt;=price_limit,IF(J465="Yes",1,2),"")),""))</f>
        <v/>
      </c>
      <c r="AV465" s="73" t="str">
        <f>IF(OR(K465="",VLOOKUP(K$1,Services!$A$1:$B$20,2,0)="Exclude"),"",IF($D465=1,IF(OR(price_limit="",price_limit="No Limit"),IF(K465="Yes",1,2),IF(SUMIFS(WhatIf!$G:$G,WhatIf!$A:$A,K$1,WhatIf!$B:$B,K465)&lt;=price_limit,IF(K465="Yes",1,2),"")),""))</f>
        <v/>
      </c>
      <c r="AW465" s="73" t="str">
        <f>IF(OR(L465="",VLOOKUP(L$1,Services!$A$1:$B$20,2,0)="Exclude"),"",IF($D465=1,IF(OR(price_limit="",price_limit="No Limit"),IF(L465="Yes",1,2),IF(SUMIFS(WhatIf!$G:$G,WhatIf!$A:$A,L$1,WhatIf!$B:$B,L465)&lt;=price_limit,IF(L465="Yes",1,2),"")),""))</f>
        <v/>
      </c>
      <c r="AX465" s="73" t="str">
        <f>IF(OR(M465="",VLOOKUP(M$1,Services!$A$1:$B$20,2,0)="Exclude"),"",IF($D465=1,IF(OR(price_limit="",price_limit="No Limit"),IF(M465="Yes",1,2),IF(SUMIFS(WhatIf!$G:$G,WhatIf!$A:$A,M$1,WhatIf!$B:$B,M465)&lt;=price_limit,IF(M465="Yes",1,2),"")),""))</f>
        <v/>
      </c>
      <c r="AY465" s="73" t="str">
        <f>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25"/>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sheetData>
  <autoFilter ref="A1:BL465" xr:uid="{6B4CA625-24AC-4F6A-9140-EC6E0B801802}">
    <sortState xmlns:xlrd2="http://schemas.microsoft.com/office/spreadsheetml/2017/richdata2" ref="A2:BL465">
      <sortCondition ref="A2:A465"/>
    </sortState>
  </autoFilter>
  <sortState xmlns:xlrd2="http://schemas.microsoft.com/office/spreadsheetml/2017/richdata2" ref="A2:BL465">
    <sortCondition ref="A2:A465"/>
  </sortState>
  <conditionalFormatting sqref="E117:F119 H117:H119 H184:I184 E8:F13 H8:H13 H106:H108 V103 H6 E6:F6 O15:R18 H16:H17 E15:F18 O6:R6 O117:R119 E129:F131 H130:H131 O129:R131 H179:H181 E180:F180 O179:R181 H121 H83:H86 O30:R31 E30:F31 H30:H31 O238:Q241 O8:R13 E157:F159 H157 O157:R159 H133:H142 O133:R145 T133:T145 T157:T159 T8:T13 T30:T31 T129:T131 T117:T119 T6 T15:T18 H22:H28 E20:F22 O20:R28 T20:T28 T100:T101 E100:F101 H100:H101 O100:R101 T179:T181 E206:F207 H191:I194 E191:F194 O191:R194 T191:T194 H164:H165 E161:F162 H161:H162 O161:R162 T161:T162 E34:F44 H33:H42 H186:I189 E183:F183 T183:T189 O183:R189 H51:H54 H60 H76:H77 H93:H97 H144:H145 H225:I226 H228:I246 E2:F4 H3:H4 O2:R4 T2:T4 H46:H49 E210:F218 E164:F166 E107:F107 O106:R115 T106:T115 H110:H114 O83:R98 E84:F86 T83:T98 H89:H91 H67:H73 E47:F52 E88:F88 E87 E181 E222:F232 E221 E241:F241 E151:F155 E150 E196:E203 E56 E98 E115 E122 E179 E188:E189 E220:F220 E219 F37:G37 E71 E90:F97 E89 E147:F149 E170:F170 E169 E239:E240 E33 E45:E46 E81 E83 E108:E109 E123:F127 E208 F44:G44 E185:F187 E184 E110:F114 E133:F145 O121:R127 T121:T127 H123:H127 O147:R155 H148:H155 T147:T155 O164:R166 T164:T166 H210:I223 T210:T241 O210:R237 E57:F70 H62:H65 H168:H170 T168:T170 O168:R170 E168:F168 H172:H177 E172:F177 O172:R177 T172:T177 V168:V177 V210:V241 V83:V98 V2:V4 V191:V194 V179:V189 V100:V101 V20:V28 V15:V18 V105:V119 V121:V131 V6:V13 V147:V166 V133:V145 V205:V208 E205 T205:T208 O205:R208 H205:I207 V196:V203 T196:T203 O196:R203 H196:I203 E24:F28 F23 E54:F55 F53 E234:F236 F233 E238:F238 F237 H80:H81 E72:F80 O33:R81 T33:T81 V30:V81">
    <cfRule type="expression" dxfId="505" priority="1458" stopIfTrue="1">
      <formula>AND(E2="$",OR(#REF!="Yes",#REF!="No"))</formula>
    </cfRule>
    <cfRule type="expression" priority="1459" stopIfTrue="1">
      <formula>E2="$"</formula>
    </cfRule>
    <cfRule type="expression" dxfId="504" priority="1460" stopIfTrue="1">
      <formula>E2&lt;&gt;#REF!</formula>
    </cfRule>
  </conditionalFormatting>
  <conditionalFormatting sqref="E163:F163 E32:F32 E103:F103 E160:F160 E171:F171 E182:F182 E7:F7 E128:F128 E156:F156 O128:R128 F105 H116 H156 H7 H182 H171 H160 H105 H32 G117:G119 O32:R32 O103:R103 O171:R171 O182:R182 O7:R7 O156:R156 O116:R116 G8:G13 I8:I12 I33:I42 I106:I108 I16:I17 G15:G18 G129:G131 I130:I131 O105:R105 I179:I181 I83:I86 G30:G31 I133:I142 G157:G159 I157 G133:G145 T105 T116 T156 T7 T182 T171 T160 T103 T32 T163 T128 G20:G28 I22:I28 G100:G101 I100:I101 G206:G207 G191:G194 I164:I165 G161 I161 G34:G44 G183 I51:I54 I60 I76:I77 I93:I97 I144:I145 O160:R160 H190:I190 G2:G4 I3:I4 S2:S4 I46:I49 G164:G166 G107 I110:I114 S106:S115 G84:G88 I89:I91 S83:S98 I67:I73 G47:G55 G180:G181 G210:G218 F13:G13 F85:G85 G151:G155 F9:G9 G220:G238 G90:G97 G147:G149 G170 G240:G241 F2:G2 G110:G114 G123:G127 G185:G187 F45:G46 I123:I127 S121:S127 I148:I155 S147:S155 S164:S166 S210:S237 G57:G70 I62:I65 O190:R190 J3:N15 J17:N23 N16 J25:N29 N24 J31:N34 N30 J37:N59 N36 J62:N62 N60:N61 J64:N72 N63 N73 J85:N85 N81:N84 J88:N94 N86 J96:N108 N95 J111:N113 N109:N110 J116:N128 N114:N115 J131:N134 N129:N130 J136:N141 N135 J143:N148 N142 J154:N162 N153 J164:N166 N163:R163 J175:N192 N174 J212:N218 N210:N211 J220:N238 N219 J240:N253 N239 J255:N255 N254 J257:N279 N256 N280:N281 J299:N300 N298 J302:N318 N301 J369:N374 N368 N375:N376 J393:N398 N392 J400:N404 N399 J406:N408 N405 J416:N418 N415 J420:N422 N419 J426:N426 N423:N425 N427 J411:N411 K410:N410 J413:N413 K412:N412 J150:N152 N149 N168 J194:N194 N193 N409 M414:N414 J349:N367 J339:N341 I168:I170 S168:S170 G168 J169:N173 I172:I177 G172:G177 S173:S177 J343:N347 V128 V163 V32 V103 V160 V171 V182 V7 V156 V116 V105 J205:N209 J377:N391 J196:N203 J320:N337 I80:I81 G72:G80 S46:S81 J74:N80 U30:U81 J282:N297">
    <cfRule type="expression" dxfId="503" priority="1450" stopIfTrue="1">
      <formula>AND(E2="$",OR(#REF!="Yes",#REF!="No"))</formula>
    </cfRule>
    <cfRule type="expression" priority="1451" stopIfTrue="1">
      <formula>E2="$"</formula>
    </cfRule>
    <cfRule type="expression" dxfId="502" priority="1452" stopIfTrue="1">
      <formula>E2&lt;&gt;#REF!</formula>
    </cfRule>
  </conditionalFormatting>
  <conditionalFormatting sqref="H128">
    <cfRule type="expression" dxfId="501" priority="1372" stopIfTrue="1">
      <formula>AND(H128="$",OR(#REF!="Yes",#REF!="No"))</formula>
    </cfRule>
    <cfRule type="expression" priority="1373" stopIfTrue="1">
      <formula>H128="$"</formula>
    </cfRule>
    <cfRule type="expression" dxfId="500" priority="1374" stopIfTrue="1">
      <formula>H128&lt;&gt;#REF!</formula>
    </cfRule>
  </conditionalFormatting>
  <conditionalFormatting sqref="E105">
    <cfRule type="expression" dxfId="499" priority="1369" stopIfTrue="1">
      <formula>AND(E105="$",OR(#REF!="Yes",#REF!="No"))</formula>
    </cfRule>
    <cfRule type="expression" priority="1370" stopIfTrue="1">
      <formula>E105="$"</formula>
    </cfRule>
    <cfRule type="expression" dxfId="498" priority="1371" stopIfTrue="1">
      <formula>E105&lt;&gt;#REF!</formula>
    </cfRule>
  </conditionalFormatting>
  <conditionalFormatting sqref="F116">
    <cfRule type="expression" dxfId="497" priority="1366" stopIfTrue="1">
      <formula>AND(F116="$",OR(#REF!="Yes",#REF!="No"))</formula>
    </cfRule>
    <cfRule type="expression" priority="1367" stopIfTrue="1">
      <formula>F116="$"</formula>
    </cfRule>
    <cfRule type="expression" dxfId="496" priority="1368" stopIfTrue="1">
      <formula>F116&lt;&gt;#REF!</formula>
    </cfRule>
  </conditionalFormatting>
  <conditionalFormatting sqref="E146 H146 O146:Q146 T146 V146">
    <cfRule type="expression" dxfId="495" priority="1360" stopIfTrue="1">
      <formula>AND(E146="$",OR(#REF!="Yes",#REF!="No"))</formula>
    </cfRule>
    <cfRule type="expression" priority="1361" stopIfTrue="1">
      <formula>E146="$"</formula>
    </cfRule>
    <cfRule type="expression" dxfId="494" priority="1362" stopIfTrue="1">
      <formula>E146&lt;&gt;#REF!</formula>
    </cfRule>
  </conditionalFormatting>
  <conditionalFormatting sqref="G162 G6">
    <cfRule type="expression" dxfId="493" priority="1357" stopIfTrue="1">
      <formula>AND(G6="$",OR(#REF!="Yes",#REF!="No"))</formula>
    </cfRule>
    <cfRule type="expression" priority="1358" stopIfTrue="1">
      <formula>G6="$"</formula>
    </cfRule>
    <cfRule type="expression" dxfId="492" priority="1359" stopIfTrue="1">
      <formula>G6&lt;&gt;#REF!</formula>
    </cfRule>
  </conditionalFormatting>
  <conditionalFormatting sqref="G163 G160 G171 G182 G7 G128 G156 G103 G105 F32:G32">
    <cfRule type="expression" dxfId="491" priority="1354" stopIfTrue="1">
      <formula>AND(F7="$",OR(#REF!="Yes",#REF!="No"))</formula>
    </cfRule>
    <cfRule type="expression" priority="1355" stopIfTrue="1">
      <formula>F7="$"</formula>
    </cfRule>
    <cfRule type="expression" dxfId="490" priority="1356" stopIfTrue="1">
      <formula>F7&lt;&gt;#REF!</formula>
    </cfRule>
  </conditionalFormatting>
  <conditionalFormatting sqref="G116">
    <cfRule type="expression" dxfId="489" priority="1351" stopIfTrue="1">
      <formula>AND(G116="$",OR(#REF!="Yes",#REF!="No"))</formula>
    </cfRule>
    <cfRule type="expression" priority="1352" stopIfTrue="1">
      <formula>G116="$"</formula>
    </cfRule>
    <cfRule type="expression" dxfId="488" priority="1353" stopIfTrue="1">
      <formula>G116&lt;&gt;#REF!</formula>
    </cfRule>
  </conditionalFormatting>
  <conditionalFormatting sqref="H163">
    <cfRule type="expression" dxfId="487" priority="1345" stopIfTrue="1">
      <formula>AND(H163="$",OR(#REF!="Yes",#REF!="No"))</formula>
    </cfRule>
    <cfRule type="expression" priority="1346" stopIfTrue="1">
      <formula>H163="$"</formula>
    </cfRule>
    <cfRule type="expression" dxfId="486" priority="1347" stopIfTrue="1">
      <formula>H163&lt;&gt;#REF!</formula>
    </cfRule>
  </conditionalFormatting>
  <conditionalFormatting sqref="H103">
    <cfRule type="expression" dxfId="485" priority="1342" stopIfTrue="1">
      <formula>AND(H103="$",OR(#REF!="Yes",#REF!="No"))</formula>
    </cfRule>
    <cfRule type="expression" priority="1343" stopIfTrue="1">
      <formula>H103="$"</formula>
    </cfRule>
    <cfRule type="expression" dxfId="484" priority="1344" stopIfTrue="1">
      <formula>H103&lt;&gt;#REF!</formula>
    </cfRule>
  </conditionalFormatting>
  <conditionalFormatting sqref="I162 I117:I119 I6 I121 I30:I31">
    <cfRule type="expression" dxfId="483" priority="1336" stopIfTrue="1">
      <formula>AND(I6="$",OR(#REF!="Yes",#REF!="No"))</formula>
    </cfRule>
    <cfRule type="expression" priority="1337" stopIfTrue="1">
      <formula>I6="$"</formula>
    </cfRule>
    <cfRule type="expression" dxfId="482" priority="1338" stopIfTrue="1">
      <formula>I6&lt;&gt;#REF!</formula>
    </cfRule>
  </conditionalFormatting>
  <conditionalFormatting sqref="I156 I7 I182 I171 I160 I32">
    <cfRule type="expression" dxfId="481" priority="1333" stopIfTrue="1">
      <formula>AND(I7="$",OR(#REF!="Yes",#REF!="No"))</formula>
    </cfRule>
    <cfRule type="expression" priority="1334" stopIfTrue="1">
      <formula>I7="$"</formula>
    </cfRule>
    <cfRule type="expression" dxfId="480" priority="1335" stopIfTrue="1">
      <formula>I7&lt;&gt;#REF!</formula>
    </cfRule>
  </conditionalFormatting>
  <conditionalFormatting sqref="I128">
    <cfRule type="expression" dxfId="479" priority="1327" stopIfTrue="1">
      <formula>AND(I128="$",OR(#REF!="Yes",#REF!="No"))</formula>
    </cfRule>
    <cfRule type="expression" priority="1328" stopIfTrue="1">
      <formula>I128="$"</formula>
    </cfRule>
    <cfRule type="expression" dxfId="478" priority="1329" stopIfTrue="1">
      <formula>I128&lt;&gt;#REF!</formula>
    </cfRule>
  </conditionalFormatting>
  <conditionalFormatting sqref="I146">
    <cfRule type="expression" dxfId="477" priority="1324" stopIfTrue="1">
      <formula>AND(I146="$",OR(#REF!="Yes",#REF!="No"))</formula>
    </cfRule>
    <cfRule type="expression" priority="1325" stopIfTrue="1">
      <formula>I146="$"</formula>
    </cfRule>
    <cfRule type="expression" dxfId="476" priority="1326" stopIfTrue="1">
      <formula>I146&lt;&gt;#REF!</formula>
    </cfRule>
  </conditionalFormatting>
  <conditionalFormatting sqref="I163">
    <cfRule type="expression" dxfId="475" priority="1321" stopIfTrue="1">
      <formula>AND(I163="$",OR(#REF!="Yes",#REF!="No"))</formula>
    </cfRule>
    <cfRule type="expression" priority="1322" stopIfTrue="1">
      <formula>I163="$"</formula>
    </cfRule>
    <cfRule type="expression" dxfId="474" priority="1323" stopIfTrue="1">
      <formula>I163&lt;&gt;#REF!</formula>
    </cfRule>
  </conditionalFormatting>
  <conditionalFormatting sqref="I103">
    <cfRule type="expression" dxfId="473" priority="1318" stopIfTrue="1">
      <formula>AND(I103="$",OR(#REF!="Yes",#REF!="No"))</formula>
    </cfRule>
    <cfRule type="expression" priority="1319" stopIfTrue="1">
      <formula>I103="$"</formula>
    </cfRule>
    <cfRule type="expression" dxfId="472" priority="1320" stopIfTrue="1">
      <formula>I103&lt;&gt;#REF!</formula>
    </cfRule>
  </conditionalFormatting>
  <conditionalFormatting sqref="I116">
    <cfRule type="expression" dxfId="471" priority="1264" stopIfTrue="1">
      <formula>AND(I116="$",OR(#REF!="Yes",#REF!="No"))</formula>
    </cfRule>
    <cfRule type="expression" priority="1265" stopIfTrue="1">
      <formula>I116="$"</formula>
    </cfRule>
    <cfRule type="expression" dxfId="470" priority="1266" stopIfTrue="1">
      <formula>I116&lt;&gt;#REF!</formula>
    </cfRule>
  </conditionalFormatting>
  <conditionalFormatting sqref="E19:F19 H19 O19:R19 T19 V19">
    <cfRule type="expression" dxfId="469" priority="1219" stopIfTrue="1">
      <formula>AND(E19="$",OR(#REF!="Yes",#REF!="No"))</formula>
    </cfRule>
    <cfRule type="expression" priority="1220" stopIfTrue="1">
      <formula>E19="$"</formula>
    </cfRule>
    <cfRule type="expression" dxfId="468" priority="1221" stopIfTrue="1">
      <formula>E19&lt;&gt;#REF!</formula>
    </cfRule>
  </conditionalFormatting>
  <conditionalFormatting sqref="F197:F200 F205 F202">
    <cfRule type="expression" dxfId="467" priority="1228" stopIfTrue="1">
      <formula>AND(F197="$",OR(#REF!="Yes",#REF!="No"))</formula>
    </cfRule>
    <cfRule type="expression" priority="1229" stopIfTrue="1">
      <formula>F197="$"</formula>
    </cfRule>
    <cfRule type="expression" dxfId="466" priority="1230" stopIfTrue="1">
      <formula>F197&lt;&gt;#REF!</formula>
    </cfRule>
  </conditionalFormatting>
  <conditionalFormatting sqref="G197:G200 G205 G202">
    <cfRule type="expression" dxfId="465" priority="1225" stopIfTrue="1">
      <formula>AND(G197="$",OR(#REF!="Yes",#REF!="No"))</formula>
    </cfRule>
    <cfRule type="expression" priority="1226" stopIfTrue="1">
      <formula>G197="$"</formula>
    </cfRule>
    <cfRule type="expression" dxfId="464" priority="1227" stopIfTrue="1">
      <formula>G197&lt;&gt;#REF!</formula>
    </cfRule>
  </conditionalFormatting>
  <conditionalFormatting sqref="G19">
    <cfRule type="expression" dxfId="463" priority="1216" stopIfTrue="1">
      <formula>AND(G19="$",OR(#REF!="Yes",#REF!="No"))</formula>
    </cfRule>
    <cfRule type="expression" priority="1217" stopIfTrue="1">
      <formula>G19="$"</formula>
    </cfRule>
    <cfRule type="expression" dxfId="462" priority="1218" stopIfTrue="1">
      <formula>G19&lt;&gt;#REF!</formula>
    </cfRule>
  </conditionalFormatting>
  <conditionalFormatting sqref="I19">
    <cfRule type="expression" dxfId="461" priority="1213" stopIfTrue="1">
      <formula>AND(I19="$",OR(#REF!="Yes",#REF!="No"))</formula>
    </cfRule>
    <cfRule type="expression" priority="1214" stopIfTrue="1">
      <formula>I19="$"</formula>
    </cfRule>
    <cfRule type="expression" dxfId="460" priority="1215" stopIfTrue="1">
      <formula>I19&lt;&gt;#REF!</formula>
    </cfRule>
  </conditionalFormatting>
  <conditionalFormatting sqref="E5:F5 H5 O5:R5 T5 V5">
    <cfRule type="expression" dxfId="459" priority="1192" stopIfTrue="1">
      <formula>AND(E5="$",OR(#REF!="Yes",#REF!="No"))</formula>
    </cfRule>
    <cfRule type="expression" priority="1193" stopIfTrue="1">
      <formula>E5="$"</formula>
    </cfRule>
    <cfRule type="expression" dxfId="458" priority="1194" stopIfTrue="1">
      <formula>E5&lt;&gt;#REF!</formula>
    </cfRule>
  </conditionalFormatting>
  <conditionalFormatting sqref="G5 S20:S28 S191:S194 S161:S162 S43:S45 S183:S189 S205:S208 S196:S203">
    <cfRule type="expression" dxfId="457" priority="1189" stopIfTrue="1">
      <formula>AND(G5="$",OR(#REF!="Yes",#REF!="No"))</formula>
    </cfRule>
    <cfRule type="expression" priority="1190" stopIfTrue="1">
      <formula>G5="$"</formula>
    </cfRule>
    <cfRule type="expression" dxfId="456" priority="1191" stopIfTrue="1">
      <formula>G5&lt;&gt;#REF!</formula>
    </cfRule>
  </conditionalFormatting>
  <conditionalFormatting sqref="I5">
    <cfRule type="expression" dxfId="455" priority="1186" stopIfTrue="1">
      <formula>AND(I5="$",OR(#REF!="Yes",#REF!="No"))</formula>
    </cfRule>
    <cfRule type="expression" priority="1187" stopIfTrue="1">
      <formula>I5="$"</formula>
    </cfRule>
    <cfRule type="expression" dxfId="454" priority="1188" stopIfTrue="1">
      <formula>I5&lt;&gt;#REF!</formula>
    </cfRule>
  </conditionalFormatting>
  <conditionalFormatting sqref="E255:F255 H255 O255:R255 T255 V255">
    <cfRule type="expression" dxfId="453" priority="1173" stopIfTrue="1">
      <formula>AND(E255="$",OR(#REF!="Yes",#REF!="No"))</formula>
    </cfRule>
    <cfRule type="expression" priority="1174" stopIfTrue="1">
      <formula>E255="$"</formula>
    </cfRule>
    <cfRule type="expression" dxfId="452" priority="1175" stopIfTrue="1">
      <formula>E255&lt;&gt;#REF!</formula>
    </cfRule>
  </conditionalFormatting>
  <conditionalFormatting sqref="G255">
    <cfRule type="expression" dxfId="451" priority="1170" stopIfTrue="1">
      <formula>AND(G255="$",OR(#REF!="Yes",#REF!="No"))</formula>
    </cfRule>
    <cfRule type="expression" priority="1171" stopIfTrue="1">
      <formula>G255="$"</formula>
    </cfRule>
    <cfRule type="expression" dxfId="450" priority="1172" stopIfTrue="1">
      <formula>G255&lt;&gt;#REF!</formula>
    </cfRule>
  </conditionalFormatting>
  <conditionalFormatting sqref="I255">
    <cfRule type="expression" dxfId="449" priority="1167" stopIfTrue="1">
      <formula>AND(I255="$",OR(#REF!="Yes",#REF!="No"))</formula>
    </cfRule>
    <cfRule type="expression" priority="1168" stopIfTrue="1">
      <formula>I255="$"</formula>
    </cfRule>
    <cfRule type="expression" dxfId="448" priority="1169" stopIfTrue="1">
      <formula>I255&lt;&gt;#REF!</formula>
    </cfRule>
  </conditionalFormatting>
  <conditionalFormatting sqref="E256 H256 O256:Q256 T256 V256">
    <cfRule type="expression" dxfId="447" priority="1154" stopIfTrue="1">
      <formula>AND(E256="$",OR(#REF!="Yes",#REF!="No"))</formula>
    </cfRule>
    <cfRule type="expression" priority="1155" stopIfTrue="1">
      <formula>E256="$"</formula>
    </cfRule>
    <cfRule type="expression" dxfId="446" priority="1156" stopIfTrue="1">
      <formula>E256&lt;&gt;#REF!</formula>
    </cfRule>
  </conditionalFormatting>
  <conditionalFormatting sqref="I256">
    <cfRule type="expression" dxfId="445" priority="1148" stopIfTrue="1">
      <formula>AND(I256="$",OR(#REF!="Yes",#REF!="No"))</formula>
    </cfRule>
    <cfRule type="expression" priority="1149" stopIfTrue="1">
      <formula>I256="$"</formula>
    </cfRule>
    <cfRule type="expression" dxfId="444" priority="1150" stopIfTrue="1">
      <formula>I256&lt;&gt;#REF!</formula>
    </cfRule>
  </conditionalFormatting>
  <conditionalFormatting sqref="O14:R14 H14 E14:F14 T14 V14">
    <cfRule type="expression" dxfId="443" priority="1135" stopIfTrue="1">
      <formula>AND(E14="$",OR(#REF!="Yes",#REF!="No"))</formula>
    </cfRule>
    <cfRule type="expression" priority="1136" stopIfTrue="1">
      <formula>E14="$"</formula>
    </cfRule>
    <cfRule type="expression" dxfId="442" priority="1137" stopIfTrue="1">
      <formula>E14&lt;&gt;#REF!</formula>
    </cfRule>
  </conditionalFormatting>
  <conditionalFormatting sqref="G14 I14">
    <cfRule type="expression" dxfId="441" priority="1132" stopIfTrue="1">
      <formula>AND(G14="$",OR(#REF!="Yes",#REF!="No"))</formula>
    </cfRule>
    <cfRule type="expression" priority="1133" stopIfTrue="1">
      <formula>G14="$"</formula>
    </cfRule>
    <cfRule type="expression" dxfId="440" priority="1134" stopIfTrue="1">
      <formula>G14&lt;&gt;#REF!</formula>
    </cfRule>
  </conditionalFormatting>
  <conditionalFormatting sqref="E190 T190 V190">
    <cfRule type="expression" dxfId="439" priority="1099" stopIfTrue="1">
      <formula>AND(E190="$",OR(#REF!="Yes",#REF!="No"))</formula>
    </cfRule>
    <cfRule type="expression" priority="1100" stopIfTrue="1">
      <formula>E190="$"</formula>
    </cfRule>
    <cfRule type="expression" dxfId="438" priority="1101" stopIfTrue="1">
      <formula>E190&lt;&gt;#REF!</formula>
    </cfRule>
  </conditionalFormatting>
  <conditionalFormatting sqref="V104">
    <cfRule type="expression" dxfId="437" priority="1077" stopIfTrue="1">
      <formula>AND(V104="$",OR(#REF!="Yes",#REF!="No"))</formula>
    </cfRule>
    <cfRule type="expression" priority="1078" stopIfTrue="1">
      <formula>V104="$"</formula>
    </cfRule>
    <cfRule type="expression" dxfId="436" priority="1079" stopIfTrue="1">
      <formula>V104&lt;&gt;#REF!</formula>
    </cfRule>
  </conditionalFormatting>
  <conditionalFormatting sqref="E104:F104 O104:R104 T104 V104">
    <cfRule type="expression" dxfId="435" priority="1074" stopIfTrue="1">
      <formula>AND(E104="$",OR(#REF!="Yes",#REF!="No"))</formula>
    </cfRule>
    <cfRule type="expression" priority="1075" stopIfTrue="1">
      <formula>E104="$"</formula>
    </cfRule>
    <cfRule type="expression" dxfId="434" priority="1076" stopIfTrue="1">
      <formula>E104&lt;&gt;#REF!</formula>
    </cfRule>
  </conditionalFormatting>
  <conditionalFormatting sqref="G104">
    <cfRule type="expression" dxfId="433" priority="1071" stopIfTrue="1">
      <formula>AND(G104="$",OR(#REF!="Yes",#REF!="No"))</formula>
    </cfRule>
    <cfRule type="expression" priority="1072" stopIfTrue="1">
      <formula>G104="$"</formula>
    </cfRule>
    <cfRule type="expression" dxfId="432" priority="1073" stopIfTrue="1">
      <formula>G104&lt;&gt;#REF!</formula>
    </cfRule>
  </conditionalFormatting>
  <conditionalFormatting sqref="H104">
    <cfRule type="expression" dxfId="431" priority="1068" stopIfTrue="1">
      <formula>AND(H104="$",OR(#REF!="Yes",#REF!="No"))</formula>
    </cfRule>
    <cfRule type="expression" priority="1069" stopIfTrue="1">
      <formula>H104="$"</formula>
    </cfRule>
    <cfRule type="expression" dxfId="430" priority="1070" stopIfTrue="1">
      <formula>H104&lt;&gt;#REF!</formula>
    </cfRule>
  </conditionalFormatting>
  <conditionalFormatting sqref="I104">
    <cfRule type="expression" dxfId="429" priority="1065" stopIfTrue="1">
      <formula>AND(I104="$",OR(#REF!="Yes",#REF!="No"))</formula>
    </cfRule>
    <cfRule type="expression" priority="1066" stopIfTrue="1">
      <formula>I104="$"</formula>
    </cfRule>
    <cfRule type="expression" dxfId="428" priority="1067" stopIfTrue="1">
      <formula>I104&lt;&gt;#REF!</formula>
    </cfRule>
  </conditionalFormatting>
  <conditionalFormatting sqref="O178:R178 E178:F178 H178 T178 V178">
    <cfRule type="expression" dxfId="427" priority="1033" stopIfTrue="1">
      <formula>AND(E178="$",OR(#REF!="Yes",#REF!="No"))</formula>
    </cfRule>
    <cfRule type="expression" priority="1034" stopIfTrue="1">
      <formula>E178="$"</formula>
    </cfRule>
    <cfRule type="expression" dxfId="426" priority="1035" stopIfTrue="1">
      <formula>E178&lt;&gt;#REF!</formula>
    </cfRule>
  </conditionalFormatting>
  <conditionalFormatting sqref="I178 G178">
    <cfRule type="expression" dxfId="425" priority="1030" stopIfTrue="1">
      <formula>AND(G178="$",OR(#REF!="Yes",#REF!="No"))</formula>
    </cfRule>
    <cfRule type="expression" priority="1031" stopIfTrue="1">
      <formula>G178="$"</formula>
    </cfRule>
    <cfRule type="expression" dxfId="424" priority="1032" stopIfTrue="1">
      <formula>G178&lt;&gt;#REF!</formula>
    </cfRule>
  </conditionalFormatting>
  <conditionalFormatting sqref="V102">
    <cfRule type="expression" dxfId="423" priority="1023" stopIfTrue="1">
      <formula>AND(V102="$",OR(#REF!="Yes",#REF!="No"))</formula>
    </cfRule>
    <cfRule type="expression" priority="1024" stopIfTrue="1">
      <formula>V102="$"</formula>
    </cfRule>
    <cfRule type="expression" dxfId="422" priority="1025" stopIfTrue="1">
      <formula>V102&lt;&gt;#REF!</formula>
    </cfRule>
  </conditionalFormatting>
  <conditionalFormatting sqref="E102:F102 O102:R102 T102 V102">
    <cfRule type="expression" dxfId="421" priority="1020" stopIfTrue="1">
      <formula>AND(E102="$",OR(#REF!="Yes",#REF!="No"))</formula>
    </cfRule>
    <cfRule type="expression" priority="1021" stopIfTrue="1">
      <formula>E102="$"</formula>
    </cfRule>
    <cfRule type="expression" dxfId="420" priority="1022" stopIfTrue="1">
      <formula>E102&lt;&gt;#REF!</formula>
    </cfRule>
  </conditionalFormatting>
  <conditionalFormatting sqref="G102">
    <cfRule type="expression" dxfId="419" priority="1017" stopIfTrue="1">
      <formula>AND(G102="$",OR(#REF!="Yes",#REF!="No"))</formula>
    </cfRule>
    <cfRule type="expression" priority="1018" stopIfTrue="1">
      <formula>G102="$"</formula>
    </cfRule>
    <cfRule type="expression" dxfId="418" priority="1019" stopIfTrue="1">
      <formula>G102&lt;&gt;#REF!</formula>
    </cfRule>
  </conditionalFormatting>
  <conditionalFormatting sqref="H102">
    <cfRule type="expression" dxfId="417" priority="1014" stopIfTrue="1">
      <formula>AND(H102="$",OR(#REF!="Yes",#REF!="No"))</formula>
    </cfRule>
    <cfRule type="expression" priority="1015" stopIfTrue="1">
      <formula>H102="$"</formula>
    </cfRule>
    <cfRule type="expression" dxfId="416" priority="1016" stopIfTrue="1">
      <formula>H102&lt;&gt;#REF!</formula>
    </cfRule>
  </conditionalFormatting>
  <conditionalFormatting sqref="I102">
    <cfRule type="expression" dxfId="415" priority="1011" stopIfTrue="1">
      <formula>AND(I102="$",OR(#REF!="Yes",#REF!="No"))</formula>
    </cfRule>
    <cfRule type="expression" priority="1012" stopIfTrue="1">
      <formula>I102="$"</formula>
    </cfRule>
    <cfRule type="expression" dxfId="414" priority="1013" stopIfTrue="1">
      <formula>I102&lt;&gt;#REF!</formula>
    </cfRule>
  </conditionalFormatting>
  <conditionalFormatting sqref="G120">
    <cfRule type="expression" dxfId="413" priority="970" stopIfTrue="1">
      <formula>AND(G120="$",OR(#REF!="Yes",#REF!="No"))</formula>
    </cfRule>
    <cfRule type="expression" priority="971" stopIfTrue="1">
      <formula>G120="$"</formula>
    </cfRule>
    <cfRule type="expression" dxfId="412" priority="972" stopIfTrue="1">
      <formula>G120&lt;&gt;#REF!</formula>
    </cfRule>
  </conditionalFormatting>
  <conditionalFormatting sqref="I120">
    <cfRule type="expression" dxfId="411" priority="967" stopIfTrue="1">
      <formula>AND(I120="$",OR(#REF!="Yes",#REF!="No"))</formula>
    </cfRule>
    <cfRule type="expression" priority="968" stopIfTrue="1">
      <formula>I120="$"</formula>
    </cfRule>
    <cfRule type="expression" dxfId="410" priority="969" stopIfTrue="1">
      <formula>I120&lt;&gt;#REF!</formula>
    </cfRule>
  </conditionalFormatting>
  <conditionalFormatting sqref="F120 H120 O120:R120 R120:R122 T120 V120">
    <cfRule type="expression" dxfId="409" priority="973" stopIfTrue="1">
      <formula>AND(F120="$",OR(#REF!="Yes",#REF!="No"))</formula>
    </cfRule>
    <cfRule type="expression" priority="974" stopIfTrue="1">
      <formula>F120="$"</formula>
    </cfRule>
    <cfRule type="expression" dxfId="408" priority="975" stopIfTrue="1">
      <formula>F120&lt;&gt;#REF!</formula>
    </cfRule>
  </conditionalFormatting>
  <conditionalFormatting sqref="Q132">
    <cfRule type="expression" dxfId="407" priority="944" stopIfTrue="1">
      <formula>AND(Q132="$",OR(#REF!="Yes",#REF!="No"))</formula>
    </cfRule>
    <cfRule type="expression" priority="945" stopIfTrue="1">
      <formula>Q132="$"</formula>
    </cfRule>
    <cfRule type="expression" dxfId="406" priority="946" stopIfTrue="1">
      <formula>Q132&lt;&gt;#REF!</formula>
    </cfRule>
  </conditionalFormatting>
  <conditionalFormatting sqref="G132 I132">
    <cfRule type="expression" dxfId="405" priority="951" stopIfTrue="1">
      <formula>AND(G132="$",OR(#REF!="Yes",#REF!="No"))</formula>
    </cfRule>
    <cfRule type="expression" priority="952" stopIfTrue="1">
      <formula>G132="$"</formula>
    </cfRule>
    <cfRule type="expression" dxfId="404" priority="953" stopIfTrue="1">
      <formula>G132&lt;&gt;#REF!</formula>
    </cfRule>
  </conditionalFormatting>
  <conditionalFormatting sqref="E132:F132 H132 O132:P132 R132 T132 V132">
    <cfRule type="expression" dxfId="403" priority="954" stopIfTrue="1">
      <formula>AND(E132="$",OR(#REF!="Yes",#REF!="No"))</formula>
    </cfRule>
    <cfRule type="expression" priority="955" stopIfTrue="1">
      <formula>E132="$"</formula>
    </cfRule>
    <cfRule type="expression" dxfId="402" priority="956" stopIfTrue="1">
      <formula>E132&lt;&gt;#REF!</formula>
    </cfRule>
  </conditionalFormatting>
  <conditionalFormatting sqref="G82 I82">
    <cfRule type="expression" dxfId="401" priority="938" stopIfTrue="1">
      <formula>AND(G82="$",OR(#REF!="Yes",#REF!="No"))</formula>
    </cfRule>
    <cfRule type="expression" priority="939" stopIfTrue="1">
      <formula>G82="$"</formula>
    </cfRule>
    <cfRule type="expression" dxfId="400" priority="940" stopIfTrue="1">
      <formula>G82&lt;&gt;#REF!</formula>
    </cfRule>
  </conditionalFormatting>
  <conditionalFormatting sqref="E82:F82 H82 O82:R82 T82 V82">
    <cfRule type="expression" dxfId="399" priority="941" stopIfTrue="1">
      <formula>AND(E82="$",OR(#REF!="Yes",#REF!="No"))</formula>
    </cfRule>
    <cfRule type="expression" priority="942" stopIfTrue="1">
      <formula>E82="$"</formula>
    </cfRule>
    <cfRule type="expression" dxfId="398" priority="943" stopIfTrue="1">
      <formula>E82&lt;&gt;#REF!</formula>
    </cfRule>
  </conditionalFormatting>
  <conditionalFormatting sqref="H29 E29 O29:R29 T29 V29">
    <cfRule type="expression" dxfId="397" priority="931" stopIfTrue="1">
      <formula>AND(E29="$",OR(#REF!="Yes",#REF!="No"))</formula>
    </cfRule>
    <cfRule type="expression" priority="932" stopIfTrue="1">
      <formula>E29="$"</formula>
    </cfRule>
    <cfRule type="expression" dxfId="396" priority="933" stopIfTrue="1">
      <formula>E29&lt;&gt;#REF!</formula>
    </cfRule>
  </conditionalFormatting>
  <conditionalFormatting sqref="I29">
    <cfRule type="expression" dxfId="395" priority="925" stopIfTrue="1">
      <formula>AND(I29="$",OR(#REF!="Yes",#REF!="No"))</formula>
    </cfRule>
    <cfRule type="expression" priority="926" stopIfTrue="1">
      <formula>I29="$"</formula>
    </cfRule>
    <cfRule type="expression" dxfId="394" priority="927" stopIfTrue="1">
      <formula>I29&lt;&gt;#REF!</formula>
    </cfRule>
  </conditionalFormatting>
  <conditionalFormatting sqref="R309">
    <cfRule type="expression" dxfId="393" priority="912" stopIfTrue="1">
      <formula>AND(R309="$",OR(#REF!="Yes",#REF!="No"))</formula>
    </cfRule>
    <cfRule type="expression" priority="913" stopIfTrue="1">
      <formula>R309="$"</formula>
    </cfRule>
    <cfRule type="expression" dxfId="392" priority="914" stopIfTrue="1">
      <formula>R309&lt;&gt;#REF!</formula>
    </cfRule>
  </conditionalFormatting>
  <conditionalFormatting sqref="R146">
    <cfRule type="expression" dxfId="391" priority="906" stopIfTrue="1">
      <formula>AND(R146="$",OR(#REF!="Yes",#REF!="No"))</formula>
    </cfRule>
    <cfRule type="expression" priority="907" stopIfTrue="1">
      <formula>R146="$"</formula>
    </cfRule>
    <cfRule type="expression" dxfId="390" priority="908" stopIfTrue="1">
      <formula>R146&lt;&gt;#REF!</formula>
    </cfRule>
  </conditionalFormatting>
  <conditionalFormatting sqref="R283">
    <cfRule type="expression" dxfId="389" priority="900" stopIfTrue="1">
      <formula>AND(R283="$",OR(#REF!="Yes",#REF!="No"))</formula>
    </cfRule>
    <cfRule type="expression" priority="901" stopIfTrue="1">
      <formula>R283="$"</formula>
    </cfRule>
    <cfRule type="expression" dxfId="388" priority="902" stopIfTrue="1">
      <formula>R283&lt;&gt;#REF!</formula>
    </cfRule>
  </conditionalFormatting>
  <conditionalFormatting sqref="R297">
    <cfRule type="expression" dxfId="387" priority="897" stopIfTrue="1">
      <formula>AND(R297="$",OR(#REF!="Yes",#REF!="No"))</formula>
    </cfRule>
    <cfRule type="expression" priority="898" stopIfTrue="1">
      <formula>R297="$"</formula>
    </cfRule>
    <cfRule type="expression" dxfId="386" priority="899" stopIfTrue="1">
      <formula>R297&lt;&gt;#REF!</formula>
    </cfRule>
  </conditionalFormatting>
  <conditionalFormatting sqref="R306">
    <cfRule type="expression" dxfId="385" priority="894" stopIfTrue="1">
      <formula>AND(R306="$",OR(#REF!="Yes",#REF!="No"))</formula>
    </cfRule>
    <cfRule type="expression" priority="895" stopIfTrue="1">
      <formula>R306="$"</formula>
    </cfRule>
    <cfRule type="expression" dxfId="384" priority="896" stopIfTrue="1">
      <formula>R306&lt;&gt;#REF!</formula>
    </cfRule>
  </conditionalFormatting>
  <conditionalFormatting sqref="R238:R247">
    <cfRule type="expression" dxfId="383" priority="891" stopIfTrue="1">
      <formula>AND(R238="$",OR(#REF!="Yes",#REF!="No"))</formula>
    </cfRule>
    <cfRule type="expression" priority="892" stopIfTrue="1">
      <formula>R238="$"</formula>
    </cfRule>
    <cfRule type="expression" dxfId="382" priority="893" stopIfTrue="1">
      <formula>R238&lt;&gt;#REF!</formula>
    </cfRule>
  </conditionalFormatting>
  <conditionalFormatting sqref="S15:S18 S6 S33:S42 S117:S119 S129:S131 S179:S181 S30:S31 S172 S8:S13 S157:S159 S133:S145 S100:S101">
    <cfRule type="expression" dxfId="381" priority="888" stopIfTrue="1">
      <formula>AND(S6="$",OR(#REF!="Yes",#REF!="No"))</formula>
    </cfRule>
    <cfRule type="expression" priority="889" stopIfTrue="1">
      <formula>S6="$"</formula>
    </cfRule>
    <cfRule type="expression" dxfId="380" priority="890" stopIfTrue="1">
      <formula>S6&lt;&gt;#REF!</formula>
    </cfRule>
  </conditionalFormatting>
  <conditionalFormatting sqref="S128 S163 S32 S103 S160 S171 S182 S7 S156 S116 S105">
    <cfRule type="expression" dxfId="379" priority="885" stopIfTrue="1">
      <formula>AND(S7="$",OR(#REF!="Yes",#REF!="No"))</formula>
    </cfRule>
    <cfRule type="expression" priority="886" stopIfTrue="1">
      <formula>S7="$"</formula>
    </cfRule>
    <cfRule type="expression" dxfId="378" priority="887" stopIfTrue="1">
      <formula>S7&lt;&gt;#REF!</formula>
    </cfRule>
  </conditionalFormatting>
  <conditionalFormatting sqref="S19">
    <cfRule type="expression" dxfId="377" priority="882" stopIfTrue="1">
      <formula>AND(S19="$",OR(#REF!="Yes",#REF!="No"))</formula>
    </cfRule>
    <cfRule type="expression" priority="883" stopIfTrue="1">
      <formula>S19="$"</formula>
    </cfRule>
    <cfRule type="expression" dxfId="376" priority="884" stopIfTrue="1">
      <formula>S19&lt;&gt;#REF!</formula>
    </cfRule>
  </conditionalFormatting>
  <conditionalFormatting sqref="S5">
    <cfRule type="expression" dxfId="375" priority="879" stopIfTrue="1">
      <formula>AND(S5="$",OR(#REF!="Yes",#REF!="No"))</formula>
    </cfRule>
    <cfRule type="expression" priority="880" stopIfTrue="1">
      <formula>S5="$"</formula>
    </cfRule>
    <cfRule type="expression" dxfId="374" priority="881" stopIfTrue="1">
      <formula>S5&lt;&gt;#REF!</formula>
    </cfRule>
  </conditionalFormatting>
  <conditionalFormatting sqref="S255">
    <cfRule type="expression" dxfId="373" priority="876" stopIfTrue="1">
      <formula>AND(S255="$",OR(#REF!="Yes",#REF!="No"))</formula>
    </cfRule>
    <cfRule type="expression" priority="877" stopIfTrue="1">
      <formula>S255="$"</formula>
    </cfRule>
    <cfRule type="expression" dxfId="372" priority="878" stopIfTrue="1">
      <formula>S255&lt;&gt;#REF!</formula>
    </cfRule>
  </conditionalFormatting>
  <conditionalFormatting sqref="S14">
    <cfRule type="expression" dxfId="371" priority="870" stopIfTrue="1">
      <formula>AND(S14="$",OR(#REF!="Yes",#REF!="No"))</formula>
    </cfRule>
    <cfRule type="expression" priority="871" stopIfTrue="1">
      <formula>S14="$"</formula>
    </cfRule>
    <cfRule type="expression" dxfId="370" priority="872" stopIfTrue="1">
      <formula>S14&lt;&gt;#REF!</formula>
    </cfRule>
  </conditionalFormatting>
  <conditionalFormatting sqref="S190">
    <cfRule type="expression" dxfId="369" priority="867" stopIfTrue="1">
      <formula>AND(S190="$",OR(#REF!="Yes",#REF!="No"))</formula>
    </cfRule>
    <cfRule type="expression" priority="868" stopIfTrue="1">
      <formula>S190="$"</formula>
    </cfRule>
    <cfRule type="expression" dxfId="368" priority="869" stopIfTrue="1">
      <formula>S190&lt;&gt;#REF!</formula>
    </cfRule>
  </conditionalFormatting>
  <conditionalFormatting sqref="S104">
    <cfRule type="expression" dxfId="367" priority="864" stopIfTrue="1">
      <formula>AND(S104="$",OR(#REF!="Yes",#REF!="No"))</formula>
    </cfRule>
    <cfRule type="expression" priority="865" stopIfTrue="1">
      <formula>S104="$"</formula>
    </cfRule>
    <cfRule type="expression" dxfId="366" priority="866" stopIfTrue="1">
      <formula>S104&lt;&gt;#REF!</formula>
    </cfRule>
  </conditionalFormatting>
  <conditionalFormatting sqref="S178">
    <cfRule type="expression" dxfId="365" priority="858" stopIfTrue="1">
      <formula>AND(S178="$",OR(#REF!="Yes",#REF!="No"))</formula>
    </cfRule>
    <cfRule type="expression" priority="859" stopIfTrue="1">
      <formula>S178="$"</formula>
    </cfRule>
    <cfRule type="expression" dxfId="364" priority="860" stopIfTrue="1">
      <formula>S178&lt;&gt;#REF!</formula>
    </cfRule>
  </conditionalFormatting>
  <conditionalFormatting sqref="S102">
    <cfRule type="expression" dxfId="363" priority="855" stopIfTrue="1">
      <formula>AND(S102="$",OR(#REF!="Yes",#REF!="No"))</formula>
    </cfRule>
    <cfRule type="expression" priority="856" stopIfTrue="1">
      <formula>S102="$"</formula>
    </cfRule>
    <cfRule type="expression" dxfId="362" priority="857" stopIfTrue="1">
      <formula>S102&lt;&gt;#REF!</formula>
    </cfRule>
  </conditionalFormatting>
  <conditionalFormatting sqref="S120:S122">
    <cfRule type="expression" dxfId="361" priority="852" stopIfTrue="1">
      <formula>AND(S120="$",OR(#REF!="Yes",#REF!="No"))</formula>
    </cfRule>
    <cfRule type="expression" priority="853" stopIfTrue="1">
      <formula>S120="$"</formula>
    </cfRule>
    <cfRule type="expression" dxfId="360" priority="854" stopIfTrue="1">
      <formula>S120&lt;&gt;#REF!</formula>
    </cfRule>
  </conditionalFormatting>
  <conditionalFormatting sqref="S132">
    <cfRule type="expression" dxfId="359" priority="849" stopIfTrue="1">
      <formula>AND(S132="$",OR(#REF!="Yes",#REF!="No"))</formula>
    </cfRule>
    <cfRule type="expression" priority="850" stopIfTrue="1">
      <formula>S132="$"</formula>
    </cfRule>
    <cfRule type="expression" dxfId="358" priority="851" stopIfTrue="1">
      <formula>S132&lt;&gt;#REF!</formula>
    </cfRule>
  </conditionalFormatting>
  <conditionalFormatting sqref="S82">
    <cfRule type="expression" dxfId="357" priority="846" stopIfTrue="1">
      <formula>AND(S82="$",OR(#REF!="Yes",#REF!="No"))</formula>
    </cfRule>
    <cfRule type="expression" priority="847" stopIfTrue="1">
      <formula>S82="$"</formula>
    </cfRule>
    <cfRule type="expression" dxfId="356" priority="848" stopIfTrue="1">
      <formula>S82&lt;&gt;#REF!</formula>
    </cfRule>
  </conditionalFormatting>
  <conditionalFormatting sqref="S29">
    <cfRule type="expression" dxfId="355" priority="843" stopIfTrue="1">
      <formula>AND(S29="$",OR(#REF!="Yes",#REF!="No"))</formula>
    </cfRule>
    <cfRule type="expression" priority="844" stopIfTrue="1">
      <formula>S29="$"</formula>
    </cfRule>
    <cfRule type="expression" dxfId="354" priority="845" stopIfTrue="1">
      <formula>S29&lt;&gt;#REF!</formula>
    </cfRule>
  </conditionalFormatting>
  <conditionalFormatting sqref="S309">
    <cfRule type="expression" dxfId="353" priority="840" stopIfTrue="1">
      <formula>AND(S309="$",OR(#REF!="Yes",#REF!="No"))</formula>
    </cfRule>
    <cfRule type="expression" priority="841" stopIfTrue="1">
      <formula>S309="$"</formula>
    </cfRule>
    <cfRule type="expression" dxfId="352" priority="842" stopIfTrue="1">
      <formula>S309&lt;&gt;#REF!</formula>
    </cfRule>
  </conditionalFormatting>
  <conditionalFormatting sqref="S146">
    <cfRule type="expression" dxfId="351" priority="834" stopIfTrue="1">
      <formula>AND(S146="$",OR(#REF!="Yes",#REF!="No"))</formula>
    </cfRule>
    <cfRule type="expression" priority="835" stopIfTrue="1">
      <formula>S146="$"</formula>
    </cfRule>
    <cfRule type="expression" dxfId="350" priority="836" stopIfTrue="1">
      <formula>S146&lt;&gt;#REF!</formula>
    </cfRule>
  </conditionalFormatting>
  <conditionalFormatting sqref="S283">
    <cfRule type="expression" dxfId="349" priority="828" stopIfTrue="1">
      <formula>AND(S283="$",OR(#REF!="Yes",#REF!="No"))</formula>
    </cfRule>
    <cfRule type="expression" priority="829" stopIfTrue="1">
      <formula>S283="$"</formula>
    </cfRule>
    <cfRule type="expression" dxfId="348" priority="830" stopIfTrue="1">
      <formula>S283&lt;&gt;#REF!</formula>
    </cfRule>
  </conditionalFormatting>
  <conditionalFormatting sqref="S297">
    <cfRule type="expression" dxfId="347" priority="825" stopIfTrue="1">
      <formula>AND(S297="$",OR(#REF!="Yes",#REF!="No"))</formula>
    </cfRule>
    <cfRule type="expression" priority="826" stopIfTrue="1">
      <formula>S297="$"</formula>
    </cfRule>
    <cfRule type="expression" dxfId="346" priority="827" stopIfTrue="1">
      <formula>S297&lt;&gt;#REF!</formula>
    </cfRule>
  </conditionalFormatting>
  <conditionalFormatting sqref="S306">
    <cfRule type="expression" dxfId="345" priority="822" stopIfTrue="1">
      <formula>AND(S306="$",OR(#REF!="Yes",#REF!="No"))</formula>
    </cfRule>
    <cfRule type="expression" priority="823" stopIfTrue="1">
      <formula>S306="$"</formula>
    </cfRule>
    <cfRule type="expression" dxfId="344" priority="824" stopIfTrue="1">
      <formula>S306&lt;&gt;#REF!</formula>
    </cfRule>
  </conditionalFormatting>
  <conditionalFormatting sqref="S238:S247">
    <cfRule type="expression" dxfId="343" priority="819" stopIfTrue="1">
      <formula>AND(S238="$",OR(#REF!="Yes",#REF!="No"))</formula>
    </cfRule>
    <cfRule type="expression" priority="820" stopIfTrue="1">
      <formula>S238="$"</formula>
    </cfRule>
    <cfRule type="expression" dxfId="342" priority="821" stopIfTrue="1">
      <formula>S238&lt;&gt;#REF!</formula>
    </cfRule>
  </conditionalFormatting>
  <conditionalFormatting sqref="T99 E99:F99 H99 O99:R99 V99">
    <cfRule type="expression" dxfId="341" priority="816" stopIfTrue="1">
      <formula>AND(E99="$",OR(#REF!="Yes",#REF!="No"))</formula>
    </cfRule>
    <cfRule type="expression" priority="817" stopIfTrue="1">
      <formula>E99="$"</formula>
    </cfRule>
    <cfRule type="expression" dxfId="340" priority="818" stopIfTrue="1">
      <formula>E99&lt;&gt;#REF!</formula>
    </cfRule>
  </conditionalFormatting>
  <conditionalFormatting sqref="G99 I99">
    <cfRule type="expression" dxfId="339" priority="813" stopIfTrue="1">
      <formula>AND(G99="$",OR(#REF!="Yes",#REF!="No"))</formula>
    </cfRule>
    <cfRule type="expression" priority="814" stopIfTrue="1">
      <formula>G99="$"</formula>
    </cfRule>
    <cfRule type="expression" dxfId="338" priority="815" stopIfTrue="1">
      <formula>G99&lt;&gt;#REF!</formula>
    </cfRule>
  </conditionalFormatting>
  <conditionalFormatting sqref="S99">
    <cfRule type="expression" dxfId="337" priority="806" stopIfTrue="1">
      <formula>AND(S99="$",OR(#REF!="Yes",#REF!="No"))</formula>
    </cfRule>
    <cfRule type="expression" priority="807" stopIfTrue="1">
      <formula>S99="$"</formula>
    </cfRule>
    <cfRule type="expression" dxfId="336" priority="808" stopIfTrue="1">
      <formula>S99&lt;&gt;#REF!</formula>
    </cfRule>
  </conditionalFormatting>
  <conditionalFormatting sqref="T209 O209:Q209 E209:F209 V209">
    <cfRule type="expression" dxfId="335" priority="803" stopIfTrue="1">
      <formula>AND(E209="$",OR(#REF!="Yes",#REF!="No"))</formula>
    </cfRule>
    <cfRule type="expression" priority="804" stopIfTrue="1">
      <formula>E209="$"</formula>
    </cfRule>
    <cfRule type="expression" dxfId="334" priority="805" stopIfTrue="1">
      <formula>E209&lt;&gt;#REF!</formula>
    </cfRule>
  </conditionalFormatting>
  <conditionalFormatting sqref="G209">
    <cfRule type="expression" dxfId="333" priority="800" stopIfTrue="1">
      <formula>AND(G209="$",OR(#REF!="Yes",#REF!="No"))</formula>
    </cfRule>
    <cfRule type="expression" priority="801" stopIfTrue="1">
      <formula>G209="$"</formula>
    </cfRule>
    <cfRule type="expression" dxfId="332" priority="802" stopIfTrue="1">
      <formula>G209&lt;&gt;#REF!</formula>
    </cfRule>
  </conditionalFormatting>
  <conditionalFormatting sqref="R209">
    <cfRule type="expression" dxfId="331" priority="777" stopIfTrue="1">
      <formula>AND(R209="$",OR(#REF!="Yes",#REF!="No"))</formula>
    </cfRule>
    <cfRule type="expression" priority="778" stopIfTrue="1">
      <formula>R209="$"</formula>
    </cfRule>
    <cfRule type="expression" dxfId="330" priority="779" stopIfTrue="1">
      <formula>R209&lt;&gt;#REF!</formula>
    </cfRule>
  </conditionalFormatting>
  <conditionalFormatting sqref="S209">
    <cfRule type="expression" dxfId="329" priority="774" stopIfTrue="1">
      <formula>AND(S209="$",OR(#REF!="Yes",#REF!="No"))</formula>
    </cfRule>
    <cfRule type="expression" priority="775" stopIfTrue="1">
      <formula>S209="$"</formula>
    </cfRule>
    <cfRule type="expression" dxfId="328" priority="776" stopIfTrue="1">
      <formula>S209&lt;&gt;#REF!</formula>
    </cfRule>
  </conditionalFormatting>
  <conditionalFormatting sqref="I105">
    <cfRule type="expression" dxfId="327" priority="765" stopIfTrue="1">
      <formula>AND(I105="$",OR(#REF!="Yes",#REF!="No"))</formula>
    </cfRule>
    <cfRule type="expression" priority="766" stopIfTrue="1">
      <formula>I105="$"</formula>
    </cfRule>
    <cfRule type="expression" dxfId="326" priority="767" stopIfTrue="1">
      <formula>I105&lt;&gt;#REF!</formula>
    </cfRule>
  </conditionalFormatting>
  <conditionalFormatting sqref="H122">
    <cfRule type="expression" dxfId="325" priority="762" stopIfTrue="1">
      <formula>AND(H122="$",OR(#REF!="Yes",#REF!="No"))</formula>
    </cfRule>
    <cfRule type="expression" priority="763" stopIfTrue="1">
      <formula>H122="$"</formula>
    </cfRule>
    <cfRule type="expression" dxfId="324" priority="764" stopIfTrue="1">
      <formula>H122&lt;&gt;#REF!</formula>
    </cfRule>
  </conditionalFormatting>
  <conditionalFormatting sqref="I122">
    <cfRule type="expression" dxfId="323" priority="759" stopIfTrue="1">
      <formula>AND(I122="$",OR(#REF!="Yes",#REF!="No"))</formula>
    </cfRule>
    <cfRule type="expression" priority="760" stopIfTrue="1">
      <formula>I122="$"</formula>
    </cfRule>
    <cfRule type="expression" dxfId="322" priority="761" stopIfTrue="1">
      <formula>I122&lt;&gt;#REF!</formula>
    </cfRule>
  </conditionalFormatting>
  <conditionalFormatting sqref="H147">
    <cfRule type="expression" dxfId="321" priority="756" stopIfTrue="1">
      <formula>AND(H147="$",OR(#REF!="Yes",#REF!="No"))</formula>
    </cfRule>
    <cfRule type="expression" priority="757" stopIfTrue="1">
      <formula>H147="$"</formula>
    </cfRule>
    <cfRule type="expression" dxfId="320" priority="758" stopIfTrue="1">
      <formula>H147&lt;&gt;#REF!</formula>
    </cfRule>
  </conditionalFormatting>
  <conditionalFormatting sqref="I147">
    <cfRule type="expression" dxfId="319" priority="753" stopIfTrue="1">
      <formula>AND(I147="$",OR(#REF!="Yes",#REF!="No"))</formula>
    </cfRule>
    <cfRule type="expression" priority="754" stopIfTrue="1">
      <formula>I147="$"</formula>
    </cfRule>
    <cfRule type="expression" dxfId="318" priority="755" stopIfTrue="1">
      <formula>I147&lt;&gt;#REF!</formula>
    </cfRule>
  </conditionalFormatting>
  <conditionalFormatting sqref="H300">
    <cfRule type="expression" dxfId="317" priority="744" stopIfTrue="1">
      <formula>AND(H300="$",OR(#REF!="Yes",#REF!="No"))</formula>
    </cfRule>
    <cfRule type="expression" priority="745" stopIfTrue="1">
      <formula>H300="$"</formula>
    </cfRule>
    <cfRule type="expression" dxfId="316" priority="746" stopIfTrue="1">
      <formula>H300&lt;&gt;#REF!</formula>
    </cfRule>
  </conditionalFormatting>
  <conditionalFormatting sqref="I300">
    <cfRule type="expression" dxfId="315" priority="741" stopIfTrue="1">
      <formula>AND(I300="$",OR(#REF!="Yes",#REF!="No"))</formula>
    </cfRule>
    <cfRule type="expression" priority="742" stopIfTrue="1">
      <formula>I300="$"</formula>
    </cfRule>
    <cfRule type="expression" dxfId="314" priority="743" stopIfTrue="1">
      <formula>I300&lt;&gt;#REF!</formula>
    </cfRule>
  </conditionalFormatting>
  <conditionalFormatting sqref="I13">
    <cfRule type="expression" dxfId="313" priority="738" stopIfTrue="1">
      <formula>AND(I13="$",OR(#REF!="Yes",#REF!="No"))</formula>
    </cfRule>
    <cfRule type="expression" priority="739" stopIfTrue="1">
      <formula>I13="$"</formula>
    </cfRule>
    <cfRule type="expression" dxfId="312" priority="740" stopIfTrue="1">
      <formula>I13&lt;&gt;#REF!</formula>
    </cfRule>
  </conditionalFormatting>
  <conditionalFormatting sqref="H18 H15">
    <cfRule type="expression" dxfId="311" priority="735" stopIfTrue="1">
      <formula>AND(H15="$",OR(#REF!="Yes",#REF!="No"))</formula>
    </cfRule>
    <cfRule type="expression" priority="736" stopIfTrue="1">
      <formula>H15="$"</formula>
    </cfRule>
    <cfRule type="expression" dxfId="310" priority="737" stopIfTrue="1">
      <formula>H15&lt;&gt;#REF!</formula>
    </cfRule>
  </conditionalFormatting>
  <conditionalFormatting sqref="I18 I15">
    <cfRule type="expression" dxfId="309" priority="732" stopIfTrue="1">
      <formula>AND(I15="$",OR(#REF!="Yes",#REF!="No"))</formula>
    </cfRule>
    <cfRule type="expression" priority="733" stopIfTrue="1">
      <formula>I15="$"</formula>
    </cfRule>
    <cfRule type="expression" dxfId="308" priority="734" stopIfTrue="1">
      <formula>I15&lt;&gt;#REF!</formula>
    </cfRule>
  </conditionalFormatting>
  <conditionalFormatting sqref="H20">
    <cfRule type="expression" dxfId="307" priority="729" stopIfTrue="1">
      <formula>AND(H20="$",OR(#REF!="Yes",#REF!="No"))</formula>
    </cfRule>
    <cfRule type="expression" priority="730" stopIfTrue="1">
      <formula>H20="$"</formula>
    </cfRule>
    <cfRule type="expression" dxfId="306" priority="731" stopIfTrue="1">
      <formula>H20&lt;&gt;#REF!</formula>
    </cfRule>
  </conditionalFormatting>
  <conditionalFormatting sqref="I20">
    <cfRule type="expression" dxfId="305" priority="726" stopIfTrue="1">
      <formula>AND(I20="$",OR(#REF!="Yes",#REF!="No"))</formula>
    </cfRule>
    <cfRule type="expression" priority="727" stopIfTrue="1">
      <formula>I20="$"</formula>
    </cfRule>
    <cfRule type="expression" dxfId="304" priority="728" stopIfTrue="1">
      <formula>I20&lt;&gt;#REF!</formula>
    </cfRule>
  </conditionalFormatting>
  <conditionalFormatting sqref="I307">
    <cfRule type="expression" dxfId="303" priority="486" stopIfTrue="1">
      <formula>AND(I307="$",OR(#REF!="Yes",#REF!="No"))</formula>
    </cfRule>
    <cfRule type="expression" priority="487" stopIfTrue="1">
      <formula>I307="$"</formula>
    </cfRule>
    <cfRule type="expression" dxfId="302" priority="488" stopIfTrue="1">
      <formula>I307&lt;&gt;#REF!</formula>
    </cfRule>
  </conditionalFormatting>
  <conditionalFormatting sqref="H21">
    <cfRule type="expression" dxfId="301" priority="723" stopIfTrue="1">
      <formula>AND(H21="$",OR(#REF!="Yes",#REF!="No"))</formula>
    </cfRule>
    <cfRule type="expression" priority="724" stopIfTrue="1">
      <formula>H21="$"</formula>
    </cfRule>
    <cfRule type="expression" dxfId="300" priority="725" stopIfTrue="1">
      <formula>H21&lt;&gt;#REF!</formula>
    </cfRule>
  </conditionalFormatting>
  <conditionalFormatting sqref="I21">
    <cfRule type="expression" dxfId="299" priority="720" stopIfTrue="1">
      <formula>AND(I21="$",OR(#REF!="Yes",#REF!="No"))</formula>
    </cfRule>
    <cfRule type="expression" priority="721" stopIfTrue="1">
      <formula>I21="$"</formula>
    </cfRule>
    <cfRule type="expression" dxfId="298" priority="722" stopIfTrue="1">
      <formula>I21&lt;&gt;#REF!</formula>
    </cfRule>
  </conditionalFormatting>
  <conditionalFormatting sqref="H44">
    <cfRule type="expression" dxfId="297" priority="717" stopIfTrue="1">
      <formula>AND(H44="$",OR(#REF!="Yes",#REF!="No"))</formula>
    </cfRule>
    <cfRule type="expression" priority="718" stopIfTrue="1">
      <formula>H44="$"</formula>
    </cfRule>
    <cfRule type="expression" dxfId="296" priority="719" stopIfTrue="1">
      <formula>H44&lt;&gt;#REF!</formula>
    </cfRule>
  </conditionalFormatting>
  <conditionalFormatting sqref="I44">
    <cfRule type="expression" dxfId="295" priority="714" stopIfTrue="1">
      <formula>AND(I44="$",OR(#REF!="Yes",#REF!="No"))</formula>
    </cfRule>
    <cfRule type="expression" priority="715" stopIfTrue="1">
      <formula>I44="$"</formula>
    </cfRule>
    <cfRule type="expression" dxfId="294" priority="716" stopIfTrue="1">
      <formula>I44&lt;&gt;#REF!</formula>
    </cfRule>
  </conditionalFormatting>
  <conditionalFormatting sqref="H43">
    <cfRule type="expression" dxfId="293" priority="711" stopIfTrue="1">
      <formula>AND(H43="$",OR(#REF!="Yes",#REF!="No"))</formula>
    </cfRule>
    <cfRule type="expression" priority="712" stopIfTrue="1">
      <formula>H43="$"</formula>
    </cfRule>
    <cfRule type="expression" dxfId="292" priority="713" stopIfTrue="1">
      <formula>H43&lt;&gt;#REF!</formula>
    </cfRule>
  </conditionalFormatting>
  <conditionalFormatting sqref="I43">
    <cfRule type="expression" dxfId="291" priority="708" stopIfTrue="1">
      <formula>AND(I43="$",OR(#REF!="Yes",#REF!="No"))</formula>
    </cfRule>
    <cfRule type="expression" priority="709" stopIfTrue="1">
      <formula>I43="$"</formula>
    </cfRule>
    <cfRule type="expression" dxfId="290" priority="710" stopIfTrue="1">
      <formula>I43&lt;&gt;#REF!</formula>
    </cfRule>
  </conditionalFormatting>
  <conditionalFormatting sqref="H50">
    <cfRule type="expression" dxfId="289" priority="705" stopIfTrue="1">
      <formula>AND(H50="$",OR(#REF!="Yes",#REF!="No"))</formula>
    </cfRule>
    <cfRule type="expression" priority="706" stopIfTrue="1">
      <formula>H50="$"</formula>
    </cfRule>
    <cfRule type="expression" dxfId="288" priority="707" stopIfTrue="1">
      <formula>H50&lt;&gt;#REF!</formula>
    </cfRule>
  </conditionalFormatting>
  <conditionalFormatting sqref="I50">
    <cfRule type="expression" dxfId="287" priority="702" stopIfTrue="1">
      <formula>AND(I50="$",OR(#REF!="Yes",#REF!="No"))</formula>
    </cfRule>
    <cfRule type="expression" priority="703" stopIfTrue="1">
      <formula>I50="$"</formula>
    </cfRule>
    <cfRule type="expression" dxfId="286" priority="704" stopIfTrue="1">
      <formula>I50&lt;&gt;#REF!</formula>
    </cfRule>
  </conditionalFormatting>
  <conditionalFormatting sqref="H55">
    <cfRule type="expression" dxfId="285" priority="699" stopIfTrue="1">
      <formula>AND(H55="$",OR(#REF!="Yes",#REF!="No"))</formula>
    </cfRule>
    <cfRule type="expression" priority="700" stopIfTrue="1">
      <formula>H55="$"</formula>
    </cfRule>
    <cfRule type="expression" dxfId="284" priority="701" stopIfTrue="1">
      <formula>H55&lt;&gt;#REF!</formula>
    </cfRule>
  </conditionalFormatting>
  <conditionalFormatting sqref="I55">
    <cfRule type="expression" dxfId="283" priority="696" stopIfTrue="1">
      <formula>AND(I55="$",OR(#REF!="Yes",#REF!="No"))</formula>
    </cfRule>
    <cfRule type="expression" priority="697" stopIfTrue="1">
      <formula>I55="$"</formula>
    </cfRule>
    <cfRule type="expression" dxfId="282" priority="698" stopIfTrue="1">
      <formula>I55&lt;&gt;#REF!</formula>
    </cfRule>
  </conditionalFormatting>
  <conditionalFormatting sqref="H56:H58">
    <cfRule type="expression" dxfId="281" priority="693" stopIfTrue="1">
      <formula>AND(H56="$",OR(#REF!="Yes",#REF!="No"))</formula>
    </cfRule>
    <cfRule type="expression" priority="694" stopIfTrue="1">
      <formula>H56="$"</formula>
    </cfRule>
    <cfRule type="expression" dxfId="280" priority="695" stopIfTrue="1">
      <formula>H56&lt;&gt;#REF!</formula>
    </cfRule>
  </conditionalFormatting>
  <conditionalFormatting sqref="I56:I58">
    <cfRule type="expression" dxfId="279" priority="690" stopIfTrue="1">
      <formula>AND(I56="$",OR(#REF!="Yes",#REF!="No"))</formula>
    </cfRule>
    <cfRule type="expression" priority="691" stopIfTrue="1">
      <formula>I56="$"</formula>
    </cfRule>
    <cfRule type="expression" dxfId="278" priority="692" stopIfTrue="1">
      <formula>I56&lt;&gt;#REF!</formula>
    </cfRule>
  </conditionalFormatting>
  <conditionalFormatting sqref="H66 H59">
    <cfRule type="expression" dxfId="277" priority="687" stopIfTrue="1">
      <formula>AND(H59="$",OR(#REF!="Yes",#REF!="No"))</formula>
    </cfRule>
    <cfRule type="expression" priority="688" stopIfTrue="1">
      <formula>H59="$"</formula>
    </cfRule>
    <cfRule type="expression" dxfId="276" priority="689" stopIfTrue="1">
      <formula>H59&lt;&gt;#REF!</formula>
    </cfRule>
  </conditionalFormatting>
  <conditionalFormatting sqref="I66 I59">
    <cfRule type="expression" dxfId="275" priority="684" stopIfTrue="1">
      <formula>AND(I59="$",OR(#REF!="Yes",#REF!="No"))</formula>
    </cfRule>
    <cfRule type="expression" priority="685" stopIfTrue="1">
      <formula>I59="$"</formula>
    </cfRule>
    <cfRule type="expression" dxfId="274" priority="686" stopIfTrue="1">
      <formula>I59&lt;&gt;#REF!</formula>
    </cfRule>
  </conditionalFormatting>
  <conditionalFormatting sqref="H79 H74:H75">
    <cfRule type="expression" dxfId="273" priority="681" stopIfTrue="1">
      <formula>AND(H74="$",OR(#REF!="Yes",#REF!="No"))</formula>
    </cfRule>
    <cfRule type="expression" priority="682" stopIfTrue="1">
      <formula>H74="$"</formula>
    </cfRule>
    <cfRule type="expression" dxfId="272" priority="683" stopIfTrue="1">
      <formula>H74&lt;&gt;#REF!</formula>
    </cfRule>
  </conditionalFormatting>
  <conditionalFormatting sqref="I79 I74:I75">
    <cfRule type="expression" dxfId="271" priority="678" stopIfTrue="1">
      <formula>AND(I74="$",OR(#REF!="Yes",#REF!="No"))</formula>
    </cfRule>
    <cfRule type="expression" priority="679" stopIfTrue="1">
      <formula>I74="$"</formula>
    </cfRule>
    <cfRule type="expression" dxfId="270" priority="680" stopIfTrue="1">
      <formula>I74&lt;&gt;#REF!</formula>
    </cfRule>
  </conditionalFormatting>
  <conditionalFormatting sqref="H87:H88">
    <cfRule type="expression" dxfId="269" priority="675" stopIfTrue="1">
      <formula>AND(H87="$",OR(#REF!="Yes",#REF!="No"))</formula>
    </cfRule>
    <cfRule type="expression" priority="676" stopIfTrue="1">
      <formula>H87="$"</formula>
    </cfRule>
    <cfRule type="expression" dxfId="268" priority="677" stopIfTrue="1">
      <formula>H87&lt;&gt;#REF!</formula>
    </cfRule>
  </conditionalFormatting>
  <conditionalFormatting sqref="I87:I88">
    <cfRule type="expression" dxfId="267" priority="672" stopIfTrue="1">
      <formula>AND(I87="$",OR(#REF!="Yes",#REF!="No"))</formula>
    </cfRule>
    <cfRule type="expression" priority="673" stopIfTrue="1">
      <formula>I87="$"</formula>
    </cfRule>
    <cfRule type="expression" dxfId="266" priority="674" stopIfTrue="1">
      <formula>I87&lt;&gt;#REF!</formula>
    </cfRule>
  </conditionalFormatting>
  <conditionalFormatting sqref="H92">
    <cfRule type="expression" dxfId="265" priority="669" stopIfTrue="1">
      <formula>AND(H92="$",OR(#REF!="Yes",#REF!="No"))</formula>
    </cfRule>
    <cfRule type="expression" priority="670" stopIfTrue="1">
      <formula>H92="$"</formula>
    </cfRule>
    <cfRule type="expression" dxfId="264" priority="671" stopIfTrue="1">
      <formula>H92&lt;&gt;#REF!</formula>
    </cfRule>
  </conditionalFormatting>
  <conditionalFormatting sqref="I92">
    <cfRule type="expression" dxfId="263" priority="666" stopIfTrue="1">
      <formula>AND(I92="$",OR(#REF!="Yes",#REF!="No"))</formula>
    </cfRule>
    <cfRule type="expression" priority="667" stopIfTrue="1">
      <formula>I92="$"</formula>
    </cfRule>
    <cfRule type="expression" dxfId="262" priority="668" stopIfTrue="1">
      <formula>I92&lt;&gt;#REF!</formula>
    </cfRule>
  </conditionalFormatting>
  <conditionalFormatting sqref="H98">
    <cfRule type="expression" dxfId="261" priority="663" stopIfTrue="1">
      <formula>AND(H98="$",OR(#REF!="Yes",#REF!="No"))</formula>
    </cfRule>
    <cfRule type="expression" priority="664" stopIfTrue="1">
      <formula>H98="$"</formula>
    </cfRule>
    <cfRule type="expression" dxfId="260" priority="665" stopIfTrue="1">
      <formula>H98&lt;&gt;#REF!</formula>
    </cfRule>
  </conditionalFormatting>
  <conditionalFormatting sqref="I98">
    <cfRule type="expression" dxfId="259" priority="660" stopIfTrue="1">
      <formula>AND(I98="$",OR(#REF!="Yes",#REF!="No"))</formula>
    </cfRule>
    <cfRule type="expression" priority="661" stopIfTrue="1">
      <formula>I98="$"</formula>
    </cfRule>
    <cfRule type="expression" dxfId="258" priority="662" stopIfTrue="1">
      <formula>I98&lt;&gt;#REF!</formula>
    </cfRule>
  </conditionalFormatting>
  <conditionalFormatting sqref="H115">
    <cfRule type="expression" dxfId="257" priority="657" stopIfTrue="1">
      <formula>AND(H115="$",OR(#REF!="Yes",#REF!="No"))</formula>
    </cfRule>
    <cfRule type="expression" priority="658" stopIfTrue="1">
      <formula>H115="$"</formula>
    </cfRule>
    <cfRule type="expression" dxfId="256" priority="659" stopIfTrue="1">
      <formula>H115&lt;&gt;#REF!</formula>
    </cfRule>
  </conditionalFormatting>
  <conditionalFormatting sqref="I115">
    <cfRule type="expression" dxfId="255" priority="654" stopIfTrue="1">
      <formula>AND(I115="$",OR(#REF!="Yes",#REF!="No"))</formula>
    </cfRule>
    <cfRule type="expression" priority="655" stopIfTrue="1">
      <formula>I115="$"</formula>
    </cfRule>
    <cfRule type="expression" dxfId="254" priority="656" stopIfTrue="1">
      <formula>I115&lt;&gt;#REF!</formula>
    </cfRule>
  </conditionalFormatting>
  <conditionalFormatting sqref="H129">
    <cfRule type="expression" dxfId="253" priority="651" stopIfTrue="1">
      <formula>AND(H129="$",OR(#REF!="Yes",#REF!="No"))</formula>
    </cfRule>
    <cfRule type="expression" priority="652" stopIfTrue="1">
      <formula>H129="$"</formula>
    </cfRule>
    <cfRule type="expression" dxfId="252" priority="653" stopIfTrue="1">
      <formula>H129&lt;&gt;#REF!</formula>
    </cfRule>
  </conditionalFormatting>
  <conditionalFormatting sqref="I129">
    <cfRule type="expression" dxfId="251" priority="648" stopIfTrue="1">
      <formula>AND(I129="$",OR(#REF!="Yes",#REF!="No"))</formula>
    </cfRule>
    <cfRule type="expression" priority="649" stopIfTrue="1">
      <formula>I129="$"</formula>
    </cfRule>
    <cfRule type="expression" dxfId="250" priority="650" stopIfTrue="1">
      <formula>I129&lt;&gt;#REF!</formula>
    </cfRule>
  </conditionalFormatting>
  <conditionalFormatting sqref="H143">
    <cfRule type="expression" dxfId="249" priority="645" stopIfTrue="1">
      <formula>AND(H143="$",OR(#REF!="Yes",#REF!="No"))</formula>
    </cfRule>
    <cfRule type="expression" priority="646" stopIfTrue="1">
      <formula>H143="$"</formula>
    </cfRule>
    <cfRule type="expression" dxfId="248" priority="647" stopIfTrue="1">
      <formula>H143&lt;&gt;#REF!</formula>
    </cfRule>
  </conditionalFormatting>
  <conditionalFormatting sqref="I143">
    <cfRule type="expression" dxfId="247" priority="642" stopIfTrue="1">
      <formula>AND(I143="$",OR(#REF!="Yes",#REF!="No"))</formula>
    </cfRule>
    <cfRule type="expression" priority="643" stopIfTrue="1">
      <formula>I143="$"</formula>
    </cfRule>
    <cfRule type="expression" dxfId="246" priority="644" stopIfTrue="1">
      <formula>I143&lt;&gt;#REF!</formula>
    </cfRule>
  </conditionalFormatting>
  <conditionalFormatting sqref="H158">
    <cfRule type="expression" dxfId="245" priority="639" stopIfTrue="1">
      <formula>AND(H158="$",OR(#REF!="Yes",#REF!="No"))</formula>
    </cfRule>
    <cfRule type="expression" priority="640" stopIfTrue="1">
      <formula>H158="$"</formula>
    </cfRule>
    <cfRule type="expression" dxfId="244" priority="641" stopIfTrue="1">
      <formula>H158&lt;&gt;#REF!</formula>
    </cfRule>
  </conditionalFormatting>
  <conditionalFormatting sqref="I158">
    <cfRule type="expression" dxfId="243" priority="636" stopIfTrue="1">
      <formula>AND(I158="$",OR(#REF!="Yes",#REF!="No"))</formula>
    </cfRule>
    <cfRule type="expression" priority="637" stopIfTrue="1">
      <formula>I158="$"</formula>
    </cfRule>
    <cfRule type="expression" dxfId="242" priority="638" stopIfTrue="1">
      <formula>I158&lt;&gt;#REF!</formula>
    </cfRule>
  </conditionalFormatting>
  <conditionalFormatting sqref="H159">
    <cfRule type="expression" dxfId="241" priority="633" stopIfTrue="1">
      <formula>AND(H159="$",OR(#REF!="Yes",#REF!="No"))</formula>
    </cfRule>
    <cfRule type="expression" priority="634" stopIfTrue="1">
      <formula>H159="$"</formula>
    </cfRule>
    <cfRule type="expression" dxfId="240" priority="635" stopIfTrue="1">
      <formula>H159&lt;&gt;#REF!</formula>
    </cfRule>
  </conditionalFormatting>
  <conditionalFormatting sqref="I159">
    <cfRule type="expression" dxfId="239" priority="630" stopIfTrue="1">
      <formula>AND(I159="$",OR(#REF!="Yes",#REF!="No"))</formula>
    </cfRule>
    <cfRule type="expression" priority="631" stopIfTrue="1">
      <formula>I159="$"</formula>
    </cfRule>
    <cfRule type="expression" dxfId="238" priority="632" stopIfTrue="1">
      <formula>I159&lt;&gt;#REF!</formula>
    </cfRule>
  </conditionalFormatting>
  <conditionalFormatting sqref="H166">
    <cfRule type="expression" dxfId="237" priority="627" stopIfTrue="1">
      <formula>AND(H166="$",OR(#REF!="Yes",#REF!="No"))</formula>
    </cfRule>
    <cfRule type="expression" priority="628" stopIfTrue="1">
      <formula>H166="$"</formula>
    </cfRule>
    <cfRule type="expression" dxfId="236" priority="629" stopIfTrue="1">
      <formula>H166&lt;&gt;#REF!</formula>
    </cfRule>
  </conditionalFormatting>
  <conditionalFormatting sqref="I166">
    <cfRule type="expression" dxfId="235" priority="624" stopIfTrue="1">
      <formula>AND(I166="$",OR(#REF!="Yes",#REF!="No"))</formula>
    </cfRule>
    <cfRule type="expression" priority="625" stopIfTrue="1">
      <formula>I166="$"</formula>
    </cfRule>
    <cfRule type="expression" dxfId="234" priority="626" stopIfTrue="1">
      <formula>I166&lt;&gt;#REF!</formula>
    </cfRule>
  </conditionalFormatting>
  <conditionalFormatting sqref="H2">
    <cfRule type="expression" dxfId="233" priority="621" stopIfTrue="1">
      <formula>AND(H2="$",OR(#REF!="Yes",#REF!="No"))</formula>
    </cfRule>
    <cfRule type="expression" priority="622" stopIfTrue="1">
      <formula>H2="$"</formula>
    </cfRule>
    <cfRule type="expression" dxfId="232" priority="623" stopIfTrue="1">
      <formula>H2&lt;&gt;#REF!</formula>
    </cfRule>
  </conditionalFormatting>
  <conditionalFormatting sqref="I2">
    <cfRule type="expression" dxfId="231" priority="618" stopIfTrue="1">
      <formula>AND(I2="$",OR(#REF!="Yes",#REF!="No"))</formula>
    </cfRule>
    <cfRule type="expression" priority="619" stopIfTrue="1">
      <formula>I2="$"</formula>
    </cfRule>
    <cfRule type="expression" dxfId="230" priority="620" stopIfTrue="1">
      <formula>I2&lt;&gt;#REF!</formula>
    </cfRule>
  </conditionalFormatting>
  <conditionalFormatting sqref="H185 H183">
    <cfRule type="expression" dxfId="229" priority="615" stopIfTrue="1">
      <formula>AND(H183="$",OR(#REF!="Yes",#REF!="No"))</formula>
    </cfRule>
    <cfRule type="expression" priority="616" stopIfTrue="1">
      <formula>H183="$"</formula>
    </cfRule>
    <cfRule type="expression" dxfId="228" priority="617" stopIfTrue="1">
      <formula>H183&lt;&gt;#REF!</formula>
    </cfRule>
  </conditionalFormatting>
  <conditionalFormatting sqref="I185 I183">
    <cfRule type="expression" dxfId="227" priority="612" stopIfTrue="1">
      <formula>AND(I183="$",OR(#REF!="Yes",#REF!="No"))</formula>
    </cfRule>
    <cfRule type="expression" priority="613" stopIfTrue="1">
      <formula>I183="$"</formula>
    </cfRule>
    <cfRule type="expression" dxfId="226" priority="614" stopIfTrue="1">
      <formula>I183&lt;&gt;#REF!</formula>
    </cfRule>
  </conditionalFormatting>
  <conditionalFormatting sqref="H224 H208:H209">
    <cfRule type="expression" dxfId="225" priority="609" stopIfTrue="1">
      <formula>AND(H208="$",OR(#REF!="Yes",#REF!="No"))</formula>
    </cfRule>
    <cfRule type="expression" priority="610" stopIfTrue="1">
      <formula>H208="$"</formula>
    </cfRule>
    <cfRule type="expression" dxfId="224" priority="611" stopIfTrue="1">
      <formula>H208&lt;&gt;#REF!</formula>
    </cfRule>
  </conditionalFormatting>
  <conditionalFormatting sqref="I224 I208:I209">
    <cfRule type="expression" dxfId="223" priority="606" stopIfTrue="1">
      <formula>AND(I208="$",OR(#REF!="Yes",#REF!="No"))</formula>
    </cfRule>
    <cfRule type="expression" priority="607" stopIfTrue="1">
      <formula>I208="$"</formula>
    </cfRule>
    <cfRule type="expression" dxfId="222" priority="608" stopIfTrue="1">
      <formula>I208&lt;&gt;#REF!</formula>
    </cfRule>
  </conditionalFormatting>
  <conditionalFormatting sqref="H227">
    <cfRule type="expression" dxfId="221" priority="603" stopIfTrue="1">
      <formula>AND(H227="$",OR(#REF!="Yes",#REF!="No"))</formula>
    </cfRule>
    <cfRule type="expression" priority="604" stopIfTrue="1">
      <formula>H227="$"</formula>
    </cfRule>
    <cfRule type="expression" dxfId="220" priority="605" stopIfTrue="1">
      <formula>H227&lt;&gt;#REF!</formula>
    </cfRule>
  </conditionalFormatting>
  <conditionalFormatting sqref="I227">
    <cfRule type="expression" dxfId="219" priority="600" stopIfTrue="1">
      <formula>AND(I227="$",OR(#REF!="Yes",#REF!="No"))</formula>
    </cfRule>
    <cfRule type="expression" priority="601" stopIfTrue="1">
      <formula>I227="$"</formula>
    </cfRule>
    <cfRule type="expression" dxfId="218" priority="602" stopIfTrue="1">
      <formula>I227&lt;&gt;#REF!</formula>
    </cfRule>
  </conditionalFormatting>
  <conditionalFormatting sqref="H280">
    <cfRule type="expression" dxfId="217" priority="591" stopIfTrue="1">
      <formula>AND(H280="$",OR(#REF!="Yes",#REF!="No"))</formula>
    </cfRule>
    <cfRule type="expression" priority="592" stopIfTrue="1">
      <formula>H280="$"</formula>
    </cfRule>
    <cfRule type="expression" dxfId="216" priority="593" stopIfTrue="1">
      <formula>H280&lt;&gt;#REF!</formula>
    </cfRule>
  </conditionalFormatting>
  <conditionalFormatting sqref="I280">
    <cfRule type="expression" dxfId="215" priority="588" stopIfTrue="1">
      <formula>AND(I280="$",OR(#REF!="Yes",#REF!="No"))</formula>
    </cfRule>
    <cfRule type="expression" priority="589" stopIfTrue="1">
      <formula>I280="$"</formula>
    </cfRule>
    <cfRule type="expression" dxfId="214" priority="590" stopIfTrue="1">
      <formula>I280&lt;&gt;#REF!</formula>
    </cfRule>
  </conditionalFormatting>
  <conditionalFormatting sqref="H281">
    <cfRule type="expression" dxfId="213" priority="585" stopIfTrue="1">
      <formula>AND(H281="$",OR(#REF!="Yes",#REF!="No"))</formula>
    </cfRule>
    <cfRule type="expression" priority="586" stopIfTrue="1">
      <formula>H281="$"</formula>
    </cfRule>
    <cfRule type="expression" dxfId="212" priority="587" stopIfTrue="1">
      <formula>H281&lt;&gt;#REF!</formula>
    </cfRule>
  </conditionalFormatting>
  <conditionalFormatting sqref="I281">
    <cfRule type="expression" dxfId="211" priority="582" stopIfTrue="1">
      <formula>AND(I281="$",OR(#REF!="Yes",#REF!="No"))</formula>
    </cfRule>
    <cfRule type="expression" priority="583" stopIfTrue="1">
      <formula>I281="$"</formula>
    </cfRule>
    <cfRule type="expression" dxfId="210" priority="584" stopIfTrue="1">
      <formula>I281&lt;&gt;#REF!</formula>
    </cfRule>
  </conditionalFormatting>
  <conditionalFormatting sqref="H290">
    <cfRule type="expression" dxfId="209" priority="579" stopIfTrue="1">
      <formula>AND(H290="$",OR(#REF!="Yes",#REF!="No"))</formula>
    </cfRule>
    <cfRule type="expression" priority="580" stopIfTrue="1">
      <formula>H290="$"</formula>
    </cfRule>
    <cfRule type="expression" dxfId="208" priority="581" stopIfTrue="1">
      <formula>H290&lt;&gt;#REF!</formula>
    </cfRule>
  </conditionalFormatting>
  <conditionalFormatting sqref="I290">
    <cfRule type="expression" dxfId="207" priority="576" stopIfTrue="1">
      <formula>AND(I290="$",OR(#REF!="Yes",#REF!="No"))</formula>
    </cfRule>
    <cfRule type="expression" priority="577" stopIfTrue="1">
      <formula>I290="$"</formula>
    </cfRule>
    <cfRule type="expression" dxfId="206" priority="578" stopIfTrue="1">
      <formula>I290&lt;&gt;#REF!</formula>
    </cfRule>
  </conditionalFormatting>
  <conditionalFormatting sqref="H294">
    <cfRule type="expression" dxfId="205" priority="573" stopIfTrue="1">
      <formula>AND(H294="$",OR(#REF!="Yes",#REF!="No"))</formula>
    </cfRule>
    <cfRule type="expression" priority="574" stopIfTrue="1">
      <formula>H294="$"</formula>
    </cfRule>
    <cfRule type="expression" dxfId="204" priority="575" stopIfTrue="1">
      <formula>H294&lt;&gt;#REF!</formula>
    </cfRule>
  </conditionalFormatting>
  <conditionalFormatting sqref="I294">
    <cfRule type="expression" dxfId="203" priority="570" stopIfTrue="1">
      <formula>AND(I294="$",OR(#REF!="Yes",#REF!="No"))</formula>
    </cfRule>
    <cfRule type="expression" priority="571" stopIfTrue="1">
      <formula>I294="$"</formula>
    </cfRule>
    <cfRule type="expression" dxfId="202" priority="572" stopIfTrue="1">
      <formula>I294&lt;&gt;#REF!</formula>
    </cfRule>
  </conditionalFormatting>
  <conditionalFormatting sqref="H296">
    <cfRule type="expression" dxfId="201" priority="567" stopIfTrue="1">
      <formula>AND(H296="$",OR(#REF!="Yes",#REF!="No"))</formula>
    </cfRule>
    <cfRule type="expression" priority="568" stopIfTrue="1">
      <formula>H296="$"</formula>
    </cfRule>
    <cfRule type="expression" dxfId="200" priority="569" stopIfTrue="1">
      <formula>H296&lt;&gt;#REF!</formula>
    </cfRule>
  </conditionalFormatting>
  <conditionalFormatting sqref="I296">
    <cfRule type="expression" dxfId="199" priority="564" stopIfTrue="1">
      <formula>AND(I296="$",OR(#REF!="Yes",#REF!="No"))</formula>
    </cfRule>
    <cfRule type="expression" priority="565" stopIfTrue="1">
      <formula>I296="$"</formula>
    </cfRule>
    <cfRule type="expression" dxfId="198" priority="566" stopIfTrue="1">
      <formula>I296&lt;&gt;#REF!</formula>
    </cfRule>
  </conditionalFormatting>
  <conditionalFormatting sqref="H298">
    <cfRule type="expression" dxfId="197" priority="561" stopIfTrue="1">
      <formula>AND(H298="$",OR(#REF!="Yes",#REF!="No"))</formula>
    </cfRule>
    <cfRule type="expression" priority="562" stopIfTrue="1">
      <formula>H298="$"</formula>
    </cfRule>
    <cfRule type="expression" dxfId="196" priority="563" stopIfTrue="1">
      <formula>H298&lt;&gt;#REF!</formula>
    </cfRule>
  </conditionalFormatting>
  <conditionalFormatting sqref="I298">
    <cfRule type="expression" dxfId="195" priority="558" stopIfTrue="1">
      <formula>AND(I298="$",OR(#REF!="Yes",#REF!="No"))</formula>
    </cfRule>
    <cfRule type="expression" priority="559" stopIfTrue="1">
      <formula>I298="$"</formula>
    </cfRule>
    <cfRule type="expression" dxfId="194" priority="560" stopIfTrue="1">
      <formula>I298&lt;&gt;#REF!</formula>
    </cfRule>
  </conditionalFormatting>
  <conditionalFormatting sqref="H304 H301">
    <cfRule type="expression" dxfId="193" priority="555" stopIfTrue="1">
      <formula>AND(H301="$",OR(#REF!="Yes",#REF!="No"))</formula>
    </cfRule>
    <cfRule type="expression" priority="556" stopIfTrue="1">
      <formula>H301="$"</formula>
    </cfRule>
    <cfRule type="expression" dxfId="192" priority="557" stopIfTrue="1">
      <formula>H301&lt;&gt;#REF!</formula>
    </cfRule>
  </conditionalFormatting>
  <conditionalFormatting sqref="I304 I301">
    <cfRule type="expression" dxfId="191" priority="552" stopIfTrue="1">
      <formula>AND(I301="$",OR(#REF!="Yes",#REF!="No"))</formula>
    </cfRule>
    <cfRule type="expression" priority="553" stopIfTrue="1">
      <formula>I301="$"</formula>
    </cfRule>
    <cfRule type="expression" dxfId="190" priority="554" stopIfTrue="1">
      <formula>I301&lt;&gt;#REF!</formula>
    </cfRule>
  </conditionalFormatting>
  <conditionalFormatting sqref="H308">
    <cfRule type="expression" dxfId="189" priority="543" stopIfTrue="1">
      <formula>AND(H308="$",OR(#REF!="Yes",#REF!="No"))</formula>
    </cfRule>
    <cfRule type="expression" priority="544" stopIfTrue="1">
      <formula>H308="$"</formula>
    </cfRule>
    <cfRule type="expression" dxfId="188" priority="545" stopIfTrue="1">
      <formula>H308&lt;&gt;#REF!</formula>
    </cfRule>
  </conditionalFormatting>
  <conditionalFormatting sqref="I308">
    <cfRule type="expression" dxfId="187" priority="540" stopIfTrue="1">
      <formula>AND(I308="$",OR(#REF!="Yes",#REF!="No"))</formula>
    </cfRule>
    <cfRule type="expression" priority="541" stopIfTrue="1">
      <formula>I308="$"</formula>
    </cfRule>
    <cfRule type="expression" dxfId="186" priority="542" stopIfTrue="1">
      <formula>I308&lt;&gt;#REF!</formula>
    </cfRule>
  </conditionalFormatting>
  <conditionalFormatting sqref="H309">
    <cfRule type="expression" dxfId="185" priority="537" stopIfTrue="1">
      <formula>AND(H309="$",OR(#REF!="Yes",#REF!="No"))</formula>
    </cfRule>
    <cfRule type="expression" priority="538" stopIfTrue="1">
      <formula>H309="$"</formula>
    </cfRule>
    <cfRule type="expression" dxfId="184" priority="539" stopIfTrue="1">
      <formula>H309&lt;&gt;#REF!</formula>
    </cfRule>
  </conditionalFormatting>
  <conditionalFormatting sqref="I309">
    <cfRule type="expression" dxfId="183" priority="534" stopIfTrue="1">
      <formula>AND(I309="$",OR(#REF!="Yes",#REF!="No"))</formula>
    </cfRule>
    <cfRule type="expression" priority="535" stopIfTrue="1">
      <formula>I309="$"</formula>
    </cfRule>
    <cfRule type="expression" dxfId="182" priority="536" stopIfTrue="1">
      <formula>I309&lt;&gt;#REF!</formula>
    </cfRule>
  </conditionalFormatting>
  <conditionalFormatting sqref="H312">
    <cfRule type="expression" dxfId="181" priority="531" stopIfTrue="1">
      <formula>AND(H312="$",OR(#REF!="Yes",#REF!="No"))</formula>
    </cfRule>
    <cfRule type="expression" priority="532" stopIfTrue="1">
      <formula>H312="$"</formula>
    </cfRule>
    <cfRule type="expression" dxfId="180" priority="533" stopIfTrue="1">
      <formula>H312&lt;&gt;#REF!</formula>
    </cfRule>
  </conditionalFormatting>
  <conditionalFormatting sqref="I312">
    <cfRule type="expression" dxfId="179" priority="528" stopIfTrue="1">
      <formula>AND(I312="$",OR(#REF!="Yes",#REF!="No"))</formula>
    </cfRule>
    <cfRule type="expression" priority="529" stopIfTrue="1">
      <formula>I312="$"</formula>
    </cfRule>
    <cfRule type="expression" dxfId="178" priority="530" stopIfTrue="1">
      <formula>I312&lt;&gt;#REF!</formula>
    </cfRule>
  </conditionalFormatting>
  <conditionalFormatting sqref="H324">
    <cfRule type="expression" dxfId="177" priority="525" stopIfTrue="1">
      <formula>AND(H324="$",OR(#REF!="Yes",#REF!="No"))</formula>
    </cfRule>
    <cfRule type="expression" priority="526" stopIfTrue="1">
      <formula>H324="$"</formula>
    </cfRule>
    <cfRule type="expression" dxfId="176" priority="527" stopIfTrue="1">
      <formula>H324&lt;&gt;#REF!</formula>
    </cfRule>
  </conditionalFormatting>
  <conditionalFormatting sqref="I324">
    <cfRule type="expression" dxfId="175" priority="522" stopIfTrue="1">
      <formula>AND(I324="$",OR(#REF!="Yes",#REF!="No"))</formula>
    </cfRule>
    <cfRule type="expression" priority="523" stopIfTrue="1">
      <formula>I324="$"</formula>
    </cfRule>
    <cfRule type="expression" dxfId="174" priority="524" stopIfTrue="1">
      <formula>I324&lt;&gt;#REF!</formula>
    </cfRule>
  </conditionalFormatting>
  <conditionalFormatting sqref="H45">
    <cfRule type="expression" dxfId="173" priority="519" stopIfTrue="1">
      <formula>AND(H45="$",OR(#REF!="Yes",#REF!="No"))</formula>
    </cfRule>
    <cfRule type="expression" priority="520" stopIfTrue="1">
      <formula>H45="$"</formula>
    </cfRule>
    <cfRule type="expression" dxfId="172" priority="521" stopIfTrue="1">
      <formula>H45&lt;&gt;#REF!</formula>
    </cfRule>
  </conditionalFormatting>
  <conditionalFormatting sqref="I45">
    <cfRule type="expression" dxfId="171" priority="516" stopIfTrue="1">
      <formula>AND(I45="$",OR(#REF!="Yes",#REF!="No"))</formula>
    </cfRule>
    <cfRule type="expression" priority="517" stopIfTrue="1">
      <formula>I45="$"</formula>
    </cfRule>
    <cfRule type="expression" dxfId="170" priority="518" stopIfTrue="1">
      <formula>I45&lt;&gt;#REF!</formula>
    </cfRule>
  </conditionalFormatting>
  <conditionalFormatting sqref="H78">
    <cfRule type="expression" dxfId="169" priority="513" stopIfTrue="1">
      <formula>AND(H78="$",OR(#REF!="Yes",#REF!="No"))</formula>
    </cfRule>
    <cfRule type="expression" priority="514" stopIfTrue="1">
      <formula>H78="$"</formula>
    </cfRule>
    <cfRule type="expression" dxfId="168" priority="515" stopIfTrue="1">
      <formula>H78&lt;&gt;#REF!</formula>
    </cfRule>
  </conditionalFormatting>
  <conditionalFormatting sqref="I78">
    <cfRule type="expression" dxfId="167" priority="510" stopIfTrue="1">
      <formula>AND(I78="$",OR(#REF!="Yes",#REF!="No"))</formula>
    </cfRule>
    <cfRule type="expression" priority="511" stopIfTrue="1">
      <formula>I78="$"</formula>
    </cfRule>
    <cfRule type="expression" dxfId="166" priority="512" stopIfTrue="1">
      <formula>I78&lt;&gt;#REF!</formula>
    </cfRule>
  </conditionalFormatting>
  <conditionalFormatting sqref="H109">
    <cfRule type="expression" dxfId="165" priority="507" stopIfTrue="1">
      <formula>AND(H109="$",OR(#REF!="Yes",#REF!="No"))</formula>
    </cfRule>
    <cfRule type="expression" priority="508" stopIfTrue="1">
      <formula>H109="$"</formula>
    </cfRule>
    <cfRule type="expression" dxfId="164" priority="509" stopIfTrue="1">
      <formula>H109&lt;&gt;#REF!</formula>
    </cfRule>
  </conditionalFormatting>
  <conditionalFormatting sqref="I109">
    <cfRule type="expression" dxfId="163" priority="504" stopIfTrue="1">
      <formula>AND(I109="$",OR(#REF!="Yes",#REF!="No"))</formula>
    </cfRule>
    <cfRule type="expression" priority="505" stopIfTrue="1">
      <formula>I109="$"</formula>
    </cfRule>
    <cfRule type="expression" dxfId="162" priority="506" stopIfTrue="1">
      <formula>I109&lt;&gt;#REF!</formula>
    </cfRule>
  </conditionalFormatting>
  <conditionalFormatting sqref="H282">
    <cfRule type="expression" dxfId="161" priority="501" stopIfTrue="1">
      <formula>AND(H282="$",OR(#REF!="Yes",#REF!="No"))</formula>
    </cfRule>
    <cfRule type="expression" priority="502" stopIfTrue="1">
      <formula>H282="$"</formula>
    </cfRule>
    <cfRule type="expression" dxfId="160" priority="503" stopIfTrue="1">
      <formula>H282&lt;&gt;#REF!</formula>
    </cfRule>
  </conditionalFormatting>
  <conditionalFormatting sqref="I282">
    <cfRule type="expression" dxfId="159" priority="498" stopIfTrue="1">
      <formula>AND(I282="$",OR(#REF!="Yes",#REF!="No"))</formula>
    </cfRule>
    <cfRule type="expression" priority="499" stopIfTrue="1">
      <formula>I282="$"</formula>
    </cfRule>
    <cfRule type="expression" dxfId="158" priority="500" stopIfTrue="1">
      <formula>I282&lt;&gt;#REF!</formula>
    </cfRule>
  </conditionalFormatting>
  <conditionalFormatting sqref="H299">
    <cfRule type="expression" dxfId="157" priority="495" stopIfTrue="1">
      <formula>AND(H299="$",OR(#REF!="Yes",#REF!="No"))</formula>
    </cfRule>
    <cfRule type="expression" priority="496" stopIfTrue="1">
      <formula>H299="$"</formula>
    </cfRule>
    <cfRule type="expression" dxfId="156" priority="497" stopIfTrue="1">
      <formula>H299&lt;&gt;#REF!</formula>
    </cfRule>
  </conditionalFormatting>
  <conditionalFormatting sqref="I299">
    <cfRule type="expression" dxfId="155" priority="492" stopIfTrue="1">
      <formula>AND(I299="$",OR(#REF!="Yes",#REF!="No"))</formula>
    </cfRule>
    <cfRule type="expression" priority="493" stopIfTrue="1">
      <formula>I299="$"</formula>
    </cfRule>
    <cfRule type="expression" dxfId="154" priority="494" stopIfTrue="1">
      <formula>I299&lt;&gt;#REF!</formula>
    </cfRule>
  </conditionalFormatting>
  <conditionalFormatting sqref="H307">
    <cfRule type="expression" dxfId="153" priority="489" stopIfTrue="1">
      <formula>AND(H307="$",OR(#REF!="Yes",#REF!="No"))</formula>
    </cfRule>
    <cfRule type="expression" priority="490" stopIfTrue="1">
      <formula>H307="$"</formula>
    </cfRule>
    <cfRule type="expression" dxfId="152" priority="491" stopIfTrue="1">
      <formula>H307&lt;&gt;#REF!</formula>
    </cfRule>
  </conditionalFormatting>
  <conditionalFormatting sqref="F383 F300 F289 F243 F240 F221 F181 F87">
    <cfRule type="expression" dxfId="151" priority="477" stopIfTrue="1">
      <formula>AND(F87="$",OR(#REF!="Yes",#REF!="No"))</formula>
    </cfRule>
    <cfRule type="expression" priority="478" stopIfTrue="1">
      <formula>F87="$"</formula>
    </cfRule>
    <cfRule type="expression" dxfId="150" priority="479" stopIfTrue="1">
      <formula>F87&lt;&gt;#REF!</formula>
    </cfRule>
  </conditionalFormatting>
  <conditionalFormatting sqref="G383 G300 G289 G243">
    <cfRule type="expression" dxfId="149" priority="474" stopIfTrue="1">
      <formula>AND(G243="$",OR(#REF!="Yes",#REF!="No"))</formula>
    </cfRule>
    <cfRule type="expression" priority="475" stopIfTrue="1">
      <formula>G243="$"</formula>
    </cfRule>
    <cfRule type="expression" dxfId="148" priority="476" stopIfTrue="1">
      <formula>G243&lt;&gt;#REF!</formula>
    </cfRule>
  </conditionalFormatting>
  <conditionalFormatting sqref="F415:G415 F366:G366 F330:G330 F301:G302 F293:G293 F275:G275 F106:G106">
    <cfRule type="expression" dxfId="147" priority="471" stopIfTrue="1">
      <formula>AND(F106="$",OR(#REF!="Yes",#REF!="No"))</formula>
    </cfRule>
    <cfRule type="expression" priority="472" stopIfTrue="1">
      <formula>F106="$"</formula>
    </cfRule>
    <cfRule type="expression" dxfId="146" priority="473" stopIfTrue="1">
      <formula>F106&lt;&gt;#REF!</formula>
    </cfRule>
  </conditionalFormatting>
  <conditionalFormatting sqref="F380:G380 F367:G367 F347:G347 F299:G299 F196:G196 F150:G150">
    <cfRule type="expression" dxfId="145" priority="468" stopIfTrue="1">
      <formula>AND(F150="$",OR(#REF!="Yes",#REF!="No"))</formula>
    </cfRule>
    <cfRule type="expression" priority="469" stopIfTrue="1">
      <formula>F150="$"</formula>
    </cfRule>
    <cfRule type="expression" dxfId="144" priority="470" stopIfTrue="1">
      <formula>F150&lt;&gt;#REF!</formula>
    </cfRule>
  </conditionalFormatting>
  <conditionalFormatting sqref="F355:G355 F270:G270 F121:G121 F56:G56">
    <cfRule type="expression" dxfId="143" priority="465" stopIfTrue="1">
      <formula>AND(F56="$",OR(#REF!="Yes",#REF!="No"))</formula>
    </cfRule>
    <cfRule type="expression" priority="466" stopIfTrue="1">
      <formula>F56="$"</formula>
    </cfRule>
    <cfRule type="expression" dxfId="142" priority="467" stopIfTrue="1">
      <formula>F56&lt;&gt;#REF!</formula>
    </cfRule>
  </conditionalFormatting>
  <conditionalFormatting sqref="F422:G422 F409:G409 F400:G400 F280:G280 F219:G219 F188:G190 F179:G179 F122:G122 F115:G115 F98:G98">
    <cfRule type="expression" dxfId="141" priority="462" stopIfTrue="1">
      <formula>AND(F98="$",OR(#REF!="Yes",#REF!="No"))</formula>
    </cfRule>
    <cfRule type="expression" priority="463" stopIfTrue="1">
      <formula>F98="$"</formula>
    </cfRule>
    <cfRule type="expression" dxfId="140" priority="464" stopIfTrue="1">
      <formula>F98&lt;&gt;#REF!</formula>
    </cfRule>
  </conditionalFormatting>
  <conditionalFormatting sqref="F411:G411 F364:G364 F306:G306 F261:G261 F259:G259 F256:G256 F239:G239 F203:G203 F169:G169 F89:G89 F71:G71">
    <cfRule type="expression" dxfId="139" priority="459" stopIfTrue="1">
      <formula>AND(F71="$",OR(#REF!="Yes",#REF!="No"))</formula>
    </cfRule>
    <cfRule type="expression" priority="460" stopIfTrue="1">
      <formula>F71="$"</formula>
    </cfRule>
    <cfRule type="expression" dxfId="138" priority="461" stopIfTrue="1">
      <formula>F71&lt;&gt;#REF!</formula>
    </cfRule>
  </conditionalFormatting>
  <conditionalFormatting sqref="F406:G406 F392:G392 F290:G290 F272:G272 F208:G208 F201:G201 F146:G146 F108:G109 F83:G83 F81:G81 F33:G33 F29:G29">
    <cfRule type="expression" dxfId="137" priority="456" stopIfTrue="1">
      <formula>AND(F29="$",OR(#REF!="Yes",#REF!="No"))</formula>
    </cfRule>
    <cfRule type="expression" priority="457" stopIfTrue="1">
      <formula>F29="$"</formula>
    </cfRule>
    <cfRule type="expression" dxfId="136" priority="458" stopIfTrue="1">
      <formula>F29&lt;&gt;#REF!</formula>
    </cfRule>
  </conditionalFormatting>
  <conditionalFormatting sqref="F363:G363 F287:G287 F274:G274 F264:G265 F252:G252 F184:G184 F276:G276">
    <cfRule type="expression" dxfId="135" priority="453" stopIfTrue="1">
      <formula>AND(F184="$",OR(#REF!="Yes",#REF!="No"))</formula>
    </cfRule>
    <cfRule type="expression" priority="454" stopIfTrue="1">
      <formula>F184="$"</formula>
    </cfRule>
    <cfRule type="expression" dxfId="134" priority="455" stopIfTrue="1">
      <formula>F184&lt;&gt;#REF!</formula>
    </cfRule>
  </conditionalFormatting>
  <conditionalFormatting sqref="A277">
    <cfRule type="expression" dxfId="133" priority="444">
      <formula>BH277=1</formula>
    </cfRule>
  </conditionalFormatting>
  <conditionalFormatting sqref="F277:G277">
    <cfRule type="expression" dxfId="132" priority="441" stopIfTrue="1">
      <formula>AND(F277="$",OR(#REF!="Yes",#REF!="No"))</formula>
    </cfRule>
    <cfRule type="expression" priority="442" stopIfTrue="1">
      <formula>F277="$"</formula>
    </cfRule>
    <cfRule type="expression" dxfId="131" priority="443" stopIfTrue="1">
      <formula>F277&lt;&gt;#REF!</formula>
    </cfRule>
  </conditionalFormatting>
  <conditionalFormatting sqref="F267">
    <cfRule type="expression" dxfId="130" priority="438" stopIfTrue="1">
      <formula>AND(F267="$",OR(#REF!="Yes",#REF!="No"))</formula>
    </cfRule>
    <cfRule type="expression" priority="439" stopIfTrue="1">
      <formula>F267="$"</formula>
    </cfRule>
    <cfRule type="expression" dxfId="129" priority="440" stopIfTrue="1">
      <formula>F267&lt;&gt;#REF!</formula>
    </cfRule>
  </conditionalFormatting>
  <conditionalFormatting sqref="F308:F309">
    <cfRule type="expression" dxfId="128" priority="435" stopIfTrue="1">
      <formula>AND(F308="$",OR(#REF!="Yes",#REF!="No"))</formula>
    </cfRule>
    <cfRule type="expression" priority="436" stopIfTrue="1">
      <formula>F308="$"</formula>
    </cfRule>
    <cfRule type="expression" dxfId="127" priority="437" stopIfTrue="1">
      <formula>F308&lt;&gt;#REF!</formula>
    </cfRule>
  </conditionalFormatting>
  <conditionalFormatting sqref="H61">
    <cfRule type="expression" dxfId="126" priority="432" stopIfTrue="1">
      <formula>AND(H61="$",OR(#REF!="Yes",#REF!="No"))</formula>
    </cfRule>
    <cfRule type="expression" priority="433" stopIfTrue="1">
      <formula>H61="$"</formula>
    </cfRule>
    <cfRule type="expression" dxfId="125" priority="434" stopIfTrue="1">
      <formula>H61&lt;&gt;#REF!</formula>
    </cfRule>
  </conditionalFormatting>
  <conditionalFormatting sqref="I61">
    <cfRule type="expression" dxfId="124" priority="429" stopIfTrue="1">
      <formula>AND(I61="$",OR(#REF!="Yes",#REF!="No"))</formula>
    </cfRule>
    <cfRule type="expression" priority="430" stopIfTrue="1">
      <formula>I61="$"</formula>
    </cfRule>
    <cfRule type="expression" dxfId="123" priority="431" stopIfTrue="1">
      <formula>I61&lt;&gt;#REF!</formula>
    </cfRule>
  </conditionalFormatting>
  <conditionalFormatting sqref="A266">
    <cfRule type="expression" dxfId="122" priority="420">
      <formula>BH266=1</formula>
    </cfRule>
  </conditionalFormatting>
  <conditionalFormatting sqref="F266">
    <cfRule type="expression" dxfId="121" priority="417" stopIfTrue="1">
      <formula>AND(F266="$",OR(#REF!="Yes",#REF!="No"))</formula>
    </cfRule>
    <cfRule type="expression" priority="418" stopIfTrue="1">
      <formula>F266="$"</formula>
    </cfRule>
    <cfRule type="expression" dxfId="120" priority="419" stopIfTrue="1">
      <formula>F266&lt;&gt;#REF!</formula>
    </cfRule>
  </conditionalFormatting>
  <conditionalFormatting sqref="N2">
    <cfRule type="expression" dxfId="119" priority="276" stopIfTrue="1">
      <formula>AND(N2="$",OR(#REF!="Yes",#REF!="No"))</formula>
    </cfRule>
    <cfRule type="expression" priority="277" stopIfTrue="1">
      <formula>N2="$"</formula>
    </cfRule>
    <cfRule type="expression" dxfId="118" priority="278" stopIfTrue="1">
      <formula>N2&lt;&gt;#REF!</formula>
    </cfRule>
  </conditionalFormatting>
  <conditionalFormatting sqref="J2:M2">
    <cfRule type="expression" dxfId="117" priority="198" stopIfTrue="1">
      <formula>AND(J2="$",OR(#REF!="Yes",#REF!="No"))</formula>
    </cfRule>
    <cfRule type="expression" priority="199" stopIfTrue="1">
      <formula>J2="$"</formula>
    </cfRule>
    <cfRule type="expression" dxfId="116" priority="200" stopIfTrue="1">
      <formula>J2&lt;&gt;#REF!</formula>
    </cfRule>
  </conditionalFormatting>
  <conditionalFormatting sqref="J174:M174 J163:M163 J153:M153 J142:M142 J135:M135 J129:M130 J114:M115 J109:M110 J95:M95 J86:M86 J81:M84 J73:M73 J63:M63 J60:M61 J35:M36 J30:M30 J24:M24 J16:M16">
    <cfRule type="expression" dxfId="115" priority="195" stopIfTrue="1">
      <formula>AND(J16="$",OR(#REF!="Yes",#REF!="No"))</formula>
    </cfRule>
    <cfRule type="expression" priority="196" stopIfTrue="1">
      <formula>J16="$"</formula>
    </cfRule>
    <cfRule type="expression" dxfId="114" priority="197" stopIfTrue="1">
      <formula>J16&lt;&gt;#REF!</formula>
    </cfRule>
  </conditionalFormatting>
  <conditionalFormatting sqref="J375:M376 J368:M368 J301:M301 J298:M298 J280:M281 J256:M256 J254:M254 J239:M239 J219:M219 J210:M211">
    <cfRule type="expression" dxfId="113" priority="192" stopIfTrue="1">
      <formula>AND(J210="$",OR(#REF!="Yes",#REF!="No"))</formula>
    </cfRule>
    <cfRule type="expression" priority="193" stopIfTrue="1">
      <formula>J210="$"</formula>
    </cfRule>
    <cfRule type="expression" dxfId="112" priority="194" stopIfTrue="1">
      <formula>J210&lt;&gt;#REF!</formula>
    </cfRule>
  </conditionalFormatting>
  <conditionalFormatting sqref="J405:M405 J399:M399 J392:M392">
    <cfRule type="expression" dxfId="111" priority="189" stopIfTrue="1">
      <formula>AND(J392="$",OR(#REF!="Yes",#REF!="No"))</formula>
    </cfRule>
    <cfRule type="expression" priority="190" stopIfTrue="1">
      <formula>J392="$"</formula>
    </cfRule>
    <cfRule type="expression" dxfId="110" priority="191" stopIfTrue="1">
      <formula>J392&lt;&gt;#REF!</formula>
    </cfRule>
  </conditionalFormatting>
  <conditionalFormatting sqref="J445:M445 J427:M427 J423:M425 J419:M419 J415:M415">
    <cfRule type="expression" dxfId="109" priority="186" stopIfTrue="1">
      <formula>AND(J415="$",OR(#REF!="Yes",#REF!="No"))</formula>
    </cfRule>
    <cfRule type="expression" priority="187" stopIfTrue="1">
      <formula>J415="$"</formula>
    </cfRule>
    <cfRule type="expression" dxfId="108" priority="188" stopIfTrue="1">
      <formula>J415&lt;&gt;#REF!</formula>
    </cfRule>
  </conditionalFormatting>
  <conditionalFormatting sqref="J412 J410">
    <cfRule type="expression" dxfId="107" priority="183" stopIfTrue="1">
      <formula>AND(J410="$",OR(#REF!="Yes",#REF!="No"))</formula>
    </cfRule>
    <cfRule type="expression" priority="184" stopIfTrue="1">
      <formula>J410="$"</formula>
    </cfRule>
    <cfRule type="expression" dxfId="106" priority="185" stopIfTrue="1">
      <formula>J410&lt;&gt;#REF!</formula>
    </cfRule>
  </conditionalFormatting>
  <conditionalFormatting sqref="N35">
    <cfRule type="expression" dxfId="105" priority="180" stopIfTrue="1">
      <formula>AND(N35="$",OR(#REF!="Yes",#REF!="No"))</formula>
    </cfRule>
    <cfRule type="expression" priority="181" stopIfTrue="1">
      <formula>N35="$"</formula>
    </cfRule>
    <cfRule type="expression" dxfId="104" priority="182" stopIfTrue="1">
      <formula>N35&lt;&gt;#REF!</formula>
    </cfRule>
  </conditionalFormatting>
  <conditionalFormatting sqref="J409:M409 J193:M193 J168:M168 J149:M149">
    <cfRule type="expression" dxfId="103" priority="177" stopIfTrue="1">
      <formula>AND(J149="$",OR(#REF!="Yes",#REF!="No"))</formula>
    </cfRule>
    <cfRule type="expression" priority="178" stopIfTrue="1">
      <formula>J149="$"</formula>
    </cfRule>
    <cfRule type="expression" dxfId="102" priority="179" stopIfTrue="1">
      <formula>J149&lt;&gt;#REF!</formula>
    </cfRule>
  </conditionalFormatting>
  <conditionalFormatting sqref="J414:L414">
    <cfRule type="expression" dxfId="101" priority="174" stopIfTrue="1">
      <formula>AND(J414="$",OR(#REF!="Yes",#REF!="No"))</formula>
    </cfRule>
    <cfRule type="expression" priority="175" stopIfTrue="1">
      <formula>J414="$"</formula>
    </cfRule>
    <cfRule type="expression" dxfId="100" priority="176" stopIfTrue="1">
      <formula>J414&lt;&gt;#REF!</formula>
    </cfRule>
  </conditionalFormatting>
  <conditionalFormatting sqref="J87:N87">
    <cfRule type="expression" dxfId="99" priority="171" stopIfTrue="1">
      <formula>AND(J87="$",OR(#REF!="Yes",#REF!="No"))</formula>
    </cfRule>
    <cfRule type="expression" priority="172" stopIfTrue="1">
      <formula>J87="$"</formula>
    </cfRule>
    <cfRule type="expression" dxfId="98" priority="173" stopIfTrue="1">
      <formula>J87&lt;&gt;#REF!</formula>
    </cfRule>
  </conditionalFormatting>
  <conditionalFormatting sqref="J338:N338">
    <cfRule type="expression" dxfId="97" priority="161" stopIfTrue="1">
      <formula>AND(J338="$",OR(#REF!="Yes",#REF!="No"))</formula>
    </cfRule>
    <cfRule type="expression" priority="162" stopIfTrue="1">
      <formula>J338="$"</formula>
    </cfRule>
    <cfRule type="expression" dxfId="96" priority="163" stopIfTrue="1">
      <formula>J338&lt;&gt;#REF!</formula>
    </cfRule>
  </conditionalFormatting>
  <conditionalFormatting sqref="E167:F167 O167:R167 T167 V167">
    <cfRule type="expression" dxfId="95" priority="155" stopIfTrue="1">
      <formula>AND(E167="$",OR(#REF!="Yes",#REF!="No"))</formula>
    </cfRule>
    <cfRule type="expression" priority="156" stopIfTrue="1">
      <formula>E167="$"</formula>
    </cfRule>
    <cfRule type="expression" dxfId="94" priority="157" stopIfTrue="1">
      <formula>E167&lt;&gt;#REF!</formula>
    </cfRule>
  </conditionalFormatting>
  <conditionalFormatting sqref="G167 S167 J167:N167">
    <cfRule type="expression" dxfId="93" priority="152" stopIfTrue="1">
      <formula>AND(G167="$",OR(#REF!="Yes",#REF!="No"))</formula>
    </cfRule>
    <cfRule type="expression" priority="153" stopIfTrue="1">
      <formula>G167="$"</formula>
    </cfRule>
    <cfRule type="expression" dxfId="92" priority="154" stopIfTrue="1">
      <formula>G167&lt;&gt;#REF!</formula>
    </cfRule>
  </conditionalFormatting>
  <conditionalFormatting sqref="H167">
    <cfRule type="expression" dxfId="91" priority="149" stopIfTrue="1">
      <formula>AND(H167="$",OR(#REF!="Yes",#REF!="No"))</formula>
    </cfRule>
    <cfRule type="expression" priority="150" stopIfTrue="1">
      <formula>H167="$"</formula>
    </cfRule>
    <cfRule type="expression" dxfId="90" priority="151" stopIfTrue="1">
      <formula>H167&lt;&gt;#REF!</formula>
    </cfRule>
  </conditionalFormatting>
  <conditionalFormatting sqref="I167">
    <cfRule type="expression" dxfId="89" priority="146" stopIfTrue="1">
      <formula>AND(I167="$",OR(#REF!="Yes",#REF!="No"))</formula>
    </cfRule>
    <cfRule type="expression" priority="147" stopIfTrue="1">
      <formula>I167="$"</formula>
    </cfRule>
    <cfRule type="expression" dxfId="88" priority="148" stopIfTrue="1">
      <formula>I167&lt;&gt;#REF!</formula>
    </cfRule>
  </conditionalFormatting>
  <conditionalFormatting sqref="J342:N342">
    <cfRule type="expression" dxfId="87" priority="140" stopIfTrue="1">
      <formula>AND(J342="$",OR(#REF!="Yes",#REF!="No"))</formula>
    </cfRule>
    <cfRule type="expression" priority="141" stopIfTrue="1">
      <formula>J342="$"</formula>
    </cfRule>
    <cfRule type="expression" dxfId="86" priority="142" stopIfTrue="1">
      <formula>J342&lt;&gt;#REF!</formula>
    </cfRule>
  </conditionalFormatting>
  <conditionalFormatting sqref="U103 U168:U177 U2:U4 U100:U101 U20:U28 U15:U18 U105:U119 U6:U13 U133:U145 U83:U98 U121:U131 U147:U166 U179:U189 U191:U194 U210:U241 U205:U208 U196:U203">
    <cfRule type="expression" dxfId="85" priority="137" stopIfTrue="1">
      <formula>AND(U2="$",OR(#REF!="Yes",#REF!="No"))</formula>
    </cfRule>
    <cfRule type="expression" priority="138" stopIfTrue="1">
      <formula>U2="$"</formula>
    </cfRule>
    <cfRule type="expression" dxfId="84" priority="139" stopIfTrue="1">
      <formula>U2&lt;&gt;#REF!</formula>
    </cfRule>
  </conditionalFormatting>
  <conditionalFormatting sqref="U128 U163 U32 U103 U160 U171 U182 U7 U156 U116 U105">
    <cfRule type="expression" dxfId="83" priority="134" stopIfTrue="1">
      <formula>AND(U7="$",OR(#REF!="Yes",#REF!="No"))</formula>
    </cfRule>
    <cfRule type="expression" priority="135" stopIfTrue="1">
      <formula>U7="$"</formula>
    </cfRule>
    <cfRule type="expression" dxfId="82" priority="136" stopIfTrue="1">
      <formula>U7&lt;&gt;#REF!</formula>
    </cfRule>
  </conditionalFormatting>
  <conditionalFormatting sqref="U146">
    <cfRule type="expression" dxfId="81" priority="131" stopIfTrue="1">
      <formula>AND(U146="$",OR(#REF!="Yes",#REF!="No"))</formula>
    </cfRule>
    <cfRule type="expression" priority="132" stopIfTrue="1">
      <formula>U146="$"</formula>
    </cfRule>
    <cfRule type="expression" dxfId="80" priority="133" stopIfTrue="1">
      <formula>U146&lt;&gt;#REF!</formula>
    </cfRule>
  </conditionalFormatting>
  <conditionalFormatting sqref="U19">
    <cfRule type="expression" dxfId="79" priority="128" stopIfTrue="1">
      <formula>AND(U19="$",OR(#REF!="Yes",#REF!="No"))</formula>
    </cfRule>
    <cfRule type="expression" priority="129" stopIfTrue="1">
      <formula>U19="$"</formula>
    </cfRule>
    <cfRule type="expression" dxfId="78" priority="130" stopIfTrue="1">
      <formula>U19&lt;&gt;#REF!</formula>
    </cfRule>
  </conditionalFormatting>
  <conditionalFormatting sqref="U5">
    <cfRule type="expression" dxfId="77" priority="125" stopIfTrue="1">
      <formula>AND(U5="$",OR(#REF!="Yes",#REF!="No"))</formula>
    </cfRule>
    <cfRule type="expression" priority="126" stopIfTrue="1">
      <formula>U5="$"</formula>
    </cfRule>
    <cfRule type="expression" dxfId="76" priority="127" stopIfTrue="1">
      <formula>U5&lt;&gt;#REF!</formula>
    </cfRule>
  </conditionalFormatting>
  <conditionalFormatting sqref="U255">
    <cfRule type="expression" dxfId="75" priority="122" stopIfTrue="1">
      <formula>AND(U255="$",OR(#REF!="Yes",#REF!="No"))</formula>
    </cfRule>
    <cfRule type="expression" priority="123" stopIfTrue="1">
      <formula>U255="$"</formula>
    </cfRule>
    <cfRule type="expression" dxfId="74" priority="124" stopIfTrue="1">
      <formula>U255&lt;&gt;#REF!</formula>
    </cfRule>
  </conditionalFormatting>
  <conditionalFormatting sqref="U256">
    <cfRule type="expression" dxfId="73" priority="119" stopIfTrue="1">
      <formula>AND(U256="$",OR(#REF!="Yes",#REF!="No"))</formula>
    </cfRule>
    <cfRule type="expression" priority="120" stopIfTrue="1">
      <formula>U256="$"</formula>
    </cfRule>
    <cfRule type="expression" dxfId="72" priority="121" stopIfTrue="1">
      <formula>U256&lt;&gt;#REF!</formula>
    </cfRule>
  </conditionalFormatting>
  <conditionalFormatting sqref="U14">
    <cfRule type="expression" dxfId="71" priority="116" stopIfTrue="1">
      <formula>AND(U14="$",OR(#REF!="Yes",#REF!="No"))</formula>
    </cfRule>
    <cfRule type="expression" priority="117" stopIfTrue="1">
      <formula>U14="$"</formula>
    </cfRule>
    <cfRule type="expression" dxfId="70" priority="118" stopIfTrue="1">
      <formula>U14&lt;&gt;#REF!</formula>
    </cfRule>
  </conditionalFormatting>
  <conditionalFormatting sqref="U190">
    <cfRule type="expression" dxfId="69" priority="113" stopIfTrue="1">
      <formula>AND(U190="$",OR(#REF!="Yes",#REF!="No"))</formula>
    </cfRule>
    <cfRule type="expression" priority="114" stopIfTrue="1">
      <formula>U190="$"</formula>
    </cfRule>
    <cfRule type="expression" dxfId="68" priority="115" stopIfTrue="1">
      <formula>U190&lt;&gt;#REF!</formula>
    </cfRule>
  </conditionalFormatting>
  <conditionalFormatting sqref="U104">
    <cfRule type="expression" dxfId="67" priority="110" stopIfTrue="1">
      <formula>AND(U104="$",OR(#REF!="Yes",#REF!="No"))</formula>
    </cfRule>
    <cfRule type="expression" priority="111" stopIfTrue="1">
      <formula>U104="$"</formula>
    </cfRule>
    <cfRule type="expression" dxfId="66" priority="112" stopIfTrue="1">
      <formula>U104&lt;&gt;#REF!</formula>
    </cfRule>
  </conditionalFormatting>
  <conditionalFormatting sqref="U104">
    <cfRule type="expression" dxfId="65" priority="107" stopIfTrue="1">
      <formula>AND(U104="$",OR(#REF!="Yes",#REF!="No"))</formula>
    </cfRule>
    <cfRule type="expression" priority="108" stopIfTrue="1">
      <formula>U104="$"</formula>
    </cfRule>
    <cfRule type="expression" dxfId="64" priority="109" stopIfTrue="1">
      <formula>U104&lt;&gt;#REF!</formula>
    </cfRule>
  </conditionalFormatting>
  <conditionalFormatting sqref="U178">
    <cfRule type="expression" dxfId="63" priority="104" stopIfTrue="1">
      <formula>AND(U178="$",OR(#REF!="Yes",#REF!="No"))</formula>
    </cfRule>
    <cfRule type="expression" priority="105" stopIfTrue="1">
      <formula>U178="$"</formula>
    </cfRule>
    <cfRule type="expression" dxfId="62" priority="106" stopIfTrue="1">
      <formula>U178&lt;&gt;#REF!</formula>
    </cfRule>
  </conditionalFormatting>
  <conditionalFormatting sqref="U102">
    <cfRule type="expression" dxfId="61" priority="101" stopIfTrue="1">
      <formula>AND(U102="$",OR(#REF!="Yes",#REF!="No"))</formula>
    </cfRule>
    <cfRule type="expression" priority="102" stopIfTrue="1">
      <formula>U102="$"</formula>
    </cfRule>
    <cfRule type="expression" dxfId="60" priority="103" stopIfTrue="1">
      <formula>U102&lt;&gt;#REF!</formula>
    </cfRule>
  </conditionalFormatting>
  <conditionalFormatting sqref="U102">
    <cfRule type="expression" dxfId="59" priority="98" stopIfTrue="1">
      <formula>AND(U102="$",OR(#REF!="Yes",#REF!="No"))</formula>
    </cfRule>
    <cfRule type="expression" priority="99" stopIfTrue="1">
      <formula>U102="$"</formula>
    </cfRule>
    <cfRule type="expression" dxfId="58" priority="100" stopIfTrue="1">
      <formula>U102&lt;&gt;#REF!</formula>
    </cfRule>
  </conditionalFormatting>
  <conditionalFormatting sqref="U120">
    <cfRule type="expression" dxfId="57" priority="95" stopIfTrue="1">
      <formula>AND(U120="$",OR(#REF!="Yes",#REF!="No"))</formula>
    </cfRule>
    <cfRule type="expression" priority="96" stopIfTrue="1">
      <formula>U120="$"</formula>
    </cfRule>
    <cfRule type="expression" dxfId="56" priority="97" stopIfTrue="1">
      <formula>U120&lt;&gt;#REF!</formula>
    </cfRule>
  </conditionalFormatting>
  <conditionalFormatting sqref="U132">
    <cfRule type="expression" dxfId="55" priority="92" stopIfTrue="1">
      <formula>AND(U132="$",OR(#REF!="Yes",#REF!="No"))</formula>
    </cfRule>
    <cfRule type="expression" priority="93" stopIfTrue="1">
      <formula>U132="$"</formula>
    </cfRule>
    <cfRule type="expression" dxfId="54" priority="94" stopIfTrue="1">
      <formula>U132&lt;&gt;#REF!</formula>
    </cfRule>
  </conditionalFormatting>
  <conditionalFormatting sqref="U82">
    <cfRule type="expression" dxfId="53" priority="89" stopIfTrue="1">
      <formula>AND(U82="$",OR(#REF!="Yes",#REF!="No"))</formula>
    </cfRule>
    <cfRule type="expression" priority="90" stopIfTrue="1">
      <formula>U82="$"</formula>
    </cfRule>
    <cfRule type="expression" dxfId="52" priority="91" stopIfTrue="1">
      <formula>U82&lt;&gt;#REF!</formula>
    </cfRule>
  </conditionalFormatting>
  <conditionalFormatting sqref="U29">
    <cfRule type="expression" dxfId="51" priority="86" stopIfTrue="1">
      <formula>AND(U29="$",OR(#REF!="Yes",#REF!="No"))</formula>
    </cfRule>
    <cfRule type="expression" priority="87" stopIfTrue="1">
      <formula>U29="$"</formula>
    </cfRule>
    <cfRule type="expression" dxfId="50" priority="88" stopIfTrue="1">
      <formula>U29&lt;&gt;#REF!</formula>
    </cfRule>
  </conditionalFormatting>
  <conditionalFormatting sqref="U99">
    <cfRule type="expression" dxfId="49" priority="83" stopIfTrue="1">
      <formula>AND(U99="$",OR(#REF!="Yes",#REF!="No"))</formula>
    </cfRule>
    <cfRule type="expression" priority="84" stopIfTrue="1">
      <formula>U99="$"</formula>
    </cfRule>
    <cfRule type="expression" dxfId="48" priority="85" stopIfTrue="1">
      <formula>U99&lt;&gt;#REF!</formula>
    </cfRule>
  </conditionalFormatting>
  <conditionalFormatting sqref="U209">
    <cfRule type="expression" dxfId="47" priority="80" stopIfTrue="1">
      <formula>AND(U209="$",OR(#REF!="Yes",#REF!="No"))</formula>
    </cfRule>
    <cfRule type="expression" priority="81" stopIfTrue="1">
      <formula>U209="$"</formula>
    </cfRule>
    <cfRule type="expression" dxfId="46" priority="82" stopIfTrue="1">
      <formula>U209&lt;&gt;#REF!</formula>
    </cfRule>
  </conditionalFormatting>
  <conditionalFormatting sqref="U167">
    <cfRule type="expression" dxfId="45" priority="76" stopIfTrue="1">
      <formula>AND(U167="$",OR(#REF!="Yes",#REF!="No"))</formula>
    </cfRule>
    <cfRule type="expression" priority="77" stopIfTrue="1">
      <formula>U167="$"</formula>
    </cfRule>
    <cfRule type="expression" dxfId="44" priority="78" stopIfTrue="1">
      <formula>U167&lt;&gt;#REF!</formula>
    </cfRule>
  </conditionalFormatting>
  <conditionalFormatting sqref="U424:U425 U399 U380 U351 U316:U318 U279 U268 U263 U320">
    <cfRule type="expression" dxfId="43" priority="63" stopIfTrue="1">
      <formula>AND(U263="$",OR(#REF!="Yes",#REF!="No"))</formula>
    </cfRule>
    <cfRule type="expression" priority="64" stopIfTrue="1">
      <formula>U263="$"</formula>
    </cfRule>
    <cfRule type="expression" dxfId="42" priority="65" stopIfTrue="1">
      <formula>U263&lt;&gt;#REF!</formula>
    </cfRule>
  </conditionalFormatting>
  <conditionalFormatting sqref="U328:U330 U291">
    <cfRule type="expression" dxfId="41" priority="60" stopIfTrue="1">
      <formula>AND(U291="$",OR(#REF!="Yes",#REF!="No"))</formula>
    </cfRule>
    <cfRule type="expression" priority="61" stopIfTrue="1">
      <formula>U291="$"</formula>
    </cfRule>
    <cfRule type="expression" dxfId="40" priority="62" stopIfTrue="1">
      <formula>U291&lt;&gt;#REF!</formula>
    </cfRule>
  </conditionalFormatting>
  <conditionalFormatting sqref="A196:A203 A2:A194 A320:A465 A205:A318">
    <cfRule type="expression" dxfId="39" priority="1923">
      <formula>COUNTA(E2:V2)=0</formula>
    </cfRule>
  </conditionalFormatting>
  <conditionalFormatting sqref="A277 A266">
    <cfRule type="expression" dxfId="38" priority="1984">
      <formula>BH266=2</formula>
    </cfRule>
    <cfRule type="expression" dxfId="37" priority="1985">
      <formula>COUNTA(E266:V266)=0</formula>
    </cfRule>
  </conditionalFormatting>
  <conditionalFormatting sqref="A338 A167 A342">
    <cfRule type="expression" dxfId="36" priority="1988">
      <formula>BH167=1</formula>
    </cfRule>
    <cfRule type="expression" dxfId="35" priority="1989">
      <formula>BH167=2</formula>
    </cfRule>
    <cfRule type="expression" dxfId="34" priority="1990">
      <formula>COUNTA(E167:V167)=0</formula>
    </cfRule>
  </conditionalFormatting>
  <conditionalFormatting sqref="V204 E204 T204 O204:R204 H204:I204">
    <cfRule type="expression" dxfId="33" priority="52" stopIfTrue="1">
      <formula>AND(E204="$",OR(#REF!="Yes",#REF!="No"))</formula>
    </cfRule>
    <cfRule type="expression" priority="53" stopIfTrue="1">
      <formula>E204="$"</formula>
    </cfRule>
    <cfRule type="expression" dxfId="32" priority="54" stopIfTrue="1">
      <formula>E204&lt;&gt;#REF!</formula>
    </cfRule>
  </conditionalFormatting>
  <conditionalFormatting sqref="J204:N204">
    <cfRule type="expression" dxfId="31" priority="49" stopIfTrue="1">
      <formula>AND(J204="$",OR(#REF!="Yes",#REF!="No"))</formula>
    </cfRule>
    <cfRule type="expression" priority="50" stopIfTrue="1">
      <formula>J204="$"</formula>
    </cfRule>
    <cfRule type="expression" dxfId="30" priority="51" stopIfTrue="1">
      <formula>J204&lt;&gt;#REF!</formula>
    </cfRule>
  </conditionalFormatting>
  <conditionalFormatting sqref="F204">
    <cfRule type="expression" dxfId="29" priority="46" stopIfTrue="1">
      <formula>AND(F204="$",OR(#REF!="Yes",#REF!="No"))</formula>
    </cfRule>
    <cfRule type="expression" priority="47" stopIfTrue="1">
      <formula>F204="$"</formula>
    </cfRule>
    <cfRule type="expression" dxfId="28" priority="48" stopIfTrue="1">
      <formula>F204&lt;&gt;#REF!</formula>
    </cfRule>
  </conditionalFormatting>
  <conditionalFormatting sqref="S204">
    <cfRule type="expression" dxfId="27" priority="40" stopIfTrue="1">
      <formula>AND(S204="$",OR(#REF!="Yes",#REF!="No"))</formula>
    </cfRule>
    <cfRule type="expression" priority="41" stopIfTrue="1">
      <formula>S204="$"</formula>
    </cfRule>
    <cfRule type="expression" dxfId="26" priority="42" stopIfTrue="1">
      <formula>S204&lt;&gt;#REF!</formula>
    </cfRule>
  </conditionalFormatting>
  <conditionalFormatting sqref="U204">
    <cfRule type="expression" dxfId="25" priority="37" stopIfTrue="1">
      <formula>AND(U204="$",OR(#REF!="Yes",#REF!="No"))</formula>
    </cfRule>
    <cfRule type="expression" priority="38" stopIfTrue="1">
      <formula>U204="$"</formula>
    </cfRule>
    <cfRule type="expression" dxfId="24" priority="39" stopIfTrue="1">
      <formula>U204&lt;&gt;#REF!</formula>
    </cfRule>
  </conditionalFormatting>
  <conditionalFormatting sqref="A204">
    <cfRule type="expression" dxfId="23" priority="55">
      <formula>COUNTA(E204:V204)=0</formula>
    </cfRule>
  </conditionalFormatting>
  <conditionalFormatting sqref="G204">
    <cfRule type="expression" dxfId="22" priority="30" stopIfTrue="1">
      <formula>AND(G204="$",OR(#REF!="Yes",#REF!="No"))</formula>
    </cfRule>
    <cfRule type="expression" priority="31" stopIfTrue="1">
      <formula>G204="$"</formula>
    </cfRule>
    <cfRule type="expression" dxfId="21" priority="32" stopIfTrue="1">
      <formula>G204&lt;&gt;#REF!</formula>
    </cfRule>
  </conditionalFormatting>
  <conditionalFormatting sqref="H195:I195 E195:F195 O195:R195 T195 V195">
    <cfRule type="expression" dxfId="20" priority="26" stopIfTrue="1">
      <formula>AND(E195="$",OR(#REF!="Yes",#REF!="No"))</formula>
    </cfRule>
    <cfRule type="expression" priority="27" stopIfTrue="1">
      <formula>E195="$"</formula>
    </cfRule>
    <cfRule type="expression" dxfId="19" priority="28" stopIfTrue="1">
      <formula>E195&lt;&gt;#REF!</formula>
    </cfRule>
  </conditionalFormatting>
  <conditionalFormatting sqref="G195 J195:N195">
    <cfRule type="expression" dxfId="18" priority="23" stopIfTrue="1">
      <formula>AND(G195="$",OR(#REF!="Yes",#REF!="No"))</formula>
    </cfRule>
    <cfRule type="expression" priority="24" stopIfTrue="1">
      <formula>G195="$"</formula>
    </cfRule>
    <cfRule type="expression" dxfId="17" priority="25" stopIfTrue="1">
      <formula>G195&lt;&gt;#REF!</formula>
    </cfRule>
  </conditionalFormatting>
  <conditionalFormatting sqref="S195">
    <cfRule type="expression" dxfId="16" priority="20" stopIfTrue="1">
      <formula>AND(S195="$",OR(#REF!="Yes",#REF!="No"))</formula>
    </cfRule>
    <cfRule type="expression" priority="21" stopIfTrue="1">
      <formula>S195="$"</formula>
    </cfRule>
    <cfRule type="expression" dxfId="15" priority="22" stopIfTrue="1">
      <formula>S195&lt;&gt;#REF!</formula>
    </cfRule>
  </conditionalFormatting>
  <conditionalFormatting sqref="U195">
    <cfRule type="expression" dxfId="14" priority="17" stopIfTrue="1">
      <formula>AND(U195="$",OR(#REF!="Yes",#REF!="No"))</formula>
    </cfRule>
    <cfRule type="expression" priority="18" stopIfTrue="1">
      <formula>U195="$"</formula>
    </cfRule>
    <cfRule type="expression" dxfId="13" priority="19" stopIfTrue="1">
      <formula>U195&lt;&gt;#REF!</formula>
    </cfRule>
  </conditionalFormatting>
  <conditionalFormatting sqref="A195">
    <cfRule type="expression" dxfId="12" priority="29">
      <formula>COUNTA(E195:V195)=0</formula>
    </cfRule>
  </conditionalFormatting>
  <conditionalFormatting sqref="U319">
    <cfRule type="expression" dxfId="11" priority="9" stopIfTrue="1">
      <formula>AND(U319="$",OR(#REF!="Yes",#REF!="No"))</formula>
    </cfRule>
    <cfRule type="expression" priority="10" stopIfTrue="1">
      <formula>U319="$"</formula>
    </cfRule>
    <cfRule type="expression" dxfId="10" priority="11" stopIfTrue="1">
      <formula>U319&lt;&gt;#REF!</formula>
    </cfRule>
  </conditionalFormatting>
  <conditionalFormatting sqref="A319">
    <cfRule type="expression" dxfId="9" priority="12">
      <formula>COUNTA(E319:V319)=0</formula>
    </cfRule>
  </conditionalFormatting>
  <conditionalFormatting sqref="E435 E325 E287 E258 E237 E233 E120:E121 E116 E106 E53 E23">
    <cfRule type="expression" dxfId="8" priority="2" stopIfTrue="1">
      <formula>AND(E23="$",OR(#REF!="Yes",#REF!="No"))</formula>
    </cfRule>
    <cfRule type="expression" priority="3" stopIfTrue="1">
      <formula>E23="$"</formula>
    </cfRule>
    <cfRule type="expression" dxfId="7" priority="4" stopIfTrue="1">
      <formula>E23&lt;&gt;#REF!</formula>
    </cfRule>
  </conditionalFormatting>
  <conditionalFormatting sqref="B293">
    <cfRule type="expression" dxfId="6" priority="1">
      <formula>COUNTA(F293:W293)=0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67"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75"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59" id="{5C739AB1-7971-4375-AF18-B8D003FCE991}">
            <xm:f>NOT(ISNUMBER(MATCH(C2,MyNetworks!$6:$6,0)))</xm:f>
            <x14:dxf>
              <fill>
                <patternFill>
                  <bgColor rgb="FFFF0000"/>
                </patternFill>
              </fill>
            </x14:dxf>
          </x14:cfRule>
          <xm:sqref>C196:C203 C2:C194 C320:C465 C205:C318</xm:sqref>
        </x14:conditionalFormatting>
        <x14:conditionalFormatting xmlns:xm="http://schemas.microsoft.com/office/excel/2006/main">
          <x14:cfRule type="expression" priority="36"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16" id="{5ADE026C-63BE-4612-89C6-0E242DAB816C}">
            <xm:f>NOT(ISNUMBER(MATCH(C195,MyNetworks!$6:$6,0)))</xm:f>
            <x14:dxf>
              <fill>
                <patternFill>
                  <bgColor rgb="FFFF0000"/>
                </patternFill>
              </fill>
            </x14:dxf>
          </x14:cfRule>
          <xm:sqref>C195</xm:sqref>
        </x14:conditionalFormatting>
        <x14:conditionalFormatting xmlns:xm="http://schemas.microsoft.com/office/excel/2006/main">
          <x14:cfRule type="expression" priority="8" id="{56143EDE-7838-4AC9-8AA5-4426EF756F98}">
            <xm:f>NOT(ISNUMBER(MATCH(C319,MyNetworks!$6:$6,0)))</xm:f>
            <x14:dxf>
              <fill>
                <patternFill>
                  <bgColor rgb="FFFF0000"/>
                </patternFill>
              </fill>
            </x14:dxf>
          </x14:cfRule>
          <xm:sqref>C319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7"/>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468</v>
      </c>
      <c r="I1">
        <f>COUNTIF(B6:B77,0)+COUNTIF(E6:E41,0)</f>
        <v>100</v>
      </c>
    </row>
    <row r="2" spans="1:9" x14ac:dyDescent="0.4">
      <c r="A2" s="10" t="s">
        <v>181</v>
      </c>
      <c r="B2" t="s">
        <v>1</v>
      </c>
      <c r="D2" s="10" t="s">
        <v>195</v>
      </c>
      <c r="E2" t="s">
        <v>1</v>
      </c>
    </row>
    <row r="4" spans="1:9" x14ac:dyDescent="0.4">
      <c r="A4" s="10" t="s">
        <v>470</v>
      </c>
      <c r="D4" s="10" t="s">
        <v>470</v>
      </c>
    </row>
    <row r="5" spans="1:9" x14ac:dyDescent="0.4">
      <c r="A5" s="10" t="s">
        <v>351</v>
      </c>
      <c r="B5" t="s">
        <v>86</v>
      </c>
      <c r="D5" s="10" t="s">
        <v>351</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1</v>
      </c>
      <c r="D8" t="s">
        <v>315</v>
      </c>
      <c r="E8" s="179">
        <v>0</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1</v>
      </c>
      <c r="D12" t="s">
        <v>415</v>
      </c>
      <c r="E12" s="179">
        <v>0</v>
      </c>
    </row>
    <row r="13" spans="1:9" x14ac:dyDescent="0.4">
      <c r="A13" t="s">
        <v>182</v>
      </c>
      <c r="B13" s="179">
        <v>1</v>
      </c>
      <c r="D13" t="s">
        <v>18</v>
      </c>
      <c r="E13" s="179">
        <v>0</v>
      </c>
    </row>
    <row r="14" spans="1:9" x14ac:dyDescent="0.4">
      <c r="A14" t="s">
        <v>2</v>
      </c>
      <c r="B14" s="179">
        <v>1</v>
      </c>
      <c r="D14" t="s">
        <v>21</v>
      </c>
      <c r="E14" s="179">
        <v>0</v>
      </c>
    </row>
    <row r="15" spans="1:9" x14ac:dyDescent="0.4">
      <c r="A15" t="s">
        <v>15</v>
      </c>
      <c r="B15" s="179">
        <v>0</v>
      </c>
      <c r="D15" t="s">
        <v>22</v>
      </c>
      <c r="E15" s="179">
        <v>0</v>
      </c>
    </row>
    <row r="16" spans="1:9" x14ac:dyDescent="0.4">
      <c r="A16" t="s">
        <v>16</v>
      </c>
      <c r="B16" s="179">
        <v>0</v>
      </c>
      <c r="D16" t="s">
        <v>24</v>
      </c>
      <c r="E16" s="179">
        <v>0</v>
      </c>
    </row>
    <row r="17" spans="1:5" x14ac:dyDescent="0.4">
      <c r="A17" t="s">
        <v>160</v>
      </c>
      <c r="B17" s="179">
        <v>0</v>
      </c>
      <c r="D17" t="s">
        <v>26</v>
      </c>
      <c r="E17" s="179">
        <v>0</v>
      </c>
    </row>
    <row r="18" spans="1:5" x14ac:dyDescent="0.4">
      <c r="A18" t="s">
        <v>19</v>
      </c>
      <c r="B18" s="179">
        <v>0</v>
      </c>
      <c r="D18" t="s">
        <v>27</v>
      </c>
      <c r="E18" s="179">
        <v>0</v>
      </c>
    </row>
    <row r="19" spans="1:5" x14ac:dyDescent="0.4">
      <c r="A19" t="s">
        <v>96</v>
      </c>
      <c r="B19" s="179">
        <v>0</v>
      </c>
      <c r="D19" t="s">
        <v>183</v>
      </c>
      <c r="E19" s="179">
        <v>0</v>
      </c>
    </row>
    <row r="20" spans="1:5" x14ac:dyDescent="0.4">
      <c r="A20" t="s">
        <v>20</v>
      </c>
      <c r="B20" s="179">
        <v>0</v>
      </c>
      <c r="D20" t="s">
        <v>118</v>
      </c>
      <c r="E20" s="179">
        <v>0</v>
      </c>
    </row>
    <row r="21" spans="1:5" x14ac:dyDescent="0.4">
      <c r="A21" t="s">
        <v>163</v>
      </c>
      <c r="B21" s="179">
        <v>0</v>
      </c>
      <c r="D21" t="s">
        <v>177</v>
      </c>
      <c r="E21" s="179">
        <v>0</v>
      </c>
    </row>
    <row r="22" spans="1:5" x14ac:dyDescent="0.4">
      <c r="A22" t="s">
        <v>700</v>
      </c>
      <c r="B22" s="179">
        <v>0</v>
      </c>
      <c r="D22" t="s">
        <v>188</v>
      </c>
      <c r="E22" s="179">
        <v>0</v>
      </c>
    </row>
    <row r="23" spans="1:5" x14ac:dyDescent="0.4">
      <c r="A23" t="s">
        <v>23</v>
      </c>
      <c r="B23" s="179">
        <v>0</v>
      </c>
      <c r="D23" t="s">
        <v>122</v>
      </c>
      <c r="E23" s="179">
        <v>0</v>
      </c>
    </row>
    <row r="24" spans="1:5" x14ac:dyDescent="0.4">
      <c r="A24" t="s">
        <v>25</v>
      </c>
      <c r="B24" s="179">
        <v>0</v>
      </c>
      <c r="D24" t="s">
        <v>123</v>
      </c>
      <c r="E24" s="179">
        <v>0</v>
      </c>
    </row>
    <row r="25" spans="1:5" x14ac:dyDescent="0.4">
      <c r="A25" t="s">
        <v>28</v>
      </c>
      <c r="B25" s="179">
        <v>0</v>
      </c>
      <c r="D25" t="s">
        <v>43</v>
      </c>
      <c r="E25" s="179">
        <v>0</v>
      </c>
    </row>
    <row r="26" spans="1:5" x14ac:dyDescent="0.4">
      <c r="A26" t="s">
        <v>29</v>
      </c>
      <c r="B26" s="179">
        <v>0</v>
      </c>
      <c r="D26" t="s">
        <v>372</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125</v>
      </c>
      <c r="E29" s="179">
        <v>0</v>
      </c>
    </row>
    <row r="30" spans="1:5" x14ac:dyDescent="0.4">
      <c r="A30" t="s">
        <v>184</v>
      </c>
      <c r="B30" s="179">
        <v>0</v>
      </c>
      <c r="D30" t="s">
        <v>51</v>
      </c>
      <c r="E30" s="179">
        <v>0</v>
      </c>
    </row>
    <row r="31" spans="1:5" x14ac:dyDescent="0.4">
      <c r="A31" t="s">
        <v>434</v>
      </c>
      <c r="B31" s="179">
        <v>0</v>
      </c>
      <c r="D31" t="s">
        <v>128</v>
      </c>
      <c r="E31" s="179">
        <v>0</v>
      </c>
    </row>
    <row r="32" spans="1:5" x14ac:dyDescent="0.4">
      <c r="A32" t="s">
        <v>435</v>
      </c>
      <c r="B32" s="179">
        <v>0</v>
      </c>
      <c r="D32" t="s">
        <v>129</v>
      </c>
      <c r="E32" s="179">
        <v>0</v>
      </c>
    </row>
    <row r="33" spans="1:5" x14ac:dyDescent="0.4">
      <c r="A33" t="s">
        <v>34</v>
      </c>
      <c r="B33" s="179">
        <v>0</v>
      </c>
      <c r="D33" t="s">
        <v>52</v>
      </c>
      <c r="E33" s="179">
        <v>0</v>
      </c>
    </row>
    <row r="34" spans="1:5" x14ac:dyDescent="0.4">
      <c r="A34" t="s">
        <v>206</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185</v>
      </c>
      <c r="B37" s="179">
        <v>0</v>
      </c>
      <c r="D37" t="s">
        <v>377</v>
      </c>
      <c r="E37" s="179">
        <v>0</v>
      </c>
    </row>
    <row r="38" spans="1:5" x14ac:dyDescent="0.4">
      <c r="A38" t="s">
        <v>186</v>
      </c>
      <c r="B38" s="179">
        <v>0</v>
      </c>
      <c r="D38" t="s">
        <v>62</v>
      </c>
      <c r="E38" s="179">
        <v>0</v>
      </c>
    </row>
    <row r="39" spans="1:5" x14ac:dyDescent="0.4">
      <c r="A39" t="s">
        <v>37</v>
      </c>
      <c r="B39" s="179">
        <v>0</v>
      </c>
      <c r="D39" t="s">
        <v>139</v>
      </c>
      <c r="E39" s="179">
        <v>0</v>
      </c>
    </row>
    <row r="40" spans="1:5" x14ac:dyDescent="0.4">
      <c r="A40" t="s">
        <v>38</v>
      </c>
      <c r="B40" s="179">
        <v>0</v>
      </c>
      <c r="D40" t="s">
        <v>143</v>
      </c>
      <c r="E40" s="179">
        <v>0</v>
      </c>
    </row>
    <row r="41" spans="1:5" x14ac:dyDescent="0.4">
      <c r="A41" t="s">
        <v>187</v>
      </c>
      <c r="B41" s="179">
        <v>0</v>
      </c>
      <c r="D41" t="s">
        <v>64</v>
      </c>
      <c r="E41" s="179">
        <v>0</v>
      </c>
    </row>
    <row r="42" spans="1:5" x14ac:dyDescent="0.4">
      <c r="A42" t="s">
        <v>39</v>
      </c>
      <c r="B42" s="179">
        <v>0</v>
      </c>
      <c r="D42" t="s">
        <v>149</v>
      </c>
      <c r="E42" s="179">
        <v>0</v>
      </c>
    </row>
    <row r="43" spans="1:5" x14ac:dyDescent="0.4">
      <c r="A43" t="s">
        <v>40</v>
      </c>
      <c r="B43" s="179">
        <v>0</v>
      </c>
      <c r="D43" t="s">
        <v>78</v>
      </c>
      <c r="E43" s="179">
        <v>0</v>
      </c>
    </row>
    <row r="44" spans="1:5" x14ac:dyDescent="0.4">
      <c r="A44" t="s">
        <v>42</v>
      </c>
      <c r="B44" s="179">
        <v>0</v>
      </c>
      <c r="D44" t="s">
        <v>155</v>
      </c>
      <c r="E44" s="179">
        <v>0</v>
      </c>
    </row>
    <row r="45" spans="1:5" x14ac:dyDescent="0.4">
      <c r="A45" t="s">
        <v>44</v>
      </c>
      <c r="B45" s="179">
        <v>0</v>
      </c>
      <c r="D45" t="s">
        <v>81</v>
      </c>
      <c r="E45" s="179">
        <v>0</v>
      </c>
    </row>
    <row r="46" spans="1:5" x14ac:dyDescent="0.4">
      <c r="A46" t="s">
        <v>45</v>
      </c>
      <c r="B46" s="179">
        <v>0</v>
      </c>
      <c r="D46" t="s">
        <v>82</v>
      </c>
      <c r="E46" s="179">
        <v>0</v>
      </c>
    </row>
    <row r="47" spans="1:5" x14ac:dyDescent="0.4">
      <c r="A47" t="s">
        <v>46</v>
      </c>
      <c r="B47" s="179">
        <v>0</v>
      </c>
    </row>
    <row r="48" spans="1:5" x14ac:dyDescent="0.4">
      <c r="A48" t="s">
        <v>124</v>
      </c>
      <c r="B48" s="179">
        <v>0</v>
      </c>
    </row>
    <row r="49" spans="1:2" x14ac:dyDescent="0.4">
      <c r="A49" t="s">
        <v>322</v>
      </c>
      <c r="B49" s="179">
        <v>0</v>
      </c>
    </row>
    <row r="50" spans="1:2" x14ac:dyDescent="0.4">
      <c r="A50" t="s">
        <v>49</v>
      </c>
      <c r="B50" s="179">
        <v>0</v>
      </c>
    </row>
    <row r="51" spans="1:2" x14ac:dyDescent="0.4">
      <c r="A51" t="s">
        <v>161</v>
      </c>
      <c r="B51" s="179">
        <v>0</v>
      </c>
    </row>
    <row r="52" spans="1:2" x14ac:dyDescent="0.4">
      <c r="A52" t="s">
        <v>50</v>
      </c>
      <c r="B52" s="179">
        <v>0</v>
      </c>
    </row>
    <row r="53" spans="1:2" x14ac:dyDescent="0.4">
      <c r="A53" t="s">
        <v>422</v>
      </c>
      <c r="B53" s="179">
        <v>0</v>
      </c>
    </row>
    <row r="54" spans="1:2" x14ac:dyDescent="0.4">
      <c r="A54" t="s">
        <v>53</v>
      </c>
      <c r="B54" s="179">
        <v>0</v>
      </c>
    </row>
    <row r="55" spans="1:2" x14ac:dyDescent="0.4">
      <c r="A55" t="s">
        <v>54</v>
      </c>
      <c r="B55" s="179">
        <v>0</v>
      </c>
    </row>
    <row r="56" spans="1:2" x14ac:dyDescent="0.4">
      <c r="A56" t="s">
        <v>55</v>
      </c>
      <c r="B56" s="179">
        <v>0</v>
      </c>
    </row>
    <row r="57" spans="1:2" x14ac:dyDescent="0.4">
      <c r="A57" t="s">
        <v>4</v>
      </c>
      <c r="B57" s="179">
        <v>1</v>
      </c>
    </row>
    <row r="58" spans="1:2" x14ac:dyDescent="0.4">
      <c r="A58" t="s">
        <v>189</v>
      </c>
      <c r="B58" s="179">
        <v>0</v>
      </c>
    </row>
    <row r="59" spans="1:2" x14ac:dyDescent="0.4">
      <c r="A59" t="s">
        <v>130</v>
      </c>
      <c r="B59" s="179">
        <v>0</v>
      </c>
    </row>
    <row r="60" spans="1:2" x14ac:dyDescent="0.4">
      <c r="A60" t="s">
        <v>131</v>
      </c>
      <c r="B60" s="179">
        <v>0</v>
      </c>
    </row>
    <row r="61" spans="1:2" x14ac:dyDescent="0.4">
      <c r="A61" t="s">
        <v>56</v>
      </c>
      <c r="B61" s="179">
        <v>0</v>
      </c>
    </row>
    <row r="62" spans="1:2" x14ac:dyDescent="0.4">
      <c r="A62" t="s">
        <v>135</v>
      </c>
      <c r="B62" s="179">
        <v>0</v>
      </c>
    </row>
    <row r="63" spans="1:2" x14ac:dyDescent="0.4">
      <c r="A63" t="s">
        <v>376</v>
      </c>
      <c r="B63" s="179">
        <v>0</v>
      </c>
    </row>
    <row r="64" spans="1:2" x14ac:dyDescent="0.4">
      <c r="A64" t="s">
        <v>141</v>
      </c>
      <c r="B64" s="179">
        <v>0</v>
      </c>
    </row>
    <row r="65" spans="1:2" x14ac:dyDescent="0.4">
      <c r="A65" t="s">
        <v>325</v>
      </c>
      <c r="B65" s="179">
        <v>0</v>
      </c>
    </row>
    <row r="66" spans="1:2" x14ac:dyDescent="0.4">
      <c r="A66" t="s">
        <v>65</v>
      </c>
      <c r="B66" s="179">
        <v>0</v>
      </c>
    </row>
    <row r="67" spans="1:2" x14ac:dyDescent="0.4">
      <c r="A67" t="s">
        <v>192</v>
      </c>
      <c r="B67" s="179">
        <v>0</v>
      </c>
    </row>
    <row r="68" spans="1:2" x14ac:dyDescent="0.4">
      <c r="A68" t="s">
        <v>324</v>
      </c>
      <c r="B68" s="179">
        <v>0</v>
      </c>
    </row>
    <row r="69" spans="1:2" x14ac:dyDescent="0.4">
      <c r="A69" t="s">
        <v>165</v>
      </c>
      <c r="B69" s="179">
        <v>0</v>
      </c>
    </row>
    <row r="70" spans="1:2" x14ac:dyDescent="0.4">
      <c r="A70" t="s">
        <v>68</v>
      </c>
      <c r="B70" s="179">
        <v>0</v>
      </c>
    </row>
    <row r="71" spans="1:2" x14ac:dyDescent="0.4">
      <c r="A71" t="s">
        <v>69</v>
      </c>
      <c r="B71" s="179">
        <v>0</v>
      </c>
    </row>
    <row r="72" spans="1:2" x14ac:dyDescent="0.4">
      <c r="A72" t="s">
        <v>162</v>
      </c>
      <c r="B72" s="179">
        <v>0</v>
      </c>
    </row>
    <row r="73" spans="1:2" x14ac:dyDescent="0.4">
      <c r="A73" t="s">
        <v>70</v>
      </c>
      <c r="B73" s="179">
        <v>0</v>
      </c>
    </row>
    <row r="74" spans="1:2" x14ac:dyDescent="0.4">
      <c r="A74" t="s">
        <v>71</v>
      </c>
      <c r="B74" s="179">
        <v>0</v>
      </c>
    </row>
    <row r="75" spans="1:2" x14ac:dyDescent="0.4">
      <c r="A75" t="s">
        <v>72</v>
      </c>
      <c r="B75" s="179">
        <v>0</v>
      </c>
    </row>
    <row r="76" spans="1:2" x14ac:dyDescent="0.4">
      <c r="A76" t="s">
        <v>326</v>
      </c>
      <c r="B76" s="179">
        <v>0</v>
      </c>
    </row>
    <row r="77" spans="1:2" x14ac:dyDescent="0.4">
      <c r="A77" t="s">
        <v>73</v>
      </c>
      <c r="B77" s="179">
        <v>0</v>
      </c>
    </row>
    <row r="78" spans="1:2" x14ac:dyDescent="0.4">
      <c r="A78" t="s">
        <v>74</v>
      </c>
      <c r="B78" s="179">
        <v>0</v>
      </c>
    </row>
    <row r="79" spans="1:2" x14ac:dyDescent="0.4">
      <c r="A79" t="s">
        <v>75</v>
      </c>
      <c r="B79" s="179">
        <v>0</v>
      </c>
    </row>
    <row r="80" spans="1:2" x14ac:dyDescent="0.4">
      <c r="A80" t="s">
        <v>76</v>
      </c>
      <c r="B80" s="179">
        <v>0</v>
      </c>
    </row>
    <row r="81" spans="1:2" x14ac:dyDescent="0.4">
      <c r="A81" t="s">
        <v>77</v>
      </c>
      <c r="B81" s="179">
        <v>0</v>
      </c>
    </row>
    <row r="82" spans="1:2" x14ac:dyDescent="0.4">
      <c r="A82" t="s">
        <v>153</v>
      </c>
      <c r="B82" s="179">
        <v>0</v>
      </c>
    </row>
    <row r="83" spans="1:2" x14ac:dyDescent="0.4">
      <c r="A83" t="s">
        <v>166</v>
      </c>
      <c r="B83" s="179">
        <v>0</v>
      </c>
    </row>
    <row r="84" spans="1:2" x14ac:dyDescent="0.4">
      <c r="A84" t="s">
        <v>80</v>
      </c>
      <c r="B84" s="179">
        <v>0</v>
      </c>
    </row>
    <row r="85" spans="1:2" x14ac:dyDescent="0.4">
      <c r="A85" t="s">
        <v>425</v>
      </c>
      <c r="B85" s="179">
        <v>0</v>
      </c>
    </row>
    <row r="86" spans="1:2" x14ac:dyDescent="0.4">
      <c r="A86" t="s">
        <v>409</v>
      </c>
      <c r="B86" s="179">
        <v>0</v>
      </c>
    </row>
    <row r="87" spans="1:2" x14ac:dyDescent="0.4">
      <c r="A87" t="s">
        <v>167</v>
      </c>
      <c r="B87"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2019-04-24T12:48:48Z</cp:lastPrinted>
  <dcterms:created xsi:type="dcterms:W3CDTF">2018-08-06T20:00:19Z</dcterms:created>
  <dcterms:modified xsi:type="dcterms:W3CDTF">2019-04-30T12:45:58Z</dcterms:modified>
</cp:coreProperties>
</file>